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Nachalnik-pto\объекты\Гулливер\ГРАФИКИ 2ОЧ\графики с заказчиком\19.03\"/>
    </mc:Choice>
  </mc:AlternateContent>
  <xr:revisionPtr revIDLastSave="0" documentId="13_ncr:1_{2E447533-7C68-4027-8E51-3EBDBD57A125}" xr6:coauthVersionLast="47" xr6:coauthVersionMax="47" xr10:uidLastSave="{00000000-0000-0000-0000-000000000000}"/>
  <bookViews>
    <workbookView xWindow="3300" yWindow="2115" windowWidth="21600" windowHeight="11295" activeTab="1" xr2:uid="{00000000-000D-0000-FFFF-FFFF00000000}"/>
  </bookViews>
  <sheets>
    <sheet name="Ведомость расчетных показат доп" sheetId="8" r:id="rId1"/>
    <sheet name="ГПР 1553" sheetId="7" r:id="rId2"/>
    <sheet name="Ведомость расчетных показателей" sheetId="1" r:id="rId3"/>
    <sheet name="Лист1" sheetId="9" r:id="rId4"/>
    <sheet name="ГПР" sheetId="6" r:id="rId5"/>
    <sheet name="ГПР с ПНР" sheetId="5" r:id="rId6"/>
    <sheet name="ГПР расчет зимних" sheetId="4" r:id="rId7"/>
    <sheet name="ГрафикФинансирования" sheetId="3" r:id="rId8"/>
    <sheet name="ГрафикПлатежей" sheetId="2" r:id="rId9"/>
  </sheets>
  <definedNames>
    <definedName name="_xlnm.Print_Area" localSheetId="0">'Ведомость расчетных показат доп'!$A$1:$AI$721</definedName>
    <definedName name="_xlnm.Print_Area" localSheetId="2">'Ведомость расчетных показателей'!$A$1:$AI$1315</definedName>
    <definedName name="_xlnm.Print_Area" localSheetId="6">'ГПР расчет зимних'!$A$1:$BO$1049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I707" i="8" l="1"/>
  <c r="AH707" i="8"/>
  <c r="AG707" i="8"/>
  <c r="AF707" i="8"/>
  <c r="AE707" i="8"/>
  <c r="AD707" i="8"/>
  <c r="AC707" i="8"/>
  <c r="AB707" i="8"/>
  <c r="AA707" i="8"/>
  <c r="Z707" i="8"/>
  <c r="Y707" i="8"/>
  <c r="X707" i="8"/>
  <c r="W707" i="8"/>
  <c r="V707" i="8"/>
  <c r="U707" i="8"/>
  <c r="T707" i="8"/>
  <c r="S707" i="8"/>
  <c r="R707" i="8"/>
  <c r="Q707" i="8"/>
  <c r="P707" i="8"/>
  <c r="O707" i="8"/>
  <c r="N707" i="8"/>
  <c r="M707" i="8"/>
  <c r="L707" i="8"/>
  <c r="K707" i="8"/>
  <c r="AI706" i="8"/>
  <c r="AH706" i="8"/>
  <c r="AG706" i="8"/>
  <c r="AF706" i="8"/>
  <c r="AE706" i="8"/>
  <c r="AD706" i="8"/>
  <c r="AC706" i="8"/>
  <c r="AB706" i="8"/>
  <c r="AA706" i="8"/>
  <c r="Z706" i="8"/>
  <c r="Y706" i="8"/>
  <c r="X706" i="8"/>
  <c r="W706" i="8"/>
  <c r="V706" i="8"/>
  <c r="U706" i="8"/>
  <c r="T706" i="8"/>
  <c r="S706" i="8"/>
  <c r="R706" i="8"/>
  <c r="Q706" i="8"/>
  <c r="P706" i="8"/>
  <c r="O706" i="8"/>
  <c r="N706" i="8"/>
  <c r="M706" i="8"/>
  <c r="L706" i="8"/>
  <c r="K706" i="8"/>
  <c r="L1311" i="1"/>
  <c r="M1311" i="1"/>
  <c r="N1311" i="1"/>
  <c r="O1311" i="1"/>
  <c r="P1311" i="1"/>
  <c r="Q1311" i="1"/>
  <c r="R1311" i="1"/>
  <c r="S1311" i="1"/>
  <c r="T1311" i="1"/>
  <c r="U1311" i="1"/>
  <c r="V1311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L1312" i="1"/>
  <c r="M1312" i="1"/>
  <c r="N1312" i="1"/>
  <c r="O1312" i="1"/>
  <c r="P1312" i="1"/>
  <c r="Q1312" i="1"/>
  <c r="R1312" i="1"/>
  <c r="S1312" i="1"/>
  <c r="T1312" i="1"/>
  <c r="U1312" i="1"/>
  <c r="V1312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K1312" i="1"/>
  <c r="K1311" i="1"/>
  <c r="L1309" i="1"/>
  <c r="M1309" i="1"/>
  <c r="N1309" i="1"/>
  <c r="O1309" i="1"/>
  <c r="P1309" i="1"/>
  <c r="Q1309" i="1"/>
  <c r="R1309" i="1"/>
  <c r="S1309" i="1"/>
  <c r="T1309" i="1"/>
  <c r="U1309" i="1"/>
  <c r="V1309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L1310" i="1"/>
  <c r="M1310" i="1"/>
  <c r="N1310" i="1"/>
  <c r="O1310" i="1"/>
  <c r="P1310" i="1"/>
  <c r="Q1310" i="1"/>
  <c r="R1310" i="1"/>
  <c r="S1310" i="1"/>
  <c r="T1310" i="1"/>
  <c r="U1310" i="1"/>
  <c r="V1310" i="1"/>
  <c r="W1310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K1310" i="1"/>
  <c r="K1309" i="1"/>
  <c r="R1214" i="7"/>
  <c r="R1215" i="7"/>
  <c r="S1212" i="7"/>
  <c r="S1215" i="7" s="1"/>
  <c r="T1212" i="7"/>
  <c r="U1212" i="7"/>
  <c r="V1212" i="7"/>
  <c r="W1212" i="7"/>
  <c r="X1212" i="7"/>
  <c r="Y1212" i="7"/>
  <c r="Z1212" i="7"/>
  <c r="AA1212" i="7"/>
  <c r="AB1212" i="7"/>
  <c r="AC1212" i="7"/>
  <c r="AD1212" i="7"/>
  <c r="AE1212" i="7"/>
  <c r="AF1212" i="7"/>
  <c r="AG1212" i="7"/>
  <c r="AH1212" i="7"/>
  <c r="AI1212" i="7"/>
  <c r="AI1215" i="7" s="1"/>
  <c r="AJ1212" i="7"/>
  <c r="AJ1215" i="7" s="1"/>
  <c r="AK1212" i="7"/>
  <c r="AK1215" i="7" s="1"/>
  <c r="AL1212" i="7"/>
  <c r="AL1215" i="7" s="1"/>
  <c r="AM1212" i="7"/>
  <c r="AM1215" i="7" s="1"/>
  <c r="AN1212" i="7"/>
  <c r="AN1215" i="7" s="1"/>
  <c r="AO1212" i="7"/>
  <c r="AO1215" i="7" s="1"/>
  <c r="AP1212" i="7"/>
  <c r="AP1215" i="7" s="1"/>
  <c r="AQ1212" i="7"/>
  <c r="AQ1215" i="7" s="1"/>
  <c r="AR1212" i="7"/>
  <c r="AR1215" i="7" s="1"/>
  <c r="AS1212" i="7"/>
  <c r="AS1215" i="7" s="1"/>
  <c r="AT1212" i="7"/>
  <c r="AT1215" i="7" s="1"/>
  <c r="AU1212" i="7"/>
  <c r="AU1215" i="7" s="1"/>
  <c r="AV1212" i="7"/>
  <c r="AV1215" i="7" s="1"/>
  <c r="AW1212" i="7"/>
  <c r="AW1215" i="7" s="1"/>
  <c r="AX1212" i="7"/>
  <c r="AX1215" i="7" s="1"/>
  <c r="AY1212" i="7"/>
  <c r="AY1215" i="7" s="1"/>
  <c r="AZ1212" i="7"/>
  <c r="BA1212" i="7"/>
  <c r="BB1212" i="7"/>
  <c r="BC1212" i="7"/>
  <c r="BD1212" i="7"/>
  <c r="BE1212" i="7"/>
  <c r="BF1212" i="7"/>
  <c r="BG1212" i="7"/>
  <c r="BH1212" i="7"/>
  <c r="BI1212" i="7"/>
  <c r="BJ1212" i="7"/>
  <c r="BK1212" i="7"/>
  <c r="BL1212" i="7"/>
  <c r="BM1212" i="7"/>
  <c r="BN1212" i="7"/>
  <c r="BO1212" i="7"/>
  <c r="BO1215" i="7" s="1"/>
  <c r="K1212" i="7"/>
  <c r="K1215" i="7" s="1"/>
  <c r="L1212" i="7"/>
  <c r="M1212" i="7"/>
  <c r="N1212" i="7"/>
  <c r="O1212" i="7"/>
  <c r="P1212" i="7"/>
  <c r="Q1212" i="7"/>
  <c r="R1212" i="7"/>
  <c r="L1210" i="7"/>
  <c r="M1210" i="7"/>
  <c r="N1210" i="7"/>
  <c r="O1210" i="7"/>
  <c r="P1210" i="7"/>
  <c r="Q1210" i="7"/>
  <c r="R1210" i="7"/>
  <c r="S1210" i="7"/>
  <c r="T1210" i="7"/>
  <c r="U1210" i="7"/>
  <c r="V1210" i="7"/>
  <c r="W1210" i="7"/>
  <c r="X1210" i="7"/>
  <c r="Y1210" i="7"/>
  <c r="Z1210" i="7"/>
  <c r="AA1210" i="7"/>
  <c r="AB1210" i="7"/>
  <c r="AC1210" i="7"/>
  <c r="AD1210" i="7"/>
  <c r="AE1210" i="7"/>
  <c r="AF1210" i="7"/>
  <c r="AG1210" i="7"/>
  <c r="AH1210" i="7"/>
  <c r="AI1210" i="7"/>
  <c r="AJ1210" i="7"/>
  <c r="AK1210" i="7"/>
  <c r="AL1210" i="7"/>
  <c r="AM1210" i="7"/>
  <c r="AN1210" i="7"/>
  <c r="AO1210" i="7"/>
  <c r="AP1210" i="7"/>
  <c r="AQ1210" i="7"/>
  <c r="AR1210" i="7"/>
  <c r="AS1210" i="7"/>
  <c r="AT1210" i="7"/>
  <c r="AU1210" i="7"/>
  <c r="AV1210" i="7"/>
  <c r="AW1210" i="7"/>
  <c r="AX1210" i="7"/>
  <c r="AY1210" i="7"/>
  <c r="AZ1210" i="7"/>
  <c r="BA1210" i="7"/>
  <c r="BB1210" i="7"/>
  <c r="BC1210" i="7"/>
  <c r="BD1210" i="7"/>
  <c r="BE1210" i="7"/>
  <c r="BF1210" i="7"/>
  <c r="BG1210" i="7"/>
  <c r="BH1210" i="7"/>
  <c r="BI1210" i="7"/>
  <c r="BJ1210" i="7"/>
  <c r="BK1210" i="7"/>
  <c r="BL1210" i="7"/>
  <c r="BM1210" i="7"/>
  <c r="BN1210" i="7"/>
  <c r="BO1210" i="7"/>
  <c r="K1210" i="7"/>
  <c r="BO1209" i="7"/>
  <c r="BN1209" i="7"/>
  <c r="BM1209" i="7"/>
  <c r="BL1209" i="7"/>
  <c r="BK1209" i="7"/>
  <c r="BJ1209" i="7"/>
  <c r="BI1209" i="7"/>
  <c r="BH1209" i="7"/>
  <c r="BG1209" i="7"/>
  <c r="BF1209" i="7"/>
  <c r="BE1209" i="7"/>
  <c r="BD1209" i="7"/>
  <c r="BC1209" i="7"/>
  <c r="BB1209" i="7"/>
  <c r="BA1209" i="7"/>
  <c r="AZ1209" i="7"/>
  <c r="AY1209" i="7"/>
  <c r="AX1209" i="7"/>
  <c r="AW1209" i="7"/>
  <c r="AV1209" i="7"/>
  <c r="AU1209" i="7"/>
  <c r="AT1209" i="7"/>
  <c r="AS1209" i="7"/>
  <c r="AR1209" i="7"/>
  <c r="AQ1209" i="7"/>
  <c r="AP1209" i="7"/>
  <c r="AO1209" i="7"/>
  <c r="AN1209" i="7"/>
  <c r="AM1209" i="7"/>
  <c r="AL1209" i="7"/>
  <c r="AK1209" i="7"/>
  <c r="AJ1209" i="7"/>
  <c r="AI1209" i="7"/>
  <c r="AH1209" i="7"/>
  <c r="AG1209" i="7"/>
  <c r="AF1209" i="7"/>
  <c r="AE1209" i="7"/>
  <c r="AD1209" i="7"/>
  <c r="AC1209" i="7"/>
  <c r="AB1209" i="7"/>
  <c r="AA1209" i="7"/>
  <c r="Z1209" i="7"/>
  <c r="Y1209" i="7"/>
  <c r="X1209" i="7"/>
  <c r="W1209" i="7"/>
  <c r="V1209" i="7"/>
  <c r="U1209" i="7"/>
  <c r="T1209" i="7"/>
  <c r="S1209" i="7"/>
  <c r="R1209" i="7"/>
  <c r="Q1209" i="7"/>
  <c r="P1209" i="7"/>
  <c r="O1209" i="7"/>
  <c r="N1209" i="7"/>
  <c r="M1209" i="7"/>
  <c r="L1209" i="7"/>
  <c r="K1209" i="7"/>
  <c r="BO1208" i="7"/>
  <c r="BN1208" i="7"/>
  <c r="BM1208" i="7"/>
  <c r="BL1208" i="7"/>
  <c r="BK1208" i="7"/>
  <c r="BJ1208" i="7"/>
  <c r="BI1208" i="7"/>
  <c r="BH1208" i="7"/>
  <c r="BG1208" i="7"/>
  <c r="BF1208" i="7"/>
  <c r="BE1208" i="7"/>
  <c r="BD1208" i="7"/>
  <c r="BC1208" i="7"/>
  <c r="BB1208" i="7"/>
  <c r="BA1208" i="7"/>
  <c r="AZ1208" i="7"/>
  <c r="AY1208" i="7"/>
  <c r="AX1208" i="7"/>
  <c r="AW1208" i="7"/>
  <c r="AV1208" i="7"/>
  <c r="AU1208" i="7"/>
  <c r="AT1208" i="7"/>
  <c r="AS1208" i="7"/>
  <c r="AR1208" i="7"/>
  <c r="AQ1208" i="7"/>
  <c r="AP1208" i="7"/>
  <c r="AO1208" i="7"/>
  <c r="AN1208" i="7"/>
  <c r="AM1208" i="7"/>
  <c r="AL1208" i="7"/>
  <c r="AK1208" i="7"/>
  <c r="AJ1208" i="7"/>
  <c r="AI1208" i="7"/>
  <c r="AH1208" i="7"/>
  <c r="AG1208" i="7"/>
  <c r="AF1208" i="7"/>
  <c r="AE1208" i="7"/>
  <c r="AD1208" i="7"/>
  <c r="AC1208" i="7"/>
  <c r="AB1208" i="7"/>
  <c r="AA1208" i="7"/>
  <c r="Z1208" i="7"/>
  <c r="Y1208" i="7"/>
  <c r="X1208" i="7"/>
  <c r="W1208" i="7"/>
  <c r="V1208" i="7"/>
  <c r="U1208" i="7"/>
  <c r="T1208" i="7"/>
  <c r="S1208" i="7"/>
  <c r="R1208" i="7"/>
  <c r="Q1208" i="7"/>
  <c r="P1208" i="7"/>
  <c r="O1208" i="7"/>
  <c r="N1208" i="7"/>
  <c r="M1208" i="7"/>
  <c r="L1208" i="7"/>
  <c r="K1208" i="7"/>
  <c r="Q1050" i="7"/>
  <c r="Q1063" i="7"/>
  <c r="Q1071" i="7"/>
  <c r="AI612" i="8"/>
  <c r="AH612" i="8"/>
  <c r="AG612" i="8"/>
  <c r="AF612" i="8"/>
  <c r="AE612" i="8"/>
  <c r="AD612" i="8"/>
  <c r="AC612" i="8"/>
  <c r="AB612" i="8"/>
  <c r="AA612" i="8"/>
  <c r="Z612" i="8"/>
  <c r="Y612" i="8"/>
  <c r="X612" i="8"/>
  <c r="W612" i="8"/>
  <c r="V612" i="8"/>
  <c r="U612" i="8"/>
  <c r="T612" i="8"/>
  <c r="S612" i="8"/>
  <c r="R612" i="8"/>
  <c r="Q612" i="8"/>
  <c r="P612" i="8"/>
  <c r="O612" i="8"/>
  <c r="N612" i="8"/>
  <c r="M612" i="8"/>
  <c r="L612" i="8"/>
  <c r="K612" i="8"/>
  <c r="AI611" i="8"/>
  <c r="AH611" i="8"/>
  <c r="AG611" i="8"/>
  <c r="AF611" i="8"/>
  <c r="AE611" i="8"/>
  <c r="AD611" i="8"/>
  <c r="AC611" i="8"/>
  <c r="AB611" i="8"/>
  <c r="AA611" i="8"/>
  <c r="Z611" i="8"/>
  <c r="Y611" i="8"/>
  <c r="X611" i="8"/>
  <c r="W611" i="8"/>
  <c r="V611" i="8"/>
  <c r="U611" i="8"/>
  <c r="T611" i="8"/>
  <c r="S611" i="8"/>
  <c r="R611" i="8"/>
  <c r="Q611" i="8"/>
  <c r="P611" i="8"/>
  <c r="O611" i="8"/>
  <c r="N611" i="8"/>
  <c r="M611" i="8"/>
  <c r="L611" i="8"/>
  <c r="K611" i="8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L1215" i="1"/>
  <c r="M1215" i="1"/>
  <c r="N1215" i="1"/>
  <c r="O1215" i="1"/>
  <c r="P1215" i="1"/>
  <c r="Q1215" i="1"/>
  <c r="R1215" i="1"/>
  <c r="S1215" i="1"/>
  <c r="T1215" i="1"/>
  <c r="U1215" i="1"/>
  <c r="V1215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K1215" i="1"/>
  <c r="K1214" i="1"/>
  <c r="L1215" i="7"/>
  <c r="M1215" i="7"/>
  <c r="N1215" i="7"/>
  <c r="O1215" i="7"/>
  <c r="P1215" i="7"/>
  <c r="Q1215" i="7"/>
  <c r="Q1214" i="7" s="1"/>
  <c r="T1215" i="7"/>
  <c r="U1215" i="7"/>
  <c r="V1215" i="7"/>
  <c r="W1215" i="7"/>
  <c r="X1215" i="7"/>
  <c r="Y1215" i="7"/>
  <c r="Z1215" i="7"/>
  <c r="AA1215" i="7"/>
  <c r="AB1215" i="7"/>
  <c r="AC1215" i="7"/>
  <c r="AD1215" i="7"/>
  <c r="AE1215" i="7"/>
  <c r="AF1215" i="7"/>
  <c r="AG1215" i="7"/>
  <c r="AH1215" i="7"/>
  <c r="AZ1215" i="7"/>
  <c r="BA1215" i="7"/>
  <c r="BB1215" i="7"/>
  <c r="BC1215" i="7"/>
  <c r="BD1215" i="7"/>
  <c r="BE1215" i="7"/>
  <c r="BF1215" i="7"/>
  <c r="BG1215" i="7"/>
  <c r="BH1215" i="7"/>
  <c r="BI1215" i="7"/>
  <c r="BJ1215" i="7"/>
  <c r="BK1215" i="7"/>
  <c r="BL1215" i="7"/>
  <c r="BM1215" i="7"/>
  <c r="BN1215" i="7"/>
  <c r="L1121" i="7"/>
  <c r="M1121" i="7"/>
  <c r="N1121" i="7"/>
  <c r="O1121" i="7"/>
  <c r="P1121" i="7"/>
  <c r="R1121" i="7"/>
  <c r="S1121" i="7"/>
  <c r="T1121" i="7"/>
  <c r="U1121" i="7"/>
  <c r="V1121" i="7"/>
  <c r="W1121" i="7"/>
  <c r="X1121" i="7"/>
  <c r="Y1121" i="7"/>
  <c r="Z1121" i="7"/>
  <c r="AA1121" i="7"/>
  <c r="AB1121" i="7"/>
  <c r="AC1121" i="7"/>
  <c r="AD1121" i="7"/>
  <c r="AE1121" i="7"/>
  <c r="AF1121" i="7"/>
  <c r="AG1121" i="7"/>
  <c r="AH1121" i="7"/>
  <c r="AI1121" i="7"/>
  <c r="AJ1121" i="7"/>
  <c r="AK1121" i="7"/>
  <c r="AL1121" i="7"/>
  <c r="AM1121" i="7"/>
  <c r="AN1121" i="7"/>
  <c r="AO1121" i="7"/>
  <c r="AP1121" i="7"/>
  <c r="AQ1121" i="7"/>
  <c r="AR1121" i="7"/>
  <c r="AS1121" i="7"/>
  <c r="AT1121" i="7"/>
  <c r="AU1121" i="7"/>
  <c r="AV1121" i="7"/>
  <c r="AW1121" i="7"/>
  <c r="AX1121" i="7"/>
  <c r="AY1121" i="7"/>
  <c r="AZ1121" i="7"/>
  <c r="BA1121" i="7"/>
  <c r="BB1121" i="7"/>
  <c r="BC1121" i="7"/>
  <c r="BD1121" i="7"/>
  <c r="BE1121" i="7"/>
  <c r="BF1121" i="7"/>
  <c r="BG1121" i="7"/>
  <c r="BH1121" i="7"/>
  <c r="BI1121" i="7"/>
  <c r="BJ1121" i="7"/>
  <c r="BK1121" i="7"/>
  <c r="BL1121" i="7"/>
  <c r="BM1121" i="7"/>
  <c r="BN1121" i="7"/>
  <c r="BO1121" i="7"/>
  <c r="K1121" i="7"/>
  <c r="Q1121" i="7" l="1"/>
  <c r="Q1037" i="7"/>
  <c r="R1037" i="7"/>
  <c r="K1037" i="7"/>
  <c r="L1037" i="7"/>
  <c r="M1037" i="7"/>
  <c r="N1037" i="7"/>
  <c r="O1037" i="7"/>
  <c r="P1037" i="7"/>
  <c r="AI515" i="8"/>
  <c r="AH515" i="8"/>
  <c r="AG515" i="8"/>
  <c r="AF515" i="8"/>
  <c r="AE515" i="8"/>
  <c r="AD515" i="8"/>
  <c r="AC515" i="8"/>
  <c r="AB515" i="8"/>
  <c r="AA515" i="8"/>
  <c r="Z515" i="8"/>
  <c r="Y515" i="8"/>
  <c r="X515" i="8"/>
  <c r="W515" i="8"/>
  <c r="V515" i="8"/>
  <c r="U515" i="8"/>
  <c r="T515" i="8"/>
  <c r="S515" i="8"/>
  <c r="R515" i="8"/>
  <c r="Q515" i="8"/>
  <c r="P515" i="8"/>
  <c r="O515" i="8"/>
  <c r="N515" i="8"/>
  <c r="M515" i="8"/>
  <c r="L515" i="8"/>
  <c r="K515" i="8"/>
  <c r="AI514" i="8"/>
  <c r="AH514" i="8"/>
  <c r="AG514" i="8"/>
  <c r="AF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S514" i="8"/>
  <c r="R514" i="8"/>
  <c r="Q514" i="8"/>
  <c r="P514" i="8"/>
  <c r="O514" i="8"/>
  <c r="N514" i="8"/>
  <c r="M514" i="8"/>
  <c r="L514" i="8"/>
  <c r="K514" i="8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K1117" i="1"/>
  <c r="S1037" i="7"/>
  <c r="T1037" i="7"/>
  <c r="U1037" i="7"/>
  <c r="V1037" i="7"/>
  <c r="W1037" i="7"/>
  <c r="X1037" i="7"/>
  <c r="Y1037" i="7"/>
  <c r="Z1037" i="7"/>
  <c r="AA1037" i="7"/>
  <c r="AB1037" i="7"/>
  <c r="AC1037" i="7"/>
  <c r="AD1037" i="7"/>
  <c r="AE1037" i="7"/>
  <c r="AF1037" i="7"/>
  <c r="AG1037" i="7"/>
  <c r="AH1037" i="7"/>
  <c r="AI1037" i="7"/>
  <c r="AJ1037" i="7"/>
  <c r="AK1037" i="7"/>
  <c r="AL1037" i="7"/>
  <c r="AM1037" i="7"/>
  <c r="AN1037" i="7"/>
  <c r="AO1037" i="7"/>
  <c r="AP1037" i="7"/>
  <c r="AQ1037" i="7"/>
  <c r="AR1037" i="7"/>
  <c r="AS1037" i="7"/>
  <c r="AT1037" i="7"/>
  <c r="AU1037" i="7"/>
  <c r="AV1037" i="7"/>
  <c r="AW1037" i="7"/>
  <c r="AX1037" i="7"/>
  <c r="AY1037" i="7"/>
  <c r="AZ1037" i="7"/>
  <c r="BA1037" i="7"/>
  <c r="BB1037" i="7"/>
  <c r="BC1037" i="7"/>
  <c r="BD1037" i="7"/>
  <c r="BE1037" i="7"/>
  <c r="BF1037" i="7"/>
  <c r="BG1037" i="7"/>
  <c r="BH1037" i="7"/>
  <c r="BI1037" i="7"/>
  <c r="BJ1037" i="7"/>
  <c r="BK1037" i="7"/>
  <c r="BL1037" i="7"/>
  <c r="BM1037" i="7"/>
  <c r="BN1037" i="7"/>
  <c r="BO1037" i="7"/>
  <c r="Q957" i="7"/>
  <c r="B1020" i="7"/>
  <c r="B1024" i="7"/>
  <c r="B1009" i="7"/>
  <c r="B1011" i="7" s="1"/>
  <c r="B1014" i="7" s="1"/>
  <c r="B1016" i="7" s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K1118" i="1"/>
  <c r="AI431" i="8" l="1"/>
  <c r="AH431" i="8"/>
  <c r="AG431" i="8"/>
  <c r="AF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S431" i="8"/>
  <c r="R431" i="8"/>
  <c r="Q431" i="8"/>
  <c r="P431" i="8"/>
  <c r="O431" i="8"/>
  <c r="N431" i="8"/>
  <c r="M431" i="8"/>
  <c r="L431" i="8"/>
  <c r="K431" i="8"/>
  <c r="AI430" i="8"/>
  <c r="AH430" i="8"/>
  <c r="AG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R430" i="8"/>
  <c r="Q430" i="8"/>
  <c r="P430" i="8"/>
  <c r="O430" i="8"/>
  <c r="N430" i="8"/>
  <c r="M430" i="8"/>
  <c r="L430" i="8"/>
  <c r="K430" i="8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K1034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K1033" i="1"/>
  <c r="L957" i="7"/>
  <c r="M957" i="7"/>
  <c r="N957" i="7"/>
  <c r="O957" i="7"/>
  <c r="P957" i="7"/>
  <c r="R957" i="7"/>
  <c r="S957" i="7"/>
  <c r="T957" i="7"/>
  <c r="U957" i="7"/>
  <c r="V957" i="7"/>
  <c r="W957" i="7"/>
  <c r="X957" i="7"/>
  <c r="Y957" i="7"/>
  <c r="Z957" i="7"/>
  <c r="AA957" i="7"/>
  <c r="AB957" i="7"/>
  <c r="AC957" i="7"/>
  <c r="AD957" i="7"/>
  <c r="AE957" i="7"/>
  <c r="AF957" i="7"/>
  <c r="AG957" i="7"/>
  <c r="AH957" i="7"/>
  <c r="AI957" i="7"/>
  <c r="AJ957" i="7"/>
  <c r="AK957" i="7"/>
  <c r="AL957" i="7"/>
  <c r="AM957" i="7"/>
  <c r="AN957" i="7"/>
  <c r="AO957" i="7"/>
  <c r="AP957" i="7"/>
  <c r="AQ957" i="7"/>
  <c r="AR957" i="7"/>
  <c r="AS957" i="7"/>
  <c r="AT957" i="7"/>
  <c r="AU957" i="7"/>
  <c r="AV957" i="7"/>
  <c r="AW957" i="7"/>
  <c r="AX957" i="7"/>
  <c r="AY957" i="7"/>
  <c r="AZ957" i="7"/>
  <c r="BA957" i="7"/>
  <c r="BB957" i="7"/>
  <c r="BC957" i="7"/>
  <c r="BD957" i="7"/>
  <c r="BE957" i="7"/>
  <c r="BF957" i="7"/>
  <c r="BG957" i="7"/>
  <c r="BH957" i="7"/>
  <c r="BI957" i="7"/>
  <c r="BJ957" i="7"/>
  <c r="BK957" i="7"/>
  <c r="BL957" i="7"/>
  <c r="BM957" i="7"/>
  <c r="BN957" i="7"/>
  <c r="BO957" i="7"/>
  <c r="K957" i="7"/>
  <c r="Q238" i="7" l="1"/>
  <c r="K715" i="7"/>
  <c r="L715" i="7"/>
  <c r="M715" i="7"/>
  <c r="N715" i="7"/>
  <c r="O715" i="7"/>
  <c r="P715" i="7"/>
  <c r="Q715" i="7"/>
  <c r="AI250" i="8" l="1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K853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K852" i="1"/>
  <c r="L783" i="7" l="1"/>
  <c r="M783" i="7"/>
  <c r="N783" i="7"/>
  <c r="O783" i="7"/>
  <c r="P783" i="7"/>
  <c r="Q783" i="7"/>
  <c r="R783" i="7"/>
  <c r="S783" i="7"/>
  <c r="T783" i="7"/>
  <c r="U783" i="7"/>
  <c r="V783" i="7"/>
  <c r="W783" i="7"/>
  <c r="X783" i="7"/>
  <c r="Y783" i="7"/>
  <c r="Z783" i="7"/>
  <c r="AA783" i="7"/>
  <c r="AB783" i="7"/>
  <c r="AC783" i="7"/>
  <c r="AD783" i="7"/>
  <c r="AE783" i="7"/>
  <c r="AF783" i="7"/>
  <c r="AG783" i="7"/>
  <c r="AH783" i="7"/>
  <c r="AI783" i="7"/>
  <c r="AJ783" i="7"/>
  <c r="AK783" i="7"/>
  <c r="AL783" i="7"/>
  <c r="AM783" i="7"/>
  <c r="AN783" i="7"/>
  <c r="AO783" i="7"/>
  <c r="AP783" i="7"/>
  <c r="AQ783" i="7"/>
  <c r="AR783" i="7"/>
  <c r="AS783" i="7"/>
  <c r="AT783" i="7"/>
  <c r="AU783" i="7"/>
  <c r="AV783" i="7"/>
  <c r="AW783" i="7"/>
  <c r="AX783" i="7"/>
  <c r="AY783" i="7"/>
  <c r="AZ783" i="7"/>
  <c r="BA783" i="7"/>
  <c r="BB783" i="7"/>
  <c r="BC783" i="7"/>
  <c r="BD783" i="7"/>
  <c r="BE783" i="7"/>
  <c r="BF783" i="7"/>
  <c r="BG783" i="7"/>
  <c r="BH783" i="7"/>
  <c r="BI783" i="7"/>
  <c r="BJ783" i="7"/>
  <c r="BK783" i="7"/>
  <c r="BL783" i="7"/>
  <c r="BM783" i="7"/>
  <c r="BN783" i="7"/>
  <c r="BO783" i="7"/>
  <c r="K783" i="7"/>
  <c r="K758" i="7"/>
  <c r="L758" i="7"/>
  <c r="M758" i="7"/>
  <c r="N758" i="7"/>
  <c r="O758" i="7"/>
  <c r="P758" i="7"/>
  <c r="Q758" i="7"/>
  <c r="BO759" i="7"/>
  <c r="BN759" i="7"/>
  <c r="BN760" i="7" s="1"/>
  <c r="BM759" i="7"/>
  <c r="BM760" i="7" s="1"/>
  <c r="BL759" i="7"/>
  <c r="BL760" i="7" s="1"/>
  <c r="BK759" i="7"/>
  <c r="BK760" i="7" s="1"/>
  <c r="BJ759" i="7"/>
  <c r="BJ760" i="7" s="1"/>
  <c r="BI759" i="7"/>
  <c r="BH759" i="7"/>
  <c r="BG759" i="7"/>
  <c r="BF759" i="7"/>
  <c r="BE759" i="7"/>
  <c r="BD759" i="7"/>
  <c r="BC759" i="7"/>
  <c r="BB759" i="7"/>
  <c r="BB760" i="7" s="1"/>
  <c r="BA759" i="7"/>
  <c r="BA760" i="7" s="1"/>
  <c r="AZ759" i="7"/>
  <c r="AY759" i="7"/>
  <c r="AX759" i="7"/>
  <c r="AX760" i="7" s="1"/>
  <c r="AW759" i="7"/>
  <c r="AW760" i="7" s="1"/>
  <c r="AV759" i="7"/>
  <c r="AV760" i="7" s="1"/>
  <c r="AU759" i="7"/>
  <c r="AU760" i="7" s="1"/>
  <c r="AT759" i="7"/>
  <c r="AT760" i="7" s="1"/>
  <c r="AS759" i="7"/>
  <c r="AR759" i="7"/>
  <c r="AQ759" i="7"/>
  <c r="AP759" i="7"/>
  <c r="AO759" i="7"/>
  <c r="AN759" i="7"/>
  <c r="AM759" i="7"/>
  <c r="AL759" i="7"/>
  <c r="AL760" i="7" s="1"/>
  <c r="AK759" i="7"/>
  <c r="AK760" i="7" s="1"/>
  <c r="AJ759" i="7"/>
  <c r="AI759" i="7"/>
  <c r="AH759" i="7"/>
  <c r="AH760" i="7" s="1"/>
  <c r="AG759" i="7"/>
  <c r="AG760" i="7" s="1"/>
  <c r="AF759" i="7"/>
  <c r="AF760" i="7" s="1"/>
  <c r="AE759" i="7"/>
  <c r="AE760" i="7" s="1"/>
  <c r="AD759" i="7"/>
  <c r="AC759" i="7"/>
  <c r="AB759" i="7"/>
  <c r="AA759" i="7"/>
  <c r="Z759" i="7"/>
  <c r="Y759" i="7"/>
  <c r="X759" i="7"/>
  <c r="W759" i="7"/>
  <c r="V759" i="7"/>
  <c r="V760" i="7" s="1"/>
  <c r="U759" i="7"/>
  <c r="U760" i="7" s="1"/>
  <c r="T759" i="7"/>
  <c r="S759" i="7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Z225" i="8"/>
  <c r="AA225" i="8"/>
  <c r="AB225" i="8"/>
  <c r="AC225" i="8"/>
  <c r="AD225" i="8"/>
  <c r="AE225" i="8"/>
  <c r="AF225" i="8"/>
  <c r="AG225" i="8"/>
  <c r="AH225" i="8"/>
  <c r="AI225" i="8"/>
  <c r="K225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Z224" i="8"/>
  <c r="AA224" i="8"/>
  <c r="AB224" i="8"/>
  <c r="AC224" i="8"/>
  <c r="AD224" i="8"/>
  <c r="AE224" i="8"/>
  <c r="AF224" i="8"/>
  <c r="AG224" i="8"/>
  <c r="AH224" i="8"/>
  <c r="AI224" i="8"/>
  <c r="K224" i="8"/>
  <c r="S758" i="7"/>
  <c r="T758" i="7"/>
  <c r="U758" i="7"/>
  <c r="V758" i="7"/>
  <c r="W758" i="7"/>
  <c r="X758" i="7"/>
  <c r="Y758" i="7"/>
  <c r="Z758" i="7"/>
  <c r="AA758" i="7"/>
  <c r="AB758" i="7"/>
  <c r="AC758" i="7"/>
  <c r="AD758" i="7"/>
  <c r="AE758" i="7"/>
  <c r="AF758" i="7"/>
  <c r="AG758" i="7"/>
  <c r="AH758" i="7"/>
  <c r="AI758" i="7"/>
  <c r="AJ758" i="7"/>
  <c r="AK758" i="7"/>
  <c r="AL758" i="7"/>
  <c r="AM758" i="7"/>
  <c r="AN758" i="7"/>
  <c r="AO758" i="7"/>
  <c r="AP758" i="7"/>
  <c r="AQ758" i="7"/>
  <c r="AR758" i="7"/>
  <c r="AS758" i="7"/>
  <c r="AT758" i="7"/>
  <c r="AU758" i="7"/>
  <c r="AV758" i="7"/>
  <c r="AW758" i="7"/>
  <c r="AX758" i="7"/>
  <c r="AY758" i="7"/>
  <c r="AZ758" i="7"/>
  <c r="BA758" i="7"/>
  <c r="BB758" i="7"/>
  <c r="BC758" i="7"/>
  <c r="BD758" i="7"/>
  <c r="BE758" i="7"/>
  <c r="BF758" i="7"/>
  <c r="BG758" i="7"/>
  <c r="BH758" i="7"/>
  <c r="BI758" i="7"/>
  <c r="BJ758" i="7"/>
  <c r="BK758" i="7"/>
  <c r="BL758" i="7"/>
  <c r="BM758" i="7"/>
  <c r="BN758" i="7"/>
  <c r="BO758" i="7"/>
  <c r="R758" i="7"/>
  <c r="AI760" i="7" l="1"/>
  <c r="AY760" i="7"/>
  <c r="AD760" i="7"/>
  <c r="BI760" i="7"/>
  <c r="AS760" i="7"/>
  <c r="AC760" i="7"/>
  <c r="S760" i="7"/>
  <c r="BH760" i="7"/>
  <c r="AR760" i="7"/>
  <c r="AB760" i="7"/>
  <c r="AJ760" i="7"/>
  <c r="BG760" i="7"/>
  <c r="AQ760" i="7"/>
  <c r="AA760" i="7"/>
  <c r="BF760" i="7"/>
  <c r="AP760" i="7"/>
  <c r="Z760" i="7"/>
  <c r="BE760" i="7"/>
  <c r="AO760" i="7"/>
  <c r="Y760" i="7"/>
  <c r="AZ760" i="7"/>
  <c r="BO760" i="7"/>
  <c r="BD760" i="7"/>
  <c r="AN760" i="7"/>
  <c r="X760" i="7"/>
  <c r="T760" i="7"/>
  <c r="BC760" i="7"/>
  <c r="AM760" i="7"/>
  <c r="W760" i="7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K779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K778" i="1"/>
  <c r="S715" i="7"/>
  <c r="T715" i="7"/>
  <c r="U715" i="7"/>
  <c r="V715" i="7"/>
  <c r="W715" i="7"/>
  <c r="X715" i="7"/>
  <c r="Y715" i="7"/>
  <c r="Z715" i="7"/>
  <c r="AA715" i="7"/>
  <c r="AB715" i="7"/>
  <c r="AC715" i="7"/>
  <c r="AD715" i="7"/>
  <c r="AE715" i="7"/>
  <c r="AF715" i="7"/>
  <c r="AG715" i="7"/>
  <c r="AH715" i="7"/>
  <c r="AI715" i="7"/>
  <c r="AJ715" i="7"/>
  <c r="AK715" i="7"/>
  <c r="AL715" i="7"/>
  <c r="AM715" i="7"/>
  <c r="AN715" i="7"/>
  <c r="AO715" i="7"/>
  <c r="AP715" i="7"/>
  <c r="AQ715" i="7"/>
  <c r="AR715" i="7"/>
  <c r="AS715" i="7"/>
  <c r="AT715" i="7"/>
  <c r="AU715" i="7"/>
  <c r="AV715" i="7"/>
  <c r="AW715" i="7"/>
  <c r="AX715" i="7"/>
  <c r="AY715" i="7"/>
  <c r="AZ715" i="7"/>
  <c r="BA715" i="7"/>
  <c r="BB715" i="7"/>
  <c r="BC715" i="7"/>
  <c r="BD715" i="7"/>
  <c r="BE715" i="7"/>
  <c r="BF715" i="7"/>
  <c r="BG715" i="7"/>
  <c r="BH715" i="7"/>
  <c r="BI715" i="7"/>
  <c r="BJ715" i="7"/>
  <c r="BK715" i="7"/>
  <c r="BL715" i="7"/>
  <c r="BM715" i="7"/>
  <c r="BN715" i="7"/>
  <c r="BO715" i="7"/>
  <c r="R715" i="7"/>
  <c r="Q719" i="7"/>
  <c r="Q762" i="7" s="1"/>
  <c r="P719" i="7"/>
  <c r="P762" i="7" s="1"/>
  <c r="O719" i="7"/>
  <c r="O762" i="7" s="1"/>
  <c r="N719" i="7"/>
  <c r="N762" i="7" s="1"/>
  <c r="M719" i="7"/>
  <c r="M762" i="7" s="1"/>
  <c r="L719" i="7"/>
  <c r="L762" i="7" s="1"/>
  <c r="K719" i="7"/>
  <c r="K762" i="7" s="1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N78" i="9"/>
  <c r="M78" i="9"/>
  <c r="L78" i="9"/>
  <c r="K78" i="9"/>
  <c r="J78" i="9"/>
  <c r="I78" i="9"/>
  <c r="H78" i="9"/>
  <c r="G78" i="9"/>
  <c r="F78" i="9"/>
  <c r="E78" i="9"/>
  <c r="D78" i="9"/>
  <c r="C78" i="9"/>
  <c r="B78" i="9"/>
  <c r="A78" i="9"/>
  <c r="N77" i="9"/>
  <c r="M77" i="9"/>
  <c r="L77" i="9"/>
  <c r="K77" i="9"/>
  <c r="J77" i="9"/>
  <c r="I77" i="9"/>
  <c r="H77" i="9"/>
  <c r="G77" i="9"/>
  <c r="F77" i="9"/>
  <c r="E77" i="9"/>
  <c r="D77" i="9"/>
  <c r="C77" i="9"/>
  <c r="B77" i="9"/>
  <c r="A77" i="9"/>
  <c r="N718" i="7" l="1"/>
  <c r="N761" i="7" s="1"/>
  <c r="M718" i="7"/>
  <c r="M761" i="7" s="1"/>
  <c r="O718" i="7"/>
  <c r="O761" i="7" s="1"/>
  <c r="K718" i="7"/>
  <c r="K761" i="7" s="1"/>
  <c r="Q718" i="7"/>
  <c r="Q761" i="7" s="1"/>
  <c r="P718" i="7"/>
  <c r="P761" i="7" s="1"/>
  <c r="L718" i="7"/>
  <c r="L761" i="7" s="1"/>
  <c r="AC95" i="8"/>
  <c r="AD94" i="8"/>
  <c r="AI95" i="8"/>
  <c r="AH95" i="8"/>
  <c r="AG95" i="8"/>
  <c r="AF95" i="8"/>
  <c r="AE95" i="8"/>
  <c r="AD95" i="8"/>
  <c r="AB95" i="8"/>
  <c r="AA95" i="8"/>
  <c r="Z95" i="8"/>
  <c r="Y95" i="8"/>
  <c r="X95" i="8"/>
  <c r="W95" i="8"/>
  <c r="V95" i="8"/>
  <c r="U95" i="8"/>
  <c r="T93" i="8"/>
  <c r="T95" i="8" s="1"/>
  <c r="S93" i="8"/>
  <c r="S95" i="8" s="1"/>
  <c r="R93" i="8"/>
  <c r="R95" i="8" s="1"/>
  <c r="Q93" i="8"/>
  <c r="Q95" i="8" s="1"/>
  <c r="P93" i="8"/>
  <c r="P95" i="8" s="1"/>
  <c r="O93" i="8"/>
  <c r="O95" i="8" s="1"/>
  <c r="N93" i="8"/>
  <c r="N95" i="8" s="1"/>
  <c r="M93" i="8"/>
  <c r="M95" i="8" s="1"/>
  <c r="L93" i="8"/>
  <c r="L95" i="8" s="1"/>
  <c r="K93" i="8"/>
  <c r="K95" i="8" s="1"/>
  <c r="AI94" i="8"/>
  <c r="AH94" i="8"/>
  <c r="AG94" i="8"/>
  <c r="AF94" i="8"/>
  <c r="AE94" i="8"/>
  <c r="AC94" i="8"/>
  <c r="AB94" i="8"/>
  <c r="AA94" i="8"/>
  <c r="Z94" i="8"/>
  <c r="Y94" i="8"/>
  <c r="X94" i="8"/>
  <c r="W94" i="8"/>
  <c r="V94" i="8"/>
  <c r="U94" i="8"/>
  <c r="T92" i="8"/>
  <c r="T94" i="8" s="1"/>
  <c r="S92" i="8"/>
  <c r="S94" i="8" s="1"/>
  <c r="R92" i="8"/>
  <c r="R94" i="8" s="1"/>
  <c r="Q92" i="8"/>
  <c r="Q94" i="8" s="1"/>
  <c r="P92" i="8"/>
  <c r="P94" i="8" s="1"/>
  <c r="O92" i="8"/>
  <c r="O94" i="8" s="1"/>
  <c r="N92" i="8"/>
  <c r="N94" i="8" s="1"/>
  <c r="M92" i="8"/>
  <c r="M94" i="8" s="1"/>
  <c r="L92" i="8"/>
  <c r="L94" i="8" s="1"/>
  <c r="K92" i="8"/>
  <c r="K94" i="8" s="1"/>
  <c r="Q534" i="7"/>
  <c r="W694" i="1" l="1"/>
  <c r="W781" i="1" s="1"/>
  <c r="W828" i="1" s="1"/>
  <c r="X694" i="1"/>
  <c r="X781" i="1" s="1"/>
  <c r="X828" i="1" s="1"/>
  <c r="AC694" i="1"/>
  <c r="AC781" i="1" s="1"/>
  <c r="AC828" i="1" s="1"/>
  <c r="AD694" i="1"/>
  <c r="AD781" i="1" s="1"/>
  <c r="AD828" i="1" s="1"/>
  <c r="AI694" i="1"/>
  <c r="AI781" i="1" s="1"/>
  <c r="AI828" i="1" s="1"/>
  <c r="V693" i="1"/>
  <c r="V780" i="1" s="1"/>
  <c r="V827" i="1" s="1"/>
  <c r="W693" i="1"/>
  <c r="W780" i="1" s="1"/>
  <c r="W827" i="1" s="1"/>
  <c r="AB693" i="1"/>
  <c r="AB780" i="1" s="1"/>
  <c r="AB827" i="1" s="1"/>
  <c r="AC693" i="1"/>
  <c r="AC780" i="1" s="1"/>
  <c r="AC827" i="1" s="1"/>
  <c r="AH693" i="1"/>
  <c r="AH780" i="1" s="1"/>
  <c r="AH827" i="1" s="1"/>
  <c r="AI693" i="1"/>
  <c r="AI780" i="1" s="1"/>
  <c r="AI827" i="1" s="1"/>
  <c r="L692" i="1"/>
  <c r="L694" i="1" s="1"/>
  <c r="L781" i="1" s="1"/>
  <c r="L828" i="1" s="1"/>
  <c r="M692" i="1"/>
  <c r="M694" i="1" s="1"/>
  <c r="M781" i="1" s="1"/>
  <c r="M828" i="1" s="1"/>
  <c r="N692" i="1"/>
  <c r="N694" i="1" s="1"/>
  <c r="N781" i="1" s="1"/>
  <c r="N828" i="1" s="1"/>
  <c r="O692" i="1"/>
  <c r="O694" i="1" s="1"/>
  <c r="O781" i="1" s="1"/>
  <c r="O828" i="1" s="1"/>
  <c r="P692" i="1"/>
  <c r="P694" i="1" s="1"/>
  <c r="P781" i="1" s="1"/>
  <c r="P828" i="1" s="1"/>
  <c r="Q692" i="1"/>
  <c r="Q694" i="1" s="1"/>
  <c r="Q781" i="1" s="1"/>
  <c r="Q828" i="1" s="1"/>
  <c r="R692" i="1"/>
  <c r="R694" i="1" s="1"/>
  <c r="R781" i="1" s="1"/>
  <c r="R828" i="1" s="1"/>
  <c r="S692" i="1"/>
  <c r="S694" i="1" s="1"/>
  <c r="S781" i="1" s="1"/>
  <c r="S828" i="1" s="1"/>
  <c r="T692" i="1"/>
  <c r="T694" i="1" s="1"/>
  <c r="T781" i="1" s="1"/>
  <c r="T828" i="1" s="1"/>
  <c r="U694" i="1"/>
  <c r="U781" i="1" s="1"/>
  <c r="U828" i="1" s="1"/>
  <c r="V694" i="1"/>
  <c r="V781" i="1" s="1"/>
  <c r="V828" i="1" s="1"/>
  <c r="Y694" i="1"/>
  <c r="Y781" i="1" s="1"/>
  <c r="Y828" i="1" s="1"/>
  <c r="Z694" i="1"/>
  <c r="Z781" i="1" s="1"/>
  <c r="Z828" i="1" s="1"/>
  <c r="AA694" i="1"/>
  <c r="AA781" i="1" s="1"/>
  <c r="AA828" i="1" s="1"/>
  <c r="AB694" i="1"/>
  <c r="AB781" i="1" s="1"/>
  <c r="AB828" i="1" s="1"/>
  <c r="AE694" i="1"/>
  <c r="AE781" i="1" s="1"/>
  <c r="AE828" i="1" s="1"/>
  <c r="AF694" i="1"/>
  <c r="AF781" i="1" s="1"/>
  <c r="AF828" i="1" s="1"/>
  <c r="AG694" i="1"/>
  <c r="AG781" i="1" s="1"/>
  <c r="AG828" i="1" s="1"/>
  <c r="AH694" i="1"/>
  <c r="AH781" i="1" s="1"/>
  <c r="AH828" i="1" s="1"/>
  <c r="K692" i="1"/>
  <c r="K694" i="1" s="1"/>
  <c r="K781" i="1" s="1"/>
  <c r="K828" i="1" s="1"/>
  <c r="L691" i="1"/>
  <c r="L693" i="1" s="1"/>
  <c r="L780" i="1" s="1"/>
  <c r="L827" i="1" s="1"/>
  <c r="M691" i="1"/>
  <c r="M693" i="1" s="1"/>
  <c r="M780" i="1" s="1"/>
  <c r="M827" i="1" s="1"/>
  <c r="N691" i="1"/>
  <c r="N693" i="1" s="1"/>
  <c r="N780" i="1" s="1"/>
  <c r="N827" i="1" s="1"/>
  <c r="O691" i="1"/>
  <c r="O693" i="1" s="1"/>
  <c r="O780" i="1" s="1"/>
  <c r="O827" i="1" s="1"/>
  <c r="P691" i="1"/>
  <c r="P693" i="1" s="1"/>
  <c r="P780" i="1" s="1"/>
  <c r="P827" i="1" s="1"/>
  <c r="Q691" i="1"/>
  <c r="Q693" i="1" s="1"/>
  <c r="Q780" i="1" s="1"/>
  <c r="Q827" i="1" s="1"/>
  <c r="R691" i="1"/>
  <c r="R693" i="1" s="1"/>
  <c r="R780" i="1" s="1"/>
  <c r="R827" i="1" s="1"/>
  <c r="S691" i="1"/>
  <c r="S693" i="1" s="1"/>
  <c r="S780" i="1" s="1"/>
  <c r="S827" i="1" s="1"/>
  <c r="T691" i="1"/>
  <c r="T693" i="1" s="1"/>
  <c r="T780" i="1" s="1"/>
  <c r="T827" i="1" s="1"/>
  <c r="U693" i="1"/>
  <c r="U780" i="1" s="1"/>
  <c r="U827" i="1" s="1"/>
  <c r="X693" i="1"/>
  <c r="X780" i="1" s="1"/>
  <c r="X827" i="1" s="1"/>
  <c r="Y693" i="1"/>
  <c r="Y780" i="1" s="1"/>
  <c r="Y827" i="1" s="1"/>
  <c r="Z693" i="1"/>
  <c r="Z780" i="1" s="1"/>
  <c r="Z827" i="1" s="1"/>
  <c r="AA693" i="1"/>
  <c r="AA780" i="1" s="1"/>
  <c r="AD693" i="1"/>
  <c r="AD780" i="1" s="1"/>
  <c r="AD827" i="1" s="1"/>
  <c r="AE693" i="1"/>
  <c r="AE780" i="1" s="1"/>
  <c r="AE827" i="1" s="1"/>
  <c r="AF693" i="1"/>
  <c r="AF780" i="1" s="1"/>
  <c r="AF827" i="1" s="1"/>
  <c r="AG693" i="1"/>
  <c r="AG780" i="1" s="1"/>
  <c r="AG827" i="1" s="1"/>
  <c r="K691" i="1"/>
  <c r="K693" i="1" s="1"/>
  <c r="K780" i="1" s="1"/>
  <c r="K827" i="1" s="1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AK630" i="7"/>
  <c r="AL630" i="7"/>
  <c r="AM630" i="7"/>
  <c r="AN630" i="7"/>
  <c r="AO630" i="7"/>
  <c r="AP630" i="7"/>
  <c r="AQ630" i="7"/>
  <c r="AR630" i="7"/>
  <c r="AS630" i="7"/>
  <c r="AT630" i="7"/>
  <c r="AU630" i="7"/>
  <c r="AV630" i="7"/>
  <c r="AW630" i="7"/>
  <c r="AX630" i="7"/>
  <c r="AY630" i="7"/>
  <c r="AZ630" i="7"/>
  <c r="BA630" i="7"/>
  <c r="BB630" i="7"/>
  <c r="BC630" i="7"/>
  <c r="BD630" i="7"/>
  <c r="BE630" i="7"/>
  <c r="BF630" i="7"/>
  <c r="BG630" i="7"/>
  <c r="BH630" i="7"/>
  <c r="BI630" i="7"/>
  <c r="BJ630" i="7"/>
  <c r="BK630" i="7"/>
  <c r="BL630" i="7"/>
  <c r="BM630" i="7"/>
  <c r="BN630" i="7"/>
  <c r="BO630" i="7"/>
  <c r="J630" i="7"/>
  <c r="J632" i="7" s="1"/>
  <c r="K630" i="7"/>
  <c r="L630" i="7"/>
  <c r="M630" i="7"/>
  <c r="N630" i="7"/>
  <c r="O630" i="7"/>
  <c r="P630" i="7"/>
  <c r="Q630" i="7"/>
  <c r="Q1211" i="7" s="1"/>
  <c r="R630" i="7"/>
  <c r="L1213" i="7" l="1"/>
  <c r="L1214" i="7" s="1"/>
  <c r="L1211" i="7"/>
  <c r="BO1211" i="7"/>
  <c r="AW1211" i="7"/>
  <c r="BB1211" i="7"/>
  <c r="AJ1211" i="7"/>
  <c r="BA1211" i="7"/>
  <c r="AI1211" i="7"/>
  <c r="AZ1211" i="7"/>
  <c r="AH1211" i="7"/>
  <c r="AY1211" i="7"/>
  <c r="AG1211" i="7"/>
  <c r="AA827" i="1"/>
  <c r="Q717" i="7"/>
  <c r="AR632" i="7"/>
  <c r="AR717" i="7" s="1"/>
  <c r="Z632" i="7"/>
  <c r="Z717" i="7" s="1"/>
  <c r="BI632" i="7"/>
  <c r="BI717" i="7" s="1"/>
  <c r="AW632" i="7"/>
  <c r="AW717" i="7" s="1"/>
  <c r="Y632" i="7"/>
  <c r="Y717" i="7" s="1"/>
  <c r="BH632" i="7"/>
  <c r="BH717" i="7" s="1"/>
  <c r="AV632" i="7"/>
  <c r="AV717" i="7" s="1"/>
  <c r="AD632" i="7"/>
  <c r="AD717" i="7" s="1"/>
  <c r="BM632" i="7"/>
  <c r="BM717" i="7" s="1"/>
  <c r="BA632" i="7"/>
  <c r="BA717" i="7" s="1"/>
  <c r="AO632" i="7"/>
  <c r="AO717" i="7" s="1"/>
  <c r="AC632" i="7"/>
  <c r="AC717" i="7" s="1"/>
  <c r="BL632" i="7"/>
  <c r="BL717" i="7" s="1"/>
  <c r="BF632" i="7"/>
  <c r="BF717" i="7" s="1"/>
  <c r="AZ632" i="7"/>
  <c r="AZ717" i="7" s="1"/>
  <c r="AT632" i="7"/>
  <c r="AT717" i="7" s="1"/>
  <c r="AN632" i="7"/>
  <c r="AN717" i="7" s="1"/>
  <c r="AH632" i="7"/>
  <c r="AH717" i="7" s="1"/>
  <c r="AB632" i="7"/>
  <c r="AB717" i="7" s="1"/>
  <c r="V632" i="7"/>
  <c r="V717" i="7" s="1"/>
  <c r="BJ632" i="7"/>
  <c r="BJ717" i="7" s="1"/>
  <c r="BD632" i="7"/>
  <c r="BD717" i="7" s="1"/>
  <c r="AL632" i="7"/>
  <c r="AL717" i="7" s="1"/>
  <c r="T632" i="7"/>
  <c r="T717" i="7" s="1"/>
  <c r="BO632" i="7"/>
  <c r="BO717" i="7" s="1"/>
  <c r="BC632" i="7"/>
  <c r="BC717" i="7" s="1"/>
  <c r="AQ632" i="7"/>
  <c r="AQ717" i="7" s="1"/>
  <c r="AK632" i="7"/>
  <c r="AK717" i="7" s="1"/>
  <c r="AE632" i="7"/>
  <c r="AE717" i="7" s="1"/>
  <c r="S632" i="7"/>
  <c r="S717" i="7" s="1"/>
  <c r="BN632" i="7"/>
  <c r="BN717" i="7" s="1"/>
  <c r="BB632" i="7"/>
  <c r="BB717" i="7" s="1"/>
  <c r="AP632" i="7"/>
  <c r="AP717" i="7" s="1"/>
  <c r="AJ632" i="7"/>
  <c r="AJ717" i="7" s="1"/>
  <c r="X632" i="7"/>
  <c r="X717" i="7" s="1"/>
  <c r="BG632" i="7"/>
  <c r="BG717" i="7" s="1"/>
  <c r="AU632" i="7"/>
  <c r="AU717" i="7" s="1"/>
  <c r="AI632" i="7"/>
  <c r="AI717" i="7" s="1"/>
  <c r="W632" i="7"/>
  <c r="W717" i="7" s="1"/>
  <c r="BK632" i="7"/>
  <c r="BK717" i="7" s="1"/>
  <c r="BE632" i="7"/>
  <c r="BE717" i="7" s="1"/>
  <c r="AY632" i="7"/>
  <c r="AY717" i="7" s="1"/>
  <c r="AS632" i="7"/>
  <c r="AS717" i="7" s="1"/>
  <c r="AM632" i="7"/>
  <c r="AM717" i="7" s="1"/>
  <c r="AG632" i="7"/>
  <c r="AG717" i="7" s="1"/>
  <c r="AA632" i="7"/>
  <c r="AA717" i="7" s="1"/>
  <c r="U632" i="7"/>
  <c r="U717" i="7" s="1"/>
  <c r="AF632" i="7"/>
  <c r="AF717" i="7" s="1"/>
  <c r="AX632" i="7"/>
  <c r="AX717" i="7" s="1"/>
  <c r="O632" i="7"/>
  <c r="O717" i="7" s="1"/>
  <c r="O759" i="7"/>
  <c r="R632" i="7"/>
  <c r="R717" i="7" s="1"/>
  <c r="R759" i="7"/>
  <c r="L632" i="7"/>
  <c r="L717" i="7" s="1"/>
  <c r="L759" i="7"/>
  <c r="K632" i="7"/>
  <c r="K717" i="7" s="1"/>
  <c r="K759" i="7"/>
  <c r="N632" i="7"/>
  <c r="N717" i="7" s="1"/>
  <c r="N759" i="7"/>
  <c r="M632" i="7"/>
  <c r="M717" i="7" s="1"/>
  <c r="M759" i="7"/>
  <c r="Q632" i="7"/>
  <c r="Q759" i="7"/>
  <c r="P632" i="7"/>
  <c r="P717" i="7" s="1"/>
  <c r="P759" i="7"/>
  <c r="L634" i="7"/>
  <c r="L633" i="7" s="1"/>
  <c r="M634" i="7"/>
  <c r="M633" i="7" s="1"/>
  <c r="N634" i="7"/>
  <c r="N633" i="7" s="1"/>
  <c r="O634" i="7"/>
  <c r="O633" i="7" s="1"/>
  <c r="P634" i="7"/>
  <c r="P633" i="7" s="1"/>
  <c r="Q634" i="7"/>
  <c r="Q633" i="7" s="1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AK634" i="7"/>
  <c r="AL634" i="7"/>
  <c r="AM634" i="7"/>
  <c r="AN634" i="7"/>
  <c r="AO634" i="7"/>
  <c r="AP634" i="7"/>
  <c r="AQ634" i="7"/>
  <c r="AR634" i="7"/>
  <c r="AS634" i="7"/>
  <c r="AT634" i="7"/>
  <c r="AU634" i="7"/>
  <c r="AV634" i="7"/>
  <c r="AW634" i="7"/>
  <c r="AX634" i="7"/>
  <c r="AY634" i="7"/>
  <c r="AZ634" i="7"/>
  <c r="BA634" i="7"/>
  <c r="BB634" i="7"/>
  <c r="BC634" i="7"/>
  <c r="BD634" i="7"/>
  <c r="BE634" i="7"/>
  <c r="BF634" i="7"/>
  <c r="BG634" i="7"/>
  <c r="BH634" i="7"/>
  <c r="BI634" i="7"/>
  <c r="BJ634" i="7"/>
  <c r="BK634" i="7"/>
  <c r="BL634" i="7"/>
  <c r="BM634" i="7"/>
  <c r="BN634" i="7"/>
  <c r="BO634" i="7"/>
  <c r="K634" i="7"/>
  <c r="K633" i="7" s="1"/>
  <c r="Q1040" i="4"/>
  <c r="Q1041" i="4" s="1"/>
  <c r="R1036" i="4"/>
  <c r="W1038" i="4"/>
  <c r="W1039" i="4" s="1"/>
  <c r="W1040" i="4" s="1"/>
  <c r="W1041" i="4" s="1"/>
  <c r="T1037" i="4"/>
  <c r="R1037" i="4" s="1"/>
  <c r="N1038" i="4"/>
  <c r="Q1032" i="4"/>
  <c r="R1028" i="4"/>
  <c r="BO1030" i="4"/>
  <c r="BO1031" i="4" s="1"/>
  <c r="BO1032" i="4" s="1"/>
  <c r="BN1030" i="4"/>
  <c r="BN1031" i="4" s="1"/>
  <c r="BN1032" i="4" s="1"/>
  <c r="BL1030" i="4"/>
  <c r="BL1031" i="4" s="1"/>
  <c r="BL1032" i="4" s="1"/>
  <c r="BK1030" i="4"/>
  <c r="BK1031" i="4" s="1"/>
  <c r="BK1032" i="4" s="1"/>
  <c r="BF1030" i="4"/>
  <c r="BF1031" i="4" s="1"/>
  <c r="BF1032" i="4" s="1"/>
  <c r="BE1030" i="4"/>
  <c r="BE1031" i="4" s="1"/>
  <c r="BE1032" i="4" s="1"/>
  <c r="BC1030" i="4"/>
  <c r="BC1031" i="4" s="1"/>
  <c r="BC1032" i="4" s="1"/>
  <c r="AV1030" i="4"/>
  <c r="AV1031" i="4" s="1"/>
  <c r="AV1032" i="4" s="1"/>
  <c r="AT1030" i="4"/>
  <c r="AT1031" i="4" s="1"/>
  <c r="AT1032" i="4" s="1"/>
  <c r="AS1030" i="4"/>
  <c r="AS1031" i="4" s="1"/>
  <c r="AS1032" i="4" s="1"/>
  <c r="AP1029" i="4"/>
  <c r="R1029" i="4" s="1"/>
  <c r="N1030" i="4"/>
  <c r="BH1030" i="4" s="1"/>
  <c r="BH1031" i="4" s="1"/>
  <c r="BH1032" i="4" s="1"/>
  <c r="Q1026" i="4"/>
  <c r="R1022" i="4"/>
  <c r="AT1024" i="4"/>
  <c r="AT1025" i="4" s="1"/>
  <c r="AT1026" i="4" s="1"/>
  <c r="AP1023" i="4"/>
  <c r="R1023" i="4" s="1"/>
  <c r="AO1024" i="4"/>
  <c r="AO1025" i="4" s="1"/>
  <c r="AO1026" i="4" s="1"/>
  <c r="AH1024" i="4"/>
  <c r="AH1025" i="4" s="1"/>
  <c r="AH1026" i="4" s="1"/>
  <c r="AF1024" i="4"/>
  <c r="AF1025" i="4" s="1"/>
  <c r="AF1026" i="4" s="1"/>
  <c r="AE1024" i="4"/>
  <c r="AE1025" i="4" s="1"/>
  <c r="AE1026" i="4" s="1"/>
  <c r="S1024" i="4"/>
  <c r="S1025" i="4" s="1"/>
  <c r="N1024" i="4"/>
  <c r="Q1020" i="4"/>
  <c r="R1016" i="4"/>
  <c r="AP1017" i="4"/>
  <c r="R1017" i="4" s="1"/>
  <c r="N1018" i="4"/>
  <c r="AK1018" i="4" s="1"/>
  <c r="AK1019" i="4" s="1"/>
  <c r="AK1020" i="4" s="1"/>
  <c r="Q1014" i="4"/>
  <c r="R1011" i="4"/>
  <c r="R1010" i="4"/>
  <c r="AP1011" i="4"/>
  <c r="N1012" i="4"/>
  <c r="Q1008" i="4"/>
  <c r="R1004" i="4"/>
  <c r="BN1006" i="4"/>
  <c r="BN1007" i="4" s="1"/>
  <c r="BN1008" i="4" s="1"/>
  <c r="BH1006" i="4"/>
  <c r="BH1007" i="4" s="1"/>
  <c r="BH1008" i="4" s="1"/>
  <c r="AP1005" i="4"/>
  <c r="R1005" i="4" s="1"/>
  <c r="N1006" i="4"/>
  <c r="BB1006" i="4" s="1"/>
  <c r="BB1007" i="4" s="1"/>
  <c r="BB1008" i="4" s="1"/>
  <c r="Q1002" i="4"/>
  <c r="R998" i="4"/>
  <c r="AP999" i="4"/>
  <c r="R999" i="4" s="1"/>
  <c r="N1000" i="4"/>
  <c r="Q994" i="4"/>
  <c r="R990" i="4"/>
  <c r="BO991" i="4"/>
  <c r="R991" i="4" s="1"/>
  <c r="N992" i="4"/>
  <c r="R986" i="4"/>
  <c r="BO987" i="4"/>
  <c r="Y988" i="4"/>
  <c r="Y989" i="4" s="1"/>
  <c r="N988" i="4"/>
  <c r="Q984" i="4"/>
  <c r="R980" i="4"/>
  <c r="BO982" i="4"/>
  <c r="BO983" i="4" s="1"/>
  <c r="BO984" i="4" s="1"/>
  <c r="BN981" i="4"/>
  <c r="BM981" i="4"/>
  <c r="AU982" i="4"/>
  <c r="AU983" i="4" s="1"/>
  <c r="AU984" i="4" s="1"/>
  <c r="AR982" i="4"/>
  <c r="AR983" i="4" s="1"/>
  <c r="AR984" i="4" s="1"/>
  <c r="AO982" i="4"/>
  <c r="AO983" i="4" s="1"/>
  <c r="AO984" i="4" s="1"/>
  <c r="AL982" i="4"/>
  <c r="AL983" i="4" s="1"/>
  <c r="AL984" i="4" s="1"/>
  <c r="AC982" i="4"/>
  <c r="AC983" i="4" s="1"/>
  <c r="AC984" i="4" s="1"/>
  <c r="Z982" i="4"/>
  <c r="Z983" i="4" s="1"/>
  <c r="Z984" i="4" s="1"/>
  <c r="N982" i="4"/>
  <c r="BN982" i="4" s="1"/>
  <c r="Q978" i="4"/>
  <c r="R974" i="4"/>
  <c r="BL975" i="4"/>
  <c r="BK975" i="4"/>
  <c r="BJ975" i="4"/>
  <c r="BI975" i="4"/>
  <c r="N976" i="4"/>
  <c r="Q970" i="4"/>
  <c r="R966" i="4"/>
  <c r="T967" i="4"/>
  <c r="R967" i="4" s="1"/>
  <c r="N968" i="4"/>
  <c r="AA968" i="4" s="1"/>
  <c r="AA969" i="4" s="1"/>
  <c r="AA970" i="4" s="1"/>
  <c r="Q964" i="4"/>
  <c r="R960" i="4"/>
  <c r="T961" i="4"/>
  <c r="R961" i="4" s="1"/>
  <c r="N962" i="4"/>
  <c r="Q958" i="4"/>
  <c r="R954" i="4"/>
  <c r="T955" i="4"/>
  <c r="R955" i="4" s="1"/>
  <c r="N956" i="4"/>
  <c r="BF950" i="4"/>
  <c r="Q950" i="4"/>
  <c r="R946" i="4"/>
  <c r="BF948" i="4"/>
  <c r="BF949" i="4" s="1"/>
  <c r="BC948" i="4"/>
  <c r="BC949" i="4" s="1"/>
  <c r="BC950" i="4" s="1"/>
  <c r="AZ948" i="4"/>
  <c r="AZ949" i="4" s="1"/>
  <c r="AZ950" i="4" s="1"/>
  <c r="AW948" i="4"/>
  <c r="AW949" i="4" s="1"/>
  <c r="AW950" i="4" s="1"/>
  <c r="AT948" i="4"/>
  <c r="AT949" i="4" s="1"/>
  <c r="AT950" i="4" s="1"/>
  <c r="AQ948" i="4"/>
  <c r="AQ949" i="4" s="1"/>
  <c r="AQ950" i="4" s="1"/>
  <c r="AP947" i="4"/>
  <c r="R947" i="4" s="1"/>
  <c r="AO948" i="4"/>
  <c r="AO949" i="4" s="1"/>
  <c r="AO950" i="4" s="1"/>
  <c r="AN948" i="4"/>
  <c r="AN949" i="4" s="1"/>
  <c r="AN950" i="4" s="1"/>
  <c r="AL948" i="4"/>
  <c r="AL949" i="4" s="1"/>
  <c r="AL950" i="4" s="1"/>
  <c r="AK948" i="4"/>
  <c r="AK949" i="4" s="1"/>
  <c r="AK950" i="4" s="1"/>
  <c r="AF948" i="4"/>
  <c r="AF949" i="4" s="1"/>
  <c r="AF950" i="4" s="1"/>
  <c r="AE948" i="4"/>
  <c r="AE949" i="4" s="1"/>
  <c r="AE950" i="4" s="1"/>
  <c r="AD948" i="4"/>
  <c r="AD949" i="4" s="1"/>
  <c r="AD950" i="4" s="1"/>
  <c r="AC948" i="4"/>
  <c r="AC949" i="4" s="1"/>
  <c r="AC950" i="4" s="1"/>
  <c r="AB948" i="4"/>
  <c r="AB949" i="4" s="1"/>
  <c r="AB950" i="4" s="1"/>
  <c r="AA948" i="4"/>
  <c r="AA949" i="4" s="1"/>
  <c r="AA950" i="4" s="1"/>
  <c r="X948" i="4"/>
  <c r="X949" i="4" s="1"/>
  <c r="X950" i="4" s="1"/>
  <c r="V948" i="4"/>
  <c r="V949" i="4" s="1"/>
  <c r="V950" i="4" s="1"/>
  <c r="N948" i="4"/>
  <c r="BN948" i="4" s="1"/>
  <c r="BN949" i="4" s="1"/>
  <c r="BN950" i="4" s="1"/>
  <c r="Q944" i="4"/>
  <c r="R940" i="4"/>
  <c r="AP942" i="4"/>
  <c r="AP943" i="4" s="1"/>
  <c r="AP941" i="4"/>
  <c r="R941" i="4" s="1"/>
  <c r="N942" i="4"/>
  <c r="R936" i="4"/>
  <c r="AP937" i="4"/>
  <c r="W938" i="4"/>
  <c r="W939" i="4" s="1"/>
  <c r="N938" i="4"/>
  <c r="R932" i="4"/>
  <c r="AP933" i="4"/>
  <c r="R933" i="4" s="1"/>
  <c r="AM934" i="4"/>
  <c r="AM935" i="4" s="1"/>
  <c r="AJ934" i="4"/>
  <c r="AJ935" i="4" s="1"/>
  <c r="AG934" i="4"/>
  <c r="AG935" i="4" s="1"/>
  <c r="AD934" i="4"/>
  <c r="AD935" i="4" s="1"/>
  <c r="X934" i="4"/>
  <c r="X935" i="4" s="1"/>
  <c r="N934" i="4"/>
  <c r="R928" i="4"/>
  <c r="AP929" i="4"/>
  <c r="R929" i="4" s="1"/>
  <c r="N930" i="4"/>
  <c r="AH930" i="4" s="1"/>
  <c r="AH931" i="4" s="1"/>
  <c r="R924" i="4"/>
  <c r="BB926" i="4"/>
  <c r="BB927" i="4" s="1"/>
  <c r="AW926" i="4"/>
  <c r="AW927" i="4" s="1"/>
  <c r="AP925" i="4"/>
  <c r="N926" i="4"/>
  <c r="BA926" i="4" s="1"/>
  <c r="BA927" i="4" s="1"/>
  <c r="R920" i="4"/>
  <c r="BM922" i="4"/>
  <c r="BM923" i="4" s="1"/>
  <c r="BJ922" i="4"/>
  <c r="BJ923" i="4" s="1"/>
  <c r="BG922" i="4"/>
  <c r="BG923" i="4" s="1"/>
  <c r="BA922" i="4"/>
  <c r="BA923" i="4" s="1"/>
  <c r="AP921" i="4"/>
  <c r="AG922" i="4"/>
  <c r="AG923" i="4" s="1"/>
  <c r="AD922" i="4"/>
  <c r="AD923" i="4" s="1"/>
  <c r="AA922" i="4"/>
  <c r="AA923" i="4" s="1"/>
  <c r="X922" i="4"/>
  <c r="X923" i="4" s="1"/>
  <c r="U922" i="4"/>
  <c r="U923" i="4" s="1"/>
  <c r="N922" i="4"/>
  <c r="Q916" i="4"/>
  <c r="R912" i="4"/>
  <c r="BH914" i="4"/>
  <c r="BH915" i="4" s="1"/>
  <c r="AY913" i="4"/>
  <c r="AX913" i="4"/>
  <c r="AW913" i="4"/>
  <c r="AV913" i="4"/>
  <c r="AU914" i="4"/>
  <c r="AU915" i="4" s="1"/>
  <c r="AP913" i="4"/>
  <c r="AO913" i="4"/>
  <c r="AN913" i="4"/>
  <c r="AE914" i="4"/>
  <c r="AE915" i="4" s="1"/>
  <c r="Y914" i="4"/>
  <c r="Y915" i="4" s="1"/>
  <c r="N914" i="4"/>
  <c r="BN914" i="4" s="1"/>
  <c r="BN915" i="4" s="1"/>
  <c r="R908" i="4"/>
  <c r="BG910" i="4"/>
  <c r="BG911" i="4" s="1"/>
  <c r="BC910" i="4"/>
  <c r="BC911" i="4" s="1"/>
  <c r="AZ910" i="4"/>
  <c r="AZ911" i="4" s="1"/>
  <c r="AY909" i="4"/>
  <c r="AX910" i="4"/>
  <c r="AX909" i="4"/>
  <c r="AW909" i="4"/>
  <c r="AV910" i="4"/>
  <c r="AV909" i="4"/>
  <c r="AP909" i="4"/>
  <c r="AO909" i="4"/>
  <c r="AN909" i="4"/>
  <c r="N910" i="4"/>
  <c r="AL910" i="4" s="1"/>
  <c r="AL911" i="4" s="1"/>
  <c r="Q906" i="4"/>
  <c r="R902" i="4"/>
  <c r="BI904" i="4"/>
  <c r="BI905" i="4" s="1"/>
  <c r="AZ904" i="4"/>
  <c r="AZ905" i="4" s="1"/>
  <c r="AY903" i="4"/>
  <c r="AX903" i="4"/>
  <c r="AW903" i="4"/>
  <c r="AV904" i="4"/>
  <c r="AV903" i="4"/>
  <c r="AP903" i="4"/>
  <c r="AO903" i="4"/>
  <c r="AN903" i="4"/>
  <c r="AM904" i="4"/>
  <c r="AM905" i="4" s="1"/>
  <c r="AL904" i="4"/>
  <c r="AL905" i="4" s="1"/>
  <c r="AK904" i="4"/>
  <c r="AK905" i="4" s="1"/>
  <c r="AI904" i="4"/>
  <c r="AI905" i="4" s="1"/>
  <c r="AG904" i="4"/>
  <c r="AG905" i="4" s="1"/>
  <c r="AB904" i="4"/>
  <c r="AB905" i="4" s="1"/>
  <c r="AA904" i="4"/>
  <c r="AA905" i="4" s="1"/>
  <c r="Z904" i="4"/>
  <c r="Z905" i="4" s="1"/>
  <c r="Y904" i="4"/>
  <c r="Y905" i="4" s="1"/>
  <c r="X904" i="4"/>
  <c r="X905" i="4" s="1"/>
  <c r="W904" i="4"/>
  <c r="W905" i="4" s="1"/>
  <c r="V904" i="4"/>
  <c r="V905" i="4" s="1"/>
  <c r="N904" i="4"/>
  <c r="BN904" i="4" s="1"/>
  <c r="BN905" i="4" s="1"/>
  <c r="R898" i="4"/>
  <c r="BD900" i="4"/>
  <c r="BD901" i="4" s="1"/>
  <c r="BA900" i="4"/>
  <c r="BA901" i="4" s="1"/>
  <c r="AY899" i="4"/>
  <c r="AX900" i="4"/>
  <c r="AX899" i="4"/>
  <c r="AW899" i="4"/>
  <c r="AV899" i="4"/>
  <c r="AP899" i="4"/>
  <c r="AO899" i="4"/>
  <c r="AN899" i="4"/>
  <c r="AM900" i="4"/>
  <c r="AM901" i="4" s="1"/>
  <c r="AL900" i="4"/>
  <c r="AL901" i="4" s="1"/>
  <c r="AL906" i="4" s="1"/>
  <c r="AK900" i="4"/>
  <c r="AK901" i="4" s="1"/>
  <c r="AJ900" i="4"/>
  <c r="AJ901" i="4" s="1"/>
  <c r="AI901" i="4"/>
  <c r="AI906" i="4" s="1"/>
  <c r="AI900" i="4"/>
  <c r="AH900" i="4"/>
  <c r="AH901" i="4" s="1"/>
  <c r="AF900" i="4"/>
  <c r="AF901" i="4" s="1"/>
  <c r="AE900" i="4"/>
  <c r="AE901" i="4" s="1"/>
  <c r="Z900" i="4"/>
  <c r="Z901" i="4" s="1"/>
  <c r="Y900" i="4"/>
  <c r="Y901" i="4" s="1"/>
  <c r="X900" i="4"/>
  <c r="X901" i="4" s="1"/>
  <c r="W900" i="4"/>
  <c r="W901" i="4" s="1"/>
  <c r="W906" i="4" s="1"/>
  <c r="V900" i="4"/>
  <c r="V901" i="4" s="1"/>
  <c r="U900" i="4"/>
  <c r="U901" i="4" s="1"/>
  <c r="T900" i="4"/>
  <c r="T901" i="4" s="1"/>
  <c r="N900" i="4"/>
  <c r="BO900" i="4" s="1"/>
  <c r="BO901" i="4" s="1"/>
  <c r="Q896" i="4"/>
  <c r="R892" i="4"/>
  <c r="AY893" i="4"/>
  <c r="AX893" i="4"/>
  <c r="AW893" i="4"/>
  <c r="AV893" i="4"/>
  <c r="AP893" i="4"/>
  <c r="AO893" i="4"/>
  <c r="AN893" i="4"/>
  <c r="N894" i="4"/>
  <c r="R888" i="4"/>
  <c r="AY889" i="4"/>
  <c r="AX889" i="4"/>
  <c r="AW889" i="4"/>
  <c r="AV889" i="4"/>
  <c r="AP889" i="4"/>
  <c r="AO889" i="4"/>
  <c r="AN889" i="4"/>
  <c r="N890" i="4"/>
  <c r="AH890" i="4" s="1"/>
  <c r="AH891" i="4" s="1"/>
  <c r="R884" i="4"/>
  <c r="BO886" i="4"/>
  <c r="BO887" i="4" s="1"/>
  <c r="BL886" i="4"/>
  <c r="BL887" i="4" s="1"/>
  <c r="AY885" i="4"/>
  <c r="AX886" i="4"/>
  <c r="AX885" i="4"/>
  <c r="AW885" i="4"/>
  <c r="AV886" i="4"/>
  <c r="AV885" i="4"/>
  <c r="AP885" i="4"/>
  <c r="AO885" i="4"/>
  <c r="AN885" i="4"/>
  <c r="AF886" i="4"/>
  <c r="AF887" i="4" s="1"/>
  <c r="AD886" i="4"/>
  <c r="AD887" i="4" s="1"/>
  <c r="N886" i="4"/>
  <c r="R880" i="4"/>
  <c r="BM882" i="4"/>
  <c r="BM883" i="4" s="1"/>
  <c r="BJ882" i="4"/>
  <c r="BJ883" i="4" s="1"/>
  <c r="BG882" i="4"/>
  <c r="BG883" i="4" s="1"/>
  <c r="AY881" i="4"/>
  <c r="AX881" i="4"/>
  <c r="AW881" i="4"/>
  <c r="AV881" i="4"/>
  <c r="AQ882" i="4"/>
  <c r="AQ883" i="4" s="1"/>
  <c r="AP882" i="4"/>
  <c r="AP881" i="4"/>
  <c r="AP883" i="4" s="1"/>
  <c r="AO882" i="4"/>
  <c r="AO881" i="4"/>
  <c r="AN881" i="4"/>
  <c r="AA882" i="4"/>
  <c r="AA883" i="4" s="1"/>
  <c r="Y882" i="4"/>
  <c r="Y883" i="4" s="1"/>
  <c r="X882" i="4"/>
  <c r="X883" i="4" s="1"/>
  <c r="V882" i="4"/>
  <c r="V883" i="4" s="1"/>
  <c r="U882" i="4"/>
  <c r="U883" i="4" s="1"/>
  <c r="N882" i="4"/>
  <c r="AX882" i="4" s="1"/>
  <c r="R876" i="4"/>
  <c r="AY877" i="4"/>
  <c r="AX877" i="4"/>
  <c r="AW877" i="4"/>
  <c r="AV877" i="4"/>
  <c r="AP877" i="4"/>
  <c r="AO877" i="4"/>
  <c r="AN877" i="4"/>
  <c r="AK878" i="4"/>
  <c r="AK879" i="4" s="1"/>
  <c r="AB878" i="4"/>
  <c r="AB879" i="4" s="1"/>
  <c r="N878" i="4"/>
  <c r="Q874" i="4"/>
  <c r="R870" i="4"/>
  <c r="AY871" i="4"/>
  <c r="AX871" i="4"/>
  <c r="AW871" i="4"/>
  <c r="AV871" i="4"/>
  <c r="AS872" i="4"/>
  <c r="AS873" i="4" s="1"/>
  <c r="AP871" i="4"/>
  <c r="AO872" i="4"/>
  <c r="AO871" i="4"/>
  <c r="AO873" i="4" s="1"/>
  <c r="AN871" i="4"/>
  <c r="AM872" i="4"/>
  <c r="AM873" i="4" s="1"/>
  <c r="AA872" i="4"/>
  <c r="AA873" i="4" s="1"/>
  <c r="U872" i="4"/>
  <c r="U873" i="4" s="1"/>
  <c r="N872" i="4"/>
  <c r="AG872" i="4" s="1"/>
  <c r="AG873" i="4" s="1"/>
  <c r="R866" i="4"/>
  <c r="AY867" i="4"/>
  <c r="AX867" i="4"/>
  <c r="AW867" i="4"/>
  <c r="AV867" i="4"/>
  <c r="AP867" i="4"/>
  <c r="AO867" i="4"/>
  <c r="AN867" i="4"/>
  <c r="N868" i="4"/>
  <c r="R862" i="4"/>
  <c r="BO864" i="4"/>
  <c r="BO865" i="4" s="1"/>
  <c r="AY863" i="4"/>
  <c r="AX863" i="4"/>
  <c r="AW863" i="4"/>
  <c r="AV863" i="4"/>
  <c r="AP863" i="4"/>
  <c r="AO863" i="4"/>
  <c r="AN864" i="4"/>
  <c r="AN863" i="4"/>
  <c r="AM864" i="4"/>
  <c r="AM865" i="4" s="1"/>
  <c r="AL864" i="4"/>
  <c r="AL865" i="4" s="1"/>
  <c r="AK864" i="4"/>
  <c r="AK865" i="4" s="1"/>
  <c r="AE864" i="4"/>
  <c r="AE865" i="4" s="1"/>
  <c r="Z864" i="4"/>
  <c r="Z865" i="4" s="1"/>
  <c r="Y864" i="4"/>
  <c r="Y865" i="4" s="1"/>
  <c r="U864" i="4"/>
  <c r="U865" i="4" s="1"/>
  <c r="T864" i="4"/>
  <c r="T865" i="4" s="1"/>
  <c r="S864" i="4"/>
  <c r="S865" i="4" s="1"/>
  <c r="N864" i="4"/>
  <c r="R858" i="4"/>
  <c r="AY859" i="4"/>
  <c r="AX859" i="4"/>
  <c r="AW859" i="4"/>
  <c r="AV859" i="4"/>
  <c r="AP859" i="4"/>
  <c r="AO859" i="4"/>
  <c r="AN859" i="4"/>
  <c r="N860" i="4"/>
  <c r="BL860" i="4" s="1"/>
  <c r="BL861" i="4" s="1"/>
  <c r="R854" i="4"/>
  <c r="AY855" i="4"/>
  <c r="AX855" i="4"/>
  <c r="AW855" i="4"/>
  <c r="AV855" i="4"/>
  <c r="AP855" i="4"/>
  <c r="AO855" i="4"/>
  <c r="AN855" i="4"/>
  <c r="N856" i="4"/>
  <c r="R850" i="4"/>
  <c r="AY851" i="4"/>
  <c r="AX851" i="4"/>
  <c r="AW851" i="4"/>
  <c r="AV851" i="4"/>
  <c r="AP851" i="4"/>
  <c r="AO851" i="4"/>
  <c r="AN851" i="4"/>
  <c r="N852" i="4"/>
  <c r="AH852" i="4" s="1"/>
  <c r="AH853" i="4" s="1"/>
  <c r="R846" i="4"/>
  <c r="BJ848" i="4"/>
  <c r="BJ849" i="4" s="1"/>
  <c r="BG848" i="4"/>
  <c r="BG849" i="4" s="1"/>
  <c r="BA848" i="4"/>
  <c r="BA849" i="4" s="1"/>
  <c r="AY847" i="4"/>
  <c r="AX848" i="4"/>
  <c r="AX847" i="4"/>
  <c r="AX849" i="4" s="1"/>
  <c r="AW847" i="4"/>
  <c r="AV847" i="4"/>
  <c r="AP847" i="4"/>
  <c r="AO847" i="4"/>
  <c r="AN847" i="4"/>
  <c r="N848" i="4"/>
  <c r="AH848" i="4" s="1"/>
  <c r="AH849" i="4" s="1"/>
  <c r="R842" i="4"/>
  <c r="AY843" i="4"/>
  <c r="AX843" i="4"/>
  <c r="AW844" i="4"/>
  <c r="AW843" i="4"/>
  <c r="AV843" i="4"/>
  <c r="AU844" i="4"/>
  <c r="AU845" i="4" s="1"/>
  <c r="AR844" i="4"/>
  <c r="AR845" i="4" s="1"/>
  <c r="AP843" i="4"/>
  <c r="AO843" i="4"/>
  <c r="AN843" i="4"/>
  <c r="AE844" i="4"/>
  <c r="AE845" i="4" s="1"/>
  <c r="X844" i="4"/>
  <c r="X845" i="4" s="1"/>
  <c r="N844" i="4"/>
  <c r="R838" i="4"/>
  <c r="AY839" i="4"/>
  <c r="AX839" i="4"/>
  <c r="AW839" i="4"/>
  <c r="AV839" i="4"/>
  <c r="AP839" i="4"/>
  <c r="AO839" i="4"/>
  <c r="AN839" i="4"/>
  <c r="AG840" i="4"/>
  <c r="AG841" i="4" s="1"/>
  <c r="AF840" i="4"/>
  <c r="AF841" i="4" s="1"/>
  <c r="AD840" i="4"/>
  <c r="AD841" i="4" s="1"/>
  <c r="W840" i="4"/>
  <c r="W841" i="4" s="1"/>
  <c r="U840" i="4"/>
  <c r="U841" i="4" s="1"/>
  <c r="T840" i="4"/>
  <c r="T841" i="4" s="1"/>
  <c r="N840" i="4"/>
  <c r="R834" i="4"/>
  <c r="BG836" i="4"/>
  <c r="BG837" i="4" s="1"/>
  <c r="BD836" i="4"/>
  <c r="BD837" i="4" s="1"/>
  <c r="AY835" i="4"/>
  <c r="AX836" i="4"/>
  <c r="AX835" i="4"/>
  <c r="AW835" i="4"/>
  <c r="AV836" i="4"/>
  <c r="AV835" i="4"/>
  <c r="AP835" i="4"/>
  <c r="AO836" i="4"/>
  <c r="AO835" i="4"/>
  <c r="AN835" i="4"/>
  <c r="AM836" i="4"/>
  <c r="AM837" i="4" s="1"/>
  <c r="AL836" i="4"/>
  <c r="AL837" i="4" s="1"/>
  <c r="AK836" i="4"/>
  <c r="AK837" i="4" s="1"/>
  <c r="AJ836" i="4"/>
  <c r="AJ837" i="4" s="1"/>
  <c r="AI836" i="4"/>
  <c r="AI837" i="4" s="1"/>
  <c r="AG836" i="4"/>
  <c r="AG837" i="4" s="1"/>
  <c r="Y836" i="4"/>
  <c r="Y837" i="4" s="1"/>
  <c r="X836" i="4"/>
  <c r="X837" i="4" s="1"/>
  <c r="U836" i="4"/>
  <c r="U837" i="4" s="1"/>
  <c r="S836" i="4"/>
  <c r="S837" i="4" s="1"/>
  <c r="N836" i="4"/>
  <c r="BO836" i="4" s="1"/>
  <c r="BO837" i="4" s="1"/>
  <c r="Q832" i="4"/>
  <c r="Q917" i="4" s="1"/>
  <c r="R828" i="4"/>
  <c r="BJ830" i="4"/>
  <c r="BJ831" i="4" s="1"/>
  <c r="BI830" i="4"/>
  <c r="BI831" i="4" s="1"/>
  <c r="AZ830" i="4"/>
  <c r="AZ831" i="4" s="1"/>
  <c r="AY829" i="4"/>
  <c r="AX829" i="4"/>
  <c r="AW829" i="4"/>
  <c r="AV829" i="4"/>
  <c r="AS831" i="4"/>
  <c r="AP829" i="4"/>
  <c r="AO829" i="4"/>
  <c r="AN829" i="4"/>
  <c r="N830" i="4"/>
  <c r="AS830" i="4" s="1"/>
  <c r="R824" i="4"/>
  <c r="BB826" i="4"/>
  <c r="BB827" i="4" s="1"/>
  <c r="AY825" i="4"/>
  <c r="AX825" i="4"/>
  <c r="AW825" i="4"/>
  <c r="AV825" i="4"/>
  <c r="AP825" i="4"/>
  <c r="AO825" i="4"/>
  <c r="AN825" i="4"/>
  <c r="N826" i="4"/>
  <c r="R820" i="4"/>
  <c r="BE822" i="4"/>
  <c r="BE823" i="4" s="1"/>
  <c r="AY822" i="4"/>
  <c r="AY821" i="4"/>
  <c r="AY823" i="4" s="1"/>
  <c r="AX821" i="4"/>
  <c r="AW821" i="4"/>
  <c r="AV821" i="4"/>
  <c r="AP822" i="4"/>
  <c r="AP821" i="4"/>
  <c r="AO821" i="4"/>
  <c r="AN821" i="4"/>
  <c r="AK822" i="4"/>
  <c r="AK823" i="4" s="1"/>
  <c r="AE822" i="4"/>
  <c r="AE823" i="4" s="1"/>
  <c r="N822" i="4"/>
  <c r="R816" i="4"/>
  <c r="BJ818" i="4"/>
  <c r="BJ819" i="4" s="1"/>
  <c r="BF818" i="4"/>
  <c r="BF819" i="4" s="1"/>
  <c r="BC818" i="4"/>
  <c r="BC819" i="4" s="1"/>
  <c r="AY817" i="4"/>
  <c r="AX817" i="4"/>
  <c r="AW817" i="4"/>
  <c r="AV817" i="4"/>
  <c r="AP817" i="4"/>
  <c r="AO817" i="4"/>
  <c r="AN817" i="4"/>
  <c r="AC818" i="4"/>
  <c r="AC819" i="4" s="1"/>
  <c r="Z818" i="4"/>
  <c r="Z819" i="4" s="1"/>
  <c r="N818" i="4"/>
  <c r="R812" i="4"/>
  <c r="AY813" i="4"/>
  <c r="AX813" i="4"/>
  <c r="AW813" i="4"/>
  <c r="AV813" i="4"/>
  <c r="AP813" i="4"/>
  <c r="AO813" i="4"/>
  <c r="AN813" i="4"/>
  <c r="N814" i="4"/>
  <c r="R808" i="4"/>
  <c r="AY809" i="4"/>
  <c r="AX809" i="4"/>
  <c r="AW809" i="4"/>
  <c r="AV809" i="4"/>
  <c r="AU810" i="4"/>
  <c r="AU811" i="4" s="1"/>
  <c r="AR811" i="4"/>
  <c r="AR810" i="4"/>
  <c r="AP809" i="4"/>
  <c r="AO809" i="4"/>
  <c r="AN810" i="4"/>
  <c r="AN809" i="4"/>
  <c r="N810" i="4"/>
  <c r="Q804" i="4"/>
  <c r="R800" i="4"/>
  <c r="BG802" i="4"/>
  <c r="BG803" i="4" s="1"/>
  <c r="BG804" i="4" s="1"/>
  <c r="BF803" i="4"/>
  <c r="BF804" i="4" s="1"/>
  <c r="BF802" i="4"/>
  <c r="BD802" i="4"/>
  <c r="BD803" i="4" s="1"/>
  <c r="BD804" i="4" s="1"/>
  <c r="BC802" i="4"/>
  <c r="BC803" i="4" s="1"/>
  <c r="BC804" i="4" s="1"/>
  <c r="BA802" i="4"/>
  <c r="BA803" i="4" s="1"/>
  <c r="BA804" i="4" s="1"/>
  <c r="AZ802" i="4"/>
  <c r="AZ803" i="4" s="1"/>
  <c r="AZ804" i="4" s="1"/>
  <c r="AW803" i="4"/>
  <c r="AW804" i="4" s="1"/>
  <c r="AW802" i="4"/>
  <c r="AQ802" i="4"/>
  <c r="AQ803" i="4" s="1"/>
  <c r="AQ804" i="4" s="1"/>
  <c r="AO802" i="4"/>
  <c r="AO803" i="4" s="1"/>
  <c r="AO804" i="4" s="1"/>
  <c r="AN802" i="4"/>
  <c r="AN803" i="4" s="1"/>
  <c r="AN804" i="4" s="1"/>
  <c r="AL802" i="4"/>
  <c r="AL803" i="4" s="1"/>
  <c r="AL804" i="4" s="1"/>
  <c r="AK802" i="4"/>
  <c r="AK803" i="4" s="1"/>
  <c r="AK804" i="4" s="1"/>
  <c r="AI802" i="4"/>
  <c r="AI803" i="4" s="1"/>
  <c r="AI804" i="4" s="1"/>
  <c r="AH802" i="4"/>
  <c r="AH803" i="4" s="1"/>
  <c r="AH804" i="4" s="1"/>
  <c r="AF802" i="4"/>
  <c r="AF803" i="4" s="1"/>
  <c r="AF804" i="4" s="1"/>
  <c r="AE802" i="4"/>
  <c r="AE803" i="4" s="1"/>
  <c r="AE804" i="4" s="1"/>
  <c r="AB802" i="4"/>
  <c r="AB803" i="4" s="1"/>
  <c r="AB804" i="4" s="1"/>
  <c r="Z802" i="4"/>
  <c r="Z803" i="4" s="1"/>
  <c r="Z804" i="4" s="1"/>
  <c r="Y802" i="4"/>
  <c r="Y803" i="4" s="1"/>
  <c r="Y804" i="4" s="1"/>
  <c r="W802" i="4"/>
  <c r="W801" i="4"/>
  <c r="S802" i="4"/>
  <c r="S803" i="4" s="1"/>
  <c r="S804" i="4" s="1"/>
  <c r="N802" i="4"/>
  <c r="BN802" i="4" s="1"/>
  <c r="BN803" i="4" s="1"/>
  <c r="BN804" i="4" s="1"/>
  <c r="Q798" i="4"/>
  <c r="R794" i="4"/>
  <c r="AX796" i="4"/>
  <c r="AX797" i="4" s="1"/>
  <c r="AR796" i="4"/>
  <c r="AR797" i="4" s="1"/>
  <c r="AL796" i="4"/>
  <c r="AL797" i="4" s="1"/>
  <c r="AF796" i="4"/>
  <c r="AF797" i="4" s="1"/>
  <c r="Z796" i="4"/>
  <c r="Z797" i="4" s="1"/>
  <c r="W795" i="4"/>
  <c r="V796" i="4"/>
  <c r="V797" i="4" s="1"/>
  <c r="S796" i="4"/>
  <c r="N796" i="4"/>
  <c r="T796" i="4" s="1"/>
  <c r="T797" i="4" s="1"/>
  <c r="R790" i="4"/>
  <c r="BF792" i="4"/>
  <c r="BF793" i="4" s="1"/>
  <c r="AZ792" i="4"/>
  <c r="AZ793" i="4" s="1"/>
  <c r="W791" i="4"/>
  <c r="R791" i="4" s="1"/>
  <c r="N792" i="4"/>
  <c r="AW792" i="4" s="1"/>
  <c r="AW793" i="4" s="1"/>
  <c r="R786" i="4"/>
  <c r="W787" i="4"/>
  <c r="V787" i="4"/>
  <c r="N788" i="4"/>
  <c r="S788" i="4" s="1"/>
  <c r="Q784" i="4"/>
  <c r="R780" i="4"/>
  <c r="BN781" i="4"/>
  <c r="R781" i="4" s="1"/>
  <c r="N782" i="4"/>
  <c r="R776" i="4"/>
  <c r="BN777" i="4"/>
  <c r="BK777" i="4"/>
  <c r="BE777" i="4"/>
  <c r="BC777" i="4"/>
  <c r="AP777" i="4"/>
  <c r="AO777" i="4"/>
  <c r="AN777" i="4"/>
  <c r="N778" i="4"/>
  <c r="R772" i="4"/>
  <c r="BO774" i="4"/>
  <c r="BO775" i="4" s="1"/>
  <c r="BN773" i="4"/>
  <c r="BL774" i="4"/>
  <c r="BL775" i="4" s="1"/>
  <c r="BK773" i="4"/>
  <c r="BG774" i="4"/>
  <c r="BG775" i="4" s="1"/>
  <c r="BE774" i="4"/>
  <c r="BE773" i="4"/>
  <c r="BC773" i="4"/>
  <c r="AY774" i="4"/>
  <c r="AY775" i="4" s="1"/>
  <c r="AS774" i="4"/>
  <c r="AS775" i="4" s="1"/>
  <c r="AQ774" i="4"/>
  <c r="AQ775" i="4" s="1"/>
  <c r="AP773" i="4"/>
  <c r="AO773" i="4"/>
  <c r="AN773" i="4"/>
  <c r="V774" i="4"/>
  <c r="V775" i="4" s="1"/>
  <c r="N774" i="4"/>
  <c r="R768" i="4"/>
  <c r="BN769" i="4"/>
  <c r="BK769" i="4"/>
  <c r="BE769" i="4"/>
  <c r="BC769" i="4"/>
  <c r="AP769" i="4"/>
  <c r="AO769" i="4"/>
  <c r="AN769" i="4"/>
  <c r="N770" i="4"/>
  <c r="AX770" i="4" s="1"/>
  <c r="AX771" i="4" s="1"/>
  <c r="R764" i="4"/>
  <c r="BN765" i="4"/>
  <c r="BK765" i="4"/>
  <c r="BE765" i="4"/>
  <c r="BC765" i="4"/>
  <c r="BB766" i="4"/>
  <c r="BB767" i="4" s="1"/>
  <c r="AS766" i="4"/>
  <c r="AS767" i="4" s="1"/>
  <c r="AP765" i="4"/>
  <c r="AO766" i="4"/>
  <c r="AO765" i="4"/>
  <c r="AN766" i="4"/>
  <c r="AN767" i="4" s="1"/>
  <c r="AN765" i="4"/>
  <c r="AM766" i="4"/>
  <c r="AM767" i="4" s="1"/>
  <c r="AJ766" i="4"/>
  <c r="AJ767" i="4" s="1"/>
  <c r="N766" i="4"/>
  <c r="R760" i="4"/>
  <c r="BN761" i="4"/>
  <c r="BK761" i="4"/>
  <c r="BE761" i="4"/>
  <c r="BC761" i="4"/>
  <c r="AP761" i="4"/>
  <c r="AO761" i="4"/>
  <c r="AN761" i="4"/>
  <c r="N762" i="4"/>
  <c r="AK762" i="4" s="1"/>
  <c r="AK763" i="4" s="1"/>
  <c r="R756" i="4"/>
  <c r="BN757" i="4"/>
  <c r="BK757" i="4"/>
  <c r="BE757" i="4"/>
  <c r="BC757" i="4"/>
  <c r="AP757" i="4"/>
  <c r="AO757" i="4"/>
  <c r="AN757" i="4"/>
  <c r="R757" i="4" s="1"/>
  <c r="N758" i="4"/>
  <c r="AU758" i="4" s="1"/>
  <c r="AU759" i="4" s="1"/>
  <c r="Q754" i="4"/>
  <c r="R750" i="4"/>
  <c r="BO752" i="4"/>
  <c r="BO753" i="4" s="1"/>
  <c r="BO754" i="4" s="1"/>
  <c r="BN751" i="4"/>
  <c r="R751" i="4" s="1"/>
  <c r="BG752" i="4"/>
  <c r="BG753" i="4" s="1"/>
  <c r="BG754" i="4" s="1"/>
  <c r="BA752" i="4"/>
  <c r="BA753" i="4" s="1"/>
  <c r="BA754" i="4" s="1"/>
  <c r="AY752" i="4"/>
  <c r="AY753" i="4" s="1"/>
  <c r="AY754" i="4" s="1"/>
  <c r="AV752" i="4"/>
  <c r="AV753" i="4" s="1"/>
  <c r="AV754" i="4" s="1"/>
  <c r="AU752" i="4"/>
  <c r="AU753" i="4" s="1"/>
  <c r="AU754" i="4" s="1"/>
  <c r="AS752" i="4"/>
  <c r="AS753" i="4" s="1"/>
  <c r="AS754" i="4" s="1"/>
  <c r="AR752" i="4"/>
  <c r="AR753" i="4" s="1"/>
  <c r="AR754" i="4" s="1"/>
  <c r="AP752" i="4"/>
  <c r="AP753" i="4" s="1"/>
  <c r="AP754" i="4" s="1"/>
  <c r="AO752" i="4"/>
  <c r="AO753" i="4" s="1"/>
  <c r="AO754" i="4" s="1"/>
  <c r="AL752" i="4"/>
  <c r="AL753" i="4" s="1"/>
  <c r="AL754" i="4" s="1"/>
  <c r="AJ752" i="4"/>
  <c r="AJ753" i="4" s="1"/>
  <c r="AJ754" i="4" s="1"/>
  <c r="AI752" i="4"/>
  <c r="AI753" i="4" s="1"/>
  <c r="AI754" i="4" s="1"/>
  <c r="AF752" i="4"/>
  <c r="AF753" i="4" s="1"/>
  <c r="AF754" i="4" s="1"/>
  <c r="AD752" i="4"/>
  <c r="AD753" i="4" s="1"/>
  <c r="AD754" i="4" s="1"/>
  <c r="AA752" i="4"/>
  <c r="AA753" i="4" s="1"/>
  <c r="AA754" i="4" s="1"/>
  <c r="Z752" i="4"/>
  <c r="Z753" i="4" s="1"/>
  <c r="Z754" i="4" s="1"/>
  <c r="Y752" i="4"/>
  <c r="Y753" i="4" s="1"/>
  <c r="Y754" i="4" s="1"/>
  <c r="X752" i="4"/>
  <c r="X753" i="4" s="1"/>
  <c r="X754" i="4" s="1"/>
  <c r="W752" i="4"/>
  <c r="W753" i="4" s="1"/>
  <c r="W754" i="4" s="1"/>
  <c r="V752" i="4"/>
  <c r="V753" i="4" s="1"/>
  <c r="V754" i="4" s="1"/>
  <c r="U752" i="4"/>
  <c r="U753" i="4" s="1"/>
  <c r="U754" i="4" s="1"/>
  <c r="T752" i="4"/>
  <c r="T753" i="4" s="1"/>
  <c r="T754" i="4" s="1"/>
  <c r="S752" i="4"/>
  <c r="S753" i="4" s="1"/>
  <c r="N752" i="4"/>
  <c r="BN752" i="4" s="1"/>
  <c r="Q748" i="4"/>
  <c r="R744" i="4"/>
  <c r="BN745" i="4"/>
  <c r="R745" i="4" s="1"/>
  <c r="N746" i="4"/>
  <c r="R740" i="4"/>
  <c r="BN741" i="4"/>
  <c r="N742" i="4"/>
  <c r="R736" i="4"/>
  <c r="BN737" i="4"/>
  <c r="BB738" i="4"/>
  <c r="BB739" i="4" s="1"/>
  <c r="AY738" i="4"/>
  <c r="AY739" i="4" s="1"/>
  <c r="AV738" i="4"/>
  <c r="AV739" i="4" s="1"/>
  <c r="AS738" i="4"/>
  <c r="AS739" i="4" s="1"/>
  <c r="AP738" i="4"/>
  <c r="AP739" i="4" s="1"/>
  <c r="AM738" i="4"/>
  <c r="AM739" i="4" s="1"/>
  <c r="AJ738" i="4"/>
  <c r="AJ739" i="4" s="1"/>
  <c r="AG738" i="4"/>
  <c r="AG739" i="4" s="1"/>
  <c r="AD738" i="4"/>
  <c r="AD739" i="4" s="1"/>
  <c r="X738" i="4"/>
  <c r="X739" i="4" s="1"/>
  <c r="N738" i="4"/>
  <c r="BM738" i="4" s="1"/>
  <c r="BM739" i="4" s="1"/>
  <c r="R732" i="4"/>
  <c r="BN733" i="4"/>
  <c r="R733" i="4" s="1"/>
  <c r="AW734" i="4"/>
  <c r="AW735" i="4" s="1"/>
  <c r="AN734" i="4"/>
  <c r="AN735" i="4" s="1"/>
  <c r="N734" i="4"/>
  <c r="R728" i="4"/>
  <c r="BN729" i="4"/>
  <c r="BK729" i="4"/>
  <c r="BE729" i="4"/>
  <c r="BC729" i="4"/>
  <c r="AP729" i="4"/>
  <c r="AO729" i="4"/>
  <c r="AN729" i="4"/>
  <c r="N730" i="4"/>
  <c r="AU730" i="4" s="1"/>
  <c r="AU731" i="4" s="1"/>
  <c r="Q724" i="4"/>
  <c r="R720" i="4"/>
  <c r="AN721" i="4"/>
  <c r="R721" i="4" s="1"/>
  <c r="N722" i="4"/>
  <c r="AU722" i="4" s="1"/>
  <c r="AU723" i="4" s="1"/>
  <c r="R716" i="4"/>
  <c r="AN717" i="4"/>
  <c r="AI718" i="4"/>
  <c r="AI719" i="4" s="1"/>
  <c r="AE718" i="4"/>
  <c r="AE719" i="4" s="1"/>
  <c r="AC718" i="4"/>
  <c r="AC719" i="4" s="1"/>
  <c r="X718" i="4"/>
  <c r="X719" i="4" s="1"/>
  <c r="N718" i="4"/>
  <c r="R712" i="4"/>
  <c r="BK714" i="4"/>
  <c r="BK715" i="4" s="1"/>
  <c r="AN713" i="4"/>
  <c r="R713" i="4" s="1"/>
  <c r="W714" i="4"/>
  <c r="W715" i="4" s="1"/>
  <c r="U714" i="4"/>
  <c r="U715" i="4" s="1"/>
  <c r="T714" i="4"/>
  <c r="T715" i="4" s="1"/>
  <c r="N714" i="4"/>
  <c r="Q710" i="4"/>
  <c r="Q725" i="4" s="1"/>
  <c r="R706" i="4"/>
  <c r="AV708" i="4"/>
  <c r="AV709" i="4" s="1"/>
  <c r="AS708" i="4"/>
  <c r="AS709" i="4" s="1"/>
  <c r="AN707" i="4"/>
  <c r="R707" i="4" s="1"/>
  <c r="N708" i="4"/>
  <c r="R702" i="4"/>
  <c r="AN703" i="4"/>
  <c r="R703" i="4" s="1"/>
  <c r="N704" i="4"/>
  <c r="AA704" i="4" s="1"/>
  <c r="AA705" i="4" s="1"/>
  <c r="R698" i="4"/>
  <c r="BC700" i="4"/>
  <c r="BC701" i="4" s="1"/>
  <c r="BB700" i="4"/>
  <c r="BB701" i="4" s="1"/>
  <c r="BA700" i="4"/>
  <c r="BA701" i="4" s="1"/>
  <c r="AZ700" i="4"/>
  <c r="AZ701" i="4" s="1"/>
  <c r="AY700" i="4"/>
  <c r="AY701" i="4" s="1"/>
  <c r="AO699" i="4"/>
  <c r="AN699" i="4"/>
  <c r="Z700" i="4"/>
  <c r="Z701" i="4" s="1"/>
  <c r="Y700" i="4"/>
  <c r="Y701" i="4" s="1"/>
  <c r="X700" i="4"/>
  <c r="X701" i="4" s="1"/>
  <c r="W700" i="4"/>
  <c r="W701" i="4" s="1"/>
  <c r="V700" i="4"/>
  <c r="V701" i="4" s="1"/>
  <c r="U700" i="4"/>
  <c r="T700" i="4"/>
  <c r="T701" i="4" s="1"/>
  <c r="N700" i="4"/>
  <c r="BD700" i="4" s="1"/>
  <c r="BD701" i="4" s="1"/>
  <c r="R694" i="4"/>
  <c r="AR696" i="4"/>
  <c r="AR697" i="4" s="1"/>
  <c r="AN695" i="4"/>
  <c r="R695" i="4" s="1"/>
  <c r="AM696" i="4"/>
  <c r="AM697" i="4" s="1"/>
  <c r="AL696" i="4"/>
  <c r="AL697" i="4" s="1"/>
  <c r="AB696" i="4"/>
  <c r="AB697" i="4" s="1"/>
  <c r="AA696" i="4"/>
  <c r="AA697" i="4" s="1"/>
  <c r="Z696" i="4"/>
  <c r="Z697" i="4" s="1"/>
  <c r="Y696" i="4"/>
  <c r="Y697" i="4" s="1"/>
  <c r="N696" i="4"/>
  <c r="Q690" i="4"/>
  <c r="R686" i="4"/>
  <c r="U687" i="4"/>
  <c r="R687" i="4" s="1"/>
  <c r="N688" i="4"/>
  <c r="Q684" i="4"/>
  <c r="R680" i="4"/>
  <c r="BO682" i="4"/>
  <c r="BO681" i="4"/>
  <c r="BN682" i="4"/>
  <c r="BN683" i="4" s="1"/>
  <c r="BH682" i="4"/>
  <c r="BH683" i="4" s="1"/>
  <c r="AJ682" i="4"/>
  <c r="AJ683" i="4" s="1"/>
  <c r="AG682" i="4"/>
  <c r="AG683" i="4" s="1"/>
  <c r="AD682" i="4"/>
  <c r="AD683" i="4" s="1"/>
  <c r="AA682" i="4"/>
  <c r="AA683" i="4" s="1"/>
  <c r="N682" i="4"/>
  <c r="U682" i="4" s="1"/>
  <c r="U683" i="4" s="1"/>
  <c r="R676" i="4"/>
  <c r="BO677" i="4"/>
  <c r="N678" i="4"/>
  <c r="BL678" i="4" s="1"/>
  <c r="BL679" i="4" s="1"/>
  <c r="Q674" i="4"/>
  <c r="R670" i="4"/>
  <c r="BL671" i="4"/>
  <c r="N672" i="4"/>
  <c r="U672" i="4" s="1"/>
  <c r="U673" i="4" s="1"/>
  <c r="R666" i="4"/>
  <c r="BL667" i="4"/>
  <c r="N668" i="4"/>
  <c r="Q664" i="4"/>
  <c r="R661" i="4"/>
  <c r="R660" i="4"/>
  <c r="BB662" i="4"/>
  <c r="BB663" i="4" s="1"/>
  <c r="AV662" i="4"/>
  <c r="AV663" i="4" s="1"/>
  <c r="AS662" i="4"/>
  <c r="AS663" i="4" s="1"/>
  <c r="N662" i="4"/>
  <c r="AZ662" i="4" s="1"/>
  <c r="AZ663" i="4" s="1"/>
  <c r="R656" i="4"/>
  <c r="BO657" i="4"/>
  <c r="R657" i="4" s="1"/>
  <c r="BI658" i="4"/>
  <c r="BI659" i="4" s="1"/>
  <c r="BH658" i="4"/>
  <c r="BH659" i="4" s="1"/>
  <c r="BG658" i="4"/>
  <c r="BG659" i="4" s="1"/>
  <c r="BF658" i="4"/>
  <c r="BF659" i="4" s="1"/>
  <c r="BD658" i="4"/>
  <c r="BD659" i="4" s="1"/>
  <c r="BC658" i="4"/>
  <c r="BC659" i="4" s="1"/>
  <c r="BA658" i="4"/>
  <c r="BA659" i="4" s="1"/>
  <c r="AZ658" i="4"/>
  <c r="AZ659" i="4" s="1"/>
  <c r="AY658" i="4"/>
  <c r="AY659" i="4" s="1"/>
  <c r="AX658" i="4"/>
  <c r="AX659" i="4" s="1"/>
  <c r="AW658" i="4"/>
  <c r="AW659" i="4" s="1"/>
  <c r="AU658" i="4"/>
  <c r="AU659" i="4" s="1"/>
  <c r="AT658" i="4"/>
  <c r="AT659" i="4" s="1"/>
  <c r="AQ658" i="4"/>
  <c r="AQ659" i="4" s="1"/>
  <c r="AP658" i="4"/>
  <c r="AP659" i="4" s="1"/>
  <c r="AO658" i="4"/>
  <c r="AO659" i="4" s="1"/>
  <c r="AN658" i="4"/>
  <c r="AN659" i="4" s="1"/>
  <c r="AM658" i="4"/>
  <c r="AM659" i="4" s="1"/>
  <c r="AL658" i="4"/>
  <c r="AL659" i="4" s="1"/>
  <c r="AG658" i="4"/>
  <c r="AG659" i="4" s="1"/>
  <c r="N658" i="4"/>
  <c r="R652" i="4"/>
  <c r="BO653" i="4"/>
  <c r="R653" i="4" s="1"/>
  <c r="N654" i="4"/>
  <c r="R648" i="4"/>
  <c r="BO649" i="4"/>
  <c r="BN650" i="4"/>
  <c r="BN651" i="4" s="1"/>
  <c r="BM650" i="4"/>
  <c r="BM651" i="4" s="1"/>
  <c r="BL650" i="4"/>
  <c r="BL651" i="4" s="1"/>
  <c r="BI650" i="4"/>
  <c r="BI651" i="4" s="1"/>
  <c r="BE650" i="4"/>
  <c r="BE651" i="4" s="1"/>
  <c r="AY650" i="4"/>
  <c r="AY651" i="4" s="1"/>
  <c r="AW650" i="4"/>
  <c r="AW651" i="4" s="1"/>
  <c r="AT650" i="4"/>
  <c r="AT651" i="4" s="1"/>
  <c r="AS650" i="4"/>
  <c r="AS651" i="4" s="1"/>
  <c r="AQ650" i="4"/>
  <c r="AQ651" i="4" s="1"/>
  <c r="AN650" i="4"/>
  <c r="AN651" i="4" s="1"/>
  <c r="AK650" i="4"/>
  <c r="AK651" i="4" s="1"/>
  <c r="AG650" i="4"/>
  <c r="AG651" i="4" s="1"/>
  <c r="AE650" i="4"/>
  <c r="AE651" i="4" s="1"/>
  <c r="AD650" i="4"/>
  <c r="AD651" i="4" s="1"/>
  <c r="AC650" i="4"/>
  <c r="AC651" i="4" s="1"/>
  <c r="AA650" i="4"/>
  <c r="AA651" i="4" s="1"/>
  <c r="Y650" i="4"/>
  <c r="Y651" i="4" s="1"/>
  <c r="X650" i="4"/>
  <c r="X651" i="4" s="1"/>
  <c r="U650" i="4"/>
  <c r="U651" i="4" s="1"/>
  <c r="S650" i="4"/>
  <c r="N650" i="4"/>
  <c r="BO650" i="4" s="1"/>
  <c r="R644" i="4"/>
  <c r="BO645" i="4"/>
  <c r="R645" i="4" s="1"/>
  <c r="N646" i="4"/>
  <c r="Q642" i="4"/>
  <c r="R638" i="4"/>
  <c r="BL639" i="4"/>
  <c r="BG639" i="4"/>
  <c r="BF639" i="4"/>
  <c r="BD639" i="4"/>
  <c r="AR639" i="4"/>
  <c r="AQ639" i="4"/>
  <c r="AP639" i="4"/>
  <c r="N640" i="4"/>
  <c r="R634" i="4"/>
  <c r="BL635" i="4"/>
  <c r="BG635" i="4"/>
  <c r="BF635" i="4"/>
  <c r="BD635" i="4"/>
  <c r="AR635" i="4"/>
  <c r="AQ635" i="4"/>
  <c r="AP635" i="4"/>
  <c r="N636" i="4"/>
  <c r="AD636" i="4" s="1"/>
  <c r="AD637" i="4" s="1"/>
  <c r="R630" i="4"/>
  <c r="BL631" i="4"/>
  <c r="BG631" i="4"/>
  <c r="BF631" i="4"/>
  <c r="BD631" i="4"/>
  <c r="AR631" i="4"/>
  <c r="AQ631" i="4"/>
  <c r="AP631" i="4"/>
  <c r="N632" i="4"/>
  <c r="AW632" i="4" s="1"/>
  <c r="AW633" i="4" s="1"/>
  <c r="R626" i="4"/>
  <c r="BL627" i="4"/>
  <c r="BG627" i="4"/>
  <c r="BF627" i="4"/>
  <c r="BD627" i="4"/>
  <c r="AR627" i="4"/>
  <c r="AQ627" i="4"/>
  <c r="AP627" i="4"/>
  <c r="N628" i="4"/>
  <c r="AF628" i="4" s="1"/>
  <c r="AF629" i="4" s="1"/>
  <c r="R622" i="4"/>
  <c r="BL623" i="4"/>
  <c r="BG623" i="4"/>
  <c r="BF623" i="4"/>
  <c r="BD623" i="4"/>
  <c r="AR623" i="4"/>
  <c r="AQ623" i="4"/>
  <c r="AP623" i="4"/>
  <c r="N624" i="4"/>
  <c r="R618" i="4"/>
  <c r="BL619" i="4"/>
  <c r="BG619" i="4"/>
  <c r="BF619" i="4"/>
  <c r="BD619" i="4"/>
  <c r="AR619" i="4"/>
  <c r="AQ619" i="4"/>
  <c r="AP619" i="4"/>
  <c r="N620" i="4"/>
  <c r="AS620" i="4" s="1"/>
  <c r="AS621" i="4" s="1"/>
  <c r="R614" i="4"/>
  <c r="BL615" i="4"/>
  <c r="BG615" i="4"/>
  <c r="BF615" i="4"/>
  <c r="BD615" i="4"/>
  <c r="AR615" i="4"/>
  <c r="AQ615" i="4"/>
  <c r="AP615" i="4"/>
  <c r="N616" i="4"/>
  <c r="Q612" i="4"/>
  <c r="R608" i="4"/>
  <c r="BM609" i="4"/>
  <c r="R609" i="4" s="1"/>
  <c r="BG610" i="4"/>
  <c r="BG611" i="4" s="1"/>
  <c r="BF610" i="4"/>
  <c r="BF611" i="4" s="1"/>
  <c r="BE610" i="4"/>
  <c r="BE611" i="4" s="1"/>
  <c r="BD610" i="4"/>
  <c r="BD611" i="4" s="1"/>
  <c r="BB610" i="4"/>
  <c r="BB611" i="4" s="1"/>
  <c r="AT610" i="4"/>
  <c r="AT611" i="4" s="1"/>
  <c r="AR610" i="4"/>
  <c r="AR611" i="4" s="1"/>
  <c r="AE610" i="4"/>
  <c r="AE611" i="4" s="1"/>
  <c r="AD610" i="4"/>
  <c r="AD611" i="4" s="1"/>
  <c r="N610" i="4"/>
  <c r="R604" i="4"/>
  <c r="BM605" i="4"/>
  <c r="BB606" i="4"/>
  <c r="BB607" i="4" s="1"/>
  <c r="BA606" i="4"/>
  <c r="BA607" i="4" s="1"/>
  <c r="AZ606" i="4"/>
  <c r="AZ607" i="4" s="1"/>
  <c r="AY606" i="4"/>
  <c r="AY607" i="4" s="1"/>
  <c r="AG606" i="4"/>
  <c r="AG607" i="4" s="1"/>
  <c r="N606" i="4"/>
  <c r="Q602" i="4"/>
  <c r="R598" i="4"/>
  <c r="BJ600" i="4"/>
  <c r="BJ601" i="4" s="1"/>
  <c r="BJ602" i="4" s="1"/>
  <c r="BF600" i="4"/>
  <c r="BF601" i="4" s="1"/>
  <c r="BF602" i="4" s="1"/>
  <c r="BA600" i="4"/>
  <c r="BA599" i="4"/>
  <c r="AZ599" i="4"/>
  <c r="AY599" i="4"/>
  <c r="AX599" i="4"/>
  <c r="AW599" i="4"/>
  <c r="AV599" i="4"/>
  <c r="AU600" i="4"/>
  <c r="AU601" i="4" s="1"/>
  <c r="AU602" i="4" s="1"/>
  <c r="AL600" i="4"/>
  <c r="AL599" i="4"/>
  <c r="AK599" i="4"/>
  <c r="AJ599" i="4"/>
  <c r="AD600" i="4"/>
  <c r="AD601" i="4" s="1"/>
  <c r="AD602" i="4" s="1"/>
  <c r="AA599" i="4"/>
  <c r="Z600" i="4"/>
  <c r="Z599" i="4"/>
  <c r="Y599" i="4"/>
  <c r="X600" i="4"/>
  <c r="X599" i="4"/>
  <c r="W599" i="4"/>
  <c r="V599" i="4"/>
  <c r="N600" i="4"/>
  <c r="BM600" i="4" s="1"/>
  <c r="BM601" i="4" s="1"/>
  <c r="BM602" i="4" s="1"/>
  <c r="Q596" i="4"/>
  <c r="R593" i="4"/>
  <c r="R592" i="4"/>
  <c r="BO593" i="4"/>
  <c r="BM593" i="4"/>
  <c r="N594" i="4"/>
  <c r="BM594" i="4" s="1"/>
  <c r="BM595" i="4" s="1"/>
  <c r="R588" i="4"/>
  <c r="BO589" i="4"/>
  <c r="BM589" i="4"/>
  <c r="AF590" i="4"/>
  <c r="AF591" i="4" s="1"/>
  <c r="AD590" i="4"/>
  <c r="AD591" i="4" s="1"/>
  <c r="N590" i="4"/>
  <c r="Q586" i="4"/>
  <c r="R582" i="4"/>
  <c r="BM583" i="4"/>
  <c r="BL583" i="4"/>
  <c r="BD583" i="4"/>
  <c r="N584" i="4"/>
  <c r="R578" i="4"/>
  <c r="BM579" i="4"/>
  <c r="BL580" i="4"/>
  <c r="BL579" i="4"/>
  <c r="BL581" i="4" s="1"/>
  <c r="BI580" i="4"/>
  <c r="BI581" i="4" s="1"/>
  <c r="BD579" i="4"/>
  <c r="N580" i="4"/>
  <c r="R574" i="4"/>
  <c r="BM575" i="4"/>
  <c r="BL575" i="4"/>
  <c r="BD575" i="4"/>
  <c r="N576" i="4"/>
  <c r="U576" i="4" s="1"/>
  <c r="U577" i="4" s="1"/>
  <c r="R570" i="4"/>
  <c r="BM571" i="4"/>
  <c r="BL572" i="4"/>
  <c r="BL571" i="4"/>
  <c r="BD571" i="4"/>
  <c r="BB572" i="4"/>
  <c r="BB573" i="4" s="1"/>
  <c r="BA572" i="4"/>
  <c r="BA573" i="4" s="1"/>
  <c r="AY572" i="4"/>
  <c r="AY573" i="4" s="1"/>
  <c r="AX572" i="4"/>
  <c r="AX573" i="4" s="1"/>
  <c r="AV572" i="4"/>
  <c r="AV573" i="4" s="1"/>
  <c r="AU572" i="4"/>
  <c r="AU573" i="4" s="1"/>
  <c r="AS572" i="4"/>
  <c r="AS573" i="4" s="1"/>
  <c r="AP572" i="4"/>
  <c r="AP573" i="4" s="1"/>
  <c r="AO572" i="4"/>
  <c r="AO573" i="4" s="1"/>
  <c r="AM572" i="4"/>
  <c r="AM573" i="4" s="1"/>
  <c r="AL572" i="4"/>
  <c r="AL573" i="4" s="1"/>
  <c r="AJ572" i="4"/>
  <c r="AJ573" i="4" s="1"/>
  <c r="AG572" i="4"/>
  <c r="AG573" i="4" s="1"/>
  <c r="AD572" i="4"/>
  <c r="AD573" i="4" s="1"/>
  <c r="AC572" i="4"/>
  <c r="AC573" i="4" s="1"/>
  <c r="AA572" i="4"/>
  <c r="AA573" i="4" s="1"/>
  <c r="Z572" i="4"/>
  <c r="Z573" i="4" s="1"/>
  <c r="X572" i="4"/>
  <c r="X573" i="4" s="1"/>
  <c r="W572" i="4"/>
  <c r="W573" i="4" s="1"/>
  <c r="U572" i="4"/>
  <c r="U573" i="4" s="1"/>
  <c r="T572" i="4"/>
  <c r="T573" i="4" s="1"/>
  <c r="N572" i="4"/>
  <c r="BO572" i="4" s="1"/>
  <c r="BO573" i="4" s="1"/>
  <c r="R566" i="4"/>
  <c r="BO568" i="4"/>
  <c r="BO569" i="4" s="1"/>
  <c r="BM567" i="4"/>
  <c r="BL568" i="4"/>
  <c r="BL567" i="4"/>
  <c r="BI568" i="4"/>
  <c r="BI569" i="4" s="1"/>
  <c r="BD567" i="4"/>
  <c r="R567" i="4" s="1"/>
  <c r="BC568" i="4"/>
  <c r="BC569" i="4" s="1"/>
  <c r="BA568" i="4"/>
  <c r="BA569" i="4" s="1"/>
  <c r="AZ568" i="4"/>
  <c r="AZ569" i="4" s="1"/>
  <c r="AX568" i="4"/>
  <c r="AX569" i="4" s="1"/>
  <c r="AU568" i="4"/>
  <c r="AU569" i="4" s="1"/>
  <c r="AT568" i="4"/>
  <c r="AT569" i="4" s="1"/>
  <c r="AR568" i="4"/>
  <c r="AR569" i="4" s="1"/>
  <c r="AQ568" i="4"/>
  <c r="AQ569" i="4" s="1"/>
  <c r="AO568" i="4"/>
  <c r="AO569" i="4" s="1"/>
  <c r="AH568" i="4"/>
  <c r="AH569" i="4" s="1"/>
  <c r="AE568" i="4"/>
  <c r="AE569" i="4" s="1"/>
  <c r="AC568" i="4"/>
  <c r="AC569" i="4" s="1"/>
  <c r="Z568" i="4"/>
  <c r="Z569" i="4" s="1"/>
  <c r="Y568" i="4"/>
  <c r="Y569" i="4" s="1"/>
  <c r="W568" i="4"/>
  <c r="W569" i="4" s="1"/>
  <c r="V568" i="4"/>
  <c r="V569" i="4" s="1"/>
  <c r="T568" i="4"/>
  <c r="T569" i="4" s="1"/>
  <c r="N568" i="4"/>
  <c r="BD568" i="4" s="1"/>
  <c r="Q564" i="4"/>
  <c r="R560" i="4"/>
  <c r="BL561" i="4"/>
  <c r="BG561" i="4"/>
  <c r="BF561" i="4"/>
  <c r="BD561" i="4"/>
  <c r="AR561" i="4"/>
  <c r="AQ561" i="4"/>
  <c r="N562" i="4"/>
  <c r="AX562" i="4" s="1"/>
  <c r="AX563" i="4" s="1"/>
  <c r="R556" i="4"/>
  <c r="BL557" i="4"/>
  <c r="BG557" i="4"/>
  <c r="BF557" i="4"/>
  <c r="BD557" i="4"/>
  <c r="AR557" i="4"/>
  <c r="AQ557" i="4"/>
  <c r="N558" i="4"/>
  <c r="AK558" i="4" s="1"/>
  <c r="AK559" i="4" s="1"/>
  <c r="R552" i="4"/>
  <c r="BO554" i="4"/>
  <c r="BO555" i="4" s="1"/>
  <c r="BL553" i="4"/>
  <c r="BG554" i="4"/>
  <c r="BG553" i="4"/>
  <c r="BF553" i="4"/>
  <c r="BD553" i="4"/>
  <c r="AR553" i="4"/>
  <c r="AQ553" i="4"/>
  <c r="V554" i="4"/>
  <c r="V555" i="4" s="1"/>
  <c r="T554" i="4"/>
  <c r="T555" i="4" s="1"/>
  <c r="N554" i="4"/>
  <c r="R548" i="4"/>
  <c r="BL549" i="4"/>
  <c r="BG549" i="4"/>
  <c r="BF549" i="4"/>
  <c r="BD549" i="4"/>
  <c r="AR549" i="4"/>
  <c r="AQ549" i="4"/>
  <c r="V550" i="4"/>
  <c r="V551" i="4" s="1"/>
  <c r="N550" i="4"/>
  <c r="Q546" i="4"/>
  <c r="Q691" i="4" s="1"/>
  <c r="R542" i="4"/>
  <c r="U543" i="4"/>
  <c r="R543" i="4" s="1"/>
  <c r="N544" i="4"/>
  <c r="BM544" i="4" s="1"/>
  <c r="BM545" i="4" s="1"/>
  <c r="R538" i="4"/>
  <c r="T539" i="4"/>
  <c r="R539" i="4" s="1"/>
  <c r="N540" i="4"/>
  <c r="Q534" i="4"/>
  <c r="R530" i="4"/>
  <c r="AP531" i="4"/>
  <c r="R531" i="4" s="1"/>
  <c r="N532" i="4"/>
  <c r="Q528" i="4"/>
  <c r="Q535" i="4" s="1"/>
  <c r="R524" i="4"/>
  <c r="AP525" i="4"/>
  <c r="N526" i="4"/>
  <c r="X526" i="4" s="1"/>
  <c r="X527" i="4" s="1"/>
  <c r="R520" i="4"/>
  <c r="BE522" i="4"/>
  <c r="BE523" i="4" s="1"/>
  <c r="AZ522" i="4"/>
  <c r="AZ523" i="4" s="1"/>
  <c r="AY522" i="4"/>
  <c r="AY523" i="4" s="1"/>
  <c r="AT522" i="4"/>
  <c r="AT523" i="4" s="1"/>
  <c r="AS522" i="4"/>
  <c r="AS523" i="4" s="1"/>
  <c r="AQ522" i="4"/>
  <c r="AQ523" i="4" s="1"/>
  <c r="AP521" i="4"/>
  <c r="R521" i="4" s="1"/>
  <c r="AN522" i="4"/>
  <c r="AN523" i="4" s="1"/>
  <c r="AL522" i="4"/>
  <c r="AL523" i="4" s="1"/>
  <c r="AH522" i="4"/>
  <c r="AH523" i="4" s="1"/>
  <c r="AF522" i="4"/>
  <c r="AF523" i="4" s="1"/>
  <c r="AE522" i="4"/>
  <c r="AE523" i="4" s="1"/>
  <c r="AC522" i="4"/>
  <c r="AC523" i="4" s="1"/>
  <c r="Z522" i="4"/>
  <c r="Z523" i="4" s="1"/>
  <c r="W522" i="4"/>
  <c r="W523" i="4" s="1"/>
  <c r="V522" i="4"/>
  <c r="V523" i="4" s="1"/>
  <c r="N522" i="4"/>
  <c r="R516" i="4"/>
  <c r="AW518" i="4"/>
  <c r="AW519" i="4" s="1"/>
  <c r="AT519" i="4"/>
  <c r="AT518" i="4"/>
  <c r="AP517" i="4"/>
  <c r="AO518" i="4"/>
  <c r="AO519" i="4" s="1"/>
  <c r="AM518" i="4"/>
  <c r="AM519" i="4" s="1"/>
  <c r="AJ518" i="4"/>
  <c r="AJ519" i="4" s="1"/>
  <c r="AF518" i="4"/>
  <c r="AF519" i="4" s="1"/>
  <c r="AD518" i="4"/>
  <c r="AD519" i="4" s="1"/>
  <c r="AC518" i="4"/>
  <c r="AC519" i="4" s="1"/>
  <c r="AA518" i="4"/>
  <c r="AA519" i="4" s="1"/>
  <c r="Z518" i="4"/>
  <c r="Z519" i="4" s="1"/>
  <c r="W518" i="4"/>
  <c r="W519" i="4" s="1"/>
  <c r="T518" i="4"/>
  <c r="T519" i="4" s="1"/>
  <c r="N518" i="4"/>
  <c r="R512" i="4"/>
  <c r="AP513" i="4"/>
  <c r="R513" i="4" s="1"/>
  <c r="N514" i="4"/>
  <c r="R508" i="4"/>
  <c r="BN510" i="4"/>
  <c r="BN511" i="4" s="1"/>
  <c r="BL511" i="4"/>
  <c r="BL510" i="4"/>
  <c r="AY510" i="4"/>
  <c r="AY511" i="4" s="1"/>
  <c r="AT510" i="4"/>
  <c r="AT511" i="4" s="1"/>
  <c r="AQ510" i="4"/>
  <c r="AQ511" i="4" s="1"/>
  <c r="AO509" i="4"/>
  <c r="AN510" i="4"/>
  <c r="AN511" i="4" s="1"/>
  <c r="AL510" i="4"/>
  <c r="AL511" i="4" s="1"/>
  <c r="AI510" i="4"/>
  <c r="AI511" i="4" s="1"/>
  <c r="AF510" i="4"/>
  <c r="AF511" i="4" s="1"/>
  <c r="AE510" i="4"/>
  <c r="AE511" i="4" s="1"/>
  <c r="AC510" i="4"/>
  <c r="AC511" i="4" s="1"/>
  <c r="Z510" i="4"/>
  <c r="Z511" i="4" s="1"/>
  <c r="Y510" i="4"/>
  <c r="Y511" i="4" s="1"/>
  <c r="W510" i="4"/>
  <c r="W511" i="4" s="1"/>
  <c r="V510" i="4"/>
  <c r="V511" i="4" s="1"/>
  <c r="T510" i="4"/>
  <c r="T511" i="4" s="1"/>
  <c r="N510" i="4"/>
  <c r="BH510" i="4" s="1"/>
  <c r="BH511" i="4" s="1"/>
  <c r="R504" i="4"/>
  <c r="AO505" i="4"/>
  <c r="R505" i="4" s="1"/>
  <c r="N506" i="4"/>
  <c r="AX506" i="4" s="1"/>
  <c r="AX507" i="4" s="1"/>
  <c r="R500" i="4"/>
  <c r="AU502" i="4"/>
  <c r="AU503" i="4" s="1"/>
  <c r="AS502" i="4"/>
  <c r="AS503" i="4" s="1"/>
  <c r="AR502" i="4"/>
  <c r="AR503" i="4" s="1"/>
  <c r="AP502" i="4"/>
  <c r="AP503" i="4" s="1"/>
  <c r="AO501" i="4"/>
  <c r="R501" i="4" s="1"/>
  <c r="AN502" i="4"/>
  <c r="AN503" i="4" s="1"/>
  <c r="AM502" i="4"/>
  <c r="AM503" i="4" s="1"/>
  <c r="AE502" i="4"/>
  <c r="AE503" i="4" s="1"/>
  <c r="Y502" i="4"/>
  <c r="Y503" i="4" s="1"/>
  <c r="S502" i="4"/>
  <c r="N502" i="4"/>
  <c r="R496" i="4"/>
  <c r="AO497" i="4"/>
  <c r="N498" i="4"/>
  <c r="BK498" i="4" s="1"/>
  <c r="BK499" i="4" s="1"/>
  <c r="R492" i="4"/>
  <c r="AX494" i="4"/>
  <c r="AX495" i="4" s="1"/>
  <c r="AW494" i="4"/>
  <c r="AW495" i="4" s="1"/>
  <c r="AT494" i="4"/>
  <c r="AT495" i="4" s="1"/>
  <c r="AO493" i="4"/>
  <c r="R493" i="4" s="1"/>
  <c r="N494" i="4"/>
  <c r="AU494" i="4" s="1"/>
  <c r="AU495" i="4" s="1"/>
  <c r="Q488" i="4"/>
  <c r="Q489" i="4" s="1"/>
  <c r="R484" i="4"/>
  <c r="U485" i="4"/>
  <c r="R485" i="4" s="1"/>
  <c r="N486" i="4"/>
  <c r="W486" i="4" s="1"/>
  <c r="W487" i="4" s="1"/>
  <c r="R480" i="4"/>
  <c r="U481" i="4"/>
  <c r="N482" i="4"/>
  <c r="X482" i="4" s="1"/>
  <c r="X483" i="4" s="1"/>
  <c r="R476" i="4"/>
  <c r="U477" i="4"/>
  <c r="R477" i="4" s="1"/>
  <c r="N478" i="4"/>
  <c r="R472" i="4"/>
  <c r="BG474" i="4"/>
  <c r="BG475" i="4" s="1"/>
  <c r="BD474" i="4"/>
  <c r="BD475" i="4" s="1"/>
  <c r="BA474" i="4"/>
  <c r="BA475" i="4" s="1"/>
  <c r="AU474" i="4"/>
  <c r="AU475" i="4" s="1"/>
  <c r="AR474" i="4"/>
  <c r="AR475" i="4" s="1"/>
  <c r="AI474" i="4"/>
  <c r="AI475" i="4" s="1"/>
  <c r="AF474" i="4"/>
  <c r="AF475" i="4" s="1"/>
  <c r="W474" i="4"/>
  <c r="W475" i="4" s="1"/>
  <c r="U473" i="4"/>
  <c r="R473" i="4" s="1"/>
  <c r="N474" i="4"/>
  <c r="BO474" i="4" s="1"/>
  <c r="BO475" i="4" s="1"/>
  <c r="R468" i="4"/>
  <c r="U469" i="4"/>
  <c r="N470" i="4"/>
  <c r="AA470" i="4" s="1"/>
  <c r="AA471" i="4" s="1"/>
  <c r="R464" i="4"/>
  <c r="BC466" i="4"/>
  <c r="BC467" i="4" s="1"/>
  <c r="Y466" i="4"/>
  <c r="Y467" i="4" s="1"/>
  <c r="W466" i="4"/>
  <c r="W467" i="4" s="1"/>
  <c r="V466" i="4"/>
  <c r="V467" i="4" s="1"/>
  <c r="U465" i="4"/>
  <c r="R465" i="4" s="1"/>
  <c r="N466" i="4"/>
  <c r="Q460" i="4"/>
  <c r="R457" i="4"/>
  <c r="R456" i="4"/>
  <c r="BH458" i="4"/>
  <c r="BH459" i="4" s="1"/>
  <c r="BH460" i="4" s="1"/>
  <c r="AU458" i="4"/>
  <c r="AU459" i="4" s="1"/>
  <c r="AU460" i="4" s="1"/>
  <c r="AT458" i="4"/>
  <c r="AT459" i="4" s="1"/>
  <c r="AT460" i="4" s="1"/>
  <c r="N458" i="4"/>
  <c r="Q454" i="4"/>
  <c r="R450" i="4"/>
  <c r="AO451" i="4"/>
  <c r="R451" i="4" s="1"/>
  <c r="N452" i="4"/>
  <c r="Q448" i="4"/>
  <c r="R444" i="4"/>
  <c r="AO445" i="4"/>
  <c r="R445" i="4" s="1"/>
  <c r="N446" i="4"/>
  <c r="Q442" i="4"/>
  <c r="R439" i="4"/>
  <c r="R438" i="4"/>
  <c r="N440" i="4"/>
  <c r="AM440" i="4" s="1"/>
  <c r="AM441" i="4" s="1"/>
  <c r="R434" i="4"/>
  <c r="AO435" i="4"/>
  <c r="R435" i="4" s="1"/>
  <c r="N436" i="4"/>
  <c r="R430" i="4"/>
  <c r="BO432" i="4"/>
  <c r="BO433" i="4" s="1"/>
  <c r="BL432" i="4"/>
  <c r="BL433" i="4" s="1"/>
  <c r="BI432" i="4"/>
  <c r="BI433" i="4" s="1"/>
  <c r="AZ432" i="4"/>
  <c r="AZ433" i="4" s="1"/>
  <c r="AT432" i="4"/>
  <c r="AT433" i="4" s="1"/>
  <c r="AQ432" i="4"/>
  <c r="AQ433" i="4" s="1"/>
  <c r="AO431" i="4"/>
  <c r="AN432" i="4"/>
  <c r="AN433" i="4" s="1"/>
  <c r="AK432" i="4"/>
  <c r="AK433" i="4" s="1"/>
  <c r="AG432" i="4"/>
  <c r="AG433" i="4" s="1"/>
  <c r="AC432" i="4"/>
  <c r="AC433" i="4" s="1"/>
  <c r="AB432" i="4"/>
  <c r="AB433" i="4" s="1"/>
  <c r="AA432" i="4"/>
  <c r="AA433" i="4" s="1"/>
  <c r="Z432" i="4"/>
  <c r="Z433" i="4" s="1"/>
  <c r="Y432" i="4"/>
  <c r="Y433" i="4" s="1"/>
  <c r="X432" i="4"/>
  <c r="X433" i="4" s="1"/>
  <c r="W432" i="4"/>
  <c r="W433" i="4" s="1"/>
  <c r="V432" i="4"/>
  <c r="V433" i="4" s="1"/>
  <c r="U432" i="4"/>
  <c r="U433" i="4" s="1"/>
  <c r="N432" i="4"/>
  <c r="BN432" i="4" s="1"/>
  <c r="BN433" i="4" s="1"/>
  <c r="R427" i="4"/>
  <c r="R426" i="4"/>
  <c r="BM428" i="4"/>
  <c r="BM429" i="4" s="1"/>
  <c r="BL428" i="4"/>
  <c r="BL429" i="4" s="1"/>
  <c r="BJ428" i="4"/>
  <c r="BJ429" i="4" s="1"/>
  <c r="BD428" i="4"/>
  <c r="BD429" i="4" s="1"/>
  <c r="AO427" i="4"/>
  <c r="AC428" i="4"/>
  <c r="AC429" i="4" s="1"/>
  <c r="N428" i="4"/>
  <c r="W428" i="4" s="1"/>
  <c r="W429" i="4" s="1"/>
  <c r="R422" i="4"/>
  <c r="AO423" i="4"/>
  <c r="R423" i="4" s="1"/>
  <c r="N424" i="4"/>
  <c r="AG424" i="4" s="1"/>
  <c r="AG425" i="4" s="1"/>
  <c r="R418" i="4"/>
  <c r="AT420" i="4"/>
  <c r="AT421" i="4" s="1"/>
  <c r="AQ420" i="4"/>
  <c r="AQ421" i="4" s="1"/>
  <c r="AO419" i="4"/>
  <c r="R419" i="4" s="1"/>
  <c r="AN420" i="4"/>
  <c r="AN421" i="4" s="1"/>
  <c r="AL420" i="4"/>
  <c r="AL421" i="4" s="1"/>
  <c r="AK420" i="4"/>
  <c r="AK421" i="4" s="1"/>
  <c r="AJ420" i="4"/>
  <c r="AJ421" i="4" s="1"/>
  <c r="AI420" i="4"/>
  <c r="AI421" i="4" s="1"/>
  <c r="AG420" i="4"/>
  <c r="AG421" i="4" s="1"/>
  <c r="N420" i="4"/>
  <c r="R414" i="4"/>
  <c r="AO415" i="4"/>
  <c r="R415" i="4" s="1"/>
  <c r="N416" i="4"/>
  <c r="BD416" i="4" s="1"/>
  <c r="BD417" i="4" s="1"/>
  <c r="Q412" i="4"/>
  <c r="R408" i="4"/>
  <c r="BO410" i="4"/>
  <c r="BO411" i="4" s="1"/>
  <c r="BO412" i="4" s="1"/>
  <c r="BN410" i="4"/>
  <c r="BN411" i="4" s="1"/>
  <c r="BN412" i="4" s="1"/>
  <c r="BI410" i="4"/>
  <c r="BI411" i="4" s="1"/>
  <c r="BI412" i="4" s="1"/>
  <c r="BF410" i="4"/>
  <c r="BF411" i="4" s="1"/>
  <c r="BF412" i="4" s="1"/>
  <c r="AO409" i="4"/>
  <c r="R409" i="4" s="1"/>
  <c r="N410" i="4"/>
  <c r="BL410" i="4" s="1"/>
  <c r="BL411" i="4" s="1"/>
  <c r="BL412" i="4" s="1"/>
  <c r="Q406" i="4"/>
  <c r="R402" i="4"/>
  <c r="AO403" i="4"/>
  <c r="R403" i="4" s="1"/>
  <c r="N404" i="4"/>
  <c r="BF404" i="4" s="1"/>
  <c r="BF405" i="4" s="1"/>
  <c r="R399" i="4"/>
  <c r="R398" i="4"/>
  <c r="AO399" i="4"/>
  <c r="N400" i="4"/>
  <c r="BA400" i="4" s="1"/>
  <c r="BA401" i="4" s="1"/>
  <c r="Q394" i="4"/>
  <c r="R391" i="4"/>
  <c r="R390" i="4"/>
  <c r="N392" i="4"/>
  <c r="Q388" i="4"/>
  <c r="R384" i="4"/>
  <c r="BM386" i="4"/>
  <c r="BM387" i="4" s="1"/>
  <c r="BM388" i="4" s="1"/>
  <c r="BJ386" i="4"/>
  <c r="BJ387" i="4" s="1"/>
  <c r="BJ388" i="4" s="1"/>
  <c r="BD386" i="4"/>
  <c r="BD387" i="4" s="1"/>
  <c r="BD388" i="4" s="1"/>
  <c r="BA386" i="4"/>
  <c r="BA387" i="4" s="1"/>
  <c r="BA388" i="4" s="1"/>
  <c r="AX386" i="4"/>
  <c r="AX387" i="4" s="1"/>
  <c r="AX388" i="4" s="1"/>
  <c r="AU386" i="4"/>
  <c r="AU387" i="4" s="1"/>
  <c r="AU388" i="4" s="1"/>
  <c r="AR386" i="4"/>
  <c r="AR387" i="4" s="1"/>
  <c r="AR388" i="4" s="1"/>
  <c r="AO386" i="4"/>
  <c r="AO387" i="4" s="1"/>
  <c r="AO388" i="4" s="1"/>
  <c r="AL386" i="4"/>
  <c r="AL385" i="4"/>
  <c r="R385" i="4" s="1"/>
  <c r="AK386" i="4"/>
  <c r="AK387" i="4" s="1"/>
  <c r="AK388" i="4" s="1"/>
  <c r="AJ386" i="4"/>
  <c r="AJ387" i="4" s="1"/>
  <c r="AJ388" i="4" s="1"/>
  <c r="AI386" i="4"/>
  <c r="AI387" i="4" s="1"/>
  <c r="AI388" i="4" s="1"/>
  <c r="AE386" i="4"/>
  <c r="AE387" i="4" s="1"/>
  <c r="AE388" i="4" s="1"/>
  <c r="AD386" i="4"/>
  <c r="AD387" i="4" s="1"/>
  <c r="AD388" i="4" s="1"/>
  <c r="AA386" i="4"/>
  <c r="AA387" i="4" s="1"/>
  <c r="AA388" i="4" s="1"/>
  <c r="Z386" i="4"/>
  <c r="Z387" i="4" s="1"/>
  <c r="Z388" i="4" s="1"/>
  <c r="Y386" i="4"/>
  <c r="Y387" i="4" s="1"/>
  <c r="Y388" i="4" s="1"/>
  <c r="X386" i="4"/>
  <c r="X387" i="4" s="1"/>
  <c r="X388" i="4" s="1"/>
  <c r="W386" i="4"/>
  <c r="W387" i="4" s="1"/>
  <c r="W388" i="4" s="1"/>
  <c r="V386" i="4"/>
  <c r="V387" i="4" s="1"/>
  <c r="V388" i="4" s="1"/>
  <c r="U386" i="4"/>
  <c r="U387" i="4" s="1"/>
  <c r="U388" i="4" s="1"/>
  <c r="T386" i="4"/>
  <c r="T387" i="4" s="1"/>
  <c r="T388" i="4" s="1"/>
  <c r="S386" i="4"/>
  <c r="N386" i="4"/>
  <c r="BO386" i="4" s="1"/>
  <c r="BO387" i="4" s="1"/>
  <c r="BO388" i="4" s="1"/>
  <c r="Q382" i="4"/>
  <c r="R378" i="4"/>
  <c r="AL379" i="4"/>
  <c r="N380" i="4"/>
  <c r="BO380" i="4" s="1"/>
  <c r="BO381" i="4" s="1"/>
  <c r="BO382" i="4" s="1"/>
  <c r="Q376" i="4"/>
  <c r="R373" i="4"/>
  <c r="R372" i="4"/>
  <c r="N374" i="4"/>
  <c r="AM374" i="4" s="1"/>
  <c r="AM375" i="4" s="1"/>
  <c r="R368" i="4"/>
  <c r="AL369" i="4"/>
  <c r="R369" i="4" s="1"/>
  <c r="AD370" i="4"/>
  <c r="AD371" i="4" s="1"/>
  <c r="AB370" i="4"/>
  <c r="AB371" i="4" s="1"/>
  <c r="N370" i="4"/>
  <c r="R364" i="4"/>
  <c r="AL365" i="4"/>
  <c r="N366" i="4"/>
  <c r="R361" i="4"/>
  <c r="R360" i="4"/>
  <c r="AL361" i="4"/>
  <c r="N362" i="4"/>
  <c r="X362" i="4" s="1"/>
  <c r="X363" i="4" s="1"/>
  <c r="R357" i="4"/>
  <c r="R356" i="4"/>
  <c r="AZ358" i="4"/>
  <c r="AZ359" i="4" s="1"/>
  <c r="AU358" i="4"/>
  <c r="AU359" i="4" s="1"/>
  <c r="AL357" i="4"/>
  <c r="X358" i="4"/>
  <c r="X359" i="4" s="1"/>
  <c r="V358" i="4"/>
  <c r="V359" i="4" s="1"/>
  <c r="U358" i="4"/>
  <c r="U359" i="4" s="1"/>
  <c r="N358" i="4"/>
  <c r="AW358" i="4" s="1"/>
  <c r="AW359" i="4" s="1"/>
  <c r="R352" i="4"/>
  <c r="BM354" i="4"/>
  <c r="BM355" i="4" s="1"/>
  <c r="BD354" i="4"/>
  <c r="BD355" i="4" s="1"/>
  <c r="AX354" i="4"/>
  <c r="AX355" i="4" s="1"/>
  <c r="AR354" i="4"/>
  <c r="AR355" i="4" s="1"/>
  <c r="AO354" i="4"/>
  <c r="AO355" i="4" s="1"/>
  <c r="AL354" i="4"/>
  <c r="AL353" i="4"/>
  <c r="AI354" i="4"/>
  <c r="AI355" i="4" s="1"/>
  <c r="AF354" i="4"/>
  <c r="AF355" i="4" s="1"/>
  <c r="N354" i="4"/>
  <c r="BA354" i="4" s="1"/>
  <c r="BA355" i="4" s="1"/>
  <c r="R348" i="4"/>
  <c r="AL349" i="4"/>
  <c r="R349" i="4" s="1"/>
  <c r="N350" i="4"/>
  <c r="AY350" i="4" s="1"/>
  <c r="AY351" i="4" s="1"/>
  <c r="AW346" i="4"/>
  <c r="Q346" i="4"/>
  <c r="R342" i="4"/>
  <c r="BG344" i="4"/>
  <c r="BG345" i="4" s="1"/>
  <c r="BG346" i="4" s="1"/>
  <c r="BF344" i="4"/>
  <c r="BF345" i="4" s="1"/>
  <c r="BF346" i="4" s="1"/>
  <c r="BD344" i="4"/>
  <c r="BD345" i="4" s="1"/>
  <c r="BD346" i="4" s="1"/>
  <c r="BA344" i="4"/>
  <c r="BA345" i="4" s="1"/>
  <c r="BA346" i="4" s="1"/>
  <c r="AW344" i="4"/>
  <c r="AW345" i="4" s="1"/>
  <c r="AN344" i="4"/>
  <c r="AN345" i="4" s="1"/>
  <c r="AN346" i="4" s="1"/>
  <c r="AL344" i="4"/>
  <c r="AL343" i="4"/>
  <c r="R343" i="4" s="1"/>
  <c r="AK344" i="4"/>
  <c r="AK345" i="4" s="1"/>
  <c r="AK346" i="4" s="1"/>
  <c r="AJ344" i="4"/>
  <c r="AJ345" i="4" s="1"/>
  <c r="AJ346" i="4" s="1"/>
  <c r="AI344" i="4"/>
  <c r="AI345" i="4" s="1"/>
  <c r="AI346" i="4" s="1"/>
  <c r="Z344" i="4"/>
  <c r="Z345" i="4" s="1"/>
  <c r="Z346" i="4" s="1"/>
  <c r="Y344" i="4"/>
  <c r="Y345" i="4" s="1"/>
  <c r="Y346" i="4" s="1"/>
  <c r="U344" i="4"/>
  <c r="U345" i="4" s="1"/>
  <c r="U346" i="4" s="1"/>
  <c r="T344" i="4"/>
  <c r="T345" i="4" s="1"/>
  <c r="T346" i="4" s="1"/>
  <c r="N344" i="4"/>
  <c r="AT344" i="4" s="1"/>
  <c r="AT345" i="4" s="1"/>
  <c r="AT346" i="4" s="1"/>
  <c r="Q340" i="4"/>
  <c r="R336" i="4"/>
  <c r="AL337" i="4"/>
  <c r="N338" i="4"/>
  <c r="Z338" i="4" s="1"/>
  <c r="Z339" i="4" s="1"/>
  <c r="R333" i="4"/>
  <c r="R332" i="4"/>
  <c r="AS334" i="4"/>
  <c r="AS335" i="4" s="1"/>
  <c r="AL333" i="4"/>
  <c r="N334" i="4"/>
  <c r="Q328" i="4"/>
  <c r="R324" i="4"/>
  <c r="BM326" i="4"/>
  <c r="BM327" i="4" s="1"/>
  <c r="BM328" i="4" s="1"/>
  <c r="BL326" i="4"/>
  <c r="BL327" i="4" s="1"/>
  <c r="BL328" i="4" s="1"/>
  <c r="BG326" i="4"/>
  <c r="BG327" i="4" s="1"/>
  <c r="BG328" i="4" s="1"/>
  <c r="BF326" i="4"/>
  <c r="BF327" i="4" s="1"/>
  <c r="BF328" i="4" s="1"/>
  <c r="AK325" i="4"/>
  <c r="AD326" i="4"/>
  <c r="AD327" i="4" s="1"/>
  <c r="AD328" i="4" s="1"/>
  <c r="N326" i="4"/>
  <c r="Q322" i="4"/>
  <c r="R318" i="4"/>
  <c r="AK319" i="4"/>
  <c r="N320" i="4"/>
  <c r="BN320" i="4" s="1"/>
  <c r="BN321" i="4" s="1"/>
  <c r="BN322" i="4" s="1"/>
  <c r="Q316" i="4"/>
  <c r="R313" i="4"/>
  <c r="R312" i="4"/>
  <c r="BO314" i="4"/>
  <c r="BO315" i="4" s="1"/>
  <c r="BN314" i="4"/>
  <c r="BN315" i="4" s="1"/>
  <c r="AW314" i="4"/>
  <c r="AW315" i="4" s="1"/>
  <c r="AU314" i="4"/>
  <c r="AU315" i="4" s="1"/>
  <c r="AT314" i="4"/>
  <c r="AT315" i="4" s="1"/>
  <c r="AQ314" i="4"/>
  <c r="AQ315" i="4" s="1"/>
  <c r="AP314" i="4"/>
  <c r="AP315" i="4" s="1"/>
  <c r="AN314" i="4"/>
  <c r="AN315" i="4" s="1"/>
  <c r="AM314" i="4"/>
  <c r="AM315" i="4" s="1"/>
  <c r="AL314" i="4"/>
  <c r="AL315" i="4" s="1"/>
  <c r="AK314" i="4"/>
  <c r="AK315" i="4" s="1"/>
  <c r="AJ314" i="4"/>
  <c r="AJ315" i="4" s="1"/>
  <c r="AI314" i="4"/>
  <c r="AI315" i="4" s="1"/>
  <c r="AH314" i="4"/>
  <c r="AH315" i="4" s="1"/>
  <c r="AF314" i="4"/>
  <c r="AF315" i="4" s="1"/>
  <c r="AA314" i="4"/>
  <c r="AA315" i="4" s="1"/>
  <c r="N314" i="4"/>
  <c r="T314" i="4" s="1"/>
  <c r="T315" i="4" s="1"/>
  <c r="R308" i="4"/>
  <c r="AK309" i="4"/>
  <c r="R309" i="4" s="1"/>
  <c r="N310" i="4"/>
  <c r="R304" i="4"/>
  <c r="AK305" i="4"/>
  <c r="R305" i="4" s="1"/>
  <c r="N306" i="4"/>
  <c r="BF306" i="4" s="1"/>
  <c r="BF307" i="4" s="1"/>
  <c r="R300" i="4"/>
  <c r="BC302" i="4"/>
  <c r="BC303" i="4" s="1"/>
  <c r="AO302" i="4"/>
  <c r="AO303" i="4" s="1"/>
  <c r="AN302" i="4"/>
  <c r="AN303" i="4" s="1"/>
  <c r="AL302" i="4"/>
  <c r="AL303" i="4" s="1"/>
  <c r="AK302" i="4"/>
  <c r="AK301" i="4"/>
  <c r="AK303" i="4" s="1"/>
  <c r="AJ302" i="4"/>
  <c r="AJ303" i="4" s="1"/>
  <c r="AH302" i="4"/>
  <c r="AH303" i="4" s="1"/>
  <c r="AF302" i="4"/>
  <c r="AF303" i="4" s="1"/>
  <c r="AA302" i="4"/>
  <c r="AA303" i="4" s="1"/>
  <c r="Z302" i="4"/>
  <c r="Z303" i="4" s="1"/>
  <c r="Y302" i="4"/>
  <c r="Y303" i="4" s="1"/>
  <c r="X302" i="4"/>
  <c r="X303" i="4" s="1"/>
  <c r="U302" i="4"/>
  <c r="U303" i="4" s="1"/>
  <c r="S302" i="4"/>
  <c r="N302" i="4"/>
  <c r="R296" i="4"/>
  <c r="AK297" i="4"/>
  <c r="R297" i="4" s="1"/>
  <c r="N298" i="4"/>
  <c r="R293" i="4"/>
  <c r="R292" i="4"/>
  <c r="AK293" i="4"/>
  <c r="N294" i="4"/>
  <c r="R288" i="4"/>
  <c r="AK289" i="4"/>
  <c r="N290" i="4"/>
  <c r="AX290" i="4" s="1"/>
  <c r="AX291" i="4" s="1"/>
  <c r="Q286" i="4"/>
  <c r="R282" i="4"/>
  <c r="BN284" i="4"/>
  <c r="BN285" i="4" s="1"/>
  <c r="BN286" i="4" s="1"/>
  <c r="BK284" i="4"/>
  <c r="BK285" i="4" s="1"/>
  <c r="BK286" i="4" s="1"/>
  <c r="BJ284" i="4"/>
  <c r="BJ285" i="4" s="1"/>
  <c r="BJ286" i="4" s="1"/>
  <c r="BH284" i="4"/>
  <c r="BH285" i="4" s="1"/>
  <c r="BH286" i="4" s="1"/>
  <c r="BB284" i="4"/>
  <c r="BB285" i="4" s="1"/>
  <c r="BB286" i="4" s="1"/>
  <c r="AY284" i="4"/>
  <c r="AY285" i="4" s="1"/>
  <c r="AY286" i="4" s="1"/>
  <c r="AX284" i="4"/>
  <c r="AX285" i="4" s="1"/>
  <c r="AX286" i="4" s="1"/>
  <c r="AM284" i="4"/>
  <c r="AM285" i="4" s="1"/>
  <c r="AM286" i="4" s="1"/>
  <c r="AK283" i="4"/>
  <c r="R283" i="4" s="1"/>
  <c r="AI284" i="4"/>
  <c r="AI285" i="4" s="1"/>
  <c r="AI286" i="4" s="1"/>
  <c r="Z284" i="4"/>
  <c r="Z285" i="4" s="1"/>
  <c r="Z286" i="4" s="1"/>
  <c r="W284" i="4"/>
  <c r="W285" i="4" s="1"/>
  <c r="W286" i="4" s="1"/>
  <c r="N284" i="4"/>
  <c r="Q280" i="4"/>
  <c r="R276" i="4"/>
  <c r="AK277" i="4"/>
  <c r="N278" i="4"/>
  <c r="R272" i="4"/>
  <c r="BO274" i="4"/>
  <c r="BO275" i="4" s="1"/>
  <c r="BC274" i="4"/>
  <c r="BC275" i="4" s="1"/>
  <c r="AZ274" i="4"/>
  <c r="AZ275" i="4" s="1"/>
  <c r="AX274" i="4"/>
  <c r="AX275" i="4" s="1"/>
  <c r="AR274" i="4"/>
  <c r="AR275" i="4" s="1"/>
  <c r="AK273" i="4"/>
  <c r="AH274" i="4"/>
  <c r="AH275" i="4" s="1"/>
  <c r="AG274" i="4"/>
  <c r="AG275" i="4" s="1"/>
  <c r="AF274" i="4"/>
  <c r="AF275" i="4" s="1"/>
  <c r="AE274" i="4"/>
  <c r="AE275" i="4" s="1"/>
  <c r="AD274" i="4"/>
  <c r="AD275" i="4" s="1"/>
  <c r="AC274" i="4"/>
  <c r="AC275" i="4" s="1"/>
  <c r="N274" i="4"/>
  <c r="V274" i="4" s="1"/>
  <c r="V275" i="4" s="1"/>
  <c r="Q268" i="4"/>
  <c r="R264" i="4"/>
  <c r="AL265" i="4"/>
  <c r="N266" i="4"/>
  <c r="AP266" i="4" s="1"/>
  <c r="AP267" i="4" s="1"/>
  <c r="R260" i="4"/>
  <c r="AL261" i="4"/>
  <c r="R261" i="4" s="1"/>
  <c r="N262" i="4"/>
  <c r="BH262" i="4" s="1"/>
  <c r="BH263" i="4" s="1"/>
  <c r="Q258" i="4"/>
  <c r="R254" i="4"/>
  <c r="BO256" i="4"/>
  <c r="BO257" i="4" s="1"/>
  <c r="BM256" i="4"/>
  <c r="BM257" i="4" s="1"/>
  <c r="BL256" i="4"/>
  <c r="BL257" i="4" s="1"/>
  <c r="BJ256" i="4"/>
  <c r="BJ257" i="4" s="1"/>
  <c r="BG256" i="4"/>
  <c r="BG257" i="4" s="1"/>
  <c r="BF256" i="4"/>
  <c r="BF257" i="4" s="1"/>
  <c r="BC256" i="4"/>
  <c r="BC257" i="4" s="1"/>
  <c r="BA256" i="4"/>
  <c r="BA257" i="4" s="1"/>
  <c r="AZ256" i="4"/>
  <c r="AZ257" i="4" s="1"/>
  <c r="AR256" i="4"/>
  <c r="AR257" i="4" s="1"/>
  <c r="AO256" i="4"/>
  <c r="AO257" i="4" s="1"/>
  <c r="AJ255" i="4"/>
  <c r="R255" i="4" s="1"/>
  <c r="AH256" i="4"/>
  <c r="AH257" i="4" s="1"/>
  <c r="AE256" i="4"/>
  <c r="AE257" i="4" s="1"/>
  <c r="AB256" i="4"/>
  <c r="AB257" i="4" s="1"/>
  <c r="Y256" i="4"/>
  <c r="Y257" i="4" s="1"/>
  <c r="X256" i="4"/>
  <c r="X257" i="4" s="1"/>
  <c r="V256" i="4"/>
  <c r="V257" i="4" s="1"/>
  <c r="U256" i="4"/>
  <c r="U257" i="4" s="1"/>
  <c r="S256" i="4"/>
  <c r="S257" i="4" s="1"/>
  <c r="N256" i="4"/>
  <c r="BD256" i="4" s="1"/>
  <c r="BD257" i="4" s="1"/>
  <c r="R250" i="4"/>
  <c r="BM252" i="4"/>
  <c r="BM253" i="4" s="1"/>
  <c r="BK252" i="4"/>
  <c r="BK253" i="4" s="1"/>
  <c r="BH252" i="4"/>
  <c r="BH253" i="4" s="1"/>
  <c r="BD252" i="4"/>
  <c r="BD253" i="4" s="1"/>
  <c r="AU252" i="4"/>
  <c r="AU253" i="4" s="1"/>
  <c r="AT252" i="4"/>
  <c r="AT253" i="4" s="1"/>
  <c r="AR252" i="4"/>
  <c r="AR253" i="4" s="1"/>
  <c r="AQ252" i="4"/>
  <c r="AQ253" i="4" s="1"/>
  <c r="AK252" i="4"/>
  <c r="AK253" i="4" s="1"/>
  <c r="AJ251" i="4"/>
  <c r="R251" i="4" s="1"/>
  <c r="AH252" i="4"/>
  <c r="AH253" i="4" s="1"/>
  <c r="AD252" i="4"/>
  <c r="AD253" i="4" s="1"/>
  <c r="AB252" i="4"/>
  <c r="AB253" i="4" s="1"/>
  <c r="AA252" i="4"/>
  <c r="AA253" i="4" s="1"/>
  <c r="V252" i="4"/>
  <c r="V253" i="4" s="1"/>
  <c r="U252" i="4"/>
  <c r="U253" i="4" s="1"/>
  <c r="N252" i="4"/>
  <c r="AN252" i="4" s="1"/>
  <c r="AN253" i="4" s="1"/>
  <c r="R246" i="4"/>
  <c r="AJ247" i="4"/>
  <c r="R247" i="4" s="1"/>
  <c r="AE248" i="4"/>
  <c r="AE249" i="4" s="1"/>
  <c r="Z248" i="4"/>
  <c r="Z249" i="4" s="1"/>
  <c r="Y248" i="4"/>
  <c r="Y249" i="4" s="1"/>
  <c r="N248" i="4"/>
  <c r="R242" i="4"/>
  <c r="AJ243" i="4"/>
  <c r="R243" i="4" s="1"/>
  <c r="AG244" i="4"/>
  <c r="AG245" i="4" s="1"/>
  <c r="AD244" i="4"/>
  <c r="AD245" i="4" s="1"/>
  <c r="AA244" i="4"/>
  <c r="AA245" i="4" s="1"/>
  <c r="X244" i="4"/>
  <c r="X245" i="4" s="1"/>
  <c r="U244" i="4"/>
  <c r="U245" i="4" s="1"/>
  <c r="N244" i="4"/>
  <c r="AI244" i="4" s="1"/>
  <c r="AI245" i="4" s="1"/>
  <c r="R238" i="4"/>
  <c r="AJ239" i="4"/>
  <c r="R239" i="4" s="1"/>
  <c r="N240" i="4"/>
  <c r="BD240" i="4" s="1"/>
  <c r="BD241" i="4" s="1"/>
  <c r="R234" i="4"/>
  <c r="AJ235" i="4"/>
  <c r="R235" i="4" s="1"/>
  <c r="N236" i="4"/>
  <c r="BG236" i="4" s="1"/>
  <c r="BG237" i="4" s="1"/>
  <c r="R230" i="4"/>
  <c r="AJ231" i="4"/>
  <c r="N232" i="4"/>
  <c r="Q228" i="4"/>
  <c r="R224" i="4"/>
  <c r="AL225" i="4"/>
  <c r="R225" i="4" s="1"/>
  <c r="AD226" i="4"/>
  <c r="AD227" i="4" s="1"/>
  <c r="AC226" i="4"/>
  <c r="AC227" i="4" s="1"/>
  <c r="V226" i="4"/>
  <c r="V227" i="4" s="1"/>
  <c r="N226" i="4"/>
  <c r="R220" i="4"/>
  <c r="AL221" i="4"/>
  <c r="R221" i="4" s="1"/>
  <c r="N222" i="4"/>
  <c r="BB222" i="4" s="1"/>
  <c r="BB223" i="4" s="1"/>
  <c r="R216" i="4"/>
  <c r="AZ218" i="4"/>
  <c r="AZ219" i="4" s="1"/>
  <c r="AW218" i="4"/>
  <c r="AW219" i="4" s="1"/>
  <c r="AT218" i="4"/>
  <c r="AT219" i="4" s="1"/>
  <c r="AQ218" i="4"/>
  <c r="AQ219" i="4" s="1"/>
  <c r="AN218" i="4"/>
  <c r="AN219" i="4" s="1"/>
  <c r="AL217" i="4"/>
  <c r="R217" i="4" s="1"/>
  <c r="AI218" i="4"/>
  <c r="AI219" i="4" s="1"/>
  <c r="AF218" i="4"/>
  <c r="AF219" i="4" s="1"/>
  <c r="N218" i="4"/>
  <c r="BL218" i="4" s="1"/>
  <c r="BL219" i="4" s="1"/>
  <c r="R212" i="4"/>
  <c r="AL213" i="4"/>
  <c r="R213" i="4" s="1"/>
  <c r="AA214" i="4"/>
  <c r="AA215" i="4" s="1"/>
  <c r="N214" i="4"/>
  <c r="Q210" i="4"/>
  <c r="R206" i="4"/>
  <c r="AL207" i="4"/>
  <c r="N208" i="4"/>
  <c r="AI208" i="4" s="1"/>
  <c r="AI209" i="4" s="1"/>
  <c r="R203" i="4"/>
  <c r="R202" i="4"/>
  <c r="AY204" i="4"/>
  <c r="AY205" i="4" s="1"/>
  <c r="AP204" i="4"/>
  <c r="AP205" i="4" s="1"/>
  <c r="AL203" i="4"/>
  <c r="N204" i="4"/>
  <c r="BH204" i="4" s="1"/>
  <c r="BH205" i="4" s="1"/>
  <c r="R198" i="4"/>
  <c r="AL200" i="4"/>
  <c r="AL199" i="4"/>
  <c r="R199" i="4" s="1"/>
  <c r="AD200" i="4"/>
  <c r="AD201" i="4" s="1"/>
  <c r="Y200" i="4"/>
  <c r="Y201" i="4" s="1"/>
  <c r="X200" i="4"/>
  <c r="X201" i="4" s="1"/>
  <c r="U200" i="4"/>
  <c r="U201" i="4" s="1"/>
  <c r="N200" i="4"/>
  <c r="R194" i="4"/>
  <c r="AL195" i="4"/>
  <c r="N196" i="4"/>
  <c r="AI196" i="4" s="1"/>
  <c r="AI197" i="4" s="1"/>
  <c r="R190" i="4"/>
  <c r="AY192" i="4"/>
  <c r="AY193" i="4" s="1"/>
  <c r="AP192" i="4"/>
  <c r="AP193" i="4" s="1"/>
  <c r="AL191" i="4"/>
  <c r="R191" i="4" s="1"/>
  <c r="N192" i="4"/>
  <c r="BH192" i="4" s="1"/>
  <c r="BH193" i="4" s="1"/>
  <c r="R186" i="4"/>
  <c r="AU188" i="4"/>
  <c r="AU189" i="4" s="1"/>
  <c r="AL187" i="4"/>
  <c r="R187" i="4" s="1"/>
  <c r="N188" i="4"/>
  <c r="AT188" i="4" s="1"/>
  <c r="AT189" i="4" s="1"/>
  <c r="Q184" i="4"/>
  <c r="R180" i="4"/>
  <c r="AL181" i="4"/>
  <c r="R181" i="4" s="1"/>
  <c r="N182" i="4"/>
  <c r="R176" i="4"/>
  <c r="BL178" i="4"/>
  <c r="BL179" i="4" s="1"/>
  <c r="BI178" i="4"/>
  <c r="BI179" i="4" s="1"/>
  <c r="AL177" i="4"/>
  <c r="AI178" i="4"/>
  <c r="AI179" i="4" s="1"/>
  <c r="AF178" i="4"/>
  <c r="AF179" i="4" s="1"/>
  <c r="AC178" i="4"/>
  <c r="AC179" i="4" s="1"/>
  <c r="Z178" i="4"/>
  <c r="Z179" i="4" s="1"/>
  <c r="W178" i="4"/>
  <c r="W179" i="4" s="1"/>
  <c r="N178" i="4"/>
  <c r="BO178" i="4" s="1"/>
  <c r="BO179" i="4" s="1"/>
  <c r="R172" i="4"/>
  <c r="AL173" i="4"/>
  <c r="R173" i="4" s="1"/>
  <c r="N174" i="4"/>
  <c r="AI174" i="4" s="1"/>
  <c r="AI175" i="4" s="1"/>
  <c r="R168" i="4"/>
  <c r="AL169" i="4"/>
  <c r="R169" i="4" s="1"/>
  <c r="N170" i="4"/>
  <c r="BB170" i="4" s="1"/>
  <c r="BB171" i="4" s="1"/>
  <c r="R164" i="4"/>
  <c r="BO166" i="4"/>
  <c r="BO167" i="4" s="1"/>
  <c r="BL166" i="4"/>
  <c r="BL167" i="4" s="1"/>
  <c r="BI166" i="4"/>
  <c r="BI167" i="4" s="1"/>
  <c r="AZ166" i="4"/>
  <c r="AZ167" i="4" s="1"/>
  <c r="AW166" i="4"/>
  <c r="AW167" i="4" s="1"/>
  <c r="AL165" i="4"/>
  <c r="Z166" i="4"/>
  <c r="Z167" i="4" s="1"/>
  <c r="W166" i="4"/>
  <c r="W167" i="4" s="1"/>
  <c r="N166" i="4"/>
  <c r="R160" i="4"/>
  <c r="AL161" i="4"/>
  <c r="R161" i="4" s="1"/>
  <c r="AJ162" i="4"/>
  <c r="AJ163" i="4" s="1"/>
  <c r="Y162" i="4"/>
  <c r="Y163" i="4" s="1"/>
  <c r="V162" i="4"/>
  <c r="V163" i="4" s="1"/>
  <c r="U162" i="4"/>
  <c r="U163" i="4" s="1"/>
  <c r="N162" i="4"/>
  <c r="R156" i="4"/>
  <c r="BE158" i="4"/>
  <c r="BE159" i="4" s="1"/>
  <c r="AS158" i="4"/>
  <c r="AS159" i="4" s="1"/>
  <c r="AM158" i="4"/>
  <c r="AM159" i="4" s="1"/>
  <c r="AL157" i="4"/>
  <c r="R157" i="4" s="1"/>
  <c r="N158" i="4"/>
  <c r="Q154" i="4"/>
  <c r="R151" i="4"/>
  <c r="R150" i="4"/>
  <c r="AP152" i="4"/>
  <c r="AP153" i="4" s="1"/>
  <c r="AK152" i="4"/>
  <c r="AK153" i="4" s="1"/>
  <c r="AJ152" i="4"/>
  <c r="AJ153" i="4" s="1"/>
  <c r="N152" i="4"/>
  <c r="Y152" i="4" s="1"/>
  <c r="Y153" i="4" s="1"/>
  <c r="R146" i="4"/>
  <c r="BJ148" i="4"/>
  <c r="BJ149" i="4" s="1"/>
  <c r="AX148" i="4"/>
  <c r="AX149" i="4" s="1"/>
  <c r="AS148" i="4"/>
  <c r="AS149" i="4" s="1"/>
  <c r="AR148" i="4"/>
  <c r="AR149" i="4" s="1"/>
  <c r="AL148" i="4"/>
  <c r="AL149" i="4" s="1"/>
  <c r="AK147" i="4"/>
  <c r="N148" i="4"/>
  <c r="BK148" i="4" s="1"/>
  <c r="BK149" i="4" s="1"/>
  <c r="R143" i="4"/>
  <c r="R142" i="4"/>
  <c r="BO144" i="4"/>
  <c r="BO145" i="4" s="1"/>
  <c r="BL144" i="4"/>
  <c r="BL145" i="4" s="1"/>
  <c r="BK144" i="4"/>
  <c r="BK145" i="4" s="1"/>
  <c r="BH144" i="4"/>
  <c r="BH145" i="4" s="1"/>
  <c r="BF144" i="4"/>
  <c r="BF145" i="4" s="1"/>
  <c r="BE144" i="4"/>
  <c r="BE145" i="4" s="1"/>
  <c r="BC144" i="4"/>
  <c r="BC145" i="4" s="1"/>
  <c r="AZ144" i="4"/>
  <c r="AZ145" i="4" s="1"/>
  <c r="AY144" i="4"/>
  <c r="AY145" i="4" s="1"/>
  <c r="AW144" i="4"/>
  <c r="AW145" i="4" s="1"/>
  <c r="AV144" i="4"/>
  <c r="AV145" i="4" s="1"/>
  <c r="AS144" i="4"/>
  <c r="AS145" i="4" s="1"/>
  <c r="AQ144" i="4"/>
  <c r="AQ145" i="4" s="1"/>
  <c r="AP144" i="4"/>
  <c r="AP145" i="4" s="1"/>
  <c r="AN144" i="4"/>
  <c r="AN145" i="4" s="1"/>
  <c r="AM144" i="4"/>
  <c r="AM145" i="4" s="1"/>
  <c r="AK143" i="4"/>
  <c r="AI144" i="4"/>
  <c r="AI145" i="4" s="1"/>
  <c r="AF144" i="4"/>
  <c r="AF145" i="4" s="1"/>
  <c r="W144" i="4"/>
  <c r="W145" i="4" s="1"/>
  <c r="T144" i="4"/>
  <c r="T145" i="4" s="1"/>
  <c r="N144" i="4"/>
  <c r="BN144" i="4" s="1"/>
  <c r="BN145" i="4" s="1"/>
  <c r="Q140" i="4"/>
  <c r="R137" i="4"/>
  <c r="R136" i="4"/>
  <c r="AJ137" i="4"/>
  <c r="N138" i="4"/>
  <c r="BL138" i="4" s="1"/>
  <c r="BL139" i="4" s="1"/>
  <c r="R132" i="4"/>
  <c r="BM134" i="4"/>
  <c r="BM135" i="4" s="1"/>
  <c r="BJ134" i="4"/>
  <c r="BJ135" i="4" s="1"/>
  <c r="BG134" i="4"/>
  <c r="BG135" i="4" s="1"/>
  <c r="BD134" i="4"/>
  <c r="BD135" i="4" s="1"/>
  <c r="BA134" i="4"/>
  <c r="BA135" i="4" s="1"/>
  <c r="AU134" i="4"/>
  <c r="AU135" i="4" s="1"/>
  <c r="AJ133" i="4"/>
  <c r="R133" i="4" s="1"/>
  <c r="AI134" i="4"/>
  <c r="AI135" i="4" s="1"/>
  <c r="AC134" i="4"/>
  <c r="AC135" i="4" s="1"/>
  <c r="AB134" i="4"/>
  <c r="AB135" i="4" s="1"/>
  <c r="W134" i="4"/>
  <c r="W135" i="4" s="1"/>
  <c r="V134" i="4"/>
  <c r="V135" i="4" s="1"/>
  <c r="N134" i="4"/>
  <c r="R128" i="4"/>
  <c r="BE130" i="4"/>
  <c r="BE131" i="4" s="1"/>
  <c r="AY130" i="4"/>
  <c r="AY131" i="4" s="1"/>
  <c r="AJ129" i="4"/>
  <c r="R129" i="4" s="1"/>
  <c r="AG130" i="4"/>
  <c r="AG131" i="4" s="1"/>
  <c r="AD130" i="4"/>
  <c r="AD131" i="4" s="1"/>
  <c r="AA130" i="4"/>
  <c r="AA131" i="4" s="1"/>
  <c r="Z130" i="4"/>
  <c r="Z131" i="4" s="1"/>
  <c r="X130" i="4"/>
  <c r="X131" i="4" s="1"/>
  <c r="U130" i="4"/>
  <c r="U131" i="4" s="1"/>
  <c r="T130" i="4"/>
  <c r="T131" i="4" s="1"/>
  <c r="N130" i="4"/>
  <c r="BK130" i="4" s="1"/>
  <c r="BK131" i="4" s="1"/>
  <c r="R124" i="4"/>
  <c r="AJ125" i="4"/>
  <c r="R125" i="4" s="1"/>
  <c r="N126" i="4"/>
  <c r="R120" i="4"/>
  <c r="BO122" i="4"/>
  <c r="BO123" i="4" s="1"/>
  <c r="BL122" i="4"/>
  <c r="BL123" i="4" s="1"/>
  <c r="BJ122" i="4"/>
  <c r="BJ123" i="4" s="1"/>
  <c r="BI122" i="4"/>
  <c r="BI123" i="4" s="1"/>
  <c r="BC122" i="4"/>
  <c r="BC123" i="4" s="1"/>
  <c r="BA122" i="4"/>
  <c r="BA123" i="4" s="1"/>
  <c r="AZ122" i="4"/>
  <c r="AZ123" i="4" s="1"/>
  <c r="AX122" i="4"/>
  <c r="AX123" i="4" s="1"/>
  <c r="AT122" i="4"/>
  <c r="AT123" i="4" s="1"/>
  <c r="AR122" i="4"/>
  <c r="AR123" i="4" s="1"/>
  <c r="AQ122" i="4"/>
  <c r="AQ123" i="4" s="1"/>
  <c r="AJ121" i="4"/>
  <c r="R121" i="4" s="1"/>
  <c r="V122" i="4"/>
  <c r="V123" i="4" s="1"/>
  <c r="N122" i="4"/>
  <c r="R116" i="4"/>
  <c r="AJ117" i="4"/>
  <c r="R117" i="4" s="1"/>
  <c r="N118" i="4"/>
  <c r="BJ118" i="4" s="1"/>
  <c r="BJ119" i="4" s="1"/>
  <c r="R112" i="4"/>
  <c r="BN114" i="4"/>
  <c r="BN115" i="4" s="1"/>
  <c r="BK114" i="4"/>
  <c r="BK115" i="4" s="1"/>
  <c r="BE114" i="4"/>
  <c r="BE115" i="4" s="1"/>
  <c r="BB114" i="4"/>
  <c r="BB115" i="4" s="1"/>
  <c r="AJ114" i="4"/>
  <c r="AJ115" i="4" s="1"/>
  <c r="AJ113" i="4"/>
  <c r="R113" i="4" s="1"/>
  <c r="AE114" i="4"/>
  <c r="AE115" i="4" s="1"/>
  <c r="AB114" i="4"/>
  <c r="AB115" i="4" s="1"/>
  <c r="V114" i="4"/>
  <c r="V115" i="4" s="1"/>
  <c r="S114" i="4"/>
  <c r="N114" i="4"/>
  <c r="R108" i="4"/>
  <c r="AJ109" i="4"/>
  <c r="R109" i="4" s="1"/>
  <c r="AC110" i="4"/>
  <c r="AC111" i="4" s="1"/>
  <c r="AB110" i="4"/>
  <c r="AB111" i="4" s="1"/>
  <c r="Z110" i="4"/>
  <c r="Z111" i="4" s="1"/>
  <c r="Y110" i="4"/>
  <c r="Y111" i="4" s="1"/>
  <c r="W110" i="4"/>
  <c r="W111" i="4" s="1"/>
  <c r="V110" i="4"/>
  <c r="V111" i="4" s="1"/>
  <c r="T110" i="4"/>
  <c r="T111" i="4" s="1"/>
  <c r="S110" i="4"/>
  <c r="S111" i="4" s="1"/>
  <c r="N110" i="4"/>
  <c r="R104" i="4"/>
  <c r="BK106" i="4"/>
  <c r="BK107" i="4" s="1"/>
  <c r="BJ106" i="4"/>
  <c r="BJ107" i="4" s="1"/>
  <c r="BG106" i="4"/>
  <c r="BG107" i="4" s="1"/>
  <c r="BA106" i="4"/>
  <c r="BA107" i="4" s="1"/>
  <c r="AY106" i="4"/>
  <c r="AY107" i="4" s="1"/>
  <c r="AX106" i="4"/>
  <c r="AX107" i="4" s="1"/>
  <c r="AU106" i="4"/>
  <c r="AU107" i="4" s="1"/>
  <c r="AO106" i="4"/>
  <c r="AO107" i="4" s="1"/>
  <c r="AM106" i="4"/>
  <c r="AM107" i="4" s="1"/>
  <c r="AJ105" i="4"/>
  <c r="AA106" i="4"/>
  <c r="AA107" i="4" s="1"/>
  <c r="X106" i="4"/>
  <c r="X107" i="4" s="1"/>
  <c r="N106" i="4"/>
  <c r="AL106" i="4" s="1"/>
  <c r="AL107" i="4" s="1"/>
  <c r="R100" i="4"/>
  <c r="AJ101" i="4"/>
  <c r="R101" i="4" s="1"/>
  <c r="N102" i="4"/>
  <c r="AZ102" i="4" s="1"/>
  <c r="AZ103" i="4" s="1"/>
  <c r="R96" i="4"/>
  <c r="AJ97" i="4"/>
  <c r="R97" i="4" s="1"/>
  <c r="N98" i="4"/>
  <c r="BA98" i="4" s="1"/>
  <c r="BA99" i="4" s="1"/>
  <c r="R93" i="4"/>
  <c r="R92" i="4"/>
  <c r="AJ93" i="4"/>
  <c r="N94" i="4"/>
  <c r="BK94" i="4" s="1"/>
  <c r="BK95" i="4" s="1"/>
  <c r="Q90" i="4"/>
  <c r="R87" i="4"/>
  <c r="R86" i="4"/>
  <c r="BO88" i="4"/>
  <c r="BO89" i="4" s="1"/>
  <c r="BM88" i="4"/>
  <c r="BM89" i="4" s="1"/>
  <c r="BL88" i="4"/>
  <c r="BL89" i="4" s="1"/>
  <c r="BJ88" i="4"/>
  <c r="BJ89" i="4" s="1"/>
  <c r="BI88" i="4"/>
  <c r="BI89" i="4" s="1"/>
  <c r="BG88" i="4"/>
  <c r="BG89" i="4" s="1"/>
  <c r="BA88" i="4"/>
  <c r="BA89" i="4" s="1"/>
  <c r="AW88" i="4"/>
  <c r="AW89" i="4" s="1"/>
  <c r="AR88" i="4"/>
  <c r="AR89" i="4" s="1"/>
  <c r="AO88" i="4"/>
  <c r="AO89" i="4" s="1"/>
  <c r="AN89" i="4"/>
  <c r="AN88" i="4"/>
  <c r="AL88" i="4"/>
  <c r="AL89" i="4" s="1"/>
  <c r="AK88" i="4"/>
  <c r="AK87" i="4"/>
  <c r="AJ88" i="4"/>
  <c r="AJ89" i="4" s="1"/>
  <c r="AI88" i="4"/>
  <c r="AI89" i="4" s="1"/>
  <c r="AH88" i="4"/>
  <c r="AH89" i="4" s="1"/>
  <c r="AF88" i="4"/>
  <c r="AF89" i="4" s="1"/>
  <c r="AB88" i="4"/>
  <c r="AB89" i="4" s="1"/>
  <c r="AA88" i="4"/>
  <c r="AA89" i="4" s="1"/>
  <c r="Z88" i="4"/>
  <c r="Z89" i="4" s="1"/>
  <c r="Y88" i="4"/>
  <c r="Y89" i="4" s="1"/>
  <c r="X88" i="4"/>
  <c r="X89" i="4" s="1"/>
  <c r="W88" i="4"/>
  <c r="W89" i="4" s="1"/>
  <c r="V88" i="4"/>
  <c r="V89" i="4" s="1"/>
  <c r="U88" i="4"/>
  <c r="U89" i="4" s="1"/>
  <c r="N88" i="4"/>
  <c r="BD88" i="4" s="1"/>
  <c r="BD89" i="4" s="1"/>
  <c r="R82" i="4"/>
  <c r="AK83" i="4"/>
  <c r="R83" i="4" s="1"/>
  <c r="N84" i="4"/>
  <c r="R78" i="4"/>
  <c r="BI80" i="4"/>
  <c r="BI81" i="4" s="1"/>
  <c r="BF80" i="4"/>
  <c r="BF81" i="4" s="1"/>
  <c r="AZ80" i="4"/>
  <c r="AZ81" i="4" s="1"/>
  <c r="AT80" i="4"/>
  <c r="AT81" i="4" s="1"/>
  <c r="AK79" i="4"/>
  <c r="N80" i="4"/>
  <c r="AE80" i="4" s="1"/>
  <c r="AE81" i="4" s="1"/>
  <c r="R74" i="4"/>
  <c r="AK75" i="4"/>
  <c r="N76" i="4"/>
  <c r="BF76" i="4" s="1"/>
  <c r="BF77" i="4" s="1"/>
  <c r="R70" i="4"/>
  <c r="AK71" i="4"/>
  <c r="N72" i="4"/>
  <c r="AA72" i="4" s="1"/>
  <c r="AA73" i="4" s="1"/>
  <c r="R66" i="4"/>
  <c r="BF68" i="4"/>
  <c r="BF69" i="4" s="1"/>
  <c r="AW68" i="4"/>
  <c r="AW69" i="4" s="1"/>
  <c r="AN68" i="4"/>
  <c r="AN69" i="4" s="1"/>
  <c r="AK68" i="4"/>
  <c r="AK67" i="4"/>
  <c r="R67" i="4" s="1"/>
  <c r="AI68" i="4"/>
  <c r="AI69" i="4" s="1"/>
  <c r="AH68" i="4"/>
  <c r="AH69" i="4" s="1"/>
  <c r="AF68" i="4"/>
  <c r="AF69" i="4" s="1"/>
  <c r="Z68" i="4"/>
  <c r="Z69" i="4" s="1"/>
  <c r="Y68" i="4"/>
  <c r="Y69" i="4" s="1"/>
  <c r="W68" i="4"/>
  <c r="W69" i="4" s="1"/>
  <c r="N68" i="4"/>
  <c r="R62" i="4"/>
  <c r="BO64" i="4"/>
  <c r="BO65" i="4" s="1"/>
  <c r="BL64" i="4"/>
  <c r="BL65" i="4" s="1"/>
  <c r="BI64" i="4"/>
  <c r="BI65" i="4" s="1"/>
  <c r="BG64" i="4"/>
  <c r="BG65" i="4" s="1"/>
  <c r="BD64" i="4"/>
  <c r="BD65" i="4" s="1"/>
  <c r="BC64" i="4"/>
  <c r="BC65" i="4" s="1"/>
  <c r="AW64" i="4"/>
  <c r="AW65" i="4" s="1"/>
  <c r="AT64" i="4"/>
  <c r="AT65" i="4" s="1"/>
  <c r="AR64" i="4"/>
  <c r="AR65" i="4" s="1"/>
  <c r="AL64" i="4"/>
  <c r="AL65" i="4" s="1"/>
  <c r="AK64" i="4"/>
  <c r="AK63" i="4"/>
  <c r="AJ64" i="4"/>
  <c r="AJ65" i="4" s="1"/>
  <c r="AI64" i="4"/>
  <c r="AI65" i="4" s="1"/>
  <c r="AG64" i="4"/>
  <c r="AG65" i="4" s="1"/>
  <c r="AF64" i="4"/>
  <c r="AF65" i="4" s="1"/>
  <c r="AE64" i="4"/>
  <c r="AE65" i="4" s="1"/>
  <c r="AC64" i="4"/>
  <c r="AC65" i="4" s="1"/>
  <c r="AB64" i="4"/>
  <c r="AB65" i="4" s="1"/>
  <c r="Z64" i="4"/>
  <c r="Z65" i="4" s="1"/>
  <c r="Y64" i="4"/>
  <c r="Y65" i="4" s="1"/>
  <c r="X64" i="4"/>
  <c r="X65" i="4" s="1"/>
  <c r="W64" i="4"/>
  <c r="W65" i="4" s="1"/>
  <c r="N64" i="4"/>
  <c r="U64" i="4" s="1"/>
  <c r="U65" i="4" s="1"/>
  <c r="R58" i="4"/>
  <c r="AK59" i="4"/>
  <c r="R59" i="4" s="1"/>
  <c r="N60" i="4"/>
  <c r="Q56" i="4"/>
  <c r="R52" i="4"/>
  <c r="AJ53" i="4"/>
  <c r="N54" i="4"/>
  <c r="AD54" i="4" s="1"/>
  <c r="AD55" i="4" s="1"/>
  <c r="R48" i="4"/>
  <c r="AJ49" i="4"/>
  <c r="R49" i="4" s="1"/>
  <c r="N50" i="4"/>
  <c r="BN50" i="4" s="1"/>
  <c r="BN51" i="4" s="1"/>
  <c r="R44" i="4"/>
  <c r="BO46" i="4"/>
  <c r="BO47" i="4" s="1"/>
  <c r="BL46" i="4"/>
  <c r="BL47" i="4" s="1"/>
  <c r="BJ46" i="4"/>
  <c r="BJ47" i="4" s="1"/>
  <c r="BG46" i="4"/>
  <c r="BG47" i="4" s="1"/>
  <c r="AU46" i="4"/>
  <c r="AU47" i="4" s="1"/>
  <c r="AO46" i="4"/>
  <c r="AO47" i="4" s="1"/>
  <c r="AL46" i="4"/>
  <c r="AL47" i="4" s="1"/>
  <c r="AK46" i="4"/>
  <c r="AK47" i="4" s="1"/>
  <c r="AJ45" i="4"/>
  <c r="R45" i="4" s="1"/>
  <c r="AI46" i="4"/>
  <c r="AI47" i="4" s="1"/>
  <c r="AH46" i="4"/>
  <c r="AH47" i="4" s="1"/>
  <c r="Y46" i="4"/>
  <c r="Y47" i="4" s="1"/>
  <c r="W46" i="4"/>
  <c r="W47" i="4" s="1"/>
  <c r="V46" i="4"/>
  <c r="V47" i="4" s="1"/>
  <c r="T46" i="4"/>
  <c r="T47" i="4" s="1"/>
  <c r="S46" i="4"/>
  <c r="S47" i="4" s="1"/>
  <c r="N46" i="4"/>
  <c r="BM46" i="4" s="1"/>
  <c r="BM47" i="4" s="1"/>
  <c r="R40" i="4"/>
  <c r="AJ41" i="4"/>
  <c r="R41" i="4" s="1"/>
  <c r="N42" i="4"/>
  <c r="AS42" i="4" s="1"/>
  <c r="AS43" i="4" s="1"/>
  <c r="R36" i="4"/>
  <c r="AJ37" i="4"/>
  <c r="R37" i="4" s="1"/>
  <c r="N38" i="4"/>
  <c r="AP38" i="4" s="1"/>
  <c r="AP39" i="4" s="1"/>
  <c r="R32" i="4"/>
  <c r="BO34" i="4"/>
  <c r="BO35" i="4" s="1"/>
  <c r="BM34" i="4"/>
  <c r="BM35" i="4" s="1"/>
  <c r="BF34" i="4"/>
  <c r="BF35" i="4" s="1"/>
  <c r="AW34" i="4"/>
  <c r="AW35" i="4" s="1"/>
  <c r="AU34" i="4"/>
  <c r="AU35" i="4" s="1"/>
  <c r="AQ34" i="4"/>
  <c r="AQ35" i="4" s="1"/>
  <c r="AJ33" i="4"/>
  <c r="R33" i="4" s="1"/>
  <c r="W34" i="4"/>
  <c r="W35" i="4" s="1"/>
  <c r="T34" i="4"/>
  <c r="T35" i="4" s="1"/>
  <c r="N34" i="4"/>
  <c r="R28" i="4"/>
  <c r="BM30" i="4"/>
  <c r="BM31" i="4" s="1"/>
  <c r="BJ30" i="4"/>
  <c r="BJ31" i="4" s="1"/>
  <c r="BG30" i="4"/>
  <c r="BG31" i="4" s="1"/>
  <c r="BD30" i="4"/>
  <c r="BD31" i="4" s="1"/>
  <c r="BA30" i="4"/>
  <c r="BA31" i="4" s="1"/>
  <c r="AX30" i="4"/>
  <c r="AX31" i="4" s="1"/>
  <c r="AJ29" i="4"/>
  <c r="R29" i="4" s="1"/>
  <c r="AG30" i="4"/>
  <c r="AG31" i="4" s="1"/>
  <c r="X30" i="4"/>
  <c r="X31" i="4" s="1"/>
  <c r="U30" i="4"/>
  <c r="U31" i="4" s="1"/>
  <c r="N30" i="4"/>
  <c r="AU30" i="4" s="1"/>
  <c r="AU31" i="4" s="1"/>
  <c r="R24" i="4"/>
  <c r="BO26" i="4"/>
  <c r="BO27" i="4" s="1"/>
  <c r="BI26" i="4"/>
  <c r="BI27" i="4" s="1"/>
  <c r="BC26" i="4"/>
  <c r="BC27" i="4" s="1"/>
  <c r="AW26" i="4"/>
  <c r="AW27" i="4" s="1"/>
  <c r="AQ26" i="4"/>
  <c r="AQ27" i="4" s="1"/>
  <c r="AJ25" i="4"/>
  <c r="R25" i="4" s="1"/>
  <c r="N26" i="4"/>
  <c r="AK26" i="4" s="1"/>
  <c r="AK27" i="4" s="1"/>
  <c r="R20" i="4"/>
  <c r="AX22" i="4"/>
  <c r="AX23" i="4" s="1"/>
  <c r="AW22" i="4"/>
  <c r="AW23" i="4" s="1"/>
  <c r="AR22" i="4"/>
  <c r="AR23" i="4" s="1"/>
  <c r="AQ22" i="4"/>
  <c r="AQ23" i="4" s="1"/>
  <c r="AO22" i="4"/>
  <c r="AO23" i="4" s="1"/>
  <c r="AN22" i="4"/>
  <c r="AN23" i="4" s="1"/>
  <c r="AJ21" i="4"/>
  <c r="R21" i="4" s="1"/>
  <c r="N22" i="4"/>
  <c r="Y22" i="4" s="1"/>
  <c r="Y23" i="4" s="1"/>
  <c r="R16" i="4"/>
  <c r="AJ17" i="4"/>
  <c r="N18" i="4"/>
  <c r="AW1213" i="7" l="1"/>
  <c r="AW1214" i="7" s="1"/>
  <c r="AZ1213" i="7"/>
  <c r="AZ1214" i="7" s="1"/>
  <c r="BO1213" i="7"/>
  <c r="BO1214" i="7" s="1"/>
  <c r="AG1213" i="7"/>
  <c r="AG1214" i="7" s="1"/>
  <c r="AY1213" i="7"/>
  <c r="AY1214" i="7" s="1"/>
  <c r="V138" i="4"/>
  <c r="V139" i="4" s="1"/>
  <c r="BM214" i="4"/>
  <c r="BM215" i="4" s="1"/>
  <c r="BL214" i="4"/>
  <c r="BL215" i="4" s="1"/>
  <c r="BG214" i="4"/>
  <c r="BG215" i="4" s="1"/>
  <c r="AN214" i="4"/>
  <c r="AN215" i="4" s="1"/>
  <c r="AB214" i="4"/>
  <c r="AB215" i="4" s="1"/>
  <c r="BD214" i="4"/>
  <c r="BD215" i="4" s="1"/>
  <c r="AR214" i="4"/>
  <c r="AR215" i="4" s="1"/>
  <c r="AQ214" i="4"/>
  <c r="AQ215" i="4" s="1"/>
  <c r="AO214" i="4"/>
  <c r="AO215" i="4" s="1"/>
  <c r="AE214" i="4"/>
  <c r="AE215" i="4" s="1"/>
  <c r="AD214" i="4"/>
  <c r="AD215" i="4" s="1"/>
  <c r="AL266" i="4"/>
  <c r="U374" i="4"/>
  <c r="U375" i="4" s="1"/>
  <c r="X440" i="4"/>
  <c r="X441" i="4" s="1"/>
  <c r="BA550" i="4"/>
  <c r="BA551" i="4" s="1"/>
  <c r="AV550" i="4"/>
  <c r="AV551" i="4" s="1"/>
  <c r="AU550" i="4"/>
  <c r="AU551" i="4" s="1"/>
  <c r="AS550" i="4"/>
  <c r="AS551" i="4" s="1"/>
  <c r="AR550" i="4"/>
  <c r="AR551" i="4" s="1"/>
  <c r="AO550" i="4"/>
  <c r="AO551" i="4" s="1"/>
  <c r="BO550" i="4"/>
  <c r="BO551" i="4" s="1"/>
  <c r="AH550" i="4"/>
  <c r="AH551" i="4" s="1"/>
  <c r="BG550" i="4"/>
  <c r="BG551" i="4" s="1"/>
  <c r="Y550" i="4"/>
  <c r="Y551" i="4" s="1"/>
  <c r="AY550" i="4"/>
  <c r="AY551" i="4" s="1"/>
  <c r="AM550" i="4"/>
  <c r="AM551" i="4" s="1"/>
  <c r="AK550" i="4"/>
  <c r="AK551" i="4" s="1"/>
  <c r="AJ550" i="4"/>
  <c r="AJ551" i="4" s="1"/>
  <c r="AI550" i="4"/>
  <c r="AI551" i="4" s="1"/>
  <c r="AG550" i="4"/>
  <c r="AG551" i="4" s="1"/>
  <c r="AF550" i="4"/>
  <c r="AF551" i="4" s="1"/>
  <c r="AD550" i="4"/>
  <c r="AD551" i="4" s="1"/>
  <c r="AA550" i="4"/>
  <c r="AA551" i="4" s="1"/>
  <c r="BO584" i="4"/>
  <c r="BO585" i="4" s="1"/>
  <c r="AU584" i="4"/>
  <c r="AU585" i="4" s="1"/>
  <c r="AP584" i="4"/>
  <c r="AP585" i="4" s="1"/>
  <c r="AM584" i="4"/>
  <c r="AM585" i="4" s="1"/>
  <c r="AJ584" i="4"/>
  <c r="AJ585" i="4" s="1"/>
  <c r="AG584" i="4"/>
  <c r="AG585" i="4" s="1"/>
  <c r="AV584" i="4"/>
  <c r="AV585" i="4" s="1"/>
  <c r="BF672" i="4"/>
  <c r="BF673" i="4" s="1"/>
  <c r="AY778" i="4"/>
  <c r="AY779" i="4" s="1"/>
  <c r="U778" i="4"/>
  <c r="U779" i="4" s="1"/>
  <c r="BJ778" i="4"/>
  <c r="BJ779" i="4" s="1"/>
  <c r="BG778" i="4"/>
  <c r="BG779" i="4" s="1"/>
  <c r="AJ906" i="4"/>
  <c r="BB1213" i="7"/>
  <c r="BB1214" i="7" s="1"/>
  <c r="AD72" i="4"/>
  <c r="AD73" i="4" s="1"/>
  <c r="X138" i="4"/>
  <c r="X139" i="4" s="1"/>
  <c r="AB158" i="4"/>
  <c r="AB159" i="4" s="1"/>
  <c r="AE158" i="4"/>
  <c r="AE159" i="4" s="1"/>
  <c r="S158" i="4"/>
  <c r="S159" i="4" s="1"/>
  <c r="V158" i="4"/>
  <c r="V159" i="4" s="1"/>
  <c r="AK170" i="4"/>
  <c r="AK171" i="4" s="1"/>
  <c r="S214" i="4"/>
  <c r="S215" i="4" s="1"/>
  <c r="BG248" i="4"/>
  <c r="BG249" i="4" s="1"/>
  <c r="AI248" i="4"/>
  <c r="AI249" i="4" s="1"/>
  <c r="W248" i="4"/>
  <c r="W249" i="4" s="1"/>
  <c r="AO266" i="4"/>
  <c r="AO267" i="4" s="1"/>
  <c r="X374" i="4"/>
  <c r="X375" i="4" s="1"/>
  <c r="Y440" i="4"/>
  <c r="Y441" i="4" s="1"/>
  <c r="S550" i="4"/>
  <c r="S551" i="4" s="1"/>
  <c r="AL584" i="4"/>
  <c r="AL585" i="4" s="1"/>
  <c r="BH672" i="4"/>
  <c r="BH673" i="4" s="1"/>
  <c r="X778" i="4"/>
  <c r="X779" i="4" s="1"/>
  <c r="BH1213" i="7"/>
  <c r="BH1214" i="7" s="1"/>
  <c r="BH1211" i="7"/>
  <c r="AK65" i="4"/>
  <c r="R63" i="4"/>
  <c r="AE72" i="4"/>
  <c r="AE73" i="4" s="1"/>
  <c r="AK158" i="4"/>
  <c r="AK159" i="4" s="1"/>
  <c r="AI200" i="4"/>
  <c r="AI201" i="4" s="1"/>
  <c r="AH200" i="4"/>
  <c r="AH201" i="4" s="1"/>
  <c r="AG200" i="4"/>
  <c r="AG201" i="4" s="1"/>
  <c r="AE200" i="4"/>
  <c r="AE201" i="4" s="1"/>
  <c r="AB200" i="4"/>
  <c r="AB201" i="4" s="1"/>
  <c r="AA200" i="4"/>
  <c r="AA201" i="4" s="1"/>
  <c r="BO200" i="4"/>
  <c r="BO201" i="4" s="1"/>
  <c r="V200" i="4"/>
  <c r="V201" i="4" s="1"/>
  <c r="BG200" i="4"/>
  <c r="BG201" i="4" s="1"/>
  <c r="AW200" i="4"/>
  <c r="AW201" i="4" s="1"/>
  <c r="AU200" i="4"/>
  <c r="AU201" i="4" s="1"/>
  <c r="BF200" i="4"/>
  <c r="BF201" i="4" s="1"/>
  <c r="BD200" i="4"/>
  <c r="BD201" i="4" s="1"/>
  <c r="BA200" i="4"/>
  <c r="BA201" i="4" s="1"/>
  <c r="AZ200" i="4"/>
  <c r="AZ201" i="4" s="1"/>
  <c r="AX200" i="4"/>
  <c r="AX201" i="4" s="1"/>
  <c r="AT200" i="4"/>
  <c r="AT201" i="4" s="1"/>
  <c r="AR200" i="4"/>
  <c r="AR201" i="4" s="1"/>
  <c r="T214" i="4"/>
  <c r="T215" i="4" s="1"/>
  <c r="T248" i="4"/>
  <c r="T249" i="4" s="1"/>
  <c r="AA374" i="4"/>
  <c r="AA375" i="4" s="1"/>
  <c r="AI440" i="4"/>
  <c r="AI441" i="4" s="1"/>
  <c r="T550" i="4"/>
  <c r="BI672" i="4"/>
  <c r="BI673" i="4" s="1"/>
  <c r="BL714" i="4"/>
  <c r="BL715" i="4" s="1"/>
  <c r="BO714" i="4"/>
  <c r="BO715" i="4" s="1"/>
  <c r="BE714" i="4"/>
  <c r="BE715" i="4" s="1"/>
  <c r="AU714" i="4"/>
  <c r="AU715" i="4" s="1"/>
  <c r="AD714" i="4"/>
  <c r="AD715" i="4" s="1"/>
  <c r="V714" i="4"/>
  <c r="V715" i="4" s="1"/>
  <c r="AM714" i="4"/>
  <c r="AM715" i="4" s="1"/>
  <c r="AL714" i="4"/>
  <c r="AL715" i="4" s="1"/>
  <c r="AK714" i="4"/>
  <c r="AK715" i="4" s="1"/>
  <c r="X714" i="4"/>
  <c r="X715" i="4" s="1"/>
  <c r="AJ714" i="4"/>
  <c r="AJ715" i="4" s="1"/>
  <c r="AI714" i="4"/>
  <c r="AI715" i="4" s="1"/>
  <c r="AA714" i="4"/>
  <c r="AA715" i="4" s="1"/>
  <c r="AG714" i="4"/>
  <c r="AG715" i="4" s="1"/>
  <c r="Z714" i="4"/>
  <c r="Z715" i="4" s="1"/>
  <c r="Y714" i="4"/>
  <c r="Y715" i="4" s="1"/>
  <c r="AA778" i="4"/>
  <c r="AA779" i="4" s="1"/>
  <c r="BN1213" i="7"/>
  <c r="BN1214" i="7" s="1"/>
  <c r="BN1211" i="7"/>
  <c r="AJ72" i="4"/>
  <c r="AJ73" i="4" s="1"/>
  <c r="BN110" i="4"/>
  <c r="BN111" i="4" s="1"/>
  <c r="AL110" i="4"/>
  <c r="AL111" i="4" s="1"/>
  <c r="AK110" i="4"/>
  <c r="AK111" i="4" s="1"/>
  <c r="AI110" i="4"/>
  <c r="AI111" i="4" s="1"/>
  <c r="AH110" i="4"/>
  <c r="AH111" i="4" s="1"/>
  <c r="BL110" i="4"/>
  <c r="BL111" i="4" s="1"/>
  <c r="BA110" i="4"/>
  <c r="BA111" i="4" s="1"/>
  <c r="BM110" i="4"/>
  <c r="BM111" i="4" s="1"/>
  <c r="BI110" i="4"/>
  <c r="BI111" i="4" s="1"/>
  <c r="BD110" i="4"/>
  <c r="BD111" i="4" s="1"/>
  <c r="BO110" i="4"/>
  <c r="BO111" i="4" s="1"/>
  <c r="BG110" i="4"/>
  <c r="BG111" i="4" s="1"/>
  <c r="BF110" i="4"/>
  <c r="BF111" i="4" s="1"/>
  <c r="BC110" i="4"/>
  <c r="BC111" i="4" s="1"/>
  <c r="AZ110" i="4"/>
  <c r="AZ111" i="4" s="1"/>
  <c r="AA138" i="4"/>
  <c r="AA139" i="4" s="1"/>
  <c r="AS170" i="4"/>
  <c r="AS171" i="4" s="1"/>
  <c r="S200" i="4"/>
  <c r="S201" i="4" s="1"/>
  <c r="U214" i="4"/>
  <c r="U215" i="4" s="1"/>
  <c r="V248" i="4"/>
  <c r="V249" i="4" s="1"/>
  <c r="AD374" i="4"/>
  <c r="AD375" i="4" s="1"/>
  <c r="AJ440" i="4"/>
  <c r="AJ441" i="4" s="1"/>
  <c r="AA482" i="4"/>
  <c r="AA483" i="4" s="1"/>
  <c r="U550" i="4"/>
  <c r="U551" i="4" s="1"/>
  <c r="BG584" i="4"/>
  <c r="BG585" i="4" s="1"/>
  <c r="S714" i="4"/>
  <c r="BE1213" i="7"/>
  <c r="BE1214" i="7" s="1"/>
  <c r="BE1211" i="7"/>
  <c r="N1213" i="7"/>
  <c r="N1214" i="7" s="1"/>
  <c r="N1211" i="7"/>
  <c r="U471" i="4"/>
  <c r="BF640" i="4"/>
  <c r="BF641" i="4" s="1"/>
  <c r="BB640" i="4"/>
  <c r="BB641" i="4" s="1"/>
  <c r="AU640" i="4"/>
  <c r="AU641" i="4" s="1"/>
  <c r="AF640" i="4"/>
  <c r="AF641" i="4" s="1"/>
  <c r="BJ640" i="4"/>
  <c r="BJ641" i="4" s="1"/>
  <c r="AQ640" i="4"/>
  <c r="S762" i="4"/>
  <c r="S763" i="4" s="1"/>
  <c r="BC778" i="4"/>
  <c r="BC779" i="4" s="1"/>
  <c r="AB1213" i="7"/>
  <c r="AB1214" i="7" s="1"/>
  <c r="AB1211" i="7"/>
  <c r="AB38" i="4"/>
  <c r="AB39" i="4" s="1"/>
  <c r="U94" i="4"/>
  <c r="U95" i="4" s="1"/>
  <c r="X118" i="4"/>
  <c r="X119" i="4" s="1"/>
  <c r="AO138" i="4"/>
  <c r="AO139" i="4" s="1"/>
  <c r="AJ200" i="4"/>
  <c r="AJ201" i="4" s="1"/>
  <c r="BI214" i="4"/>
  <c r="BI215" i="4" s="1"/>
  <c r="AB236" i="4"/>
  <c r="AB237" i="4" s="1"/>
  <c r="AH248" i="4"/>
  <c r="AH249" i="4" s="1"/>
  <c r="U290" i="4"/>
  <c r="U291" i="4" s="1"/>
  <c r="W338" i="4"/>
  <c r="W339" i="4" s="1"/>
  <c r="Y424" i="4"/>
  <c r="Y425" i="4" s="1"/>
  <c r="BC440" i="4"/>
  <c r="BC441" i="4" s="1"/>
  <c r="U470" i="4"/>
  <c r="Z486" i="4"/>
  <c r="Z487" i="4" s="1"/>
  <c r="AF506" i="4"/>
  <c r="AF507" i="4" s="1"/>
  <c r="Y558" i="4"/>
  <c r="Y559" i="4" s="1"/>
  <c r="AZ590" i="4"/>
  <c r="AZ591" i="4" s="1"/>
  <c r="BM590" i="4"/>
  <c r="AE590" i="4"/>
  <c r="AE591" i="4" s="1"/>
  <c r="AH590" i="4"/>
  <c r="AH591" i="4" s="1"/>
  <c r="BO590" i="4"/>
  <c r="BO591" i="4" s="1"/>
  <c r="AR590" i="4"/>
  <c r="AR591" i="4" s="1"/>
  <c r="T640" i="4"/>
  <c r="T641" i="4" s="1"/>
  <c r="AO714" i="4"/>
  <c r="AO715" i="4" s="1"/>
  <c r="V762" i="4"/>
  <c r="V763" i="4" s="1"/>
  <c r="AI852" i="4"/>
  <c r="AI853" i="4" s="1"/>
  <c r="AQ1213" i="7"/>
  <c r="AQ1214" i="7" s="1"/>
  <c r="AQ1211" i="7"/>
  <c r="AE38" i="4"/>
  <c r="AE39" i="4" s="1"/>
  <c r="AK76" i="4"/>
  <c r="AK77" i="4" s="1"/>
  <c r="AA118" i="4"/>
  <c r="AA119" i="4" s="1"/>
  <c r="BG138" i="4"/>
  <c r="BG139" i="4" s="1"/>
  <c r="BI162" i="4"/>
  <c r="BI163" i="4" s="1"/>
  <c r="X162" i="4"/>
  <c r="X163" i="4" s="1"/>
  <c r="AK200" i="4"/>
  <c r="AK201" i="4" s="1"/>
  <c r="BJ214" i="4"/>
  <c r="BJ215" i="4" s="1"/>
  <c r="AC236" i="4"/>
  <c r="AC237" i="4" s="1"/>
  <c r="V290" i="4"/>
  <c r="V291" i="4" s="1"/>
  <c r="AC424" i="4"/>
  <c r="AC425" i="4" s="1"/>
  <c r="BD440" i="4"/>
  <c r="BD441" i="4" s="1"/>
  <c r="AF486" i="4"/>
  <c r="AF487" i="4" s="1"/>
  <c r="AG506" i="4"/>
  <c r="AG507" i="4" s="1"/>
  <c r="AB558" i="4"/>
  <c r="AB559" i="4" s="1"/>
  <c r="AB590" i="4"/>
  <c r="AB591" i="4" s="1"/>
  <c r="Z640" i="4"/>
  <c r="Z641" i="4" s="1"/>
  <c r="AR714" i="4"/>
  <c r="AR715" i="4" s="1"/>
  <c r="AR724" i="4" s="1"/>
  <c r="Y762" i="4"/>
  <c r="Y763" i="4" s="1"/>
  <c r="BN840" i="4"/>
  <c r="BN841" i="4" s="1"/>
  <c r="AA840" i="4"/>
  <c r="AA841" i="4" s="1"/>
  <c r="Y840" i="4"/>
  <c r="Y841" i="4" s="1"/>
  <c r="X840" i="4"/>
  <c r="X841" i="4" s="1"/>
  <c r="V840" i="4"/>
  <c r="V841" i="4" s="1"/>
  <c r="BL840" i="4"/>
  <c r="BL841" i="4" s="1"/>
  <c r="S840" i="4"/>
  <c r="S841" i="4" s="1"/>
  <c r="AV840" i="4"/>
  <c r="AV841" i="4" s="1"/>
  <c r="AB840" i="4"/>
  <c r="AB841" i="4" s="1"/>
  <c r="BC840" i="4"/>
  <c r="BC841" i="4" s="1"/>
  <c r="AX840" i="4"/>
  <c r="AX841" i="4" s="1"/>
  <c r="AZ840" i="4"/>
  <c r="AZ841" i="4" s="1"/>
  <c r="AC840" i="4"/>
  <c r="AC841" i="4" s="1"/>
  <c r="BO894" i="4"/>
  <c r="BO895" i="4" s="1"/>
  <c r="AF894" i="4"/>
  <c r="AF895" i="4" s="1"/>
  <c r="AH1213" i="7"/>
  <c r="AH1214" i="7" s="1"/>
  <c r="AE138" i="4"/>
  <c r="AE139" i="4" s="1"/>
  <c r="BG416" i="4"/>
  <c r="BG417" i="4" s="1"/>
  <c r="S38" i="4"/>
  <c r="S39" i="4" s="1"/>
  <c r="AO76" i="4"/>
  <c r="AO77" i="4" s="1"/>
  <c r="AS94" i="4"/>
  <c r="AS95" i="4" s="1"/>
  <c r="BI506" i="4"/>
  <c r="BI507" i="4" s="1"/>
  <c r="Y478" i="4"/>
  <c r="Y479" i="4" s="1"/>
  <c r="V478" i="4"/>
  <c r="V479" i="4" s="1"/>
  <c r="U440" i="4"/>
  <c r="U441" i="4" s="1"/>
  <c r="Y72" i="4"/>
  <c r="Y73" i="4" s="1"/>
  <c r="AB478" i="4"/>
  <c r="AB479" i="4" s="1"/>
  <c r="AJ374" i="4"/>
  <c r="AJ375" i="4" s="1"/>
  <c r="V236" i="4"/>
  <c r="V237" i="4" s="1"/>
  <c r="AZ440" i="4"/>
  <c r="AZ441" i="4" s="1"/>
  <c r="W550" i="4"/>
  <c r="W551" i="4" s="1"/>
  <c r="V38" i="4"/>
  <c r="V39" i="4" s="1"/>
  <c r="BE470" i="4"/>
  <c r="BE471" i="4" s="1"/>
  <c r="AS470" i="4"/>
  <c r="AS471" i="4" s="1"/>
  <c r="X470" i="4"/>
  <c r="X471" i="4" s="1"/>
  <c r="BN470" i="4"/>
  <c r="BN471" i="4" s="1"/>
  <c r="BB470" i="4"/>
  <c r="BB471" i="4" s="1"/>
  <c r="BK470" i="4"/>
  <c r="BK471" i="4" s="1"/>
  <c r="BH470" i="4"/>
  <c r="BH471" i="4" s="1"/>
  <c r="BF214" i="4"/>
  <c r="BF215" i="4" s="1"/>
  <c r="BF228" i="4" s="1"/>
  <c r="S558" i="4"/>
  <c r="AF236" i="4"/>
  <c r="AF237" i="4" s="1"/>
  <c r="AH290" i="4"/>
  <c r="AH291" i="4" s="1"/>
  <c r="AD424" i="4"/>
  <c r="AD425" i="4" s="1"/>
  <c r="AD470" i="4"/>
  <c r="AD471" i="4" s="1"/>
  <c r="BC1213" i="7"/>
  <c r="BC1214" i="7" s="1"/>
  <c r="BC1211" i="7"/>
  <c r="AU118" i="4"/>
  <c r="AU119" i="4" s="1"/>
  <c r="AN200" i="4"/>
  <c r="AN201" i="4" s="1"/>
  <c r="BG366" i="4"/>
  <c r="BG367" i="4" s="1"/>
  <c r="AI366" i="4"/>
  <c r="AI367" i="4" s="1"/>
  <c r="AF366" i="4"/>
  <c r="AF367" i="4" s="1"/>
  <c r="Z366" i="4"/>
  <c r="Z367" i="4" s="1"/>
  <c r="T366" i="4"/>
  <c r="T367" i="4" s="1"/>
  <c r="AL366" i="4"/>
  <c r="X416" i="4"/>
  <c r="X417" i="4" s="1"/>
  <c r="AP640" i="4"/>
  <c r="AP350" i="4"/>
  <c r="AP351" i="4" s="1"/>
  <c r="AP968" i="4"/>
  <c r="AP969" i="4" s="1"/>
  <c r="AP970" i="4" s="1"/>
  <c r="S80" i="4"/>
  <c r="S81" i="4" s="1"/>
  <c r="AN424" i="4"/>
  <c r="AN425" i="4" s="1"/>
  <c r="BF551" i="4"/>
  <c r="BB762" i="4"/>
  <c r="BB763" i="4" s="1"/>
  <c r="X848" i="4"/>
  <c r="X849" i="4" s="1"/>
  <c r="Y526" i="4"/>
  <c r="Y527" i="4" s="1"/>
  <c r="V240" i="4"/>
  <c r="V241" i="4" s="1"/>
  <c r="AR814" i="4"/>
  <c r="AR815" i="4" s="1"/>
  <c r="AU814" i="4"/>
  <c r="AU815" i="4" s="1"/>
  <c r="X576" i="4"/>
  <c r="X577" i="4" s="1"/>
  <c r="S428" i="4"/>
  <c r="S429" i="4" s="1"/>
  <c r="BK550" i="4"/>
  <c r="BK551" i="4" s="1"/>
  <c r="AD576" i="4"/>
  <c r="AD577" i="4" s="1"/>
  <c r="BM742" i="4"/>
  <c r="BM743" i="4" s="1"/>
  <c r="BN742" i="4"/>
  <c r="BN743" i="4" s="1"/>
  <c r="BA742" i="4"/>
  <c r="BA743" i="4" s="1"/>
  <c r="Z742" i="4"/>
  <c r="Z743" i="4" s="1"/>
  <c r="AO742" i="4"/>
  <c r="AO743" i="4" s="1"/>
  <c r="BJ742" i="4"/>
  <c r="BJ743" i="4" s="1"/>
  <c r="AR742" i="4"/>
  <c r="AR743" i="4" s="1"/>
  <c r="Y788" i="4"/>
  <c r="Y789" i="4" s="1"/>
  <c r="AL840" i="4"/>
  <c r="AL841" i="4" s="1"/>
  <c r="AB848" i="4"/>
  <c r="AB849" i="4" s="1"/>
  <c r="BJ672" i="4"/>
  <c r="BJ673" i="4" s="1"/>
  <c r="AE672" i="4"/>
  <c r="AE673" i="4" s="1"/>
  <c r="S672" i="4"/>
  <c r="T440" i="4"/>
  <c r="T441" i="4" s="1"/>
  <c r="BN636" i="4"/>
  <c r="BN637" i="4" s="1"/>
  <c r="AT636" i="4"/>
  <c r="AT637" i="4" s="1"/>
  <c r="AS636" i="4"/>
  <c r="AS637" i="4" s="1"/>
  <c r="AM636" i="4"/>
  <c r="AM637" i="4" s="1"/>
  <c r="U636" i="4"/>
  <c r="U637" i="4" s="1"/>
  <c r="BM636" i="4"/>
  <c r="BM637" i="4" s="1"/>
  <c r="AV636" i="4"/>
  <c r="AV637" i="4" s="1"/>
  <c r="BO636" i="4"/>
  <c r="BO637" i="4" s="1"/>
  <c r="BL636" i="4"/>
  <c r="BL637" i="4" s="1"/>
  <c r="BK636" i="4"/>
  <c r="BK637" i="4" s="1"/>
  <c r="BH636" i="4"/>
  <c r="BH637" i="4" s="1"/>
  <c r="AZ636" i="4"/>
  <c r="AZ637" i="4" s="1"/>
  <c r="AW636" i="4"/>
  <c r="AW637" i="4" s="1"/>
  <c r="AU266" i="4"/>
  <c r="AU267" i="4" s="1"/>
  <c r="AM266" i="4"/>
  <c r="AM267" i="4" s="1"/>
  <c r="BF624" i="4"/>
  <c r="BN624" i="4"/>
  <c r="BN625" i="4" s="1"/>
  <c r="AY624" i="4"/>
  <c r="AY625" i="4" s="1"/>
  <c r="BO624" i="4"/>
  <c r="BO625" i="4" s="1"/>
  <c r="AV624" i="4"/>
  <c r="AV625" i="4" s="1"/>
  <c r="BN38" i="4"/>
  <c r="BN39" i="4" s="1"/>
  <c r="BO38" i="4"/>
  <c r="BO39" i="4" s="1"/>
  <c r="BH38" i="4"/>
  <c r="BH39" i="4" s="1"/>
  <c r="AQ38" i="4"/>
  <c r="AQ39" i="4" s="1"/>
  <c r="AH38" i="4"/>
  <c r="AH39" i="4" s="1"/>
  <c r="BK38" i="4"/>
  <c r="BK39" i="4" s="1"/>
  <c r="BI38" i="4"/>
  <c r="BI39" i="4" s="1"/>
  <c r="BE38" i="4"/>
  <c r="BE39" i="4" s="1"/>
  <c r="BC38" i="4"/>
  <c r="BC39" i="4" s="1"/>
  <c r="AR236" i="4"/>
  <c r="AR237" i="4" s="1"/>
  <c r="BM236" i="4"/>
  <c r="BM237" i="4" s="1"/>
  <c r="AE236" i="4"/>
  <c r="AE237" i="4" s="1"/>
  <c r="AU624" i="4"/>
  <c r="AU625" i="4" s="1"/>
  <c r="BO76" i="4"/>
  <c r="BO77" i="4" s="1"/>
  <c r="BM76" i="4"/>
  <c r="BM77" i="4" s="1"/>
  <c r="BL76" i="4"/>
  <c r="BL77" i="4" s="1"/>
  <c r="AZ76" i="4"/>
  <c r="AZ77" i="4" s="1"/>
  <c r="AX76" i="4"/>
  <c r="AX77" i="4" s="1"/>
  <c r="AQ76" i="4"/>
  <c r="AQ77" i="4" s="1"/>
  <c r="AF76" i="4"/>
  <c r="AF77" i="4" s="1"/>
  <c r="U76" i="4"/>
  <c r="U77" i="4" s="1"/>
  <c r="AG76" i="4"/>
  <c r="AG77" i="4" s="1"/>
  <c r="X76" i="4"/>
  <c r="X77" i="4" s="1"/>
  <c r="AJ76" i="4"/>
  <c r="AJ77" i="4" s="1"/>
  <c r="AH76" i="4"/>
  <c r="AH77" i="4" s="1"/>
  <c r="Y76" i="4"/>
  <c r="Y77" i="4" s="1"/>
  <c r="AC76" i="4"/>
  <c r="AC77" i="4" s="1"/>
  <c r="V76" i="4"/>
  <c r="V77" i="4" s="1"/>
  <c r="BG118" i="4"/>
  <c r="BG119" i="4" s="1"/>
  <c r="BM118" i="4"/>
  <c r="BM119" i="4" s="1"/>
  <c r="AO118" i="4"/>
  <c r="AO119" i="4" s="1"/>
  <c r="BG290" i="4"/>
  <c r="BG291" i="4" s="1"/>
  <c r="BC290" i="4"/>
  <c r="BC291" i="4" s="1"/>
  <c r="AJ290" i="4"/>
  <c r="AJ291" i="4" s="1"/>
  <c r="BF290" i="4"/>
  <c r="BF291" i="4" s="1"/>
  <c r="BK374" i="4"/>
  <c r="BK375" i="4" s="1"/>
  <c r="Z506" i="4"/>
  <c r="Z507" i="4" s="1"/>
  <c r="BK158" i="4"/>
  <c r="BK159" i="4" s="1"/>
  <c r="BJ338" i="4"/>
  <c r="BJ339" i="4" s="1"/>
  <c r="T338" i="4"/>
  <c r="T339" i="4" s="1"/>
  <c r="AC338" i="4"/>
  <c r="AC339" i="4" s="1"/>
  <c r="BE440" i="4"/>
  <c r="BE441" i="4" s="1"/>
  <c r="AT550" i="4"/>
  <c r="AT551" i="4" s="1"/>
  <c r="AL640" i="4"/>
  <c r="AL641" i="4" s="1"/>
  <c r="AJ38" i="4"/>
  <c r="AJ39" i="4" s="1"/>
  <c r="AK38" i="4"/>
  <c r="AK39" i="4" s="1"/>
  <c r="AR248" i="4"/>
  <c r="AR249" i="4" s="1"/>
  <c r="AM470" i="4"/>
  <c r="AM471" i="4" s="1"/>
  <c r="AM38" i="4"/>
  <c r="AM39" i="4" s="1"/>
  <c r="AW306" i="4"/>
  <c r="AW307" i="4" s="1"/>
  <c r="AI98" i="4"/>
  <c r="AI99" i="4" s="1"/>
  <c r="AO366" i="4"/>
  <c r="AO367" i="4" s="1"/>
  <c r="AV38" i="4"/>
  <c r="AV39" i="4" s="1"/>
  <c r="AR366" i="4"/>
  <c r="AR367" i="4" s="1"/>
  <c r="AO110" i="4"/>
  <c r="AO111" i="4" s="1"/>
  <c r="BI416" i="4"/>
  <c r="BI417" i="4" s="1"/>
  <c r="BF550" i="4"/>
  <c r="AM320" i="4"/>
  <c r="AM321" i="4" s="1"/>
  <c r="AM322" i="4" s="1"/>
  <c r="W278" i="4"/>
  <c r="W279" i="4" s="1"/>
  <c r="BC278" i="4"/>
  <c r="BC279" i="4" s="1"/>
  <c r="BF278" i="4"/>
  <c r="BF279" i="4" s="1"/>
  <c r="BN420" i="4"/>
  <c r="BN421" i="4" s="1"/>
  <c r="AA420" i="4"/>
  <c r="AA421" i="4" s="1"/>
  <c r="Y420" i="4"/>
  <c r="Y421" i="4" s="1"/>
  <c r="Z420" i="4"/>
  <c r="Z421" i="4" s="1"/>
  <c r="W420" i="4"/>
  <c r="W421" i="4" s="1"/>
  <c r="BO420" i="4"/>
  <c r="BO421" i="4" s="1"/>
  <c r="V420" i="4"/>
  <c r="V421" i="4" s="1"/>
  <c r="V442" i="4" s="1"/>
  <c r="BI420" i="4"/>
  <c r="BI421" i="4" s="1"/>
  <c r="S420" i="4"/>
  <c r="S421" i="4" s="1"/>
  <c r="AM420" i="4"/>
  <c r="AM421" i="4" s="1"/>
  <c r="AB420" i="4"/>
  <c r="AB421" i="4" s="1"/>
  <c r="BL420" i="4"/>
  <c r="BL421" i="4" s="1"/>
  <c r="AZ420" i="4"/>
  <c r="AZ421" i="4" s="1"/>
  <c r="BF420" i="4"/>
  <c r="BF421" i="4" s="1"/>
  <c r="AW420" i="4"/>
  <c r="AW421" i="4" s="1"/>
  <c r="AA848" i="4"/>
  <c r="AA849" i="4" s="1"/>
  <c r="AC80" i="4"/>
  <c r="AC81" i="4" s="1"/>
  <c r="AR110" i="4"/>
  <c r="AR111" i="4" s="1"/>
  <c r="S152" i="4"/>
  <c r="S153" i="4" s="1"/>
  <c r="AL240" i="4"/>
  <c r="AL241" i="4" s="1"/>
  <c r="BM338" i="4"/>
  <c r="BM339" i="4" s="1"/>
  <c r="BL370" i="4"/>
  <c r="BL371" i="4" s="1"/>
  <c r="BM370" i="4"/>
  <c r="BM371" i="4" s="1"/>
  <c r="BG370" i="4"/>
  <c r="BG371" i="4" s="1"/>
  <c r="BJ370" i="4"/>
  <c r="BJ371" i="4" s="1"/>
  <c r="BA370" i="4"/>
  <c r="BA371" i="4" s="1"/>
  <c r="AZ370" i="4"/>
  <c r="AZ371" i="4" s="1"/>
  <c r="AU370" i="4"/>
  <c r="AU371" i="4" s="1"/>
  <c r="AE370" i="4"/>
  <c r="AE371" i="4" s="1"/>
  <c r="V370" i="4"/>
  <c r="V371" i="4" s="1"/>
  <c r="BD370" i="4"/>
  <c r="BD371" i="4" s="1"/>
  <c r="AX370" i="4"/>
  <c r="AX371" i="4" s="1"/>
  <c r="AW370" i="4"/>
  <c r="AW371" i="4" s="1"/>
  <c r="AT370" i="4"/>
  <c r="AT371" i="4" s="1"/>
  <c r="AR370" i="4"/>
  <c r="AR371" i="4" s="1"/>
  <c r="AN370" i="4"/>
  <c r="AN371" i="4" s="1"/>
  <c r="AQ370" i="4"/>
  <c r="AQ371" i="4" s="1"/>
  <c r="AJ370" i="4"/>
  <c r="AJ371" i="4" s="1"/>
  <c r="U420" i="4"/>
  <c r="U421" i="4" s="1"/>
  <c r="U428" i="4"/>
  <c r="U429" i="4" s="1"/>
  <c r="BL551" i="4"/>
  <c r="U704" i="4"/>
  <c r="U705" i="4" s="1"/>
  <c r="AR722" i="4"/>
  <c r="AR723" i="4" s="1"/>
  <c r="T742" i="4"/>
  <c r="T743" i="4" s="1"/>
  <c r="AC848" i="4"/>
  <c r="AC849" i="4" s="1"/>
  <c r="AB72" i="4"/>
  <c r="AB73" i="4" s="1"/>
  <c r="V72" i="4"/>
  <c r="V73" i="4" s="1"/>
  <c r="S72" i="4"/>
  <c r="S73" i="4" s="1"/>
  <c r="U72" i="4"/>
  <c r="U73" i="4" s="1"/>
  <c r="AG138" i="4"/>
  <c r="AG139" i="4" s="1"/>
  <c r="AH138" i="4"/>
  <c r="AH139" i="4" s="1"/>
  <c r="AD138" i="4"/>
  <c r="AD139" i="4" s="1"/>
  <c r="AB138" i="4"/>
  <c r="AB139" i="4" s="1"/>
  <c r="Y138" i="4"/>
  <c r="Y139" i="4" s="1"/>
  <c r="AZ138" i="4"/>
  <c r="AZ139" i="4" s="1"/>
  <c r="BF138" i="4"/>
  <c r="BF139" i="4" s="1"/>
  <c r="AW138" i="4"/>
  <c r="AW139" i="4" s="1"/>
  <c r="BA138" i="4"/>
  <c r="BA139" i="4" s="1"/>
  <c r="AT138" i="4"/>
  <c r="AT139" i="4" s="1"/>
  <c r="AX138" i="4"/>
  <c r="AX139" i="4" s="1"/>
  <c r="AU138" i="4"/>
  <c r="AU139" i="4" s="1"/>
  <c r="AR138" i="4"/>
  <c r="AR139" i="4" s="1"/>
  <c r="AQ138" i="4"/>
  <c r="AQ139" i="4" s="1"/>
  <c r="X72" i="4"/>
  <c r="X73" i="4" s="1"/>
  <c r="W440" i="4"/>
  <c r="W441" i="4" s="1"/>
  <c r="R441" i="4" s="1"/>
  <c r="AM624" i="4"/>
  <c r="AM625" i="4" s="1"/>
  <c r="BE672" i="4"/>
  <c r="BE673" i="4" s="1"/>
  <c r="AC214" i="4"/>
  <c r="AC215" i="4" s="1"/>
  <c r="AJ424" i="4"/>
  <c r="AJ425" i="4" s="1"/>
  <c r="U424" i="4"/>
  <c r="U425" i="4" s="1"/>
  <c r="T424" i="4"/>
  <c r="T425" i="4" s="1"/>
  <c r="S424" i="4"/>
  <c r="S425" i="4" s="1"/>
  <c r="AK424" i="4"/>
  <c r="AK425" i="4" s="1"/>
  <c r="W424" i="4"/>
  <c r="W425" i="4" s="1"/>
  <c r="X550" i="4"/>
  <c r="X551" i="4" s="1"/>
  <c r="BO762" i="4"/>
  <c r="BO763" i="4" s="1"/>
  <c r="AV762" i="4"/>
  <c r="AV763" i="4" s="1"/>
  <c r="AQ762" i="4"/>
  <c r="AQ763" i="4" s="1"/>
  <c r="AN762" i="4"/>
  <c r="AB762" i="4"/>
  <c r="AB763" i="4" s="1"/>
  <c r="BL762" i="4"/>
  <c r="BL763" i="4" s="1"/>
  <c r="AY762" i="4"/>
  <c r="AY763" i="4" s="1"/>
  <c r="BH762" i="4"/>
  <c r="BH763" i="4" s="1"/>
  <c r="BG762" i="4"/>
  <c r="BG763" i="4" s="1"/>
  <c r="BE762" i="4"/>
  <c r="AE1211" i="7"/>
  <c r="AE1213" i="7"/>
  <c r="AE1214" i="7" s="1"/>
  <c r="Y38" i="4"/>
  <c r="Y39" i="4" s="1"/>
  <c r="T76" i="4"/>
  <c r="T77" i="4" s="1"/>
  <c r="T290" i="4"/>
  <c r="T291" i="4" s="1"/>
  <c r="Z550" i="4"/>
  <c r="Z551" i="4" s="1"/>
  <c r="BJ138" i="4"/>
  <c r="BJ139" i="4" s="1"/>
  <c r="AH236" i="4"/>
  <c r="AH237" i="4" s="1"/>
  <c r="AM392" i="4"/>
  <c r="AM393" i="4" s="1"/>
  <c r="AM394" i="4" s="1"/>
  <c r="BK392" i="4"/>
  <c r="BK393" i="4" s="1"/>
  <c r="BK394" i="4" s="1"/>
  <c r="AI338" i="4"/>
  <c r="AI339" i="4" s="1"/>
  <c r="BM138" i="4"/>
  <c r="BM139" i="4" s="1"/>
  <c r="AL290" i="4"/>
  <c r="AL291" i="4" s="1"/>
  <c r="AP470" i="4"/>
  <c r="AP471" i="4" s="1"/>
  <c r="AQ641" i="4"/>
  <c r="AN290" i="4"/>
  <c r="AN291" i="4" s="1"/>
  <c r="S526" i="4"/>
  <c r="S527" i="4" s="1"/>
  <c r="S848" i="4"/>
  <c r="S849" i="4" s="1"/>
  <c r="AS38" i="4"/>
  <c r="AS39" i="4" s="1"/>
  <c r="BJ248" i="4"/>
  <c r="BJ249" i="4" s="1"/>
  <c r="BL1213" i="7"/>
  <c r="BL1214" i="7" s="1"/>
  <c r="BL1211" i="7"/>
  <c r="AU338" i="4"/>
  <c r="AU339" i="4" s="1"/>
  <c r="AW620" i="4"/>
  <c r="AW621" i="4" s="1"/>
  <c r="AX620" i="4"/>
  <c r="AX621" i="4" s="1"/>
  <c r="AW38" i="4"/>
  <c r="AW39" i="4" s="1"/>
  <c r="BJ162" i="4"/>
  <c r="BJ163" i="4" s="1"/>
  <c r="AX338" i="4"/>
  <c r="AX339" i="4" s="1"/>
  <c r="BL506" i="4"/>
  <c r="BL507" i="4" s="1"/>
  <c r="Z1211" i="7"/>
  <c r="Z1213" i="7"/>
  <c r="Z1214" i="7" s="1"/>
  <c r="BB38" i="4"/>
  <c r="BB39" i="4" s="1"/>
  <c r="BM200" i="4"/>
  <c r="BM201" i="4" s="1"/>
  <c r="BD366" i="4"/>
  <c r="BD367" i="4" s="1"/>
  <c r="AW498" i="4"/>
  <c r="AW499" i="4" s="1"/>
  <c r="AS498" i="4"/>
  <c r="AS499" i="4" s="1"/>
  <c r="BE640" i="4"/>
  <c r="BE641" i="4" s="1"/>
  <c r="BD762" i="4"/>
  <c r="BD763" i="4" s="1"/>
  <c r="Z848" i="4"/>
  <c r="Z849" i="4" s="1"/>
  <c r="AR620" i="4"/>
  <c r="AR621" i="4" s="1"/>
  <c r="V22" i="4"/>
  <c r="V23" i="4" s="1"/>
  <c r="AO240" i="4"/>
  <c r="AO241" i="4" s="1"/>
  <c r="AH34" i="4"/>
  <c r="AH35" i="4" s="1"/>
  <c r="BL34" i="4"/>
  <c r="BL35" i="4" s="1"/>
  <c r="BG34" i="4"/>
  <c r="BG35" i="4" s="1"/>
  <c r="BJ34" i="4"/>
  <c r="BJ35" i="4" s="1"/>
  <c r="BD34" i="4"/>
  <c r="BD35" i="4" s="1"/>
  <c r="BC34" i="4"/>
  <c r="BC35" i="4" s="1"/>
  <c r="AT34" i="4"/>
  <c r="AT35" i="4" s="1"/>
  <c r="Y34" i="4"/>
  <c r="Y35" i="4" s="1"/>
  <c r="AO34" i="4"/>
  <c r="AO35" i="4" s="1"/>
  <c r="AL34" i="4"/>
  <c r="AL35" i="4" s="1"/>
  <c r="AF34" i="4"/>
  <c r="AF35" i="4" s="1"/>
  <c r="AN34" i="4"/>
  <c r="AN35" i="4" s="1"/>
  <c r="AK34" i="4"/>
  <c r="AK35" i="4" s="1"/>
  <c r="AE34" i="4"/>
  <c r="AE35" i="4" s="1"/>
  <c r="AC34" i="4"/>
  <c r="AC35" i="4" s="1"/>
  <c r="AF80" i="4"/>
  <c r="AF81" i="4" s="1"/>
  <c r="AU110" i="4"/>
  <c r="AU111" i="4" s="1"/>
  <c r="X152" i="4"/>
  <c r="X153" i="4" s="1"/>
  <c r="AQ240" i="4"/>
  <c r="AQ241" i="4" s="1"/>
  <c r="S370" i="4"/>
  <c r="X420" i="4"/>
  <c r="X421" i="4" s="1"/>
  <c r="V428" i="4"/>
  <c r="V429" i="4" s="1"/>
  <c r="BL550" i="4"/>
  <c r="AT620" i="4"/>
  <c r="AT621" i="4" s="1"/>
  <c r="BN640" i="4"/>
  <c r="BN641" i="4" s="1"/>
  <c r="W742" i="4"/>
  <c r="W743" i="4" s="1"/>
  <c r="AN840" i="4"/>
  <c r="W478" i="4"/>
  <c r="W479" i="4" s="1"/>
  <c r="AH672" i="4"/>
  <c r="AH673" i="4" s="1"/>
  <c r="AO767" i="4"/>
  <c r="AJ636" i="4"/>
  <c r="AJ637" i="4" s="1"/>
  <c r="BK1213" i="7"/>
  <c r="BK1214" i="7" s="1"/>
  <c r="BK1211" i="7"/>
  <c r="BO486" i="4"/>
  <c r="BO487" i="4" s="1"/>
  <c r="BD486" i="4"/>
  <c r="BD487" i="4" s="1"/>
  <c r="BA486" i="4"/>
  <c r="BA487" i="4" s="1"/>
  <c r="AU486" i="4"/>
  <c r="AU487" i="4" s="1"/>
  <c r="AO486" i="4"/>
  <c r="AO487" i="4" s="1"/>
  <c r="AL486" i="4"/>
  <c r="AL487" i="4" s="1"/>
  <c r="AC486" i="4"/>
  <c r="AC487" i="4" s="1"/>
  <c r="BG486" i="4"/>
  <c r="BG487" i="4" s="1"/>
  <c r="AI486" i="4"/>
  <c r="AI487" i="4" s="1"/>
  <c r="AR486" i="4"/>
  <c r="AR487" i="4" s="1"/>
  <c r="U118" i="4"/>
  <c r="U119" i="4" s="1"/>
  <c r="X424" i="4"/>
  <c r="X425" i="4" s="1"/>
  <c r="BI138" i="4"/>
  <c r="BI139" i="4" s="1"/>
  <c r="AL248" i="4"/>
  <c r="AL249" i="4" s="1"/>
  <c r="AL506" i="4"/>
  <c r="AL507" i="4" s="1"/>
  <c r="AN1213" i="7"/>
  <c r="AN1214" i="7" s="1"/>
  <c r="AN1211" i="7"/>
  <c r="AT76" i="4"/>
  <c r="AT77" i="4" s="1"/>
  <c r="BM440" i="4"/>
  <c r="BM441" i="4" s="1"/>
  <c r="AZ550" i="4"/>
  <c r="AZ551" i="4" s="1"/>
  <c r="U350" i="4"/>
  <c r="U351" i="4" s="1"/>
  <c r="AX118" i="4"/>
  <c r="AX119" i="4" s="1"/>
  <c r="AC366" i="4"/>
  <c r="AC367" i="4" s="1"/>
  <c r="BM526" i="4"/>
  <c r="BM527" i="4" s="1"/>
  <c r="AU526" i="4"/>
  <c r="AU527" i="4" s="1"/>
  <c r="BN526" i="4"/>
  <c r="BN527" i="4" s="1"/>
  <c r="AY526" i="4"/>
  <c r="AY527" i="4" s="1"/>
  <c r="AV526" i="4"/>
  <c r="AV527" i="4" s="1"/>
  <c r="AA526" i="4"/>
  <c r="AA527" i="4" s="1"/>
  <c r="AD526" i="4"/>
  <c r="AD527" i="4" s="1"/>
  <c r="AB526" i="4"/>
  <c r="AB527" i="4" s="1"/>
  <c r="BO848" i="4"/>
  <c r="BO849" i="4" s="1"/>
  <c r="AN848" i="4"/>
  <c r="AN849" i="4" s="1"/>
  <c r="AM848" i="4"/>
  <c r="AM849" i="4" s="1"/>
  <c r="AK848" i="4"/>
  <c r="AK849" i="4" s="1"/>
  <c r="AJ848" i="4"/>
  <c r="AJ849" i="4" s="1"/>
  <c r="AD848" i="4"/>
  <c r="AD849" i="4" s="1"/>
  <c r="V848" i="4"/>
  <c r="V849" i="4" s="1"/>
  <c r="AV848" i="4"/>
  <c r="AV849" i="4" s="1"/>
  <c r="AT848" i="4"/>
  <c r="AT849" i="4" s="1"/>
  <c r="AS848" i="4"/>
  <c r="AS849" i="4" s="1"/>
  <c r="AI848" i="4"/>
  <c r="AI849" i="4" s="1"/>
  <c r="AO848" i="4"/>
  <c r="AO849" i="4" s="1"/>
  <c r="AL848" i="4"/>
  <c r="AL849" i="4" s="1"/>
  <c r="BA118" i="4"/>
  <c r="BA119" i="4" s="1"/>
  <c r="BF1213" i="7"/>
  <c r="BF1214" i="7" s="1"/>
  <c r="BF1211" i="7"/>
  <c r="AQ162" i="4"/>
  <c r="AQ163" i="4" s="1"/>
  <c r="AO290" i="4"/>
  <c r="AO291" i="4" s="1"/>
  <c r="AR338" i="4"/>
  <c r="AR339" i="4" s="1"/>
  <c r="AI424" i="4"/>
  <c r="AI425" i="4" s="1"/>
  <c r="V526" i="4"/>
  <c r="V527" i="4" s="1"/>
  <c r="AZ762" i="4"/>
  <c r="AZ763" i="4" s="1"/>
  <c r="AH320" i="4"/>
  <c r="AH321" i="4" s="1"/>
  <c r="AH322" i="4" s="1"/>
  <c r="BE320" i="4"/>
  <c r="BE321" i="4" s="1"/>
  <c r="BE322" i="4" s="1"/>
  <c r="T1213" i="7"/>
  <c r="T1214" i="7" s="1"/>
  <c r="T1211" i="7"/>
  <c r="T80" i="4"/>
  <c r="T81" i="4" s="1"/>
  <c r="U240" i="4"/>
  <c r="U241" i="4" s="1"/>
  <c r="BD290" i="4"/>
  <c r="BD291" i="4" s="1"/>
  <c r="BB350" i="4"/>
  <c r="BB351" i="4" s="1"/>
  <c r="AI840" i="4"/>
  <c r="AI841" i="4" s="1"/>
  <c r="AC1213" i="7"/>
  <c r="AC1214" i="7" s="1"/>
  <c r="AC1211" i="7"/>
  <c r="BM162" i="4"/>
  <c r="BM163" i="4" s="1"/>
  <c r="BD338" i="4"/>
  <c r="BD339" i="4" s="1"/>
  <c r="X814" i="4"/>
  <c r="X815" i="4" s="1"/>
  <c r="BJ400" i="4"/>
  <c r="BJ401" i="4" s="1"/>
  <c r="Y400" i="4"/>
  <c r="Y401" i="4" s="1"/>
  <c r="X400" i="4"/>
  <c r="X401" i="4" s="1"/>
  <c r="V400" i="4"/>
  <c r="V401" i="4" s="1"/>
  <c r="BG400" i="4"/>
  <c r="BG401" i="4" s="1"/>
  <c r="AR400" i="4"/>
  <c r="AR401" i="4" s="1"/>
  <c r="Z400" i="4"/>
  <c r="Z401" i="4" s="1"/>
  <c r="AQ400" i="4"/>
  <c r="AQ401" i="4" s="1"/>
  <c r="AQ406" i="4" s="1"/>
  <c r="AO400" i="4"/>
  <c r="AO401" i="4" s="1"/>
  <c r="AN400" i="4"/>
  <c r="AN401" i="4" s="1"/>
  <c r="AL400" i="4"/>
  <c r="AL401" i="4" s="1"/>
  <c r="AD400" i="4"/>
  <c r="AD401" i="4" s="1"/>
  <c r="AC400" i="4"/>
  <c r="AC401" i="4" s="1"/>
  <c r="AB400" i="4"/>
  <c r="AB401" i="4" s="1"/>
  <c r="AA400" i="4"/>
  <c r="AA401" i="4" s="1"/>
  <c r="AH80" i="4"/>
  <c r="AH81" i="4" s="1"/>
  <c r="AW110" i="4"/>
  <c r="AW111" i="4" s="1"/>
  <c r="BI326" i="4"/>
  <c r="BI327" i="4" s="1"/>
  <c r="BI328" i="4" s="1"/>
  <c r="S326" i="4"/>
  <c r="U370" i="4"/>
  <c r="U371" i="4" s="1"/>
  <c r="BC400" i="4"/>
  <c r="BC401" i="4" s="1"/>
  <c r="AC420" i="4"/>
  <c r="AC421" i="4" s="1"/>
  <c r="AJ502" i="4"/>
  <c r="AJ503" i="4" s="1"/>
  <c r="AH502" i="4"/>
  <c r="AH503" i="4" s="1"/>
  <c r="AG502" i="4"/>
  <c r="AG503" i="4" s="1"/>
  <c r="AB502" i="4"/>
  <c r="AB503" i="4" s="1"/>
  <c r="AA502" i="4"/>
  <c r="AA503" i="4" s="1"/>
  <c r="V502" i="4"/>
  <c r="V503" i="4" s="1"/>
  <c r="BJ502" i="4"/>
  <c r="BJ503" i="4" s="1"/>
  <c r="BA502" i="4"/>
  <c r="BA503" i="4" s="1"/>
  <c r="AK502" i="4"/>
  <c r="AK503" i="4" s="1"/>
  <c r="AV502" i="4"/>
  <c r="AV503" i="4" s="1"/>
  <c r="BM502" i="4"/>
  <c r="BM503" i="4" s="1"/>
  <c r="BK502" i="4"/>
  <c r="BK503" i="4" s="1"/>
  <c r="BH502" i="4"/>
  <c r="BH503" i="4" s="1"/>
  <c r="BG502" i="4"/>
  <c r="BG503" i="4" s="1"/>
  <c r="BD502" i="4"/>
  <c r="BD503" i="4" s="1"/>
  <c r="BE502" i="4"/>
  <c r="BE503" i="4" s="1"/>
  <c r="BB502" i="4"/>
  <c r="BB503" i="4" s="1"/>
  <c r="AX502" i="4"/>
  <c r="AX503" i="4" s="1"/>
  <c r="BM550" i="4"/>
  <c r="BM551" i="4" s="1"/>
  <c r="AV620" i="4"/>
  <c r="AV621" i="4" s="1"/>
  <c r="BO640" i="4"/>
  <c r="BO641" i="4" s="1"/>
  <c r="AC742" i="4"/>
  <c r="AC743" i="4" s="1"/>
  <c r="U404" i="4"/>
  <c r="U405" i="4" s="1"/>
  <c r="BI404" i="4"/>
  <c r="BI405" i="4" s="1"/>
  <c r="Z478" i="4"/>
  <c r="Z479" i="4" s="1"/>
  <c r="AJ624" i="4"/>
  <c r="AJ625" i="4" s="1"/>
  <c r="BB672" i="4"/>
  <c r="BB673" i="4" s="1"/>
  <c r="U138" i="4"/>
  <c r="U139" i="4" s="1"/>
  <c r="V1213" i="7"/>
  <c r="V1214" i="7" s="1"/>
  <c r="V1211" i="7"/>
  <c r="AN138" i="4"/>
  <c r="AN139" i="4" s="1"/>
  <c r="AF248" i="4"/>
  <c r="AF249" i="4" s="1"/>
  <c r="BB440" i="4"/>
  <c r="BB441" i="4" s="1"/>
  <c r="AH416" i="4"/>
  <c r="AH417" i="4" s="1"/>
  <c r="AU416" i="4"/>
  <c r="AU417" i="4" s="1"/>
  <c r="AD416" i="4"/>
  <c r="AD417" i="4" s="1"/>
  <c r="AR416" i="4"/>
  <c r="AR417" i="4" s="1"/>
  <c r="AB416" i="4"/>
  <c r="AB417" i="4" s="1"/>
  <c r="AQ416" i="4"/>
  <c r="AQ417" i="4" s="1"/>
  <c r="AG416" i="4"/>
  <c r="AG417" i="4" s="1"/>
  <c r="AG442" i="4" s="1"/>
  <c r="AE416" i="4"/>
  <c r="AE417" i="4" s="1"/>
  <c r="AC416" i="4"/>
  <c r="AC417" i="4" s="1"/>
  <c r="AA416" i="4"/>
  <c r="AA417" i="4" s="1"/>
  <c r="Z416" i="4"/>
  <c r="Z417" i="4" s="1"/>
  <c r="Z442" i="4" s="1"/>
  <c r="AW76" i="4"/>
  <c r="AW77" i="4" s="1"/>
  <c r="AK290" i="4"/>
  <c r="AJ392" i="4"/>
  <c r="AJ393" i="4" s="1"/>
  <c r="AJ394" i="4" s="1"/>
  <c r="BD236" i="4"/>
  <c r="BD237" i="4" s="1"/>
  <c r="AE110" i="4"/>
  <c r="AE111" i="4" s="1"/>
  <c r="BO138" i="4"/>
  <c r="BO139" i="4" s="1"/>
  <c r="AQ200" i="4"/>
  <c r="AQ201" i="4" s="1"/>
  <c r="BD248" i="4"/>
  <c r="BD249" i="4" s="1"/>
  <c r="AZ306" i="4"/>
  <c r="AZ307" i="4" s="1"/>
  <c r="AL338" i="4"/>
  <c r="AH424" i="4"/>
  <c r="AH425" i="4" s="1"/>
  <c r="BE550" i="4"/>
  <c r="BE551" i="4" s="1"/>
  <c r="AV640" i="4"/>
  <c r="AV641" i="4" s="1"/>
  <c r="U848" i="4"/>
  <c r="U849" i="4" s="1"/>
  <c r="BL200" i="4"/>
  <c r="BL201" i="4" s="1"/>
  <c r="Y848" i="4"/>
  <c r="Y849" i="4" s="1"/>
  <c r="BL162" i="4"/>
  <c r="BL163" i="4" s="1"/>
  <c r="BO152" i="4"/>
  <c r="BO153" i="4" s="1"/>
  <c r="BL152" i="4"/>
  <c r="BL153" i="4" s="1"/>
  <c r="AV152" i="4"/>
  <c r="AV153" i="4" s="1"/>
  <c r="AE152" i="4"/>
  <c r="AE153" i="4" s="1"/>
  <c r="BK152" i="4"/>
  <c r="BK153" i="4" s="1"/>
  <c r="BK154" i="4" s="1"/>
  <c r="BH152" i="4"/>
  <c r="BH153" i="4" s="1"/>
  <c r="BB152" i="4"/>
  <c r="BB153" i="4" s="1"/>
  <c r="BF152" i="4"/>
  <c r="BF153" i="4" s="1"/>
  <c r="BC152" i="4"/>
  <c r="BC153" i="4" s="1"/>
  <c r="AW152" i="4"/>
  <c r="AW153" i="4" s="1"/>
  <c r="AT152" i="4"/>
  <c r="AT153" i="4" s="1"/>
  <c r="AQ152" i="4"/>
  <c r="AQ153" i="4" s="1"/>
  <c r="BJ366" i="4"/>
  <c r="BJ367" i="4" s="1"/>
  <c r="BN428" i="4"/>
  <c r="BN429" i="4" s="1"/>
  <c r="AL428" i="4"/>
  <c r="AL429" i="4" s="1"/>
  <c r="AK428" i="4"/>
  <c r="AK429" i="4" s="1"/>
  <c r="AJ428" i="4"/>
  <c r="AJ429" i="4" s="1"/>
  <c r="AF428" i="4"/>
  <c r="AF429" i="4" s="1"/>
  <c r="AE428" i="4"/>
  <c r="AE429" i="4" s="1"/>
  <c r="AA428" i="4"/>
  <c r="AA429" i="4" s="1"/>
  <c r="T428" i="4"/>
  <c r="T429" i="4" s="1"/>
  <c r="BI428" i="4"/>
  <c r="BI429" i="4" s="1"/>
  <c r="AM428" i="4"/>
  <c r="AM429" i="4" s="1"/>
  <c r="BA428" i="4"/>
  <c r="BA429" i="4" s="1"/>
  <c r="AZ428" i="4"/>
  <c r="AZ429" i="4" s="1"/>
  <c r="AX428" i="4"/>
  <c r="AX429" i="4" s="1"/>
  <c r="AD428" i="4"/>
  <c r="AD429" i="4" s="1"/>
  <c r="AW428" i="4"/>
  <c r="AW429" i="4" s="1"/>
  <c r="AR428" i="4"/>
  <c r="AR429" i="4" s="1"/>
  <c r="AO428" i="4"/>
  <c r="AO429" i="4" s="1"/>
  <c r="AN428" i="4"/>
  <c r="AN429" i="4" s="1"/>
  <c r="AI428" i="4"/>
  <c r="AI429" i="4" s="1"/>
  <c r="BH550" i="4"/>
  <c r="BH551" i="4" s="1"/>
  <c r="BH564" i="4" s="1"/>
  <c r="BO162" i="4"/>
  <c r="BO163" i="4" s="1"/>
  <c r="BK314" i="4"/>
  <c r="BK315" i="4" s="1"/>
  <c r="BJ314" i="4"/>
  <c r="BJ315" i="4" s="1"/>
  <c r="AC314" i="4"/>
  <c r="AC315" i="4" s="1"/>
  <c r="AB314" i="4"/>
  <c r="AB315" i="4" s="1"/>
  <c r="BH314" i="4"/>
  <c r="BH315" i="4" s="1"/>
  <c r="Z314" i="4"/>
  <c r="Z315" i="4" s="1"/>
  <c r="BG314" i="4"/>
  <c r="BG315" i="4" s="1"/>
  <c r="Y314" i="4"/>
  <c r="Y315" i="4" s="1"/>
  <c r="BC314" i="4"/>
  <c r="BC315" i="4" s="1"/>
  <c r="W314" i="4"/>
  <c r="W315" i="4" s="1"/>
  <c r="AV314" i="4"/>
  <c r="AV315" i="4" s="1"/>
  <c r="AO314" i="4"/>
  <c r="AO315" i="4" s="1"/>
  <c r="BL314" i="4"/>
  <c r="BL315" i="4" s="1"/>
  <c r="AD314" i="4"/>
  <c r="AD315" i="4" s="1"/>
  <c r="BM314" i="4"/>
  <c r="BM315" i="4" s="1"/>
  <c r="BI314" i="4"/>
  <c r="BI315" i="4" s="1"/>
  <c r="BA314" i="4"/>
  <c r="BA315" i="4" s="1"/>
  <c r="BF314" i="4"/>
  <c r="BF315" i="4" s="1"/>
  <c r="BD314" i="4"/>
  <c r="BD315" i="4" s="1"/>
  <c r="AZ314" i="4"/>
  <c r="AZ315" i="4" s="1"/>
  <c r="BB314" i="4"/>
  <c r="BB315" i="4" s="1"/>
  <c r="AY314" i="4"/>
  <c r="AY315" i="4" s="1"/>
  <c r="AX314" i="4"/>
  <c r="AX315" i="4" s="1"/>
  <c r="BC704" i="4"/>
  <c r="BC705" i="4" s="1"/>
  <c r="BO704" i="4"/>
  <c r="BO705" i="4" s="1"/>
  <c r="AZ704" i="4"/>
  <c r="AZ705" i="4" s="1"/>
  <c r="AX704" i="4"/>
  <c r="AX705" i="4" s="1"/>
  <c r="AT704" i="4"/>
  <c r="AT705" i="4" s="1"/>
  <c r="AW704" i="4"/>
  <c r="AW705" i="4" s="1"/>
  <c r="AT110" i="4"/>
  <c r="AT111" i="4" s="1"/>
  <c r="U152" i="4"/>
  <c r="U153" i="4" s="1"/>
  <c r="AA152" i="4"/>
  <c r="AA153" i="4" s="1"/>
  <c r="BM226" i="4"/>
  <c r="BM227" i="4" s="1"/>
  <c r="BO226" i="4"/>
  <c r="BO227" i="4" s="1"/>
  <c r="AX226" i="4"/>
  <c r="AX227" i="4" s="1"/>
  <c r="AW226" i="4"/>
  <c r="AW227" i="4" s="1"/>
  <c r="AQ226" i="4"/>
  <c r="AQ227" i="4" s="1"/>
  <c r="W226" i="4"/>
  <c r="W227" i="4" s="1"/>
  <c r="BL226" i="4"/>
  <c r="BL227" i="4" s="1"/>
  <c r="AU226" i="4"/>
  <c r="AU227" i="4" s="1"/>
  <c r="AO226" i="4"/>
  <c r="AO227" i="4" s="1"/>
  <c r="AR226" i="4"/>
  <c r="AR227" i="4" s="1"/>
  <c r="AG226" i="4"/>
  <c r="AG227" i="4" s="1"/>
  <c r="AE226" i="4"/>
  <c r="AE227" i="4" s="1"/>
  <c r="V314" i="4"/>
  <c r="V315" i="4" s="1"/>
  <c r="X370" i="4"/>
  <c r="X371" i="4" s="1"/>
  <c r="BD400" i="4"/>
  <c r="BD401" i="4" s="1"/>
  <c r="AD420" i="4"/>
  <c r="AD421" i="4" s="1"/>
  <c r="X428" i="4"/>
  <c r="X429" i="4" s="1"/>
  <c r="AU610" i="4"/>
  <c r="AU611" i="4" s="1"/>
  <c r="AB610" i="4"/>
  <c r="AB611" i="4" s="1"/>
  <c r="AB612" i="4" s="1"/>
  <c r="Z610" i="4"/>
  <c r="Z611" i="4" s="1"/>
  <c r="BE658" i="4"/>
  <c r="BE659" i="4" s="1"/>
  <c r="BO658" i="4"/>
  <c r="AJ658" i="4"/>
  <c r="AJ659" i="4" s="1"/>
  <c r="AI658" i="4"/>
  <c r="AI659" i="4" s="1"/>
  <c r="BN658" i="4"/>
  <c r="BN659" i="4" s="1"/>
  <c r="AH658" i="4"/>
  <c r="AH659" i="4" s="1"/>
  <c r="AF658" i="4"/>
  <c r="AF659" i="4" s="1"/>
  <c r="BL658" i="4"/>
  <c r="BL659" i="4" s="1"/>
  <c r="AD658" i="4"/>
  <c r="AD659" i="4" s="1"/>
  <c r="AB658" i="4"/>
  <c r="AB659" i="4" s="1"/>
  <c r="BB658" i="4"/>
  <c r="BB659" i="4" s="1"/>
  <c r="V658" i="4"/>
  <c r="V659" i="4" s="1"/>
  <c r="AV658" i="4"/>
  <c r="AV659" i="4" s="1"/>
  <c r="AK658" i="4"/>
  <c r="AK659" i="4" s="1"/>
  <c r="W658" i="4"/>
  <c r="W659" i="4" s="1"/>
  <c r="AA658" i="4"/>
  <c r="AA659" i="4" s="1"/>
  <c r="Z658" i="4"/>
  <c r="Z659" i="4" s="1"/>
  <c r="BJ658" i="4"/>
  <c r="BJ659" i="4" s="1"/>
  <c r="Y658" i="4"/>
  <c r="Y659" i="4" s="1"/>
  <c r="X658" i="4"/>
  <c r="X659" i="4" s="1"/>
  <c r="BM658" i="4"/>
  <c r="BM659" i="4" s="1"/>
  <c r="U658" i="4"/>
  <c r="U659" i="4" s="1"/>
  <c r="BK658" i="4"/>
  <c r="BK659" i="4" s="1"/>
  <c r="T658" i="4"/>
  <c r="T659" i="4" s="1"/>
  <c r="AS658" i="4"/>
  <c r="AS659" i="4" s="1"/>
  <c r="BO696" i="4"/>
  <c r="BO697" i="4" s="1"/>
  <c r="AX696" i="4"/>
  <c r="AX697" i="4" s="1"/>
  <c r="AX710" i="4" s="1"/>
  <c r="AU696" i="4"/>
  <c r="AU697" i="4" s="1"/>
  <c r="AO696" i="4"/>
  <c r="AO697" i="4" s="1"/>
  <c r="AJ696" i="4"/>
  <c r="AJ697" i="4" s="1"/>
  <c r="V696" i="4"/>
  <c r="V697" i="4" s="1"/>
  <c r="X696" i="4"/>
  <c r="X697" i="4" s="1"/>
  <c r="AQ704" i="4"/>
  <c r="AQ705" i="4" s="1"/>
  <c r="AF742" i="4"/>
  <c r="AF743" i="4" s="1"/>
  <c r="BK826" i="4"/>
  <c r="BK827" i="4" s="1"/>
  <c r="BH826" i="4"/>
  <c r="BH827" i="4" s="1"/>
  <c r="BN826" i="4"/>
  <c r="BN827" i="4" s="1"/>
  <c r="BG868" i="4"/>
  <c r="BG869" i="4" s="1"/>
  <c r="AN868" i="4"/>
  <c r="AR1012" i="4"/>
  <c r="AR1013" i="4" s="1"/>
  <c r="AR1014" i="4" s="1"/>
  <c r="AO1012" i="4"/>
  <c r="AO1013" i="4" s="1"/>
  <c r="AO1014" i="4" s="1"/>
  <c r="BI1012" i="4"/>
  <c r="BI1013" i="4" s="1"/>
  <c r="BI1014" i="4" s="1"/>
  <c r="S138" i="4"/>
  <c r="S139" i="4" s="1"/>
  <c r="S266" i="4"/>
  <c r="S267" i="4" s="1"/>
  <c r="AF852" i="4"/>
  <c r="AF853" i="4" s="1"/>
  <c r="Y1213" i="7"/>
  <c r="Y1214" i="7" s="1"/>
  <c r="Y1211" i="7"/>
  <c r="AK138" i="4"/>
  <c r="AK139" i="4" s="1"/>
  <c r="W236" i="4"/>
  <c r="W237" i="4" s="1"/>
  <c r="V558" i="4"/>
  <c r="V559" i="4" s="1"/>
  <c r="AH558" i="4"/>
  <c r="AH559" i="4" s="1"/>
  <c r="AM94" i="4"/>
  <c r="AM95" i="4" s="1"/>
  <c r="AH762" i="4"/>
  <c r="AH763" i="4" s="1"/>
  <c r="BH968" i="4"/>
  <c r="BH969" i="4" s="1"/>
  <c r="BH970" i="4" s="1"/>
  <c r="BN968" i="4"/>
  <c r="BN969" i="4" s="1"/>
  <c r="BN970" i="4" s="1"/>
  <c r="AG968" i="4"/>
  <c r="AG969" i="4" s="1"/>
  <c r="AG970" i="4" s="1"/>
  <c r="AD968" i="4"/>
  <c r="AD969" i="4" s="1"/>
  <c r="AD970" i="4" s="1"/>
  <c r="AJ968" i="4"/>
  <c r="AJ969" i="4" s="1"/>
  <c r="AJ970" i="4" s="1"/>
  <c r="AR118" i="4"/>
  <c r="AR119" i="4" s="1"/>
  <c r="AO248" i="4"/>
  <c r="AO249" i="4" s="1"/>
  <c r="BH350" i="4"/>
  <c r="BH351" i="4" s="1"/>
  <c r="BE350" i="4"/>
  <c r="BE351" i="4" s="1"/>
  <c r="AV350" i="4"/>
  <c r="AV351" i="4" s="1"/>
  <c r="AJ470" i="4"/>
  <c r="AJ471" i="4" s="1"/>
  <c r="AF424" i="4"/>
  <c r="AF425" i="4" s="1"/>
  <c r="BB550" i="4"/>
  <c r="BB551" i="4" s="1"/>
  <c r="BA248" i="4"/>
  <c r="BA249" i="4" s="1"/>
  <c r="AV392" i="4"/>
  <c r="AV393" i="4" s="1"/>
  <c r="AV394" i="4" s="1"/>
  <c r="BC550" i="4"/>
  <c r="BC551" i="4" s="1"/>
  <c r="AV470" i="4"/>
  <c r="AV471" i="4" s="1"/>
  <c r="AM968" i="4"/>
  <c r="AM969" i="4" s="1"/>
  <c r="AM970" i="4" s="1"/>
  <c r="AN80" i="4"/>
  <c r="AN81" i="4" s="1"/>
  <c r="BC80" i="4"/>
  <c r="BC81" i="4" s="1"/>
  <c r="AI80" i="4"/>
  <c r="AI81" i="4" s="1"/>
  <c r="AS350" i="4"/>
  <c r="AS351" i="4" s="1"/>
  <c r="O1213" i="7"/>
  <c r="O1214" i="7" s="1"/>
  <c r="O1211" i="7"/>
  <c r="BG162" i="4"/>
  <c r="BG163" i="4" s="1"/>
  <c r="BJ200" i="4"/>
  <c r="BJ201" i="4" s="1"/>
  <c r="BN392" i="4"/>
  <c r="BN393" i="4" s="1"/>
  <c r="BN394" i="4" s="1"/>
  <c r="BI558" i="4"/>
  <c r="BI559" i="4" s="1"/>
  <c r="BA640" i="4"/>
  <c r="BA641" i="4" s="1"/>
  <c r="AH840" i="4"/>
  <c r="AH841" i="4" s="1"/>
  <c r="BH576" i="4"/>
  <c r="BH577" i="4" s="1"/>
  <c r="AV576" i="4"/>
  <c r="AV577" i="4" s="1"/>
  <c r="BK576" i="4"/>
  <c r="BK577" i="4" s="1"/>
  <c r="BE576" i="4"/>
  <c r="BE577" i="4" s="1"/>
  <c r="AP576" i="4"/>
  <c r="AP577" i="4" s="1"/>
  <c r="AG576" i="4"/>
  <c r="AG577" i="4" s="1"/>
  <c r="BB576" i="4"/>
  <c r="BB577" i="4" s="1"/>
  <c r="AS576" i="4"/>
  <c r="AS577" i="4" s="1"/>
  <c r="AM576" i="4"/>
  <c r="AM577" i="4" s="1"/>
  <c r="AJ576" i="4"/>
  <c r="AJ577" i="4" s="1"/>
  <c r="V80" i="4"/>
  <c r="V81" i="4" s="1"/>
  <c r="BK182" i="4"/>
  <c r="BK183" i="4" s="1"/>
  <c r="AP182" i="4"/>
  <c r="AP183" i="4" s="1"/>
  <c r="AH182" i="4"/>
  <c r="AH183" i="4" s="1"/>
  <c r="BH182" i="4"/>
  <c r="BH183" i="4" s="1"/>
  <c r="AY182" i="4"/>
  <c r="AY183" i="4" s="1"/>
  <c r="BA338" i="4"/>
  <c r="BA339" i="4" s="1"/>
  <c r="Z80" i="4"/>
  <c r="Z81" i="4" s="1"/>
  <c r="AK840" i="4"/>
  <c r="AK841" i="4" s="1"/>
  <c r="BG22" i="4"/>
  <c r="BG23" i="4" s="1"/>
  <c r="AL22" i="4"/>
  <c r="AL23" i="4" s="1"/>
  <c r="AK22" i="4"/>
  <c r="AK23" i="4" s="1"/>
  <c r="AE22" i="4"/>
  <c r="AE23" i="4" s="1"/>
  <c r="AB22" i="4"/>
  <c r="AB23" i="4" s="1"/>
  <c r="W22" i="4"/>
  <c r="W23" i="4" s="1"/>
  <c r="BL22" i="4"/>
  <c r="BL23" i="4" s="1"/>
  <c r="BO22" i="4"/>
  <c r="BO23" i="4" s="1"/>
  <c r="BD22" i="4"/>
  <c r="BD23" i="4" s="1"/>
  <c r="BM22" i="4"/>
  <c r="BM23" i="4" s="1"/>
  <c r="BC22" i="4"/>
  <c r="BC23" i="4" s="1"/>
  <c r="BA22" i="4"/>
  <c r="BA23" i="4" s="1"/>
  <c r="AZ22" i="4"/>
  <c r="AZ23" i="4" s="1"/>
  <c r="Z22" i="4"/>
  <c r="Z23" i="4" s="1"/>
  <c r="AF22" i="4"/>
  <c r="AF23" i="4" s="1"/>
  <c r="Z34" i="4"/>
  <c r="Z35" i="4" s="1"/>
  <c r="AK80" i="4"/>
  <c r="AK81" i="4" s="1"/>
  <c r="AB152" i="4"/>
  <c r="AB153" i="4" s="1"/>
  <c r="T226" i="4"/>
  <c r="T227" i="4" s="1"/>
  <c r="AG326" i="4"/>
  <c r="AG327" i="4" s="1"/>
  <c r="AG328" i="4" s="1"/>
  <c r="Y370" i="4"/>
  <c r="Y371" i="4" s="1"/>
  <c r="BF400" i="4"/>
  <c r="BF401" i="4" s="1"/>
  <c r="BF406" i="4" s="1"/>
  <c r="AE420" i="4"/>
  <c r="AE421" i="4" s="1"/>
  <c r="AE442" i="4" s="1"/>
  <c r="Y428" i="4"/>
  <c r="Y429" i="4" s="1"/>
  <c r="U502" i="4"/>
  <c r="U503" i="4" s="1"/>
  <c r="Z540" i="4"/>
  <c r="Z541" i="4" s="1"/>
  <c r="BM540" i="4"/>
  <c r="BM541" i="4" s="1"/>
  <c r="BM546" i="4" s="1"/>
  <c r="BD540" i="4"/>
  <c r="BD541" i="4" s="1"/>
  <c r="AC540" i="4"/>
  <c r="AC541" i="4" s="1"/>
  <c r="BJ540" i="4"/>
  <c r="BJ541" i="4" s="1"/>
  <c r="AN554" i="4"/>
  <c r="AN555" i="4" s="1"/>
  <c r="BC554" i="4"/>
  <c r="BC555" i="4" s="1"/>
  <c r="AZ554" i="4"/>
  <c r="AZ555" i="4" s="1"/>
  <c r="AO554" i="4"/>
  <c r="AO555" i="4" s="1"/>
  <c r="AH554" i="4"/>
  <c r="AH555" i="4" s="1"/>
  <c r="Y554" i="4"/>
  <c r="Y555" i="4" s="1"/>
  <c r="BE554" i="4"/>
  <c r="BE555" i="4" s="1"/>
  <c r="AQ554" i="4"/>
  <c r="AL554" i="4"/>
  <c r="AL555" i="4" s="1"/>
  <c r="AK554" i="4"/>
  <c r="AK555" i="4" s="1"/>
  <c r="AA610" i="4"/>
  <c r="AA611" i="4" s="1"/>
  <c r="S658" i="4"/>
  <c r="S659" i="4" s="1"/>
  <c r="T696" i="4"/>
  <c r="T697" i="4" s="1"/>
  <c r="AU704" i="4"/>
  <c r="AU705" i="4" s="1"/>
  <c r="AI742" i="4"/>
  <c r="AI743" i="4" s="1"/>
  <c r="BE775" i="4"/>
  <c r="BC792" i="4"/>
  <c r="BC793" i="4" s="1"/>
  <c r="AP840" i="4"/>
  <c r="BL440" i="4"/>
  <c r="BL441" i="4" s="1"/>
  <c r="AW440" i="4"/>
  <c r="AW441" i="4" s="1"/>
  <c r="AO440" i="4"/>
  <c r="AO441" i="4" s="1"/>
  <c r="AN440" i="4"/>
  <c r="AN441" i="4" s="1"/>
  <c r="AL440" i="4"/>
  <c r="AL441" i="4" s="1"/>
  <c r="AK440" i="4"/>
  <c r="AK441" i="4" s="1"/>
  <c r="AG440" i="4"/>
  <c r="AG441" i="4" s="1"/>
  <c r="S440" i="4"/>
  <c r="S441" i="4" s="1"/>
  <c r="AY440" i="4"/>
  <c r="AY441" i="4" s="1"/>
  <c r="BK775" i="4"/>
  <c r="V440" i="4"/>
  <c r="V441" i="4" s="1"/>
  <c r="AG852" i="4"/>
  <c r="AG853" i="4" s="1"/>
  <c r="BO852" i="4"/>
  <c r="BO853" i="4" s="1"/>
  <c r="BO506" i="4"/>
  <c r="BO507" i="4" s="1"/>
  <c r="AU506" i="4"/>
  <c r="AU507" i="4" s="1"/>
  <c r="AT506" i="4"/>
  <c r="AT507" i="4" s="1"/>
  <c r="AJ506" i="4"/>
  <c r="AJ507" i="4" s="1"/>
  <c r="AI506" i="4"/>
  <c r="AI507" i="4" s="1"/>
  <c r="AD506" i="4"/>
  <c r="AD507" i="4" s="1"/>
  <c r="AW506" i="4"/>
  <c r="AW507" i="4" s="1"/>
  <c r="AZ506" i="4"/>
  <c r="AZ507" i="4" s="1"/>
  <c r="BA440" i="4"/>
  <c r="BA441" i="4" s="1"/>
  <c r="Y236" i="4"/>
  <c r="Y237" i="4" s="1"/>
  <c r="AC506" i="4"/>
  <c r="AC507" i="4" s="1"/>
  <c r="AF338" i="4"/>
  <c r="AF339" i="4" s="1"/>
  <c r="AE424" i="4"/>
  <c r="AE425" i="4" s="1"/>
  <c r="BJ54" i="4"/>
  <c r="BJ55" i="4" s="1"/>
  <c r="X54" i="4"/>
  <c r="X55" i="4" s="1"/>
  <c r="BO440" i="4"/>
  <c r="BO441" i="4" s="1"/>
  <c r="AG590" i="4"/>
  <c r="AG591" i="4" s="1"/>
  <c r="X968" i="4"/>
  <c r="X969" i="4" s="1"/>
  <c r="X970" i="4" s="1"/>
  <c r="AO200" i="4"/>
  <c r="AO201" i="4" s="1"/>
  <c r="BB392" i="4"/>
  <c r="BB393" i="4" s="1"/>
  <c r="BB394" i="4" s="1"/>
  <c r="BI200" i="4"/>
  <c r="BI201" i="4" s="1"/>
  <c r="BC306" i="4"/>
  <c r="BC307" i="4" s="1"/>
  <c r="BE392" i="4"/>
  <c r="BE393" i="4" s="1"/>
  <c r="BE394" i="4" s="1"/>
  <c r="BJ506" i="4"/>
  <c r="BJ507" i="4" s="1"/>
  <c r="AN110" i="4"/>
  <c r="AN111" i="4" s="1"/>
  <c r="BI240" i="4"/>
  <c r="BI241" i="4" s="1"/>
  <c r="BC240" i="4"/>
  <c r="BC241" i="4" s="1"/>
  <c r="AR240" i="4"/>
  <c r="AR241" i="4" s="1"/>
  <c r="AN240" i="4"/>
  <c r="AN241" i="4" s="1"/>
  <c r="BK968" i="4"/>
  <c r="BK969" i="4" s="1"/>
  <c r="BK970" i="4" s="1"/>
  <c r="R1211" i="7"/>
  <c r="R1213" i="7"/>
  <c r="AU366" i="4"/>
  <c r="AU367" i="4" s="1"/>
  <c r="AQ110" i="4"/>
  <c r="AQ111" i="4" s="1"/>
  <c r="AJ840" i="4"/>
  <c r="AJ841" i="4" s="1"/>
  <c r="T420" i="4"/>
  <c r="T421" i="4" s="1"/>
  <c r="BF498" i="4"/>
  <c r="BF499" i="4" s="1"/>
  <c r="S314" i="4"/>
  <c r="S315" i="4" s="1"/>
  <c r="AX110" i="4"/>
  <c r="AX111" i="4" s="1"/>
  <c r="AB34" i="4"/>
  <c r="AB35" i="4" s="1"/>
  <c r="AQ80" i="4"/>
  <c r="AQ81" i="4" s="1"/>
  <c r="AM114" i="4"/>
  <c r="AM115" i="4" s="1"/>
  <c r="AW114" i="4"/>
  <c r="AW115" i="4" s="1"/>
  <c r="AP114" i="4"/>
  <c r="AP115" i="4" s="1"/>
  <c r="AT114" i="4"/>
  <c r="AT115" i="4" s="1"/>
  <c r="AH114" i="4"/>
  <c r="AH115" i="4" s="1"/>
  <c r="Y114" i="4"/>
  <c r="Y115" i="4" s="1"/>
  <c r="AD152" i="4"/>
  <c r="AD153" i="4" s="1"/>
  <c r="U226" i="4"/>
  <c r="U227" i="4" s="1"/>
  <c r="BL302" i="4"/>
  <c r="BL303" i="4" s="1"/>
  <c r="BG302" i="4"/>
  <c r="BG303" i="4" s="1"/>
  <c r="BD302" i="4"/>
  <c r="BD303" i="4" s="1"/>
  <c r="BF302" i="4"/>
  <c r="BF303" i="4" s="1"/>
  <c r="AZ302" i="4"/>
  <c r="AZ303" i="4" s="1"/>
  <c r="AU302" i="4"/>
  <c r="AU303" i="4" s="1"/>
  <c r="AB302" i="4"/>
  <c r="AB303" i="4" s="1"/>
  <c r="T302" i="4"/>
  <c r="T303" i="4" s="1"/>
  <c r="BI302" i="4"/>
  <c r="BI303" i="4" s="1"/>
  <c r="X314" i="4"/>
  <c r="X315" i="4" s="1"/>
  <c r="AH326" i="4"/>
  <c r="AH327" i="4" s="1"/>
  <c r="AH328" i="4" s="1"/>
  <c r="AA370" i="4"/>
  <c r="AA371" i="4" s="1"/>
  <c r="AF420" i="4"/>
  <c r="AF421" i="4" s="1"/>
  <c r="Z428" i="4"/>
  <c r="Z429" i="4" s="1"/>
  <c r="X502" i="4"/>
  <c r="X503" i="4" s="1"/>
  <c r="S554" i="4"/>
  <c r="S555" i="4" s="1"/>
  <c r="AC610" i="4"/>
  <c r="AC611" i="4" s="1"/>
  <c r="AC658" i="4"/>
  <c r="AC659" i="4" s="1"/>
  <c r="W696" i="4"/>
  <c r="W697" i="4" s="1"/>
  <c r="BA704" i="4"/>
  <c r="BA705" i="4" s="1"/>
  <c r="AL742" i="4"/>
  <c r="AL743" i="4" s="1"/>
  <c r="R765" i="4"/>
  <c r="Z906" i="4"/>
  <c r="BL934" i="4"/>
  <c r="BL935" i="4" s="1"/>
  <c r="BF934" i="4"/>
  <c r="BF935" i="4" s="1"/>
  <c r="BN1012" i="4"/>
  <c r="BN1013" i="4" s="1"/>
  <c r="BN1014" i="4" s="1"/>
  <c r="BM518" i="4"/>
  <c r="BM519" i="4" s="1"/>
  <c r="BG518" i="4"/>
  <c r="BG519" i="4" s="1"/>
  <c r="BF518" i="4"/>
  <c r="BF519" i="4" s="1"/>
  <c r="BD518" i="4"/>
  <c r="BD519" i="4" s="1"/>
  <c r="BA518" i="4"/>
  <c r="BA519" i="4" s="1"/>
  <c r="AU518" i="4"/>
  <c r="AU519" i="4" s="1"/>
  <c r="AG518" i="4"/>
  <c r="AG519" i="4" s="1"/>
  <c r="X518" i="4"/>
  <c r="X519" i="4" s="1"/>
  <c r="BN864" i="4"/>
  <c r="BN865" i="4" s="1"/>
  <c r="AI864" i="4"/>
  <c r="AI865" i="4" s="1"/>
  <c r="AG864" i="4"/>
  <c r="AG865" i="4" s="1"/>
  <c r="AF864" i="4"/>
  <c r="AF865" i="4" s="1"/>
  <c r="AB864" i="4"/>
  <c r="AB865" i="4" s="1"/>
  <c r="AA864" i="4"/>
  <c r="AA865" i="4" s="1"/>
  <c r="X864" i="4"/>
  <c r="X865" i="4" s="1"/>
  <c r="W864" i="4"/>
  <c r="W865" i="4" s="1"/>
  <c r="AZ864" i="4"/>
  <c r="AZ865" i="4" s="1"/>
  <c r="AJ864" i="4"/>
  <c r="AJ865" i="4" s="1"/>
  <c r="BA910" i="4"/>
  <c r="BA911" i="4" s="1"/>
  <c r="K1213" i="7"/>
  <c r="K1214" i="7" s="1"/>
  <c r="K1211" i="7"/>
  <c r="S1213" i="7"/>
  <c r="S1214" i="7" s="1"/>
  <c r="S1211" i="7"/>
  <c r="BF122" i="4"/>
  <c r="BF123" i="4" s="1"/>
  <c r="AO122" i="4"/>
  <c r="AO123" i="4" s="1"/>
  <c r="AL122" i="4"/>
  <c r="AL123" i="4" s="1"/>
  <c r="AN122" i="4"/>
  <c r="AN123" i="4" s="1"/>
  <c r="AF122" i="4"/>
  <c r="AF123" i="4" s="1"/>
  <c r="Z122" i="4"/>
  <c r="Z123" i="4" s="1"/>
  <c r="BM122" i="4"/>
  <c r="BM123" i="4" s="1"/>
  <c r="AD334" i="4"/>
  <c r="AD335" i="4" s="1"/>
  <c r="AA334" i="4"/>
  <c r="AA335" i="4" s="1"/>
  <c r="U334" i="4"/>
  <c r="U335" i="4" s="1"/>
  <c r="AZ518" i="4"/>
  <c r="AZ519" i="4" s="1"/>
  <c r="BK774" i="4"/>
  <c r="BB774" i="4"/>
  <c r="BB775" i="4" s="1"/>
  <c r="AZ774" i="4"/>
  <c r="AZ775" i="4" s="1"/>
  <c r="AW774" i="4"/>
  <c r="AW775" i="4" s="1"/>
  <c r="AT774" i="4"/>
  <c r="AT775" i="4" s="1"/>
  <c r="AP774" i="4"/>
  <c r="AE774" i="4"/>
  <c r="AE775" i="4" s="1"/>
  <c r="BD774" i="4"/>
  <c r="BD775" i="4" s="1"/>
  <c r="AS864" i="4"/>
  <c r="AS865" i="4" s="1"/>
  <c r="W910" i="4"/>
  <c r="W911" i="4" s="1"/>
  <c r="BE1038" i="4"/>
  <c r="BE1039" i="4" s="1"/>
  <c r="BE1040" i="4" s="1"/>
  <c r="BE1041" i="4" s="1"/>
  <c r="BN1038" i="4"/>
  <c r="BN1039" i="4" s="1"/>
  <c r="BN1040" i="4" s="1"/>
  <c r="BN1041" i="4" s="1"/>
  <c r="BM1038" i="4"/>
  <c r="BM1039" i="4" s="1"/>
  <c r="BM1040" i="4" s="1"/>
  <c r="BM1041" i="4" s="1"/>
  <c r="BG1038" i="4"/>
  <c r="BG1039" i="4" s="1"/>
  <c r="BG1040" i="4" s="1"/>
  <c r="BG1041" i="4" s="1"/>
  <c r="AO1038" i="4"/>
  <c r="AO1039" i="4" s="1"/>
  <c r="AO1040" i="4" s="1"/>
  <c r="AO1041" i="4" s="1"/>
  <c r="AC1038" i="4"/>
  <c r="AC1039" i="4" s="1"/>
  <c r="AC1040" i="4" s="1"/>
  <c r="AC1041" i="4" s="1"/>
  <c r="X1038" i="4"/>
  <c r="X1039" i="4" s="1"/>
  <c r="X1040" i="4" s="1"/>
  <c r="X1041" i="4" s="1"/>
  <c r="AI1213" i="7"/>
  <c r="AI1214" i="7" s="1"/>
  <c r="BJ64" i="4"/>
  <c r="BJ65" i="4" s="1"/>
  <c r="T122" i="4"/>
  <c r="T123" i="4" s="1"/>
  <c r="AT166" i="4"/>
  <c r="AT167" i="4" s="1"/>
  <c r="AN166" i="4"/>
  <c r="AN167" i="4" s="1"/>
  <c r="AQ166" i="4"/>
  <c r="AQ167" i="4" s="1"/>
  <c r="AI166" i="4"/>
  <c r="AI167" i="4" s="1"/>
  <c r="AC166" i="4"/>
  <c r="AC167" i="4" s="1"/>
  <c r="T166" i="4"/>
  <c r="T167" i="4" s="1"/>
  <c r="BC518" i="4"/>
  <c r="BC519" i="4" s="1"/>
  <c r="S774" i="4"/>
  <c r="S775" i="4" s="1"/>
  <c r="Z910" i="4"/>
  <c r="Z911" i="4" s="1"/>
  <c r="AO1213" i="7"/>
  <c r="AO1214" i="7" s="1"/>
  <c r="AO1211" i="7"/>
  <c r="Z294" i="4"/>
  <c r="Z295" i="4" s="1"/>
  <c r="U294" i="4"/>
  <c r="U295" i="4" s="1"/>
  <c r="X294" i="4"/>
  <c r="X295" i="4" s="1"/>
  <c r="AA294" i="4"/>
  <c r="AA295" i="4" s="1"/>
  <c r="BI518" i="4"/>
  <c r="BI519" i="4" s="1"/>
  <c r="AC910" i="4"/>
  <c r="AC911" i="4" s="1"/>
  <c r="Y774" i="4"/>
  <c r="Y775" i="4" s="1"/>
  <c r="AF910" i="4"/>
  <c r="AF911" i="4" s="1"/>
  <c r="AF916" i="4" s="1"/>
  <c r="BO956" i="4"/>
  <c r="BO957" i="4" s="1"/>
  <c r="BO958" i="4" s="1"/>
  <c r="BD956" i="4"/>
  <c r="BD957" i="4" s="1"/>
  <c r="BD958" i="4" s="1"/>
  <c r="AX956" i="4"/>
  <c r="AX957" i="4" s="1"/>
  <c r="AX958" i="4" s="1"/>
  <c r="AR956" i="4"/>
  <c r="AR957" i="4" s="1"/>
  <c r="AR958" i="4" s="1"/>
  <c r="AU956" i="4"/>
  <c r="AU957" i="4" s="1"/>
  <c r="AU958" i="4" s="1"/>
  <c r="W956" i="4"/>
  <c r="W957" i="4" s="1"/>
  <c r="W958" i="4" s="1"/>
  <c r="T956" i="4"/>
  <c r="AD1038" i="4"/>
  <c r="AD1039" i="4" s="1"/>
  <c r="AD1040" i="4" s="1"/>
  <c r="AD1041" i="4" s="1"/>
  <c r="BE84" i="4"/>
  <c r="BE85" i="4" s="1"/>
  <c r="AY84" i="4"/>
  <c r="AY85" i="4" s="1"/>
  <c r="AI310" i="4"/>
  <c r="AI311" i="4" s="1"/>
  <c r="BK310" i="4"/>
  <c r="BK311" i="4" s="1"/>
  <c r="Z310" i="4"/>
  <c r="Z311" i="4" s="1"/>
  <c r="AC294" i="4"/>
  <c r="AC295" i="4" s="1"/>
  <c r="BM64" i="4"/>
  <c r="BM65" i="4" s="1"/>
  <c r="AM84" i="4"/>
  <c r="AM85" i="4" s="1"/>
  <c r="Y122" i="4"/>
  <c r="Y123" i="4" s="1"/>
  <c r="BN134" i="4"/>
  <c r="BN135" i="4" s="1"/>
  <c r="AX134" i="4"/>
  <c r="AX135" i="4" s="1"/>
  <c r="AP262" i="4"/>
  <c r="AP263" i="4" s="1"/>
  <c r="AS284" i="4"/>
  <c r="AS285" i="4" s="1"/>
  <c r="AS286" i="4" s="1"/>
  <c r="AR284" i="4"/>
  <c r="AR285" i="4" s="1"/>
  <c r="AR286" i="4" s="1"/>
  <c r="AP284" i="4"/>
  <c r="AP285" i="4" s="1"/>
  <c r="AP286" i="4" s="1"/>
  <c r="AL284" i="4"/>
  <c r="AL285" i="4" s="1"/>
  <c r="AL286" i="4" s="1"/>
  <c r="AC284" i="4"/>
  <c r="AC285" i="4" s="1"/>
  <c r="AC286" i="4" s="1"/>
  <c r="AV284" i="4"/>
  <c r="AV285" i="4" s="1"/>
  <c r="AV286" i="4" s="1"/>
  <c r="AM310" i="4"/>
  <c r="AM311" i="4" s="1"/>
  <c r="BB334" i="4"/>
  <c r="BB335" i="4" s="1"/>
  <c r="S494" i="4"/>
  <c r="S495" i="4" s="1"/>
  <c r="BL518" i="4"/>
  <c r="BL519" i="4" s="1"/>
  <c r="BK734" i="4"/>
  <c r="BK735" i="4" s="1"/>
  <c r="BF734" i="4"/>
  <c r="BF735" i="4" s="1"/>
  <c r="BC734" i="4"/>
  <c r="BC735" i="4" s="1"/>
  <c r="AT734" i="4"/>
  <c r="AT735" i="4" s="1"/>
  <c r="AB774" i="4"/>
  <c r="AB775" i="4" s="1"/>
  <c r="BK878" i="4"/>
  <c r="BK879" i="4" s="1"/>
  <c r="BB878" i="4"/>
  <c r="BB879" i="4" s="1"/>
  <c r="AR878" i="4"/>
  <c r="AR879" i="4" s="1"/>
  <c r="S878" i="4"/>
  <c r="AK886" i="4"/>
  <c r="AK887" i="4" s="1"/>
  <c r="AS886" i="4"/>
  <c r="AS887" i="4" s="1"/>
  <c r="AM886" i="4"/>
  <c r="AM887" i="4" s="1"/>
  <c r="AL886" i="4"/>
  <c r="AL887" i="4" s="1"/>
  <c r="AI886" i="4"/>
  <c r="AI887" i="4" s="1"/>
  <c r="AG886" i="4"/>
  <c r="AG887" i="4" s="1"/>
  <c r="AI910" i="4"/>
  <c r="AI911" i="4" s="1"/>
  <c r="AF1038" i="4"/>
  <c r="AF1039" i="4" s="1"/>
  <c r="AF1040" i="4" s="1"/>
  <c r="AF1041" i="4" s="1"/>
  <c r="BG1213" i="7"/>
  <c r="BG1214" i="7" s="1"/>
  <c r="BG1211" i="7"/>
  <c r="BF1018" i="4"/>
  <c r="BF1019" i="4" s="1"/>
  <c r="BF1020" i="4" s="1"/>
  <c r="BC1018" i="4"/>
  <c r="BC1019" i="4" s="1"/>
  <c r="BC1020" i="4" s="1"/>
  <c r="AR1211" i="7"/>
  <c r="AR1213" i="7"/>
  <c r="AR1214" i="7" s="1"/>
  <c r="AC122" i="4"/>
  <c r="AC123" i="4" s="1"/>
  <c r="AY262" i="4"/>
  <c r="AY263" i="4" s="1"/>
  <c r="AY268" i="4" s="1"/>
  <c r="AS310" i="4"/>
  <c r="AS311" i="4" s="1"/>
  <c r="BE334" i="4"/>
  <c r="BE335" i="4" s="1"/>
  <c r="T494" i="4"/>
  <c r="T495" i="4" s="1"/>
  <c r="BO518" i="4"/>
  <c r="BO519" i="4" s="1"/>
  <c r="BI606" i="4"/>
  <c r="BI607" i="4" s="1"/>
  <c r="AW606" i="4"/>
  <c r="AW607" i="4" s="1"/>
  <c r="AW612" i="4" s="1"/>
  <c r="AU606" i="4"/>
  <c r="AU607" i="4" s="1"/>
  <c r="AU612" i="4" s="1"/>
  <c r="AH606" i="4"/>
  <c r="AH607" i="4" s="1"/>
  <c r="AF606" i="4"/>
  <c r="AF607" i="4" s="1"/>
  <c r="AC606" i="4"/>
  <c r="AC607" i="4" s="1"/>
  <c r="AC612" i="4" s="1"/>
  <c r="X606" i="4"/>
  <c r="X607" i="4" s="1"/>
  <c r="AX606" i="4"/>
  <c r="AX607" i="4" s="1"/>
  <c r="AH774" i="4"/>
  <c r="AH775" i="4" s="1"/>
  <c r="BJ782" i="4"/>
  <c r="BJ783" i="4" s="1"/>
  <c r="BM782" i="4"/>
  <c r="BM783" i="4" s="1"/>
  <c r="BD782" i="4"/>
  <c r="BD783" i="4" s="1"/>
  <c r="AC782" i="4"/>
  <c r="AC783" i="4" s="1"/>
  <c r="T782" i="4"/>
  <c r="T783" i="4" s="1"/>
  <c r="BL822" i="4"/>
  <c r="BL823" i="4" s="1"/>
  <c r="BK822" i="4"/>
  <c r="BK823" i="4" s="1"/>
  <c r="AR822" i="4"/>
  <c r="AR823" i="4" s="1"/>
  <c r="AH822" i="4"/>
  <c r="AH823" i="4" s="1"/>
  <c r="AX864" i="4"/>
  <c r="BH942" i="4"/>
  <c r="BH943" i="4" s="1"/>
  <c r="AY942" i="4"/>
  <c r="AY943" i="4" s="1"/>
  <c r="Z956" i="4"/>
  <c r="Z957" i="4" s="1"/>
  <c r="Z958" i="4" s="1"/>
  <c r="AZ1018" i="4"/>
  <c r="AZ1019" i="4" s="1"/>
  <c r="AZ1020" i="4" s="1"/>
  <c r="AG1038" i="4"/>
  <c r="AG1039" i="4" s="1"/>
  <c r="AG1040" i="4" s="1"/>
  <c r="AG1041" i="4" s="1"/>
  <c r="BJ1213" i="7"/>
  <c r="BJ1214" i="7" s="1"/>
  <c r="BJ1211" i="7"/>
  <c r="AZ262" i="4"/>
  <c r="AZ263" i="4" s="1"/>
  <c r="AY310" i="4"/>
  <c r="AY311" i="4" s="1"/>
  <c r="BK334" i="4"/>
  <c r="BK335" i="4" s="1"/>
  <c r="AG494" i="4"/>
  <c r="AG495" i="4" s="1"/>
  <c r="W606" i="4"/>
  <c r="W607" i="4" s="1"/>
  <c r="AC628" i="4"/>
  <c r="AC629" i="4" s="1"/>
  <c r="AY766" i="4"/>
  <c r="AY767" i="4" s="1"/>
  <c r="BK766" i="4"/>
  <c r="BK767" i="4" s="1"/>
  <c r="BJ766" i="4"/>
  <c r="BJ767" i="4" s="1"/>
  <c r="BC766" i="4"/>
  <c r="BC767" i="4" s="1"/>
  <c r="AA766" i="4"/>
  <c r="AA767" i="4" s="1"/>
  <c r="AK774" i="4"/>
  <c r="AK775" i="4" s="1"/>
  <c r="AU782" i="4"/>
  <c r="AU783" i="4" s="1"/>
  <c r="S822" i="4"/>
  <c r="S823" i="4" s="1"/>
  <c r="AP830" i="4"/>
  <c r="AP831" i="4" s="1"/>
  <c r="AX837" i="4"/>
  <c r="Y942" i="4"/>
  <c r="Y943" i="4" s="1"/>
  <c r="BA956" i="4"/>
  <c r="BA957" i="4" s="1"/>
  <c r="BA958" i="4" s="1"/>
  <c r="AL1038" i="4"/>
  <c r="AL1039" i="4" s="1"/>
  <c r="AL1040" i="4" s="1"/>
  <c r="AL1041" i="4" s="1"/>
  <c r="AK910" i="4"/>
  <c r="AK911" i="4" s="1"/>
  <c r="BF910" i="4"/>
  <c r="BF911" i="4" s="1"/>
  <c r="BD910" i="4"/>
  <c r="BD911" i="4" s="1"/>
  <c r="AN910" i="4"/>
  <c r="BB60" i="4"/>
  <c r="BB61" i="4" s="1"/>
  <c r="AD60" i="4"/>
  <c r="AD61" i="4" s="1"/>
  <c r="AJ60" i="4"/>
  <c r="AJ61" i="4" s="1"/>
  <c r="AU1213" i="7"/>
  <c r="AU1214" i="7" s="1"/>
  <c r="AU1211" i="7"/>
  <c r="S64" i="4"/>
  <c r="S65" i="4" s="1"/>
  <c r="AE122" i="4"/>
  <c r="AE123" i="4" s="1"/>
  <c r="Y134" i="4"/>
  <c r="Y135" i="4" s="1"/>
  <c r="BF166" i="4"/>
  <c r="BF167" i="4" s="1"/>
  <c r="AQ188" i="4"/>
  <c r="AQ189" i="4" s="1"/>
  <c r="BI262" i="4"/>
  <c r="BI263" i="4" s="1"/>
  <c r="AF284" i="4"/>
  <c r="AF285" i="4" s="1"/>
  <c r="AF286" i="4" s="1"/>
  <c r="BE310" i="4"/>
  <c r="BE311" i="4" s="1"/>
  <c r="BN334" i="4"/>
  <c r="BN335" i="4" s="1"/>
  <c r="BF458" i="4"/>
  <c r="BF459" i="4" s="1"/>
  <c r="BF460" i="4" s="1"/>
  <c r="AX458" i="4"/>
  <c r="AX459" i="4" s="1"/>
  <c r="AX460" i="4" s="1"/>
  <c r="AR458" i="4"/>
  <c r="AR459" i="4" s="1"/>
  <c r="AR460" i="4" s="1"/>
  <c r="BL522" i="4"/>
  <c r="BL523" i="4" s="1"/>
  <c r="BK522" i="4"/>
  <c r="BK523" i="4" s="1"/>
  <c r="BH522" i="4"/>
  <c r="BH523" i="4" s="1"/>
  <c r="BI522" i="4"/>
  <c r="BI523" i="4" s="1"/>
  <c r="BC522" i="4"/>
  <c r="BC523" i="4" s="1"/>
  <c r="BB522" i="4"/>
  <c r="BB523" i="4" s="1"/>
  <c r="AV522" i="4"/>
  <c r="AV523" i="4" s="1"/>
  <c r="AK522" i="4"/>
  <c r="AK523" i="4" s="1"/>
  <c r="Y522" i="4"/>
  <c r="Y523" i="4" s="1"/>
  <c r="Y606" i="4"/>
  <c r="Y607" i="4" s="1"/>
  <c r="AW662" i="4"/>
  <c r="AW663" i="4" s="1"/>
  <c r="AZ734" i="4"/>
  <c r="AZ735" i="4" s="1"/>
  <c r="U766" i="4"/>
  <c r="U767" i="4" s="1"/>
  <c r="V822" i="4"/>
  <c r="V823" i="4" s="1"/>
  <c r="AQ830" i="4"/>
  <c r="AQ831" i="4" s="1"/>
  <c r="S844" i="4"/>
  <c r="AB844" i="4"/>
  <c r="AB845" i="4" s="1"/>
  <c r="AA844" i="4"/>
  <c r="AA845" i="4" s="1"/>
  <c r="Y844" i="4"/>
  <c r="Y845" i="4" s="1"/>
  <c r="V844" i="4"/>
  <c r="V845" i="4" s="1"/>
  <c r="U844" i="4"/>
  <c r="U845" i="4" s="1"/>
  <c r="AD844" i="4"/>
  <c r="AD845" i="4" s="1"/>
  <c r="BC864" i="4"/>
  <c r="BC865" i="4" s="1"/>
  <c r="AJ886" i="4"/>
  <c r="AJ887" i="4" s="1"/>
  <c r="AH942" i="4"/>
  <c r="AH943" i="4" s="1"/>
  <c r="AM1038" i="4"/>
  <c r="AM1039" i="4" s="1"/>
  <c r="AM1040" i="4" s="1"/>
  <c r="AM1041" i="4" s="1"/>
  <c r="AV864" i="4"/>
  <c r="AV865" i="4" s="1"/>
  <c r="W122" i="4"/>
  <c r="W123" i="4" s="1"/>
  <c r="AY334" i="4"/>
  <c r="AY335" i="4" s="1"/>
  <c r="BA64" i="4"/>
  <c r="BA65" i="4" s="1"/>
  <c r="AX64" i="4"/>
  <c r="AX65" i="4" s="1"/>
  <c r="AZ64" i="4"/>
  <c r="AZ65" i="4" s="1"/>
  <c r="AU64" i="4"/>
  <c r="AU65" i="4" s="1"/>
  <c r="AN64" i="4"/>
  <c r="AN65" i="4" s="1"/>
  <c r="AH64" i="4"/>
  <c r="AH65" i="4" s="1"/>
  <c r="AA64" i="4"/>
  <c r="AA65" i="4" s="1"/>
  <c r="AS84" i="4"/>
  <c r="AS85" i="4" s="1"/>
  <c r="BK84" i="4"/>
  <c r="BK85" i="4" s="1"/>
  <c r="V64" i="4"/>
  <c r="V65" i="4" s="1"/>
  <c r="BI68" i="4"/>
  <c r="BI69" i="4" s="1"/>
  <c r="BL68" i="4"/>
  <c r="BL69" i="4" s="1"/>
  <c r="AQ68" i="4"/>
  <c r="AQ69" i="4" s="1"/>
  <c r="AB68" i="4"/>
  <c r="AB69" i="4" s="1"/>
  <c r="AK122" i="4"/>
  <c r="AK123" i="4" s="1"/>
  <c r="Z134" i="4"/>
  <c r="Z135" i="4" s="1"/>
  <c r="AB458" i="4"/>
  <c r="AB459" i="4" s="1"/>
  <c r="AB460" i="4" s="1"/>
  <c r="AO494" i="4"/>
  <c r="T522" i="4"/>
  <c r="T523" i="4" s="1"/>
  <c r="Z606" i="4"/>
  <c r="Z607" i="4" s="1"/>
  <c r="Z612" i="4" s="1"/>
  <c r="BI734" i="4"/>
  <c r="BI735" i="4" s="1"/>
  <c r="X766" i="4"/>
  <c r="X767" i="4" s="1"/>
  <c r="AN774" i="4"/>
  <c r="AB822" i="4"/>
  <c r="AB823" i="4" s="1"/>
  <c r="BI864" i="4"/>
  <c r="BI865" i="4" s="1"/>
  <c r="BL1024" i="4"/>
  <c r="BL1025" i="4" s="1"/>
  <c r="BL1026" i="4" s="1"/>
  <c r="BO1024" i="4"/>
  <c r="BO1025" i="4" s="1"/>
  <c r="BO1026" i="4" s="1"/>
  <c r="AR1024" i="4"/>
  <c r="AR1025" i="4" s="1"/>
  <c r="AR1026" i="4" s="1"/>
  <c r="AQ1024" i="4"/>
  <c r="AQ1025" i="4" s="1"/>
  <c r="AQ1026" i="4" s="1"/>
  <c r="AC1024" i="4"/>
  <c r="AC1025" i="4" s="1"/>
  <c r="AC1026" i="4" s="1"/>
  <c r="T1024" i="4"/>
  <c r="T1025" i="4" s="1"/>
  <c r="T1026" i="4" s="1"/>
  <c r="BH1038" i="4"/>
  <c r="BH1039" i="4" s="1"/>
  <c r="BH1040" i="4" s="1"/>
  <c r="BH1041" i="4" s="1"/>
  <c r="AD1213" i="7"/>
  <c r="AD1214" i="7" s="1"/>
  <c r="AD1211" i="7"/>
  <c r="BM752" i="4"/>
  <c r="BM753" i="4" s="1"/>
  <c r="BM754" i="4" s="1"/>
  <c r="U904" i="4"/>
  <c r="U905" i="4" s="1"/>
  <c r="U906" i="4" s="1"/>
  <c r="AV1213" i="7"/>
  <c r="AV1214" i="7" s="1"/>
  <c r="AV1211" i="7"/>
  <c r="AN911" i="4"/>
  <c r="AT1213" i="7"/>
  <c r="AT1214" i="7" s="1"/>
  <c r="AT1211" i="7"/>
  <c r="AN46" i="4"/>
  <c r="AN47" i="4" s="1"/>
  <c r="AC88" i="4"/>
  <c r="AC89" i="4" s="1"/>
  <c r="BM106" i="4"/>
  <c r="BM107" i="4" s="1"/>
  <c r="BB144" i="4"/>
  <c r="BB145" i="4" s="1"/>
  <c r="AW252" i="4"/>
  <c r="AW253" i="4" s="1"/>
  <c r="BA274" i="4"/>
  <c r="BA275" i="4" s="1"/>
  <c r="BC344" i="4"/>
  <c r="BC345" i="4" s="1"/>
  <c r="BC346" i="4" s="1"/>
  <c r="AI568" i="4"/>
  <c r="AI569" i="4" s="1"/>
  <c r="AI572" i="4"/>
  <c r="AI573" i="4" s="1"/>
  <c r="AX700" i="4"/>
  <c r="AX701" i="4" s="1"/>
  <c r="BK738" i="4"/>
  <c r="BK739" i="4" s="1"/>
  <c r="AC752" i="4"/>
  <c r="AC753" i="4" s="1"/>
  <c r="AC754" i="4" s="1"/>
  <c r="AV837" i="4"/>
  <c r="AJ904" i="4"/>
  <c r="AJ905" i="4" s="1"/>
  <c r="AK1213" i="7"/>
  <c r="AK1214" i="7" s="1"/>
  <c r="AK1211" i="7"/>
  <c r="BI1213" i="7"/>
  <c r="BI1214" i="7" s="1"/>
  <c r="BI1211" i="7"/>
  <c r="AK89" i="4"/>
  <c r="BI144" i="4"/>
  <c r="BI145" i="4" s="1"/>
  <c r="BI154" i="4" s="1"/>
  <c r="AB510" i="4"/>
  <c r="AB511" i="4" s="1"/>
  <c r="AW568" i="4"/>
  <c r="AW569" i="4" s="1"/>
  <c r="AR572" i="4"/>
  <c r="AR573" i="4" s="1"/>
  <c r="BE600" i="4"/>
  <c r="BE601" i="4" s="1"/>
  <c r="BE602" i="4" s="1"/>
  <c r="AB650" i="4"/>
  <c r="AB651" i="4" s="1"/>
  <c r="AM752" i="4"/>
  <c r="AM753" i="4" s="1"/>
  <c r="AM754" i="4" s="1"/>
  <c r="BA836" i="4"/>
  <c r="BA837" i="4" s="1"/>
  <c r="AN904" i="4"/>
  <c r="AN905" i="4" s="1"/>
  <c r="R905" i="4" s="1"/>
  <c r="AX911" i="4"/>
  <c r="W1213" i="7"/>
  <c r="W1214" i="7" s="1"/>
  <c r="W1211" i="7"/>
  <c r="AX901" i="4"/>
  <c r="AX906" i="4" s="1"/>
  <c r="AX905" i="4"/>
  <c r="AF1213" i="7"/>
  <c r="AF1214" i="7" s="1"/>
  <c r="AF1211" i="7"/>
  <c r="AU88" i="4"/>
  <c r="AU89" i="4" s="1"/>
  <c r="AF130" i="4"/>
  <c r="AF131" i="4" s="1"/>
  <c r="BF178" i="4"/>
  <c r="BF179" i="4" s="1"/>
  <c r="BJ568" i="4"/>
  <c r="BJ569" i="4" s="1"/>
  <c r="AX752" i="4"/>
  <c r="AX753" i="4" s="1"/>
  <c r="AX754" i="4" s="1"/>
  <c r="AX904" i="4"/>
  <c r="BA1213" i="7"/>
  <c r="BA1214" i="7" s="1"/>
  <c r="AL1213" i="7"/>
  <c r="AL1214" i="7" s="1"/>
  <c r="AL1211" i="7"/>
  <c r="U1213" i="7"/>
  <c r="U1214" i="7" s="1"/>
  <c r="U1211" i="7"/>
  <c r="AA30" i="4"/>
  <c r="AA31" i="4" s="1"/>
  <c r="AX88" i="4"/>
  <c r="AX89" i="4" s="1"/>
  <c r="AM130" i="4"/>
  <c r="AM131" i="4" s="1"/>
  <c r="Z144" i="4"/>
  <c r="Z145" i="4" s="1"/>
  <c r="AM148" i="4"/>
  <c r="AM149" i="4" s="1"/>
  <c r="AM154" i="4" s="1"/>
  <c r="AL256" i="4"/>
  <c r="AL257" i="4" s="1"/>
  <c r="AB386" i="4"/>
  <c r="AB387" i="4" s="1"/>
  <c r="AB388" i="4" s="1"/>
  <c r="AE432" i="4"/>
  <c r="AE433" i="4" s="1"/>
  <c r="Z474" i="4"/>
  <c r="Z475" i="4" s="1"/>
  <c r="BD572" i="4"/>
  <c r="BD573" i="4" s="1"/>
  <c r="AU650" i="4"/>
  <c r="AU651" i="4" s="1"/>
  <c r="BB752" i="4"/>
  <c r="BB753" i="4" s="1"/>
  <c r="BB754" i="4" s="1"/>
  <c r="BJ802" i="4"/>
  <c r="BJ803" i="4" s="1"/>
  <c r="BJ804" i="4" s="1"/>
  <c r="V836" i="4"/>
  <c r="V837" i="4" s="1"/>
  <c r="BC904" i="4"/>
  <c r="BC905" i="4" s="1"/>
  <c r="AX926" i="4"/>
  <c r="AX927" i="4" s="1"/>
  <c r="BN983" i="4"/>
  <c r="BN984" i="4" s="1"/>
  <c r="AA1213" i="7"/>
  <c r="AA1214" i="7" s="1"/>
  <c r="AA1211" i="7"/>
  <c r="M1213" i="7"/>
  <c r="M1214" i="7" s="1"/>
  <c r="M1211" i="7"/>
  <c r="AX1213" i="7"/>
  <c r="AX1214" i="7" s="1"/>
  <c r="AX1211" i="7"/>
  <c r="BM1213" i="7"/>
  <c r="BM1214" i="7" s="1"/>
  <c r="BM1211" i="7"/>
  <c r="AD30" i="4"/>
  <c r="AD31" i="4" s="1"/>
  <c r="AZ88" i="4"/>
  <c r="AZ89" i="4" s="1"/>
  <c r="U106" i="4"/>
  <c r="U107" i="4" s="1"/>
  <c r="AS130" i="4"/>
  <c r="AS131" i="4" s="1"/>
  <c r="AC144" i="4"/>
  <c r="AC145" i="4" s="1"/>
  <c r="S252" i="4"/>
  <c r="S253" i="4" s="1"/>
  <c r="AN256" i="4"/>
  <c r="AN257" i="4" s="1"/>
  <c r="AC386" i="4"/>
  <c r="AC387" i="4" s="1"/>
  <c r="AC388" i="4" s="1"/>
  <c r="AF432" i="4"/>
  <c r="AF433" i="4" s="1"/>
  <c r="AC474" i="4"/>
  <c r="AC475" i="4" s="1"/>
  <c r="AV510" i="4"/>
  <c r="AV511" i="4" s="1"/>
  <c r="BN568" i="4"/>
  <c r="BN569" i="4" s="1"/>
  <c r="BG572" i="4"/>
  <c r="BG573" i="4" s="1"/>
  <c r="AV650" i="4"/>
  <c r="AV651" i="4" s="1"/>
  <c r="BD752" i="4"/>
  <c r="BD753" i="4" s="1"/>
  <c r="BD754" i="4" s="1"/>
  <c r="BM802" i="4"/>
  <c r="BM803" i="4" s="1"/>
  <c r="BM804" i="4" s="1"/>
  <c r="W836" i="4"/>
  <c r="W837" i="4" s="1"/>
  <c r="BG900" i="4"/>
  <c r="BG901" i="4" s="1"/>
  <c r="BF904" i="4"/>
  <c r="BF905" i="4" s="1"/>
  <c r="V914" i="4"/>
  <c r="V915" i="4" s="1"/>
  <c r="U948" i="4"/>
  <c r="U949" i="4" s="1"/>
  <c r="U950" i="4" s="1"/>
  <c r="W982" i="4"/>
  <c r="W983" i="4" s="1"/>
  <c r="W984" i="4" s="1"/>
  <c r="X1213" i="7"/>
  <c r="X1214" i="7" s="1"/>
  <c r="X1211" i="7"/>
  <c r="BD1213" i="7"/>
  <c r="BD1214" i="7" s="1"/>
  <c r="BD1211" i="7"/>
  <c r="BL573" i="4"/>
  <c r="BH752" i="4"/>
  <c r="BH753" i="4" s="1"/>
  <c r="BH754" i="4" s="1"/>
  <c r="BL904" i="4"/>
  <c r="BL905" i="4" s="1"/>
  <c r="AM1213" i="7"/>
  <c r="AM1214" i="7" s="1"/>
  <c r="AM1211" i="7"/>
  <c r="P1213" i="7"/>
  <c r="P1214" i="7" s="1"/>
  <c r="P1211" i="7"/>
  <c r="AR30" i="4"/>
  <c r="AR31" i="4" s="1"/>
  <c r="BC88" i="4"/>
  <c r="BC89" i="4" s="1"/>
  <c r="AD106" i="4"/>
  <c r="AD107" i="4" s="1"/>
  <c r="AY148" i="4"/>
  <c r="AY149" i="4" s="1"/>
  <c r="T218" i="4"/>
  <c r="T219" i="4" s="1"/>
  <c r="X252" i="4"/>
  <c r="X253" i="4" s="1"/>
  <c r="AT256" i="4"/>
  <c r="AT257" i="4" s="1"/>
  <c r="W344" i="4"/>
  <c r="W345" i="4" s="1"/>
  <c r="W346" i="4" s="1"/>
  <c r="W354" i="4"/>
  <c r="W355" i="4" s="1"/>
  <c r="AF386" i="4"/>
  <c r="AF387" i="4" s="1"/>
  <c r="AF388" i="4" s="1"/>
  <c r="BK410" i="4"/>
  <c r="BK411" i="4" s="1"/>
  <c r="BK412" i="4" s="1"/>
  <c r="AL432" i="4"/>
  <c r="AL433" i="4" s="1"/>
  <c r="AL474" i="4"/>
  <c r="AL475" i="4" s="1"/>
  <c r="AZ510" i="4"/>
  <c r="AZ511" i="4" s="1"/>
  <c r="AZ650" i="4"/>
  <c r="AZ651" i="4" s="1"/>
  <c r="BJ752" i="4"/>
  <c r="BJ753" i="4" s="1"/>
  <c r="BJ754" i="4" s="1"/>
  <c r="U802" i="4"/>
  <c r="U803" i="4" s="1"/>
  <c r="U804" i="4" s="1"/>
  <c r="Z836" i="4"/>
  <c r="Z837" i="4" s="1"/>
  <c r="AX883" i="4"/>
  <c r="S904" i="4"/>
  <c r="S905" i="4" s="1"/>
  <c r="S906" i="4" s="1"/>
  <c r="BO904" i="4"/>
  <c r="BO905" i="4" s="1"/>
  <c r="BO906" i="4" s="1"/>
  <c r="AH914" i="4"/>
  <c r="AH915" i="4" s="1"/>
  <c r="Y948" i="4"/>
  <c r="Y949" i="4" s="1"/>
  <c r="Y950" i="4" s="1"/>
  <c r="AF982" i="4"/>
  <c r="AF983" i="4" s="1"/>
  <c r="AF984" i="4" s="1"/>
  <c r="AS1213" i="7"/>
  <c r="AS1214" i="7" s="1"/>
  <c r="AS1211" i="7"/>
  <c r="AJ1213" i="7"/>
  <c r="AJ1214" i="7" s="1"/>
  <c r="T88" i="4"/>
  <c r="T89" i="4" s="1"/>
  <c r="AG106" i="4"/>
  <c r="AG107" i="4" s="1"/>
  <c r="AK144" i="4"/>
  <c r="AK145" i="4" s="1"/>
  <c r="BE148" i="4"/>
  <c r="BE149" i="4" s="1"/>
  <c r="W218" i="4"/>
  <c r="W219" i="4" s="1"/>
  <c r="Y252" i="4"/>
  <c r="Y253" i="4" s="1"/>
  <c r="AU256" i="4"/>
  <c r="AU257" i="4" s="1"/>
  <c r="X344" i="4"/>
  <c r="X345" i="4" s="1"/>
  <c r="X346" i="4" s="1"/>
  <c r="AC354" i="4"/>
  <c r="AC355" i="4" s="1"/>
  <c r="AH386" i="4"/>
  <c r="AH387" i="4" s="1"/>
  <c r="AH388" i="4" s="1"/>
  <c r="AM432" i="4"/>
  <c r="AM433" i="4" s="1"/>
  <c r="AO474" i="4"/>
  <c r="AO475" i="4" s="1"/>
  <c r="BE510" i="4"/>
  <c r="BE511" i="4" s="1"/>
  <c r="BB650" i="4"/>
  <c r="BB651" i="4" s="1"/>
  <c r="BK752" i="4"/>
  <c r="BK753" i="4" s="1"/>
  <c r="BK754" i="4" s="1"/>
  <c r="V802" i="4"/>
  <c r="V803" i="4" s="1"/>
  <c r="V804" i="4" s="1"/>
  <c r="AA836" i="4"/>
  <c r="AA837" i="4" s="1"/>
  <c r="S882" i="4"/>
  <c r="S883" i="4" s="1"/>
  <c r="S900" i="4"/>
  <c r="S901" i="4" s="1"/>
  <c r="T904" i="4"/>
  <c r="T905" i="4" s="1"/>
  <c r="Z948" i="4"/>
  <c r="Z949" i="4" s="1"/>
  <c r="Z950" i="4" s="1"/>
  <c r="Q971" i="4"/>
  <c r="AI982" i="4"/>
  <c r="AI983" i="4" s="1"/>
  <c r="AI984" i="4" s="1"/>
  <c r="AP1213" i="7"/>
  <c r="AP1214" i="7" s="1"/>
  <c r="AP1211" i="7"/>
  <c r="Q760" i="7"/>
  <c r="AL174" i="4"/>
  <c r="AL175" i="4" s="1"/>
  <c r="BO654" i="4"/>
  <c r="BO655" i="4" s="1"/>
  <c r="BH654" i="4"/>
  <c r="BH655" i="4" s="1"/>
  <c r="AR654" i="4"/>
  <c r="AR655" i="4" s="1"/>
  <c r="AB654" i="4"/>
  <c r="AB655" i="4" s="1"/>
  <c r="BG654" i="4"/>
  <c r="BG655" i="4" s="1"/>
  <c r="AQ654" i="4"/>
  <c r="AQ655" i="4" s="1"/>
  <c r="AA654" i="4"/>
  <c r="AA655" i="4" s="1"/>
  <c r="BF654" i="4"/>
  <c r="BF655" i="4" s="1"/>
  <c r="AP654" i="4"/>
  <c r="AP655" i="4" s="1"/>
  <c r="Z654" i="4"/>
  <c r="Z655" i="4" s="1"/>
  <c r="BE654" i="4"/>
  <c r="BE655" i="4" s="1"/>
  <c r="AO654" i="4"/>
  <c r="AO655" i="4" s="1"/>
  <c r="Y654" i="4"/>
  <c r="Y655" i="4" s="1"/>
  <c r="BD654" i="4"/>
  <c r="BD655" i="4" s="1"/>
  <c r="AN654" i="4"/>
  <c r="AN655" i="4" s="1"/>
  <c r="X654" i="4"/>
  <c r="X655" i="4" s="1"/>
  <c r="BC654" i="4"/>
  <c r="BC655" i="4" s="1"/>
  <c r="AM654" i="4"/>
  <c r="AM655" i="4" s="1"/>
  <c r="W654" i="4"/>
  <c r="W655" i="4" s="1"/>
  <c r="BB654" i="4"/>
  <c r="BB655" i="4" s="1"/>
  <c r="AL654" i="4"/>
  <c r="AL655" i="4" s="1"/>
  <c r="V654" i="4"/>
  <c r="V655" i="4" s="1"/>
  <c r="BJ654" i="4"/>
  <c r="BJ655" i="4" s="1"/>
  <c r="AT654" i="4"/>
  <c r="AT655" i="4" s="1"/>
  <c r="AD654" i="4"/>
  <c r="AD655" i="4" s="1"/>
  <c r="BN654" i="4"/>
  <c r="BN655" i="4" s="1"/>
  <c r="AH654" i="4"/>
  <c r="AH655" i="4" s="1"/>
  <c r="BM654" i="4"/>
  <c r="BM655" i="4" s="1"/>
  <c r="AG654" i="4"/>
  <c r="AG655" i="4" s="1"/>
  <c r="AG664" i="4" s="1"/>
  <c r="BL654" i="4"/>
  <c r="BL655" i="4" s="1"/>
  <c r="AF654" i="4"/>
  <c r="AF655" i="4" s="1"/>
  <c r="BK654" i="4"/>
  <c r="BK655" i="4" s="1"/>
  <c r="AE654" i="4"/>
  <c r="AE655" i="4" s="1"/>
  <c r="BI654" i="4"/>
  <c r="BI655" i="4" s="1"/>
  <c r="AC654" i="4"/>
  <c r="AC655" i="4" s="1"/>
  <c r="BA654" i="4"/>
  <c r="BA655" i="4" s="1"/>
  <c r="U654" i="4"/>
  <c r="U655" i="4" s="1"/>
  <c r="AZ654" i="4"/>
  <c r="AZ655" i="4" s="1"/>
  <c r="T654" i="4"/>
  <c r="AJ654" i="4"/>
  <c r="AJ655" i="4" s="1"/>
  <c r="AY654" i="4"/>
  <c r="AY655" i="4" s="1"/>
  <c r="AX654" i="4"/>
  <c r="AX655" i="4" s="1"/>
  <c r="AW654" i="4"/>
  <c r="AW655" i="4" s="1"/>
  <c r="AV654" i="4"/>
  <c r="AV655" i="4" s="1"/>
  <c r="AU654" i="4"/>
  <c r="AU655" i="4" s="1"/>
  <c r="AS654" i="4"/>
  <c r="AS655" i="4" s="1"/>
  <c r="BI126" i="4"/>
  <c r="BI127" i="4" s="1"/>
  <c r="AR126" i="4"/>
  <c r="AR127" i="4" s="1"/>
  <c r="AQ126" i="4"/>
  <c r="AQ127" i="4" s="1"/>
  <c r="AE126" i="4"/>
  <c r="AE127" i="4" s="1"/>
  <c r="AI188" i="4"/>
  <c r="AI189" i="4" s="1"/>
  <c r="AR188" i="4"/>
  <c r="AR189" i="4" s="1"/>
  <c r="Y188" i="4"/>
  <c r="Y189" i="4" s="1"/>
  <c r="BC188" i="4"/>
  <c r="BC189" i="4" s="1"/>
  <c r="AL188" i="4"/>
  <c r="AL189" i="4" s="1"/>
  <c r="BA188" i="4"/>
  <c r="BA189" i="4" s="1"/>
  <c r="AK188" i="4"/>
  <c r="AK189" i="4" s="1"/>
  <c r="AZ188" i="4"/>
  <c r="AZ189" i="4" s="1"/>
  <c r="AJ188" i="4"/>
  <c r="AJ189" i="4" s="1"/>
  <c r="AH188" i="4"/>
  <c r="AH189" i="4" s="1"/>
  <c r="BO188" i="4"/>
  <c r="BO189" i="4" s="1"/>
  <c r="AX188" i="4"/>
  <c r="AX189" i="4" s="1"/>
  <c r="AG188" i="4"/>
  <c r="AG189" i="4" s="1"/>
  <c r="AW188" i="4"/>
  <c r="AW189" i="4" s="1"/>
  <c r="AE188" i="4"/>
  <c r="AE189" i="4" s="1"/>
  <c r="BM188" i="4"/>
  <c r="BM189" i="4" s="1"/>
  <c r="AD188" i="4"/>
  <c r="AD189" i="4" s="1"/>
  <c r="AF98" i="4"/>
  <c r="AF99" i="4" s="1"/>
  <c r="AJ174" i="4"/>
  <c r="AJ175" i="4" s="1"/>
  <c r="AO188" i="4"/>
  <c r="AO189" i="4" s="1"/>
  <c r="AO196" i="4"/>
  <c r="AO197" i="4" s="1"/>
  <c r="BN294" i="4"/>
  <c r="BN295" i="4" s="1"/>
  <c r="W294" i="4"/>
  <c r="W295" i="4" s="1"/>
  <c r="AK294" i="4"/>
  <c r="AK295" i="4" s="1"/>
  <c r="BI294" i="4"/>
  <c r="BI295" i="4" s="1"/>
  <c r="AJ294" i="4"/>
  <c r="AJ295" i="4" s="1"/>
  <c r="BF294" i="4"/>
  <c r="BF295" i="4" s="1"/>
  <c r="AI294" i="4"/>
  <c r="AI295" i="4" s="1"/>
  <c r="AG294" i="4"/>
  <c r="AG295" i="4" s="1"/>
  <c r="BC294" i="4"/>
  <c r="BC295" i="4" s="1"/>
  <c r="AF294" i="4"/>
  <c r="AF295" i="4" s="1"/>
  <c r="AD294" i="4"/>
  <c r="AD295" i="4" s="1"/>
  <c r="AN294" i="4"/>
  <c r="AN295" i="4" s="1"/>
  <c r="AZ294" i="4"/>
  <c r="AZ295" i="4" s="1"/>
  <c r="AW294" i="4"/>
  <c r="AW295" i="4" s="1"/>
  <c r="AT294" i="4"/>
  <c r="AT295" i="4" s="1"/>
  <c r="AQ294" i="4"/>
  <c r="AQ295" i="4" s="1"/>
  <c r="X406" i="4"/>
  <c r="BI612" i="4"/>
  <c r="P760" i="7"/>
  <c r="BN46" i="4"/>
  <c r="BN47" i="4" s="1"/>
  <c r="AX46" i="4"/>
  <c r="AX47" i="4" s="1"/>
  <c r="AR46" i="4"/>
  <c r="AR47" i="4" s="1"/>
  <c r="Z46" i="4"/>
  <c r="Z47" i="4" s="1"/>
  <c r="AQ46" i="4"/>
  <c r="AQ47" i="4" s="1"/>
  <c r="BI46" i="4"/>
  <c r="BI47" i="4" s="1"/>
  <c r="X60" i="4"/>
  <c r="X61" i="4" s="1"/>
  <c r="AJ84" i="4"/>
  <c r="AJ85" i="4" s="1"/>
  <c r="AB84" i="4"/>
  <c r="AB85" i="4" s="1"/>
  <c r="AH84" i="4"/>
  <c r="AH85" i="4" s="1"/>
  <c r="V84" i="4"/>
  <c r="V85" i="4" s="1"/>
  <c r="AH98" i="4"/>
  <c r="AH99" i="4" s="1"/>
  <c r="BN162" i="4"/>
  <c r="BN163" i="4" s="1"/>
  <c r="BC162" i="4"/>
  <c r="BC163" i="4" s="1"/>
  <c r="S162" i="4"/>
  <c r="S163" i="4" s="1"/>
  <c r="BD162" i="4"/>
  <c r="BD163" i="4" s="1"/>
  <c r="AH162" i="4"/>
  <c r="AH163" i="4" s="1"/>
  <c r="BA162" i="4"/>
  <c r="BA163" i="4" s="1"/>
  <c r="AG162" i="4"/>
  <c r="AG163" i="4" s="1"/>
  <c r="AZ162" i="4"/>
  <c r="AZ163" i="4" s="1"/>
  <c r="AX162" i="4"/>
  <c r="AX163" i="4" s="1"/>
  <c r="AE162" i="4"/>
  <c r="AE163" i="4" s="1"/>
  <c r="AW162" i="4"/>
  <c r="AW163" i="4" s="1"/>
  <c r="AD162" i="4"/>
  <c r="AD163" i="4" s="1"/>
  <c r="AU162" i="4"/>
  <c r="AU163" i="4" s="1"/>
  <c r="AT162" i="4"/>
  <c r="AT163" i="4" s="1"/>
  <c r="AB162" i="4"/>
  <c r="AB163" i="4" s="1"/>
  <c r="AR162" i="4"/>
  <c r="AR163" i="4" s="1"/>
  <c r="AA162" i="4"/>
  <c r="AA163" i="4" s="1"/>
  <c r="BF162" i="4"/>
  <c r="BF163" i="4" s="1"/>
  <c r="AK174" i="4"/>
  <c r="AK175" i="4" s="1"/>
  <c r="BH266" i="4"/>
  <c r="BH267" i="4" s="1"/>
  <c r="AI266" i="4"/>
  <c r="AI267" i="4" s="1"/>
  <c r="AV266" i="4"/>
  <c r="AV267" i="4" s="1"/>
  <c r="T266" i="4"/>
  <c r="T267" i="4" s="1"/>
  <c r="BN266" i="4"/>
  <c r="BN267" i="4" s="1"/>
  <c r="AK266" i="4"/>
  <c r="AK267" i="4" s="1"/>
  <c r="BM266" i="4"/>
  <c r="BM267" i="4" s="1"/>
  <c r="AH266" i="4"/>
  <c r="AH267" i="4" s="1"/>
  <c r="BJ266" i="4"/>
  <c r="BJ267" i="4" s="1"/>
  <c r="AE266" i="4"/>
  <c r="AE267" i="4" s="1"/>
  <c r="BG266" i="4"/>
  <c r="BG267" i="4" s="1"/>
  <c r="AC266" i="4"/>
  <c r="AC267" i="4" s="1"/>
  <c r="BE266" i="4"/>
  <c r="BE267" i="4" s="1"/>
  <c r="AB266" i="4"/>
  <c r="AB267" i="4" s="1"/>
  <c r="BD266" i="4"/>
  <c r="BD267" i="4" s="1"/>
  <c r="Z266" i="4"/>
  <c r="Z267" i="4" s="1"/>
  <c r="BA266" i="4"/>
  <c r="BA267" i="4" s="1"/>
  <c r="Y266" i="4"/>
  <c r="Y267" i="4" s="1"/>
  <c r="AY266" i="4"/>
  <c r="AY267" i="4" s="1"/>
  <c r="V266" i="4"/>
  <c r="V267" i="4" s="1"/>
  <c r="AZ278" i="4"/>
  <c r="AZ279" i="4" s="1"/>
  <c r="T294" i="4"/>
  <c r="T295" i="4" s="1"/>
  <c r="AI358" i="4"/>
  <c r="AI359" i="4" s="1"/>
  <c r="BF358" i="4"/>
  <c r="BF359" i="4" s="1"/>
  <c r="AJ358" i="4"/>
  <c r="AJ359" i="4" s="1"/>
  <c r="BM358" i="4"/>
  <c r="BM359" i="4" s="1"/>
  <c r="AN358" i="4"/>
  <c r="AN359" i="4" s="1"/>
  <c r="BL358" i="4"/>
  <c r="BL359" i="4" s="1"/>
  <c r="AL358" i="4"/>
  <c r="AL359" i="4" s="1"/>
  <c r="BJ358" i="4"/>
  <c r="BJ359" i="4" s="1"/>
  <c r="BI358" i="4"/>
  <c r="BI359" i="4" s="1"/>
  <c r="AK358" i="4"/>
  <c r="AK359" i="4" s="1"/>
  <c r="BG358" i="4"/>
  <c r="BG359" i="4" s="1"/>
  <c r="AH358" i="4"/>
  <c r="AH359" i="4" s="1"/>
  <c r="BD358" i="4"/>
  <c r="BD359" i="4" s="1"/>
  <c r="AG358" i="4"/>
  <c r="AG359" i="4" s="1"/>
  <c r="BC358" i="4"/>
  <c r="BC359" i="4" s="1"/>
  <c r="AE358" i="4"/>
  <c r="AE359" i="4" s="1"/>
  <c r="AQ358" i="4"/>
  <c r="AQ359" i="4" s="1"/>
  <c r="S358" i="4"/>
  <c r="S359" i="4" s="1"/>
  <c r="AT358" i="4"/>
  <c r="AT359" i="4" s="1"/>
  <c r="AR358" i="4"/>
  <c r="AR359" i="4" s="1"/>
  <c r="AO358" i="4"/>
  <c r="AO359" i="4" s="1"/>
  <c r="AD358" i="4"/>
  <c r="AD359" i="4" s="1"/>
  <c r="AB358" i="4"/>
  <c r="AB359" i="4" s="1"/>
  <c r="AA358" i="4"/>
  <c r="AA359" i="4" s="1"/>
  <c r="Y358" i="4"/>
  <c r="Y359" i="4" s="1"/>
  <c r="BC404" i="4"/>
  <c r="BC405" i="4" s="1"/>
  <c r="BE856" i="4"/>
  <c r="BE857" i="4" s="1"/>
  <c r="AK856" i="4"/>
  <c r="AK857" i="4" s="1"/>
  <c r="AJ856" i="4"/>
  <c r="AJ857" i="4" s="1"/>
  <c r="AY856" i="4"/>
  <c r="AY857" i="4" s="1"/>
  <c r="AH856" i="4"/>
  <c r="AH857" i="4" s="1"/>
  <c r="AG856" i="4"/>
  <c r="AG857" i="4" s="1"/>
  <c r="AE856" i="4"/>
  <c r="AE857" i="4" s="1"/>
  <c r="AW856" i="4"/>
  <c r="AW857" i="4" s="1"/>
  <c r="AD856" i="4"/>
  <c r="AD857" i="4" s="1"/>
  <c r="AB856" i="4"/>
  <c r="AB857" i="4" s="1"/>
  <c r="AA856" i="4"/>
  <c r="AA857" i="4" s="1"/>
  <c r="BK856" i="4"/>
  <c r="BK857" i="4" s="1"/>
  <c r="AU856" i="4"/>
  <c r="AU857" i="4" s="1"/>
  <c r="AR856" i="4"/>
  <c r="AR857" i="4" s="1"/>
  <c r="AM856" i="4"/>
  <c r="AM857" i="4" s="1"/>
  <c r="Y856" i="4"/>
  <c r="Y857" i="4" s="1"/>
  <c r="X856" i="4"/>
  <c r="X857" i="4" s="1"/>
  <c r="V856" i="4"/>
  <c r="V857" i="4" s="1"/>
  <c r="U856" i="4"/>
  <c r="U857" i="4" s="1"/>
  <c r="S856" i="4"/>
  <c r="S857" i="4" s="1"/>
  <c r="BM436" i="4"/>
  <c r="BM437" i="4" s="1"/>
  <c r="Y436" i="4"/>
  <c r="Y437" i="4" s="1"/>
  <c r="AN436" i="4"/>
  <c r="AN437" i="4" s="1"/>
  <c r="X436" i="4"/>
  <c r="X437" i="4" s="1"/>
  <c r="AM436" i="4"/>
  <c r="AM437" i="4" s="1"/>
  <c r="W436" i="4"/>
  <c r="W437" i="4" s="1"/>
  <c r="AL436" i="4"/>
  <c r="AL437" i="4" s="1"/>
  <c r="V436" i="4"/>
  <c r="V437" i="4" s="1"/>
  <c r="AK436" i="4"/>
  <c r="AK437" i="4" s="1"/>
  <c r="U436" i="4"/>
  <c r="U437" i="4" s="1"/>
  <c r="AJ436" i="4"/>
  <c r="AJ437" i="4" s="1"/>
  <c r="T436" i="4"/>
  <c r="T437" i="4" s="1"/>
  <c r="AI436" i="4"/>
  <c r="AI437" i="4" s="1"/>
  <c r="S436" i="4"/>
  <c r="S437" i="4" s="1"/>
  <c r="AA436" i="4"/>
  <c r="AA437" i="4" s="1"/>
  <c r="Z436" i="4"/>
  <c r="Z437" i="4" s="1"/>
  <c r="AH436" i="4"/>
  <c r="AH437" i="4" s="1"/>
  <c r="AG436" i="4"/>
  <c r="AG437" i="4" s="1"/>
  <c r="AF436" i="4"/>
  <c r="AF437" i="4" s="1"/>
  <c r="BA174" i="4"/>
  <c r="BA175" i="4" s="1"/>
  <c r="S196" i="4"/>
  <c r="S197" i="4" s="1"/>
  <c r="U278" i="4"/>
  <c r="U279" i="4" s="1"/>
  <c r="U380" i="4"/>
  <c r="U381" i="4" s="1"/>
  <c r="U382" i="4" s="1"/>
  <c r="AD436" i="4"/>
  <c r="AD437" i="4" s="1"/>
  <c r="AK654" i="4"/>
  <c r="AK655" i="4" s="1"/>
  <c r="BN976" i="4"/>
  <c r="BN977" i="4" s="1"/>
  <c r="BN978" i="4" s="1"/>
  <c r="AS976" i="4"/>
  <c r="AS977" i="4" s="1"/>
  <c r="AS978" i="4" s="1"/>
  <c r="AP976" i="4"/>
  <c r="AP977" i="4" s="1"/>
  <c r="AP978" i="4" s="1"/>
  <c r="AM976" i="4"/>
  <c r="AM977" i="4" s="1"/>
  <c r="AM978" i="4" s="1"/>
  <c r="AJ976" i="4"/>
  <c r="AJ977" i="4" s="1"/>
  <c r="AJ978" i="4" s="1"/>
  <c r="BO976" i="4"/>
  <c r="BO977" i="4" s="1"/>
  <c r="BO978" i="4" s="1"/>
  <c r="AG976" i="4"/>
  <c r="AG977" i="4" s="1"/>
  <c r="AG978" i="4" s="1"/>
  <c r="BL976" i="4"/>
  <c r="BL977" i="4" s="1"/>
  <c r="BL978" i="4" s="1"/>
  <c r="AD976" i="4"/>
  <c r="AD977" i="4" s="1"/>
  <c r="AD978" i="4" s="1"/>
  <c r="AA976" i="4"/>
  <c r="AA977" i="4" s="1"/>
  <c r="AA978" i="4" s="1"/>
  <c r="X976" i="4"/>
  <c r="X977" i="4" s="1"/>
  <c r="X978" i="4" s="1"/>
  <c r="AY976" i="4"/>
  <c r="AY977" i="4" s="1"/>
  <c r="AY978" i="4" s="1"/>
  <c r="BJ976" i="4"/>
  <c r="BJ977" i="4" s="1"/>
  <c r="BJ978" i="4" s="1"/>
  <c r="U976" i="4"/>
  <c r="U977" i="4" s="1"/>
  <c r="U978" i="4" s="1"/>
  <c r="AV976" i="4"/>
  <c r="AV977" i="4" s="1"/>
  <c r="AV978" i="4" s="1"/>
  <c r="BH976" i="4"/>
  <c r="BH977" i="4" s="1"/>
  <c r="BH978" i="4" s="1"/>
  <c r="AM42" i="4"/>
  <c r="AM43" i="4" s="1"/>
  <c r="AT46" i="4"/>
  <c r="AT47" i="4" s="1"/>
  <c r="T98" i="4"/>
  <c r="T99" i="4" s="1"/>
  <c r="AX98" i="4"/>
  <c r="AX99" i="4" s="1"/>
  <c r="Z174" i="4"/>
  <c r="Z175" i="4" s="1"/>
  <c r="U188" i="4"/>
  <c r="U189" i="4" s="1"/>
  <c r="BF188" i="4"/>
  <c r="BF189" i="4" s="1"/>
  <c r="T196" i="4"/>
  <c r="T197" i="4" s="1"/>
  <c r="AH208" i="4"/>
  <c r="AH209" i="4" s="1"/>
  <c r="AR266" i="4"/>
  <c r="AR267" i="4" s="1"/>
  <c r="BL294" i="4"/>
  <c r="BL295" i="4" s="1"/>
  <c r="AX358" i="4"/>
  <c r="AX359" i="4" s="1"/>
  <c r="V380" i="4"/>
  <c r="V381" i="4" s="1"/>
  <c r="V382" i="4" s="1"/>
  <c r="AE436" i="4"/>
  <c r="AE437" i="4" s="1"/>
  <c r="BL544" i="4"/>
  <c r="BL545" i="4" s="1"/>
  <c r="BB976" i="4"/>
  <c r="BB977" i="4" s="1"/>
  <c r="BB978" i="4" s="1"/>
  <c r="AK1000" i="4"/>
  <c r="AK1001" i="4" s="1"/>
  <c r="AK1002" i="4" s="1"/>
  <c r="AJ1000" i="4"/>
  <c r="AJ1001" i="4" s="1"/>
  <c r="AJ1002" i="4" s="1"/>
  <c r="AD1000" i="4"/>
  <c r="AD1001" i="4" s="1"/>
  <c r="AD1002" i="4" s="1"/>
  <c r="AB1000" i="4"/>
  <c r="AB1001" i="4" s="1"/>
  <c r="AB1002" i="4" s="1"/>
  <c r="Y1000" i="4"/>
  <c r="Y1001" i="4" s="1"/>
  <c r="Y1002" i="4" s="1"/>
  <c r="U1000" i="4"/>
  <c r="U1001" i="4" s="1"/>
  <c r="U1002" i="4" s="1"/>
  <c r="BO1000" i="4"/>
  <c r="BO1001" i="4" s="1"/>
  <c r="BO1002" i="4" s="1"/>
  <c r="BI1000" i="4"/>
  <c r="BI1001" i="4" s="1"/>
  <c r="BI1002" i="4" s="1"/>
  <c r="BC1000" i="4"/>
  <c r="BC1001" i="4" s="1"/>
  <c r="BC1002" i="4" s="1"/>
  <c r="AW1000" i="4"/>
  <c r="AW1001" i="4" s="1"/>
  <c r="AW1002" i="4" s="1"/>
  <c r="AW1033" i="4" s="1"/>
  <c r="AQ1000" i="4"/>
  <c r="AQ1001" i="4" s="1"/>
  <c r="AQ1002" i="4" s="1"/>
  <c r="AM1000" i="4"/>
  <c r="AM1001" i="4" s="1"/>
  <c r="AM1002" i="4" s="1"/>
  <c r="S1000" i="4"/>
  <c r="R79" i="4"/>
  <c r="S208" i="4"/>
  <c r="AX174" i="4"/>
  <c r="AX175" i="4" s="1"/>
  <c r="AZ174" i="4"/>
  <c r="AZ175" i="4" s="1"/>
  <c r="BN278" i="4"/>
  <c r="BN279" i="4" s="1"/>
  <c r="AW278" i="4"/>
  <c r="AW279" i="4" s="1"/>
  <c r="X278" i="4"/>
  <c r="X279" i="4" s="1"/>
  <c r="T278" i="4"/>
  <c r="T279" i="4" s="1"/>
  <c r="AK278" i="4"/>
  <c r="AJ278" i="4"/>
  <c r="AJ279" i="4" s="1"/>
  <c r="BO278" i="4"/>
  <c r="BO279" i="4" s="1"/>
  <c r="BO280" i="4" s="1"/>
  <c r="AI278" i="4"/>
  <c r="AI279" i="4" s="1"/>
  <c r="BL278" i="4"/>
  <c r="BL279" i="4" s="1"/>
  <c r="AG278" i="4"/>
  <c r="AG279" i="4" s="1"/>
  <c r="AG280" i="4" s="1"/>
  <c r="AF278" i="4"/>
  <c r="AF279" i="4" s="1"/>
  <c r="AF280" i="4" s="1"/>
  <c r="BI278" i="4"/>
  <c r="BI279" i="4" s="1"/>
  <c r="AD278" i="4"/>
  <c r="AD279" i="4" s="1"/>
  <c r="S188" i="4"/>
  <c r="S189" i="4" s="1"/>
  <c r="BH18" i="4"/>
  <c r="BH19" i="4" s="1"/>
  <c r="AD18" i="4"/>
  <c r="AD19" i="4" s="1"/>
  <c r="X18" i="4"/>
  <c r="X19" i="4" s="1"/>
  <c r="AB46" i="4"/>
  <c r="AB47" i="4" s="1"/>
  <c r="AW46" i="4"/>
  <c r="AW47" i="4" s="1"/>
  <c r="AK162" i="4"/>
  <c r="AK163" i="4" s="1"/>
  <c r="AA174" i="4"/>
  <c r="AA175" i="4" s="1"/>
  <c r="BD174" i="4"/>
  <c r="BD175" i="4" s="1"/>
  <c r="X188" i="4"/>
  <c r="X189" i="4" s="1"/>
  <c r="BI188" i="4"/>
  <c r="BI189" i="4" s="1"/>
  <c r="AF196" i="4"/>
  <c r="AF197" i="4" s="1"/>
  <c r="AK208" i="4"/>
  <c r="AK209" i="4" s="1"/>
  <c r="AX266" i="4"/>
  <c r="AX267" i="4" s="1"/>
  <c r="AA278" i="4"/>
  <c r="AA279" i="4" s="1"/>
  <c r="BA358" i="4"/>
  <c r="BA359" i="4" s="1"/>
  <c r="S404" i="4"/>
  <c r="BN668" i="4"/>
  <c r="BN669" i="4" s="1"/>
  <c r="BK668" i="4"/>
  <c r="BK669" i="4" s="1"/>
  <c r="AU668" i="4"/>
  <c r="AU669" i="4" s="1"/>
  <c r="AE668" i="4"/>
  <c r="AE669" i="4" s="1"/>
  <c r="AE674" i="4" s="1"/>
  <c r="BJ668" i="4"/>
  <c r="BJ669" i="4" s="1"/>
  <c r="AT668" i="4"/>
  <c r="AT669" i="4" s="1"/>
  <c r="AD668" i="4"/>
  <c r="AD669" i="4" s="1"/>
  <c r="BI668" i="4"/>
  <c r="BI669" i="4" s="1"/>
  <c r="AS668" i="4"/>
  <c r="AS669" i="4" s="1"/>
  <c r="AC668" i="4"/>
  <c r="AC669" i="4" s="1"/>
  <c r="BH668" i="4"/>
  <c r="BH669" i="4" s="1"/>
  <c r="BH674" i="4" s="1"/>
  <c r="AR668" i="4"/>
  <c r="AR669" i="4" s="1"/>
  <c r="AB668" i="4"/>
  <c r="AB669" i="4" s="1"/>
  <c r="AB674" i="4" s="1"/>
  <c r="BG668" i="4"/>
  <c r="BG669" i="4" s="1"/>
  <c r="AQ668" i="4"/>
  <c r="AQ669" i="4" s="1"/>
  <c r="AA668" i="4"/>
  <c r="AA669" i="4" s="1"/>
  <c r="BF668" i="4"/>
  <c r="BF669" i="4" s="1"/>
  <c r="BF674" i="4" s="1"/>
  <c r="AP668" i="4"/>
  <c r="AP669" i="4" s="1"/>
  <c r="Z668" i="4"/>
  <c r="Z669" i="4" s="1"/>
  <c r="BE668" i="4"/>
  <c r="BE669" i="4" s="1"/>
  <c r="BE674" i="4" s="1"/>
  <c r="AO668" i="4"/>
  <c r="AO669" i="4" s="1"/>
  <c r="Y668" i="4"/>
  <c r="Y669" i="4" s="1"/>
  <c r="BL668" i="4"/>
  <c r="BL669" i="4" s="1"/>
  <c r="AW668" i="4"/>
  <c r="AW669" i="4" s="1"/>
  <c r="AG668" i="4"/>
  <c r="AG669" i="4" s="1"/>
  <c r="AF668" i="4"/>
  <c r="AF669" i="4" s="1"/>
  <c r="BD668" i="4"/>
  <c r="BD669" i="4" s="1"/>
  <c r="X668" i="4"/>
  <c r="X669" i="4" s="1"/>
  <c r="BC668" i="4"/>
  <c r="BC669" i="4" s="1"/>
  <c r="W668" i="4"/>
  <c r="W669" i="4" s="1"/>
  <c r="BB668" i="4"/>
  <c r="BB669" i="4" s="1"/>
  <c r="BB674" i="4" s="1"/>
  <c r="V668" i="4"/>
  <c r="V669" i="4" s="1"/>
  <c r="BA668" i="4"/>
  <c r="BA669" i="4" s="1"/>
  <c r="U668" i="4"/>
  <c r="U669" i="4" s="1"/>
  <c r="AZ668" i="4"/>
  <c r="AZ669" i="4" s="1"/>
  <c r="T668" i="4"/>
  <c r="T669" i="4" s="1"/>
  <c r="AY668" i="4"/>
  <c r="AY669" i="4" s="1"/>
  <c r="S668" i="4"/>
  <c r="AI668" i="4"/>
  <c r="AI669" i="4" s="1"/>
  <c r="BO668" i="4"/>
  <c r="BO669" i="4" s="1"/>
  <c r="BM668" i="4"/>
  <c r="BM669" i="4" s="1"/>
  <c r="AX668" i="4"/>
  <c r="AX669" i="4" s="1"/>
  <c r="AV668" i="4"/>
  <c r="AV669" i="4" s="1"/>
  <c r="AN668" i="4"/>
  <c r="AN669" i="4" s="1"/>
  <c r="AN674" i="4" s="1"/>
  <c r="AM668" i="4"/>
  <c r="AM669" i="4" s="1"/>
  <c r="AM674" i="4" s="1"/>
  <c r="AL668" i="4"/>
  <c r="AL669" i="4" s="1"/>
  <c r="AK668" i="4"/>
  <c r="AK669" i="4" s="1"/>
  <c r="AJ668" i="4"/>
  <c r="AJ669" i="4" s="1"/>
  <c r="AH668" i="4"/>
  <c r="AH669" i="4" s="1"/>
  <c r="AH674" i="4" s="1"/>
  <c r="M760" i="7"/>
  <c r="BN98" i="4"/>
  <c r="BN99" i="4" s="1"/>
  <c r="BI98" i="4"/>
  <c r="BI99" i="4" s="1"/>
  <c r="AK98" i="4"/>
  <c r="AK99" i="4" s="1"/>
  <c r="AW98" i="4"/>
  <c r="AW99" i="4" s="1"/>
  <c r="AC98" i="4"/>
  <c r="AC99" i="4" s="1"/>
  <c r="AU98" i="4"/>
  <c r="AU99" i="4" s="1"/>
  <c r="BO98" i="4"/>
  <c r="BO99" i="4" s="1"/>
  <c r="AO98" i="4"/>
  <c r="AO99" i="4" s="1"/>
  <c r="Y98" i="4"/>
  <c r="Y99" i="4" s="1"/>
  <c r="BM98" i="4"/>
  <c r="BM99" i="4" s="1"/>
  <c r="AN98" i="4"/>
  <c r="AN99" i="4" s="1"/>
  <c r="W98" i="4"/>
  <c r="W99" i="4" s="1"/>
  <c r="BL98" i="4"/>
  <c r="BL99" i="4" s="1"/>
  <c r="AL98" i="4"/>
  <c r="AL99" i="4" s="1"/>
  <c r="V98" i="4"/>
  <c r="V99" i="4" s="1"/>
  <c r="AE208" i="4"/>
  <c r="AE209" i="4" s="1"/>
  <c r="BA42" i="4"/>
  <c r="BA43" i="4" s="1"/>
  <c r="AY42" i="4"/>
  <c r="AY43" i="4" s="1"/>
  <c r="BD188" i="4"/>
  <c r="BD189" i="4" s="1"/>
  <c r="AT98" i="4"/>
  <c r="AT99" i="4" s="1"/>
  <c r="Z98" i="4"/>
  <c r="Z99" i="4" s="1"/>
  <c r="BC98" i="4"/>
  <c r="BC99" i="4" s="1"/>
  <c r="AB174" i="4"/>
  <c r="AB175" i="4" s="1"/>
  <c r="BF174" i="4"/>
  <c r="BF175" i="4" s="1"/>
  <c r="AA188" i="4"/>
  <c r="AA189" i="4" s="1"/>
  <c r="BJ188" i="4"/>
  <c r="BJ189" i="4" s="1"/>
  <c r="AH196" i="4"/>
  <c r="AH197" i="4" s="1"/>
  <c r="AI232" i="4"/>
  <c r="AI233" i="4" s="1"/>
  <c r="AG232" i="4"/>
  <c r="AG233" i="4" s="1"/>
  <c r="AD232" i="4"/>
  <c r="AD233" i="4" s="1"/>
  <c r="AA232" i="4"/>
  <c r="AA233" i="4" s="1"/>
  <c r="AC278" i="4"/>
  <c r="AC279" i="4" s="1"/>
  <c r="AC280" i="4" s="1"/>
  <c r="BO358" i="4"/>
  <c r="BO359" i="4" s="1"/>
  <c r="BC380" i="4"/>
  <c r="BC381" i="4" s="1"/>
  <c r="BC382" i="4" s="1"/>
  <c r="T404" i="4"/>
  <c r="T405" i="4" s="1"/>
  <c r="BN860" i="4"/>
  <c r="BN861" i="4" s="1"/>
  <c r="AV860" i="4"/>
  <c r="AV861" i="4" s="1"/>
  <c r="BG860" i="4"/>
  <c r="BG861" i="4" s="1"/>
  <c r="AL860" i="4"/>
  <c r="AL861" i="4" s="1"/>
  <c r="Z860" i="4"/>
  <c r="Z861" i="4" s="1"/>
  <c r="AT860" i="4"/>
  <c r="AT861" i="4" s="1"/>
  <c r="AK860" i="4"/>
  <c r="AK861" i="4" s="1"/>
  <c r="Y860" i="4"/>
  <c r="Y861" i="4" s="1"/>
  <c r="BF860" i="4"/>
  <c r="BF861" i="4" s="1"/>
  <c r="AJ860" i="4"/>
  <c r="AJ861" i="4" s="1"/>
  <c r="X860" i="4"/>
  <c r="X861" i="4" s="1"/>
  <c r="BD860" i="4"/>
  <c r="BD861" i="4" s="1"/>
  <c r="AS860" i="4"/>
  <c r="AS861" i="4" s="1"/>
  <c r="AI860" i="4"/>
  <c r="AI861" i="4" s="1"/>
  <c r="W860" i="4"/>
  <c r="W861" i="4" s="1"/>
  <c r="BC860" i="4"/>
  <c r="BC861" i="4" s="1"/>
  <c r="AQ860" i="4"/>
  <c r="AQ861" i="4" s="1"/>
  <c r="AH860" i="4"/>
  <c r="AH861" i="4" s="1"/>
  <c r="V860" i="4"/>
  <c r="V861" i="4" s="1"/>
  <c r="BA860" i="4"/>
  <c r="BA861" i="4" s="1"/>
  <c r="AG860" i="4"/>
  <c r="AG861" i="4" s="1"/>
  <c r="U860" i="4"/>
  <c r="U861" i="4" s="1"/>
  <c r="AB860" i="4"/>
  <c r="AB861" i="4" s="1"/>
  <c r="AE860" i="4"/>
  <c r="AE861" i="4" s="1"/>
  <c r="AX860" i="4"/>
  <c r="AX861" i="4" s="1"/>
  <c r="AD860" i="4"/>
  <c r="AD861" i="4" s="1"/>
  <c r="AC860" i="4"/>
  <c r="AC861" i="4" s="1"/>
  <c r="AA860" i="4"/>
  <c r="AA861" i="4" s="1"/>
  <c r="BO860" i="4"/>
  <c r="BO861" i="4" s="1"/>
  <c r="AP860" i="4"/>
  <c r="AP861" i="4" s="1"/>
  <c r="T860" i="4"/>
  <c r="T861" i="4" s="1"/>
  <c r="BM860" i="4"/>
  <c r="BM861" i="4" s="1"/>
  <c r="S860" i="4"/>
  <c r="S861" i="4" s="1"/>
  <c r="AZ860" i="4"/>
  <c r="AZ861" i="4" s="1"/>
  <c r="AO860" i="4"/>
  <c r="BJ860" i="4"/>
  <c r="BJ861" i="4" s="1"/>
  <c r="BI860" i="4"/>
  <c r="BI861" i="4" s="1"/>
  <c r="AN860" i="4"/>
  <c r="AN861" i="4" s="1"/>
  <c r="AM860" i="4"/>
  <c r="AM861" i="4" s="1"/>
  <c r="AR98" i="4"/>
  <c r="AR99" i="4" s="1"/>
  <c r="Y174" i="4"/>
  <c r="Y175" i="4" s="1"/>
  <c r="N760" i="7"/>
  <c r="BC174" i="4"/>
  <c r="BC175" i="4" s="1"/>
  <c r="AB98" i="4"/>
  <c r="AB99" i="4" s="1"/>
  <c r="BD98" i="4"/>
  <c r="BD99" i="4" s="1"/>
  <c r="BG174" i="4"/>
  <c r="BG175" i="4" s="1"/>
  <c r="AB188" i="4"/>
  <c r="AB189" i="4" s="1"/>
  <c r="AL208" i="4"/>
  <c r="AL209" i="4" s="1"/>
  <c r="U232" i="4"/>
  <c r="U233" i="4" s="1"/>
  <c r="AK279" i="4"/>
  <c r="BN298" i="4"/>
  <c r="BN299" i="4" s="1"/>
  <c r="BH298" i="4"/>
  <c r="BH299" i="4" s="1"/>
  <c r="BN452" i="4"/>
  <c r="BN453" i="4" s="1"/>
  <c r="BN454" i="4" s="1"/>
  <c r="BI452" i="4"/>
  <c r="BI453" i="4" s="1"/>
  <c r="BI454" i="4" s="1"/>
  <c r="BG452" i="4"/>
  <c r="BG453" i="4" s="1"/>
  <c r="BG454" i="4" s="1"/>
  <c r="BF452" i="4"/>
  <c r="BF453" i="4" s="1"/>
  <c r="BF454" i="4" s="1"/>
  <c r="BD452" i="4"/>
  <c r="BD453" i="4" s="1"/>
  <c r="BD454" i="4" s="1"/>
  <c r="BC452" i="4"/>
  <c r="BC453" i="4" s="1"/>
  <c r="BC454" i="4" s="1"/>
  <c r="BA452" i="4"/>
  <c r="BA453" i="4" s="1"/>
  <c r="BA454" i="4" s="1"/>
  <c r="AZ452" i="4"/>
  <c r="AZ453" i="4" s="1"/>
  <c r="AZ454" i="4" s="1"/>
  <c r="BL452" i="4"/>
  <c r="BL453" i="4" s="1"/>
  <c r="BL454" i="4" s="1"/>
  <c r="BJ452" i="4"/>
  <c r="BJ453" i="4" s="1"/>
  <c r="BJ454" i="4" s="1"/>
  <c r="AX452" i="4"/>
  <c r="AX453" i="4" s="1"/>
  <c r="AX454" i="4" s="1"/>
  <c r="AW452" i="4"/>
  <c r="AW453" i="4" s="1"/>
  <c r="AW454" i="4" s="1"/>
  <c r="AU452" i="4"/>
  <c r="AU453" i="4" s="1"/>
  <c r="AU454" i="4" s="1"/>
  <c r="AT452" i="4"/>
  <c r="AT453" i="4" s="1"/>
  <c r="AT454" i="4" s="1"/>
  <c r="AR452" i="4"/>
  <c r="AR453" i="4" s="1"/>
  <c r="AR454" i="4" s="1"/>
  <c r="AQ452" i="4"/>
  <c r="AQ453" i="4" s="1"/>
  <c r="AQ454" i="4" s="1"/>
  <c r="BO452" i="4"/>
  <c r="BO453" i="4" s="1"/>
  <c r="BO454" i="4" s="1"/>
  <c r="BK746" i="4"/>
  <c r="BK747" i="4" s="1"/>
  <c r="AE746" i="4"/>
  <c r="AE747" i="4" s="1"/>
  <c r="BC746" i="4"/>
  <c r="BC747" i="4" s="1"/>
  <c r="AZ746" i="4"/>
  <c r="AZ747" i="4" s="1"/>
  <c r="AW746" i="4"/>
  <c r="AW747" i="4" s="1"/>
  <c r="AT746" i="4"/>
  <c r="AT747" i="4" s="1"/>
  <c r="AQ746" i="4"/>
  <c r="AQ747" i="4" s="1"/>
  <c r="AN746" i="4"/>
  <c r="AN747" i="4" s="1"/>
  <c r="AK746" i="4"/>
  <c r="AK747" i="4" s="1"/>
  <c r="AH746" i="4"/>
  <c r="AH747" i="4" s="1"/>
  <c r="BI746" i="4"/>
  <c r="BI747" i="4" s="1"/>
  <c r="BO746" i="4"/>
  <c r="BO747" i="4" s="1"/>
  <c r="BL746" i="4"/>
  <c r="BL747" i="4" s="1"/>
  <c r="BF746" i="4"/>
  <c r="BF747" i="4" s="1"/>
  <c r="AB746" i="4"/>
  <c r="AB747" i="4" s="1"/>
  <c r="Y746" i="4"/>
  <c r="Y747" i="4" s="1"/>
  <c r="V746" i="4"/>
  <c r="V747" i="4" s="1"/>
  <c r="AF860" i="4"/>
  <c r="AF861" i="4" s="1"/>
  <c r="X174" i="4"/>
  <c r="X175" i="4" s="1"/>
  <c r="AK291" i="4"/>
  <c r="R289" i="4"/>
  <c r="AB436" i="4"/>
  <c r="AB437" i="4" s="1"/>
  <c r="S98" i="4"/>
  <c r="S99" i="4" s="1"/>
  <c r="BN196" i="4"/>
  <c r="BN197" i="4" s="1"/>
  <c r="BM196" i="4"/>
  <c r="BM197" i="4" s="1"/>
  <c r="AC196" i="4"/>
  <c r="AC197" i="4" s="1"/>
  <c r="BJ196" i="4"/>
  <c r="BJ197" i="4" s="1"/>
  <c r="AB196" i="4"/>
  <c r="AB197" i="4" s="1"/>
  <c r="BG196" i="4"/>
  <c r="BG197" i="4" s="1"/>
  <c r="BD196" i="4"/>
  <c r="BD197" i="4" s="1"/>
  <c r="Z196" i="4"/>
  <c r="Z197" i="4" s="1"/>
  <c r="BA196" i="4"/>
  <c r="BA197" i="4" s="1"/>
  <c r="Y196" i="4"/>
  <c r="Y197" i="4" s="1"/>
  <c r="AX196" i="4"/>
  <c r="AX197" i="4" s="1"/>
  <c r="W196" i="4"/>
  <c r="W197" i="4" s="1"/>
  <c r="AU196" i="4"/>
  <c r="AU197" i="4" s="1"/>
  <c r="V196" i="4"/>
  <c r="V197" i="4" s="1"/>
  <c r="AR196" i="4"/>
  <c r="AR197" i="4" s="1"/>
  <c r="AF208" i="4"/>
  <c r="AF209" i="4" s="1"/>
  <c r="AW380" i="4"/>
  <c r="AW381" i="4" s="1"/>
  <c r="AW382" i="4" s="1"/>
  <c r="S380" i="4"/>
  <c r="BN380" i="4"/>
  <c r="BN381" i="4" s="1"/>
  <c r="BN382" i="4" s="1"/>
  <c r="AN380" i="4"/>
  <c r="AN381" i="4" s="1"/>
  <c r="AN382" i="4" s="1"/>
  <c r="BL380" i="4"/>
  <c r="BL381" i="4" s="1"/>
  <c r="BL382" i="4" s="1"/>
  <c r="AM380" i="4"/>
  <c r="AM381" i="4" s="1"/>
  <c r="AM382" i="4" s="1"/>
  <c r="BJ380" i="4"/>
  <c r="BJ381" i="4" s="1"/>
  <c r="BJ382" i="4" s="1"/>
  <c r="BH380" i="4"/>
  <c r="BH381" i="4" s="1"/>
  <c r="BH382" i="4" s="1"/>
  <c r="AI380" i="4"/>
  <c r="AI381" i="4" s="1"/>
  <c r="AI382" i="4" s="1"/>
  <c r="BG380" i="4"/>
  <c r="BG381" i="4" s="1"/>
  <c r="BG382" i="4" s="1"/>
  <c r="AC380" i="4"/>
  <c r="AC381" i="4" s="1"/>
  <c r="AC382" i="4" s="1"/>
  <c r="BF380" i="4"/>
  <c r="BF381" i="4" s="1"/>
  <c r="BF382" i="4" s="1"/>
  <c r="AA380" i="4"/>
  <c r="AA381" i="4" s="1"/>
  <c r="AA382" i="4" s="1"/>
  <c r="BE380" i="4"/>
  <c r="BE381" i="4" s="1"/>
  <c r="BE382" i="4" s="1"/>
  <c r="Z380" i="4"/>
  <c r="Z381" i="4" s="1"/>
  <c r="Z382" i="4" s="1"/>
  <c r="AP380" i="4"/>
  <c r="AP381" i="4" s="1"/>
  <c r="AP382" i="4" s="1"/>
  <c r="BA380" i="4"/>
  <c r="BA381" i="4" s="1"/>
  <c r="BA382" i="4" s="1"/>
  <c r="AY380" i="4"/>
  <c r="AY381" i="4" s="1"/>
  <c r="AY382" i="4" s="1"/>
  <c r="AX380" i="4"/>
  <c r="AX381" i="4" s="1"/>
  <c r="AX382" i="4" s="1"/>
  <c r="AV380" i="4"/>
  <c r="AV381" i="4" s="1"/>
  <c r="AV382" i="4" s="1"/>
  <c r="AT380" i="4"/>
  <c r="AT381" i="4" s="1"/>
  <c r="AT382" i="4" s="1"/>
  <c r="AR380" i="4"/>
  <c r="AR381" i="4" s="1"/>
  <c r="AR382" i="4" s="1"/>
  <c r="AO380" i="4"/>
  <c r="AO381" i="4" s="1"/>
  <c r="AO382" i="4" s="1"/>
  <c r="AI654" i="4"/>
  <c r="AI655" i="4" s="1"/>
  <c r="AO42" i="4"/>
  <c r="AO43" i="4" s="1"/>
  <c r="V188" i="4"/>
  <c r="V189" i="4" s="1"/>
  <c r="BO294" i="4"/>
  <c r="BO295" i="4" s="1"/>
  <c r="BN404" i="4"/>
  <c r="BN405" i="4" s="1"/>
  <c r="BO404" i="4"/>
  <c r="BO405" i="4" s="1"/>
  <c r="AQ404" i="4"/>
  <c r="AQ405" i="4" s="1"/>
  <c r="Z404" i="4"/>
  <c r="Z405" i="4" s="1"/>
  <c r="AW404" i="4"/>
  <c r="AW405" i="4" s="1"/>
  <c r="AC404" i="4"/>
  <c r="AC405" i="4" s="1"/>
  <c r="AC406" i="4" s="1"/>
  <c r="AB404" i="4"/>
  <c r="AB405" i="4" s="1"/>
  <c r="AB406" i="4" s="1"/>
  <c r="AT404" i="4"/>
  <c r="AT405" i="4" s="1"/>
  <c r="AA404" i="4"/>
  <c r="AA405" i="4" s="1"/>
  <c r="AA406" i="4" s="1"/>
  <c r="Y404" i="4"/>
  <c r="Y405" i="4" s="1"/>
  <c r="X404" i="4"/>
  <c r="X405" i="4" s="1"/>
  <c r="AN404" i="4"/>
  <c r="AN405" i="4" s="1"/>
  <c r="AN406" i="4" s="1"/>
  <c r="W404" i="4"/>
  <c r="W405" i="4" s="1"/>
  <c r="BL404" i="4"/>
  <c r="BL405" i="4" s="1"/>
  <c r="AM404" i="4"/>
  <c r="AM405" i="4" s="1"/>
  <c r="V404" i="4"/>
  <c r="V405" i="4" s="1"/>
  <c r="AZ404" i="4"/>
  <c r="AZ405" i="4" s="1"/>
  <c r="AE404" i="4"/>
  <c r="AE405" i="4" s="1"/>
  <c r="AL404" i="4"/>
  <c r="AL405" i="4" s="1"/>
  <c r="AL406" i="4" s="1"/>
  <c r="AK404" i="4"/>
  <c r="AK405" i="4" s="1"/>
  <c r="AJ404" i="4"/>
  <c r="AJ405" i="4" s="1"/>
  <c r="AI404" i="4"/>
  <c r="AI405" i="4" s="1"/>
  <c r="AH404" i="4"/>
  <c r="AH405" i="4" s="1"/>
  <c r="AU42" i="4"/>
  <c r="AU43" i="4" s="1"/>
  <c r="BE42" i="4"/>
  <c r="BE43" i="4" s="1"/>
  <c r="AC46" i="4"/>
  <c r="AC47" i="4" s="1"/>
  <c r="BA46" i="4"/>
  <c r="BA47" i="4" s="1"/>
  <c r="S22" i="4"/>
  <c r="S23" i="4" s="1"/>
  <c r="AO30" i="4"/>
  <c r="AO31" i="4" s="1"/>
  <c r="AL30" i="4"/>
  <c r="AL31" i="4" s="1"/>
  <c r="BG42" i="4"/>
  <c r="BG43" i="4" s="1"/>
  <c r="AE46" i="4"/>
  <c r="AE47" i="4" s="1"/>
  <c r="BC46" i="4"/>
  <c r="BC47" i="4" s="1"/>
  <c r="BN76" i="4"/>
  <c r="BN77" i="4" s="1"/>
  <c r="BJ76" i="4"/>
  <c r="BJ77" i="4" s="1"/>
  <c r="AU76" i="4"/>
  <c r="AU77" i="4" s="1"/>
  <c r="W76" i="4"/>
  <c r="W77" i="4" s="1"/>
  <c r="BG76" i="4"/>
  <c r="BG77" i="4" s="1"/>
  <c r="AR76" i="4"/>
  <c r="AR77" i="4" s="1"/>
  <c r="AE76" i="4"/>
  <c r="AE77" i="4" s="1"/>
  <c r="AD76" i="4"/>
  <c r="AD77" i="4" s="1"/>
  <c r="S76" i="4"/>
  <c r="S77" i="4" s="1"/>
  <c r="BC76" i="4"/>
  <c r="BC77" i="4" s="1"/>
  <c r="AN76" i="4"/>
  <c r="AN77" i="4" s="1"/>
  <c r="AB76" i="4"/>
  <c r="AB77" i="4" s="1"/>
  <c r="AL76" i="4"/>
  <c r="AL77" i="4" s="1"/>
  <c r="AA76" i="4"/>
  <c r="AA77" i="4" s="1"/>
  <c r="BA76" i="4"/>
  <c r="BA77" i="4" s="1"/>
  <c r="Z76" i="4"/>
  <c r="Z77" i="4" s="1"/>
  <c r="AI76" i="4"/>
  <c r="AI77" i="4" s="1"/>
  <c r="BD76" i="4"/>
  <c r="BD77" i="4" s="1"/>
  <c r="BM94" i="4"/>
  <c r="BM95" i="4" s="1"/>
  <c r="AD94" i="4"/>
  <c r="AD95" i="4" s="1"/>
  <c r="BE94" i="4"/>
  <c r="BE95" i="4" s="1"/>
  <c r="AY94" i="4"/>
  <c r="AY95" i="4" s="1"/>
  <c r="AG94" i="4"/>
  <c r="AG95" i="4" s="1"/>
  <c r="AA94" i="4"/>
  <c r="AA95" i="4" s="1"/>
  <c r="X94" i="4"/>
  <c r="X95" i="4" s="1"/>
  <c r="BF98" i="4"/>
  <c r="BF99" i="4" s="1"/>
  <c r="AL162" i="4"/>
  <c r="AL163" i="4" s="1"/>
  <c r="BL188" i="4"/>
  <c r="BL189" i="4" s="1"/>
  <c r="AK196" i="4"/>
  <c r="AK197" i="4" s="1"/>
  <c r="BN226" i="4"/>
  <c r="BN227" i="4" s="1"/>
  <c r="AT226" i="4"/>
  <c r="AT227" i="4" s="1"/>
  <c r="AF226" i="4"/>
  <c r="AF227" i="4" s="1"/>
  <c r="BJ226" i="4"/>
  <c r="BJ227" i="4" s="1"/>
  <c r="AB226" i="4"/>
  <c r="AB227" i="4" s="1"/>
  <c r="BI226" i="4"/>
  <c r="BI227" i="4" s="1"/>
  <c r="AA226" i="4"/>
  <c r="AA227" i="4" s="1"/>
  <c r="BG226" i="4"/>
  <c r="BG227" i="4" s="1"/>
  <c r="AK226" i="4"/>
  <c r="AK227" i="4" s="1"/>
  <c r="BF226" i="4"/>
  <c r="BF227" i="4" s="1"/>
  <c r="AJ226" i="4"/>
  <c r="AJ227" i="4" s="1"/>
  <c r="Z226" i="4"/>
  <c r="Z227" i="4" s="1"/>
  <c r="BD226" i="4"/>
  <c r="BD227" i="4" s="1"/>
  <c r="BC226" i="4"/>
  <c r="BC227" i="4" s="1"/>
  <c r="AI226" i="4"/>
  <c r="AI227" i="4" s="1"/>
  <c r="Y226" i="4"/>
  <c r="Y227" i="4" s="1"/>
  <c r="BA226" i="4"/>
  <c r="BA227" i="4" s="1"/>
  <c r="X226" i="4"/>
  <c r="X227" i="4" s="1"/>
  <c r="AZ226" i="4"/>
  <c r="AZ227" i="4" s="1"/>
  <c r="AH226" i="4"/>
  <c r="AH227" i="4" s="1"/>
  <c r="X232" i="4"/>
  <c r="X233" i="4" s="1"/>
  <c r="BN274" i="4"/>
  <c r="BN275" i="4" s="1"/>
  <c r="BN280" i="4" s="1"/>
  <c r="Y274" i="4"/>
  <c r="Y275" i="4" s="1"/>
  <c r="AW274" i="4"/>
  <c r="AW275" i="4" s="1"/>
  <c r="U274" i="4"/>
  <c r="U275" i="4" s="1"/>
  <c r="BM274" i="4"/>
  <c r="BM275" i="4" s="1"/>
  <c r="AQ274" i="4"/>
  <c r="AQ275" i="4" s="1"/>
  <c r="AQ280" i="4" s="1"/>
  <c r="AB274" i="4"/>
  <c r="AB275" i="4" s="1"/>
  <c r="BL274" i="4"/>
  <c r="BL275" i="4" s="1"/>
  <c r="AO274" i="4"/>
  <c r="AO275" i="4" s="1"/>
  <c r="AA274" i="4"/>
  <c r="AA275" i="4" s="1"/>
  <c r="AN274" i="4"/>
  <c r="AN275" i="4" s="1"/>
  <c r="BJ274" i="4"/>
  <c r="BJ275" i="4" s="1"/>
  <c r="AL274" i="4"/>
  <c r="AL275" i="4" s="1"/>
  <c r="Z274" i="4"/>
  <c r="Z275" i="4" s="1"/>
  <c r="BI274" i="4"/>
  <c r="BI275" i="4" s="1"/>
  <c r="AK274" i="4"/>
  <c r="BG274" i="4"/>
  <c r="BG275" i="4" s="1"/>
  <c r="X274" i="4"/>
  <c r="X275" i="4" s="1"/>
  <c r="BF274" i="4"/>
  <c r="BF275" i="4" s="1"/>
  <c r="AJ274" i="4"/>
  <c r="AJ275" i="4" s="1"/>
  <c r="BD274" i="4"/>
  <c r="BD275" i="4" s="1"/>
  <c r="AI274" i="4"/>
  <c r="AI275" i="4" s="1"/>
  <c r="W274" i="4"/>
  <c r="W275" i="4" s="1"/>
  <c r="AN278" i="4"/>
  <c r="AN279" i="4" s="1"/>
  <c r="BN306" i="4"/>
  <c r="BN307" i="4" s="1"/>
  <c r="AN306" i="4"/>
  <c r="AN307" i="4" s="1"/>
  <c r="AK306" i="4"/>
  <c r="AK307" i="4" s="1"/>
  <c r="BO306" i="4"/>
  <c r="BO307" i="4" s="1"/>
  <c r="AJ306" i="4"/>
  <c r="AJ307" i="4" s="1"/>
  <c r="AI306" i="4"/>
  <c r="AI307" i="4" s="1"/>
  <c r="BL306" i="4"/>
  <c r="BL307" i="4" s="1"/>
  <c r="AG306" i="4"/>
  <c r="AG307" i="4" s="1"/>
  <c r="BI306" i="4"/>
  <c r="BI307" i="4" s="1"/>
  <c r="AF306" i="4"/>
  <c r="AF307" i="4" s="1"/>
  <c r="AT306" i="4"/>
  <c r="AT307" i="4" s="1"/>
  <c r="T306" i="4"/>
  <c r="T307" i="4" s="1"/>
  <c r="AD306" i="4"/>
  <c r="AD307" i="4" s="1"/>
  <c r="AC306" i="4"/>
  <c r="AC307" i="4" s="1"/>
  <c r="AA306" i="4"/>
  <c r="AA307" i="4" s="1"/>
  <c r="Z306" i="4"/>
  <c r="Z307" i="4" s="1"/>
  <c r="X306" i="4"/>
  <c r="X307" i="4" s="1"/>
  <c r="W306" i="4"/>
  <c r="W307" i="4" s="1"/>
  <c r="U306" i="4"/>
  <c r="U307" i="4" s="1"/>
  <c r="AD404" i="4"/>
  <c r="AD405" i="4" s="1"/>
  <c r="BB612" i="4"/>
  <c r="S746" i="4"/>
  <c r="BN208" i="4"/>
  <c r="BN209" i="4" s="1"/>
  <c r="BD208" i="4"/>
  <c r="BD209" i="4" s="1"/>
  <c r="BM208" i="4"/>
  <c r="BM209" i="4" s="1"/>
  <c r="AC208" i="4"/>
  <c r="AC209" i="4" s="1"/>
  <c r="BJ208" i="4"/>
  <c r="BJ209" i="4" s="1"/>
  <c r="AB208" i="4"/>
  <c r="AB209" i="4" s="1"/>
  <c r="BG208" i="4"/>
  <c r="BG209" i="4" s="1"/>
  <c r="Z208" i="4"/>
  <c r="Z209" i="4" s="1"/>
  <c r="BA208" i="4"/>
  <c r="BA209" i="4" s="1"/>
  <c r="Y208" i="4"/>
  <c r="Y209" i="4" s="1"/>
  <c r="AX208" i="4"/>
  <c r="AX209" i="4" s="1"/>
  <c r="W208" i="4"/>
  <c r="W209" i="4" s="1"/>
  <c r="AU208" i="4"/>
  <c r="AU209" i="4" s="1"/>
  <c r="V208" i="4"/>
  <c r="V209" i="4" s="1"/>
  <c r="AR208" i="4"/>
  <c r="AR209" i="4" s="1"/>
  <c r="AO208" i="4"/>
  <c r="AO209" i="4" s="1"/>
  <c r="T208" i="4"/>
  <c r="T209" i="4" s="1"/>
  <c r="AC436" i="4"/>
  <c r="AC437" i="4" s="1"/>
  <c r="AC442" i="4" s="1"/>
  <c r="BG188" i="4"/>
  <c r="BG189" i="4" s="1"/>
  <c r="X380" i="4"/>
  <c r="X381" i="4" s="1"/>
  <c r="X382" i="4" s="1"/>
  <c r="AZ46" i="4"/>
  <c r="AZ47" i="4" s="1"/>
  <c r="BN22" i="4"/>
  <c r="BN23" i="4" s="1"/>
  <c r="AU22" i="4"/>
  <c r="AU23" i="4" s="1"/>
  <c r="AC22" i="4"/>
  <c r="AC23" i="4" s="1"/>
  <c r="AT22" i="4"/>
  <c r="AT23" i="4" s="1"/>
  <c r="BF22" i="4"/>
  <c r="BF23" i="4" s="1"/>
  <c r="BI22" i="4"/>
  <c r="BI23" i="4" s="1"/>
  <c r="BN34" i="4"/>
  <c r="BN35" i="4" s="1"/>
  <c r="BI34" i="4"/>
  <c r="BI35" i="4" s="1"/>
  <c r="AR34" i="4"/>
  <c r="AR35" i="4" s="1"/>
  <c r="AZ34" i="4"/>
  <c r="AZ35" i="4" s="1"/>
  <c r="V34" i="4"/>
  <c r="V35" i="4" s="1"/>
  <c r="AX34" i="4"/>
  <c r="AX35" i="4" s="1"/>
  <c r="BK42" i="4"/>
  <c r="BK43" i="4" s="1"/>
  <c r="AF46" i="4"/>
  <c r="AF47" i="4" s="1"/>
  <c r="BD46" i="4"/>
  <c r="BD47" i="4" s="1"/>
  <c r="AE98" i="4"/>
  <c r="AE99" i="4" s="1"/>
  <c r="BG98" i="4"/>
  <c r="BG99" i="4" s="1"/>
  <c r="BE154" i="4"/>
  <c r="AN162" i="4"/>
  <c r="AN163" i="4" s="1"/>
  <c r="BN178" i="4"/>
  <c r="BN179" i="4" s="1"/>
  <c r="AN178" i="4"/>
  <c r="AN179" i="4" s="1"/>
  <c r="BC178" i="4"/>
  <c r="BC179" i="4" s="1"/>
  <c r="AZ178" i="4"/>
  <c r="AZ179" i="4" s="1"/>
  <c r="AW178" i="4"/>
  <c r="AW179" i="4" s="1"/>
  <c r="AT178" i="4"/>
  <c r="AT179" i="4" s="1"/>
  <c r="AQ178" i="4"/>
  <c r="AQ179" i="4" s="1"/>
  <c r="S226" i="4"/>
  <c r="S227" i="4" s="1"/>
  <c r="AL226" i="4"/>
  <c r="AL227" i="4" s="1"/>
  <c r="AI240" i="4"/>
  <c r="AI241" i="4" s="1"/>
  <c r="BA240" i="4"/>
  <c r="BA241" i="4" s="1"/>
  <c r="AK240" i="4"/>
  <c r="AK241" i="4" s="1"/>
  <c r="AZ240" i="4"/>
  <c r="AZ241" i="4" s="1"/>
  <c r="AH240" i="4"/>
  <c r="AH241" i="4" s="1"/>
  <c r="AG240" i="4"/>
  <c r="AG241" i="4" s="1"/>
  <c r="BO240" i="4"/>
  <c r="BO241" i="4" s="1"/>
  <c r="AX240" i="4"/>
  <c r="AX241" i="4" s="1"/>
  <c r="AE240" i="4"/>
  <c r="AE241" i="4" s="1"/>
  <c r="AW240" i="4"/>
  <c r="AW241" i="4" s="1"/>
  <c r="AD240" i="4"/>
  <c r="AD241" i="4" s="1"/>
  <c r="BM240" i="4"/>
  <c r="BM241" i="4" s="1"/>
  <c r="AB240" i="4"/>
  <c r="AB241" i="4" s="1"/>
  <c r="BL240" i="4"/>
  <c r="BL241" i="4" s="1"/>
  <c r="AU240" i="4"/>
  <c r="AU241" i="4" s="1"/>
  <c r="AA240" i="4"/>
  <c r="AA241" i="4" s="1"/>
  <c r="AT240" i="4"/>
  <c r="AT241" i="4" s="1"/>
  <c r="Y240" i="4"/>
  <c r="Y241" i="4" s="1"/>
  <c r="BJ240" i="4"/>
  <c r="BJ241" i="4" s="1"/>
  <c r="X240" i="4"/>
  <c r="X241" i="4" s="1"/>
  <c r="BF240" i="4"/>
  <c r="BF241" i="4" s="1"/>
  <c r="S274" i="4"/>
  <c r="S275" i="4" s="1"/>
  <c r="AT274" i="4"/>
  <c r="AT275" i="4" s="1"/>
  <c r="AQ278" i="4"/>
  <c r="AQ279" i="4" s="1"/>
  <c r="AP298" i="4"/>
  <c r="AP299" i="4" s="1"/>
  <c r="AF404" i="4"/>
  <c r="AF405" i="4" s="1"/>
  <c r="AO452" i="4"/>
  <c r="AO453" i="4" s="1"/>
  <c r="AO454" i="4" s="1"/>
  <c r="AR628" i="4"/>
  <c r="BO628" i="4"/>
  <c r="BO629" i="4" s="1"/>
  <c r="BN628" i="4"/>
  <c r="BN629" i="4" s="1"/>
  <c r="BL628" i="4"/>
  <c r="BL629" i="4" s="1"/>
  <c r="AP628" i="4"/>
  <c r="AP629" i="4" s="1"/>
  <c r="BJ628" i="4"/>
  <c r="BJ629" i="4" s="1"/>
  <c r="AO628" i="4"/>
  <c r="AO629" i="4" s="1"/>
  <c r="BG628" i="4"/>
  <c r="AL628" i="4"/>
  <c r="AL629" i="4" s="1"/>
  <c r="AU628" i="4"/>
  <c r="AU629" i="4" s="1"/>
  <c r="BA628" i="4"/>
  <c r="BA629" i="4" s="1"/>
  <c r="AY628" i="4"/>
  <c r="AY629" i="4" s="1"/>
  <c r="AX628" i="4"/>
  <c r="AX629" i="4" s="1"/>
  <c r="AS628" i="4"/>
  <c r="AS629" i="4" s="1"/>
  <c r="BE628" i="4"/>
  <c r="BE629" i="4" s="1"/>
  <c r="T628" i="4"/>
  <c r="T629" i="4" s="1"/>
  <c r="AI628" i="4"/>
  <c r="AI629" i="4" s="1"/>
  <c r="BN174" i="4"/>
  <c r="BN175" i="4" s="1"/>
  <c r="BI174" i="4"/>
  <c r="BI175" i="4" s="1"/>
  <c r="AE174" i="4"/>
  <c r="AE175" i="4" s="1"/>
  <c r="U174" i="4"/>
  <c r="U175" i="4" s="1"/>
  <c r="AW174" i="4"/>
  <c r="AW175" i="4" s="1"/>
  <c r="AH174" i="4"/>
  <c r="AH175" i="4" s="1"/>
  <c r="AG174" i="4"/>
  <c r="AG175" i="4" s="1"/>
  <c r="W174" i="4"/>
  <c r="W175" i="4" s="1"/>
  <c r="BO174" i="4"/>
  <c r="BO175" i="4" s="1"/>
  <c r="AU174" i="4"/>
  <c r="AU175" i="4" s="1"/>
  <c r="AT174" i="4"/>
  <c r="AT175" i="4" s="1"/>
  <c r="AF174" i="4"/>
  <c r="AF175" i="4" s="1"/>
  <c r="V174" i="4"/>
  <c r="V175" i="4" s="1"/>
  <c r="BM174" i="4"/>
  <c r="BM175" i="4" s="1"/>
  <c r="AR174" i="4"/>
  <c r="AR175" i="4" s="1"/>
  <c r="BL174" i="4"/>
  <c r="BL175" i="4" s="1"/>
  <c r="AQ174" i="4"/>
  <c r="AQ175" i="4" s="1"/>
  <c r="AD174" i="4"/>
  <c r="AD175" i="4" s="1"/>
  <c r="T174" i="4"/>
  <c r="T175" i="4" s="1"/>
  <c r="BJ174" i="4"/>
  <c r="BJ175" i="4" s="1"/>
  <c r="AO174" i="4"/>
  <c r="AO175" i="4" s="1"/>
  <c r="AN174" i="4"/>
  <c r="AN175" i="4" s="1"/>
  <c r="AC174" i="4"/>
  <c r="AC175" i="4" s="1"/>
  <c r="S174" i="4"/>
  <c r="S175" i="4" s="1"/>
  <c r="AQ98" i="4"/>
  <c r="AQ99" i="4" s="1"/>
  <c r="AD280" i="4"/>
  <c r="S654" i="4"/>
  <c r="S655" i="4" s="1"/>
  <c r="V126" i="4"/>
  <c r="V127" i="4" s="1"/>
  <c r="BN544" i="4"/>
  <c r="BN545" i="4" s="1"/>
  <c r="BA544" i="4"/>
  <c r="BA545" i="4" s="1"/>
  <c r="AC544" i="4"/>
  <c r="AC545" i="4" s="1"/>
  <c r="AC546" i="4" s="1"/>
  <c r="BD544" i="4"/>
  <c r="BD545" i="4" s="1"/>
  <c r="AE544" i="4"/>
  <c r="AE545" i="4" s="1"/>
  <c r="BC544" i="4"/>
  <c r="BC545" i="4" s="1"/>
  <c r="AB544" i="4"/>
  <c r="AB545" i="4" s="1"/>
  <c r="AZ544" i="4"/>
  <c r="AZ545" i="4" s="1"/>
  <c r="Z544" i="4"/>
  <c r="Z545" i="4" s="1"/>
  <c r="AX544" i="4"/>
  <c r="AX545" i="4" s="1"/>
  <c r="Y544" i="4"/>
  <c r="Y545" i="4" s="1"/>
  <c r="AW544" i="4"/>
  <c r="AW545" i="4" s="1"/>
  <c r="W544" i="4"/>
  <c r="W545" i="4" s="1"/>
  <c r="AU544" i="4"/>
  <c r="AU545" i="4" s="1"/>
  <c r="V544" i="4"/>
  <c r="V545" i="4" s="1"/>
  <c r="AT544" i="4"/>
  <c r="AT545" i="4" s="1"/>
  <c r="BG544" i="4"/>
  <c r="BG545" i="4" s="1"/>
  <c r="AH544" i="4"/>
  <c r="AH545" i="4" s="1"/>
  <c r="AL544" i="4"/>
  <c r="AL545" i="4" s="1"/>
  <c r="AK544" i="4"/>
  <c r="AK545" i="4" s="1"/>
  <c r="AI544" i="4"/>
  <c r="AI545" i="4" s="1"/>
  <c r="AF544" i="4"/>
  <c r="AF545" i="4" s="1"/>
  <c r="T544" i="4"/>
  <c r="T545" i="4" s="1"/>
  <c r="BO544" i="4"/>
  <c r="BO545" i="4" s="1"/>
  <c r="AO544" i="4"/>
  <c r="AO545" i="4" s="1"/>
  <c r="BJ544" i="4"/>
  <c r="BJ545" i="4" s="1"/>
  <c r="BJ546" i="4" s="1"/>
  <c r="BI544" i="4"/>
  <c r="BI545" i="4" s="1"/>
  <c r="BF544" i="4"/>
  <c r="BF545" i="4" s="1"/>
  <c r="AR544" i="4"/>
  <c r="AR545" i="4" s="1"/>
  <c r="AQ544" i="4"/>
  <c r="AQ545" i="4" s="1"/>
  <c r="AN544" i="4"/>
  <c r="AN545" i="4" s="1"/>
  <c r="S544" i="4"/>
  <c r="S545" i="4" s="1"/>
  <c r="AZ98" i="4"/>
  <c r="AZ99" i="4" s="1"/>
  <c r="AE196" i="4"/>
  <c r="AE197" i="4" s="1"/>
  <c r="Z278" i="4"/>
  <c r="Z279" i="4" s="1"/>
  <c r="BE976" i="4"/>
  <c r="BE977" i="4" s="1"/>
  <c r="BE978" i="4" s="1"/>
  <c r="AH22" i="4"/>
  <c r="AH23" i="4" s="1"/>
  <c r="AI22" i="4"/>
  <c r="AI23" i="4" s="1"/>
  <c r="T22" i="4"/>
  <c r="T23" i="4" s="1"/>
  <c r="BJ22" i="4"/>
  <c r="BJ23" i="4" s="1"/>
  <c r="S34" i="4"/>
  <c r="S35" i="4" s="1"/>
  <c r="AI34" i="4"/>
  <c r="AI35" i="4" s="1"/>
  <c r="BA34" i="4"/>
  <c r="BA35" i="4" s="1"/>
  <c r="BM42" i="4"/>
  <c r="BM43" i="4" s="1"/>
  <c r="BF46" i="4"/>
  <c r="BF47" i="4" s="1"/>
  <c r="AJ68" i="4"/>
  <c r="AJ69" i="4" s="1"/>
  <c r="AT68" i="4"/>
  <c r="AT69" i="4" s="1"/>
  <c r="S68" i="4"/>
  <c r="AE68" i="4"/>
  <c r="AE69" i="4" s="1"/>
  <c r="AC68" i="4"/>
  <c r="AC69" i="4" s="1"/>
  <c r="BC68" i="4"/>
  <c r="BC69" i="4" s="1"/>
  <c r="V68" i="4"/>
  <c r="V69" i="4" s="1"/>
  <c r="AZ68" i="4"/>
  <c r="AZ69" i="4" s="1"/>
  <c r="T68" i="4"/>
  <c r="T69" i="4" s="1"/>
  <c r="BO68" i="4"/>
  <c r="BO69" i="4" s="1"/>
  <c r="R75" i="4"/>
  <c r="BI76" i="4"/>
  <c r="BI77" i="4" s="1"/>
  <c r="BJ98" i="4"/>
  <c r="BJ99" i="4" s="1"/>
  <c r="AO162" i="4"/>
  <c r="AO163" i="4" s="1"/>
  <c r="AB170" i="4"/>
  <c r="AB171" i="4" s="1"/>
  <c r="T178" i="4"/>
  <c r="T179" i="4" s="1"/>
  <c r="AN188" i="4"/>
  <c r="AN189" i="4" s="1"/>
  <c r="AL196" i="4"/>
  <c r="AL197" i="4" s="1"/>
  <c r="BN214" i="4"/>
  <c r="BN215" i="4" s="1"/>
  <c r="BO214" i="4"/>
  <c r="BO215" i="4" s="1"/>
  <c r="AH214" i="4"/>
  <c r="AH215" i="4" s="1"/>
  <c r="X214" i="4"/>
  <c r="X215" i="4" s="1"/>
  <c r="BC214" i="4"/>
  <c r="BC215" i="4" s="1"/>
  <c r="AK214" i="4"/>
  <c r="AK215" i="4" s="1"/>
  <c r="AJ214" i="4"/>
  <c r="AJ215" i="4" s="1"/>
  <c r="Z214" i="4"/>
  <c r="Z215" i="4" s="1"/>
  <c r="BA214" i="4"/>
  <c r="BA215" i="4" s="1"/>
  <c r="AZ214" i="4"/>
  <c r="AZ215" i="4" s="1"/>
  <c r="AI214" i="4"/>
  <c r="AI215" i="4" s="1"/>
  <c r="Y214" i="4"/>
  <c r="Y215" i="4" s="1"/>
  <c r="AX214" i="4"/>
  <c r="AX215" i="4" s="1"/>
  <c r="AW214" i="4"/>
  <c r="AW215" i="4" s="1"/>
  <c r="AW228" i="4" s="1"/>
  <c r="AG214" i="4"/>
  <c r="AG215" i="4" s="1"/>
  <c r="W214" i="4"/>
  <c r="W215" i="4" s="1"/>
  <c r="AU214" i="4"/>
  <c r="AU215" i="4" s="1"/>
  <c r="AT214" i="4"/>
  <c r="AT215" i="4" s="1"/>
  <c r="AF214" i="4"/>
  <c r="AF215" i="4" s="1"/>
  <c r="V214" i="4"/>
  <c r="V215" i="4" s="1"/>
  <c r="AL214" i="4"/>
  <c r="AL215" i="4" s="1"/>
  <c r="AN226" i="4"/>
  <c r="AN227" i="4" s="1"/>
  <c r="S240" i="4"/>
  <c r="S241" i="4" s="1"/>
  <c r="BG240" i="4"/>
  <c r="BG241" i="4" s="1"/>
  <c r="T274" i="4"/>
  <c r="T275" i="4" s="1"/>
  <c r="T280" i="4" s="1"/>
  <c r="AU274" i="4"/>
  <c r="AU275" i="4" s="1"/>
  <c r="AT278" i="4"/>
  <c r="AT279" i="4" s="1"/>
  <c r="BB298" i="4"/>
  <c r="BB299" i="4" s="1"/>
  <c r="AQ306" i="4"/>
  <c r="AQ307" i="4" s="1"/>
  <c r="AI326" i="4"/>
  <c r="AI327" i="4" s="1"/>
  <c r="AI328" i="4" s="1"/>
  <c r="BJ326" i="4"/>
  <c r="BJ327" i="4" s="1"/>
  <c r="BJ328" i="4" s="1"/>
  <c r="AL326" i="4"/>
  <c r="AL327" i="4" s="1"/>
  <c r="AL328" i="4" s="1"/>
  <c r="U326" i="4"/>
  <c r="U327" i="4" s="1"/>
  <c r="U328" i="4" s="1"/>
  <c r="AX326" i="4"/>
  <c r="AX327" i="4" s="1"/>
  <c r="AX328" i="4" s="1"/>
  <c r="AW326" i="4"/>
  <c r="AW327" i="4" s="1"/>
  <c r="AW328" i="4" s="1"/>
  <c r="AB326" i="4"/>
  <c r="AB327" i="4" s="1"/>
  <c r="AB328" i="4" s="1"/>
  <c r="AU326" i="4"/>
  <c r="AU327" i="4" s="1"/>
  <c r="AU328" i="4" s="1"/>
  <c r="AA326" i="4"/>
  <c r="AA327" i="4" s="1"/>
  <c r="AA328" i="4" s="1"/>
  <c r="AT326" i="4"/>
  <c r="AT327" i="4" s="1"/>
  <c r="AT328" i="4" s="1"/>
  <c r="Y326" i="4"/>
  <c r="Y327" i="4" s="1"/>
  <c r="Y328" i="4" s="1"/>
  <c r="AR326" i="4"/>
  <c r="AR327" i="4" s="1"/>
  <c r="AR328" i="4" s="1"/>
  <c r="X326" i="4"/>
  <c r="X327" i="4" s="1"/>
  <c r="X328" i="4" s="1"/>
  <c r="AQ326" i="4"/>
  <c r="AQ327" i="4" s="1"/>
  <c r="AQ328" i="4" s="1"/>
  <c r="BO326" i="4"/>
  <c r="BO327" i="4" s="1"/>
  <c r="BO328" i="4" s="1"/>
  <c r="AO326" i="4"/>
  <c r="AO327" i="4" s="1"/>
  <c r="AO328" i="4" s="1"/>
  <c r="V326" i="4"/>
  <c r="V327" i="4" s="1"/>
  <c r="V328" i="4" s="1"/>
  <c r="BA326" i="4"/>
  <c r="BA327" i="4" s="1"/>
  <c r="BA328" i="4" s="1"/>
  <c r="AE326" i="4"/>
  <c r="AE327" i="4" s="1"/>
  <c r="AE328" i="4" s="1"/>
  <c r="BD326" i="4"/>
  <c r="BD327" i="4" s="1"/>
  <c r="BD328" i="4" s="1"/>
  <c r="BC326" i="4"/>
  <c r="BC327" i="4" s="1"/>
  <c r="BC328" i="4" s="1"/>
  <c r="AZ326" i="4"/>
  <c r="AZ327" i="4" s="1"/>
  <c r="AZ328" i="4" s="1"/>
  <c r="AN326" i="4"/>
  <c r="AN327" i="4" s="1"/>
  <c r="AN328" i="4" s="1"/>
  <c r="AK326" i="4"/>
  <c r="AK327" i="4" s="1"/>
  <c r="AK328" i="4" s="1"/>
  <c r="AJ326" i="4"/>
  <c r="AJ327" i="4" s="1"/>
  <c r="AJ328" i="4" s="1"/>
  <c r="V406" i="4"/>
  <c r="AG404" i="4"/>
  <c r="AG405" i="4" s="1"/>
  <c r="BM452" i="4"/>
  <c r="BM453" i="4" s="1"/>
  <c r="BM454" i="4" s="1"/>
  <c r="AC594" i="4"/>
  <c r="AC595" i="4" s="1"/>
  <c r="Z628" i="4"/>
  <c r="Z629" i="4" s="1"/>
  <c r="BN152" i="4"/>
  <c r="BN153" i="4" s="1"/>
  <c r="BF218" i="4"/>
  <c r="BF219" i="4" s="1"/>
  <c r="AI236" i="4"/>
  <c r="AI237" i="4" s="1"/>
  <c r="BN248" i="4"/>
  <c r="BN249" i="4" s="1"/>
  <c r="BM248" i="4"/>
  <c r="BM249" i="4" s="1"/>
  <c r="AB248" i="4"/>
  <c r="AB249" i="4" s="1"/>
  <c r="AU248" i="4"/>
  <c r="AU249" i="4" s="1"/>
  <c r="AE252" i="4"/>
  <c r="AE253" i="4" s="1"/>
  <c r="AX252" i="4"/>
  <c r="AX253" i="4" s="1"/>
  <c r="BN290" i="4"/>
  <c r="BN291" i="4" s="1"/>
  <c r="W290" i="4"/>
  <c r="W291" i="4" s="1"/>
  <c r="BO290" i="4"/>
  <c r="BO291" i="4" s="1"/>
  <c r="AW290" i="4"/>
  <c r="AW291" i="4" s="1"/>
  <c r="AD290" i="4"/>
  <c r="AD291" i="4" s="1"/>
  <c r="AB290" i="4"/>
  <c r="AB291" i="4" s="1"/>
  <c r="AU290" i="4"/>
  <c r="AU291" i="4" s="1"/>
  <c r="AA290" i="4"/>
  <c r="AA291" i="4" s="1"/>
  <c r="BM290" i="4"/>
  <c r="BM291" i="4" s="1"/>
  <c r="AT290" i="4"/>
  <c r="AT291" i="4" s="1"/>
  <c r="BL290" i="4"/>
  <c r="BL291" i="4" s="1"/>
  <c r="AR290" i="4"/>
  <c r="AR291" i="4" s="1"/>
  <c r="Z290" i="4"/>
  <c r="Z291" i="4" s="1"/>
  <c r="BJ290" i="4"/>
  <c r="BJ291" i="4" s="1"/>
  <c r="AQ290" i="4"/>
  <c r="AQ291" i="4" s="1"/>
  <c r="Y290" i="4"/>
  <c r="Y291" i="4" s="1"/>
  <c r="BI290" i="4"/>
  <c r="BI291" i="4" s="1"/>
  <c r="X290" i="4"/>
  <c r="X291" i="4" s="1"/>
  <c r="AG290" i="4"/>
  <c r="AG291" i="4" s="1"/>
  <c r="AZ290" i="4"/>
  <c r="AZ291" i="4" s="1"/>
  <c r="AI362" i="4"/>
  <c r="AI363" i="4" s="1"/>
  <c r="AJ362" i="4"/>
  <c r="AJ363" i="4" s="1"/>
  <c r="Z406" i="4"/>
  <c r="BE458" i="4"/>
  <c r="BE459" i="4" s="1"/>
  <c r="BE460" i="4" s="1"/>
  <c r="AO458" i="4"/>
  <c r="AO459" i="4" s="1"/>
  <c r="AO460" i="4" s="1"/>
  <c r="Y458" i="4"/>
  <c r="Y459" i="4" s="1"/>
  <c r="Y460" i="4" s="1"/>
  <c r="BD458" i="4"/>
  <c r="BD459" i="4" s="1"/>
  <c r="BD460" i="4" s="1"/>
  <c r="AN458" i="4"/>
  <c r="AN459" i="4" s="1"/>
  <c r="AN460" i="4" s="1"/>
  <c r="X458" i="4"/>
  <c r="X459" i="4" s="1"/>
  <c r="X460" i="4" s="1"/>
  <c r="BC458" i="4"/>
  <c r="BC459" i="4" s="1"/>
  <c r="BC460" i="4" s="1"/>
  <c r="AM458" i="4"/>
  <c r="AM459" i="4" s="1"/>
  <c r="AM460" i="4" s="1"/>
  <c r="W458" i="4"/>
  <c r="W459" i="4" s="1"/>
  <c r="W460" i="4" s="1"/>
  <c r="BB458" i="4"/>
  <c r="BB459" i="4" s="1"/>
  <c r="BB460" i="4" s="1"/>
  <c r="AL458" i="4"/>
  <c r="AL459" i="4" s="1"/>
  <c r="AL460" i="4" s="1"/>
  <c r="V458" i="4"/>
  <c r="BA458" i="4"/>
  <c r="BA459" i="4" s="1"/>
  <c r="BA460" i="4" s="1"/>
  <c r="AK458" i="4"/>
  <c r="AK459" i="4" s="1"/>
  <c r="AK460" i="4" s="1"/>
  <c r="U458" i="4"/>
  <c r="U459" i="4" s="1"/>
  <c r="U460" i="4" s="1"/>
  <c r="AZ458" i="4"/>
  <c r="AZ459" i="4" s="1"/>
  <c r="AZ460" i="4" s="1"/>
  <c r="AJ458" i="4"/>
  <c r="AJ459" i="4" s="1"/>
  <c r="AJ460" i="4" s="1"/>
  <c r="T458" i="4"/>
  <c r="T459" i="4" s="1"/>
  <c r="T460" i="4" s="1"/>
  <c r="BO458" i="4"/>
  <c r="BO459" i="4" s="1"/>
  <c r="BO460" i="4" s="1"/>
  <c r="AY458" i="4"/>
  <c r="AY459" i="4" s="1"/>
  <c r="AY460" i="4" s="1"/>
  <c r="AI458" i="4"/>
  <c r="AI459" i="4" s="1"/>
  <c r="AI460" i="4" s="1"/>
  <c r="S458" i="4"/>
  <c r="BG458" i="4"/>
  <c r="BG459" i="4" s="1"/>
  <c r="BG460" i="4" s="1"/>
  <c r="AQ458" i="4"/>
  <c r="AQ459" i="4" s="1"/>
  <c r="AQ460" i="4" s="1"/>
  <c r="AA458" i="4"/>
  <c r="AA459" i="4" s="1"/>
  <c r="AA460" i="4" s="1"/>
  <c r="AP458" i="4"/>
  <c r="AP459" i="4" s="1"/>
  <c r="AP460" i="4" s="1"/>
  <c r="BN458" i="4"/>
  <c r="BN459" i="4" s="1"/>
  <c r="BN460" i="4" s="1"/>
  <c r="AH458" i="4"/>
  <c r="AH459" i="4" s="1"/>
  <c r="AH460" i="4" s="1"/>
  <c r="BM458" i="4"/>
  <c r="BM459" i="4" s="1"/>
  <c r="BM460" i="4" s="1"/>
  <c r="AG458" i="4"/>
  <c r="AG459" i="4" s="1"/>
  <c r="AG460" i="4" s="1"/>
  <c r="BL458" i="4"/>
  <c r="BL459" i="4" s="1"/>
  <c r="BL460" i="4" s="1"/>
  <c r="AF458" i="4"/>
  <c r="AF459" i="4" s="1"/>
  <c r="AF460" i="4" s="1"/>
  <c r="BK458" i="4"/>
  <c r="BK459" i="4" s="1"/>
  <c r="BK460" i="4" s="1"/>
  <c r="AE458" i="4"/>
  <c r="AE459" i="4" s="1"/>
  <c r="AE460" i="4" s="1"/>
  <c r="BJ458" i="4"/>
  <c r="BJ459" i="4" s="1"/>
  <c r="BJ460" i="4" s="1"/>
  <c r="AD458" i="4"/>
  <c r="AD459" i="4" s="1"/>
  <c r="AD460" i="4" s="1"/>
  <c r="BI458" i="4"/>
  <c r="BI459" i="4" s="1"/>
  <c r="BI460" i="4" s="1"/>
  <c r="AC458" i="4"/>
  <c r="AC459" i="4" s="1"/>
  <c r="AC460" i="4" s="1"/>
  <c r="AS458" i="4"/>
  <c r="AS459" i="4" s="1"/>
  <c r="AS460" i="4" s="1"/>
  <c r="BN466" i="4"/>
  <c r="BN467" i="4" s="1"/>
  <c r="AK466" i="4"/>
  <c r="AK467" i="4" s="1"/>
  <c r="AI466" i="4"/>
  <c r="AI467" i="4" s="1"/>
  <c r="AH466" i="4"/>
  <c r="AH467" i="4" s="1"/>
  <c r="AF466" i="4"/>
  <c r="AF467" i="4" s="1"/>
  <c r="BO466" i="4"/>
  <c r="BO467" i="4" s="1"/>
  <c r="AE466" i="4"/>
  <c r="AE467" i="4" s="1"/>
  <c r="BL466" i="4"/>
  <c r="BL467" i="4" s="1"/>
  <c r="AC466" i="4"/>
  <c r="AC467" i="4" s="1"/>
  <c r="BI466" i="4"/>
  <c r="BI467" i="4" s="1"/>
  <c r="AB466" i="4"/>
  <c r="AB467" i="4" s="1"/>
  <c r="AN466" i="4"/>
  <c r="AN467" i="4" s="1"/>
  <c r="AZ466" i="4"/>
  <c r="AZ467" i="4" s="1"/>
  <c r="AW466" i="4"/>
  <c r="AW467" i="4" s="1"/>
  <c r="AT466" i="4"/>
  <c r="AT467" i="4" s="1"/>
  <c r="AQ466" i="4"/>
  <c r="AQ467" i="4" s="1"/>
  <c r="AO466" i="4"/>
  <c r="AO467" i="4" s="1"/>
  <c r="AL466" i="4"/>
  <c r="AL467" i="4" s="1"/>
  <c r="Z466" i="4"/>
  <c r="Z467" i="4" s="1"/>
  <c r="BF466" i="4"/>
  <c r="BF467" i="4" s="1"/>
  <c r="BB580" i="4"/>
  <c r="BB581" i="4" s="1"/>
  <c r="BB586" i="4" s="1"/>
  <c r="BF580" i="4"/>
  <c r="BF581" i="4" s="1"/>
  <c r="AN580" i="4"/>
  <c r="AN581" i="4" s="1"/>
  <c r="BD580" i="4"/>
  <c r="BD581" i="4" s="1"/>
  <c r="AL580" i="4"/>
  <c r="AL581" i="4" s="1"/>
  <c r="BC580" i="4"/>
  <c r="BC581" i="4" s="1"/>
  <c r="AI580" i="4"/>
  <c r="AI581" i="4" s="1"/>
  <c r="BG580" i="4"/>
  <c r="BG581" i="4" s="1"/>
  <c r="AF580" i="4"/>
  <c r="AF581" i="4" s="1"/>
  <c r="BA580" i="4"/>
  <c r="BA581" i="4" s="1"/>
  <c r="AE580" i="4"/>
  <c r="AE581" i="4" s="1"/>
  <c r="AZ580" i="4"/>
  <c r="AZ581" i="4" s="1"/>
  <c r="AC580" i="4"/>
  <c r="AC581" i="4" s="1"/>
  <c r="AX580" i="4"/>
  <c r="AX581" i="4" s="1"/>
  <c r="AB580" i="4"/>
  <c r="AB581" i="4" s="1"/>
  <c r="Z580" i="4"/>
  <c r="Z581" i="4" s="1"/>
  <c r="AW580" i="4"/>
  <c r="AW581" i="4" s="1"/>
  <c r="BJ580" i="4"/>
  <c r="BJ581" i="4" s="1"/>
  <c r="AK580" i="4"/>
  <c r="AK581" i="4" s="1"/>
  <c r="AO580" i="4"/>
  <c r="AO581" i="4" s="1"/>
  <c r="AH580" i="4"/>
  <c r="AH581" i="4" s="1"/>
  <c r="Y580" i="4"/>
  <c r="Y581" i="4" s="1"/>
  <c r="BO580" i="4"/>
  <c r="BO581" i="4" s="1"/>
  <c r="W580" i="4"/>
  <c r="W581" i="4" s="1"/>
  <c r="BN580" i="4"/>
  <c r="BN581" i="4" s="1"/>
  <c r="V580" i="4"/>
  <c r="V581" i="4" s="1"/>
  <c r="T580" i="4"/>
  <c r="T581" i="4" s="1"/>
  <c r="R623" i="4"/>
  <c r="AG72" i="4"/>
  <c r="AG73" i="4" s="1"/>
  <c r="BL80" i="4"/>
  <c r="BL81" i="4" s="1"/>
  <c r="BN88" i="4"/>
  <c r="BN89" i="4" s="1"/>
  <c r="AT88" i="4"/>
  <c r="AT89" i="4" s="1"/>
  <c r="AG88" i="4"/>
  <c r="AG89" i="4" s="1"/>
  <c r="AD88" i="4"/>
  <c r="AD89" i="4" s="1"/>
  <c r="BF88" i="4"/>
  <c r="BF89" i="4" s="1"/>
  <c r="AR106" i="4"/>
  <c r="AR107" i="4" s="1"/>
  <c r="BD118" i="4"/>
  <c r="BD119" i="4" s="1"/>
  <c r="AB122" i="4"/>
  <c r="AB123" i="4" s="1"/>
  <c r="AU122" i="4"/>
  <c r="AU123" i="4" s="1"/>
  <c r="AE134" i="4"/>
  <c r="AE135" i="4" s="1"/>
  <c r="AG152" i="4"/>
  <c r="AG153" i="4" s="1"/>
  <c r="AV158" i="4"/>
  <c r="AV159" i="4" s="1"/>
  <c r="AY38" i="4"/>
  <c r="AY39" i="4" s="1"/>
  <c r="BN64" i="4"/>
  <c r="BN65" i="4" s="1"/>
  <c r="AQ64" i="4"/>
  <c r="AQ65" i="4" s="1"/>
  <c r="T64" i="4"/>
  <c r="T65" i="4" s="1"/>
  <c r="AD64" i="4"/>
  <c r="AD65" i="4" s="1"/>
  <c r="AO64" i="4"/>
  <c r="AO65" i="4" s="1"/>
  <c r="BF64" i="4"/>
  <c r="BF65" i="4" s="1"/>
  <c r="AH72" i="4"/>
  <c r="AH73" i="4" s="1"/>
  <c r="S88" i="4"/>
  <c r="S89" i="4" s="1"/>
  <c r="AE88" i="4"/>
  <c r="AE89" i="4" s="1"/>
  <c r="AQ88" i="4"/>
  <c r="AQ89" i="4" s="1"/>
  <c r="AS106" i="4"/>
  <c r="AS107" i="4" s="1"/>
  <c r="AW122" i="4"/>
  <c r="AW123" i="4" s="1"/>
  <c r="AF134" i="4"/>
  <c r="AF135" i="4" s="1"/>
  <c r="AI138" i="4"/>
  <c r="AI139" i="4" s="1"/>
  <c r="BC138" i="4"/>
  <c r="BC139" i="4" s="1"/>
  <c r="AL138" i="4"/>
  <c r="AL139" i="4" s="1"/>
  <c r="BD138" i="4"/>
  <c r="BD139" i="4" s="1"/>
  <c r="AH152" i="4"/>
  <c r="AH153" i="4" s="1"/>
  <c r="AY152" i="4"/>
  <c r="AY153" i="4" s="1"/>
  <c r="BB158" i="4"/>
  <c r="BB159" i="4" s="1"/>
  <c r="BN166" i="4"/>
  <c r="BN167" i="4" s="1"/>
  <c r="AF166" i="4"/>
  <c r="AF167" i="4" s="1"/>
  <c r="BC166" i="4"/>
  <c r="BC167" i="4" s="1"/>
  <c r="Y182" i="4"/>
  <c r="Y183" i="4" s="1"/>
  <c r="BI218" i="4"/>
  <c r="BI219" i="4" s="1"/>
  <c r="BI228" i="4" s="1"/>
  <c r="S248" i="4"/>
  <c r="AX248" i="4"/>
  <c r="AX249" i="4" s="1"/>
  <c r="AG252" i="4"/>
  <c r="AG253" i="4" s="1"/>
  <c r="BB252" i="4"/>
  <c r="BB253" i="4" s="1"/>
  <c r="AD256" i="4"/>
  <c r="AD257" i="4" s="1"/>
  <c r="AW256" i="4"/>
  <c r="AW257" i="4" s="1"/>
  <c r="S290" i="4"/>
  <c r="BA290" i="4"/>
  <c r="BA291" i="4" s="1"/>
  <c r="BH334" i="4"/>
  <c r="BH335" i="4" s="1"/>
  <c r="X334" i="4"/>
  <c r="X335" i="4" s="1"/>
  <c r="AP334" i="4"/>
  <c r="AP335" i="4" s="1"/>
  <c r="AM334" i="4"/>
  <c r="AM335" i="4" s="1"/>
  <c r="AJ334" i="4"/>
  <c r="AJ335" i="4" s="1"/>
  <c r="AG334" i="4"/>
  <c r="AG335" i="4" s="1"/>
  <c r="AV334" i="4"/>
  <c r="AV335" i="4" s="1"/>
  <c r="Q395" i="4"/>
  <c r="AL345" i="4"/>
  <c r="AL346" i="4" s="1"/>
  <c r="AJ350" i="4"/>
  <c r="AJ351" i="4" s="1"/>
  <c r="AG350" i="4"/>
  <c r="AG351" i="4" s="1"/>
  <c r="AD350" i="4"/>
  <c r="AD351" i="4" s="1"/>
  <c r="AA350" i="4"/>
  <c r="AA351" i="4" s="1"/>
  <c r="BN350" i="4"/>
  <c r="BN351" i="4" s="1"/>
  <c r="BK350" i="4"/>
  <c r="BK351" i="4" s="1"/>
  <c r="X350" i="4"/>
  <c r="X351" i="4" s="1"/>
  <c r="AM350" i="4"/>
  <c r="AM351" i="4" s="1"/>
  <c r="U362" i="4"/>
  <c r="U363" i="4" s="1"/>
  <c r="BM374" i="4"/>
  <c r="BM375" i="4" s="1"/>
  <c r="AG374" i="4"/>
  <c r="AG375" i="4" s="1"/>
  <c r="BH374" i="4"/>
  <c r="BH375" i="4" s="1"/>
  <c r="BE374" i="4"/>
  <c r="BE375" i="4" s="1"/>
  <c r="BB374" i="4"/>
  <c r="BB375" i="4" s="1"/>
  <c r="AY374" i="4"/>
  <c r="AY375" i="4" s="1"/>
  <c r="AV374" i="4"/>
  <c r="AV375" i="4" s="1"/>
  <c r="AS374" i="4"/>
  <c r="AS375" i="4" s="1"/>
  <c r="AP374" i="4"/>
  <c r="AP375" i="4" s="1"/>
  <c r="BN374" i="4"/>
  <c r="BN375" i="4" s="1"/>
  <c r="X442" i="4"/>
  <c r="Z458" i="4"/>
  <c r="Z459" i="4" s="1"/>
  <c r="Z460" i="4" s="1"/>
  <c r="S580" i="4"/>
  <c r="S581" i="4" s="1"/>
  <c r="BO683" i="4"/>
  <c r="R681" i="4"/>
  <c r="BN722" i="4"/>
  <c r="BN723" i="4" s="1"/>
  <c r="BD722" i="4"/>
  <c r="BD723" i="4" s="1"/>
  <c r="AD722" i="4"/>
  <c r="AD723" i="4" s="1"/>
  <c r="AO722" i="4"/>
  <c r="AO723" i="4" s="1"/>
  <c r="AC722" i="4"/>
  <c r="AC723" i="4" s="1"/>
  <c r="BC722" i="4"/>
  <c r="BC723" i="4" s="1"/>
  <c r="AB722" i="4"/>
  <c r="AB723" i="4" s="1"/>
  <c r="BA722" i="4"/>
  <c r="BA723" i="4" s="1"/>
  <c r="AN722" i="4"/>
  <c r="AN723" i="4" s="1"/>
  <c r="AA722" i="4"/>
  <c r="AA723" i="4" s="1"/>
  <c r="BO722" i="4"/>
  <c r="BO723" i="4" s="1"/>
  <c r="AZ722" i="4"/>
  <c r="AZ723" i="4" s="1"/>
  <c r="AM722" i="4"/>
  <c r="AM723" i="4" s="1"/>
  <c r="Z722" i="4"/>
  <c r="Z723" i="4" s="1"/>
  <c r="BM722" i="4"/>
  <c r="BM723" i="4" s="1"/>
  <c r="AX722" i="4"/>
  <c r="AX723" i="4" s="1"/>
  <c r="AL722" i="4"/>
  <c r="AL723" i="4" s="1"/>
  <c r="Y722" i="4"/>
  <c r="Y723" i="4" s="1"/>
  <c r="AF722" i="4"/>
  <c r="AF723" i="4" s="1"/>
  <c r="S722" i="4"/>
  <c r="S723" i="4" s="1"/>
  <c r="AH722" i="4"/>
  <c r="AH723" i="4" s="1"/>
  <c r="BI722" i="4"/>
  <c r="BI723" i="4" s="1"/>
  <c r="AG722" i="4"/>
  <c r="AG723" i="4" s="1"/>
  <c r="BG722" i="4"/>
  <c r="BG723" i="4" s="1"/>
  <c r="AE722" i="4"/>
  <c r="AE723" i="4" s="1"/>
  <c r="BF722" i="4"/>
  <c r="BF723" i="4" s="1"/>
  <c r="X722" i="4"/>
  <c r="X723" i="4" s="1"/>
  <c r="X724" i="4" s="1"/>
  <c r="AW722" i="4"/>
  <c r="AW723" i="4" s="1"/>
  <c r="W722" i="4"/>
  <c r="W723" i="4" s="1"/>
  <c r="V722" i="4"/>
  <c r="V723" i="4" s="1"/>
  <c r="BL722" i="4"/>
  <c r="BL723" i="4" s="1"/>
  <c r="AJ722" i="4"/>
  <c r="AJ723" i="4" s="1"/>
  <c r="AQ722" i="4"/>
  <c r="AQ723" i="4" s="1"/>
  <c r="AK722" i="4"/>
  <c r="AK723" i="4" s="1"/>
  <c r="AI722" i="4"/>
  <c r="AI723" i="4" s="1"/>
  <c r="AI724" i="4" s="1"/>
  <c r="U722" i="4"/>
  <c r="U723" i="4" s="1"/>
  <c r="T722" i="4"/>
  <c r="T723" i="4" s="1"/>
  <c r="AT722" i="4"/>
  <c r="AT723" i="4" s="1"/>
  <c r="AJ80" i="4"/>
  <c r="AJ81" i="4" s="1"/>
  <c r="AB80" i="4"/>
  <c r="AB81" i="4" s="1"/>
  <c r="BO80" i="4"/>
  <c r="BO81" i="4" s="1"/>
  <c r="BO118" i="4"/>
  <c r="BO119" i="4" s="1"/>
  <c r="AL118" i="4"/>
  <c r="AL119" i="4" s="1"/>
  <c r="AH134" i="4"/>
  <c r="AH135" i="4" s="1"/>
  <c r="BM152" i="4"/>
  <c r="BM153" i="4" s="1"/>
  <c r="BI152" i="4"/>
  <c r="BI153" i="4" s="1"/>
  <c r="AS152" i="4"/>
  <c r="AS153" i="4" s="1"/>
  <c r="AS154" i="4" s="1"/>
  <c r="AZ152" i="4"/>
  <c r="AZ153" i="4" s="1"/>
  <c r="AL236" i="4"/>
  <c r="AL237" i="4" s="1"/>
  <c r="BO262" i="4"/>
  <c r="BO263" i="4" s="1"/>
  <c r="AQ262" i="4"/>
  <c r="AQ263" i="4" s="1"/>
  <c r="AK275" i="4"/>
  <c r="BM446" i="4"/>
  <c r="BM447" i="4" s="1"/>
  <c r="BM448" i="4" s="1"/>
  <c r="AA446" i="4"/>
  <c r="AA447" i="4" s="1"/>
  <c r="AA448" i="4" s="1"/>
  <c r="Z446" i="4"/>
  <c r="Z447" i="4" s="1"/>
  <c r="Z448" i="4" s="1"/>
  <c r="Y446" i="4"/>
  <c r="Y447" i="4" s="1"/>
  <c r="Y448" i="4" s="1"/>
  <c r="AN446" i="4"/>
  <c r="AN447" i="4" s="1"/>
  <c r="AN448" i="4" s="1"/>
  <c r="X446" i="4"/>
  <c r="X447" i="4" s="1"/>
  <c r="X448" i="4" s="1"/>
  <c r="AM446" i="4"/>
  <c r="AM447" i="4" s="1"/>
  <c r="AM448" i="4" s="1"/>
  <c r="W446" i="4"/>
  <c r="W447" i="4" s="1"/>
  <c r="W448" i="4" s="1"/>
  <c r="AL446" i="4"/>
  <c r="AL447" i="4" s="1"/>
  <c r="AL448" i="4" s="1"/>
  <c r="V446" i="4"/>
  <c r="V447" i="4" s="1"/>
  <c r="V448" i="4" s="1"/>
  <c r="AK446" i="4"/>
  <c r="AK447" i="4" s="1"/>
  <c r="AK448" i="4" s="1"/>
  <c r="U446" i="4"/>
  <c r="U447" i="4" s="1"/>
  <c r="U448" i="4" s="1"/>
  <c r="AC446" i="4"/>
  <c r="AC447" i="4" s="1"/>
  <c r="AC448" i="4" s="1"/>
  <c r="AG446" i="4"/>
  <c r="AG447" i="4" s="1"/>
  <c r="AG448" i="4" s="1"/>
  <c r="AF446" i="4"/>
  <c r="AF447" i="4" s="1"/>
  <c r="AF448" i="4" s="1"/>
  <c r="AE446" i="4"/>
  <c r="AE447" i="4" s="1"/>
  <c r="AE448" i="4" s="1"/>
  <c r="AD446" i="4"/>
  <c r="AD447" i="4" s="1"/>
  <c r="AD448" i="4" s="1"/>
  <c r="AB446" i="4"/>
  <c r="AB447" i="4" s="1"/>
  <c r="AB448" i="4" s="1"/>
  <c r="T446" i="4"/>
  <c r="T447" i="4" s="1"/>
  <c r="T448" i="4" s="1"/>
  <c r="S446" i="4"/>
  <c r="S447" i="4" s="1"/>
  <c r="AI446" i="4"/>
  <c r="AI447" i="4" s="1"/>
  <c r="AI448" i="4" s="1"/>
  <c r="BO616" i="4"/>
  <c r="BO617" i="4" s="1"/>
  <c r="BL616" i="4"/>
  <c r="BL617" i="4" s="1"/>
  <c r="AP616" i="4"/>
  <c r="BG616" i="4"/>
  <c r="BG617" i="4" s="1"/>
  <c r="AL616" i="4"/>
  <c r="AL617" i="4" s="1"/>
  <c r="AI616" i="4"/>
  <c r="AI617" i="4" s="1"/>
  <c r="BE616" i="4"/>
  <c r="BE617" i="4" s="1"/>
  <c r="AC616" i="4"/>
  <c r="AC617" i="4" s="1"/>
  <c r="AS616" i="4"/>
  <c r="AS617" i="4" s="1"/>
  <c r="BB616" i="4"/>
  <c r="BB617" i="4" s="1"/>
  <c r="BA616" i="4"/>
  <c r="BA617" i="4" s="1"/>
  <c r="AZ616" i="4"/>
  <c r="AZ617" i="4" s="1"/>
  <c r="AX616" i="4"/>
  <c r="AX617" i="4" s="1"/>
  <c r="AW616" i="4"/>
  <c r="AW617" i="4" s="1"/>
  <c r="AV616" i="4"/>
  <c r="AV617" i="4" s="1"/>
  <c r="AR616" i="4"/>
  <c r="AR617" i="4" s="1"/>
  <c r="T616" i="4"/>
  <c r="T617" i="4" s="1"/>
  <c r="BI646" i="4"/>
  <c r="BI647" i="4" s="1"/>
  <c r="BB646" i="4"/>
  <c r="BB647" i="4" s="1"/>
  <c r="AD646" i="4"/>
  <c r="AD647" i="4" s="1"/>
  <c r="BA646" i="4"/>
  <c r="BA647" i="4" s="1"/>
  <c r="AC646" i="4"/>
  <c r="AC647" i="4" s="1"/>
  <c r="AZ646" i="4"/>
  <c r="AZ647" i="4" s="1"/>
  <c r="AB646" i="4"/>
  <c r="AB647" i="4" s="1"/>
  <c r="AY646" i="4"/>
  <c r="AY647" i="4" s="1"/>
  <c r="AA646" i="4"/>
  <c r="AA647" i="4" s="1"/>
  <c r="AV646" i="4"/>
  <c r="AV647" i="4" s="1"/>
  <c r="BO646" i="4"/>
  <c r="AU646" i="4"/>
  <c r="AU647" i="4" s="1"/>
  <c r="Z646" i="4"/>
  <c r="Z647" i="4" s="1"/>
  <c r="AT646" i="4"/>
  <c r="AT647" i="4" s="1"/>
  <c r="Y646" i="4"/>
  <c r="Y647" i="4" s="1"/>
  <c r="BF646" i="4"/>
  <c r="BF647" i="4" s="1"/>
  <c r="BF664" i="4" s="1"/>
  <c r="AH646" i="4"/>
  <c r="AH647" i="4" s="1"/>
  <c r="BC646" i="4"/>
  <c r="BC647" i="4" s="1"/>
  <c r="AR646" i="4"/>
  <c r="AR647" i="4" s="1"/>
  <c r="AP646" i="4"/>
  <c r="AP647" i="4" s="1"/>
  <c r="AO646" i="4"/>
  <c r="AO647" i="4" s="1"/>
  <c r="AN646" i="4"/>
  <c r="AN647" i="4" s="1"/>
  <c r="AK646" i="4"/>
  <c r="AK647" i="4" s="1"/>
  <c r="AJ646" i="4"/>
  <c r="AJ647" i="4" s="1"/>
  <c r="AJ664" i="4" s="1"/>
  <c r="BH646" i="4"/>
  <c r="BH647" i="4" s="1"/>
  <c r="S646" i="4"/>
  <c r="S647" i="4" s="1"/>
  <c r="BG646" i="4"/>
  <c r="BG647" i="4" s="1"/>
  <c r="AI646" i="4"/>
  <c r="AI647" i="4" s="1"/>
  <c r="AG646" i="4"/>
  <c r="AG647" i="4" s="1"/>
  <c r="X646" i="4"/>
  <c r="X647" i="4" s="1"/>
  <c r="W646" i="4"/>
  <c r="W647" i="4" s="1"/>
  <c r="V646" i="4"/>
  <c r="V647" i="4" s="1"/>
  <c r="U646" i="4"/>
  <c r="U647" i="4" s="1"/>
  <c r="BJ646" i="4"/>
  <c r="BJ647" i="4" s="1"/>
  <c r="AY154" i="4"/>
  <c r="BM148" i="4"/>
  <c r="BM149" i="4" s="1"/>
  <c r="BD148" i="4"/>
  <c r="BD149" i="4" s="1"/>
  <c r="BN218" i="4"/>
  <c r="BN219" i="4" s="1"/>
  <c r="BC218" i="4"/>
  <c r="BC219" i="4" s="1"/>
  <c r="BO218" i="4"/>
  <c r="BO219" i="4" s="1"/>
  <c r="AO236" i="4"/>
  <c r="AO237" i="4" s="1"/>
  <c r="T262" i="4"/>
  <c r="T263" i="4" s="1"/>
  <c r="AA362" i="4"/>
  <c r="AA363" i="4" s="1"/>
  <c r="AV410" i="4"/>
  <c r="AV411" i="4" s="1"/>
  <c r="AV412" i="4" s="1"/>
  <c r="BE410" i="4"/>
  <c r="BE411" i="4" s="1"/>
  <c r="BE412" i="4" s="1"/>
  <c r="BC410" i="4"/>
  <c r="BC411" i="4" s="1"/>
  <c r="BC412" i="4" s="1"/>
  <c r="BB410" i="4"/>
  <c r="BB411" i="4" s="1"/>
  <c r="BB412" i="4" s="1"/>
  <c r="AZ410" i="4"/>
  <c r="AZ411" i="4" s="1"/>
  <c r="AZ412" i="4" s="1"/>
  <c r="AY410" i="4"/>
  <c r="AY411" i="4" s="1"/>
  <c r="AY412" i="4" s="1"/>
  <c r="AW410" i="4"/>
  <c r="AW411" i="4" s="1"/>
  <c r="AW412" i="4" s="1"/>
  <c r="AT410" i="4"/>
  <c r="AT411" i="4" s="1"/>
  <c r="AT412" i="4" s="1"/>
  <c r="BH410" i="4"/>
  <c r="BH411" i="4" s="1"/>
  <c r="BH412" i="4" s="1"/>
  <c r="AH446" i="4"/>
  <c r="AH447" i="4" s="1"/>
  <c r="AH448" i="4" s="1"/>
  <c r="BN494" i="4"/>
  <c r="BN495" i="4" s="1"/>
  <c r="BN528" i="4" s="1"/>
  <c r="AR494" i="4"/>
  <c r="AR495" i="4" s="1"/>
  <c r="AD494" i="4"/>
  <c r="AD495" i="4" s="1"/>
  <c r="BM494" i="4"/>
  <c r="BM495" i="4" s="1"/>
  <c r="AB494" i="4"/>
  <c r="AB495" i="4" s="1"/>
  <c r="BL494" i="4"/>
  <c r="BL495" i="4" s="1"/>
  <c r="AM494" i="4"/>
  <c r="AM495" i="4" s="1"/>
  <c r="AA494" i="4"/>
  <c r="AA495" i="4" s="1"/>
  <c r="BJ494" i="4"/>
  <c r="BJ495" i="4" s="1"/>
  <c r="Z494" i="4"/>
  <c r="Z495" i="4" s="1"/>
  <c r="BI494" i="4"/>
  <c r="BI495" i="4" s="1"/>
  <c r="AL494" i="4"/>
  <c r="AL495" i="4" s="1"/>
  <c r="BG494" i="4"/>
  <c r="BG495" i="4" s="1"/>
  <c r="AJ494" i="4"/>
  <c r="AJ495" i="4" s="1"/>
  <c r="Y494" i="4"/>
  <c r="Y495" i="4" s="1"/>
  <c r="BF494" i="4"/>
  <c r="BF495" i="4" s="1"/>
  <c r="X494" i="4"/>
  <c r="X495" i="4" s="1"/>
  <c r="BD494" i="4"/>
  <c r="BD495" i="4" s="1"/>
  <c r="AI494" i="4"/>
  <c r="AI495" i="4" s="1"/>
  <c r="AQ494" i="4"/>
  <c r="AQ495" i="4" s="1"/>
  <c r="AC494" i="4"/>
  <c r="AC495" i="4" s="1"/>
  <c r="AF494" i="4"/>
  <c r="AF495" i="4" s="1"/>
  <c r="AE494" i="4"/>
  <c r="AE495" i="4" s="1"/>
  <c r="BO494" i="4"/>
  <c r="BO495" i="4" s="1"/>
  <c r="BC494" i="4"/>
  <c r="BC495" i="4" s="1"/>
  <c r="BA494" i="4"/>
  <c r="BA495" i="4" s="1"/>
  <c r="W494" i="4"/>
  <c r="W495" i="4" s="1"/>
  <c r="AZ494" i="4"/>
  <c r="AZ495" i="4" s="1"/>
  <c r="AH494" i="4"/>
  <c r="AH495" i="4" s="1"/>
  <c r="AJ532" i="4"/>
  <c r="AJ533" i="4" s="1"/>
  <c r="AJ534" i="4" s="1"/>
  <c r="AN532" i="4"/>
  <c r="AN533" i="4" s="1"/>
  <c r="AN534" i="4" s="1"/>
  <c r="AH532" i="4"/>
  <c r="AH533" i="4" s="1"/>
  <c r="AH534" i="4" s="1"/>
  <c r="AB532" i="4"/>
  <c r="AB533" i="4" s="1"/>
  <c r="AB534" i="4" s="1"/>
  <c r="V532" i="4"/>
  <c r="V533" i="4" s="1"/>
  <c r="V534" i="4" s="1"/>
  <c r="AQ580" i="4"/>
  <c r="AQ581" i="4" s="1"/>
  <c r="Z616" i="4"/>
  <c r="Z617" i="4" s="1"/>
  <c r="T646" i="4"/>
  <c r="T647" i="4" s="1"/>
  <c r="BE763" i="4"/>
  <c r="V148" i="4"/>
  <c r="V149" i="4" s="1"/>
  <c r="U262" i="4"/>
  <c r="U263" i="4" s="1"/>
  <c r="AD362" i="4"/>
  <c r="AD363" i="4" s="1"/>
  <c r="AD406" i="4"/>
  <c r="AJ446" i="4"/>
  <c r="AJ447" i="4" s="1"/>
  <c r="AJ448" i="4" s="1"/>
  <c r="AR580" i="4"/>
  <c r="AR581" i="4" s="1"/>
  <c r="AL134" i="4"/>
  <c r="AL135" i="4" s="1"/>
  <c r="AB148" i="4"/>
  <c r="AB149" i="4" s="1"/>
  <c r="BN236" i="4"/>
  <c r="BN237" i="4" s="1"/>
  <c r="BJ236" i="4"/>
  <c r="BJ237" i="4" s="1"/>
  <c r="Z236" i="4"/>
  <c r="Z237" i="4" s="1"/>
  <c r="AU236" i="4"/>
  <c r="AU237" i="4" s="1"/>
  <c r="AC262" i="4"/>
  <c r="AC263" i="4" s="1"/>
  <c r="AC268" i="4" s="1"/>
  <c r="AG362" i="4"/>
  <c r="AG363" i="4" s="1"/>
  <c r="AP410" i="4"/>
  <c r="AP411" i="4" s="1"/>
  <c r="AP412" i="4" s="1"/>
  <c r="AT580" i="4"/>
  <c r="AT581" i="4" s="1"/>
  <c r="BL646" i="4"/>
  <c r="BL647" i="4" s="1"/>
  <c r="W80" i="4"/>
  <c r="W81" i="4" s="1"/>
  <c r="BD106" i="4"/>
  <c r="BD107" i="4" s="1"/>
  <c r="AD118" i="4"/>
  <c r="AD119" i="4" s="1"/>
  <c r="AH122" i="4"/>
  <c r="AH123" i="4" s="1"/>
  <c r="S134" i="4"/>
  <c r="AO134" i="4"/>
  <c r="AO135" i="4" s="1"/>
  <c r="AH148" i="4"/>
  <c r="AH149" i="4" s="1"/>
  <c r="V152" i="4"/>
  <c r="V153" i="4" s="1"/>
  <c r="AM152" i="4"/>
  <c r="AM153" i="4" s="1"/>
  <c r="BN158" i="4"/>
  <c r="BN159" i="4" s="1"/>
  <c r="AA192" i="4"/>
  <c r="AA193" i="4" s="1"/>
  <c r="BN204" i="4"/>
  <c r="BN205" i="4" s="1"/>
  <c r="AA204" i="4"/>
  <c r="AA205" i="4" s="1"/>
  <c r="Z218" i="4"/>
  <c r="Z219" i="4" s="1"/>
  <c r="S236" i="4"/>
  <c r="AX236" i="4"/>
  <c r="AX237" i="4" s="1"/>
  <c r="AD262" i="4"/>
  <c r="AD263" i="4" s="1"/>
  <c r="R277" i="4"/>
  <c r="AQ410" i="4"/>
  <c r="AQ411" i="4" s="1"/>
  <c r="AQ412" i="4" s="1"/>
  <c r="AV458" i="4"/>
  <c r="AV459" i="4" s="1"/>
  <c r="AV460" i="4" s="1"/>
  <c r="BN478" i="4"/>
  <c r="BN479" i="4" s="1"/>
  <c r="BC478" i="4"/>
  <c r="BC479" i="4" s="1"/>
  <c r="AZ478" i="4"/>
  <c r="AZ479" i="4" s="1"/>
  <c r="AW478" i="4"/>
  <c r="AW479" i="4" s="1"/>
  <c r="AT478" i="4"/>
  <c r="AT479" i="4" s="1"/>
  <c r="AQ478" i="4"/>
  <c r="AQ479" i="4" s="1"/>
  <c r="AN478" i="4"/>
  <c r="AN479" i="4" s="1"/>
  <c r="AK478" i="4"/>
  <c r="AK479" i="4" s="1"/>
  <c r="BI478" i="4"/>
  <c r="BI479" i="4" s="1"/>
  <c r="BO478" i="4"/>
  <c r="BO479" i="4" s="1"/>
  <c r="BL478" i="4"/>
  <c r="BL479" i="4" s="1"/>
  <c r="BF478" i="4"/>
  <c r="BF479" i="4" s="1"/>
  <c r="AH478" i="4"/>
  <c r="AH479" i="4" s="1"/>
  <c r="AE478" i="4"/>
  <c r="AE479" i="4" s="1"/>
  <c r="U494" i="4"/>
  <c r="U495" i="4" s="1"/>
  <c r="AU580" i="4"/>
  <c r="AU581" i="4" s="1"/>
  <c r="BM646" i="4"/>
  <c r="BM647" i="4" s="1"/>
  <c r="BJ722" i="4"/>
  <c r="BJ723" i="4" s="1"/>
  <c r="Y80" i="4"/>
  <c r="Y81" i="4" s="1"/>
  <c r="AW80" i="4"/>
  <c r="AW81" i="4" s="1"/>
  <c r="BE106" i="4"/>
  <c r="BE107" i="4" s="1"/>
  <c r="AG118" i="4"/>
  <c r="AG119" i="4" s="1"/>
  <c r="BN122" i="4"/>
  <c r="BN123" i="4" s="1"/>
  <c r="BD122" i="4"/>
  <c r="BD123" i="4" s="1"/>
  <c r="S122" i="4"/>
  <c r="S123" i="4" s="1"/>
  <c r="AI122" i="4"/>
  <c r="AI123" i="4" s="1"/>
  <c r="BG122" i="4"/>
  <c r="BG123" i="4" s="1"/>
  <c r="T134" i="4"/>
  <c r="T135" i="4" s="1"/>
  <c r="AR134" i="4"/>
  <c r="AR135" i="4" s="1"/>
  <c r="AN152" i="4"/>
  <c r="AN153" i="4" s="1"/>
  <c r="BE152" i="4"/>
  <c r="BE153" i="4" s="1"/>
  <c r="AJ192" i="4"/>
  <c r="AJ193" i="4" s="1"/>
  <c r="AL201" i="4"/>
  <c r="AJ204" i="4"/>
  <c r="AJ205" i="4" s="1"/>
  <c r="AC218" i="4"/>
  <c r="AC219" i="4" s="1"/>
  <c r="T236" i="4"/>
  <c r="T237" i="4" s="1"/>
  <c r="BA236" i="4"/>
  <c r="BA237" i="4" s="1"/>
  <c r="AC248" i="4"/>
  <c r="AC249" i="4" s="1"/>
  <c r="BJ252" i="4"/>
  <c r="BJ253" i="4" s="1"/>
  <c r="AL252" i="4"/>
  <c r="AL253" i="4" s="1"/>
  <c r="AO252" i="4"/>
  <c r="AO253" i="4" s="1"/>
  <c r="AI256" i="4"/>
  <c r="AI257" i="4" s="1"/>
  <c r="BI256" i="4"/>
  <c r="BI257" i="4" s="1"/>
  <c r="AQ256" i="4"/>
  <c r="AQ257" i="4" s="1"/>
  <c r="AA256" i="4"/>
  <c r="AA257" i="4" s="1"/>
  <c r="AX256" i="4"/>
  <c r="AX257" i="4" s="1"/>
  <c r="AG256" i="4"/>
  <c r="AG257" i="4" s="1"/>
  <c r="AK256" i="4"/>
  <c r="AK257" i="4" s="1"/>
  <c r="Q329" i="4"/>
  <c r="AE290" i="4"/>
  <c r="AE291" i="4" s="1"/>
  <c r="AS410" i="4"/>
  <c r="AS411" i="4" s="1"/>
  <c r="AS412" i="4" s="1"/>
  <c r="AW458" i="4"/>
  <c r="AW459" i="4" s="1"/>
  <c r="AW460" i="4" s="1"/>
  <c r="V494" i="4"/>
  <c r="V495" i="4" s="1"/>
  <c r="BN646" i="4"/>
  <c r="BN647" i="4" s="1"/>
  <c r="V302" i="4"/>
  <c r="V303" i="4" s="1"/>
  <c r="BA302" i="4"/>
  <c r="BA303" i="4" s="1"/>
  <c r="AF310" i="4"/>
  <c r="AF311" i="4" s="1"/>
  <c r="AV320" i="4"/>
  <c r="AV321" i="4" s="1"/>
  <c r="AV322" i="4" s="1"/>
  <c r="AG344" i="4"/>
  <c r="AG345" i="4" s="1"/>
  <c r="AG346" i="4" s="1"/>
  <c r="AZ344" i="4"/>
  <c r="AZ345" i="4" s="1"/>
  <c r="AZ346" i="4" s="1"/>
  <c r="AM400" i="4"/>
  <c r="AM401" i="4" s="1"/>
  <c r="AM406" i="4" s="1"/>
  <c r="BO400" i="4"/>
  <c r="BO401" i="4" s="1"/>
  <c r="Y416" i="4"/>
  <c r="Y417" i="4" s="1"/>
  <c r="Y442" i="4" s="1"/>
  <c r="AO416" i="4"/>
  <c r="AO417" i="4" s="1"/>
  <c r="BC416" i="4"/>
  <c r="BC417" i="4" s="1"/>
  <c r="AC788" i="4"/>
  <c r="AC789" i="4" s="1"/>
  <c r="BM788" i="4"/>
  <c r="BM789" i="4" s="1"/>
  <c r="BF788" i="4"/>
  <c r="BF789" i="4" s="1"/>
  <c r="W788" i="4"/>
  <c r="W789" i="4" s="1"/>
  <c r="AX788" i="4"/>
  <c r="AX789" i="4" s="1"/>
  <c r="V788" i="4"/>
  <c r="V789" i="4" s="1"/>
  <c r="AV788" i="4"/>
  <c r="AV789" i="4" s="1"/>
  <c r="AU788" i="4"/>
  <c r="AU789" i="4" s="1"/>
  <c r="U788" i="4"/>
  <c r="U789" i="4" s="1"/>
  <c r="AQ788" i="4"/>
  <c r="AQ789" i="4" s="1"/>
  <c r="AO788" i="4"/>
  <c r="AO789" i="4" s="1"/>
  <c r="AM788" i="4"/>
  <c r="AM789" i="4" s="1"/>
  <c r="AK788" i="4"/>
  <c r="AK789" i="4" s="1"/>
  <c r="AJ788" i="4"/>
  <c r="AJ789" i="4" s="1"/>
  <c r="AF788" i="4"/>
  <c r="AF789" i="4" s="1"/>
  <c r="AD788" i="4"/>
  <c r="AD789" i="4" s="1"/>
  <c r="AB788" i="4"/>
  <c r="AB789" i="4" s="1"/>
  <c r="BD788" i="4"/>
  <c r="BD789" i="4" s="1"/>
  <c r="BO788" i="4"/>
  <c r="BO789" i="4" s="1"/>
  <c r="AT788" i="4"/>
  <c r="AT789" i="4" s="1"/>
  <c r="AF110" i="4"/>
  <c r="AF111" i="4" s="1"/>
  <c r="BJ110" i="4"/>
  <c r="BJ111" i="4" s="1"/>
  <c r="AT144" i="4"/>
  <c r="AT145" i="4" s="1"/>
  <c r="BC200" i="4"/>
  <c r="BC201" i="4" s="1"/>
  <c r="BD284" i="4"/>
  <c r="BD285" i="4" s="1"/>
  <c r="BD286" i="4" s="1"/>
  <c r="T284" i="4"/>
  <c r="T285" i="4" s="1"/>
  <c r="T286" i="4" s="1"/>
  <c r="BE284" i="4"/>
  <c r="BE285" i="4" s="1"/>
  <c r="BE286" i="4" s="1"/>
  <c r="AC302" i="4"/>
  <c r="AC303" i="4" s="1"/>
  <c r="AQ302" i="4"/>
  <c r="AQ303" i="4" s="1"/>
  <c r="BJ302" i="4"/>
  <c r="BJ303" i="4" s="1"/>
  <c r="BE314" i="4"/>
  <c r="BE315" i="4" s="1"/>
  <c r="AS314" i="4"/>
  <c r="AS315" i="4" s="1"/>
  <c r="AG314" i="4"/>
  <c r="AG315" i="4" s="1"/>
  <c r="U314" i="4"/>
  <c r="AE314" i="4"/>
  <c r="AE315" i="4" s="1"/>
  <c r="AR314" i="4"/>
  <c r="AR315" i="4" s="1"/>
  <c r="AK338" i="4"/>
  <c r="AK339" i="4" s="1"/>
  <c r="AO338" i="4"/>
  <c r="AO339" i="4" s="1"/>
  <c r="BG338" i="4"/>
  <c r="BG339" i="4" s="1"/>
  <c r="AA344" i="4"/>
  <c r="AA345" i="4" s="1"/>
  <c r="AA346" i="4" s="1"/>
  <c r="AO344" i="4"/>
  <c r="AO345" i="4" s="1"/>
  <c r="AO346" i="4" s="1"/>
  <c r="BI344" i="4"/>
  <c r="BI345" i="4" s="1"/>
  <c r="BI346" i="4" s="1"/>
  <c r="AU354" i="4"/>
  <c r="AU355" i="4" s="1"/>
  <c r="AX366" i="4"/>
  <c r="AX367" i="4" s="1"/>
  <c r="AH370" i="4"/>
  <c r="AH371" i="4" s="1"/>
  <c r="BF370" i="4"/>
  <c r="BF371" i="4" s="1"/>
  <c r="AE400" i="4"/>
  <c r="AE401" i="4" s="1"/>
  <c r="AT400" i="4"/>
  <c r="AT401" i="4" s="1"/>
  <c r="AT406" i="4" s="1"/>
  <c r="BI400" i="4"/>
  <c r="BI401" i="4" s="1"/>
  <c r="BI406" i="4" s="1"/>
  <c r="AP527" i="4"/>
  <c r="AE558" i="4"/>
  <c r="AE559" i="4" s="1"/>
  <c r="BD558" i="4"/>
  <c r="BD559" i="4" s="1"/>
  <c r="AV558" i="4"/>
  <c r="AV559" i="4" s="1"/>
  <c r="AN558" i="4"/>
  <c r="AN559" i="4" s="1"/>
  <c r="BL584" i="4"/>
  <c r="BL585" i="4" s="1"/>
  <c r="AT590" i="4"/>
  <c r="AT591" i="4" s="1"/>
  <c r="AR302" i="4"/>
  <c r="AR303" i="4" s="1"/>
  <c r="AB344" i="4"/>
  <c r="AB345" i="4" s="1"/>
  <c r="AB346" i="4" s="1"/>
  <c r="BJ344" i="4"/>
  <c r="BJ345" i="4" s="1"/>
  <c r="BJ346" i="4" s="1"/>
  <c r="AF400" i="4"/>
  <c r="AF401" i="4" s="1"/>
  <c r="AF406" i="4" s="1"/>
  <c r="BN416" i="4"/>
  <c r="BN417" i="4" s="1"/>
  <c r="BJ416" i="4"/>
  <c r="BJ417" i="4" s="1"/>
  <c r="BF416" i="4"/>
  <c r="BF417" i="4" s="1"/>
  <c r="AT416" i="4"/>
  <c r="AT417" i="4" s="1"/>
  <c r="AF416" i="4"/>
  <c r="AF417" i="4" s="1"/>
  <c r="AI416" i="4"/>
  <c r="AI417" i="4" s="1"/>
  <c r="AW416" i="4"/>
  <c r="AW417" i="4" s="1"/>
  <c r="BL416" i="4"/>
  <c r="BL417" i="4" s="1"/>
  <c r="AD302" i="4"/>
  <c r="AD303" i="4" s="1"/>
  <c r="S320" i="4"/>
  <c r="AC344" i="4"/>
  <c r="AC345" i="4" s="1"/>
  <c r="AC346" i="4" s="1"/>
  <c r="AQ344" i="4"/>
  <c r="AQ345" i="4" s="1"/>
  <c r="AQ346" i="4" s="1"/>
  <c r="BL344" i="4"/>
  <c r="BL345" i="4" s="1"/>
  <c r="BL346" i="4" s="1"/>
  <c r="AK370" i="4"/>
  <c r="AK371" i="4" s="1"/>
  <c r="BI370" i="4"/>
  <c r="BI371" i="4" s="1"/>
  <c r="AU400" i="4"/>
  <c r="AU401" i="4" s="1"/>
  <c r="S416" i="4"/>
  <c r="S417" i="4" s="1"/>
  <c r="AJ416" i="4"/>
  <c r="AJ417" i="4" s="1"/>
  <c r="AX416" i="4"/>
  <c r="AX417" i="4" s="1"/>
  <c r="BM424" i="4"/>
  <c r="BM425" i="4" s="1"/>
  <c r="AB424" i="4"/>
  <c r="AB425" i="4" s="1"/>
  <c r="AB442" i="4" s="1"/>
  <c r="AA424" i="4"/>
  <c r="AA425" i="4" s="1"/>
  <c r="Z424" i="4"/>
  <c r="Z425" i="4" s="1"/>
  <c r="AL424" i="4"/>
  <c r="AL425" i="4" s="1"/>
  <c r="AL442" i="4" s="1"/>
  <c r="V424" i="4"/>
  <c r="V425" i="4" s="1"/>
  <c r="AM424" i="4"/>
  <c r="AM425" i="4" s="1"/>
  <c r="BL569" i="4"/>
  <c r="AU590" i="4"/>
  <c r="AU591" i="4" s="1"/>
  <c r="BM814" i="4"/>
  <c r="BM815" i="4" s="1"/>
  <c r="BK814" i="4"/>
  <c r="BK815" i="4" s="1"/>
  <c r="BJ814" i="4"/>
  <c r="BJ815" i="4" s="1"/>
  <c r="BH814" i="4"/>
  <c r="BH815" i="4" s="1"/>
  <c r="AM814" i="4"/>
  <c r="AM815" i="4" s="1"/>
  <c r="BG814" i="4"/>
  <c r="BG815" i="4" s="1"/>
  <c r="AJ814" i="4"/>
  <c r="AJ815" i="4" s="1"/>
  <c r="BE814" i="4"/>
  <c r="BE815" i="4" s="1"/>
  <c r="AG814" i="4"/>
  <c r="AG815" i="4" s="1"/>
  <c r="BD814" i="4"/>
  <c r="BD815" i="4" s="1"/>
  <c r="AD814" i="4"/>
  <c r="AD815" i="4" s="1"/>
  <c r="BB814" i="4"/>
  <c r="BB815" i="4" s="1"/>
  <c r="AA814" i="4"/>
  <c r="AA815" i="4" s="1"/>
  <c r="BN814" i="4"/>
  <c r="BN815" i="4" s="1"/>
  <c r="BA814" i="4"/>
  <c r="BA815" i="4" s="1"/>
  <c r="AY814" i="4"/>
  <c r="U814" i="4"/>
  <c r="U815" i="4" s="1"/>
  <c r="BN302" i="4"/>
  <c r="BN303" i="4" s="1"/>
  <c r="AX302" i="4"/>
  <c r="AX303" i="4" s="1"/>
  <c r="AI302" i="4"/>
  <c r="AI303" i="4" s="1"/>
  <c r="W302" i="4"/>
  <c r="W303" i="4" s="1"/>
  <c r="AE302" i="4"/>
  <c r="AE303" i="4" s="1"/>
  <c r="AT302" i="4"/>
  <c r="AT303" i="4" s="1"/>
  <c r="BM302" i="4"/>
  <c r="BM303" i="4" s="1"/>
  <c r="Y320" i="4"/>
  <c r="Y321" i="4" s="1"/>
  <c r="Y322" i="4" s="1"/>
  <c r="AR344" i="4"/>
  <c r="AR345" i="4" s="1"/>
  <c r="AR346" i="4" s="1"/>
  <c r="BM344" i="4"/>
  <c r="BM345" i="4" s="1"/>
  <c r="BM346" i="4" s="1"/>
  <c r="BH392" i="4"/>
  <c r="BH393" i="4" s="1"/>
  <c r="BH394" i="4" s="1"/>
  <c r="AS392" i="4"/>
  <c r="AS393" i="4" s="1"/>
  <c r="AS394" i="4" s="1"/>
  <c r="BN400" i="4"/>
  <c r="BN401" i="4" s="1"/>
  <c r="BN406" i="4" s="1"/>
  <c r="AZ400" i="4"/>
  <c r="AZ401" i="4" s="1"/>
  <c r="AK400" i="4"/>
  <c r="AK401" i="4" s="1"/>
  <c r="AK406" i="4" s="1"/>
  <c r="W400" i="4"/>
  <c r="W401" i="4" s="1"/>
  <c r="W406" i="4" s="1"/>
  <c r="AG400" i="4"/>
  <c r="AG401" i="4" s="1"/>
  <c r="AG406" i="4" s="1"/>
  <c r="AW400" i="4"/>
  <c r="AW401" i="4" s="1"/>
  <c r="T416" i="4"/>
  <c r="T417" i="4" s="1"/>
  <c r="AK416" i="4"/>
  <c r="AK417" i="4" s="1"/>
  <c r="BM416" i="4"/>
  <c r="BM417" i="4" s="1"/>
  <c r="S540" i="4"/>
  <c r="BA540" i="4"/>
  <c r="BA541" i="4" s="1"/>
  <c r="AX540" i="4"/>
  <c r="AX541" i="4" s="1"/>
  <c r="AU540" i="4"/>
  <c r="AU541" i="4" s="1"/>
  <c r="AR540" i="4"/>
  <c r="AR541" i="4" s="1"/>
  <c r="AO540" i="4"/>
  <c r="AO541" i="4" s="1"/>
  <c r="AL540" i="4"/>
  <c r="AL541" i="4" s="1"/>
  <c r="AI540" i="4"/>
  <c r="AI541" i="4" s="1"/>
  <c r="AF540" i="4"/>
  <c r="AF541" i="4" s="1"/>
  <c r="BG540" i="4"/>
  <c r="BG541" i="4" s="1"/>
  <c r="BG546" i="4" s="1"/>
  <c r="BD620" i="4"/>
  <c r="BD621" i="4" s="1"/>
  <c r="AP620" i="4"/>
  <c r="AP621" i="4" s="1"/>
  <c r="BC620" i="4"/>
  <c r="BC621" i="4" s="1"/>
  <c r="AN620" i="4"/>
  <c r="AN621" i="4" s="1"/>
  <c r="BB620" i="4"/>
  <c r="BB621" i="4" s="1"/>
  <c r="AK620" i="4"/>
  <c r="AK621" i="4" s="1"/>
  <c r="BA620" i="4"/>
  <c r="BA621" i="4" s="1"/>
  <c r="AH620" i="4"/>
  <c r="AH621" i="4" s="1"/>
  <c r="BO620" i="4"/>
  <c r="BO621" i="4" s="1"/>
  <c r="AZ620" i="4"/>
  <c r="AZ621" i="4" s="1"/>
  <c r="AE620" i="4"/>
  <c r="AE621" i="4" s="1"/>
  <c r="BM620" i="4"/>
  <c r="BM621" i="4" s="1"/>
  <c r="BL620" i="4"/>
  <c r="BI620" i="4"/>
  <c r="BI621" i="4" s="1"/>
  <c r="AB620" i="4"/>
  <c r="AB621" i="4" s="1"/>
  <c r="BF620" i="4"/>
  <c r="BF621" i="4" s="1"/>
  <c r="Y620" i="4"/>
  <c r="Y621" i="4" s="1"/>
  <c r="V620" i="4"/>
  <c r="V621" i="4" s="1"/>
  <c r="AB320" i="4"/>
  <c r="AB321" i="4" s="1"/>
  <c r="AB322" i="4" s="1"/>
  <c r="AD344" i="4"/>
  <c r="AD345" i="4" s="1"/>
  <c r="AD346" i="4" s="1"/>
  <c r="AK354" i="4"/>
  <c r="AK355" i="4" s="1"/>
  <c r="BG354" i="4"/>
  <c r="BG355" i="4" s="1"/>
  <c r="T354" i="4"/>
  <c r="T355" i="4" s="1"/>
  <c r="BJ354" i="4"/>
  <c r="BJ355" i="4" s="1"/>
  <c r="AK366" i="4"/>
  <c r="AK367" i="4" s="1"/>
  <c r="BA366" i="4"/>
  <c r="BA367" i="4" s="1"/>
  <c r="BM366" i="4"/>
  <c r="BM367" i="4" s="1"/>
  <c r="AL370" i="4"/>
  <c r="AL371" i="4" s="1"/>
  <c r="U392" i="4"/>
  <c r="U393" i="4" s="1"/>
  <c r="U394" i="4" s="1"/>
  <c r="S400" i="4"/>
  <c r="AH400" i="4"/>
  <c r="AH401" i="4" s="1"/>
  <c r="BL400" i="4"/>
  <c r="BL401" i="4" s="1"/>
  <c r="BL406" i="4" s="1"/>
  <c r="U416" i="4"/>
  <c r="U417" i="4" s="1"/>
  <c r="AL416" i="4"/>
  <c r="AL417" i="4" s="1"/>
  <c r="AZ416" i="4"/>
  <c r="AZ417" i="4" s="1"/>
  <c r="AX514" i="4"/>
  <c r="AX515" i="4" s="1"/>
  <c r="BK514" i="4"/>
  <c r="BK515" i="4" s="1"/>
  <c r="BG514" i="4"/>
  <c r="BG515" i="4" s="1"/>
  <c r="BB514" i="4"/>
  <c r="BB515" i="4" s="1"/>
  <c r="BC584" i="4"/>
  <c r="BC585" i="4" s="1"/>
  <c r="AS584" i="4"/>
  <c r="AS585" i="4" s="1"/>
  <c r="Z584" i="4"/>
  <c r="Z585" i="4" s="1"/>
  <c r="AR584" i="4"/>
  <c r="AR585" i="4" s="1"/>
  <c r="X584" i="4"/>
  <c r="X585" i="4" s="1"/>
  <c r="W584" i="4"/>
  <c r="W585" i="4" s="1"/>
  <c r="BJ584" i="4"/>
  <c r="BJ585" i="4" s="1"/>
  <c r="AO584" i="4"/>
  <c r="AO585" i="4" s="1"/>
  <c r="U584" i="4"/>
  <c r="U585" i="4" s="1"/>
  <c r="BD584" i="4"/>
  <c r="BD585" i="4" s="1"/>
  <c r="AF584" i="4"/>
  <c r="AF585" i="4" s="1"/>
  <c r="AD584" i="4"/>
  <c r="AD585" i="4" s="1"/>
  <c r="BB584" i="4"/>
  <c r="BB585" i="4" s="1"/>
  <c r="AC584" i="4"/>
  <c r="AC585" i="4" s="1"/>
  <c r="BA584" i="4"/>
  <c r="BA585" i="4" s="1"/>
  <c r="AA584" i="4"/>
  <c r="AA585" i="4" s="1"/>
  <c r="AY584" i="4"/>
  <c r="AY585" i="4" s="1"/>
  <c r="AX584" i="4"/>
  <c r="AX585" i="4" s="1"/>
  <c r="T584" i="4"/>
  <c r="T585" i="4" s="1"/>
  <c r="AI584" i="4"/>
  <c r="AI585" i="4" s="1"/>
  <c r="S620" i="4"/>
  <c r="S621" i="4" s="1"/>
  <c r="BN620" i="4"/>
  <c r="BN621" i="4" s="1"/>
  <c r="BO302" i="4"/>
  <c r="BO303" i="4" s="1"/>
  <c r="BN344" i="4"/>
  <c r="BN345" i="4" s="1"/>
  <c r="BN346" i="4" s="1"/>
  <c r="AX344" i="4"/>
  <c r="AX345" i="4" s="1"/>
  <c r="AX346" i="4" s="1"/>
  <c r="AH344" i="4"/>
  <c r="AH345" i="4" s="1"/>
  <c r="AH346" i="4" s="1"/>
  <c r="V344" i="4"/>
  <c r="V345" i="4" s="1"/>
  <c r="V346" i="4" s="1"/>
  <c r="AE344" i="4"/>
  <c r="AE345" i="4" s="1"/>
  <c r="AE346" i="4" s="1"/>
  <c r="AU344" i="4"/>
  <c r="AU345" i="4" s="1"/>
  <c r="AU346" i="4" s="1"/>
  <c r="BO344" i="4"/>
  <c r="BO345" i="4" s="1"/>
  <c r="BO346" i="4" s="1"/>
  <c r="AA392" i="4"/>
  <c r="AA393" i="4" s="1"/>
  <c r="AA394" i="4" s="1"/>
  <c r="T400" i="4"/>
  <c r="T401" i="4" s="1"/>
  <c r="AI400" i="4"/>
  <c r="AI401" i="4" s="1"/>
  <c r="AX400" i="4"/>
  <c r="AX401" i="4" s="1"/>
  <c r="BM400" i="4"/>
  <c r="BM401" i="4" s="1"/>
  <c r="Q461" i="4"/>
  <c r="V416" i="4"/>
  <c r="V417" i="4" s="1"/>
  <c r="AM416" i="4"/>
  <c r="AM417" i="4" s="1"/>
  <c r="BO416" i="4"/>
  <c r="BO417" i="4" s="1"/>
  <c r="T540" i="4"/>
  <c r="T541" i="4" s="1"/>
  <c r="BN590" i="4"/>
  <c r="BN591" i="4" s="1"/>
  <c r="BK590" i="4"/>
  <c r="BK591" i="4" s="1"/>
  <c r="BK596" i="4" s="1"/>
  <c r="AY590" i="4"/>
  <c r="AY591" i="4" s="1"/>
  <c r="AM590" i="4"/>
  <c r="AM591" i="4" s="1"/>
  <c r="AM596" i="4" s="1"/>
  <c r="AA590" i="4"/>
  <c r="AA591" i="4" s="1"/>
  <c r="BJ590" i="4"/>
  <c r="BJ591" i="4" s="1"/>
  <c r="AX590" i="4"/>
  <c r="AX591" i="4" s="1"/>
  <c r="AL590" i="4"/>
  <c r="AL591" i="4" s="1"/>
  <c r="Z590" i="4"/>
  <c r="Z591" i="4" s="1"/>
  <c r="BI590" i="4"/>
  <c r="BI591" i="4" s="1"/>
  <c r="AW590" i="4"/>
  <c r="AW591" i="4" s="1"/>
  <c r="AK590" i="4"/>
  <c r="AK591" i="4" s="1"/>
  <c r="Y590" i="4"/>
  <c r="Y591" i="4" s="1"/>
  <c r="BH590" i="4"/>
  <c r="BH591" i="4" s="1"/>
  <c r="AV590" i="4"/>
  <c r="AV591" i="4" s="1"/>
  <c r="AJ590" i="4"/>
  <c r="AJ591" i="4" s="1"/>
  <c r="X590" i="4"/>
  <c r="X591" i="4" s="1"/>
  <c r="BG590" i="4"/>
  <c r="BG591" i="4" s="1"/>
  <c r="AQ590" i="4"/>
  <c r="AQ591" i="4" s="1"/>
  <c r="W590" i="4"/>
  <c r="W591" i="4" s="1"/>
  <c r="BF590" i="4"/>
  <c r="BF591" i="4" s="1"/>
  <c r="AP590" i="4"/>
  <c r="AP591" i="4" s="1"/>
  <c r="BE590" i="4"/>
  <c r="BE591" i="4" s="1"/>
  <c r="AO590" i="4"/>
  <c r="AO591" i="4" s="1"/>
  <c r="V590" i="4"/>
  <c r="V591" i="4" s="1"/>
  <c r="BD590" i="4"/>
  <c r="BD591" i="4" s="1"/>
  <c r="AN590" i="4"/>
  <c r="AN591" i="4" s="1"/>
  <c r="U590" i="4"/>
  <c r="U591" i="4" s="1"/>
  <c r="U596" i="4" s="1"/>
  <c r="T590" i="4"/>
  <c r="T591" i="4" s="1"/>
  <c r="BC590" i="4"/>
  <c r="BC591" i="4" s="1"/>
  <c r="AI590" i="4"/>
  <c r="AI591" i="4" s="1"/>
  <c r="AI596" i="4" s="1"/>
  <c r="BL590" i="4"/>
  <c r="BL591" i="4" s="1"/>
  <c r="AS590" i="4"/>
  <c r="AS591" i="4" s="1"/>
  <c r="AS596" i="4" s="1"/>
  <c r="AC590" i="4"/>
  <c r="AC591" i="4" s="1"/>
  <c r="BA590" i="4"/>
  <c r="BA591" i="4" s="1"/>
  <c r="AG302" i="4"/>
  <c r="AG303" i="4" s="1"/>
  <c r="AW302" i="4"/>
  <c r="AW303" i="4" s="1"/>
  <c r="T310" i="4"/>
  <c r="T311" i="4" s="1"/>
  <c r="S344" i="4"/>
  <c r="S345" i="4" s="1"/>
  <c r="S346" i="4" s="1"/>
  <c r="AF344" i="4"/>
  <c r="AF345" i="4" s="1"/>
  <c r="AF346" i="4" s="1"/>
  <c r="Z354" i="4"/>
  <c r="Z355" i="4" s="1"/>
  <c r="W366" i="4"/>
  <c r="W367" i="4" s="1"/>
  <c r="AI370" i="4"/>
  <c r="AI371" i="4" s="1"/>
  <c r="BC370" i="4"/>
  <c r="BC371" i="4" s="1"/>
  <c r="AG370" i="4"/>
  <c r="AG371" i="4" s="1"/>
  <c r="AO370" i="4"/>
  <c r="AO371" i="4" s="1"/>
  <c r="BO370" i="4"/>
  <c r="BO371" i="4" s="1"/>
  <c r="AD392" i="4"/>
  <c r="AD393" i="4" s="1"/>
  <c r="AD394" i="4" s="1"/>
  <c r="U400" i="4"/>
  <c r="U401" i="4" s="1"/>
  <c r="U406" i="4" s="1"/>
  <c r="AJ400" i="4"/>
  <c r="AJ401" i="4" s="1"/>
  <c r="W416" i="4"/>
  <c r="W417" i="4" s="1"/>
  <c r="AN416" i="4"/>
  <c r="AN417" i="4" s="1"/>
  <c r="BA416" i="4"/>
  <c r="BA417" i="4" s="1"/>
  <c r="BN482" i="4"/>
  <c r="BN483" i="4" s="1"/>
  <c r="BK482" i="4"/>
  <c r="BK483" i="4" s="1"/>
  <c r="BH482" i="4"/>
  <c r="BH483" i="4" s="1"/>
  <c r="AS482" i="4"/>
  <c r="AS483" i="4" s="1"/>
  <c r="AP482" i="4"/>
  <c r="AP483" i="4" s="1"/>
  <c r="AS514" i="4"/>
  <c r="AS515" i="4" s="1"/>
  <c r="W540" i="4"/>
  <c r="W541" i="4" s="1"/>
  <c r="BN554" i="4"/>
  <c r="BN555" i="4" s="1"/>
  <c r="W554" i="4"/>
  <c r="W555" i="4" s="1"/>
  <c r="BM554" i="4"/>
  <c r="BM555" i="4" s="1"/>
  <c r="AY554" i="4"/>
  <c r="AY555" i="4" s="1"/>
  <c r="AF554" i="4"/>
  <c r="AF555" i="4" s="1"/>
  <c r="AF564" i="4" s="1"/>
  <c r="AW554" i="4"/>
  <c r="AW555" i="4" s="1"/>
  <c r="BL554" i="4"/>
  <c r="BL555" i="4" s="1"/>
  <c r="AE554" i="4"/>
  <c r="AE555" i="4" s="1"/>
  <c r="AV554" i="4"/>
  <c r="AV555" i="4" s="1"/>
  <c r="AC554" i="4"/>
  <c r="AC555" i="4" s="1"/>
  <c r="BK554" i="4"/>
  <c r="BK555" i="4" s="1"/>
  <c r="AT554" i="4"/>
  <c r="AT555" i="4" s="1"/>
  <c r="AB554" i="4"/>
  <c r="AB555" i="4" s="1"/>
  <c r="BJ554" i="4"/>
  <c r="BJ555" i="4" s="1"/>
  <c r="AS554" i="4"/>
  <c r="AS555" i="4" s="1"/>
  <c r="Z554" i="4"/>
  <c r="Z555" i="4" s="1"/>
  <c r="BH554" i="4"/>
  <c r="BH555" i="4" s="1"/>
  <c r="BB554" i="4"/>
  <c r="BB555" i="4" s="1"/>
  <c r="AI554" i="4"/>
  <c r="AI555" i="4" s="1"/>
  <c r="S590" i="4"/>
  <c r="S591" i="4" s="1"/>
  <c r="BB590" i="4"/>
  <c r="BB591" i="4" s="1"/>
  <c r="AY672" i="4"/>
  <c r="AY673" i="4" s="1"/>
  <c r="AD672" i="4"/>
  <c r="AD673" i="4" s="1"/>
  <c r="AW672" i="4"/>
  <c r="AW673" i="4" s="1"/>
  <c r="AB672" i="4"/>
  <c r="AB673" i="4" s="1"/>
  <c r="AV672" i="4"/>
  <c r="AV673" i="4" s="1"/>
  <c r="AA672" i="4"/>
  <c r="AA673" i="4" s="1"/>
  <c r="AT672" i="4"/>
  <c r="AT673" i="4" s="1"/>
  <c r="Z672" i="4"/>
  <c r="Z673" i="4" s="1"/>
  <c r="BN672" i="4"/>
  <c r="BN673" i="4" s="1"/>
  <c r="AS672" i="4"/>
  <c r="AS673" i="4" s="1"/>
  <c r="AS674" i="4" s="1"/>
  <c r="Y672" i="4"/>
  <c r="Y673" i="4" s="1"/>
  <c r="AR672" i="4"/>
  <c r="AR673" i="4" s="1"/>
  <c r="X672" i="4"/>
  <c r="X673" i="4" s="1"/>
  <c r="BK672" i="4"/>
  <c r="BK673" i="4" s="1"/>
  <c r="AQ672" i="4"/>
  <c r="AQ673" i="4" s="1"/>
  <c r="V672" i="4"/>
  <c r="V673" i="4" s="1"/>
  <c r="BA672" i="4"/>
  <c r="BA673" i="4" s="1"/>
  <c r="AG672" i="4"/>
  <c r="AG673" i="4" s="1"/>
  <c r="AZ672" i="4"/>
  <c r="AZ673" i="4" s="1"/>
  <c r="AP672" i="4"/>
  <c r="AP673" i="4" s="1"/>
  <c r="AN672" i="4"/>
  <c r="AN673" i="4" s="1"/>
  <c r="AM672" i="4"/>
  <c r="AM673" i="4" s="1"/>
  <c r="AK672" i="4"/>
  <c r="AK673" i="4" s="1"/>
  <c r="AJ672" i="4"/>
  <c r="AJ673" i="4" s="1"/>
  <c r="AI672" i="4"/>
  <c r="AI673" i="4" s="1"/>
  <c r="BC672" i="4"/>
  <c r="BC673" i="4" s="1"/>
  <c r="BN930" i="4"/>
  <c r="BN931" i="4" s="1"/>
  <c r="BM930" i="4"/>
  <c r="BM931" i="4" s="1"/>
  <c r="BL930" i="4"/>
  <c r="BL931" i="4" s="1"/>
  <c r="BH930" i="4"/>
  <c r="BH931" i="4" s="1"/>
  <c r="BG930" i="4"/>
  <c r="BG931" i="4" s="1"/>
  <c r="BD930" i="4"/>
  <c r="BD931" i="4" s="1"/>
  <c r="BC930" i="4"/>
  <c r="BC931" i="4" s="1"/>
  <c r="AY930" i="4"/>
  <c r="AY931" i="4" s="1"/>
  <c r="Y930" i="4"/>
  <c r="Y931" i="4" s="1"/>
  <c r="AX930" i="4"/>
  <c r="AX931" i="4" s="1"/>
  <c r="AU930" i="4"/>
  <c r="AU931" i="4" s="1"/>
  <c r="AT930" i="4"/>
  <c r="AT931" i="4" s="1"/>
  <c r="AP930" i="4"/>
  <c r="AP931" i="4" s="1"/>
  <c r="AH440" i="4"/>
  <c r="AH441" i="4" s="1"/>
  <c r="AH442" i="4" s="1"/>
  <c r="AX440" i="4"/>
  <c r="AX441" i="4" s="1"/>
  <c r="BN440" i="4"/>
  <c r="BN441" i="4" s="1"/>
  <c r="AA506" i="4"/>
  <c r="AA507" i="4" s="1"/>
  <c r="BG506" i="4"/>
  <c r="BG507" i="4" s="1"/>
  <c r="BJ526" i="4"/>
  <c r="BJ527" i="4" s="1"/>
  <c r="AR526" i="4"/>
  <c r="AR527" i="4" s="1"/>
  <c r="U526" i="4"/>
  <c r="U527" i="4" s="1"/>
  <c r="AP526" i="4"/>
  <c r="AV606" i="4"/>
  <c r="AV607" i="4" s="1"/>
  <c r="BN610" i="4"/>
  <c r="BN611" i="4" s="1"/>
  <c r="BA610" i="4"/>
  <c r="BA611" i="4" s="1"/>
  <c r="AM610" i="4"/>
  <c r="AM611" i="4" s="1"/>
  <c r="Y610" i="4"/>
  <c r="Y611" i="4" s="1"/>
  <c r="Y612" i="4" s="1"/>
  <c r="BO610" i="4"/>
  <c r="BO611" i="4" s="1"/>
  <c r="AL610" i="4"/>
  <c r="AL611" i="4" s="1"/>
  <c r="X610" i="4"/>
  <c r="X611" i="4" s="1"/>
  <c r="AZ610" i="4"/>
  <c r="AZ611" i="4" s="1"/>
  <c r="AZ612" i="4" s="1"/>
  <c r="AK610" i="4"/>
  <c r="AK611" i="4" s="1"/>
  <c r="AK612" i="4" s="1"/>
  <c r="W610" i="4"/>
  <c r="W611" i="4" s="1"/>
  <c r="AY610" i="4"/>
  <c r="AY611" i="4" s="1"/>
  <c r="AY612" i="4" s="1"/>
  <c r="AJ610" i="4"/>
  <c r="AJ611" i="4" s="1"/>
  <c r="V610" i="4"/>
  <c r="V611" i="4" s="1"/>
  <c r="BL610" i="4"/>
  <c r="BL611" i="4" s="1"/>
  <c r="BL612" i="4" s="1"/>
  <c r="AX610" i="4"/>
  <c r="AX611" i="4" s="1"/>
  <c r="AI610" i="4"/>
  <c r="AI611" i="4" s="1"/>
  <c r="U610" i="4"/>
  <c r="U611" i="4" s="1"/>
  <c r="U612" i="4" s="1"/>
  <c r="BK610" i="4"/>
  <c r="BK611" i="4" s="1"/>
  <c r="AW610" i="4"/>
  <c r="AW611" i="4" s="1"/>
  <c r="T610" i="4"/>
  <c r="T611" i="4" s="1"/>
  <c r="BJ610" i="4"/>
  <c r="BJ611" i="4" s="1"/>
  <c r="AV610" i="4"/>
  <c r="AV611" i="4" s="1"/>
  <c r="AH610" i="4"/>
  <c r="AH611" i="4" s="1"/>
  <c r="AH612" i="4" s="1"/>
  <c r="S610" i="4"/>
  <c r="S611" i="4" s="1"/>
  <c r="BC610" i="4"/>
  <c r="BC611" i="4" s="1"/>
  <c r="BC612" i="4" s="1"/>
  <c r="AS610" i="4"/>
  <c r="AS611" i="4" s="1"/>
  <c r="BK700" i="4"/>
  <c r="BK701" i="4" s="1"/>
  <c r="AU700" i="4"/>
  <c r="AU701" i="4" s="1"/>
  <c r="AG700" i="4"/>
  <c r="AG701" i="4" s="1"/>
  <c r="BJ700" i="4"/>
  <c r="BJ701" i="4" s="1"/>
  <c r="AT700" i="4"/>
  <c r="AT701" i="4" s="1"/>
  <c r="AF700" i="4"/>
  <c r="AF701" i="4" s="1"/>
  <c r="BI700" i="4"/>
  <c r="BI701" i="4" s="1"/>
  <c r="AS700" i="4"/>
  <c r="AS701" i="4" s="1"/>
  <c r="AE700" i="4"/>
  <c r="AE701" i="4" s="1"/>
  <c r="BH700" i="4"/>
  <c r="BH701" i="4" s="1"/>
  <c r="AR700" i="4"/>
  <c r="AR701" i="4" s="1"/>
  <c r="AD700" i="4"/>
  <c r="AD701" i="4" s="1"/>
  <c r="BG700" i="4"/>
  <c r="BG701" i="4" s="1"/>
  <c r="AQ700" i="4"/>
  <c r="AQ701" i="4" s="1"/>
  <c r="AC700" i="4"/>
  <c r="AC701" i="4" s="1"/>
  <c r="BF700" i="4"/>
  <c r="BF701" i="4" s="1"/>
  <c r="AP700" i="4"/>
  <c r="AP701" i="4" s="1"/>
  <c r="AB700" i="4"/>
  <c r="AB701" i="4" s="1"/>
  <c r="BE700" i="4"/>
  <c r="BE701" i="4" s="1"/>
  <c r="AO700" i="4"/>
  <c r="AO701" i="4" s="1"/>
  <c r="AA700" i="4"/>
  <c r="AA701" i="4" s="1"/>
  <c r="AA710" i="4" s="1"/>
  <c r="BM700" i="4"/>
  <c r="BM701" i="4" s="1"/>
  <c r="AW700" i="4"/>
  <c r="AW701" i="4" s="1"/>
  <c r="AI700" i="4"/>
  <c r="AI701" i="4" s="1"/>
  <c r="S700" i="4"/>
  <c r="S701" i="4" s="1"/>
  <c r="AV700" i="4"/>
  <c r="AV701" i="4" s="1"/>
  <c r="AG386" i="4"/>
  <c r="AG387" i="4" s="1"/>
  <c r="AG388" i="4" s="1"/>
  <c r="BG386" i="4"/>
  <c r="BG387" i="4" s="1"/>
  <c r="BG388" i="4" s="1"/>
  <c r="AH420" i="4"/>
  <c r="AH421" i="4" s="1"/>
  <c r="BC420" i="4"/>
  <c r="BC421" i="4" s="1"/>
  <c r="AB428" i="4"/>
  <c r="AB429" i="4" s="1"/>
  <c r="AQ428" i="4"/>
  <c r="AQ429" i="4" s="1"/>
  <c r="BC428" i="4"/>
  <c r="BC429" i="4" s="1"/>
  <c r="BO428" i="4"/>
  <c r="BO429" i="4" s="1"/>
  <c r="AD432" i="4"/>
  <c r="AD433" i="4" s="1"/>
  <c r="AW432" i="4"/>
  <c r="AW433" i="4" s="1"/>
  <c r="Z440" i="4"/>
  <c r="Z441" i="4" s="1"/>
  <c r="AP440" i="4"/>
  <c r="AP441" i="4" s="1"/>
  <c r="BF440" i="4"/>
  <c r="BF441" i="4" s="1"/>
  <c r="AX474" i="4"/>
  <c r="AX475" i="4" s="1"/>
  <c r="AX486" i="4"/>
  <c r="AX487" i="4" s="1"/>
  <c r="AY502" i="4"/>
  <c r="AY503" i="4" s="1"/>
  <c r="AD502" i="4"/>
  <c r="AD503" i="4" s="1"/>
  <c r="AO502" i="4"/>
  <c r="AO503" i="4" s="1"/>
  <c r="BN502" i="4"/>
  <c r="BN503" i="4" s="1"/>
  <c r="AM506" i="4"/>
  <c r="AM507" i="4" s="1"/>
  <c r="BM506" i="4"/>
  <c r="BM507" i="4" s="1"/>
  <c r="AH510" i="4"/>
  <c r="AH511" i="4" s="1"/>
  <c r="AL518" i="4"/>
  <c r="AL519" i="4" s="1"/>
  <c r="AI522" i="4"/>
  <c r="AI523" i="4" s="1"/>
  <c r="BF522" i="4"/>
  <c r="BF523" i="4" s="1"/>
  <c r="AE526" i="4"/>
  <c r="AE527" i="4" s="1"/>
  <c r="BA526" i="4"/>
  <c r="BA527" i="4" s="1"/>
  <c r="AL550" i="4"/>
  <c r="AL551" i="4" s="1"/>
  <c r="AW550" i="4"/>
  <c r="AW551" i="4" s="1"/>
  <c r="AF568" i="4"/>
  <c r="AF569" i="4" s="1"/>
  <c r="BC572" i="4"/>
  <c r="BC573" i="4" s="1"/>
  <c r="AF572" i="4"/>
  <c r="AF573" i="4" s="1"/>
  <c r="BJ572" i="4"/>
  <c r="BJ573" i="4" s="1"/>
  <c r="AY576" i="4"/>
  <c r="AY577" i="4" s="1"/>
  <c r="AI606" i="4"/>
  <c r="AI607" i="4" s="1"/>
  <c r="BH606" i="4"/>
  <c r="BH607" i="4" s="1"/>
  <c r="AF610" i="4"/>
  <c r="AF611" i="4" s="1"/>
  <c r="AF612" i="4" s="1"/>
  <c r="BH610" i="4"/>
  <c r="BH611" i="4" s="1"/>
  <c r="AH700" i="4"/>
  <c r="AH701" i="4" s="1"/>
  <c r="BL700" i="4"/>
  <c r="BL701" i="4" s="1"/>
  <c r="BM778" i="4"/>
  <c r="BM779" i="4" s="1"/>
  <c r="AV778" i="4"/>
  <c r="AV779" i="4" s="1"/>
  <c r="BO778" i="4"/>
  <c r="BO779" i="4" s="1"/>
  <c r="AN778" i="4"/>
  <c r="AN779" i="4" s="1"/>
  <c r="BK778" i="4"/>
  <c r="BK779" i="4" s="1"/>
  <c r="AS778" i="4"/>
  <c r="AS779" i="4" s="1"/>
  <c r="AP778" i="4"/>
  <c r="AP779" i="4" s="1"/>
  <c r="AO778" i="4"/>
  <c r="AO779" i="4" s="1"/>
  <c r="AM778" i="4"/>
  <c r="AM779" i="4" s="1"/>
  <c r="AJ778" i="4"/>
  <c r="AJ779" i="4" s="1"/>
  <c r="BB778" i="4"/>
  <c r="BB779" i="4" s="1"/>
  <c r="V906" i="4"/>
  <c r="AA440" i="4"/>
  <c r="AA441" i="4" s="1"/>
  <c r="AQ440" i="4"/>
  <c r="AQ441" i="4" s="1"/>
  <c r="BG440" i="4"/>
  <c r="BG441" i="4" s="1"/>
  <c r="BA506" i="4"/>
  <c r="BA507" i="4" s="1"/>
  <c r="AG526" i="4"/>
  <c r="AG527" i="4" s="1"/>
  <c r="AJ606" i="4"/>
  <c r="AJ607" i="4" s="1"/>
  <c r="AG610" i="4"/>
  <c r="AG611" i="4" s="1"/>
  <c r="AG612" i="4" s="1"/>
  <c r="BI610" i="4"/>
  <c r="BI611" i="4" s="1"/>
  <c r="AJ700" i="4"/>
  <c r="AJ701" i="4" s="1"/>
  <c r="BN700" i="4"/>
  <c r="BN701" i="4" s="1"/>
  <c r="AB440" i="4"/>
  <c r="AB441" i="4" s="1"/>
  <c r="AR440" i="4"/>
  <c r="AR441" i="4" s="1"/>
  <c r="BH440" i="4"/>
  <c r="BH441" i="4" s="1"/>
  <c r="AO506" i="4"/>
  <c r="AO507" i="4" s="1"/>
  <c r="AH526" i="4"/>
  <c r="AH527" i="4" s="1"/>
  <c r="BD526" i="4"/>
  <c r="BD527" i="4" s="1"/>
  <c r="BO606" i="4"/>
  <c r="BO607" i="4" s="1"/>
  <c r="BO612" i="4" s="1"/>
  <c r="AT606" i="4"/>
  <c r="AT607" i="4" s="1"/>
  <c r="AT612" i="4" s="1"/>
  <c r="S606" i="4"/>
  <c r="S607" i="4" s="1"/>
  <c r="BG606" i="4"/>
  <c r="BG607" i="4" s="1"/>
  <c r="BG612" i="4" s="1"/>
  <c r="AS606" i="4"/>
  <c r="AS607" i="4" s="1"/>
  <c r="BF606" i="4"/>
  <c r="BF607" i="4" s="1"/>
  <c r="BF612" i="4" s="1"/>
  <c r="AR606" i="4"/>
  <c r="AR607" i="4" s="1"/>
  <c r="AR612" i="4" s="1"/>
  <c r="AE606" i="4"/>
  <c r="AE607" i="4" s="1"/>
  <c r="BE606" i="4"/>
  <c r="BE607" i="4" s="1"/>
  <c r="AQ606" i="4"/>
  <c r="AQ607" i="4" s="1"/>
  <c r="AD606" i="4"/>
  <c r="AD607" i="4" s="1"/>
  <c r="AD612" i="4" s="1"/>
  <c r="AP606" i="4"/>
  <c r="AP607" i="4" s="1"/>
  <c r="BD606" i="4"/>
  <c r="BD607" i="4" s="1"/>
  <c r="BD612" i="4" s="1"/>
  <c r="AB606" i="4"/>
  <c r="AB607" i="4" s="1"/>
  <c r="BC606" i="4"/>
  <c r="BC607" i="4" s="1"/>
  <c r="AO606" i="4"/>
  <c r="AO607" i="4" s="1"/>
  <c r="AA606" i="4"/>
  <c r="AA607" i="4" s="1"/>
  <c r="AK606" i="4"/>
  <c r="AK607" i="4" s="1"/>
  <c r="BJ606" i="4"/>
  <c r="BJ607" i="4" s="1"/>
  <c r="AN610" i="4"/>
  <c r="AN611" i="4" s="1"/>
  <c r="S688" i="4"/>
  <c r="T688" i="4"/>
  <c r="T689" i="4" s="1"/>
  <c r="T690" i="4" s="1"/>
  <c r="AK700" i="4"/>
  <c r="AK701" i="4" s="1"/>
  <c r="BO700" i="4"/>
  <c r="BO701" i="4" s="1"/>
  <c r="AS962" i="4"/>
  <c r="AS963" i="4" s="1"/>
  <c r="AS964" i="4" s="1"/>
  <c r="AP962" i="4"/>
  <c r="AP963" i="4" s="1"/>
  <c r="AP964" i="4" s="1"/>
  <c r="AM962" i="4"/>
  <c r="AM963" i="4" s="1"/>
  <c r="AM964" i="4" s="1"/>
  <c r="AJ962" i="4"/>
  <c r="AJ963" i="4" s="1"/>
  <c r="AJ964" i="4" s="1"/>
  <c r="AG962" i="4"/>
  <c r="AG963" i="4" s="1"/>
  <c r="AG964" i="4" s="1"/>
  <c r="AD962" i="4"/>
  <c r="AD963" i="4" s="1"/>
  <c r="AD964" i="4" s="1"/>
  <c r="AA962" i="4"/>
  <c r="AA963" i="4" s="1"/>
  <c r="AA964" i="4" s="1"/>
  <c r="X962" i="4"/>
  <c r="X963" i="4" s="1"/>
  <c r="X964" i="4" s="1"/>
  <c r="AY962" i="4"/>
  <c r="AY963" i="4" s="1"/>
  <c r="AY964" i="4" s="1"/>
  <c r="BN962" i="4"/>
  <c r="BN963" i="4" s="1"/>
  <c r="BN964" i="4" s="1"/>
  <c r="BK962" i="4"/>
  <c r="BK963" i="4" s="1"/>
  <c r="BK964" i="4" s="1"/>
  <c r="BH962" i="4"/>
  <c r="BH963" i="4" s="1"/>
  <c r="BH964" i="4" s="1"/>
  <c r="BE962" i="4"/>
  <c r="BE963" i="4" s="1"/>
  <c r="BE964" i="4" s="1"/>
  <c r="BB962" i="4"/>
  <c r="BB963" i="4" s="1"/>
  <c r="BB964" i="4" s="1"/>
  <c r="AC440" i="4"/>
  <c r="AC441" i="4" s="1"/>
  <c r="AS440" i="4"/>
  <c r="AS441" i="4" s="1"/>
  <c r="BI440" i="4"/>
  <c r="BI441" i="4" s="1"/>
  <c r="BN506" i="4"/>
  <c r="BN507" i="4" s="1"/>
  <c r="W506" i="4"/>
  <c r="W507" i="4" s="1"/>
  <c r="BC506" i="4"/>
  <c r="BC507" i="4" s="1"/>
  <c r="AJ526" i="4"/>
  <c r="AJ527" i="4" s="1"/>
  <c r="BD569" i="4"/>
  <c r="T606" i="4"/>
  <c r="T607" i="4" s="1"/>
  <c r="AL606" i="4"/>
  <c r="AL607" i="4" s="1"/>
  <c r="AL612" i="4" s="1"/>
  <c r="BK606" i="4"/>
  <c r="BK607" i="4" s="1"/>
  <c r="AO610" i="4"/>
  <c r="AO611" i="4" s="1"/>
  <c r="BL662" i="4"/>
  <c r="BL663" i="4" s="1"/>
  <c r="AH662" i="4"/>
  <c r="AH663" i="4" s="1"/>
  <c r="BO662" i="4"/>
  <c r="BO663" i="4" s="1"/>
  <c r="AE662" i="4"/>
  <c r="AE663" i="4" s="1"/>
  <c r="BN662" i="4"/>
  <c r="BN663" i="4" s="1"/>
  <c r="AD662" i="4"/>
  <c r="AD663" i="4" s="1"/>
  <c r="BK662" i="4"/>
  <c r="BK663" i="4" s="1"/>
  <c r="AA662" i="4"/>
  <c r="AA663" i="4" s="1"/>
  <c r="BI662" i="4"/>
  <c r="BI663" i="4" s="1"/>
  <c r="Y662" i="4"/>
  <c r="Y663" i="4" s="1"/>
  <c r="BF662" i="4"/>
  <c r="BF663" i="4" s="1"/>
  <c r="V662" i="4"/>
  <c r="V663" i="4" s="1"/>
  <c r="BE662" i="4"/>
  <c r="BE663" i="4" s="1"/>
  <c r="U662" i="4"/>
  <c r="U663" i="4" s="1"/>
  <c r="AM662" i="4"/>
  <c r="AM663" i="4" s="1"/>
  <c r="AL700" i="4"/>
  <c r="AL701" i="4" s="1"/>
  <c r="BN792" i="4"/>
  <c r="BN793" i="4" s="1"/>
  <c r="AQ792" i="4"/>
  <c r="AQ793" i="4" s="1"/>
  <c r="AN792" i="4"/>
  <c r="AN793" i="4" s="1"/>
  <c r="BO792" i="4"/>
  <c r="BO793" i="4" s="1"/>
  <c r="AH792" i="4"/>
  <c r="AH793" i="4" s="1"/>
  <c r="BI792" i="4"/>
  <c r="BI793" i="4" s="1"/>
  <c r="AG792" i="4"/>
  <c r="AG793" i="4" s="1"/>
  <c r="BH792" i="4"/>
  <c r="BH793" i="4" s="1"/>
  <c r="AE792" i="4"/>
  <c r="AE793" i="4" s="1"/>
  <c r="AT792" i="4"/>
  <c r="AT793" i="4" s="1"/>
  <c r="AP792" i="4"/>
  <c r="AP793" i="4" s="1"/>
  <c r="AK792" i="4"/>
  <c r="AK793" i="4" s="1"/>
  <c r="AB792" i="4"/>
  <c r="AB793" i="4" s="1"/>
  <c r="Y792" i="4"/>
  <c r="Y793" i="4" s="1"/>
  <c r="X792" i="4"/>
  <c r="X793" i="4" s="1"/>
  <c r="AY792" i="4"/>
  <c r="AY793" i="4" s="1"/>
  <c r="AT428" i="4"/>
  <c r="AT429" i="4" s="1"/>
  <c r="BF428" i="4"/>
  <c r="BF429" i="4" s="1"/>
  <c r="AH432" i="4"/>
  <c r="AH433" i="4" s="1"/>
  <c r="BC432" i="4"/>
  <c r="BC433" i="4" s="1"/>
  <c r="AD440" i="4"/>
  <c r="AD441" i="4" s="1"/>
  <c r="AT440" i="4"/>
  <c r="AT441" i="4" s="1"/>
  <c r="BJ440" i="4"/>
  <c r="BJ441" i="4" s="1"/>
  <c r="BJ474" i="4"/>
  <c r="BJ475" i="4" s="1"/>
  <c r="BJ486" i="4"/>
  <c r="BJ487" i="4" s="1"/>
  <c r="T506" i="4"/>
  <c r="T507" i="4" s="1"/>
  <c r="AQ506" i="4"/>
  <c r="AQ507" i="4" s="1"/>
  <c r="BD506" i="4"/>
  <c r="BD507" i="4" s="1"/>
  <c r="BN518" i="4"/>
  <c r="BN519" i="4" s="1"/>
  <c r="BJ518" i="4"/>
  <c r="BJ519" i="4" s="1"/>
  <c r="AX518" i="4"/>
  <c r="AX519" i="4" s="1"/>
  <c r="AI518" i="4"/>
  <c r="AI519" i="4" s="1"/>
  <c r="AQ518" i="4"/>
  <c r="AQ519" i="4" s="1"/>
  <c r="AO522" i="4"/>
  <c r="AO523" i="4" s="1"/>
  <c r="AK526" i="4"/>
  <c r="AK527" i="4" s="1"/>
  <c r="BE526" i="4"/>
  <c r="BE527" i="4" s="1"/>
  <c r="AC550" i="4"/>
  <c r="AC551" i="4" s="1"/>
  <c r="AP550" i="4"/>
  <c r="AP551" i="4" s="1"/>
  <c r="AK568" i="4"/>
  <c r="AK569" i="4" s="1"/>
  <c r="BL606" i="4"/>
  <c r="BL607" i="4" s="1"/>
  <c r="AP610" i="4"/>
  <c r="AP611" i="4" s="1"/>
  <c r="AJ662" i="4"/>
  <c r="AJ663" i="4" s="1"/>
  <c r="BM682" i="4"/>
  <c r="BM683" i="4" s="1"/>
  <c r="BE682" i="4"/>
  <c r="BE683" i="4" s="1"/>
  <c r="BB682" i="4"/>
  <c r="BB683" i="4" s="1"/>
  <c r="AY682" i="4"/>
  <c r="AY683" i="4" s="1"/>
  <c r="AV682" i="4"/>
  <c r="AV683" i="4" s="1"/>
  <c r="AS682" i="4"/>
  <c r="AS683" i="4" s="1"/>
  <c r="AP682" i="4"/>
  <c r="AP683" i="4" s="1"/>
  <c r="AM682" i="4"/>
  <c r="AM683" i="4" s="1"/>
  <c r="BK682" i="4"/>
  <c r="BK683" i="4" s="1"/>
  <c r="AM700" i="4"/>
  <c r="AM701" i="4" s="1"/>
  <c r="BN704" i="4"/>
  <c r="BN705" i="4" s="1"/>
  <c r="BM704" i="4"/>
  <c r="BM705" i="4" s="1"/>
  <c r="AO704" i="4"/>
  <c r="AO705" i="4" s="1"/>
  <c r="BL704" i="4"/>
  <c r="BL705" i="4" s="1"/>
  <c r="AN704" i="4"/>
  <c r="BJ704" i="4"/>
  <c r="BJ705" i="4" s="1"/>
  <c r="BI704" i="4"/>
  <c r="BI705" i="4" s="1"/>
  <c r="AM704" i="4"/>
  <c r="AM705" i="4" s="1"/>
  <c r="BG704" i="4"/>
  <c r="BG705" i="4" s="1"/>
  <c r="AJ704" i="4"/>
  <c r="AJ705" i="4" s="1"/>
  <c r="BF704" i="4"/>
  <c r="BF705" i="4" s="1"/>
  <c r="AG704" i="4"/>
  <c r="AG705" i="4" s="1"/>
  <c r="BD704" i="4"/>
  <c r="BD705" i="4" s="1"/>
  <c r="AD704" i="4"/>
  <c r="AD705" i="4" s="1"/>
  <c r="AR704" i="4"/>
  <c r="AR705" i="4" s="1"/>
  <c r="BN708" i="4"/>
  <c r="BN709" i="4" s="1"/>
  <c r="BK708" i="4"/>
  <c r="BK709" i="4" s="1"/>
  <c r="BH708" i="4"/>
  <c r="BH709" i="4" s="1"/>
  <c r="BB708" i="4"/>
  <c r="BB709" i="4" s="1"/>
  <c r="BH718" i="4"/>
  <c r="BH719" i="4" s="1"/>
  <c r="BK718" i="4"/>
  <c r="BK719" i="4" s="1"/>
  <c r="BE718" i="4"/>
  <c r="BE719" i="4" s="1"/>
  <c r="BD718" i="4"/>
  <c r="BD719" i="4" s="1"/>
  <c r="AX718" i="4"/>
  <c r="AX719" i="4" s="1"/>
  <c r="AS718" i="4"/>
  <c r="AS719" i="4" s="1"/>
  <c r="AJ718" i="4"/>
  <c r="AJ719" i="4" s="1"/>
  <c r="AD778" i="4"/>
  <c r="AD779" i="4" s="1"/>
  <c r="T792" i="4"/>
  <c r="T793" i="4" s="1"/>
  <c r="U962" i="4"/>
  <c r="U963" i="4" s="1"/>
  <c r="U964" i="4" s="1"/>
  <c r="AG428" i="4"/>
  <c r="AG429" i="4" s="1"/>
  <c r="S432" i="4"/>
  <c r="S433" i="4" s="1"/>
  <c r="AI432" i="4"/>
  <c r="AI433" i="4" s="1"/>
  <c r="AE440" i="4"/>
  <c r="AE441" i="4" s="1"/>
  <c r="AU440" i="4"/>
  <c r="AU441" i="4" s="1"/>
  <c r="BK440" i="4"/>
  <c r="BK441" i="4" s="1"/>
  <c r="BM474" i="4"/>
  <c r="BM475" i="4" s="1"/>
  <c r="BM486" i="4"/>
  <c r="BM487" i="4" s="1"/>
  <c r="U506" i="4"/>
  <c r="U507" i="4" s="1"/>
  <c r="AR506" i="4"/>
  <c r="AR507" i="4" s="1"/>
  <c r="BC510" i="4"/>
  <c r="BC511" i="4" s="1"/>
  <c r="AK510" i="4"/>
  <c r="AK511" i="4" s="1"/>
  <c r="AP510" i="4"/>
  <c r="AP511" i="4" s="1"/>
  <c r="AW522" i="4"/>
  <c r="AW523" i="4" s="1"/>
  <c r="AB522" i="4"/>
  <c r="AB523" i="4" s="1"/>
  <c r="BN522" i="4"/>
  <c r="BN523" i="4" s="1"/>
  <c r="AM526" i="4"/>
  <c r="AM527" i="4" s="1"/>
  <c r="BB568" i="4"/>
  <c r="BB569" i="4" s="1"/>
  <c r="AB568" i="4"/>
  <c r="AB569" i="4" s="1"/>
  <c r="AL568" i="4"/>
  <c r="AL569" i="4" s="1"/>
  <c r="BF568" i="4"/>
  <c r="BF569" i="4" s="1"/>
  <c r="U606" i="4"/>
  <c r="U607" i="4" s="1"/>
  <c r="AM606" i="4"/>
  <c r="AM607" i="4" s="1"/>
  <c r="AQ610" i="4"/>
  <c r="AQ611" i="4" s="1"/>
  <c r="AN662" i="4"/>
  <c r="AN663" i="4" s="1"/>
  <c r="AG778" i="4"/>
  <c r="AG779" i="4" s="1"/>
  <c r="U792" i="4"/>
  <c r="U793" i="4" s="1"/>
  <c r="AK818" i="4"/>
  <c r="AK819" i="4" s="1"/>
  <c r="BA818" i="4"/>
  <c r="BA819" i="4" s="1"/>
  <c r="AN818" i="4"/>
  <c r="AN819" i="4" s="1"/>
  <c r="AZ818" i="4"/>
  <c r="AZ819" i="4" s="1"/>
  <c r="AL818" i="4"/>
  <c r="AL819" i="4" s="1"/>
  <c r="AX818" i="4"/>
  <c r="AX819" i="4" s="1"/>
  <c r="AI818" i="4"/>
  <c r="AI819" i="4" s="1"/>
  <c r="BO818" i="4"/>
  <c r="BO819" i="4" s="1"/>
  <c r="BM818" i="4"/>
  <c r="BM819" i="4" s="1"/>
  <c r="AF818" i="4"/>
  <c r="AF819" i="4" s="1"/>
  <c r="AV818" i="4"/>
  <c r="BD818" i="4"/>
  <c r="BD819" i="4" s="1"/>
  <c r="AT818" i="4"/>
  <c r="AT819" i="4" s="1"/>
  <c r="AS818" i="4"/>
  <c r="AS819" i="4" s="1"/>
  <c r="AQ818" i="4"/>
  <c r="AQ819" i="4" s="1"/>
  <c r="AP818" i="4"/>
  <c r="AP819" i="4" s="1"/>
  <c r="BL818" i="4"/>
  <c r="BL819" i="4" s="1"/>
  <c r="T818" i="4"/>
  <c r="T819" i="4" s="1"/>
  <c r="BG818" i="4"/>
  <c r="BG819" i="4" s="1"/>
  <c r="T957" i="4"/>
  <c r="T958" i="4" s="1"/>
  <c r="AV962" i="4"/>
  <c r="AV963" i="4" s="1"/>
  <c r="AV964" i="4" s="1"/>
  <c r="AH428" i="4"/>
  <c r="AH429" i="4" s="1"/>
  <c r="AU428" i="4"/>
  <c r="AU429" i="4" s="1"/>
  <c r="BG428" i="4"/>
  <c r="BG429" i="4" s="1"/>
  <c r="T432" i="4"/>
  <c r="T433" i="4" s="1"/>
  <c r="AJ432" i="4"/>
  <c r="AJ433" i="4" s="1"/>
  <c r="BF432" i="4"/>
  <c r="BF433" i="4" s="1"/>
  <c r="AF440" i="4"/>
  <c r="AF441" i="4" s="1"/>
  <c r="AV440" i="4"/>
  <c r="AV441" i="4" s="1"/>
  <c r="X506" i="4"/>
  <c r="X507" i="4" s="1"/>
  <c r="BF506" i="4"/>
  <c r="BF507" i="4" s="1"/>
  <c r="S510" i="4"/>
  <c r="BI510" i="4"/>
  <c r="BI511" i="4" s="1"/>
  <c r="U518" i="4"/>
  <c r="U519" i="4" s="1"/>
  <c r="AR518" i="4"/>
  <c r="AR519" i="4" s="1"/>
  <c r="S522" i="4"/>
  <c r="S523" i="4" s="1"/>
  <c r="AP522" i="4"/>
  <c r="AP523" i="4" s="1"/>
  <c r="BO522" i="4"/>
  <c r="BO523" i="4" s="1"/>
  <c r="AN526" i="4"/>
  <c r="AN527" i="4" s="1"/>
  <c r="BH526" i="4"/>
  <c r="BH527" i="4" s="1"/>
  <c r="BI550" i="4"/>
  <c r="BI551" i="4" s="1"/>
  <c r="BJ550" i="4"/>
  <c r="BJ551" i="4" s="1"/>
  <c r="AX550" i="4"/>
  <c r="AX551" i="4" s="1"/>
  <c r="AN550" i="4"/>
  <c r="AN551" i="4" s="1"/>
  <c r="AB550" i="4"/>
  <c r="AB551" i="4" s="1"/>
  <c r="AE550" i="4"/>
  <c r="AE551" i="4" s="1"/>
  <c r="AQ550" i="4"/>
  <c r="AQ551" i="4" s="1"/>
  <c r="BN550" i="4"/>
  <c r="BN551" i="4" s="1"/>
  <c r="S568" i="4"/>
  <c r="S569" i="4" s="1"/>
  <c r="AN568" i="4"/>
  <c r="AN569" i="4" s="1"/>
  <c r="BG568" i="4"/>
  <c r="BG569" i="4" s="1"/>
  <c r="BM576" i="4"/>
  <c r="BM577" i="4" s="1"/>
  <c r="AA576" i="4"/>
  <c r="AA577" i="4" s="1"/>
  <c r="V606" i="4"/>
  <c r="V607" i="4" s="1"/>
  <c r="AN606" i="4"/>
  <c r="AN607" i="4" s="1"/>
  <c r="BM606" i="4"/>
  <c r="BM607" i="4" s="1"/>
  <c r="AQ662" i="4"/>
  <c r="AQ663" i="4" s="1"/>
  <c r="X682" i="4"/>
  <c r="X683" i="4" s="1"/>
  <c r="AN700" i="4"/>
  <c r="X704" i="4"/>
  <c r="X705" i="4" s="1"/>
  <c r="AP708" i="4"/>
  <c r="AP709" i="4" s="1"/>
  <c r="Y718" i="4"/>
  <c r="Y719" i="4" s="1"/>
  <c r="W818" i="4"/>
  <c r="W819" i="4" s="1"/>
  <c r="BI818" i="4"/>
  <c r="BI819" i="4" s="1"/>
  <c r="R631" i="4"/>
  <c r="U696" i="4"/>
  <c r="U697" i="4" s="1"/>
  <c r="AK696" i="4"/>
  <c r="AK697" i="4" s="1"/>
  <c r="AQ734" i="4"/>
  <c r="AQ735" i="4" s="1"/>
  <c r="BL734" i="4"/>
  <c r="BL735" i="4" s="1"/>
  <c r="BN852" i="4"/>
  <c r="BN853" i="4" s="1"/>
  <c r="BL852" i="4"/>
  <c r="BL853" i="4" s="1"/>
  <c r="AB852" i="4"/>
  <c r="AB853" i="4" s="1"/>
  <c r="BI852" i="4"/>
  <c r="BI853" i="4" s="1"/>
  <c r="AN852" i="4"/>
  <c r="AA852" i="4"/>
  <c r="AA853" i="4" s="1"/>
  <c r="BF852" i="4"/>
  <c r="BF853" i="4" s="1"/>
  <c r="Z852" i="4"/>
  <c r="Z853" i="4" s="1"/>
  <c r="BC852" i="4"/>
  <c r="BC853" i="4" s="1"/>
  <c r="AL852" i="4"/>
  <c r="AL853" i="4" s="1"/>
  <c r="AZ852" i="4"/>
  <c r="AZ853" i="4" s="1"/>
  <c r="Y852" i="4"/>
  <c r="Y853" i="4" s="1"/>
  <c r="AK852" i="4"/>
  <c r="AK853" i="4" s="1"/>
  <c r="X852" i="4"/>
  <c r="X853" i="4" s="1"/>
  <c r="AX852" i="4"/>
  <c r="AX853" i="4" s="1"/>
  <c r="AJ852" i="4"/>
  <c r="AJ853" i="4" s="1"/>
  <c r="W852" i="4"/>
  <c r="W853" i="4" s="1"/>
  <c r="AD852" i="4"/>
  <c r="AD853" i="4" s="1"/>
  <c r="AP852" i="4"/>
  <c r="AP853" i="4" s="1"/>
  <c r="BG555" i="4"/>
  <c r="BN600" i="4"/>
  <c r="BN601" i="4" s="1"/>
  <c r="BN602" i="4" s="1"/>
  <c r="AZ624" i="4"/>
  <c r="AZ625" i="4" s="1"/>
  <c r="AH650" i="4"/>
  <c r="AH651" i="4" s="1"/>
  <c r="BC650" i="4"/>
  <c r="BC651" i="4" s="1"/>
  <c r="AE658" i="4"/>
  <c r="AE659" i="4" s="1"/>
  <c r="AR658" i="4"/>
  <c r="AR659" i="4" s="1"/>
  <c r="AC696" i="4"/>
  <c r="AC697" i="4" s="1"/>
  <c r="BA696" i="4"/>
  <c r="BA697" i="4" s="1"/>
  <c r="AB714" i="4"/>
  <c r="AB715" i="4" s="1"/>
  <c r="AX714" i="4"/>
  <c r="AX715" i="4" s="1"/>
  <c r="S734" i="4"/>
  <c r="S735" i="4" s="1"/>
  <c r="BE738" i="4"/>
  <c r="BE739" i="4" s="1"/>
  <c r="AU742" i="4"/>
  <c r="AU743" i="4" s="1"/>
  <c r="BJ762" i="4"/>
  <c r="BJ763" i="4" s="1"/>
  <c r="T770" i="4"/>
  <c r="T771" i="4" s="1"/>
  <c r="S852" i="4"/>
  <c r="S853" i="4" s="1"/>
  <c r="AS852" i="4"/>
  <c r="AS853" i="4" s="1"/>
  <c r="AX865" i="4"/>
  <c r="BI938" i="4"/>
  <c r="BI939" i="4" s="1"/>
  <c r="AZ938" i="4"/>
  <c r="AZ939" i="4" s="1"/>
  <c r="AY938" i="4"/>
  <c r="AY939" i="4" s="1"/>
  <c r="AT938" i="4"/>
  <c r="AT939" i="4" s="1"/>
  <c r="AS938" i="4"/>
  <c r="AS939" i="4" s="1"/>
  <c r="AO938" i="4"/>
  <c r="AO939" i="4" s="1"/>
  <c r="AI938" i="4"/>
  <c r="AI939" i="4" s="1"/>
  <c r="BO1012" i="4"/>
  <c r="BO1013" i="4" s="1"/>
  <c r="BO1014" i="4" s="1"/>
  <c r="BH1012" i="4"/>
  <c r="BH1013" i="4" s="1"/>
  <c r="BH1014" i="4" s="1"/>
  <c r="AF1012" i="4"/>
  <c r="AF1013" i="4" s="1"/>
  <c r="AF1014" i="4" s="1"/>
  <c r="BE1012" i="4"/>
  <c r="BE1013" i="4" s="1"/>
  <c r="BE1014" i="4" s="1"/>
  <c r="AE1012" i="4"/>
  <c r="AE1013" i="4" s="1"/>
  <c r="AE1014" i="4" s="1"/>
  <c r="BC1012" i="4"/>
  <c r="BC1013" i="4" s="1"/>
  <c r="BC1014" i="4" s="1"/>
  <c r="AC1012" i="4"/>
  <c r="AC1013" i="4" s="1"/>
  <c r="AC1014" i="4" s="1"/>
  <c r="AZ1012" i="4"/>
  <c r="AZ1013" i="4" s="1"/>
  <c r="AZ1014" i="4" s="1"/>
  <c r="AB1012" i="4"/>
  <c r="AB1013" i="4" s="1"/>
  <c r="AB1014" i="4" s="1"/>
  <c r="AY1012" i="4"/>
  <c r="AY1013" i="4" s="1"/>
  <c r="AY1014" i="4" s="1"/>
  <c r="Z1012" i="4"/>
  <c r="Z1013" i="4" s="1"/>
  <c r="Z1014" i="4" s="1"/>
  <c r="AV1012" i="4"/>
  <c r="AV1013" i="4" s="1"/>
  <c r="AV1014" i="4" s="1"/>
  <c r="Y1012" i="4"/>
  <c r="Y1013" i="4" s="1"/>
  <c r="Y1014" i="4" s="1"/>
  <c r="AT1012" i="4"/>
  <c r="AT1013" i="4" s="1"/>
  <c r="AT1014" i="4" s="1"/>
  <c r="W1012" i="4"/>
  <c r="W1013" i="4" s="1"/>
  <c r="W1014" i="4" s="1"/>
  <c r="V1012" i="4"/>
  <c r="V1013" i="4" s="1"/>
  <c r="V1014" i="4" s="1"/>
  <c r="BL1012" i="4"/>
  <c r="BL1013" i="4" s="1"/>
  <c r="BL1014" i="4" s="1"/>
  <c r="AI1012" i="4"/>
  <c r="AI1013" i="4" s="1"/>
  <c r="AI1014" i="4" s="1"/>
  <c r="BN1018" i="4"/>
  <c r="BN1019" i="4" s="1"/>
  <c r="BN1020" i="4" s="1"/>
  <c r="AT1018" i="4"/>
  <c r="AT1019" i="4" s="1"/>
  <c r="AT1020" i="4" s="1"/>
  <c r="AB1018" i="4"/>
  <c r="AB1019" i="4" s="1"/>
  <c r="AB1020" i="4" s="1"/>
  <c r="BO1018" i="4"/>
  <c r="BO1019" i="4" s="1"/>
  <c r="BO1020" i="4" s="1"/>
  <c r="Z1018" i="4"/>
  <c r="Z1019" i="4" s="1"/>
  <c r="Z1020" i="4" s="1"/>
  <c r="AQ1018" i="4"/>
  <c r="AQ1019" i="4" s="1"/>
  <c r="AQ1020" i="4" s="1"/>
  <c r="Y1018" i="4"/>
  <c r="Y1019" i="4" s="1"/>
  <c r="Y1020" i="4" s="1"/>
  <c r="W1018" i="4"/>
  <c r="W1019" i="4" s="1"/>
  <c r="W1020" i="4" s="1"/>
  <c r="BL1018" i="4"/>
  <c r="BL1019" i="4" s="1"/>
  <c r="BL1020" i="4" s="1"/>
  <c r="AO1018" i="4"/>
  <c r="AO1019" i="4" s="1"/>
  <c r="AO1020" i="4" s="1"/>
  <c r="V1018" i="4"/>
  <c r="V1019" i="4" s="1"/>
  <c r="V1020" i="4" s="1"/>
  <c r="BI1018" i="4"/>
  <c r="BI1019" i="4" s="1"/>
  <c r="BI1020" i="4" s="1"/>
  <c r="AN1018" i="4"/>
  <c r="AN1019" i="4" s="1"/>
  <c r="AN1020" i="4" s="1"/>
  <c r="T1018" i="4"/>
  <c r="T1019" i="4" s="1"/>
  <c r="T1020" i="4" s="1"/>
  <c r="AL1018" i="4"/>
  <c r="AL1019" i="4" s="1"/>
  <c r="AL1020" i="4" s="1"/>
  <c r="S1018" i="4"/>
  <c r="AW1018" i="4"/>
  <c r="AW1019" i="4" s="1"/>
  <c r="AW1020" i="4" s="1"/>
  <c r="AC1018" i="4"/>
  <c r="AC1019" i="4" s="1"/>
  <c r="AC1020" i="4" s="1"/>
  <c r="BO600" i="4"/>
  <c r="BO601" i="4" s="1"/>
  <c r="BO602" i="4" s="1"/>
  <c r="AY636" i="4"/>
  <c r="AY637" i="4" s="1"/>
  <c r="AJ650" i="4"/>
  <c r="AJ651" i="4" s="1"/>
  <c r="BD650" i="4"/>
  <c r="BD651" i="4" s="1"/>
  <c r="AD696" i="4"/>
  <c r="AD697" i="4" s="1"/>
  <c r="BD696" i="4"/>
  <c r="BD697" i="4" s="1"/>
  <c r="AC714" i="4"/>
  <c r="AC715" i="4" s="1"/>
  <c r="BA714" i="4"/>
  <c r="BA715" i="4" s="1"/>
  <c r="V734" i="4"/>
  <c r="V735" i="4" s="1"/>
  <c r="BO734" i="4"/>
  <c r="BO735" i="4" s="1"/>
  <c r="BH738" i="4"/>
  <c r="BH739" i="4" s="1"/>
  <c r="AX742" i="4"/>
  <c r="AX743" i="4" s="1"/>
  <c r="AP762" i="4"/>
  <c r="AP763" i="4" s="1"/>
  <c r="AP766" i="4"/>
  <c r="AP767" i="4" s="1"/>
  <c r="AC770" i="4"/>
  <c r="AC771" i="4" s="1"/>
  <c r="S1012" i="4"/>
  <c r="S1013" i="4" s="1"/>
  <c r="AE696" i="4"/>
  <c r="AE697" i="4" s="1"/>
  <c r="BG696" i="4"/>
  <c r="BG697" i="4" s="1"/>
  <c r="Y734" i="4"/>
  <c r="Y735" i="4" s="1"/>
  <c r="AL770" i="4"/>
  <c r="AL771" i="4" s="1"/>
  <c r="BC810" i="4"/>
  <c r="BC811" i="4" s="1"/>
  <c r="AK810" i="4"/>
  <c r="AK811" i="4" s="1"/>
  <c r="AZ810" i="4"/>
  <c r="AZ811" i="4" s="1"/>
  <c r="AH810" i="4"/>
  <c r="AH811" i="4" s="1"/>
  <c r="AE810" i="4"/>
  <c r="AE811" i="4" s="1"/>
  <c r="AW810" i="4"/>
  <c r="AW811" i="4" s="1"/>
  <c r="AB810" i="4"/>
  <c r="AB811" i="4" s="1"/>
  <c r="Y810" i="4"/>
  <c r="Y811" i="4" s="1"/>
  <c r="BF810" i="4"/>
  <c r="BF811" i="4" s="1"/>
  <c r="T852" i="4"/>
  <c r="T853" i="4" s="1"/>
  <c r="AW890" i="4"/>
  <c r="BI890" i="4"/>
  <c r="BI891" i="4" s="1"/>
  <c r="BE890" i="4"/>
  <c r="BE891" i="4" s="1"/>
  <c r="AC938" i="4"/>
  <c r="AC939" i="4" s="1"/>
  <c r="T1012" i="4"/>
  <c r="T1013" i="4" s="1"/>
  <c r="T1014" i="4" s="1"/>
  <c r="AE1018" i="4"/>
  <c r="AE1019" i="4" s="1"/>
  <c r="AE1020" i="4" s="1"/>
  <c r="AP600" i="4"/>
  <c r="AP601" i="4" s="1"/>
  <c r="AP602" i="4" s="1"/>
  <c r="AP617" i="4"/>
  <c r="U624" i="4"/>
  <c r="U625" i="4" s="1"/>
  <c r="X636" i="4"/>
  <c r="X637" i="4" s="1"/>
  <c r="BB636" i="4"/>
  <c r="BB637" i="4" s="1"/>
  <c r="AL650" i="4"/>
  <c r="AL651" i="4" s="1"/>
  <c r="BF650" i="4"/>
  <c r="BF651" i="4" s="1"/>
  <c r="AF696" i="4"/>
  <c r="AF697" i="4" s="1"/>
  <c r="BJ696" i="4"/>
  <c r="BJ697" i="4" s="1"/>
  <c r="AE714" i="4"/>
  <c r="AE715" i="4" s="1"/>
  <c r="AE724" i="4" s="1"/>
  <c r="BF714" i="4"/>
  <c r="BF715" i="4" s="1"/>
  <c r="BF724" i="4" s="1"/>
  <c r="AB734" i="4"/>
  <c r="AB735" i="4" s="1"/>
  <c r="BD742" i="4"/>
  <c r="BD743" i="4" s="1"/>
  <c r="AS762" i="4"/>
  <c r="AS763" i="4" s="1"/>
  <c r="AV766" i="4"/>
  <c r="AV767" i="4" s="1"/>
  <c r="S810" i="4"/>
  <c r="S811" i="4" s="1"/>
  <c r="BI810" i="4"/>
  <c r="BI811" i="4" s="1"/>
  <c r="AK830" i="4"/>
  <c r="AK831" i="4" s="1"/>
  <c r="AX830" i="4"/>
  <c r="AX831" i="4" s="1"/>
  <c r="AL830" i="4"/>
  <c r="AL831" i="4" s="1"/>
  <c r="AI830" i="4"/>
  <c r="AI831" i="4" s="1"/>
  <c r="AF830" i="4"/>
  <c r="AF831" i="4" s="1"/>
  <c r="BO830" i="4"/>
  <c r="BO831" i="4" s="1"/>
  <c r="AV830" i="4"/>
  <c r="AV831" i="4" s="1"/>
  <c r="AC830" i="4"/>
  <c r="AC831" i="4" s="1"/>
  <c r="BM830" i="4"/>
  <c r="BM831" i="4" s="1"/>
  <c r="Z830" i="4"/>
  <c r="Z831" i="4" s="1"/>
  <c r="BL830" i="4"/>
  <c r="BL831" i="4" s="1"/>
  <c r="AT830" i="4"/>
  <c r="AT831" i="4" s="1"/>
  <c r="W830" i="4"/>
  <c r="W831" i="4" s="1"/>
  <c r="BA830" i="4"/>
  <c r="BA831" i="4" s="1"/>
  <c r="BC830" i="4"/>
  <c r="BC831" i="4" s="1"/>
  <c r="U852" i="4"/>
  <c r="U853" i="4" s="1"/>
  <c r="U874" i="4" s="1"/>
  <c r="AV852" i="4"/>
  <c r="AV853" i="4" s="1"/>
  <c r="BH926" i="4"/>
  <c r="BH927" i="4" s="1"/>
  <c r="AO926" i="4"/>
  <c r="AO927" i="4" s="1"/>
  <c r="BO926" i="4"/>
  <c r="BO927" i="4" s="1"/>
  <c r="AL926" i="4"/>
  <c r="AL927" i="4" s="1"/>
  <c r="BL926" i="4"/>
  <c r="BL927" i="4" s="1"/>
  <c r="AF926" i="4"/>
  <c r="AF927" i="4" s="1"/>
  <c r="BK926" i="4"/>
  <c r="BK927" i="4" s="1"/>
  <c r="AC926" i="4"/>
  <c r="AC927" i="4" s="1"/>
  <c r="BJ926" i="4"/>
  <c r="BJ927" i="4" s="1"/>
  <c r="X926" i="4"/>
  <c r="X927" i="4" s="1"/>
  <c r="BG926" i="4"/>
  <c r="BG927" i="4" s="1"/>
  <c r="U926" i="4"/>
  <c r="U927" i="4" s="1"/>
  <c r="BF926" i="4"/>
  <c r="BF927" i="4" s="1"/>
  <c r="BC926" i="4"/>
  <c r="BC927" i="4" s="1"/>
  <c r="T926" i="4"/>
  <c r="T927" i="4" s="1"/>
  <c r="AR926" i="4"/>
  <c r="AR927" i="4" s="1"/>
  <c r="AH1012" i="4"/>
  <c r="AH1013" i="4" s="1"/>
  <c r="AH1014" i="4" s="1"/>
  <c r="AF1018" i="4"/>
  <c r="AF1019" i="4" s="1"/>
  <c r="AF1020" i="4" s="1"/>
  <c r="AQ600" i="4"/>
  <c r="AQ601" i="4" s="1"/>
  <c r="AQ602" i="4" s="1"/>
  <c r="BH624" i="4"/>
  <c r="BH625" i="4" s="1"/>
  <c r="AA636" i="4"/>
  <c r="AA637" i="4" s="1"/>
  <c r="BC636" i="4"/>
  <c r="BC637" i="4" s="1"/>
  <c r="AM650" i="4"/>
  <c r="AM651" i="4" s="1"/>
  <c r="BH650" i="4"/>
  <c r="BH651" i="4" s="1"/>
  <c r="AG696" i="4"/>
  <c r="AG697" i="4" s="1"/>
  <c r="BM696" i="4"/>
  <c r="BM697" i="4" s="1"/>
  <c r="AF714" i="4"/>
  <c r="AF715" i="4" s="1"/>
  <c r="BH714" i="4"/>
  <c r="BH715" i="4" s="1"/>
  <c r="AE734" i="4"/>
  <c r="AE735" i="4" s="1"/>
  <c r="U738" i="4"/>
  <c r="U739" i="4" s="1"/>
  <c r="BO738" i="4"/>
  <c r="BO739" i="4" s="1"/>
  <c r="BG742" i="4"/>
  <c r="BG743" i="4" s="1"/>
  <c r="AT762" i="4"/>
  <c r="AT763" i="4" s="1"/>
  <c r="BL810" i="4"/>
  <c r="BL811" i="4" s="1"/>
  <c r="T830" i="4"/>
  <c r="T831" i="4" s="1"/>
  <c r="BD830" i="4"/>
  <c r="BD831" i="4" s="1"/>
  <c r="V852" i="4"/>
  <c r="V853" i="4" s="1"/>
  <c r="BD934" i="4"/>
  <c r="BD935" i="4" s="1"/>
  <c r="AZ934" i="4"/>
  <c r="AZ935" i="4" s="1"/>
  <c r="AX934" i="4"/>
  <c r="AX935" i="4" s="1"/>
  <c r="AT934" i="4"/>
  <c r="AT935" i="4" s="1"/>
  <c r="AR934" i="4"/>
  <c r="AR935" i="4" s="1"/>
  <c r="BJ934" i="4"/>
  <c r="BJ935" i="4" s="1"/>
  <c r="U934" i="4"/>
  <c r="U935" i="4" s="1"/>
  <c r="AK1012" i="4"/>
  <c r="AK1013" i="4" s="1"/>
  <c r="AK1014" i="4" s="1"/>
  <c r="AH1018" i="4"/>
  <c r="AH1019" i="4" s="1"/>
  <c r="AH1020" i="4" s="1"/>
  <c r="BN1024" i="4"/>
  <c r="BN1025" i="4" s="1"/>
  <c r="BN1026" i="4" s="1"/>
  <c r="BJ1024" i="4"/>
  <c r="BJ1025" i="4" s="1"/>
  <c r="BJ1026" i="4" s="1"/>
  <c r="Z1024" i="4"/>
  <c r="Z1025" i="4" s="1"/>
  <c r="Z1026" i="4" s="1"/>
  <c r="BI1024" i="4"/>
  <c r="BI1025" i="4" s="1"/>
  <c r="BI1026" i="4" s="1"/>
  <c r="AN1024" i="4"/>
  <c r="AN1025" i="4" s="1"/>
  <c r="AN1026" i="4" s="1"/>
  <c r="BG1024" i="4"/>
  <c r="BG1025" i="4" s="1"/>
  <c r="BG1026" i="4" s="1"/>
  <c r="AL1024" i="4"/>
  <c r="AL1025" i="4" s="1"/>
  <c r="AL1026" i="4" s="1"/>
  <c r="Y1024" i="4"/>
  <c r="Y1025" i="4" s="1"/>
  <c r="Y1026" i="4" s="1"/>
  <c r="BF1024" i="4"/>
  <c r="BF1025" i="4" s="1"/>
  <c r="BF1026" i="4" s="1"/>
  <c r="W1024" i="4"/>
  <c r="W1025" i="4" s="1"/>
  <c r="W1026" i="4" s="1"/>
  <c r="BD1024" i="4"/>
  <c r="BD1025" i="4" s="1"/>
  <c r="BD1026" i="4" s="1"/>
  <c r="AK1024" i="4"/>
  <c r="AK1025" i="4" s="1"/>
  <c r="AK1026" i="4" s="1"/>
  <c r="BC1024" i="4"/>
  <c r="BC1025" i="4" s="1"/>
  <c r="BC1026" i="4" s="1"/>
  <c r="V1024" i="4"/>
  <c r="V1025" i="4" s="1"/>
  <c r="V1026" i="4" s="1"/>
  <c r="BA1024" i="4"/>
  <c r="BA1025" i="4" s="1"/>
  <c r="BA1026" i="4" s="1"/>
  <c r="AI1024" i="4"/>
  <c r="AI1025" i="4" s="1"/>
  <c r="AI1026" i="4" s="1"/>
  <c r="U1024" i="4"/>
  <c r="U1025" i="4" s="1"/>
  <c r="U1026" i="4" s="1"/>
  <c r="AZ1024" i="4"/>
  <c r="AZ1025" i="4" s="1"/>
  <c r="AZ1026" i="4" s="1"/>
  <c r="BM1024" i="4"/>
  <c r="BM1025" i="4" s="1"/>
  <c r="BM1026" i="4" s="1"/>
  <c r="AB1024" i="4"/>
  <c r="AB1025" i="4" s="1"/>
  <c r="AB1026" i="4" s="1"/>
  <c r="AU1024" i="4"/>
  <c r="AU1025" i="4" s="1"/>
  <c r="AU1026" i="4" s="1"/>
  <c r="R619" i="4"/>
  <c r="AA624" i="4"/>
  <c r="AA625" i="4" s="1"/>
  <c r="BK624" i="4"/>
  <c r="BK625" i="4" s="1"/>
  <c r="AH696" i="4"/>
  <c r="AH697" i="4" s="1"/>
  <c r="AH734" i="4"/>
  <c r="AH735" i="4" s="1"/>
  <c r="V810" i="4"/>
  <c r="V811" i="4" s="1"/>
  <c r="BO810" i="4"/>
  <c r="BO811" i="4" s="1"/>
  <c r="AV819" i="4"/>
  <c r="BF830" i="4"/>
  <c r="BF831" i="4" s="1"/>
  <c r="AC852" i="4"/>
  <c r="AC853" i="4" s="1"/>
  <c r="AS926" i="4"/>
  <c r="AS927" i="4" s="1"/>
  <c r="BO988" i="4"/>
  <c r="BO989" i="4" s="1"/>
  <c r="BI988" i="4"/>
  <c r="BI989" i="4" s="1"/>
  <c r="BE988" i="4"/>
  <c r="BE989" i="4" s="1"/>
  <c r="AZ988" i="4"/>
  <c r="AZ989" i="4" s="1"/>
  <c r="AZ994" i="4" s="1"/>
  <c r="AV988" i="4"/>
  <c r="AV989" i="4" s="1"/>
  <c r="AQ988" i="4"/>
  <c r="AQ989" i="4" s="1"/>
  <c r="AQ994" i="4" s="1"/>
  <c r="AM988" i="4"/>
  <c r="AM989" i="4" s="1"/>
  <c r="AH988" i="4"/>
  <c r="AH989" i="4" s="1"/>
  <c r="AD988" i="4"/>
  <c r="AD989" i="4" s="1"/>
  <c r="AL1012" i="4"/>
  <c r="AL1013" i="4" s="1"/>
  <c r="AL1014" i="4" s="1"/>
  <c r="AW1024" i="4"/>
  <c r="AW1025" i="4" s="1"/>
  <c r="AW1026" i="4" s="1"/>
  <c r="AD624" i="4"/>
  <c r="AD625" i="4" s="1"/>
  <c r="AG636" i="4"/>
  <c r="AG637" i="4" s="1"/>
  <c r="T650" i="4"/>
  <c r="T651" i="4" s="1"/>
  <c r="AP650" i="4"/>
  <c r="AP651" i="4" s="1"/>
  <c r="BK650" i="4"/>
  <c r="BK651" i="4" s="1"/>
  <c r="S696" i="4"/>
  <c r="S697" i="4" s="1"/>
  <c r="AI696" i="4"/>
  <c r="AI697" i="4" s="1"/>
  <c r="AH714" i="4"/>
  <c r="AH715" i="4" s="1"/>
  <c r="AK734" i="4"/>
  <c r="AK735" i="4" s="1"/>
  <c r="AA738" i="4"/>
  <c r="AA739" i="4" s="1"/>
  <c r="BK762" i="4"/>
  <c r="BK763" i="4" s="1"/>
  <c r="AE762" i="4"/>
  <c r="AE763" i="4" s="1"/>
  <c r="AW762" i="4"/>
  <c r="AW763" i="4" s="1"/>
  <c r="BM766" i="4"/>
  <c r="BM767" i="4" s="1"/>
  <c r="BO766" i="4"/>
  <c r="BO767" i="4" s="1"/>
  <c r="BG766" i="4"/>
  <c r="BG767" i="4" s="1"/>
  <c r="AG766" i="4"/>
  <c r="AG767" i="4" s="1"/>
  <c r="AD766" i="4"/>
  <c r="AD767" i="4" s="1"/>
  <c r="BM826" i="4"/>
  <c r="BM827" i="4" s="1"/>
  <c r="AY826" i="4"/>
  <c r="AY827" i="4" s="1"/>
  <c r="AQ826" i="4"/>
  <c r="AQ827" i="4" s="1"/>
  <c r="BE826" i="4"/>
  <c r="BE827" i="4" s="1"/>
  <c r="AN830" i="4"/>
  <c r="AN831" i="4" s="1"/>
  <c r="BG830" i="4"/>
  <c r="BG831" i="4" s="1"/>
  <c r="AE852" i="4"/>
  <c r="AE853" i="4" s="1"/>
  <c r="AO922" i="4"/>
  <c r="AO923" i="4" s="1"/>
  <c r="AX922" i="4"/>
  <c r="AX923" i="4" s="1"/>
  <c r="AU922" i="4"/>
  <c r="AU923" i="4" s="1"/>
  <c r="AR922" i="4"/>
  <c r="AR923" i="4" s="1"/>
  <c r="AM922" i="4"/>
  <c r="AM923" i="4" s="1"/>
  <c r="AJ922" i="4"/>
  <c r="AJ923" i="4" s="1"/>
  <c r="BD922" i="4"/>
  <c r="BD923" i="4" s="1"/>
  <c r="AT926" i="4"/>
  <c r="AT927" i="4" s="1"/>
  <c r="AA934" i="4"/>
  <c r="AA935" i="4" s="1"/>
  <c r="U988" i="4"/>
  <c r="U989" i="4" s="1"/>
  <c r="AN1012" i="4"/>
  <c r="AN1013" i="4" s="1"/>
  <c r="AN1014" i="4" s="1"/>
  <c r="AI1018" i="4"/>
  <c r="AI1019" i="4" s="1"/>
  <c r="AI1020" i="4" s="1"/>
  <c r="AX1024" i="4"/>
  <c r="AX1025" i="4" s="1"/>
  <c r="AX1026" i="4" s="1"/>
  <c r="AN882" i="4"/>
  <c r="AN883" i="4" s="1"/>
  <c r="BD882" i="4"/>
  <c r="BD883" i="4" s="1"/>
  <c r="BD796" i="4"/>
  <c r="BD797" i="4" s="1"/>
  <c r="AG844" i="4"/>
  <c r="AG845" i="4" s="1"/>
  <c r="AN865" i="4"/>
  <c r="AB882" i="4"/>
  <c r="AB883" i="4" s="1"/>
  <c r="AS882" i="4"/>
  <c r="AS883" i="4" s="1"/>
  <c r="AZ886" i="4"/>
  <c r="AZ887" i="4" s="1"/>
  <c r="AO905" i="4"/>
  <c r="AC956" i="4"/>
  <c r="AC957" i="4" s="1"/>
  <c r="AC958" i="4" s="1"/>
  <c r="K760" i="7"/>
  <c r="AG752" i="4"/>
  <c r="AG753" i="4" s="1"/>
  <c r="AG754" i="4" s="1"/>
  <c r="BE752" i="4"/>
  <c r="BE753" i="4" s="1"/>
  <c r="BE754" i="4" s="1"/>
  <c r="BH774" i="4"/>
  <c r="BH775" i="4" s="1"/>
  <c r="R787" i="4"/>
  <c r="BJ796" i="4"/>
  <c r="BJ797" i="4" s="1"/>
  <c r="AR802" i="4"/>
  <c r="AR803" i="4" s="1"/>
  <c r="AR804" i="4" s="1"/>
  <c r="BI802" i="4"/>
  <c r="BI803" i="4" s="1"/>
  <c r="BI804" i="4" s="1"/>
  <c r="AU822" i="4"/>
  <c r="AU823" i="4" s="1"/>
  <c r="AB836" i="4"/>
  <c r="AB837" i="4" s="1"/>
  <c r="Z840" i="4"/>
  <c r="Z841" i="4" s="1"/>
  <c r="AM840" i="4"/>
  <c r="AM841" i="4" s="1"/>
  <c r="BF840" i="4"/>
  <c r="BF841" i="4" s="1"/>
  <c r="AH844" i="4"/>
  <c r="AH845" i="4" s="1"/>
  <c r="AE848" i="4"/>
  <c r="AE849" i="4" s="1"/>
  <c r="AC864" i="4"/>
  <c r="AC865" i="4" s="1"/>
  <c r="BF864" i="4"/>
  <c r="BF865" i="4" s="1"/>
  <c r="AD882" i="4"/>
  <c r="AD883" i="4" s="1"/>
  <c r="AT882" i="4"/>
  <c r="AT883" i="4" s="1"/>
  <c r="T886" i="4"/>
  <c r="T887" i="4" s="1"/>
  <c r="AN886" i="4"/>
  <c r="AN887" i="4" s="1"/>
  <c r="AA900" i="4"/>
  <c r="AA901" i="4" s="1"/>
  <c r="AA906" i="4" s="1"/>
  <c r="AO900" i="4"/>
  <c r="AO904" i="4"/>
  <c r="AP910" i="4"/>
  <c r="AP911" i="4" s="1"/>
  <c r="BI910" i="4"/>
  <c r="BI911" i="4" s="1"/>
  <c r="Q951" i="4"/>
  <c r="AG948" i="4"/>
  <c r="AG949" i="4" s="1"/>
  <c r="AG950" i="4" s="1"/>
  <c r="BI948" i="4"/>
  <c r="BI949" i="4" s="1"/>
  <c r="BI950" i="4" s="1"/>
  <c r="BG956" i="4"/>
  <c r="BG957" i="4" s="1"/>
  <c r="BG958" i="4" s="1"/>
  <c r="AS968" i="4"/>
  <c r="AS969" i="4" s="1"/>
  <c r="AS970" i="4" s="1"/>
  <c r="AX982" i="4"/>
  <c r="AX983" i="4" s="1"/>
  <c r="AX984" i="4" s="1"/>
  <c r="AP1038" i="4"/>
  <c r="AP1039" i="4" s="1"/>
  <c r="AP1040" i="4" s="1"/>
  <c r="AP1041" i="4" s="1"/>
  <c r="AP775" i="4"/>
  <c r="BJ774" i="4"/>
  <c r="BJ775" i="4" s="1"/>
  <c r="AC802" i="4"/>
  <c r="AC803" i="4" s="1"/>
  <c r="AC804" i="4" s="1"/>
  <c r="AT802" i="4"/>
  <c r="AT803" i="4" s="1"/>
  <c r="AT804" i="4" s="1"/>
  <c r="AC836" i="4"/>
  <c r="AC837" i="4" s="1"/>
  <c r="AQ836" i="4"/>
  <c r="AQ837" i="4" s="1"/>
  <c r="BJ836" i="4"/>
  <c r="BJ837" i="4" s="1"/>
  <c r="AN841" i="4"/>
  <c r="BI840" i="4"/>
  <c r="BI841" i="4" s="1"/>
  <c r="AJ844" i="4"/>
  <c r="AJ845" i="4" s="1"/>
  <c r="AF848" i="4"/>
  <c r="AF849" i="4" s="1"/>
  <c r="AP848" i="4"/>
  <c r="AP849" i="4" s="1"/>
  <c r="BD848" i="4"/>
  <c r="BD849" i="4" s="1"/>
  <c r="AD864" i="4"/>
  <c r="AD865" i="4" s="1"/>
  <c r="AO864" i="4"/>
  <c r="AO865" i="4" s="1"/>
  <c r="BM868" i="4"/>
  <c r="BM869" i="4" s="1"/>
  <c r="AW878" i="4"/>
  <c r="AW879" i="4" s="1"/>
  <c r="AE882" i="4"/>
  <c r="AE883" i="4" s="1"/>
  <c r="U886" i="4"/>
  <c r="U887" i="4" s="1"/>
  <c r="BC886" i="4"/>
  <c r="BC887" i="4" s="1"/>
  <c r="AB900" i="4"/>
  <c r="AB901" i="4" s="1"/>
  <c r="AB906" i="4" s="1"/>
  <c r="BJ900" i="4"/>
  <c r="BJ901" i="4" s="1"/>
  <c r="AC904" i="4"/>
  <c r="AC905" i="4" s="1"/>
  <c r="AQ910" i="4"/>
  <c r="AQ911" i="4" s="1"/>
  <c r="BJ910" i="4"/>
  <c r="BJ911" i="4" s="1"/>
  <c r="BJ916" i="4" s="1"/>
  <c r="AH948" i="4"/>
  <c r="AH949" i="4" s="1"/>
  <c r="AH950" i="4" s="1"/>
  <c r="BL948" i="4"/>
  <c r="BL949" i="4" s="1"/>
  <c r="BL950" i="4" s="1"/>
  <c r="AF956" i="4"/>
  <c r="AF957" i="4" s="1"/>
  <c r="AF958" i="4" s="1"/>
  <c r="BJ956" i="4"/>
  <c r="BJ957" i="4" s="1"/>
  <c r="BJ958" i="4" s="1"/>
  <c r="AV968" i="4"/>
  <c r="AV969" i="4" s="1"/>
  <c r="AV970" i="4" s="1"/>
  <c r="BA982" i="4"/>
  <c r="BA983" i="4" s="1"/>
  <c r="BA984" i="4" s="1"/>
  <c r="AU1038" i="4"/>
  <c r="AU1039" i="4" s="1"/>
  <c r="AU1040" i="4" s="1"/>
  <c r="AU1041" i="4" s="1"/>
  <c r="L760" i="7"/>
  <c r="AD836" i="4"/>
  <c r="AD837" i="4" s="1"/>
  <c r="AK844" i="4"/>
  <c r="AK845" i="4" s="1"/>
  <c r="BC872" i="4"/>
  <c r="BC873" i="4" s="1"/>
  <c r="AG882" i="4"/>
  <c r="AG883" i="4" s="1"/>
  <c r="W886" i="4"/>
  <c r="W887" i="4" s="1"/>
  <c r="BE894" i="4"/>
  <c r="BE895" i="4" s="1"/>
  <c r="AC900" i="4"/>
  <c r="AC901" i="4" s="1"/>
  <c r="AC906" i="4" s="1"/>
  <c r="AQ900" i="4"/>
  <c r="AQ901" i="4" s="1"/>
  <c r="BM900" i="4"/>
  <c r="BM901" i="4" s="1"/>
  <c r="AD904" i="4"/>
  <c r="AD905" i="4" s="1"/>
  <c r="AP904" i="4"/>
  <c r="AP905" i="4" s="1"/>
  <c r="AS910" i="4"/>
  <c r="AS911" i="4" s="1"/>
  <c r="BL910" i="4"/>
  <c r="BL911" i="4" s="1"/>
  <c r="S948" i="4"/>
  <c r="AI948" i="4"/>
  <c r="AI949" i="4" s="1"/>
  <c r="AI950" i="4" s="1"/>
  <c r="AI956" i="4"/>
  <c r="AI957" i="4" s="1"/>
  <c r="AI958" i="4" s="1"/>
  <c r="AY968" i="4"/>
  <c r="AY969" i="4" s="1"/>
  <c r="AY970" i="4" s="1"/>
  <c r="BD982" i="4"/>
  <c r="BD983" i="4" s="1"/>
  <c r="BD984" i="4" s="1"/>
  <c r="AV1038" i="4"/>
  <c r="AV1039" i="4" s="1"/>
  <c r="AV1040" i="4" s="1"/>
  <c r="AV1041" i="4" s="1"/>
  <c r="AU802" i="4"/>
  <c r="AU803" i="4" s="1"/>
  <c r="AU804" i="4" s="1"/>
  <c r="BL802" i="4"/>
  <c r="BL803" i="4" s="1"/>
  <c r="BL804" i="4" s="1"/>
  <c r="AE836" i="4"/>
  <c r="AE837" i="4" s="1"/>
  <c r="AT836" i="4"/>
  <c r="AT837" i="4" s="1"/>
  <c r="BM836" i="4"/>
  <c r="BM837" i="4" s="1"/>
  <c r="BO840" i="4"/>
  <c r="BO841" i="4" s="1"/>
  <c r="AM844" i="4"/>
  <c r="AM845" i="4" s="1"/>
  <c r="T848" i="4"/>
  <c r="T849" i="4" s="1"/>
  <c r="AG848" i="4"/>
  <c r="AG849" i="4" s="1"/>
  <c r="AQ848" i="4"/>
  <c r="AQ849" i="4" s="1"/>
  <c r="AP864" i="4"/>
  <c r="AP865" i="4" s="1"/>
  <c r="BL864" i="4"/>
  <c r="BL865" i="4" s="1"/>
  <c r="BK872" i="4"/>
  <c r="BK873" i="4" s="1"/>
  <c r="AH882" i="4"/>
  <c r="AH883" i="4" s="1"/>
  <c r="X886" i="4"/>
  <c r="X887" i="4" s="1"/>
  <c r="AO886" i="4"/>
  <c r="AO887" i="4" s="1"/>
  <c r="BF886" i="4"/>
  <c r="BF887" i="4" s="1"/>
  <c r="AD900" i="4"/>
  <c r="AD901" i="4" s="1"/>
  <c r="AD906" i="4" s="1"/>
  <c r="AE904" i="4"/>
  <c r="AE905" i="4" s="1"/>
  <c r="AE906" i="4" s="1"/>
  <c r="AS904" i="4"/>
  <c r="AS905" i="4" s="1"/>
  <c r="T910" i="4"/>
  <c r="T911" i="4" s="1"/>
  <c r="AT910" i="4"/>
  <c r="AT911" i="4" s="1"/>
  <c r="BM910" i="4"/>
  <c r="BM911" i="4" s="1"/>
  <c r="AY914" i="4"/>
  <c r="AY915" i="4" s="1"/>
  <c r="T948" i="4"/>
  <c r="T949" i="4" s="1"/>
  <c r="T950" i="4" s="1"/>
  <c r="AJ948" i="4"/>
  <c r="AJ949" i="4" s="1"/>
  <c r="AJ950" i="4" s="1"/>
  <c r="BO948" i="4"/>
  <c r="BO949" i="4" s="1"/>
  <c r="BO950" i="4" s="1"/>
  <c r="BM956" i="4"/>
  <c r="BM957" i="4" s="1"/>
  <c r="BM958" i="4" s="1"/>
  <c r="BB968" i="4"/>
  <c r="BB969" i="4" s="1"/>
  <c r="BB970" i="4" s="1"/>
  <c r="BG982" i="4"/>
  <c r="BG983" i="4" s="1"/>
  <c r="BG984" i="4" s="1"/>
  <c r="AX1038" i="4"/>
  <c r="AX1039" i="4" s="1"/>
  <c r="AX1040" i="4" s="1"/>
  <c r="AX1041" i="4" s="1"/>
  <c r="R760" i="7"/>
  <c r="AF836" i="4"/>
  <c r="AF837" i="4" s="1"/>
  <c r="AP841" i="4"/>
  <c r="AJ882" i="4"/>
  <c r="AJ883" i="4" s="1"/>
  <c r="Z886" i="4"/>
  <c r="Z887" i="4" s="1"/>
  <c r="AT900" i="4"/>
  <c r="AT901" i="4" s="1"/>
  <c r="AF904" i="4"/>
  <c r="AF905" i="4" s="1"/>
  <c r="AF906" i="4" s="1"/>
  <c r="AV905" i="4"/>
  <c r="AV911" i="4"/>
  <c r="BO910" i="4"/>
  <c r="BO911" i="4" s="1"/>
  <c r="BE914" i="4"/>
  <c r="BE915" i="4" s="1"/>
  <c r="AL956" i="4"/>
  <c r="AL957" i="4" s="1"/>
  <c r="AL958" i="4" s="1"/>
  <c r="S968" i="4"/>
  <c r="S969" i="4" s="1"/>
  <c r="S970" i="4" s="1"/>
  <c r="BE968" i="4"/>
  <c r="BE969" i="4" s="1"/>
  <c r="BE970" i="4" s="1"/>
  <c r="Q995" i="4"/>
  <c r="BJ982" i="4"/>
  <c r="BJ983" i="4" s="1"/>
  <c r="BJ984" i="4" s="1"/>
  <c r="AP1006" i="4"/>
  <c r="AP1007" i="4" s="1"/>
  <c r="AP1008" i="4" s="1"/>
  <c r="AY1038" i="4"/>
  <c r="AY1039" i="4" s="1"/>
  <c r="AY1040" i="4" s="1"/>
  <c r="AY1041" i="4" s="1"/>
  <c r="R813" i="4"/>
  <c r="AK882" i="4"/>
  <c r="AK883" i="4" s="1"/>
  <c r="AK896" i="4" s="1"/>
  <c r="AA886" i="4"/>
  <c r="AA887" i="4" s="1"/>
  <c r="AP886" i="4"/>
  <c r="AP887" i="4" s="1"/>
  <c r="BI886" i="4"/>
  <c r="BI887" i="4" s="1"/>
  <c r="AV1006" i="4"/>
  <c r="AV1007" i="4" s="1"/>
  <c r="AV1008" i="4" s="1"/>
  <c r="AW1030" i="4"/>
  <c r="AW1031" i="4" s="1"/>
  <c r="AW1032" i="4" s="1"/>
  <c r="T1038" i="4"/>
  <c r="BD1038" i="4"/>
  <c r="BD1039" i="4" s="1"/>
  <c r="BD1040" i="4" s="1"/>
  <c r="BD1041" i="4" s="1"/>
  <c r="O760" i="7"/>
  <c r="AV774" i="4"/>
  <c r="AV775" i="4" s="1"/>
  <c r="AL782" i="4"/>
  <c r="AL783" i="4" s="1"/>
  <c r="T802" i="4"/>
  <c r="T803" i="4" s="1"/>
  <c r="T804" i="4" s="1"/>
  <c r="AX802" i="4"/>
  <c r="AX803" i="4" s="1"/>
  <c r="AX804" i="4" s="1"/>
  <c r="BO802" i="4"/>
  <c r="BO803" i="4" s="1"/>
  <c r="BO804" i="4" s="1"/>
  <c r="Y822" i="4"/>
  <c r="Y823" i="4" s="1"/>
  <c r="R829" i="4"/>
  <c r="T836" i="4"/>
  <c r="T837" i="4" s="1"/>
  <c r="AH836" i="4"/>
  <c r="AH837" i="4" s="1"/>
  <c r="AE840" i="4"/>
  <c r="AE841" i="4" s="1"/>
  <c r="AS840" i="4"/>
  <c r="AS841" i="4" s="1"/>
  <c r="W848" i="4"/>
  <c r="W849" i="4" s="1"/>
  <c r="BM848" i="4"/>
  <c r="BM849" i="4" s="1"/>
  <c r="V864" i="4"/>
  <c r="V865" i="4" s="1"/>
  <c r="AH864" i="4"/>
  <c r="AH865" i="4" s="1"/>
  <c r="AM882" i="4"/>
  <c r="AM883" i="4" s="1"/>
  <c r="BA882" i="4"/>
  <c r="BA883" i="4" s="1"/>
  <c r="AC886" i="4"/>
  <c r="AC887" i="4" s="1"/>
  <c r="AG900" i="4"/>
  <c r="AG901" i="4" s="1"/>
  <c r="AG906" i="4" s="1"/>
  <c r="AV900" i="4"/>
  <c r="AV901" i="4" s="1"/>
  <c r="AH904" i="4"/>
  <c r="AH905" i="4" s="1"/>
  <c r="AH906" i="4" s="1"/>
  <c r="W948" i="4"/>
  <c r="W949" i="4" s="1"/>
  <c r="W950" i="4" s="1"/>
  <c r="AM948" i="4"/>
  <c r="AM949" i="4" s="1"/>
  <c r="AM950" i="4" s="1"/>
  <c r="AO956" i="4"/>
  <c r="AO957" i="4" s="1"/>
  <c r="AO958" i="4" s="1"/>
  <c r="U968" i="4"/>
  <c r="U969" i="4" s="1"/>
  <c r="U970" i="4" s="1"/>
  <c r="T982" i="4"/>
  <c r="T983" i="4" s="1"/>
  <c r="T984" i="4" s="1"/>
  <c r="BB1030" i="4"/>
  <c r="BB1031" i="4" s="1"/>
  <c r="BB1032" i="4" s="1"/>
  <c r="U1038" i="4"/>
  <c r="U1039" i="4" s="1"/>
  <c r="U1040" i="4" s="1"/>
  <c r="U1041" i="4" s="1"/>
  <c r="BM633" i="7"/>
  <c r="BM718" i="7" s="1"/>
  <c r="BM761" i="7" s="1"/>
  <c r="BM719" i="7"/>
  <c r="BM762" i="7" s="1"/>
  <c r="BG633" i="7"/>
  <c r="BG718" i="7" s="1"/>
  <c r="BG761" i="7" s="1"/>
  <c r="BG719" i="7"/>
  <c r="BG762" i="7" s="1"/>
  <c r="BA633" i="7"/>
  <c r="BA718" i="7" s="1"/>
  <c r="BA761" i="7" s="1"/>
  <c r="BA719" i="7"/>
  <c r="BA762" i="7" s="1"/>
  <c r="AU633" i="7"/>
  <c r="AU718" i="7" s="1"/>
  <c r="AU761" i="7" s="1"/>
  <c r="AU719" i="7"/>
  <c r="AU762" i="7" s="1"/>
  <c r="AO633" i="7"/>
  <c r="AO718" i="7" s="1"/>
  <c r="AO761" i="7" s="1"/>
  <c r="AO719" i="7"/>
  <c r="AO762" i="7" s="1"/>
  <c r="AI633" i="7"/>
  <c r="AI718" i="7" s="1"/>
  <c r="AI761" i="7" s="1"/>
  <c r="AI719" i="7"/>
  <c r="AI762" i="7" s="1"/>
  <c r="AC633" i="7"/>
  <c r="AC718" i="7" s="1"/>
  <c r="AC761" i="7" s="1"/>
  <c r="AC719" i="7"/>
  <c r="AC762" i="7" s="1"/>
  <c r="W633" i="7"/>
  <c r="W718" i="7" s="1"/>
  <c r="W761" i="7" s="1"/>
  <c r="W719" i="7"/>
  <c r="W762" i="7" s="1"/>
  <c r="BL633" i="7"/>
  <c r="BL718" i="7" s="1"/>
  <c r="BL761" i="7" s="1"/>
  <c r="BL719" i="7"/>
  <c r="BL762" i="7" s="1"/>
  <c r="BF633" i="7"/>
  <c r="BF718" i="7" s="1"/>
  <c r="BF761" i="7" s="1"/>
  <c r="BF719" i="7"/>
  <c r="BF762" i="7" s="1"/>
  <c r="AZ633" i="7"/>
  <c r="AZ718" i="7" s="1"/>
  <c r="AZ761" i="7" s="1"/>
  <c r="AZ719" i="7"/>
  <c r="AZ762" i="7" s="1"/>
  <c r="AT633" i="7"/>
  <c r="AT718" i="7" s="1"/>
  <c r="AT761" i="7" s="1"/>
  <c r="AT719" i="7"/>
  <c r="AT762" i="7" s="1"/>
  <c r="AN633" i="7"/>
  <c r="AN718" i="7" s="1"/>
  <c r="AN761" i="7" s="1"/>
  <c r="AN719" i="7"/>
  <c r="AN762" i="7" s="1"/>
  <c r="AH633" i="7"/>
  <c r="AH718" i="7" s="1"/>
  <c r="AH761" i="7" s="1"/>
  <c r="AH719" i="7"/>
  <c r="AH762" i="7" s="1"/>
  <c r="AB633" i="7"/>
  <c r="AB718" i="7" s="1"/>
  <c r="AB761" i="7" s="1"/>
  <c r="AB719" i="7"/>
  <c r="AB762" i="7" s="1"/>
  <c r="V633" i="7"/>
  <c r="V718" i="7" s="1"/>
  <c r="V761" i="7" s="1"/>
  <c r="V719" i="7"/>
  <c r="V762" i="7" s="1"/>
  <c r="BK633" i="7"/>
  <c r="BK718" i="7" s="1"/>
  <c r="BK761" i="7" s="1"/>
  <c r="BK719" i="7"/>
  <c r="BK762" i="7" s="1"/>
  <c r="BE633" i="7"/>
  <c r="BE718" i="7" s="1"/>
  <c r="BE761" i="7" s="1"/>
  <c r="BE719" i="7"/>
  <c r="BE762" i="7" s="1"/>
  <c r="AY633" i="7"/>
  <c r="AY718" i="7" s="1"/>
  <c r="AY761" i="7" s="1"/>
  <c r="AY719" i="7"/>
  <c r="AY762" i="7" s="1"/>
  <c r="AS633" i="7"/>
  <c r="AS718" i="7" s="1"/>
  <c r="AS761" i="7" s="1"/>
  <c r="AS719" i="7"/>
  <c r="AS762" i="7" s="1"/>
  <c r="AM633" i="7"/>
  <c r="AM718" i="7" s="1"/>
  <c r="AM761" i="7" s="1"/>
  <c r="AM719" i="7"/>
  <c r="AM762" i="7" s="1"/>
  <c r="AG633" i="7"/>
  <c r="AG718" i="7" s="1"/>
  <c r="AG761" i="7" s="1"/>
  <c r="AG719" i="7"/>
  <c r="AG762" i="7" s="1"/>
  <c r="AA633" i="7"/>
  <c r="AA718" i="7" s="1"/>
  <c r="AA761" i="7" s="1"/>
  <c r="AA719" i="7"/>
  <c r="AA762" i="7" s="1"/>
  <c r="U633" i="7"/>
  <c r="U718" i="7" s="1"/>
  <c r="U761" i="7" s="1"/>
  <c r="U719" i="7"/>
  <c r="U762" i="7" s="1"/>
  <c r="BJ633" i="7"/>
  <c r="BJ718" i="7" s="1"/>
  <c r="BJ761" i="7" s="1"/>
  <c r="BJ719" i="7"/>
  <c r="BJ762" i="7" s="1"/>
  <c r="BD633" i="7"/>
  <c r="BD718" i="7" s="1"/>
  <c r="BD761" i="7" s="1"/>
  <c r="BD719" i="7"/>
  <c r="BD762" i="7" s="1"/>
  <c r="AX633" i="7"/>
  <c r="AX718" i="7" s="1"/>
  <c r="AX761" i="7" s="1"/>
  <c r="AX719" i="7"/>
  <c r="AX762" i="7" s="1"/>
  <c r="AR633" i="7"/>
  <c r="AR718" i="7" s="1"/>
  <c r="AR761" i="7" s="1"/>
  <c r="AR719" i="7"/>
  <c r="AR762" i="7" s="1"/>
  <c r="AL633" i="7"/>
  <c r="AL718" i="7" s="1"/>
  <c r="AL761" i="7" s="1"/>
  <c r="AL719" i="7"/>
  <c r="AL762" i="7" s="1"/>
  <c r="AF633" i="7"/>
  <c r="AF718" i="7" s="1"/>
  <c r="AF761" i="7" s="1"/>
  <c r="AF719" i="7"/>
  <c r="AF762" i="7" s="1"/>
  <c r="Z633" i="7"/>
  <c r="Z718" i="7" s="1"/>
  <c r="Z761" i="7" s="1"/>
  <c r="Z719" i="7"/>
  <c r="Z762" i="7" s="1"/>
  <c r="T633" i="7"/>
  <c r="T718" i="7" s="1"/>
  <c r="T761" i="7" s="1"/>
  <c r="T719" i="7"/>
  <c r="T762" i="7" s="1"/>
  <c r="BO633" i="7"/>
  <c r="BO718" i="7" s="1"/>
  <c r="BO761" i="7" s="1"/>
  <c r="BO719" i="7"/>
  <c r="BO762" i="7" s="1"/>
  <c r="BI633" i="7"/>
  <c r="BI718" i="7" s="1"/>
  <c r="BI761" i="7" s="1"/>
  <c r="BI719" i="7"/>
  <c r="BI762" i="7" s="1"/>
  <c r="BC633" i="7"/>
  <c r="BC718" i="7" s="1"/>
  <c r="BC761" i="7" s="1"/>
  <c r="BC719" i="7"/>
  <c r="BC762" i="7" s="1"/>
  <c r="AW633" i="7"/>
  <c r="AW718" i="7" s="1"/>
  <c r="AW761" i="7" s="1"/>
  <c r="AW719" i="7"/>
  <c r="AW762" i="7" s="1"/>
  <c r="AQ633" i="7"/>
  <c r="AQ718" i="7" s="1"/>
  <c r="AQ761" i="7" s="1"/>
  <c r="AQ719" i="7"/>
  <c r="AQ762" i="7" s="1"/>
  <c r="AK633" i="7"/>
  <c r="AK718" i="7" s="1"/>
  <c r="AK761" i="7" s="1"/>
  <c r="AK719" i="7"/>
  <c r="AK762" i="7" s="1"/>
  <c r="AE633" i="7"/>
  <c r="AE718" i="7" s="1"/>
  <c r="AE761" i="7" s="1"/>
  <c r="AE719" i="7"/>
  <c r="AE762" i="7" s="1"/>
  <c r="Y633" i="7"/>
  <c r="Y718" i="7" s="1"/>
  <c r="Y761" i="7" s="1"/>
  <c r="Y719" i="7"/>
  <c r="Y762" i="7" s="1"/>
  <c r="S633" i="7"/>
  <c r="S718" i="7" s="1"/>
  <c r="S761" i="7" s="1"/>
  <c r="S719" i="7"/>
  <c r="S762" i="7" s="1"/>
  <c r="BN633" i="7"/>
  <c r="BN718" i="7" s="1"/>
  <c r="BN761" i="7" s="1"/>
  <c r="BN719" i="7"/>
  <c r="BN762" i="7" s="1"/>
  <c r="BH633" i="7"/>
  <c r="BH718" i="7" s="1"/>
  <c r="BH761" i="7" s="1"/>
  <c r="BH719" i="7"/>
  <c r="BH762" i="7" s="1"/>
  <c r="BB633" i="7"/>
  <c r="BB718" i="7" s="1"/>
  <c r="BB761" i="7" s="1"/>
  <c r="BB719" i="7"/>
  <c r="BB762" i="7" s="1"/>
  <c r="AV633" i="7"/>
  <c r="AV718" i="7" s="1"/>
  <c r="AV761" i="7" s="1"/>
  <c r="AV719" i="7"/>
  <c r="AV762" i="7" s="1"/>
  <c r="AP633" i="7"/>
  <c r="AP718" i="7" s="1"/>
  <c r="AP761" i="7" s="1"/>
  <c r="AP719" i="7"/>
  <c r="AP762" i="7" s="1"/>
  <c r="AJ633" i="7"/>
  <c r="AJ718" i="7" s="1"/>
  <c r="AJ761" i="7" s="1"/>
  <c r="AJ719" i="7"/>
  <c r="AJ762" i="7" s="1"/>
  <c r="AD633" i="7"/>
  <c r="AD718" i="7" s="1"/>
  <c r="AD761" i="7" s="1"/>
  <c r="AD719" i="7"/>
  <c r="AD762" i="7" s="1"/>
  <c r="X633" i="7"/>
  <c r="X718" i="7" s="1"/>
  <c r="X761" i="7" s="1"/>
  <c r="X719" i="7"/>
  <c r="X762" i="7" s="1"/>
  <c r="R633" i="7"/>
  <c r="R718" i="7" s="1"/>
  <c r="R761" i="7" s="1"/>
  <c r="R719" i="7"/>
  <c r="R762" i="7" s="1"/>
  <c r="S50" i="4"/>
  <c r="BH50" i="4"/>
  <c r="BH51" i="4" s="1"/>
  <c r="AV54" i="4"/>
  <c r="AV55" i="4" s="1"/>
  <c r="AA18" i="4"/>
  <c r="AA19" i="4" s="1"/>
  <c r="BO42" i="4"/>
  <c r="BO43" i="4" s="1"/>
  <c r="BL42" i="4"/>
  <c r="BL43" i="4" s="1"/>
  <c r="BI42" i="4"/>
  <c r="BI43" i="4" s="1"/>
  <c r="BF42" i="4"/>
  <c r="BF43" i="4" s="1"/>
  <c r="BC42" i="4"/>
  <c r="BC43" i="4" s="1"/>
  <c r="AZ42" i="4"/>
  <c r="AZ43" i="4" s="1"/>
  <c r="AW42" i="4"/>
  <c r="AW43" i="4" s="1"/>
  <c r="AT42" i="4"/>
  <c r="AT43" i="4" s="1"/>
  <c r="AQ42" i="4"/>
  <c r="AQ43" i="4" s="1"/>
  <c r="AN42" i="4"/>
  <c r="AN43" i="4" s="1"/>
  <c r="AK42" i="4"/>
  <c r="AK43" i="4" s="1"/>
  <c r="AH42" i="4"/>
  <c r="AH43" i="4" s="1"/>
  <c r="AE42" i="4"/>
  <c r="AE43" i="4" s="1"/>
  <c r="AB42" i="4"/>
  <c r="AB43" i="4" s="1"/>
  <c r="Y42" i="4"/>
  <c r="Y43" i="4" s="1"/>
  <c r="V42" i="4"/>
  <c r="V43" i="4" s="1"/>
  <c r="S42" i="4"/>
  <c r="AI42" i="4"/>
  <c r="AI43" i="4" s="1"/>
  <c r="AF42" i="4"/>
  <c r="AF43" i="4" s="1"/>
  <c r="AC42" i="4"/>
  <c r="AC43" i="4" s="1"/>
  <c r="Z42" i="4"/>
  <c r="Z43" i="4" s="1"/>
  <c r="W42" i="4"/>
  <c r="W43" i="4" s="1"/>
  <c r="T42" i="4"/>
  <c r="T43" i="4" s="1"/>
  <c r="AQ50" i="4"/>
  <c r="AQ51" i="4" s="1"/>
  <c r="AM18" i="4"/>
  <c r="AM19" i="4" s="1"/>
  <c r="AS18" i="4"/>
  <c r="AS19" i="4" s="1"/>
  <c r="AY18" i="4"/>
  <c r="AY19" i="4" s="1"/>
  <c r="BK18" i="4"/>
  <c r="BK19" i="4" s="1"/>
  <c r="BM26" i="4"/>
  <c r="BM27" i="4" s="1"/>
  <c r="BJ26" i="4"/>
  <c r="BJ27" i="4" s="1"/>
  <c r="BG26" i="4"/>
  <c r="BG27" i="4" s="1"/>
  <c r="BD26" i="4"/>
  <c r="BD27" i="4" s="1"/>
  <c r="BA26" i="4"/>
  <c r="BA27" i="4" s="1"/>
  <c r="AX26" i="4"/>
  <c r="AX27" i="4" s="1"/>
  <c r="AU26" i="4"/>
  <c r="AU27" i="4" s="1"/>
  <c r="AR26" i="4"/>
  <c r="AR27" i="4" s="1"/>
  <c r="AO26" i="4"/>
  <c r="AO27" i="4" s="1"/>
  <c r="AL26" i="4"/>
  <c r="AL27" i="4" s="1"/>
  <c r="AI26" i="4"/>
  <c r="AI27" i="4" s="1"/>
  <c r="AF26" i="4"/>
  <c r="AF27" i="4" s="1"/>
  <c r="AC26" i="4"/>
  <c r="AC27" i="4" s="1"/>
  <c r="Z26" i="4"/>
  <c r="Z27" i="4" s="1"/>
  <c r="W26" i="4"/>
  <c r="W27" i="4" s="1"/>
  <c r="T26" i="4"/>
  <c r="T27" i="4" s="1"/>
  <c r="AG26" i="4"/>
  <c r="AG27" i="4" s="1"/>
  <c r="AD26" i="4"/>
  <c r="AD27" i="4" s="1"/>
  <c r="AA26" i="4"/>
  <c r="AA27" i="4" s="1"/>
  <c r="X26" i="4"/>
  <c r="X27" i="4" s="1"/>
  <c r="U26" i="4"/>
  <c r="U27" i="4" s="1"/>
  <c r="AN26" i="4"/>
  <c r="AN27" i="4" s="1"/>
  <c r="AT26" i="4"/>
  <c r="AT27" i="4" s="1"/>
  <c r="AZ26" i="4"/>
  <c r="AZ27" i="4" s="1"/>
  <c r="BL26" i="4"/>
  <c r="BL27" i="4" s="1"/>
  <c r="AL42" i="4"/>
  <c r="AL43" i="4" s="1"/>
  <c r="AR42" i="4"/>
  <c r="AR43" i="4" s="1"/>
  <c r="AX42" i="4"/>
  <c r="AX43" i="4" s="1"/>
  <c r="BD42" i="4"/>
  <c r="BD43" i="4" s="1"/>
  <c r="BJ42" i="4"/>
  <c r="BJ43" i="4" s="1"/>
  <c r="AB50" i="4"/>
  <c r="AB51" i="4" s="1"/>
  <c r="AH50" i="4"/>
  <c r="AH51" i="4" s="1"/>
  <c r="AM50" i="4"/>
  <c r="AM51" i="4" s="1"/>
  <c r="AS50" i="4"/>
  <c r="AS51" i="4" s="1"/>
  <c r="BE50" i="4"/>
  <c r="BE51" i="4" s="1"/>
  <c r="BK50" i="4"/>
  <c r="BK51" i="4" s="1"/>
  <c r="AS54" i="4"/>
  <c r="AS55" i="4" s="1"/>
  <c r="AY54" i="4"/>
  <c r="AY55" i="4" s="1"/>
  <c r="BK54" i="4"/>
  <c r="BK55" i="4" s="1"/>
  <c r="AO18" i="4"/>
  <c r="AO19" i="4" s="1"/>
  <c r="AU18" i="4"/>
  <c r="AU19" i="4" s="1"/>
  <c r="BA18" i="4"/>
  <c r="BA19" i="4" s="1"/>
  <c r="BG18" i="4"/>
  <c r="BG19" i="4" s="1"/>
  <c r="BM18" i="4"/>
  <c r="BM19" i="4" s="1"/>
  <c r="S26" i="4"/>
  <c r="Y26" i="4"/>
  <c r="Y27" i="4" s="1"/>
  <c r="AE26" i="4"/>
  <c r="AE27" i="4" s="1"/>
  <c r="AJ26" i="4"/>
  <c r="AJ27" i="4" s="1"/>
  <c r="AP26" i="4"/>
  <c r="AP27" i="4" s="1"/>
  <c r="AV26" i="4"/>
  <c r="AV27" i="4" s="1"/>
  <c r="BB26" i="4"/>
  <c r="BB27" i="4" s="1"/>
  <c r="BH26" i="4"/>
  <c r="BH27" i="4" s="1"/>
  <c r="BN26" i="4"/>
  <c r="BN27" i="4" s="1"/>
  <c r="BO30" i="4"/>
  <c r="BO31" i="4" s="1"/>
  <c r="BL30" i="4"/>
  <c r="BL31" i="4" s="1"/>
  <c r="BI30" i="4"/>
  <c r="BI31" i="4" s="1"/>
  <c r="BF30" i="4"/>
  <c r="BF31" i="4" s="1"/>
  <c r="BC30" i="4"/>
  <c r="BC31" i="4" s="1"/>
  <c r="AZ30" i="4"/>
  <c r="AZ31" i="4" s="1"/>
  <c r="AW30" i="4"/>
  <c r="AW31" i="4" s="1"/>
  <c r="AT30" i="4"/>
  <c r="AT31" i="4" s="1"/>
  <c r="AQ30" i="4"/>
  <c r="AQ31" i="4" s="1"/>
  <c r="AN30" i="4"/>
  <c r="AN31" i="4" s="1"/>
  <c r="AK30" i="4"/>
  <c r="AK31" i="4" s="1"/>
  <c r="AH30" i="4"/>
  <c r="AH31" i="4" s="1"/>
  <c r="AE30" i="4"/>
  <c r="AE31" i="4" s="1"/>
  <c r="AB30" i="4"/>
  <c r="AB31" i="4" s="1"/>
  <c r="Y30" i="4"/>
  <c r="Y31" i="4" s="1"/>
  <c r="V30" i="4"/>
  <c r="V31" i="4" s="1"/>
  <c r="S30" i="4"/>
  <c r="AI30" i="4"/>
  <c r="AI31" i="4" s="1"/>
  <c r="AF30" i="4"/>
  <c r="AF31" i="4" s="1"/>
  <c r="AC30" i="4"/>
  <c r="AC31" i="4" s="1"/>
  <c r="Z30" i="4"/>
  <c r="Z31" i="4" s="1"/>
  <c r="W30" i="4"/>
  <c r="W31" i="4" s="1"/>
  <c r="T30" i="4"/>
  <c r="T31" i="4" s="1"/>
  <c r="AJ30" i="4"/>
  <c r="AJ31" i="4" s="1"/>
  <c r="AP30" i="4"/>
  <c r="AP31" i="4" s="1"/>
  <c r="AV30" i="4"/>
  <c r="AV31" i="4" s="1"/>
  <c r="BB30" i="4"/>
  <c r="BB31" i="4" s="1"/>
  <c r="BH30" i="4"/>
  <c r="BH31" i="4" s="1"/>
  <c r="BN30" i="4"/>
  <c r="BN31" i="4" s="1"/>
  <c r="U42" i="4"/>
  <c r="U43" i="4" s="1"/>
  <c r="AA42" i="4"/>
  <c r="AA43" i="4" s="1"/>
  <c r="AG42" i="4"/>
  <c r="AG43" i="4" s="1"/>
  <c r="AO54" i="4"/>
  <c r="AO55" i="4" s="1"/>
  <c r="AU54" i="4"/>
  <c r="AU55" i="4" s="1"/>
  <c r="BA54" i="4"/>
  <c r="BA55" i="4" s="1"/>
  <c r="BG54" i="4"/>
  <c r="BG55" i="4" s="1"/>
  <c r="BM54" i="4"/>
  <c r="BM55" i="4" s="1"/>
  <c r="V60" i="4"/>
  <c r="V61" i="4" s="1"/>
  <c r="AB60" i="4"/>
  <c r="AB61" i="4" s="1"/>
  <c r="AH60" i="4"/>
  <c r="AH61" i="4" s="1"/>
  <c r="AI72" i="4"/>
  <c r="AI73" i="4" s="1"/>
  <c r="AF72" i="4"/>
  <c r="AF73" i="4" s="1"/>
  <c r="AC72" i="4"/>
  <c r="AC73" i="4" s="1"/>
  <c r="Z72" i="4"/>
  <c r="Z73" i="4" s="1"/>
  <c r="W72" i="4"/>
  <c r="W73" i="4" s="1"/>
  <c r="T72" i="4"/>
  <c r="T73" i="4" s="1"/>
  <c r="BO72" i="4"/>
  <c r="BO73" i="4" s="1"/>
  <c r="BL72" i="4"/>
  <c r="BL73" i="4" s="1"/>
  <c r="BI72" i="4"/>
  <c r="BI73" i="4" s="1"/>
  <c r="BF72" i="4"/>
  <c r="BF73" i="4" s="1"/>
  <c r="BC72" i="4"/>
  <c r="BC73" i="4" s="1"/>
  <c r="AZ72" i="4"/>
  <c r="AZ73" i="4" s="1"/>
  <c r="AW72" i="4"/>
  <c r="AW73" i="4" s="1"/>
  <c r="AT72" i="4"/>
  <c r="AT73" i="4" s="1"/>
  <c r="AQ72" i="4"/>
  <c r="AQ73" i="4" s="1"/>
  <c r="AN72" i="4"/>
  <c r="AN73" i="4" s="1"/>
  <c r="AK72" i="4"/>
  <c r="AK73" i="4" s="1"/>
  <c r="BM72" i="4"/>
  <c r="BM73" i="4" s="1"/>
  <c r="BJ72" i="4"/>
  <c r="BJ73" i="4" s="1"/>
  <c r="BG72" i="4"/>
  <c r="BG73" i="4" s="1"/>
  <c r="BD72" i="4"/>
  <c r="BD73" i="4" s="1"/>
  <c r="BA72" i="4"/>
  <c r="BA73" i="4" s="1"/>
  <c r="AX72" i="4"/>
  <c r="AX73" i="4" s="1"/>
  <c r="AU72" i="4"/>
  <c r="AU73" i="4" s="1"/>
  <c r="AR72" i="4"/>
  <c r="AR73" i="4" s="1"/>
  <c r="AO72" i="4"/>
  <c r="AO73" i="4" s="1"/>
  <c r="AL72" i="4"/>
  <c r="AL73" i="4" s="1"/>
  <c r="AP72" i="4"/>
  <c r="AP73" i="4" s="1"/>
  <c r="AV72" i="4"/>
  <c r="AV73" i="4" s="1"/>
  <c r="BB72" i="4"/>
  <c r="BB73" i="4" s="1"/>
  <c r="BH72" i="4"/>
  <c r="BH73" i="4" s="1"/>
  <c r="BN72" i="4"/>
  <c r="BN73" i="4" s="1"/>
  <c r="U84" i="4"/>
  <c r="U85" i="4" s="1"/>
  <c r="AA84" i="4"/>
  <c r="AA85" i="4" s="1"/>
  <c r="AG84" i="4"/>
  <c r="AG85" i="4" s="1"/>
  <c r="AL94" i="4"/>
  <c r="AL95" i="4" s="1"/>
  <c r="AR94" i="4"/>
  <c r="AR95" i="4" s="1"/>
  <c r="AX94" i="4"/>
  <c r="AX95" i="4" s="1"/>
  <c r="BD94" i="4"/>
  <c r="BD95" i="4" s="1"/>
  <c r="BJ94" i="4"/>
  <c r="BJ95" i="4" s="1"/>
  <c r="V102" i="4"/>
  <c r="V103" i="4" s="1"/>
  <c r="AB102" i="4"/>
  <c r="AB103" i="4" s="1"/>
  <c r="AH102" i="4"/>
  <c r="AH103" i="4" s="1"/>
  <c r="AM102" i="4"/>
  <c r="AM103" i="4" s="1"/>
  <c r="AS102" i="4"/>
  <c r="AS103" i="4" s="1"/>
  <c r="AY102" i="4"/>
  <c r="AY103" i="4" s="1"/>
  <c r="BE102" i="4"/>
  <c r="BE103" i="4" s="1"/>
  <c r="BK102" i="4"/>
  <c r="BK103" i="4" s="1"/>
  <c r="BM114" i="4"/>
  <c r="BM115" i="4" s="1"/>
  <c r="BJ114" i="4"/>
  <c r="BJ115" i="4" s="1"/>
  <c r="BG114" i="4"/>
  <c r="BG115" i="4" s="1"/>
  <c r="BD114" i="4"/>
  <c r="BD115" i="4" s="1"/>
  <c r="BA114" i="4"/>
  <c r="BA115" i="4" s="1"/>
  <c r="AX114" i="4"/>
  <c r="AX115" i="4" s="1"/>
  <c r="AU114" i="4"/>
  <c r="AU115" i="4" s="1"/>
  <c r="AR114" i="4"/>
  <c r="AR115" i="4" s="1"/>
  <c r="AO114" i="4"/>
  <c r="AO115" i="4" s="1"/>
  <c r="AL114" i="4"/>
  <c r="AL115" i="4" s="1"/>
  <c r="BO114" i="4"/>
  <c r="BO115" i="4" s="1"/>
  <c r="BC114" i="4"/>
  <c r="BC115" i="4" s="1"/>
  <c r="AQ114" i="4"/>
  <c r="AQ115" i="4" s="1"/>
  <c r="AI114" i="4"/>
  <c r="AI115" i="4" s="1"/>
  <c r="AF114" i="4"/>
  <c r="AF115" i="4" s="1"/>
  <c r="AC114" i="4"/>
  <c r="AC115" i="4" s="1"/>
  <c r="Z114" i="4"/>
  <c r="Z115" i="4" s="1"/>
  <c r="W114" i="4"/>
  <c r="W115" i="4" s="1"/>
  <c r="T114" i="4"/>
  <c r="T115" i="4" s="1"/>
  <c r="BI114" i="4"/>
  <c r="BI115" i="4" s="1"/>
  <c r="BF114" i="4"/>
  <c r="BF115" i="4" s="1"/>
  <c r="AG114" i="4"/>
  <c r="AG115" i="4" s="1"/>
  <c r="AD114" i="4"/>
  <c r="AD115" i="4" s="1"/>
  <c r="AA114" i="4"/>
  <c r="AA115" i="4" s="1"/>
  <c r="X114" i="4"/>
  <c r="X115" i="4" s="1"/>
  <c r="U114" i="4"/>
  <c r="U115" i="4" s="1"/>
  <c r="BL114" i="4"/>
  <c r="BL115" i="4" s="1"/>
  <c r="AZ114" i="4"/>
  <c r="AZ115" i="4" s="1"/>
  <c r="AN114" i="4"/>
  <c r="AN115" i="4" s="1"/>
  <c r="AV114" i="4"/>
  <c r="AV115" i="4" s="1"/>
  <c r="BA126" i="4"/>
  <c r="BA127" i="4" s="1"/>
  <c r="BO126" i="4"/>
  <c r="BO127" i="4" s="1"/>
  <c r="S170" i="4"/>
  <c r="AR228" i="4"/>
  <c r="AN50" i="4"/>
  <c r="AN51" i="4" s="1"/>
  <c r="BF50" i="4"/>
  <c r="BF51" i="4" s="1"/>
  <c r="BB18" i="4"/>
  <c r="BB19" i="4" s="1"/>
  <c r="AP50" i="4"/>
  <c r="AP51" i="4" s="1"/>
  <c r="AP54" i="4"/>
  <c r="AP55" i="4" s="1"/>
  <c r="BN54" i="4"/>
  <c r="BN55" i="4" s="1"/>
  <c r="S115" i="4"/>
  <c r="BM50" i="4"/>
  <c r="BM51" i="4" s="1"/>
  <c r="BJ50" i="4"/>
  <c r="BJ51" i="4" s="1"/>
  <c r="BG50" i="4"/>
  <c r="BG51" i="4" s="1"/>
  <c r="BD50" i="4"/>
  <c r="BD51" i="4" s="1"/>
  <c r="BA50" i="4"/>
  <c r="BA51" i="4" s="1"/>
  <c r="AX50" i="4"/>
  <c r="AX51" i="4" s="1"/>
  <c r="AU50" i="4"/>
  <c r="AU51" i="4" s="1"/>
  <c r="AR50" i="4"/>
  <c r="AR51" i="4" s="1"/>
  <c r="AO50" i="4"/>
  <c r="AO51" i="4" s="1"/>
  <c r="AL50" i="4"/>
  <c r="AL51" i="4" s="1"/>
  <c r="AI50" i="4"/>
  <c r="AI51" i="4" s="1"/>
  <c r="AF50" i="4"/>
  <c r="AF51" i="4" s="1"/>
  <c r="AC50" i="4"/>
  <c r="AC51" i="4" s="1"/>
  <c r="Z50" i="4"/>
  <c r="Z51" i="4" s="1"/>
  <c r="W50" i="4"/>
  <c r="W51" i="4" s="1"/>
  <c r="T50" i="4"/>
  <c r="T51" i="4" s="1"/>
  <c r="AG50" i="4"/>
  <c r="AG51" i="4" s="1"/>
  <c r="AD50" i="4"/>
  <c r="AD51" i="4" s="1"/>
  <c r="AA50" i="4"/>
  <c r="AA51" i="4" s="1"/>
  <c r="X50" i="4"/>
  <c r="X51" i="4" s="1"/>
  <c r="U50" i="4"/>
  <c r="U51" i="4" s="1"/>
  <c r="AT50" i="4"/>
  <c r="AT51" i="4" s="1"/>
  <c r="BL50" i="4"/>
  <c r="BL51" i="4" s="1"/>
  <c r="V210" i="4"/>
  <c r="S291" i="4"/>
  <c r="S327" i="4"/>
  <c r="AV18" i="4"/>
  <c r="AV19" i="4" s="1"/>
  <c r="Y50" i="4"/>
  <c r="Y51" i="4" s="1"/>
  <c r="AV50" i="4"/>
  <c r="AV51" i="4" s="1"/>
  <c r="BB54" i="4"/>
  <c r="BB55" i="4" s="1"/>
  <c r="AI60" i="4"/>
  <c r="AI61" i="4" s="1"/>
  <c r="AF60" i="4"/>
  <c r="AF61" i="4" s="1"/>
  <c r="AC60" i="4"/>
  <c r="AC61" i="4" s="1"/>
  <c r="Z60" i="4"/>
  <c r="Z61" i="4" s="1"/>
  <c r="W60" i="4"/>
  <c r="W61" i="4" s="1"/>
  <c r="T60" i="4"/>
  <c r="T61" i="4" s="1"/>
  <c r="BO60" i="4"/>
  <c r="BO61" i="4" s="1"/>
  <c r="BL60" i="4"/>
  <c r="BL61" i="4" s="1"/>
  <c r="BI60" i="4"/>
  <c r="BI61" i="4" s="1"/>
  <c r="BF60" i="4"/>
  <c r="BF61" i="4" s="1"/>
  <c r="BC60" i="4"/>
  <c r="BC61" i="4" s="1"/>
  <c r="AZ60" i="4"/>
  <c r="AZ61" i="4" s="1"/>
  <c r="AW60" i="4"/>
  <c r="AW61" i="4" s="1"/>
  <c r="AT60" i="4"/>
  <c r="AT61" i="4" s="1"/>
  <c r="AQ60" i="4"/>
  <c r="AQ61" i="4" s="1"/>
  <c r="AN60" i="4"/>
  <c r="AN61" i="4" s="1"/>
  <c r="AK60" i="4"/>
  <c r="AK61" i="4" s="1"/>
  <c r="BM60" i="4"/>
  <c r="BM61" i="4" s="1"/>
  <c r="BJ60" i="4"/>
  <c r="BJ61" i="4" s="1"/>
  <c r="BG60" i="4"/>
  <c r="BG61" i="4" s="1"/>
  <c r="BD60" i="4"/>
  <c r="BD61" i="4" s="1"/>
  <c r="BA60" i="4"/>
  <c r="BA61" i="4" s="1"/>
  <c r="AX60" i="4"/>
  <c r="AX61" i="4" s="1"/>
  <c r="AU60" i="4"/>
  <c r="AU61" i="4" s="1"/>
  <c r="AR60" i="4"/>
  <c r="AR61" i="4" s="1"/>
  <c r="AO60" i="4"/>
  <c r="AO61" i="4" s="1"/>
  <c r="AL60" i="4"/>
  <c r="AL61" i="4" s="1"/>
  <c r="AV60" i="4"/>
  <c r="AV61" i="4" s="1"/>
  <c r="BH60" i="4"/>
  <c r="BH61" i="4" s="1"/>
  <c r="BN60" i="4"/>
  <c r="BN61" i="4" s="1"/>
  <c r="BM102" i="4"/>
  <c r="BM103" i="4" s="1"/>
  <c r="BJ102" i="4"/>
  <c r="BJ103" i="4" s="1"/>
  <c r="BG102" i="4"/>
  <c r="BG103" i="4" s="1"/>
  <c r="BD102" i="4"/>
  <c r="BD103" i="4" s="1"/>
  <c r="BA102" i="4"/>
  <c r="BA103" i="4" s="1"/>
  <c r="AX102" i="4"/>
  <c r="AX103" i="4" s="1"/>
  <c r="AU102" i="4"/>
  <c r="AU103" i="4" s="1"/>
  <c r="AR102" i="4"/>
  <c r="AR103" i="4" s="1"/>
  <c r="AO102" i="4"/>
  <c r="AO103" i="4" s="1"/>
  <c r="AL102" i="4"/>
  <c r="AL103" i="4" s="1"/>
  <c r="AI102" i="4"/>
  <c r="AI103" i="4" s="1"/>
  <c r="AF102" i="4"/>
  <c r="AF103" i="4" s="1"/>
  <c r="AC102" i="4"/>
  <c r="AC103" i="4" s="1"/>
  <c r="Z102" i="4"/>
  <c r="Z103" i="4" s="1"/>
  <c r="W102" i="4"/>
  <c r="W103" i="4" s="1"/>
  <c r="T102" i="4"/>
  <c r="T103" i="4" s="1"/>
  <c r="AG102" i="4"/>
  <c r="AG103" i="4" s="1"/>
  <c r="AD102" i="4"/>
  <c r="AD103" i="4" s="1"/>
  <c r="AA102" i="4"/>
  <c r="AA103" i="4" s="1"/>
  <c r="X102" i="4"/>
  <c r="X103" i="4" s="1"/>
  <c r="U102" i="4"/>
  <c r="U103" i="4" s="1"/>
  <c r="AN102" i="4"/>
  <c r="AN103" i="4" s="1"/>
  <c r="AT102" i="4"/>
  <c r="AT103" i="4" s="1"/>
  <c r="BF102" i="4"/>
  <c r="BF103" i="4" s="1"/>
  <c r="BL102" i="4"/>
  <c r="BL103" i="4" s="1"/>
  <c r="AL18" i="4"/>
  <c r="AL19" i="4" s="1"/>
  <c r="AR18" i="4"/>
  <c r="AR19" i="4" s="1"/>
  <c r="AX18" i="4"/>
  <c r="AX19" i="4" s="1"/>
  <c r="BD18" i="4"/>
  <c r="BD19" i="4" s="1"/>
  <c r="BJ18" i="4"/>
  <c r="BJ19" i="4" s="1"/>
  <c r="V26" i="4"/>
  <c r="V27" i="4" s="1"/>
  <c r="AB26" i="4"/>
  <c r="AB27" i="4" s="1"/>
  <c r="AH26" i="4"/>
  <c r="AH27" i="4" s="1"/>
  <c r="AM26" i="4"/>
  <c r="AM27" i="4" s="1"/>
  <c r="AS26" i="4"/>
  <c r="AS27" i="4" s="1"/>
  <c r="AY26" i="4"/>
  <c r="AY27" i="4" s="1"/>
  <c r="BE26" i="4"/>
  <c r="BE27" i="4" s="1"/>
  <c r="BK26" i="4"/>
  <c r="BK27" i="4" s="1"/>
  <c r="AM30" i="4"/>
  <c r="AM31" i="4" s="1"/>
  <c r="AS30" i="4"/>
  <c r="AS31" i="4" s="1"/>
  <c r="AY30" i="4"/>
  <c r="AY31" i="4" s="1"/>
  <c r="BE30" i="4"/>
  <c r="BE31" i="4" s="1"/>
  <c r="BK30" i="4"/>
  <c r="BK31" i="4" s="1"/>
  <c r="BM38" i="4"/>
  <c r="BM39" i="4" s="1"/>
  <c r="BJ38" i="4"/>
  <c r="BJ39" i="4" s="1"/>
  <c r="BG38" i="4"/>
  <c r="BG39" i="4" s="1"/>
  <c r="BD38" i="4"/>
  <c r="BD39" i="4" s="1"/>
  <c r="BA38" i="4"/>
  <c r="BA39" i="4" s="1"/>
  <c r="AX38" i="4"/>
  <c r="AX39" i="4" s="1"/>
  <c r="AU38" i="4"/>
  <c r="AU39" i="4" s="1"/>
  <c r="AR38" i="4"/>
  <c r="AR39" i="4" s="1"/>
  <c r="AO38" i="4"/>
  <c r="AO39" i="4" s="1"/>
  <c r="AL38" i="4"/>
  <c r="AL39" i="4" s="1"/>
  <c r="AI38" i="4"/>
  <c r="AI39" i="4" s="1"/>
  <c r="AF38" i="4"/>
  <c r="AF39" i="4" s="1"/>
  <c r="AC38" i="4"/>
  <c r="AC39" i="4" s="1"/>
  <c r="Z38" i="4"/>
  <c r="Z39" i="4" s="1"/>
  <c r="W38" i="4"/>
  <c r="W39" i="4" s="1"/>
  <c r="T38" i="4"/>
  <c r="AG38" i="4"/>
  <c r="AG39" i="4" s="1"/>
  <c r="AD38" i="4"/>
  <c r="AD39" i="4" s="1"/>
  <c r="AA38" i="4"/>
  <c r="AA39" i="4" s="1"/>
  <c r="X38" i="4"/>
  <c r="X39" i="4" s="1"/>
  <c r="U38" i="4"/>
  <c r="U39" i="4" s="1"/>
  <c r="AN38" i="4"/>
  <c r="AN39" i="4" s="1"/>
  <c r="AT38" i="4"/>
  <c r="AT39" i="4" s="1"/>
  <c r="AZ38" i="4"/>
  <c r="AZ39" i="4" s="1"/>
  <c r="BF38" i="4"/>
  <c r="BF39" i="4" s="1"/>
  <c r="BL38" i="4"/>
  <c r="BL39" i="4" s="1"/>
  <c r="X42" i="4"/>
  <c r="X43" i="4" s="1"/>
  <c r="AD42" i="4"/>
  <c r="AD43" i="4" s="1"/>
  <c r="AL54" i="4"/>
  <c r="AL55" i="4" s="1"/>
  <c r="AR54" i="4"/>
  <c r="AR55" i="4" s="1"/>
  <c r="AX54" i="4"/>
  <c r="AX55" i="4" s="1"/>
  <c r="BD54" i="4"/>
  <c r="BD55" i="4" s="1"/>
  <c r="S60" i="4"/>
  <c r="Y60" i="4"/>
  <c r="Y61" i="4" s="1"/>
  <c r="AE60" i="4"/>
  <c r="AE61" i="4" s="1"/>
  <c r="AK69" i="4"/>
  <c r="AM72" i="4"/>
  <c r="AM73" i="4" s="1"/>
  <c r="AS72" i="4"/>
  <c r="AS73" i="4" s="1"/>
  <c r="AY72" i="4"/>
  <c r="AY73" i="4" s="1"/>
  <c r="BE72" i="4"/>
  <c r="BE73" i="4" s="1"/>
  <c r="BK72" i="4"/>
  <c r="BK73" i="4" s="1"/>
  <c r="R71" i="4"/>
  <c r="X84" i="4"/>
  <c r="X85" i="4" s="1"/>
  <c r="AD84" i="4"/>
  <c r="AD85" i="4" s="1"/>
  <c r="AO94" i="4"/>
  <c r="AO95" i="4" s="1"/>
  <c r="AU94" i="4"/>
  <c r="AU95" i="4" s="1"/>
  <c r="BA94" i="4"/>
  <c r="BA95" i="4" s="1"/>
  <c r="BG94" i="4"/>
  <c r="BG95" i="4" s="1"/>
  <c r="S102" i="4"/>
  <c r="Y102" i="4"/>
  <c r="Y103" i="4" s="1"/>
  <c r="AE102" i="4"/>
  <c r="AE103" i="4" s="1"/>
  <c r="AJ102" i="4"/>
  <c r="AJ103" i="4" s="1"/>
  <c r="AP102" i="4"/>
  <c r="AP103" i="4" s="1"/>
  <c r="AV102" i="4"/>
  <c r="AV103" i="4" s="1"/>
  <c r="BB102" i="4"/>
  <c r="BB103" i="4" s="1"/>
  <c r="BH102" i="4"/>
  <c r="BH103" i="4" s="1"/>
  <c r="BN102" i="4"/>
  <c r="BN103" i="4" s="1"/>
  <c r="BO106" i="4"/>
  <c r="BO107" i="4" s="1"/>
  <c r="BL106" i="4"/>
  <c r="BL107" i="4" s="1"/>
  <c r="BI106" i="4"/>
  <c r="BI107" i="4" s="1"/>
  <c r="BF106" i="4"/>
  <c r="BF107" i="4" s="1"/>
  <c r="BC106" i="4"/>
  <c r="BC107" i="4" s="1"/>
  <c r="AZ106" i="4"/>
  <c r="AZ107" i="4" s="1"/>
  <c r="AW106" i="4"/>
  <c r="AW107" i="4" s="1"/>
  <c r="AT106" i="4"/>
  <c r="AT107" i="4" s="1"/>
  <c r="AQ106" i="4"/>
  <c r="AQ107" i="4" s="1"/>
  <c r="AN106" i="4"/>
  <c r="AN107" i="4" s="1"/>
  <c r="AK106" i="4"/>
  <c r="AK107" i="4" s="1"/>
  <c r="AH106" i="4"/>
  <c r="AH107" i="4" s="1"/>
  <c r="AE106" i="4"/>
  <c r="AE107" i="4" s="1"/>
  <c r="AB106" i="4"/>
  <c r="AB107" i="4" s="1"/>
  <c r="Y106" i="4"/>
  <c r="Y107" i="4" s="1"/>
  <c r="V106" i="4"/>
  <c r="V107" i="4" s="1"/>
  <c r="S106" i="4"/>
  <c r="AI106" i="4"/>
  <c r="AI107" i="4" s="1"/>
  <c r="AF106" i="4"/>
  <c r="AF107" i="4" s="1"/>
  <c r="AC106" i="4"/>
  <c r="AC107" i="4" s="1"/>
  <c r="Z106" i="4"/>
  <c r="Z107" i="4" s="1"/>
  <c r="W106" i="4"/>
  <c r="W107" i="4" s="1"/>
  <c r="T106" i="4"/>
  <c r="T107" i="4" s="1"/>
  <c r="AJ106" i="4"/>
  <c r="AJ107" i="4" s="1"/>
  <c r="AP106" i="4"/>
  <c r="AP107" i="4" s="1"/>
  <c r="AV106" i="4"/>
  <c r="AV107" i="4" s="1"/>
  <c r="BB106" i="4"/>
  <c r="BB107" i="4" s="1"/>
  <c r="BH106" i="4"/>
  <c r="BH107" i="4" s="1"/>
  <c r="BN106" i="4"/>
  <c r="BN107" i="4" s="1"/>
  <c r="AK114" i="4"/>
  <c r="AK115" i="4" s="1"/>
  <c r="AS114" i="4"/>
  <c r="AS115" i="4" s="1"/>
  <c r="AY114" i="4"/>
  <c r="AY115" i="4" s="1"/>
  <c r="BH114" i="4"/>
  <c r="BH115" i="4" s="1"/>
  <c r="Y126" i="4"/>
  <c r="Y127" i="4" s="1"/>
  <c r="R319" i="4"/>
  <c r="S401" i="4"/>
  <c r="AZ50" i="4"/>
  <c r="AZ51" i="4" s="1"/>
  <c r="AJ55" i="4"/>
  <c r="BM222" i="4"/>
  <c r="BM223" i="4" s="1"/>
  <c r="BJ222" i="4"/>
  <c r="BJ223" i="4" s="1"/>
  <c r="BG222" i="4"/>
  <c r="BG223" i="4" s="1"/>
  <c r="BD222" i="4"/>
  <c r="BD223" i="4" s="1"/>
  <c r="BA222" i="4"/>
  <c r="BA223" i="4" s="1"/>
  <c r="AX222" i="4"/>
  <c r="AX223" i="4" s="1"/>
  <c r="AU222" i="4"/>
  <c r="AU223" i="4" s="1"/>
  <c r="AR222" i="4"/>
  <c r="AR223" i="4" s="1"/>
  <c r="AO222" i="4"/>
  <c r="AO223" i="4" s="1"/>
  <c r="AL222" i="4"/>
  <c r="AL223" i="4" s="1"/>
  <c r="AI222" i="4"/>
  <c r="AI223" i="4" s="1"/>
  <c r="AF222" i="4"/>
  <c r="AF223" i="4" s="1"/>
  <c r="AF228" i="4" s="1"/>
  <c r="AC222" i="4"/>
  <c r="AC223" i="4" s="1"/>
  <c r="Z222" i="4"/>
  <c r="Z223" i="4" s="1"/>
  <c r="W222" i="4"/>
  <c r="W223" i="4" s="1"/>
  <c r="W228" i="4" s="1"/>
  <c r="T222" i="4"/>
  <c r="T223" i="4" s="1"/>
  <c r="T228" i="4" s="1"/>
  <c r="BO222" i="4"/>
  <c r="BO223" i="4" s="1"/>
  <c r="BL222" i="4"/>
  <c r="BL223" i="4" s="1"/>
  <c r="BL228" i="4" s="1"/>
  <c r="BI222" i="4"/>
  <c r="BI223" i="4" s="1"/>
  <c r="BF222" i="4"/>
  <c r="BF223" i="4" s="1"/>
  <c r="BC222" i="4"/>
  <c r="BC223" i="4" s="1"/>
  <c r="AZ222" i="4"/>
  <c r="AZ223" i="4" s="1"/>
  <c r="AW222" i="4"/>
  <c r="AW223" i="4" s="1"/>
  <c r="AT222" i="4"/>
  <c r="AT223" i="4" s="1"/>
  <c r="AQ222" i="4"/>
  <c r="AQ223" i="4" s="1"/>
  <c r="AN222" i="4"/>
  <c r="AN223" i="4" s="1"/>
  <c r="AK222" i="4"/>
  <c r="AK223" i="4" s="1"/>
  <c r="AH222" i="4"/>
  <c r="AH223" i="4" s="1"/>
  <c r="AE222" i="4"/>
  <c r="AE223" i="4" s="1"/>
  <c r="AB222" i="4"/>
  <c r="AB223" i="4" s="1"/>
  <c r="Y222" i="4"/>
  <c r="Y223" i="4" s="1"/>
  <c r="V222" i="4"/>
  <c r="V223" i="4" s="1"/>
  <c r="S222" i="4"/>
  <c r="AJ222" i="4"/>
  <c r="AJ223" i="4" s="1"/>
  <c r="AG222" i="4"/>
  <c r="AG223" i="4" s="1"/>
  <c r="AD222" i="4"/>
  <c r="AD223" i="4" s="1"/>
  <c r="AA222" i="4"/>
  <c r="AA223" i="4" s="1"/>
  <c r="X222" i="4"/>
  <c r="X223" i="4" s="1"/>
  <c r="U222" i="4"/>
  <c r="U223" i="4" s="1"/>
  <c r="BK222" i="4"/>
  <c r="BK223" i="4" s="1"/>
  <c r="AS222" i="4"/>
  <c r="AS223" i="4" s="1"/>
  <c r="BH222" i="4"/>
  <c r="BH223" i="4" s="1"/>
  <c r="AP222" i="4"/>
  <c r="AP223" i="4" s="1"/>
  <c r="BE222" i="4"/>
  <c r="BE223" i="4" s="1"/>
  <c r="AM222" i="4"/>
  <c r="AM223" i="4" s="1"/>
  <c r="BN222" i="4"/>
  <c r="BN223" i="4" s="1"/>
  <c r="BN228" i="4" s="1"/>
  <c r="AV222" i="4"/>
  <c r="AV223" i="4" s="1"/>
  <c r="AJ18" i="4"/>
  <c r="AJ19" i="4" s="1"/>
  <c r="AE50" i="4"/>
  <c r="AE51" i="4" s="1"/>
  <c r="BB50" i="4"/>
  <c r="BB51" i="4" s="1"/>
  <c r="BO54" i="4"/>
  <c r="BO55" i="4" s="1"/>
  <c r="BL54" i="4"/>
  <c r="BL55" i="4" s="1"/>
  <c r="BI54" i="4"/>
  <c r="BI55" i="4" s="1"/>
  <c r="BF54" i="4"/>
  <c r="BF55" i="4" s="1"/>
  <c r="BC54" i="4"/>
  <c r="BC55" i="4" s="1"/>
  <c r="AZ54" i="4"/>
  <c r="AZ55" i="4" s="1"/>
  <c r="AW54" i="4"/>
  <c r="AW55" i="4" s="1"/>
  <c r="AT54" i="4"/>
  <c r="AT55" i="4" s="1"/>
  <c r="AQ54" i="4"/>
  <c r="AQ55" i="4" s="1"/>
  <c r="AN54" i="4"/>
  <c r="AN55" i="4" s="1"/>
  <c r="AK54" i="4"/>
  <c r="AK55" i="4" s="1"/>
  <c r="AH54" i="4"/>
  <c r="AH55" i="4" s="1"/>
  <c r="AE54" i="4"/>
  <c r="AE55" i="4" s="1"/>
  <c r="AB54" i="4"/>
  <c r="AB55" i="4" s="1"/>
  <c r="Y54" i="4"/>
  <c r="Y55" i="4" s="1"/>
  <c r="V54" i="4"/>
  <c r="V55" i="4" s="1"/>
  <c r="S54" i="4"/>
  <c r="AI54" i="4"/>
  <c r="AI55" i="4" s="1"/>
  <c r="AF54" i="4"/>
  <c r="AF55" i="4" s="1"/>
  <c r="AC54" i="4"/>
  <c r="AC55" i="4" s="1"/>
  <c r="Z54" i="4"/>
  <c r="Z55" i="4" s="1"/>
  <c r="W54" i="4"/>
  <c r="W55" i="4" s="1"/>
  <c r="T54" i="4"/>
  <c r="T55" i="4" s="1"/>
  <c r="AJ54" i="4"/>
  <c r="BH54" i="4"/>
  <c r="BH55" i="4" s="1"/>
  <c r="AP60" i="4"/>
  <c r="AP61" i="4" s="1"/>
  <c r="S69" i="4"/>
  <c r="AJ42" i="4"/>
  <c r="AJ43" i="4" s="1"/>
  <c r="AP42" i="4"/>
  <c r="AP43" i="4" s="1"/>
  <c r="AV42" i="4"/>
  <c r="AV43" i="4" s="1"/>
  <c r="BH42" i="4"/>
  <c r="BH43" i="4" s="1"/>
  <c r="BN42" i="4"/>
  <c r="BN43" i="4" s="1"/>
  <c r="AK50" i="4"/>
  <c r="AK51" i="4" s="1"/>
  <c r="AW50" i="4"/>
  <c r="AW51" i="4" s="1"/>
  <c r="BC50" i="4"/>
  <c r="BC51" i="4" s="1"/>
  <c r="BI50" i="4"/>
  <c r="BI51" i="4" s="1"/>
  <c r="BO50" i="4"/>
  <c r="BO51" i="4" s="1"/>
  <c r="U54" i="4"/>
  <c r="U55" i="4" s="1"/>
  <c r="AA54" i="4"/>
  <c r="AA55" i="4" s="1"/>
  <c r="AG54" i="4"/>
  <c r="AG55" i="4" s="1"/>
  <c r="R53" i="4"/>
  <c r="U60" i="4"/>
  <c r="U61" i="4" s="1"/>
  <c r="AA60" i="4"/>
  <c r="AA61" i="4" s="1"/>
  <c r="AG60" i="4"/>
  <c r="AG61" i="4" s="1"/>
  <c r="AI84" i="4"/>
  <c r="AI85" i="4" s="1"/>
  <c r="AF84" i="4"/>
  <c r="AF85" i="4" s="1"/>
  <c r="AC84" i="4"/>
  <c r="AC85" i="4" s="1"/>
  <c r="Z84" i="4"/>
  <c r="Z85" i="4" s="1"/>
  <c r="W84" i="4"/>
  <c r="W85" i="4" s="1"/>
  <c r="T84" i="4"/>
  <c r="T85" i="4" s="1"/>
  <c r="BO84" i="4"/>
  <c r="BO85" i="4" s="1"/>
  <c r="BL84" i="4"/>
  <c r="BL85" i="4" s="1"/>
  <c r="BI84" i="4"/>
  <c r="BI85" i="4" s="1"/>
  <c r="BF84" i="4"/>
  <c r="BF85" i="4" s="1"/>
  <c r="BC84" i="4"/>
  <c r="BC85" i="4" s="1"/>
  <c r="AZ84" i="4"/>
  <c r="AZ85" i="4" s="1"/>
  <c r="AW84" i="4"/>
  <c r="AW85" i="4" s="1"/>
  <c r="AT84" i="4"/>
  <c r="AT85" i="4" s="1"/>
  <c r="AQ84" i="4"/>
  <c r="AQ85" i="4" s="1"/>
  <c r="AN84" i="4"/>
  <c r="AN85" i="4" s="1"/>
  <c r="AK84" i="4"/>
  <c r="AK85" i="4" s="1"/>
  <c r="BM84" i="4"/>
  <c r="BM85" i="4" s="1"/>
  <c r="BJ84" i="4"/>
  <c r="BJ85" i="4" s="1"/>
  <c r="BG84" i="4"/>
  <c r="BG85" i="4" s="1"/>
  <c r="BD84" i="4"/>
  <c r="BD85" i="4" s="1"/>
  <c r="BA84" i="4"/>
  <c r="BA85" i="4" s="1"/>
  <c r="AX84" i="4"/>
  <c r="AX85" i="4" s="1"/>
  <c r="AU84" i="4"/>
  <c r="AU85" i="4" s="1"/>
  <c r="AR84" i="4"/>
  <c r="AR85" i="4" s="1"/>
  <c r="AO84" i="4"/>
  <c r="AO85" i="4" s="1"/>
  <c r="AL84" i="4"/>
  <c r="AL85" i="4" s="1"/>
  <c r="AP84" i="4"/>
  <c r="AP85" i="4" s="1"/>
  <c r="AV84" i="4"/>
  <c r="AV85" i="4" s="1"/>
  <c r="BB84" i="4"/>
  <c r="BB85" i="4" s="1"/>
  <c r="BH84" i="4"/>
  <c r="BH85" i="4" s="1"/>
  <c r="BN84" i="4"/>
  <c r="BN85" i="4" s="1"/>
  <c r="BM126" i="4"/>
  <c r="BM127" i="4" s="1"/>
  <c r="AI126" i="4"/>
  <c r="AI127" i="4" s="1"/>
  <c r="AF126" i="4"/>
  <c r="AF127" i="4" s="1"/>
  <c r="BN126" i="4"/>
  <c r="BN127" i="4" s="1"/>
  <c r="BK126" i="4"/>
  <c r="BK127" i="4" s="1"/>
  <c r="BH126" i="4"/>
  <c r="BH127" i="4" s="1"/>
  <c r="BE126" i="4"/>
  <c r="BE127" i="4" s="1"/>
  <c r="BB126" i="4"/>
  <c r="BB127" i="4" s="1"/>
  <c r="AY126" i="4"/>
  <c r="AY127" i="4" s="1"/>
  <c r="AV126" i="4"/>
  <c r="AV127" i="4" s="1"/>
  <c r="AS126" i="4"/>
  <c r="AS127" i="4" s="1"/>
  <c r="AP126" i="4"/>
  <c r="AP127" i="4" s="1"/>
  <c r="AM126" i="4"/>
  <c r="AM127" i="4" s="1"/>
  <c r="AJ126" i="4"/>
  <c r="AJ127" i="4" s="1"/>
  <c r="BL126" i="4"/>
  <c r="BL127" i="4" s="1"/>
  <c r="BC126" i="4"/>
  <c r="BC127" i="4" s="1"/>
  <c r="AT126" i="4"/>
  <c r="AT127" i="4" s="1"/>
  <c r="AK126" i="4"/>
  <c r="AK127" i="4" s="1"/>
  <c r="AG126" i="4"/>
  <c r="AG127" i="4" s="1"/>
  <c r="BG126" i="4"/>
  <c r="BG127" i="4" s="1"/>
  <c r="AX126" i="4"/>
  <c r="AX127" i="4" s="1"/>
  <c r="AO126" i="4"/>
  <c r="AO127" i="4" s="1"/>
  <c r="AC126" i="4"/>
  <c r="AC127" i="4" s="1"/>
  <c r="Z126" i="4"/>
  <c r="Z127" i="4" s="1"/>
  <c r="W126" i="4"/>
  <c r="W127" i="4" s="1"/>
  <c r="T126" i="4"/>
  <c r="T127" i="4" s="1"/>
  <c r="AW126" i="4"/>
  <c r="AW127" i="4" s="1"/>
  <c r="BD126" i="4"/>
  <c r="BD127" i="4" s="1"/>
  <c r="AU126" i="4"/>
  <c r="AU127" i="4" s="1"/>
  <c r="AL126" i="4"/>
  <c r="AL127" i="4" s="1"/>
  <c r="AH126" i="4"/>
  <c r="AH127" i="4" s="1"/>
  <c r="AD126" i="4"/>
  <c r="AD127" i="4" s="1"/>
  <c r="AA126" i="4"/>
  <c r="AA127" i="4" s="1"/>
  <c r="X126" i="4"/>
  <c r="X127" i="4" s="1"/>
  <c r="U126" i="4"/>
  <c r="U127" i="4" s="1"/>
  <c r="BF126" i="4"/>
  <c r="BF127" i="4" s="1"/>
  <c r="AN126" i="4"/>
  <c r="AN127" i="4" s="1"/>
  <c r="BJ126" i="4"/>
  <c r="BJ127" i="4" s="1"/>
  <c r="BO18" i="4"/>
  <c r="BO19" i="4" s="1"/>
  <c r="BL18" i="4"/>
  <c r="BL19" i="4" s="1"/>
  <c r="BI18" i="4"/>
  <c r="BI19" i="4" s="1"/>
  <c r="BF18" i="4"/>
  <c r="BF19" i="4" s="1"/>
  <c r="BC18" i="4"/>
  <c r="BC19" i="4" s="1"/>
  <c r="AZ18" i="4"/>
  <c r="AZ19" i="4" s="1"/>
  <c r="AW18" i="4"/>
  <c r="AW19" i="4" s="1"/>
  <c r="AT18" i="4"/>
  <c r="AT19" i="4" s="1"/>
  <c r="AQ18" i="4"/>
  <c r="AQ19" i="4" s="1"/>
  <c r="AN18" i="4"/>
  <c r="AN19" i="4" s="1"/>
  <c r="AK18" i="4"/>
  <c r="AK19" i="4" s="1"/>
  <c r="AH18" i="4"/>
  <c r="AH19" i="4" s="1"/>
  <c r="AE18" i="4"/>
  <c r="AE19" i="4" s="1"/>
  <c r="AB18" i="4"/>
  <c r="AB19" i="4" s="1"/>
  <c r="Y18" i="4"/>
  <c r="Y19" i="4" s="1"/>
  <c r="V18" i="4"/>
  <c r="V19" i="4" s="1"/>
  <c r="S18" i="4"/>
  <c r="AI18" i="4"/>
  <c r="AI19" i="4" s="1"/>
  <c r="AF18" i="4"/>
  <c r="AF19" i="4" s="1"/>
  <c r="AC18" i="4"/>
  <c r="AC19" i="4" s="1"/>
  <c r="Z18" i="4"/>
  <c r="Z19" i="4" s="1"/>
  <c r="W18" i="4"/>
  <c r="W19" i="4" s="1"/>
  <c r="T18" i="4"/>
  <c r="T19" i="4" s="1"/>
  <c r="AP18" i="4"/>
  <c r="AP19" i="4" s="1"/>
  <c r="BN18" i="4"/>
  <c r="BN19" i="4" s="1"/>
  <c r="AJ50" i="4"/>
  <c r="AJ51" i="4" s="1"/>
  <c r="U18" i="4"/>
  <c r="U19" i="4" s="1"/>
  <c r="AG18" i="4"/>
  <c r="AG19" i="4" s="1"/>
  <c r="R17" i="4"/>
  <c r="BB42" i="4"/>
  <c r="BB43" i="4" s="1"/>
  <c r="BE18" i="4"/>
  <c r="BE19" i="4" s="1"/>
  <c r="BF26" i="4"/>
  <c r="BF27" i="4" s="1"/>
  <c r="V50" i="4"/>
  <c r="V51" i="4" s="1"/>
  <c r="AY50" i="4"/>
  <c r="AY51" i="4" s="1"/>
  <c r="AM54" i="4"/>
  <c r="AM55" i="4" s="1"/>
  <c r="BE54" i="4"/>
  <c r="BE55" i="4" s="1"/>
  <c r="AM60" i="4"/>
  <c r="AM61" i="4" s="1"/>
  <c r="AS60" i="4"/>
  <c r="AS61" i="4" s="1"/>
  <c r="AY60" i="4"/>
  <c r="AY61" i="4" s="1"/>
  <c r="BE60" i="4"/>
  <c r="BE61" i="4" s="1"/>
  <c r="BK60" i="4"/>
  <c r="BK61" i="4" s="1"/>
  <c r="S84" i="4"/>
  <c r="Y84" i="4"/>
  <c r="Y85" i="4" s="1"/>
  <c r="AE84" i="4"/>
  <c r="AE85" i="4" s="1"/>
  <c r="BO94" i="4"/>
  <c r="BO95" i="4" s="1"/>
  <c r="BL94" i="4"/>
  <c r="BL95" i="4" s="1"/>
  <c r="BI94" i="4"/>
  <c r="BI95" i="4" s="1"/>
  <c r="BF94" i="4"/>
  <c r="BF95" i="4" s="1"/>
  <c r="BC94" i="4"/>
  <c r="BC95" i="4" s="1"/>
  <c r="AZ94" i="4"/>
  <c r="AZ95" i="4" s="1"/>
  <c r="AW94" i="4"/>
  <c r="AW95" i="4" s="1"/>
  <c r="AT94" i="4"/>
  <c r="AT95" i="4" s="1"/>
  <c r="AQ94" i="4"/>
  <c r="AQ95" i="4" s="1"/>
  <c r="AN94" i="4"/>
  <c r="AN95" i="4" s="1"/>
  <c r="AK94" i="4"/>
  <c r="AK95" i="4" s="1"/>
  <c r="AH94" i="4"/>
  <c r="AH95" i="4" s="1"/>
  <c r="AE94" i="4"/>
  <c r="AE95" i="4" s="1"/>
  <c r="AB94" i="4"/>
  <c r="AB95" i="4" s="1"/>
  <c r="Y94" i="4"/>
  <c r="Y95" i="4" s="1"/>
  <c r="V94" i="4"/>
  <c r="V95" i="4" s="1"/>
  <c r="S94" i="4"/>
  <c r="AI94" i="4"/>
  <c r="AI95" i="4" s="1"/>
  <c r="AF94" i="4"/>
  <c r="AF95" i="4" s="1"/>
  <c r="AC94" i="4"/>
  <c r="AC95" i="4" s="1"/>
  <c r="Z94" i="4"/>
  <c r="Z95" i="4" s="1"/>
  <c r="W94" i="4"/>
  <c r="W95" i="4" s="1"/>
  <c r="T94" i="4"/>
  <c r="T95" i="4" s="1"/>
  <c r="AJ94" i="4"/>
  <c r="AJ95" i="4" s="1"/>
  <c r="AP94" i="4"/>
  <c r="AP95" i="4" s="1"/>
  <c r="AV94" i="4"/>
  <c r="AV95" i="4" s="1"/>
  <c r="BB94" i="4"/>
  <c r="BB95" i="4" s="1"/>
  <c r="BH94" i="4"/>
  <c r="BH95" i="4" s="1"/>
  <c r="BN94" i="4"/>
  <c r="BN95" i="4" s="1"/>
  <c r="AK102" i="4"/>
  <c r="AK103" i="4" s="1"/>
  <c r="AQ102" i="4"/>
  <c r="AQ103" i="4" s="1"/>
  <c r="AW102" i="4"/>
  <c r="AW103" i="4" s="1"/>
  <c r="BC102" i="4"/>
  <c r="BC103" i="4" s="1"/>
  <c r="BI102" i="4"/>
  <c r="BI103" i="4" s="1"/>
  <c r="BO102" i="4"/>
  <c r="BO103" i="4" s="1"/>
  <c r="R105" i="4"/>
  <c r="S126" i="4"/>
  <c r="AB126" i="4"/>
  <c r="AB127" i="4" s="1"/>
  <c r="AZ126" i="4"/>
  <c r="AZ127" i="4" s="1"/>
  <c r="BM170" i="4"/>
  <c r="BM171" i="4" s="1"/>
  <c r="BJ170" i="4"/>
  <c r="BJ171" i="4" s="1"/>
  <c r="BG170" i="4"/>
  <c r="BG171" i="4" s="1"/>
  <c r="BD170" i="4"/>
  <c r="BD171" i="4" s="1"/>
  <c r="BA170" i="4"/>
  <c r="BA171" i="4" s="1"/>
  <c r="AX170" i="4"/>
  <c r="AX171" i="4" s="1"/>
  <c r="AU170" i="4"/>
  <c r="AU171" i="4" s="1"/>
  <c r="AR170" i="4"/>
  <c r="AR171" i="4" s="1"/>
  <c r="AO170" i="4"/>
  <c r="AO171" i="4" s="1"/>
  <c r="AL170" i="4"/>
  <c r="AL171" i="4" s="1"/>
  <c r="AI170" i="4"/>
  <c r="AI171" i="4" s="1"/>
  <c r="AF170" i="4"/>
  <c r="AF171" i="4" s="1"/>
  <c r="AC170" i="4"/>
  <c r="AC171" i="4" s="1"/>
  <c r="Z170" i="4"/>
  <c r="Z171" i="4" s="1"/>
  <c r="W170" i="4"/>
  <c r="W171" i="4" s="1"/>
  <c r="T170" i="4"/>
  <c r="T171" i="4" s="1"/>
  <c r="BO170" i="4"/>
  <c r="BO171" i="4" s="1"/>
  <c r="BL170" i="4"/>
  <c r="BL171" i="4" s="1"/>
  <c r="BI170" i="4"/>
  <c r="BI171" i="4" s="1"/>
  <c r="BF170" i="4"/>
  <c r="BF171" i="4" s="1"/>
  <c r="BC170" i="4"/>
  <c r="BC171" i="4" s="1"/>
  <c r="AZ170" i="4"/>
  <c r="AZ171" i="4" s="1"/>
  <c r="AW170" i="4"/>
  <c r="AW171" i="4" s="1"/>
  <c r="AT170" i="4"/>
  <c r="AT171" i="4" s="1"/>
  <c r="AQ170" i="4"/>
  <c r="AQ171" i="4" s="1"/>
  <c r="AN170" i="4"/>
  <c r="AN171" i="4" s="1"/>
  <c r="AJ170" i="4"/>
  <c r="AJ171" i="4" s="1"/>
  <c r="AG170" i="4"/>
  <c r="AG171" i="4" s="1"/>
  <c r="AD170" i="4"/>
  <c r="AD171" i="4" s="1"/>
  <c r="AA170" i="4"/>
  <c r="AA171" i="4" s="1"/>
  <c r="X170" i="4"/>
  <c r="X171" i="4" s="1"/>
  <c r="U170" i="4"/>
  <c r="U171" i="4" s="1"/>
  <c r="BN170" i="4"/>
  <c r="BN171" i="4" s="1"/>
  <c r="BE170" i="4"/>
  <c r="BE171" i="4" s="1"/>
  <c r="AV170" i="4"/>
  <c r="AV171" i="4" s="1"/>
  <c r="AM170" i="4"/>
  <c r="AM171" i="4" s="1"/>
  <c r="AE170" i="4"/>
  <c r="AE171" i="4" s="1"/>
  <c r="V170" i="4"/>
  <c r="V171" i="4" s="1"/>
  <c r="BH170" i="4"/>
  <c r="BH171" i="4" s="1"/>
  <c r="AY170" i="4"/>
  <c r="AY171" i="4" s="1"/>
  <c r="AP170" i="4"/>
  <c r="AP171" i="4" s="1"/>
  <c r="AH170" i="4"/>
  <c r="AH171" i="4" s="1"/>
  <c r="Y170" i="4"/>
  <c r="Y171" i="4" s="1"/>
  <c r="BK170" i="4"/>
  <c r="BK171" i="4" s="1"/>
  <c r="AQ228" i="4"/>
  <c r="AY222" i="4"/>
  <c r="AY223" i="4" s="1"/>
  <c r="AJ118" i="4"/>
  <c r="AJ119" i="4" s="1"/>
  <c r="AY118" i="4"/>
  <c r="AY119" i="4" s="1"/>
  <c r="BN118" i="4"/>
  <c r="BN119" i="4" s="1"/>
  <c r="AI192" i="4"/>
  <c r="AI193" i="4" s="1"/>
  <c r="AF192" i="4"/>
  <c r="AF193" i="4" s="1"/>
  <c r="AC192" i="4"/>
  <c r="AC193" i="4" s="1"/>
  <c r="Z192" i="4"/>
  <c r="Z193" i="4" s="1"/>
  <c r="W192" i="4"/>
  <c r="W193" i="4" s="1"/>
  <c r="T192" i="4"/>
  <c r="T193" i="4" s="1"/>
  <c r="BO192" i="4"/>
  <c r="BO193" i="4" s="1"/>
  <c r="BL192" i="4"/>
  <c r="BL193" i="4" s="1"/>
  <c r="BI192" i="4"/>
  <c r="BI193" i="4" s="1"/>
  <c r="BF192" i="4"/>
  <c r="BF193" i="4" s="1"/>
  <c r="BC192" i="4"/>
  <c r="BC193" i="4" s="1"/>
  <c r="AZ192" i="4"/>
  <c r="AZ193" i="4" s="1"/>
  <c r="AW192" i="4"/>
  <c r="AW193" i="4" s="1"/>
  <c r="AT192" i="4"/>
  <c r="AT193" i="4" s="1"/>
  <c r="AQ192" i="4"/>
  <c r="AQ193" i="4" s="1"/>
  <c r="AN192" i="4"/>
  <c r="AN193" i="4" s="1"/>
  <c r="AK192" i="4"/>
  <c r="AK193" i="4" s="1"/>
  <c r="AH192" i="4"/>
  <c r="AH193" i="4" s="1"/>
  <c r="AE192" i="4"/>
  <c r="AE193" i="4" s="1"/>
  <c r="AB192" i="4"/>
  <c r="AB193" i="4" s="1"/>
  <c r="Y192" i="4"/>
  <c r="Y193" i="4" s="1"/>
  <c r="V192" i="4"/>
  <c r="V193" i="4" s="1"/>
  <c r="S192" i="4"/>
  <c r="BM192" i="4"/>
  <c r="BM193" i="4" s="1"/>
  <c r="BJ192" i="4"/>
  <c r="BJ193" i="4" s="1"/>
  <c r="BG192" i="4"/>
  <c r="BG193" i="4" s="1"/>
  <c r="BD192" i="4"/>
  <c r="BD193" i="4" s="1"/>
  <c r="BA192" i="4"/>
  <c r="BA193" i="4" s="1"/>
  <c r="AX192" i="4"/>
  <c r="AX193" i="4" s="1"/>
  <c r="AU192" i="4"/>
  <c r="AU193" i="4" s="1"/>
  <c r="AR192" i="4"/>
  <c r="AR193" i="4" s="1"/>
  <c r="AO192" i="4"/>
  <c r="AO193" i="4" s="1"/>
  <c r="AL192" i="4"/>
  <c r="AL193" i="4" s="1"/>
  <c r="AM68" i="4"/>
  <c r="AM69" i="4" s="1"/>
  <c r="AP68" i="4"/>
  <c r="AP69" i="4" s="1"/>
  <c r="AS68" i="4"/>
  <c r="AS69" i="4" s="1"/>
  <c r="AV68" i="4"/>
  <c r="AV69" i="4" s="1"/>
  <c r="AY68" i="4"/>
  <c r="AY69" i="4" s="1"/>
  <c r="BB68" i="4"/>
  <c r="BB69" i="4" s="1"/>
  <c r="BE68" i="4"/>
  <c r="BE69" i="4" s="1"/>
  <c r="BH68" i="4"/>
  <c r="BH69" i="4" s="1"/>
  <c r="BK68" i="4"/>
  <c r="BK69" i="4" s="1"/>
  <c r="BN68" i="4"/>
  <c r="BN69" i="4" s="1"/>
  <c r="AM80" i="4"/>
  <c r="AM81" i="4" s="1"/>
  <c r="AP80" i="4"/>
  <c r="AP81" i="4" s="1"/>
  <c r="AS80" i="4"/>
  <c r="AS81" i="4" s="1"/>
  <c r="AV80" i="4"/>
  <c r="AV81" i="4" s="1"/>
  <c r="AY80" i="4"/>
  <c r="AY81" i="4" s="1"/>
  <c r="BB80" i="4"/>
  <c r="BB81" i="4" s="1"/>
  <c r="BE80" i="4"/>
  <c r="BE81" i="4" s="1"/>
  <c r="BH80" i="4"/>
  <c r="BH81" i="4" s="1"/>
  <c r="BK80" i="4"/>
  <c r="BK81" i="4" s="1"/>
  <c r="BN80" i="4"/>
  <c r="BN81" i="4" s="1"/>
  <c r="T118" i="4"/>
  <c r="T119" i="4" s="1"/>
  <c r="W118" i="4"/>
  <c r="W119" i="4" s="1"/>
  <c r="Z118" i="4"/>
  <c r="Z119" i="4" s="1"/>
  <c r="AC118" i="4"/>
  <c r="AC119" i="4" s="1"/>
  <c r="AF118" i="4"/>
  <c r="AF119" i="4" s="1"/>
  <c r="AI118" i="4"/>
  <c r="AI119" i="4" s="1"/>
  <c r="BO130" i="4"/>
  <c r="BO131" i="4" s="1"/>
  <c r="BL130" i="4"/>
  <c r="BL131" i="4" s="1"/>
  <c r="BI130" i="4"/>
  <c r="BI131" i="4" s="1"/>
  <c r="BF130" i="4"/>
  <c r="BF131" i="4" s="1"/>
  <c r="BC130" i="4"/>
  <c r="BC131" i="4" s="1"/>
  <c r="AZ130" i="4"/>
  <c r="AZ131" i="4" s="1"/>
  <c r="AW130" i="4"/>
  <c r="AW131" i="4" s="1"/>
  <c r="AT130" i="4"/>
  <c r="AT131" i="4" s="1"/>
  <c r="AQ130" i="4"/>
  <c r="AQ131" i="4" s="1"/>
  <c r="AN130" i="4"/>
  <c r="AN131" i="4" s="1"/>
  <c r="AK130" i="4"/>
  <c r="AK131" i="4" s="1"/>
  <c r="AH130" i="4"/>
  <c r="AH131" i="4" s="1"/>
  <c r="AE130" i="4"/>
  <c r="AE131" i="4" s="1"/>
  <c r="AB130" i="4"/>
  <c r="AB131" i="4" s="1"/>
  <c r="Y130" i="4"/>
  <c r="Y131" i="4" s="1"/>
  <c r="V130" i="4"/>
  <c r="V131" i="4" s="1"/>
  <c r="S130" i="4"/>
  <c r="BM130" i="4"/>
  <c r="BM131" i="4" s="1"/>
  <c r="BJ130" i="4"/>
  <c r="BJ131" i="4" s="1"/>
  <c r="BG130" i="4"/>
  <c r="BG131" i="4" s="1"/>
  <c r="BD130" i="4"/>
  <c r="BD131" i="4" s="1"/>
  <c r="BA130" i="4"/>
  <c r="BA131" i="4" s="1"/>
  <c r="AX130" i="4"/>
  <c r="AX131" i="4" s="1"/>
  <c r="AU130" i="4"/>
  <c r="AU131" i="4" s="1"/>
  <c r="AR130" i="4"/>
  <c r="AR131" i="4" s="1"/>
  <c r="AO130" i="4"/>
  <c r="AO131" i="4" s="1"/>
  <c r="AL130" i="4"/>
  <c r="AL131" i="4" s="1"/>
  <c r="AJ130" i="4"/>
  <c r="AP130" i="4"/>
  <c r="AP131" i="4" s="1"/>
  <c r="AV130" i="4"/>
  <c r="AV131" i="4" s="1"/>
  <c r="BB130" i="4"/>
  <c r="BB131" i="4" s="1"/>
  <c r="BH130" i="4"/>
  <c r="BH131" i="4" s="1"/>
  <c r="BN130" i="4"/>
  <c r="BN131" i="4" s="1"/>
  <c r="S135" i="4"/>
  <c r="S148" i="4"/>
  <c r="Y148" i="4"/>
  <c r="Y149" i="4" s="1"/>
  <c r="AE148" i="4"/>
  <c r="AE149" i="4" s="1"/>
  <c r="R147" i="4"/>
  <c r="V182" i="4"/>
  <c r="V183" i="4" s="1"/>
  <c r="AE182" i="4"/>
  <c r="AE183" i="4" s="1"/>
  <c r="AM182" i="4"/>
  <c r="AM183" i="4" s="1"/>
  <c r="AV182" i="4"/>
  <c r="AV183" i="4" s="1"/>
  <c r="BE182" i="4"/>
  <c r="BE183" i="4" s="1"/>
  <c r="BN182" i="4"/>
  <c r="BN183" i="4" s="1"/>
  <c r="X192" i="4"/>
  <c r="X193" i="4" s="1"/>
  <c r="AG192" i="4"/>
  <c r="AG193" i="4" s="1"/>
  <c r="AM192" i="4"/>
  <c r="AM193" i="4" s="1"/>
  <c r="AV192" i="4"/>
  <c r="AV193" i="4" s="1"/>
  <c r="BE192" i="4"/>
  <c r="BE193" i="4" s="1"/>
  <c r="BN192" i="4"/>
  <c r="BN193" i="4" s="1"/>
  <c r="R195" i="4"/>
  <c r="X204" i="4"/>
  <c r="X205" i="4" s="1"/>
  <c r="AG204" i="4"/>
  <c r="AG205" i="4" s="1"/>
  <c r="AM204" i="4"/>
  <c r="AM205" i="4" s="1"/>
  <c r="AV204" i="4"/>
  <c r="AV205" i="4" s="1"/>
  <c r="BE204" i="4"/>
  <c r="BE205" i="4" s="1"/>
  <c r="R207" i="4"/>
  <c r="AP268" i="4"/>
  <c r="BH268" i="4"/>
  <c r="BM298" i="4"/>
  <c r="BM299" i="4" s="1"/>
  <c r="BJ298" i="4"/>
  <c r="BJ299" i="4" s="1"/>
  <c r="BG298" i="4"/>
  <c r="BG299" i="4" s="1"/>
  <c r="BD298" i="4"/>
  <c r="BD299" i="4" s="1"/>
  <c r="BA298" i="4"/>
  <c r="BA299" i="4" s="1"/>
  <c r="AX298" i="4"/>
  <c r="AX299" i="4" s="1"/>
  <c r="AU298" i="4"/>
  <c r="AU299" i="4" s="1"/>
  <c r="AR298" i="4"/>
  <c r="AR299" i="4" s="1"/>
  <c r="AO298" i="4"/>
  <c r="AO299" i="4" s="1"/>
  <c r="AL298" i="4"/>
  <c r="AL299" i="4" s="1"/>
  <c r="BO298" i="4"/>
  <c r="BO299" i="4" s="1"/>
  <c r="BL298" i="4"/>
  <c r="BL299" i="4" s="1"/>
  <c r="BI298" i="4"/>
  <c r="BI299" i="4" s="1"/>
  <c r="BF298" i="4"/>
  <c r="BF299" i="4" s="1"/>
  <c r="BC298" i="4"/>
  <c r="BC299" i="4" s="1"/>
  <c r="AZ298" i="4"/>
  <c r="AZ299" i="4" s="1"/>
  <c r="AW298" i="4"/>
  <c r="AW299" i="4" s="1"/>
  <c r="AT298" i="4"/>
  <c r="AT299" i="4" s="1"/>
  <c r="AQ298" i="4"/>
  <c r="AQ299" i="4" s="1"/>
  <c r="AN298" i="4"/>
  <c r="AN299" i="4" s="1"/>
  <c r="AK298" i="4"/>
  <c r="AJ298" i="4"/>
  <c r="AJ299" i="4" s="1"/>
  <c r="AG298" i="4"/>
  <c r="AG299" i="4" s="1"/>
  <c r="AD298" i="4"/>
  <c r="AD299" i="4" s="1"/>
  <c r="AA298" i="4"/>
  <c r="AA299" i="4" s="1"/>
  <c r="X298" i="4"/>
  <c r="X299" i="4" s="1"/>
  <c r="U298" i="4"/>
  <c r="U299" i="4" s="1"/>
  <c r="AH298" i="4"/>
  <c r="AH299" i="4" s="1"/>
  <c r="AB298" i="4"/>
  <c r="AB299" i="4" s="1"/>
  <c r="AB316" i="4" s="1"/>
  <c r="V298" i="4"/>
  <c r="V299" i="4" s="1"/>
  <c r="BK298" i="4"/>
  <c r="BK299" i="4" s="1"/>
  <c r="BE298" i="4"/>
  <c r="BE299" i="4" s="1"/>
  <c r="AY298" i="4"/>
  <c r="AY299" i="4" s="1"/>
  <c r="AS298" i="4"/>
  <c r="AS299" i="4" s="1"/>
  <c r="AM298" i="4"/>
  <c r="AM299" i="4" s="1"/>
  <c r="AF298" i="4"/>
  <c r="AF299" i="4" s="1"/>
  <c r="Z298" i="4"/>
  <c r="Z299" i="4" s="1"/>
  <c r="Z316" i="4" s="1"/>
  <c r="T298" i="4"/>
  <c r="T299" i="4" s="1"/>
  <c r="AE298" i="4"/>
  <c r="AE299" i="4" s="1"/>
  <c r="Y298" i="4"/>
  <c r="Y299" i="4" s="1"/>
  <c r="S298" i="4"/>
  <c r="AI298" i="4"/>
  <c r="AI299" i="4" s="1"/>
  <c r="AC298" i="4"/>
  <c r="AC299" i="4" s="1"/>
  <c r="W298" i="4"/>
  <c r="W299" i="4" s="1"/>
  <c r="AV298" i="4"/>
  <c r="AV299" i="4" s="1"/>
  <c r="AS118" i="4"/>
  <c r="AS119" i="4" s="1"/>
  <c r="BH118" i="4"/>
  <c r="BH119" i="4" s="1"/>
  <c r="BD210" i="4"/>
  <c r="AI204" i="4"/>
  <c r="AI205" i="4" s="1"/>
  <c r="AF204" i="4"/>
  <c r="AF205" i="4" s="1"/>
  <c r="AC204" i="4"/>
  <c r="AC205" i="4" s="1"/>
  <c r="Z204" i="4"/>
  <c r="Z205" i="4" s="1"/>
  <c r="W204" i="4"/>
  <c r="W205" i="4" s="1"/>
  <c r="T204" i="4"/>
  <c r="T205" i="4" s="1"/>
  <c r="BO204" i="4"/>
  <c r="BO205" i="4" s="1"/>
  <c r="BL204" i="4"/>
  <c r="BL205" i="4" s="1"/>
  <c r="BI204" i="4"/>
  <c r="BI205" i="4" s="1"/>
  <c r="BF204" i="4"/>
  <c r="BF205" i="4" s="1"/>
  <c r="BC204" i="4"/>
  <c r="BC205" i="4" s="1"/>
  <c r="AZ204" i="4"/>
  <c r="AZ205" i="4" s="1"/>
  <c r="AW204" i="4"/>
  <c r="AW205" i="4" s="1"/>
  <c r="AT204" i="4"/>
  <c r="AT205" i="4" s="1"/>
  <c r="AQ204" i="4"/>
  <c r="AQ205" i="4" s="1"/>
  <c r="AN204" i="4"/>
  <c r="AN205" i="4" s="1"/>
  <c r="AK204" i="4"/>
  <c r="AK205" i="4" s="1"/>
  <c r="AH204" i="4"/>
  <c r="AH205" i="4" s="1"/>
  <c r="AE204" i="4"/>
  <c r="AE205" i="4" s="1"/>
  <c r="AB204" i="4"/>
  <c r="AB205" i="4" s="1"/>
  <c r="Y204" i="4"/>
  <c r="Y205" i="4" s="1"/>
  <c r="V204" i="4"/>
  <c r="V205" i="4" s="1"/>
  <c r="S204" i="4"/>
  <c r="BM204" i="4"/>
  <c r="BM205" i="4" s="1"/>
  <c r="BJ204" i="4"/>
  <c r="BJ205" i="4" s="1"/>
  <c r="BG204" i="4"/>
  <c r="BG205" i="4" s="1"/>
  <c r="BD204" i="4"/>
  <c r="BD205" i="4" s="1"/>
  <c r="BA204" i="4"/>
  <c r="BA205" i="4" s="1"/>
  <c r="AX204" i="4"/>
  <c r="AX205" i="4" s="1"/>
  <c r="AU204" i="4"/>
  <c r="AU205" i="4" s="1"/>
  <c r="AR204" i="4"/>
  <c r="AR205" i="4" s="1"/>
  <c r="AO204" i="4"/>
  <c r="AO205" i="4" s="1"/>
  <c r="AL204" i="4"/>
  <c r="AL205" i="4" s="1"/>
  <c r="R231" i="4"/>
  <c r="S321" i="4"/>
  <c r="AM118" i="4"/>
  <c r="AM119" i="4" s="1"/>
  <c r="AV118" i="4"/>
  <c r="AV119" i="4" s="1"/>
  <c r="BB118" i="4"/>
  <c r="BB119" i="4" s="1"/>
  <c r="BK118" i="4"/>
  <c r="BK119" i="4" s="1"/>
  <c r="R165" i="4"/>
  <c r="U22" i="4"/>
  <c r="U23" i="4" s="1"/>
  <c r="X22" i="4"/>
  <c r="X23" i="4" s="1"/>
  <c r="AA22" i="4"/>
  <c r="AA23" i="4" s="1"/>
  <c r="AD22" i="4"/>
  <c r="AD23" i="4" s="1"/>
  <c r="AG22" i="4"/>
  <c r="AG23" i="4" s="1"/>
  <c r="U34" i="4"/>
  <c r="U35" i="4" s="1"/>
  <c r="X34" i="4"/>
  <c r="X35" i="4" s="1"/>
  <c r="AA34" i="4"/>
  <c r="AA35" i="4" s="1"/>
  <c r="AD34" i="4"/>
  <c r="AD35" i="4" s="1"/>
  <c r="AG34" i="4"/>
  <c r="AG35" i="4" s="1"/>
  <c r="U46" i="4"/>
  <c r="U47" i="4" s="1"/>
  <c r="X46" i="4"/>
  <c r="X47" i="4" s="1"/>
  <c r="AA46" i="4"/>
  <c r="AA47" i="4" s="1"/>
  <c r="AD46" i="4"/>
  <c r="AD47" i="4" s="1"/>
  <c r="AG46" i="4"/>
  <c r="AG47" i="4" s="1"/>
  <c r="AM64" i="4"/>
  <c r="AM65" i="4" s="1"/>
  <c r="AP64" i="4"/>
  <c r="AP65" i="4" s="1"/>
  <c r="AS64" i="4"/>
  <c r="AS65" i="4" s="1"/>
  <c r="AV64" i="4"/>
  <c r="AV65" i="4" s="1"/>
  <c r="AY64" i="4"/>
  <c r="AY65" i="4" s="1"/>
  <c r="BB64" i="4"/>
  <c r="BB65" i="4" s="1"/>
  <c r="BE64" i="4"/>
  <c r="BE65" i="4" s="1"/>
  <c r="BH64" i="4"/>
  <c r="BH65" i="4" s="1"/>
  <c r="BK64" i="4"/>
  <c r="BK65" i="4" s="1"/>
  <c r="AL68" i="4"/>
  <c r="AL69" i="4" s="1"/>
  <c r="AO68" i="4"/>
  <c r="AO69" i="4" s="1"/>
  <c r="AR68" i="4"/>
  <c r="AR69" i="4" s="1"/>
  <c r="AU68" i="4"/>
  <c r="AU69" i="4" s="1"/>
  <c r="AX68" i="4"/>
  <c r="AX69" i="4" s="1"/>
  <c r="BA68" i="4"/>
  <c r="BA69" i="4" s="1"/>
  <c r="BD68" i="4"/>
  <c r="BD69" i="4" s="1"/>
  <c r="BG68" i="4"/>
  <c r="BG69" i="4" s="1"/>
  <c r="BJ68" i="4"/>
  <c r="BJ69" i="4" s="1"/>
  <c r="BM68" i="4"/>
  <c r="BM69" i="4" s="1"/>
  <c r="AM76" i="4"/>
  <c r="AM77" i="4" s="1"/>
  <c r="AP76" i="4"/>
  <c r="AP77" i="4" s="1"/>
  <c r="AS76" i="4"/>
  <c r="AS77" i="4" s="1"/>
  <c r="AV76" i="4"/>
  <c r="AV77" i="4" s="1"/>
  <c r="AY76" i="4"/>
  <c r="AY77" i="4" s="1"/>
  <c r="BB76" i="4"/>
  <c r="BB77" i="4" s="1"/>
  <c r="BE76" i="4"/>
  <c r="BE77" i="4" s="1"/>
  <c r="BH76" i="4"/>
  <c r="BH77" i="4" s="1"/>
  <c r="BK76" i="4"/>
  <c r="BK77" i="4" s="1"/>
  <c r="AL80" i="4"/>
  <c r="AL81" i="4" s="1"/>
  <c r="AO80" i="4"/>
  <c r="AO81" i="4" s="1"/>
  <c r="AR80" i="4"/>
  <c r="AR81" i="4" s="1"/>
  <c r="AU80" i="4"/>
  <c r="AU81" i="4" s="1"/>
  <c r="AX80" i="4"/>
  <c r="AX81" i="4" s="1"/>
  <c r="BA80" i="4"/>
  <c r="BA81" i="4" s="1"/>
  <c r="BD80" i="4"/>
  <c r="BD81" i="4" s="1"/>
  <c r="BG80" i="4"/>
  <c r="BG81" i="4" s="1"/>
  <c r="BJ80" i="4"/>
  <c r="BJ81" i="4" s="1"/>
  <c r="BM80" i="4"/>
  <c r="BM81" i="4" s="1"/>
  <c r="AM88" i="4"/>
  <c r="AM89" i="4" s="1"/>
  <c r="AP88" i="4"/>
  <c r="AP89" i="4" s="1"/>
  <c r="AS88" i="4"/>
  <c r="AS89" i="4" s="1"/>
  <c r="AV88" i="4"/>
  <c r="AV89" i="4" s="1"/>
  <c r="AY88" i="4"/>
  <c r="AY89" i="4" s="1"/>
  <c r="BB88" i="4"/>
  <c r="BB89" i="4" s="1"/>
  <c r="BE88" i="4"/>
  <c r="BE89" i="4" s="1"/>
  <c r="BH88" i="4"/>
  <c r="BH89" i="4" s="1"/>
  <c r="BK88" i="4"/>
  <c r="BK89" i="4" s="1"/>
  <c r="U98" i="4"/>
  <c r="U99" i="4" s="1"/>
  <c r="X98" i="4"/>
  <c r="X99" i="4" s="1"/>
  <c r="AA98" i="4"/>
  <c r="AA99" i="4" s="1"/>
  <c r="AD98" i="4"/>
  <c r="AD99" i="4" s="1"/>
  <c r="AG98" i="4"/>
  <c r="AG99" i="4" s="1"/>
  <c r="U110" i="4"/>
  <c r="U111" i="4" s="1"/>
  <c r="X110" i="4"/>
  <c r="X111" i="4" s="1"/>
  <c r="AA110" i="4"/>
  <c r="AA111" i="4" s="1"/>
  <c r="AD110" i="4"/>
  <c r="AD111" i="4" s="1"/>
  <c r="AG110" i="4"/>
  <c r="AG111" i="4" s="1"/>
  <c r="S118" i="4"/>
  <c r="V118" i="4"/>
  <c r="V119" i="4" s="1"/>
  <c r="Y118" i="4"/>
  <c r="Y119" i="4" s="1"/>
  <c r="AB118" i="4"/>
  <c r="AB119" i="4" s="1"/>
  <c r="AE118" i="4"/>
  <c r="AE119" i="4" s="1"/>
  <c r="AH118" i="4"/>
  <c r="AH119" i="4" s="1"/>
  <c r="U122" i="4"/>
  <c r="U123" i="4" s="1"/>
  <c r="X122" i="4"/>
  <c r="X123" i="4" s="1"/>
  <c r="AA122" i="4"/>
  <c r="AA123" i="4" s="1"/>
  <c r="AD122" i="4"/>
  <c r="AD123" i="4" s="1"/>
  <c r="AG122" i="4"/>
  <c r="AG123" i="4" s="1"/>
  <c r="W130" i="4"/>
  <c r="W131" i="4" s="1"/>
  <c r="AC130" i="4"/>
  <c r="AC131" i="4" s="1"/>
  <c r="AI130" i="4"/>
  <c r="AI131" i="4" s="1"/>
  <c r="AJ144" i="4"/>
  <c r="AJ145" i="4" s="1"/>
  <c r="AG144" i="4"/>
  <c r="AG145" i="4" s="1"/>
  <c r="AD144" i="4"/>
  <c r="AD145" i="4" s="1"/>
  <c r="AA144" i="4"/>
  <c r="AA145" i="4" s="1"/>
  <c r="X144" i="4"/>
  <c r="X145" i="4" s="1"/>
  <c r="U144" i="4"/>
  <c r="U145" i="4" s="1"/>
  <c r="BM144" i="4"/>
  <c r="BM145" i="4" s="1"/>
  <c r="BJ144" i="4"/>
  <c r="BJ145" i="4" s="1"/>
  <c r="BG144" i="4"/>
  <c r="BG145" i="4" s="1"/>
  <c r="BD144" i="4"/>
  <c r="BD145" i="4" s="1"/>
  <c r="BA144" i="4"/>
  <c r="BA145" i="4" s="1"/>
  <c r="AX144" i="4"/>
  <c r="AX145" i="4" s="1"/>
  <c r="AX154" i="4" s="1"/>
  <c r="AU144" i="4"/>
  <c r="AU145" i="4" s="1"/>
  <c r="AR144" i="4"/>
  <c r="AR145" i="4" s="1"/>
  <c r="AO144" i="4"/>
  <c r="AO145" i="4" s="1"/>
  <c r="AL144" i="4"/>
  <c r="AL145" i="4" s="1"/>
  <c r="AH144" i="4"/>
  <c r="AH145" i="4" s="1"/>
  <c r="AE144" i="4"/>
  <c r="AE145" i="4" s="1"/>
  <c r="AB144" i="4"/>
  <c r="AB145" i="4" s="1"/>
  <c r="Y144" i="4"/>
  <c r="Y145" i="4" s="1"/>
  <c r="V144" i="4"/>
  <c r="V145" i="4" s="1"/>
  <c r="S144" i="4"/>
  <c r="AO148" i="4"/>
  <c r="AO149" i="4" s="1"/>
  <c r="AU148" i="4"/>
  <c r="AU149" i="4" s="1"/>
  <c r="BA148" i="4"/>
  <c r="BA149" i="4" s="1"/>
  <c r="BG148" i="4"/>
  <c r="BG149" i="4" s="1"/>
  <c r="BM158" i="4"/>
  <c r="BM159" i="4" s="1"/>
  <c r="BJ158" i="4"/>
  <c r="BJ159" i="4" s="1"/>
  <c r="BG158" i="4"/>
  <c r="BG159" i="4" s="1"/>
  <c r="BD158" i="4"/>
  <c r="BD159" i="4" s="1"/>
  <c r="BA158" i="4"/>
  <c r="BA159" i="4" s="1"/>
  <c r="AX158" i="4"/>
  <c r="AX159" i="4" s="1"/>
  <c r="AU158" i="4"/>
  <c r="AU159" i="4" s="1"/>
  <c r="AR158" i="4"/>
  <c r="AR159" i="4" s="1"/>
  <c r="AO158" i="4"/>
  <c r="AO159" i="4" s="1"/>
  <c r="AL158" i="4"/>
  <c r="AL159" i="4" s="1"/>
  <c r="AI158" i="4"/>
  <c r="AI159" i="4" s="1"/>
  <c r="AF158" i="4"/>
  <c r="AF159" i="4" s="1"/>
  <c r="AC158" i="4"/>
  <c r="AC159" i="4" s="1"/>
  <c r="Z158" i="4"/>
  <c r="Z159" i="4" s="1"/>
  <c r="W158" i="4"/>
  <c r="W159" i="4" s="1"/>
  <c r="T158" i="4"/>
  <c r="T159" i="4" s="1"/>
  <c r="BO158" i="4"/>
  <c r="BO159" i="4" s="1"/>
  <c r="BL158" i="4"/>
  <c r="BL159" i="4" s="1"/>
  <c r="BI158" i="4"/>
  <c r="BI159" i="4" s="1"/>
  <c r="BF158" i="4"/>
  <c r="BF159" i="4" s="1"/>
  <c r="BC158" i="4"/>
  <c r="BC159" i="4" s="1"/>
  <c r="AZ158" i="4"/>
  <c r="AZ159" i="4" s="1"/>
  <c r="AW158" i="4"/>
  <c r="AW159" i="4" s="1"/>
  <c r="AT158" i="4"/>
  <c r="AT159" i="4" s="1"/>
  <c r="AQ158" i="4"/>
  <c r="AQ159" i="4" s="1"/>
  <c r="AN158" i="4"/>
  <c r="AN159" i="4" s="1"/>
  <c r="AJ158" i="4"/>
  <c r="AJ159" i="4" s="1"/>
  <c r="AG158" i="4"/>
  <c r="AG159" i="4" s="1"/>
  <c r="AD158" i="4"/>
  <c r="AD159" i="4" s="1"/>
  <c r="AA158" i="4"/>
  <c r="AA159" i="4" s="1"/>
  <c r="X158" i="4"/>
  <c r="X159" i="4" s="1"/>
  <c r="U158" i="4"/>
  <c r="U159" i="4" s="1"/>
  <c r="Y158" i="4"/>
  <c r="Y159" i="4" s="1"/>
  <c r="AH158" i="4"/>
  <c r="AH159" i="4" s="1"/>
  <c r="AP158" i="4"/>
  <c r="AP159" i="4" s="1"/>
  <c r="AY158" i="4"/>
  <c r="AY159" i="4" s="1"/>
  <c r="BH158" i="4"/>
  <c r="BH159" i="4" s="1"/>
  <c r="S182" i="4"/>
  <c r="AB182" i="4"/>
  <c r="AB183" i="4" s="1"/>
  <c r="AK182" i="4"/>
  <c r="AK183" i="4" s="1"/>
  <c r="AS182" i="4"/>
  <c r="AS183" i="4" s="1"/>
  <c r="BB182" i="4"/>
  <c r="BB183" i="4" s="1"/>
  <c r="U192" i="4"/>
  <c r="U193" i="4" s="1"/>
  <c r="AD192" i="4"/>
  <c r="AD193" i="4" s="1"/>
  <c r="AS192" i="4"/>
  <c r="AS193" i="4" s="1"/>
  <c r="BB192" i="4"/>
  <c r="BB193" i="4" s="1"/>
  <c r="BK192" i="4"/>
  <c r="BK193" i="4" s="1"/>
  <c r="U204" i="4"/>
  <c r="U205" i="4" s="1"/>
  <c r="AD204" i="4"/>
  <c r="AD205" i="4" s="1"/>
  <c r="AS204" i="4"/>
  <c r="AS205" i="4" s="1"/>
  <c r="BB204" i="4"/>
  <c r="BB205" i="4" s="1"/>
  <c r="BK204" i="4"/>
  <c r="BK205" i="4" s="1"/>
  <c r="AP118" i="4"/>
  <c r="AP119" i="4" s="1"/>
  <c r="BE118" i="4"/>
  <c r="BE119" i="4" s="1"/>
  <c r="BM182" i="4"/>
  <c r="BM183" i="4" s="1"/>
  <c r="BJ182" i="4"/>
  <c r="BJ183" i="4" s="1"/>
  <c r="BG182" i="4"/>
  <c r="BG183" i="4" s="1"/>
  <c r="BD182" i="4"/>
  <c r="BD183" i="4" s="1"/>
  <c r="BA182" i="4"/>
  <c r="BA183" i="4" s="1"/>
  <c r="AX182" i="4"/>
  <c r="AX183" i="4" s="1"/>
  <c r="AU182" i="4"/>
  <c r="AU183" i="4" s="1"/>
  <c r="AR182" i="4"/>
  <c r="AR183" i="4" s="1"/>
  <c r="AO182" i="4"/>
  <c r="AO183" i="4" s="1"/>
  <c r="AL182" i="4"/>
  <c r="AL183" i="4" s="1"/>
  <c r="AI182" i="4"/>
  <c r="AI183" i="4" s="1"/>
  <c r="AF182" i="4"/>
  <c r="AF183" i="4" s="1"/>
  <c r="AC182" i="4"/>
  <c r="AC183" i="4" s="1"/>
  <c r="Z182" i="4"/>
  <c r="Z183" i="4" s="1"/>
  <c r="W182" i="4"/>
  <c r="W183" i="4" s="1"/>
  <c r="T182" i="4"/>
  <c r="T183" i="4" s="1"/>
  <c r="BO182" i="4"/>
  <c r="BO183" i="4" s="1"/>
  <c r="BL182" i="4"/>
  <c r="BL183" i="4" s="1"/>
  <c r="BI182" i="4"/>
  <c r="BI183" i="4" s="1"/>
  <c r="BF182" i="4"/>
  <c r="BF183" i="4" s="1"/>
  <c r="BC182" i="4"/>
  <c r="BC183" i="4" s="1"/>
  <c r="AZ182" i="4"/>
  <c r="AZ183" i="4" s="1"/>
  <c r="AW182" i="4"/>
  <c r="AW183" i="4" s="1"/>
  <c r="AT182" i="4"/>
  <c r="AT183" i="4" s="1"/>
  <c r="AQ182" i="4"/>
  <c r="AQ183" i="4" s="1"/>
  <c r="AN182" i="4"/>
  <c r="AN183" i="4" s="1"/>
  <c r="AJ182" i="4"/>
  <c r="AJ183" i="4" s="1"/>
  <c r="AG182" i="4"/>
  <c r="AG183" i="4" s="1"/>
  <c r="AD182" i="4"/>
  <c r="AD183" i="4" s="1"/>
  <c r="AA182" i="4"/>
  <c r="AA183" i="4" s="1"/>
  <c r="X182" i="4"/>
  <c r="X183" i="4" s="1"/>
  <c r="U182" i="4"/>
  <c r="U183" i="4" s="1"/>
  <c r="AJ22" i="4"/>
  <c r="AJ23" i="4" s="1"/>
  <c r="AM22" i="4"/>
  <c r="AM23" i="4" s="1"/>
  <c r="AP22" i="4"/>
  <c r="AP23" i="4" s="1"/>
  <c r="AS22" i="4"/>
  <c r="AS23" i="4" s="1"/>
  <c r="AV22" i="4"/>
  <c r="AV23" i="4" s="1"/>
  <c r="AY22" i="4"/>
  <c r="AY23" i="4" s="1"/>
  <c r="BB22" i="4"/>
  <c r="BB23" i="4" s="1"/>
  <c r="BE22" i="4"/>
  <c r="BE23" i="4" s="1"/>
  <c r="BH22" i="4"/>
  <c r="BH23" i="4" s="1"/>
  <c r="BK22" i="4"/>
  <c r="BK23" i="4" s="1"/>
  <c r="AJ34" i="4"/>
  <c r="AJ35" i="4" s="1"/>
  <c r="AM34" i="4"/>
  <c r="AM35" i="4" s="1"/>
  <c r="AP34" i="4"/>
  <c r="AP35" i="4" s="1"/>
  <c r="AS34" i="4"/>
  <c r="AS35" i="4" s="1"/>
  <c r="AV34" i="4"/>
  <c r="AV35" i="4" s="1"/>
  <c r="AY34" i="4"/>
  <c r="AY35" i="4" s="1"/>
  <c r="BB34" i="4"/>
  <c r="BB35" i="4" s="1"/>
  <c r="BE34" i="4"/>
  <c r="BE35" i="4" s="1"/>
  <c r="BH34" i="4"/>
  <c r="BH35" i="4" s="1"/>
  <c r="BK34" i="4"/>
  <c r="BK35" i="4" s="1"/>
  <c r="AJ46" i="4"/>
  <c r="AJ47" i="4" s="1"/>
  <c r="AM46" i="4"/>
  <c r="AM47" i="4" s="1"/>
  <c r="AP46" i="4"/>
  <c r="AP47" i="4" s="1"/>
  <c r="AS46" i="4"/>
  <c r="AS47" i="4" s="1"/>
  <c r="AV46" i="4"/>
  <c r="AV47" i="4" s="1"/>
  <c r="AY46" i="4"/>
  <c r="AY47" i="4" s="1"/>
  <c r="BB46" i="4"/>
  <c r="BB47" i="4" s="1"/>
  <c r="BE46" i="4"/>
  <c r="BE47" i="4" s="1"/>
  <c r="BH46" i="4"/>
  <c r="BH47" i="4" s="1"/>
  <c r="BK46" i="4"/>
  <c r="BK47" i="4" s="1"/>
  <c r="Q269" i="4"/>
  <c r="U68" i="4"/>
  <c r="U69" i="4" s="1"/>
  <c r="X68" i="4"/>
  <c r="X69" i="4" s="1"/>
  <c r="AA68" i="4"/>
  <c r="AA69" i="4" s="1"/>
  <c r="AD68" i="4"/>
  <c r="AD69" i="4" s="1"/>
  <c r="AG68" i="4"/>
  <c r="AG69" i="4" s="1"/>
  <c r="U80" i="4"/>
  <c r="U81" i="4" s="1"/>
  <c r="X80" i="4"/>
  <c r="X81" i="4" s="1"/>
  <c r="AA80" i="4"/>
  <c r="AA81" i="4" s="1"/>
  <c r="AD80" i="4"/>
  <c r="AD81" i="4" s="1"/>
  <c r="AG80" i="4"/>
  <c r="AG81" i="4" s="1"/>
  <c r="AJ98" i="4"/>
  <c r="AJ99" i="4" s="1"/>
  <c r="AM98" i="4"/>
  <c r="AM99" i="4" s="1"/>
  <c r="AP98" i="4"/>
  <c r="AP99" i="4" s="1"/>
  <c r="AS98" i="4"/>
  <c r="AS99" i="4" s="1"/>
  <c r="AS140" i="4" s="1"/>
  <c r="AV98" i="4"/>
  <c r="AV99" i="4" s="1"/>
  <c r="AY98" i="4"/>
  <c r="AY99" i="4" s="1"/>
  <c r="BB98" i="4"/>
  <c r="BB99" i="4" s="1"/>
  <c r="BE98" i="4"/>
  <c r="BE99" i="4" s="1"/>
  <c r="BH98" i="4"/>
  <c r="BH99" i="4" s="1"/>
  <c r="BK98" i="4"/>
  <c r="BK99" i="4" s="1"/>
  <c r="AJ110" i="4"/>
  <c r="AJ111" i="4" s="1"/>
  <c r="AM110" i="4"/>
  <c r="AM111" i="4" s="1"/>
  <c r="AP110" i="4"/>
  <c r="AP111" i="4" s="1"/>
  <c r="AS110" i="4"/>
  <c r="AS111" i="4" s="1"/>
  <c r="AV110" i="4"/>
  <c r="AV111" i="4" s="1"/>
  <c r="AY110" i="4"/>
  <c r="AY111" i="4" s="1"/>
  <c r="BB110" i="4"/>
  <c r="BB111" i="4" s="1"/>
  <c r="BE110" i="4"/>
  <c r="BE111" i="4" s="1"/>
  <c r="BH110" i="4"/>
  <c r="BH111" i="4" s="1"/>
  <c r="BK110" i="4"/>
  <c r="BK111" i="4" s="1"/>
  <c r="AK118" i="4"/>
  <c r="AK119" i="4" s="1"/>
  <c r="AN118" i="4"/>
  <c r="AN119" i="4" s="1"/>
  <c r="AQ118" i="4"/>
  <c r="AQ119" i="4" s="1"/>
  <c r="AT118" i="4"/>
  <c r="AT119" i="4" s="1"/>
  <c r="AW118" i="4"/>
  <c r="AW119" i="4" s="1"/>
  <c r="AZ118" i="4"/>
  <c r="AZ119" i="4" s="1"/>
  <c r="BC118" i="4"/>
  <c r="BC119" i="4" s="1"/>
  <c r="BF118" i="4"/>
  <c r="BF119" i="4" s="1"/>
  <c r="BI118" i="4"/>
  <c r="BI119" i="4" s="1"/>
  <c r="BL118" i="4"/>
  <c r="BL119" i="4" s="1"/>
  <c r="AJ122" i="4"/>
  <c r="AJ123" i="4" s="1"/>
  <c r="AM122" i="4"/>
  <c r="AM123" i="4" s="1"/>
  <c r="AP122" i="4"/>
  <c r="AP123" i="4" s="1"/>
  <c r="AS122" i="4"/>
  <c r="AS123" i="4" s="1"/>
  <c r="AV122" i="4"/>
  <c r="AV123" i="4" s="1"/>
  <c r="AY122" i="4"/>
  <c r="AY123" i="4" s="1"/>
  <c r="BB122" i="4"/>
  <c r="BB123" i="4" s="1"/>
  <c r="BE122" i="4"/>
  <c r="BE123" i="4" s="1"/>
  <c r="BH122" i="4"/>
  <c r="BH123" i="4" s="1"/>
  <c r="BK122" i="4"/>
  <c r="BK123" i="4" s="1"/>
  <c r="AJ131" i="4"/>
  <c r="AI148" i="4"/>
  <c r="AI149" i="4" s="1"/>
  <c r="AF148" i="4"/>
  <c r="AF149" i="4" s="1"/>
  <c r="AC148" i="4"/>
  <c r="AC149" i="4" s="1"/>
  <c r="Z148" i="4"/>
  <c r="Z149" i="4" s="1"/>
  <c r="W148" i="4"/>
  <c r="W149" i="4" s="1"/>
  <c r="T148" i="4"/>
  <c r="T149" i="4" s="1"/>
  <c r="BO148" i="4"/>
  <c r="BO149" i="4" s="1"/>
  <c r="BL148" i="4"/>
  <c r="BL149" i="4" s="1"/>
  <c r="BI148" i="4"/>
  <c r="BI149" i="4" s="1"/>
  <c r="BF148" i="4"/>
  <c r="BF149" i="4" s="1"/>
  <c r="BF154" i="4" s="1"/>
  <c r="BC148" i="4"/>
  <c r="BC149" i="4" s="1"/>
  <c r="AZ148" i="4"/>
  <c r="AZ149" i="4" s="1"/>
  <c r="AZ154" i="4" s="1"/>
  <c r="AW148" i="4"/>
  <c r="AW149" i="4" s="1"/>
  <c r="AT148" i="4"/>
  <c r="AT149" i="4" s="1"/>
  <c r="AQ148" i="4"/>
  <c r="AQ149" i="4" s="1"/>
  <c r="AQ154" i="4" s="1"/>
  <c r="AN148" i="4"/>
  <c r="AN149" i="4" s="1"/>
  <c r="AK148" i="4"/>
  <c r="AK149" i="4" s="1"/>
  <c r="AK154" i="4" s="1"/>
  <c r="AJ148" i="4"/>
  <c r="AJ149" i="4" s="1"/>
  <c r="AG148" i="4"/>
  <c r="AG149" i="4" s="1"/>
  <c r="AD148" i="4"/>
  <c r="AD149" i="4" s="1"/>
  <c r="AA148" i="4"/>
  <c r="AA149" i="4" s="1"/>
  <c r="X148" i="4"/>
  <c r="X149" i="4" s="1"/>
  <c r="U148" i="4"/>
  <c r="U149" i="4" s="1"/>
  <c r="AP148" i="4"/>
  <c r="AP149" i="4" s="1"/>
  <c r="AP154" i="4" s="1"/>
  <c r="AV148" i="4"/>
  <c r="AV149" i="4" s="1"/>
  <c r="AV154" i="4" s="1"/>
  <c r="BB148" i="4"/>
  <c r="BB149" i="4" s="1"/>
  <c r="BB154" i="4" s="1"/>
  <c r="BH148" i="4"/>
  <c r="BH149" i="4" s="1"/>
  <c r="BH154" i="4" s="1"/>
  <c r="BN148" i="4"/>
  <c r="BN149" i="4" s="1"/>
  <c r="R177" i="4"/>
  <c r="AT228" i="4"/>
  <c r="AZ228" i="4"/>
  <c r="R325" i="4"/>
  <c r="AK134" i="4"/>
  <c r="AK135" i="4" s="1"/>
  <c r="AN134" i="4"/>
  <c r="AN135" i="4" s="1"/>
  <c r="AQ134" i="4"/>
  <c r="AQ135" i="4" s="1"/>
  <c r="AT134" i="4"/>
  <c r="AT135" i="4" s="1"/>
  <c r="AW134" i="4"/>
  <c r="AW135" i="4" s="1"/>
  <c r="AZ134" i="4"/>
  <c r="AZ135" i="4" s="1"/>
  <c r="BC134" i="4"/>
  <c r="BC135" i="4" s="1"/>
  <c r="BF134" i="4"/>
  <c r="BF135" i="4" s="1"/>
  <c r="BI134" i="4"/>
  <c r="BI135" i="4" s="1"/>
  <c r="BL134" i="4"/>
  <c r="BL135" i="4" s="1"/>
  <c r="BO134" i="4"/>
  <c r="BO135" i="4" s="1"/>
  <c r="AJ138" i="4"/>
  <c r="AJ139" i="4" s="1"/>
  <c r="AM138" i="4"/>
  <c r="AM139" i="4" s="1"/>
  <c r="AP138" i="4"/>
  <c r="AP139" i="4" s="1"/>
  <c r="AS138" i="4"/>
  <c r="AS139" i="4" s="1"/>
  <c r="AV138" i="4"/>
  <c r="AV139" i="4" s="1"/>
  <c r="AY138" i="4"/>
  <c r="AY139" i="4" s="1"/>
  <c r="BB138" i="4"/>
  <c r="BB139" i="4" s="1"/>
  <c r="BE138" i="4"/>
  <c r="BE139" i="4" s="1"/>
  <c r="BH138" i="4"/>
  <c r="BH139" i="4" s="1"/>
  <c r="BK138" i="4"/>
  <c r="BK139" i="4" s="1"/>
  <c r="BN138" i="4"/>
  <c r="BN139" i="4" s="1"/>
  <c r="T152" i="4"/>
  <c r="W152" i="4"/>
  <c r="W153" i="4" s="1"/>
  <c r="Z152" i="4"/>
  <c r="Z153" i="4" s="1"/>
  <c r="AC152" i="4"/>
  <c r="AC153" i="4" s="1"/>
  <c r="AF152" i="4"/>
  <c r="AF153" i="4" s="1"/>
  <c r="AI152" i="4"/>
  <c r="AI153" i="4" s="1"/>
  <c r="AL152" i="4"/>
  <c r="AL153" i="4" s="1"/>
  <c r="AO152" i="4"/>
  <c r="AO153" i="4" s="1"/>
  <c r="AR152" i="4"/>
  <c r="AR153" i="4" s="1"/>
  <c r="AU152" i="4"/>
  <c r="AU153" i="4" s="1"/>
  <c r="AX152" i="4"/>
  <c r="AX153" i="4" s="1"/>
  <c r="BA152" i="4"/>
  <c r="BA153" i="4" s="1"/>
  <c r="BD152" i="4"/>
  <c r="BD153" i="4" s="1"/>
  <c r="BG152" i="4"/>
  <c r="BG153" i="4" s="1"/>
  <c r="BJ152" i="4"/>
  <c r="BJ153" i="4" s="1"/>
  <c r="T162" i="4"/>
  <c r="T163" i="4" s="1"/>
  <c r="W162" i="4"/>
  <c r="W163" i="4" s="1"/>
  <c r="Z162" i="4"/>
  <c r="Z163" i="4" s="1"/>
  <c r="AC162" i="4"/>
  <c r="AC163" i="4" s="1"/>
  <c r="AF162" i="4"/>
  <c r="AF163" i="4" s="1"/>
  <c r="AI162" i="4"/>
  <c r="AI163" i="4" s="1"/>
  <c r="S166" i="4"/>
  <c r="V166" i="4"/>
  <c r="V167" i="4" s="1"/>
  <c r="Y166" i="4"/>
  <c r="Y167" i="4" s="1"/>
  <c r="AB166" i="4"/>
  <c r="AB167" i="4" s="1"/>
  <c r="AE166" i="4"/>
  <c r="AE167" i="4" s="1"/>
  <c r="AH166" i="4"/>
  <c r="AH167" i="4" s="1"/>
  <c r="AK166" i="4"/>
  <c r="AK167" i="4" s="1"/>
  <c r="S178" i="4"/>
  <c r="V178" i="4"/>
  <c r="V179" i="4" s="1"/>
  <c r="Y178" i="4"/>
  <c r="Y179" i="4" s="1"/>
  <c r="AB178" i="4"/>
  <c r="AB179" i="4" s="1"/>
  <c r="AE178" i="4"/>
  <c r="AE179" i="4" s="1"/>
  <c r="AH178" i="4"/>
  <c r="AH179" i="4" s="1"/>
  <c r="AK178" i="4"/>
  <c r="AK179" i="4" s="1"/>
  <c r="AM188" i="4"/>
  <c r="AM189" i="4" s="1"/>
  <c r="AP188" i="4"/>
  <c r="AP189" i="4" s="1"/>
  <c r="AS188" i="4"/>
  <c r="AS189" i="4" s="1"/>
  <c r="AV188" i="4"/>
  <c r="AV189" i="4" s="1"/>
  <c r="AY188" i="4"/>
  <c r="AY189" i="4" s="1"/>
  <c r="BB188" i="4"/>
  <c r="BB189" i="4" s="1"/>
  <c r="BE188" i="4"/>
  <c r="BE189" i="4" s="1"/>
  <c r="BH188" i="4"/>
  <c r="BH189" i="4" s="1"/>
  <c r="BK188" i="4"/>
  <c r="BK189" i="4" s="1"/>
  <c r="BN188" i="4"/>
  <c r="BN189" i="4" s="1"/>
  <c r="AN196" i="4"/>
  <c r="AN197" i="4" s="1"/>
  <c r="AQ196" i="4"/>
  <c r="AQ197" i="4" s="1"/>
  <c r="AT196" i="4"/>
  <c r="AT197" i="4" s="1"/>
  <c r="AW196" i="4"/>
  <c r="AW197" i="4" s="1"/>
  <c r="AZ196" i="4"/>
  <c r="AZ197" i="4" s="1"/>
  <c r="BC196" i="4"/>
  <c r="BC197" i="4" s="1"/>
  <c r="BF196" i="4"/>
  <c r="BF197" i="4" s="1"/>
  <c r="BI196" i="4"/>
  <c r="BI197" i="4" s="1"/>
  <c r="BL196" i="4"/>
  <c r="BL197" i="4" s="1"/>
  <c r="BO196" i="4"/>
  <c r="BO197" i="4" s="1"/>
  <c r="AM200" i="4"/>
  <c r="AM201" i="4" s="1"/>
  <c r="AP200" i="4"/>
  <c r="AP201" i="4" s="1"/>
  <c r="AS200" i="4"/>
  <c r="AS201" i="4" s="1"/>
  <c r="AV200" i="4"/>
  <c r="AV201" i="4" s="1"/>
  <c r="AY200" i="4"/>
  <c r="AY201" i="4" s="1"/>
  <c r="BB200" i="4"/>
  <c r="BB201" i="4" s="1"/>
  <c r="BE200" i="4"/>
  <c r="BE201" i="4" s="1"/>
  <c r="BH200" i="4"/>
  <c r="BH201" i="4" s="1"/>
  <c r="BK200" i="4"/>
  <c r="BK201" i="4" s="1"/>
  <c r="BN200" i="4"/>
  <c r="BN201" i="4" s="1"/>
  <c r="S209" i="4"/>
  <c r="AN208" i="4"/>
  <c r="AN209" i="4" s="1"/>
  <c r="AQ208" i="4"/>
  <c r="AQ209" i="4" s="1"/>
  <c r="AT208" i="4"/>
  <c r="AT209" i="4" s="1"/>
  <c r="AW208" i="4"/>
  <c r="AW209" i="4" s="1"/>
  <c r="AZ208" i="4"/>
  <c r="AZ209" i="4" s="1"/>
  <c r="BC208" i="4"/>
  <c r="BC209" i="4" s="1"/>
  <c r="BF208" i="4"/>
  <c r="BF209" i="4" s="1"/>
  <c r="BI208" i="4"/>
  <c r="BI209" i="4" s="1"/>
  <c r="BL208" i="4"/>
  <c r="BL209" i="4" s="1"/>
  <c r="BO208" i="4"/>
  <c r="BO209" i="4" s="1"/>
  <c r="S218" i="4"/>
  <c r="V218" i="4"/>
  <c r="V219" i="4" s="1"/>
  <c r="Y218" i="4"/>
  <c r="Y219" i="4" s="1"/>
  <c r="AB218" i="4"/>
  <c r="AB219" i="4" s="1"/>
  <c r="AB228" i="4" s="1"/>
  <c r="AE218" i="4"/>
  <c r="AE219" i="4" s="1"/>
  <c r="AH218" i="4"/>
  <c r="AH219" i="4" s="1"/>
  <c r="AK218" i="4"/>
  <c r="AK219" i="4" s="1"/>
  <c r="AL232" i="4"/>
  <c r="AL233" i="4" s="1"/>
  <c r="AO232" i="4"/>
  <c r="AO233" i="4" s="1"/>
  <c r="AR232" i="4"/>
  <c r="AR233" i="4" s="1"/>
  <c r="AU232" i="4"/>
  <c r="AU233" i="4" s="1"/>
  <c r="AX232" i="4"/>
  <c r="AX233" i="4" s="1"/>
  <c r="BA232" i="4"/>
  <c r="BA233" i="4" s="1"/>
  <c r="BD232" i="4"/>
  <c r="BD233" i="4" s="1"/>
  <c r="BG232" i="4"/>
  <c r="BG233" i="4" s="1"/>
  <c r="BJ232" i="4"/>
  <c r="BJ233" i="4" s="1"/>
  <c r="BM232" i="4"/>
  <c r="BM233" i="4" s="1"/>
  <c r="S237" i="4"/>
  <c r="AK236" i="4"/>
  <c r="AK237" i="4" s="1"/>
  <c r="AN236" i="4"/>
  <c r="AN237" i="4" s="1"/>
  <c r="AQ236" i="4"/>
  <c r="AQ237" i="4" s="1"/>
  <c r="AT236" i="4"/>
  <c r="AT237" i="4" s="1"/>
  <c r="AW236" i="4"/>
  <c r="AW237" i="4" s="1"/>
  <c r="AZ236" i="4"/>
  <c r="AZ237" i="4" s="1"/>
  <c r="BC236" i="4"/>
  <c r="BC237" i="4" s="1"/>
  <c r="BF236" i="4"/>
  <c r="BF237" i="4" s="1"/>
  <c r="BI236" i="4"/>
  <c r="BI237" i="4" s="1"/>
  <c r="BL236" i="4"/>
  <c r="BL237" i="4" s="1"/>
  <c r="BO236" i="4"/>
  <c r="BO237" i="4" s="1"/>
  <c r="AJ240" i="4"/>
  <c r="AJ241" i="4" s="1"/>
  <c r="AM240" i="4"/>
  <c r="AM241" i="4" s="1"/>
  <c r="AP240" i="4"/>
  <c r="AP241" i="4" s="1"/>
  <c r="AS240" i="4"/>
  <c r="AS241" i="4" s="1"/>
  <c r="AV240" i="4"/>
  <c r="AV241" i="4" s="1"/>
  <c r="AY240" i="4"/>
  <c r="AY241" i="4" s="1"/>
  <c r="BB240" i="4"/>
  <c r="BB241" i="4" s="1"/>
  <c r="BE240" i="4"/>
  <c r="BE241" i="4" s="1"/>
  <c r="BH240" i="4"/>
  <c r="BH241" i="4" s="1"/>
  <c r="BK240" i="4"/>
  <c r="BK241" i="4" s="1"/>
  <c r="BN240" i="4"/>
  <c r="BN241" i="4" s="1"/>
  <c r="AL244" i="4"/>
  <c r="AL245" i="4" s="1"/>
  <c r="AO244" i="4"/>
  <c r="AO245" i="4" s="1"/>
  <c r="AR244" i="4"/>
  <c r="AR245" i="4" s="1"/>
  <c r="AU244" i="4"/>
  <c r="AU245" i="4" s="1"/>
  <c r="AX244" i="4"/>
  <c r="AX245" i="4" s="1"/>
  <c r="BA244" i="4"/>
  <c r="BA245" i="4" s="1"/>
  <c r="BD244" i="4"/>
  <c r="BD245" i="4" s="1"/>
  <c r="BG244" i="4"/>
  <c r="BG245" i="4" s="1"/>
  <c r="BJ244" i="4"/>
  <c r="BJ245" i="4" s="1"/>
  <c r="BM244" i="4"/>
  <c r="BM245" i="4" s="1"/>
  <c r="S249" i="4"/>
  <c r="AK248" i="4"/>
  <c r="AK249" i="4" s="1"/>
  <c r="AN248" i="4"/>
  <c r="AN249" i="4" s="1"/>
  <c r="AQ248" i="4"/>
  <c r="AQ249" i="4" s="1"/>
  <c r="AT248" i="4"/>
  <c r="AT249" i="4" s="1"/>
  <c r="AW248" i="4"/>
  <c r="AW249" i="4" s="1"/>
  <c r="AZ248" i="4"/>
  <c r="AZ249" i="4" s="1"/>
  <c r="BC248" i="4"/>
  <c r="BC249" i="4" s="1"/>
  <c r="BF248" i="4"/>
  <c r="BF249" i="4" s="1"/>
  <c r="BI248" i="4"/>
  <c r="BI249" i="4" s="1"/>
  <c r="BL248" i="4"/>
  <c r="BL249" i="4" s="1"/>
  <c r="BO248" i="4"/>
  <c r="BO249" i="4" s="1"/>
  <c r="BO252" i="4"/>
  <c r="BO253" i="4" s="1"/>
  <c r="BL252" i="4"/>
  <c r="BL253" i="4" s="1"/>
  <c r="BI252" i="4"/>
  <c r="BI253" i="4" s="1"/>
  <c r="BF252" i="4"/>
  <c r="BF253" i="4" s="1"/>
  <c r="BC252" i="4"/>
  <c r="BC253" i="4" s="1"/>
  <c r="AZ252" i="4"/>
  <c r="AZ253" i="4" s="1"/>
  <c r="AJ252" i="4"/>
  <c r="AJ253" i="4" s="1"/>
  <c r="AM252" i="4"/>
  <c r="AM253" i="4" s="1"/>
  <c r="AP252" i="4"/>
  <c r="AP253" i="4" s="1"/>
  <c r="AS252" i="4"/>
  <c r="AS253" i="4" s="1"/>
  <c r="AV252" i="4"/>
  <c r="AV253" i="4" s="1"/>
  <c r="AY252" i="4"/>
  <c r="AY253" i="4" s="1"/>
  <c r="BG252" i="4"/>
  <c r="BG253" i="4" s="1"/>
  <c r="X262" i="4"/>
  <c r="X263" i="4" s="1"/>
  <c r="AG262" i="4"/>
  <c r="AG263" i="4" s="1"/>
  <c r="AT262" i="4"/>
  <c r="AT263" i="4" s="1"/>
  <c r="BC262" i="4"/>
  <c r="BC263" i="4" s="1"/>
  <c r="BC268" i="4" s="1"/>
  <c r="BL262" i="4"/>
  <c r="BL263" i="4" s="1"/>
  <c r="AT280" i="4"/>
  <c r="BC280" i="4"/>
  <c r="BL280" i="4"/>
  <c r="R273" i="4"/>
  <c r="S310" i="4"/>
  <c r="Y310" i="4"/>
  <c r="Y311" i="4" s="1"/>
  <c r="AE310" i="4"/>
  <c r="AE311" i="4" s="1"/>
  <c r="BM320" i="4"/>
  <c r="BM321" i="4" s="1"/>
  <c r="BM322" i="4" s="1"/>
  <c r="BJ320" i="4"/>
  <c r="BJ321" i="4" s="1"/>
  <c r="BJ322" i="4" s="1"/>
  <c r="BG320" i="4"/>
  <c r="BG321" i="4" s="1"/>
  <c r="BG322" i="4" s="1"/>
  <c r="BD320" i="4"/>
  <c r="BD321" i="4" s="1"/>
  <c r="BD322" i="4" s="1"/>
  <c r="BA320" i="4"/>
  <c r="BA321" i="4" s="1"/>
  <c r="BA322" i="4" s="1"/>
  <c r="AX320" i="4"/>
  <c r="AX321" i="4" s="1"/>
  <c r="AX322" i="4" s="1"/>
  <c r="AU320" i="4"/>
  <c r="AU321" i="4" s="1"/>
  <c r="AU322" i="4" s="1"/>
  <c r="AR320" i="4"/>
  <c r="AR321" i="4" s="1"/>
  <c r="AR322" i="4" s="1"/>
  <c r="AO320" i="4"/>
  <c r="AO321" i="4" s="1"/>
  <c r="AO322" i="4" s="1"/>
  <c r="AL320" i="4"/>
  <c r="AL321" i="4" s="1"/>
  <c r="AL322" i="4" s="1"/>
  <c r="AI320" i="4"/>
  <c r="AI321" i="4" s="1"/>
  <c r="AI322" i="4" s="1"/>
  <c r="AF320" i="4"/>
  <c r="AF321" i="4" s="1"/>
  <c r="AF322" i="4" s="1"/>
  <c r="AC320" i="4"/>
  <c r="AC321" i="4" s="1"/>
  <c r="AC322" i="4" s="1"/>
  <c r="Z320" i="4"/>
  <c r="Z321" i="4" s="1"/>
  <c r="Z322" i="4" s="1"/>
  <c r="W320" i="4"/>
  <c r="W321" i="4" s="1"/>
  <c r="W322" i="4" s="1"/>
  <c r="T320" i="4"/>
  <c r="T321" i="4" s="1"/>
  <c r="T322" i="4" s="1"/>
  <c r="BO320" i="4"/>
  <c r="BO321" i="4" s="1"/>
  <c r="BO322" i="4" s="1"/>
  <c r="BL320" i="4"/>
  <c r="BL321" i="4" s="1"/>
  <c r="BL322" i="4" s="1"/>
  <c r="BI320" i="4"/>
  <c r="BI321" i="4" s="1"/>
  <c r="BI322" i="4" s="1"/>
  <c r="BF320" i="4"/>
  <c r="BF321" i="4" s="1"/>
  <c r="BF322" i="4" s="1"/>
  <c r="BC320" i="4"/>
  <c r="BC321" i="4" s="1"/>
  <c r="BC322" i="4" s="1"/>
  <c r="AZ320" i="4"/>
  <c r="AZ321" i="4" s="1"/>
  <c r="AZ322" i="4" s="1"/>
  <c r="AW320" i="4"/>
  <c r="AW321" i="4" s="1"/>
  <c r="AW322" i="4" s="1"/>
  <c r="AT320" i="4"/>
  <c r="AT321" i="4" s="1"/>
  <c r="AT322" i="4" s="1"/>
  <c r="AQ320" i="4"/>
  <c r="AQ321" i="4" s="1"/>
  <c r="AQ322" i="4" s="1"/>
  <c r="AN320" i="4"/>
  <c r="AN321" i="4" s="1"/>
  <c r="AN322" i="4" s="1"/>
  <c r="AK320" i="4"/>
  <c r="AK321" i="4" s="1"/>
  <c r="AK322" i="4" s="1"/>
  <c r="AJ320" i="4"/>
  <c r="AJ321" i="4" s="1"/>
  <c r="AJ322" i="4" s="1"/>
  <c r="AG320" i="4"/>
  <c r="AG321" i="4" s="1"/>
  <c r="AG322" i="4" s="1"/>
  <c r="AD320" i="4"/>
  <c r="AD321" i="4" s="1"/>
  <c r="AD322" i="4" s="1"/>
  <c r="AA320" i="4"/>
  <c r="AA321" i="4" s="1"/>
  <c r="AA322" i="4" s="1"/>
  <c r="X320" i="4"/>
  <c r="X321" i="4" s="1"/>
  <c r="X322" i="4" s="1"/>
  <c r="U320" i="4"/>
  <c r="U321" i="4" s="1"/>
  <c r="U322" i="4" s="1"/>
  <c r="AS320" i="4"/>
  <c r="AS321" i="4" s="1"/>
  <c r="AS322" i="4" s="1"/>
  <c r="BB320" i="4"/>
  <c r="BB321" i="4" s="1"/>
  <c r="BB322" i="4" s="1"/>
  <c r="BK320" i="4"/>
  <c r="BK321" i="4" s="1"/>
  <c r="BK322" i="4" s="1"/>
  <c r="R365" i="4"/>
  <c r="AL367" i="4"/>
  <c r="AJ232" i="4"/>
  <c r="AJ233" i="4" s="1"/>
  <c r="AM232" i="4"/>
  <c r="AM233" i="4" s="1"/>
  <c r="AP232" i="4"/>
  <c r="AP233" i="4" s="1"/>
  <c r="AS232" i="4"/>
  <c r="AS233" i="4" s="1"/>
  <c r="AV232" i="4"/>
  <c r="AV233" i="4" s="1"/>
  <c r="AY232" i="4"/>
  <c r="AY233" i="4" s="1"/>
  <c r="BB232" i="4"/>
  <c r="BB233" i="4" s="1"/>
  <c r="BE232" i="4"/>
  <c r="BE233" i="4" s="1"/>
  <c r="BH232" i="4"/>
  <c r="BH233" i="4" s="1"/>
  <c r="BK232" i="4"/>
  <c r="BK233" i="4" s="1"/>
  <c r="BN232" i="4"/>
  <c r="BN233" i="4" s="1"/>
  <c r="AJ244" i="4"/>
  <c r="AJ245" i="4" s="1"/>
  <c r="AM244" i="4"/>
  <c r="AM245" i="4" s="1"/>
  <c r="AP244" i="4"/>
  <c r="AP245" i="4" s="1"/>
  <c r="AS244" i="4"/>
  <c r="AS245" i="4" s="1"/>
  <c r="AV244" i="4"/>
  <c r="AV245" i="4" s="1"/>
  <c r="AY244" i="4"/>
  <c r="AY245" i="4" s="1"/>
  <c r="BB244" i="4"/>
  <c r="BB245" i="4" s="1"/>
  <c r="BE244" i="4"/>
  <c r="BE245" i="4" s="1"/>
  <c r="BH244" i="4"/>
  <c r="BH245" i="4" s="1"/>
  <c r="BK244" i="4"/>
  <c r="BK245" i="4" s="1"/>
  <c r="BN244" i="4"/>
  <c r="BN245" i="4" s="1"/>
  <c r="AZ280" i="4"/>
  <c r="S303" i="4"/>
  <c r="U134" i="4"/>
  <c r="U135" i="4" s="1"/>
  <c r="X134" i="4"/>
  <c r="X135" i="4" s="1"/>
  <c r="AA134" i="4"/>
  <c r="AA135" i="4" s="1"/>
  <c r="AD134" i="4"/>
  <c r="AD135" i="4" s="1"/>
  <c r="AG134" i="4"/>
  <c r="AG135" i="4" s="1"/>
  <c r="T138" i="4"/>
  <c r="T139" i="4" s="1"/>
  <c r="W138" i="4"/>
  <c r="W139" i="4" s="1"/>
  <c r="Z138" i="4"/>
  <c r="Z139" i="4" s="1"/>
  <c r="AC138" i="4"/>
  <c r="AC139" i="4" s="1"/>
  <c r="AF138" i="4"/>
  <c r="AF139" i="4" s="1"/>
  <c r="AM162" i="4"/>
  <c r="AM163" i="4" s="1"/>
  <c r="AP162" i="4"/>
  <c r="AP163" i="4" s="1"/>
  <c r="AS162" i="4"/>
  <c r="AS163" i="4" s="1"/>
  <c r="AV162" i="4"/>
  <c r="AV163" i="4" s="1"/>
  <c r="AY162" i="4"/>
  <c r="AY163" i="4" s="1"/>
  <c r="BB162" i="4"/>
  <c r="BB163" i="4" s="1"/>
  <c r="BE162" i="4"/>
  <c r="BE163" i="4" s="1"/>
  <c r="BH162" i="4"/>
  <c r="BH163" i="4" s="1"/>
  <c r="BK162" i="4"/>
  <c r="BK163" i="4" s="1"/>
  <c r="AL166" i="4"/>
  <c r="AL167" i="4" s="1"/>
  <c r="AO166" i="4"/>
  <c r="AO167" i="4" s="1"/>
  <c r="AR166" i="4"/>
  <c r="AR167" i="4" s="1"/>
  <c r="AU166" i="4"/>
  <c r="AU167" i="4" s="1"/>
  <c r="AX166" i="4"/>
  <c r="AX167" i="4" s="1"/>
  <c r="BA166" i="4"/>
  <c r="BA167" i="4" s="1"/>
  <c r="BD166" i="4"/>
  <c r="BD167" i="4" s="1"/>
  <c r="BG166" i="4"/>
  <c r="BG167" i="4" s="1"/>
  <c r="BJ166" i="4"/>
  <c r="BJ167" i="4" s="1"/>
  <c r="BM166" i="4"/>
  <c r="BM167" i="4" s="1"/>
  <c r="AM174" i="4"/>
  <c r="AM175" i="4" s="1"/>
  <c r="AP174" i="4"/>
  <c r="AP175" i="4" s="1"/>
  <c r="AS174" i="4"/>
  <c r="AS175" i="4" s="1"/>
  <c r="AV174" i="4"/>
  <c r="AV175" i="4" s="1"/>
  <c r="AY174" i="4"/>
  <c r="AY175" i="4" s="1"/>
  <c r="BB174" i="4"/>
  <c r="BB175" i="4" s="1"/>
  <c r="BE174" i="4"/>
  <c r="BE175" i="4" s="1"/>
  <c r="BH174" i="4"/>
  <c r="BH175" i="4" s="1"/>
  <c r="BK174" i="4"/>
  <c r="BK175" i="4" s="1"/>
  <c r="AL178" i="4"/>
  <c r="AL179" i="4" s="1"/>
  <c r="AO178" i="4"/>
  <c r="AO179" i="4" s="1"/>
  <c r="AR178" i="4"/>
  <c r="AR179" i="4" s="1"/>
  <c r="AU178" i="4"/>
  <c r="AU179" i="4" s="1"/>
  <c r="AX178" i="4"/>
  <c r="AX179" i="4" s="1"/>
  <c r="BA178" i="4"/>
  <c r="BA179" i="4" s="1"/>
  <c r="BD178" i="4"/>
  <c r="BD179" i="4" s="1"/>
  <c r="BG178" i="4"/>
  <c r="BG179" i="4" s="1"/>
  <c r="BJ178" i="4"/>
  <c r="BJ179" i="4" s="1"/>
  <c r="BM178" i="4"/>
  <c r="BM179" i="4" s="1"/>
  <c r="T188" i="4"/>
  <c r="T189" i="4" s="1"/>
  <c r="W188" i="4"/>
  <c r="W189" i="4" s="1"/>
  <c r="Z188" i="4"/>
  <c r="Z189" i="4" s="1"/>
  <c r="AC188" i="4"/>
  <c r="AC189" i="4" s="1"/>
  <c r="AF188" i="4"/>
  <c r="AF189" i="4" s="1"/>
  <c r="U196" i="4"/>
  <c r="U197" i="4" s="1"/>
  <c r="X196" i="4"/>
  <c r="X197" i="4" s="1"/>
  <c r="AA196" i="4"/>
  <c r="AA197" i="4" s="1"/>
  <c r="AD196" i="4"/>
  <c r="AD197" i="4" s="1"/>
  <c r="AG196" i="4"/>
  <c r="AG197" i="4" s="1"/>
  <c r="AJ196" i="4"/>
  <c r="AJ197" i="4" s="1"/>
  <c r="T200" i="4"/>
  <c r="T201" i="4" s="1"/>
  <c r="W200" i="4"/>
  <c r="W201" i="4" s="1"/>
  <c r="Z200" i="4"/>
  <c r="Z201" i="4" s="1"/>
  <c r="AC200" i="4"/>
  <c r="AC201" i="4" s="1"/>
  <c r="AF200" i="4"/>
  <c r="AF201" i="4" s="1"/>
  <c r="U208" i="4"/>
  <c r="U209" i="4" s="1"/>
  <c r="X208" i="4"/>
  <c r="X209" i="4" s="1"/>
  <c r="AA208" i="4"/>
  <c r="AA209" i="4" s="1"/>
  <c r="AD208" i="4"/>
  <c r="AD209" i="4" s="1"/>
  <c r="AG208" i="4"/>
  <c r="AG209" i="4" s="1"/>
  <c r="AJ208" i="4"/>
  <c r="AJ209" i="4" s="1"/>
  <c r="AM214" i="4"/>
  <c r="AM215" i="4" s="1"/>
  <c r="AP214" i="4"/>
  <c r="AP215" i="4" s="1"/>
  <c r="AS214" i="4"/>
  <c r="AS215" i="4" s="1"/>
  <c r="AV214" i="4"/>
  <c r="AV215" i="4" s="1"/>
  <c r="AY214" i="4"/>
  <c r="AY215" i="4" s="1"/>
  <c r="BB214" i="4"/>
  <c r="BB215" i="4" s="1"/>
  <c r="BE214" i="4"/>
  <c r="BE215" i="4" s="1"/>
  <c r="BH214" i="4"/>
  <c r="BH215" i="4" s="1"/>
  <c r="BK214" i="4"/>
  <c r="BK215" i="4" s="1"/>
  <c r="AL218" i="4"/>
  <c r="AL219" i="4" s="1"/>
  <c r="AO218" i="4"/>
  <c r="AO219" i="4" s="1"/>
  <c r="AR218" i="4"/>
  <c r="AR219" i="4" s="1"/>
  <c r="AU218" i="4"/>
  <c r="AU219" i="4" s="1"/>
  <c r="AX218" i="4"/>
  <c r="AX219" i="4" s="1"/>
  <c r="BA218" i="4"/>
  <c r="BA219" i="4" s="1"/>
  <c r="BA228" i="4" s="1"/>
  <c r="BD218" i="4"/>
  <c r="BD219" i="4" s="1"/>
  <c r="BD228" i="4" s="1"/>
  <c r="BG218" i="4"/>
  <c r="BG219" i="4" s="1"/>
  <c r="BG228" i="4" s="1"/>
  <c r="BJ218" i="4"/>
  <c r="BJ219" i="4" s="1"/>
  <c r="BJ228" i="4" s="1"/>
  <c r="BM218" i="4"/>
  <c r="BM219" i="4" s="1"/>
  <c r="BM228" i="4" s="1"/>
  <c r="AM226" i="4"/>
  <c r="AM227" i="4" s="1"/>
  <c r="AP226" i="4"/>
  <c r="AP227" i="4" s="1"/>
  <c r="AS226" i="4"/>
  <c r="AS227" i="4" s="1"/>
  <c r="AV226" i="4"/>
  <c r="AV227" i="4" s="1"/>
  <c r="AY226" i="4"/>
  <c r="AY227" i="4" s="1"/>
  <c r="BB226" i="4"/>
  <c r="BB227" i="4" s="1"/>
  <c r="BE226" i="4"/>
  <c r="BE227" i="4" s="1"/>
  <c r="BH226" i="4"/>
  <c r="BH227" i="4" s="1"/>
  <c r="BK226" i="4"/>
  <c r="BK227" i="4" s="1"/>
  <c r="S232" i="4"/>
  <c r="V232" i="4"/>
  <c r="V233" i="4" s="1"/>
  <c r="Y232" i="4"/>
  <c r="Y233" i="4" s="1"/>
  <c r="AB232" i="4"/>
  <c r="AB233" i="4" s="1"/>
  <c r="AE232" i="4"/>
  <c r="AE233" i="4" s="1"/>
  <c r="AH232" i="4"/>
  <c r="AH233" i="4" s="1"/>
  <c r="U236" i="4"/>
  <c r="U237" i="4" s="1"/>
  <c r="X236" i="4"/>
  <c r="X237" i="4" s="1"/>
  <c r="AA236" i="4"/>
  <c r="AA237" i="4" s="1"/>
  <c r="AD236" i="4"/>
  <c r="AD237" i="4" s="1"/>
  <c r="AG236" i="4"/>
  <c r="AG237" i="4" s="1"/>
  <c r="T240" i="4"/>
  <c r="T241" i="4" s="1"/>
  <c r="W240" i="4"/>
  <c r="W241" i="4" s="1"/>
  <c r="Z240" i="4"/>
  <c r="Z241" i="4" s="1"/>
  <c r="AC240" i="4"/>
  <c r="AC241" i="4" s="1"/>
  <c r="AF240" i="4"/>
  <c r="AF241" i="4" s="1"/>
  <c r="S244" i="4"/>
  <c r="V244" i="4"/>
  <c r="V245" i="4" s="1"/>
  <c r="Y244" i="4"/>
  <c r="Y245" i="4" s="1"/>
  <c r="AB244" i="4"/>
  <c r="AB245" i="4" s="1"/>
  <c r="AE244" i="4"/>
  <c r="AE245" i="4" s="1"/>
  <c r="AH244" i="4"/>
  <c r="AH245" i="4" s="1"/>
  <c r="U248" i="4"/>
  <c r="U249" i="4" s="1"/>
  <c r="X248" i="4"/>
  <c r="X249" i="4" s="1"/>
  <c r="X258" i="4" s="1"/>
  <c r="AA248" i="4"/>
  <c r="AA249" i="4" s="1"/>
  <c r="AD248" i="4"/>
  <c r="AD249" i="4" s="1"/>
  <c r="AG248" i="4"/>
  <c r="AG249" i="4" s="1"/>
  <c r="T252" i="4"/>
  <c r="T253" i="4" s="1"/>
  <c r="W252" i="4"/>
  <c r="W253" i="4" s="1"/>
  <c r="Z252" i="4"/>
  <c r="Z253" i="4" s="1"/>
  <c r="AC252" i="4"/>
  <c r="AC253" i="4" s="1"/>
  <c r="AF252" i="4"/>
  <c r="AF253" i="4" s="1"/>
  <c r="AI252" i="4"/>
  <c r="AI253" i="4" s="1"/>
  <c r="BA252" i="4"/>
  <c r="BA253" i="4" s="1"/>
  <c r="BE252" i="4"/>
  <c r="BE253" i="4" s="1"/>
  <c r="BN252" i="4"/>
  <c r="BN253" i="4" s="1"/>
  <c r="Z262" i="4"/>
  <c r="Z263" i="4" s="1"/>
  <c r="AI262" i="4"/>
  <c r="AI263" i="4" s="1"/>
  <c r="AM262" i="4"/>
  <c r="AM263" i="4" s="1"/>
  <c r="AV262" i="4"/>
  <c r="AV263" i="4" s="1"/>
  <c r="BE262" i="4"/>
  <c r="BE263" i="4" s="1"/>
  <c r="BE268" i="4" s="1"/>
  <c r="BN262" i="4"/>
  <c r="BN263" i="4" s="1"/>
  <c r="BO266" i="4"/>
  <c r="BO267" i="4" s="1"/>
  <c r="BL266" i="4"/>
  <c r="BL267" i="4" s="1"/>
  <c r="BI266" i="4"/>
  <c r="BI267" i="4" s="1"/>
  <c r="BF266" i="4"/>
  <c r="BF267" i="4" s="1"/>
  <c r="BC266" i="4"/>
  <c r="BC267" i="4" s="1"/>
  <c r="AZ266" i="4"/>
  <c r="AZ267" i="4" s="1"/>
  <c r="AZ268" i="4" s="1"/>
  <c r="AW266" i="4"/>
  <c r="AW267" i="4" s="1"/>
  <c r="AT266" i="4"/>
  <c r="AT267" i="4" s="1"/>
  <c r="AQ266" i="4"/>
  <c r="AQ267" i="4" s="1"/>
  <c r="AN266" i="4"/>
  <c r="AN267" i="4" s="1"/>
  <c r="AJ266" i="4"/>
  <c r="AJ267" i="4" s="1"/>
  <c r="AG266" i="4"/>
  <c r="AG267" i="4" s="1"/>
  <c r="AD266" i="4"/>
  <c r="AD267" i="4" s="1"/>
  <c r="AA266" i="4"/>
  <c r="AA267" i="4" s="1"/>
  <c r="X266" i="4"/>
  <c r="X267" i="4" s="1"/>
  <c r="U266" i="4"/>
  <c r="U267" i="4" s="1"/>
  <c r="U268" i="4" s="1"/>
  <c r="W266" i="4"/>
  <c r="W267" i="4" s="1"/>
  <c r="AF266" i="4"/>
  <c r="AF267" i="4" s="1"/>
  <c r="AS266" i="4"/>
  <c r="AS267" i="4" s="1"/>
  <c r="BB266" i="4"/>
  <c r="BB267" i="4" s="1"/>
  <c r="BK266" i="4"/>
  <c r="BK267" i="4" s="1"/>
  <c r="AK299" i="4"/>
  <c r="R301" i="4"/>
  <c r="V310" i="4"/>
  <c r="V311" i="4" s="1"/>
  <c r="AB310" i="4"/>
  <c r="AB311" i="4" s="1"/>
  <c r="AH310" i="4"/>
  <c r="AH311" i="4" s="1"/>
  <c r="V320" i="4"/>
  <c r="V321" i="4" s="1"/>
  <c r="V322" i="4" s="1"/>
  <c r="AE320" i="4"/>
  <c r="AE321" i="4" s="1"/>
  <c r="AE322" i="4" s="1"/>
  <c r="AI334" i="4"/>
  <c r="AI335" i="4" s="1"/>
  <c r="AF334" i="4"/>
  <c r="AF335" i="4" s="1"/>
  <c r="AF340" i="4" s="1"/>
  <c r="AC334" i="4"/>
  <c r="AC335" i="4" s="1"/>
  <c r="Z334" i="4"/>
  <c r="Z335" i="4" s="1"/>
  <c r="Z340" i="4" s="1"/>
  <c r="W334" i="4"/>
  <c r="W335" i="4" s="1"/>
  <c r="W340" i="4" s="1"/>
  <c r="T334" i="4"/>
  <c r="T335" i="4" s="1"/>
  <c r="T340" i="4" s="1"/>
  <c r="BO334" i="4"/>
  <c r="BO335" i="4" s="1"/>
  <c r="BL334" i="4"/>
  <c r="BL335" i="4" s="1"/>
  <c r="BI334" i="4"/>
  <c r="BI335" i="4" s="1"/>
  <c r="BF334" i="4"/>
  <c r="BF335" i="4" s="1"/>
  <c r="BC334" i="4"/>
  <c r="BC335" i="4" s="1"/>
  <c r="AZ334" i="4"/>
  <c r="AZ335" i="4" s="1"/>
  <c r="AW334" i="4"/>
  <c r="AW335" i="4" s="1"/>
  <c r="AT334" i="4"/>
  <c r="AT335" i="4" s="1"/>
  <c r="AQ334" i="4"/>
  <c r="AQ335" i="4" s="1"/>
  <c r="AN334" i="4"/>
  <c r="AN335" i="4" s="1"/>
  <c r="AK334" i="4"/>
  <c r="AK335" i="4" s="1"/>
  <c r="AK340" i="4" s="1"/>
  <c r="AH334" i="4"/>
  <c r="AH335" i="4" s="1"/>
  <c r="AE334" i="4"/>
  <c r="AE335" i="4" s="1"/>
  <c r="AB334" i="4"/>
  <c r="AB335" i="4" s="1"/>
  <c r="Y334" i="4"/>
  <c r="Y335" i="4" s="1"/>
  <c r="V334" i="4"/>
  <c r="V335" i="4" s="1"/>
  <c r="S334" i="4"/>
  <c r="BM334" i="4"/>
  <c r="BM335" i="4" s="1"/>
  <c r="BM340" i="4" s="1"/>
  <c r="BJ334" i="4"/>
  <c r="BJ335" i="4" s="1"/>
  <c r="BJ340" i="4" s="1"/>
  <c r="BG334" i="4"/>
  <c r="BG335" i="4" s="1"/>
  <c r="BG340" i="4" s="1"/>
  <c r="BD334" i="4"/>
  <c r="BD335" i="4" s="1"/>
  <c r="BD340" i="4" s="1"/>
  <c r="BA334" i="4"/>
  <c r="BA335" i="4" s="1"/>
  <c r="BA340" i="4" s="1"/>
  <c r="AX334" i="4"/>
  <c r="AX335" i="4" s="1"/>
  <c r="AX340" i="4" s="1"/>
  <c r="AU334" i="4"/>
  <c r="AU335" i="4" s="1"/>
  <c r="AR334" i="4"/>
  <c r="AR335" i="4" s="1"/>
  <c r="AR340" i="4" s="1"/>
  <c r="AO334" i="4"/>
  <c r="AO335" i="4" s="1"/>
  <c r="AO340" i="4" s="1"/>
  <c r="AL334" i="4"/>
  <c r="AL335" i="4" s="1"/>
  <c r="AI350" i="4"/>
  <c r="AI351" i="4" s="1"/>
  <c r="AF350" i="4"/>
  <c r="AF351" i="4" s="1"/>
  <c r="AC350" i="4"/>
  <c r="AC351" i="4" s="1"/>
  <c r="Z350" i="4"/>
  <c r="Z351" i="4" s="1"/>
  <c r="W350" i="4"/>
  <c r="W351" i="4" s="1"/>
  <c r="T350" i="4"/>
  <c r="T351" i="4" s="1"/>
  <c r="BO350" i="4"/>
  <c r="BO351" i="4" s="1"/>
  <c r="BL350" i="4"/>
  <c r="BL351" i="4" s="1"/>
  <c r="BI350" i="4"/>
  <c r="BI351" i="4" s="1"/>
  <c r="BF350" i="4"/>
  <c r="BF351" i="4" s="1"/>
  <c r="BC350" i="4"/>
  <c r="BC351" i="4" s="1"/>
  <c r="AZ350" i="4"/>
  <c r="AZ351" i="4" s="1"/>
  <c r="AW350" i="4"/>
  <c r="AW351" i="4" s="1"/>
  <c r="AT350" i="4"/>
  <c r="AT351" i="4" s="1"/>
  <c r="AQ350" i="4"/>
  <c r="AQ351" i="4" s="1"/>
  <c r="AN350" i="4"/>
  <c r="AN351" i="4" s="1"/>
  <c r="AK350" i="4"/>
  <c r="AK351" i="4" s="1"/>
  <c r="AH350" i="4"/>
  <c r="AH351" i="4" s="1"/>
  <c r="AE350" i="4"/>
  <c r="AE351" i="4" s="1"/>
  <c r="AB350" i="4"/>
  <c r="AB351" i="4" s="1"/>
  <c r="Y350" i="4"/>
  <c r="Y351" i="4" s="1"/>
  <c r="V350" i="4"/>
  <c r="V351" i="4" s="1"/>
  <c r="S350" i="4"/>
  <c r="BM350" i="4"/>
  <c r="BM351" i="4" s="1"/>
  <c r="BJ350" i="4"/>
  <c r="BJ351" i="4" s="1"/>
  <c r="BG350" i="4"/>
  <c r="BG351" i="4" s="1"/>
  <c r="BD350" i="4"/>
  <c r="BD351" i="4" s="1"/>
  <c r="BA350" i="4"/>
  <c r="BA351" i="4" s="1"/>
  <c r="AX350" i="4"/>
  <c r="AX351" i="4" s="1"/>
  <c r="AU350" i="4"/>
  <c r="AU351" i="4" s="1"/>
  <c r="AR350" i="4"/>
  <c r="AR351" i="4" s="1"/>
  <c r="AO350" i="4"/>
  <c r="AO351" i="4" s="1"/>
  <c r="AL350" i="4"/>
  <c r="AL351" i="4" s="1"/>
  <c r="R589" i="4"/>
  <c r="BM591" i="4"/>
  <c r="BM596" i="4" s="1"/>
  <c r="AJ134" i="4"/>
  <c r="AJ135" i="4" s="1"/>
  <c r="AM134" i="4"/>
  <c r="AM135" i="4" s="1"/>
  <c r="AP134" i="4"/>
  <c r="AP135" i="4" s="1"/>
  <c r="AS134" i="4"/>
  <c r="AS135" i="4" s="1"/>
  <c r="AV134" i="4"/>
  <c r="AV135" i="4" s="1"/>
  <c r="AY134" i="4"/>
  <c r="AY135" i="4" s="1"/>
  <c r="BB134" i="4"/>
  <c r="BB135" i="4" s="1"/>
  <c r="BE134" i="4"/>
  <c r="BE135" i="4" s="1"/>
  <c r="BH134" i="4"/>
  <c r="BH135" i="4" s="1"/>
  <c r="BK134" i="4"/>
  <c r="BK135" i="4" s="1"/>
  <c r="U166" i="4"/>
  <c r="U167" i="4" s="1"/>
  <c r="X166" i="4"/>
  <c r="X167" i="4" s="1"/>
  <c r="AA166" i="4"/>
  <c r="AA167" i="4" s="1"/>
  <c r="AD166" i="4"/>
  <c r="AD167" i="4" s="1"/>
  <c r="AG166" i="4"/>
  <c r="AG167" i="4" s="1"/>
  <c r="AJ166" i="4"/>
  <c r="AJ167" i="4" s="1"/>
  <c r="U178" i="4"/>
  <c r="U179" i="4" s="1"/>
  <c r="X178" i="4"/>
  <c r="X179" i="4" s="1"/>
  <c r="AA178" i="4"/>
  <c r="AA179" i="4" s="1"/>
  <c r="AD178" i="4"/>
  <c r="AD179" i="4" s="1"/>
  <c r="AG178" i="4"/>
  <c r="AG179" i="4" s="1"/>
  <c r="AJ178" i="4"/>
  <c r="AJ179" i="4" s="1"/>
  <c r="AM196" i="4"/>
  <c r="AM197" i="4" s="1"/>
  <c r="AP196" i="4"/>
  <c r="AP197" i="4" s="1"/>
  <c r="AS196" i="4"/>
  <c r="AS197" i="4" s="1"/>
  <c r="AV196" i="4"/>
  <c r="AV197" i="4" s="1"/>
  <c r="AY196" i="4"/>
  <c r="AY197" i="4" s="1"/>
  <c r="BB196" i="4"/>
  <c r="BB197" i="4" s="1"/>
  <c r="BE196" i="4"/>
  <c r="BE197" i="4" s="1"/>
  <c r="BH196" i="4"/>
  <c r="BH197" i="4" s="1"/>
  <c r="BK196" i="4"/>
  <c r="BK197" i="4" s="1"/>
  <c r="AM208" i="4"/>
  <c r="AM209" i="4" s="1"/>
  <c r="AP208" i="4"/>
  <c r="AP209" i="4" s="1"/>
  <c r="AS208" i="4"/>
  <c r="AS209" i="4" s="1"/>
  <c r="AV208" i="4"/>
  <c r="AV209" i="4" s="1"/>
  <c r="AY208" i="4"/>
  <c r="AY209" i="4" s="1"/>
  <c r="BB208" i="4"/>
  <c r="BB209" i="4" s="1"/>
  <c r="BE208" i="4"/>
  <c r="BE209" i="4" s="1"/>
  <c r="BH208" i="4"/>
  <c r="BH209" i="4" s="1"/>
  <c r="BK208" i="4"/>
  <c r="BK209" i="4" s="1"/>
  <c r="U218" i="4"/>
  <c r="U219" i="4" s="1"/>
  <c r="U228" i="4" s="1"/>
  <c r="X218" i="4"/>
  <c r="X219" i="4" s="1"/>
  <c r="X228" i="4" s="1"/>
  <c r="AA218" i="4"/>
  <c r="AA219" i="4" s="1"/>
  <c r="AA228" i="4" s="1"/>
  <c r="AD218" i="4"/>
  <c r="AD219" i="4" s="1"/>
  <c r="AD228" i="4" s="1"/>
  <c r="AG218" i="4"/>
  <c r="AG219" i="4" s="1"/>
  <c r="AG228" i="4" s="1"/>
  <c r="AJ218" i="4"/>
  <c r="AJ219" i="4" s="1"/>
  <c r="AK232" i="4"/>
  <c r="AK233" i="4" s="1"/>
  <c r="AN232" i="4"/>
  <c r="AN233" i="4" s="1"/>
  <c r="AQ232" i="4"/>
  <c r="AQ233" i="4" s="1"/>
  <c r="AT232" i="4"/>
  <c r="AT233" i="4" s="1"/>
  <c r="AW232" i="4"/>
  <c r="AW233" i="4" s="1"/>
  <c r="AZ232" i="4"/>
  <c r="AZ233" i="4" s="1"/>
  <c r="BC232" i="4"/>
  <c r="BC233" i="4" s="1"/>
  <c r="BC258" i="4" s="1"/>
  <c r="BF232" i="4"/>
  <c r="BF233" i="4" s="1"/>
  <c r="BI232" i="4"/>
  <c r="BI233" i="4" s="1"/>
  <c r="BL232" i="4"/>
  <c r="BL233" i="4" s="1"/>
  <c r="BO232" i="4"/>
  <c r="BO233" i="4" s="1"/>
  <c r="AJ236" i="4"/>
  <c r="AJ237" i="4" s="1"/>
  <c r="AM236" i="4"/>
  <c r="AM237" i="4" s="1"/>
  <c r="AP236" i="4"/>
  <c r="AP237" i="4" s="1"/>
  <c r="AS236" i="4"/>
  <c r="AS237" i="4" s="1"/>
  <c r="AV236" i="4"/>
  <c r="AV237" i="4" s="1"/>
  <c r="AY236" i="4"/>
  <c r="AY237" i="4" s="1"/>
  <c r="BB236" i="4"/>
  <c r="BB237" i="4" s="1"/>
  <c r="BE236" i="4"/>
  <c r="BE237" i="4" s="1"/>
  <c r="BH236" i="4"/>
  <c r="BH237" i="4" s="1"/>
  <c r="BK236" i="4"/>
  <c r="BK237" i="4" s="1"/>
  <c r="AK244" i="4"/>
  <c r="AK245" i="4" s="1"/>
  <c r="AN244" i="4"/>
  <c r="AN245" i="4" s="1"/>
  <c r="AQ244" i="4"/>
  <c r="AQ245" i="4" s="1"/>
  <c r="AT244" i="4"/>
  <c r="AT245" i="4" s="1"/>
  <c r="AW244" i="4"/>
  <c r="AW245" i="4" s="1"/>
  <c r="AZ244" i="4"/>
  <c r="AZ245" i="4" s="1"/>
  <c r="BC244" i="4"/>
  <c r="BC245" i="4" s="1"/>
  <c r="BF244" i="4"/>
  <c r="BF245" i="4" s="1"/>
  <c r="BI244" i="4"/>
  <c r="BI245" i="4" s="1"/>
  <c r="BL244" i="4"/>
  <c r="BL245" i="4" s="1"/>
  <c r="BO244" i="4"/>
  <c r="BO245" i="4" s="1"/>
  <c r="AJ248" i="4"/>
  <c r="AJ249" i="4" s="1"/>
  <c r="AM248" i="4"/>
  <c r="AM249" i="4" s="1"/>
  <c r="AP248" i="4"/>
  <c r="AP249" i="4" s="1"/>
  <c r="AS248" i="4"/>
  <c r="AS249" i="4" s="1"/>
  <c r="AV248" i="4"/>
  <c r="AV249" i="4" s="1"/>
  <c r="AY248" i="4"/>
  <c r="AY249" i="4" s="1"/>
  <c r="BB248" i="4"/>
  <c r="BB249" i="4" s="1"/>
  <c r="BE248" i="4"/>
  <c r="BE249" i="4" s="1"/>
  <c r="BH248" i="4"/>
  <c r="BH249" i="4" s="1"/>
  <c r="BK248" i="4"/>
  <c r="BK249" i="4" s="1"/>
  <c r="AA262" i="4"/>
  <c r="AA263" i="4" s="1"/>
  <c r="AJ262" i="4"/>
  <c r="AJ263" i="4" s="1"/>
  <c r="AN262" i="4"/>
  <c r="AN263" i="4" s="1"/>
  <c r="AW262" i="4"/>
  <c r="AW263" i="4" s="1"/>
  <c r="BF262" i="4"/>
  <c r="BF263" i="4" s="1"/>
  <c r="AH284" i="4"/>
  <c r="AH285" i="4" s="1"/>
  <c r="AH286" i="4" s="1"/>
  <c r="AE284" i="4"/>
  <c r="AE285" i="4" s="1"/>
  <c r="AE286" i="4" s="1"/>
  <c r="AB284" i="4"/>
  <c r="AB285" i="4" s="1"/>
  <c r="AB286" i="4" s="1"/>
  <c r="Y284" i="4"/>
  <c r="Y285" i="4" s="1"/>
  <c r="Y286" i="4" s="1"/>
  <c r="V284" i="4"/>
  <c r="V285" i="4" s="1"/>
  <c r="V286" i="4" s="1"/>
  <c r="S284" i="4"/>
  <c r="AJ284" i="4"/>
  <c r="AJ285" i="4" s="1"/>
  <c r="AJ286" i="4" s="1"/>
  <c r="AG284" i="4"/>
  <c r="AG285" i="4" s="1"/>
  <c r="AG286" i="4" s="1"/>
  <c r="AD284" i="4"/>
  <c r="AD285" i="4" s="1"/>
  <c r="AD286" i="4" s="1"/>
  <c r="AA284" i="4"/>
  <c r="AA285" i="4" s="1"/>
  <c r="AA286" i="4" s="1"/>
  <c r="X284" i="4"/>
  <c r="X285" i="4" s="1"/>
  <c r="X286" i="4" s="1"/>
  <c r="U284" i="4"/>
  <c r="U285" i="4" s="1"/>
  <c r="U286" i="4" s="1"/>
  <c r="BO284" i="4"/>
  <c r="BO285" i="4" s="1"/>
  <c r="BO286" i="4" s="1"/>
  <c r="BL284" i="4"/>
  <c r="BL285" i="4" s="1"/>
  <c r="BL286" i="4" s="1"/>
  <c r="BI284" i="4"/>
  <c r="BI285" i="4" s="1"/>
  <c r="BI286" i="4" s="1"/>
  <c r="BF284" i="4"/>
  <c r="BF285" i="4" s="1"/>
  <c r="BF286" i="4" s="1"/>
  <c r="BC284" i="4"/>
  <c r="BC285" i="4" s="1"/>
  <c r="BC286" i="4" s="1"/>
  <c r="AZ284" i="4"/>
  <c r="AZ285" i="4" s="1"/>
  <c r="AZ286" i="4" s="1"/>
  <c r="AW284" i="4"/>
  <c r="AW285" i="4" s="1"/>
  <c r="AW286" i="4" s="1"/>
  <c r="AT284" i="4"/>
  <c r="AT285" i="4" s="1"/>
  <c r="AT286" i="4" s="1"/>
  <c r="AQ284" i="4"/>
  <c r="AQ285" i="4" s="1"/>
  <c r="AQ286" i="4" s="1"/>
  <c r="AN284" i="4"/>
  <c r="AN285" i="4" s="1"/>
  <c r="AN286" i="4" s="1"/>
  <c r="AK284" i="4"/>
  <c r="AK285" i="4" s="1"/>
  <c r="AK286" i="4" s="1"/>
  <c r="AO284" i="4"/>
  <c r="AO285" i="4" s="1"/>
  <c r="AO286" i="4" s="1"/>
  <c r="AU284" i="4"/>
  <c r="AU285" i="4" s="1"/>
  <c r="AU286" i="4" s="1"/>
  <c r="BA284" i="4"/>
  <c r="BA285" i="4" s="1"/>
  <c r="BA286" i="4" s="1"/>
  <c r="BG284" i="4"/>
  <c r="BG285" i="4" s="1"/>
  <c r="BG286" i="4" s="1"/>
  <c r="BM284" i="4"/>
  <c r="BM285" i="4" s="1"/>
  <c r="BM286" i="4" s="1"/>
  <c r="W310" i="4"/>
  <c r="W311" i="4" s="1"/>
  <c r="AC310" i="4"/>
  <c r="AC311" i="4" s="1"/>
  <c r="AP320" i="4"/>
  <c r="AP321" i="4" s="1"/>
  <c r="AP322" i="4" s="1"/>
  <c r="AY320" i="4"/>
  <c r="AY321" i="4" s="1"/>
  <c r="AY322" i="4" s="1"/>
  <c r="BH320" i="4"/>
  <c r="BH321" i="4" s="1"/>
  <c r="BH322" i="4" s="1"/>
  <c r="S381" i="4"/>
  <c r="AM166" i="4"/>
  <c r="AM167" i="4" s="1"/>
  <c r="AP166" i="4"/>
  <c r="AP167" i="4" s="1"/>
  <c r="AS166" i="4"/>
  <c r="AS167" i="4" s="1"/>
  <c r="AV166" i="4"/>
  <c r="AV167" i="4" s="1"/>
  <c r="AY166" i="4"/>
  <c r="AY167" i="4" s="1"/>
  <c r="BB166" i="4"/>
  <c r="BB167" i="4" s="1"/>
  <c r="BE166" i="4"/>
  <c r="BE167" i="4" s="1"/>
  <c r="BH166" i="4"/>
  <c r="BH167" i="4" s="1"/>
  <c r="BK166" i="4"/>
  <c r="BK167" i="4" s="1"/>
  <c r="AM178" i="4"/>
  <c r="AM179" i="4" s="1"/>
  <c r="AP178" i="4"/>
  <c r="AP179" i="4" s="1"/>
  <c r="AS178" i="4"/>
  <c r="AS179" i="4" s="1"/>
  <c r="AV178" i="4"/>
  <c r="AV179" i="4" s="1"/>
  <c r="AY178" i="4"/>
  <c r="AY179" i="4" s="1"/>
  <c r="BB178" i="4"/>
  <c r="BB179" i="4" s="1"/>
  <c r="BE178" i="4"/>
  <c r="BE179" i="4" s="1"/>
  <c r="BH178" i="4"/>
  <c r="BH179" i="4" s="1"/>
  <c r="BK178" i="4"/>
  <c r="BK179" i="4" s="1"/>
  <c r="AM218" i="4"/>
  <c r="AM219" i="4" s="1"/>
  <c r="AP218" i="4"/>
  <c r="AP219" i="4" s="1"/>
  <c r="AS218" i="4"/>
  <c r="AS219" i="4" s="1"/>
  <c r="AV218" i="4"/>
  <c r="AV219" i="4" s="1"/>
  <c r="AY218" i="4"/>
  <c r="AY219" i="4" s="1"/>
  <c r="BB218" i="4"/>
  <c r="BB219" i="4" s="1"/>
  <c r="BE218" i="4"/>
  <c r="BE219" i="4" s="1"/>
  <c r="BH218" i="4"/>
  <c r="BH219" i="4" s="1"/>
  <c r="BK218" i="4"/>
  <c r="BK219" i="4" s="1"/>
  <c r="T232" i="4"/>
  <c r="T233" i="4" s="1"/>
  <c r="W232" i="4"/>
  <c r="W233" i="4" s="1"/>
  <c r="Z232" i="4"/>
  <c r="Z233" i="4" s="1"/>
  <c r="AC232" i="4"/>
  <c r="AC233" i="4" s="1"/>
  <c r="AF232" i="4"/>
  <c r="AF233" i="4" s="1"/>
  <c r="T244" i="4"/>
  <c r="T245" i="4" s="1"/>
  <c r="W244" i="4"/>
  <c r="W245" i="4" s="1"/>
  <c r="Z244" i="4"/>
  <c r="Z245" i="4" s="1"/>
  <c r="AC244" i="4"/>
  <c r="AC245" i="4" s="1"/>
  <c r="AF244" i="4"/>
  <c r="AF245" i="4" s="1"/>
  <c r="BM262" i="4"/>
  <c r="BM263" i="4" s="1"/>
  <c r="BM268" i="4" s="1"/>
  <c r="BJ262" i="4"/>
  <c r="BJ263" i="4" s="1"/>
  <c r="BJ268" i="4" s="1"/>
  <c r="BG262" i="4"/>
  <c r="BG263" i="4" s="1"/>
  <c r="BG268" i="4" s="1"/>
  <c r="BD262" i="4"/>
  <c r="BD263" i="4" s="1"/>
  <c r="BD268" i="4" s="1"/>
  <c r="BA262" i="4"/>
  <c r="BA263" i="4" s="1"/>
  <c r="BA268" i="4" s="1"/>
  <c r="AX262" i="4"/>
  <c r="AX263" i="4" s="1"/>
  <c r="AX268" i="4" s="1"/>
  <c r="AU262" i="4"/>
  <c r="AU263" i="4" s="1"/>
  <c r="AU268" i="4" s="1"/>
  <c r="AR262" i="4"/>
  <c r="AR263" i="4" s="1"/>
  <c r="AR268" i="4" s="1"/>
  <c r="AO262" i="4"/>
  <c r="AO263" i="4" s="1"/>
  <c r="AL262" i="4"/>
  <c r="AL263" i="4" s="1"/>
  <c r="AK262" i="4"/>
  <c r="AK263" i="4" s="1"/>
  <c r="AK268" i="4" s="1"/>
  <c r="AH262" i="4"/>
  <c r="AH263" i="4" s="1"/>
  <c r="AE262" i="4"/>
  <c r="AE263" i="4" s="1"/>
  <c r="AB262" i="4"/>
  <c r="AB263" i="4" s="1"/>
  <c r="Y262" i="4"/>
  <c r="Y263" i="4" s="1"/>
  <c r="Y268" i="4" s="1"/>
  <c r="V262" i="4"/>
  <c r="V263" i="4" s="1"/>
  <c r="S262" i="4"/>
  <c r="W262" i="4"/>
  <c r="W263" i="4" s="1"/>
  <c r="AF262" i="4"/>
  <c r="AF263" i="4" s="1"/>
  <c r="AS262" i="4"/>
  <c r="AS263" i="4" s="1"/>
  <c r="BB262" i="4"/>
  <c r="BB263" i="4" s="1"/>
  <c r="BK262" i="4"/>
  <c r="BK263" i="4" s="1"/>
  <c r="R265" i="4"/>
  <c r="AL267" i="4"/>
  <c r="BM310" i="4"/>
  <c r="BM311" i="4" s="1"/>
  <c r="BJ310" i="4"/>
  <c r="BJ311" i="4" s="1"/>
  <c r="BG310" i="4"/>
  <c r="BG311" i="4" s="1"/>
  <c r="BD310" i="4"/>
  <c r="BD311" i="4" s="1"/>
  <c r="BA310" i="4"/>
  <c r="BA311" i="4" s="1"/>
  <c r="AX310" i="4"/>
  <c r="AX311" i="4" s="1"/>
  <c r="AU310" i="4"/>
  <c r="AU311" i="4" s="1"/>
  <c r="AR310" i="4"/>
  <c r="AR311" i="4" s="1"/>
  <c r="AO310" i="4"/>
  <c r="AO311" i="4" s="1"/>
  <c r="AL310" i="4"/>
  <c r="AL311" i="4" s="1"/>
  <c r="BO310" i="4"/>
  <c r="BO311" i="4" s="1"/>
  <c r="BL310" i="4"/>
  <c r="BL311" i="4" s="1"/>
  <c r="BI310" i="4"/>
  <c r="BI311" i="4" s="1"/>
  <c r="BF310" i="4"/>
  <c r="BF311" i="4" s="1"/>
  <c r="BC310" i="4"/>
  <c r="BC311" i="4" s="1"/>
  <c r="AZ310" i="4"/>
  <c r="AZ311" i="4" s="1"/>
  <c r="AW310" i="4"/>
  <c r="AW311" i="4" s="1"/>
  <c r="AT310" i="4"/>
  <c r="AT311" i="4" s="1"/>
  <c r="AQ310" i="4"/>
  <c r="AQ311" i="4" s="1"/>
  <c r="AN310" i="4"/>
  <c r="AN311" i="4" s="1"/>
  <c r="AK310" i="4"/>
  <c r="AK311" i="4" s="1"/>
  <c r="AJ310" i="4"/>
  <c r="AJ311" i="4" s="1"/>
  <c r="AG310" i="4"/>
  <c r="AG311" i="4" s="1"/>
  <c r="AD310" i="4"/>
  <c r="AD311" i="4" s="1"/>
  <c r="AA310" i="4"/>
  <c r="AA311" i="4" s="1"/>
  <c r="X310" i="4"/>
  <c r="X311" i="4" s="1"/>
  <c r="U310" i="4"/>
  <c r="U311" i="4" s="1"/>
  <c r="AP310" i="4"/>
  <c r="AP311" i="4" s="1"/>
  <c r="AV310" i="4"/>
  <c r="AV311" i="4" s="1"/>
  <c r="BB310" i="4"/>
  <c r="BB311" i="4" s="1"/>
  <c r="BH310" i="4"/>
  <c r="BH311" i="4" s="1"/>
  <c r="BN310" i="4"/>
  <c r="BN311" i="4" s="1"/>
  <c r="R337" i="4"/>
  <c r="AL339" i="4"/>
  <c r="R353" i="4"/>
  <c r="AL355" i="4"/>
  <c r="S371" i="4"/>
  <c r="AJ256" i="4"/>
  <c r="AJ257" i="4" s="1"/>
  <c r="AM256" i="4"/>
  <c r="AM257" i="4" s="1"/>
  <c r="AP256" i="4"/>
  <c r="AP257" i="4" s="1"/>
  <c r="AS256" i="4"/>
  <c r="AS257" i="4" s="1"/>
  <c r="AV256" i="4"/>
  <c r="AV257" i="4" s="1"/>
  <c r="AY256" i="4"/>
  <c r="AY257" i="4" s="1"/>
  <c r="BB256" i="4"/>
  <c r="BB257" i="4" s="1"/>
  <c r="BE256" i="4"/>
  <c r="BE257" i="4" s="1"/>
  <c r="BH256" i="4"/>
  <c r="BH257" i="4" s="1"/>
  <c r="BK256" i="4"/>
  <c r="BK257" i="4" s="1"/>
  <c r="BN256" i="4"/>
  <c r="BN257" i="4" s="1"/>
  <c r="S278" i="4"/>
  <c r="V278" i="4"/>
  <c r="V279" i="4" s="1"/>
  <c r="V280" i="4" s="1"/>
  <c r="Y278" i="4"/>
  <c r="Y279" i="4" s="1"/>
  <c r="AB278" i="4"/>
  <c r="AB279" i="4" s="1"/>
  <c r="AE278" i="4"/>
  <c r="AE279" i="4" s="1"/>
  <c r="AE280" i="4" s="1"/>
  <c r="AH278" i="4"/>
  <c r="AH279" i="4" s="1"/>
  <c r="AH280" i="4" s="1"/>
  <c r="AC290" i="4"/>
  <c r="AC291" i="4" s="1"/>
  <c r="AF290" i="4"/>
  <c r="AF291" i="4" s="1"/>
  <c r="AI290" i="4"/>
  <c r="AI291" i="4" s="1"/>
  <c r="S294" i="4"/>
  <c r="V294" i="4"/>
  <c r="V295" i="4" s="1"/>
  <c r="Y294" i="4"/>
  <c r="Y295" i="4" s="1"/>
  <c r="AB294" i="4"/>
  <c r="AB295" i="4" s="1"/>
  <c r="AE294" i="4"/>
  <c r="AE295" i="4" s="1"/>
  <c r="AH294" i="4"/>
  <c r="AH295" i="4" s="1"/>
  <c r="S306" i="4"/>
  <c r="V306" i="4"/>
  <c r="V307" i="4" s="1"/>
  <c r="Y306" i="4"/>
  <c r="Y307" i="4" s="1"/>
  <c r="AB306" i="4"/>
  <c r="AB307" i="4" s="1"/>
  <c r="AE306" i="4"/>
  <c r="AE307" i="4" s="1"/>
  <c r="AH306" i="4"/>
  <c r="AH307" i="4" s="1"/>
  <c r="AM326" i="4"/>
  <c r="AM327" i="4" s="1"/>
  <c r="AM328" i="4" s="1"/>
  <c r="AP326" i="4"/>
  <c r="AP327" i="4" s="1"/>
  <c r="AP328" i="4" s="1"/>
  <c r="AS326" i="4"/>
  <c r="AS327" i="4" s="1"/>
  <c r="AS328" i="4" s="1"/>
  <c r="AV326" i="4"/>
  <c r="AV327" i="4" s="1"/>
  <c r="AV328" i="4" s="1"/>
  <c r="AY326" i="4"/>
  <c r="AY327" i="4" s="1"/>
  <c r="AY328" i="4" s="1"/>
  <c r="BB326" i="4"/>
  <c r="BB327" i="4" s="1"/>
  <c r="BB328" i="4" s="1"/>
  <c r="BE326" i="4"/>
  <c r="BE327" i="4" s="1"/>
  <c r="BE328" i="4" s="1"/>
  <c r="BH326" i="4"/>
  <c r="BH327" i="4" s="1"/>
  <c r="BH328" i="4" s="1"/>
  <c r="BK326" i="4"/>
  <c r="BK327" i="4" s="1"/>
  <c r="BK328" i="4" s="1"/>
  <c r="BN326" i="4"/>
  <c r="BN327" i="4" s="1"/>
  <c r="BN328" i="4" s="1"/>
  <c r="AN338" i="4"/>
  <c r="AN339" i="4" s="1"/>
  <c r="AQ338" i="4"/>
  <c r="AQ339" i="4" s="1"/>
  <c r="AT338" i="4"/>
  <c r="AT339" i="4" s="1"/>
  <c r="AW338" i="4"/>
  <c r="AW339" i="4" s="1"/>
  <c r="AZ338" i="4"/>
  <c r="AZ339" i="4" s="1"/>
  <c r="BC338" i="4"/>
  <c r="BC339" i="4" s="1"/>
  <c r="BF338" i="4"/>
  <c r="BF339" i="4" s="1"/>
  <c r="BI338" i="4"/>
  <c r="BI339" i="4" s="1"/>
  <c r="BL338" i="4"/>
  <c r="BL339" i="4" s="1"/>
  <c r="BO338" i="4"/>
  <c r="BO339" i="4" s="1"/>
  <c r="AN354" i="4"/>
  <c r="AN355" i="4" s="1"/>
  <c r="AQ354" i="4"/>
  <c r="AQ355" i="4" s="1"/>
  <c r="AT354" i="4"/>
  <c r="AT355" i="4" s="1"/>
  <c r="AW354" i="4"/>
  <c r="AW355" i="4" s="1"/>
  <c r="AZ354" i="4"/>
  <c r="AZ355" i="4" s="1"/>
  <c r="BC354" i="4"/>
  <c r="BC355" i="4" s="1"/>
  <c r="BF354" i="4"/>
  <c r="BF355" i="4" s="1"/>
  <c r="BI354" i="4"/>
  <c r="BI355" i="4" s="1"/>
  <c r="BL354" i="4"/>
  <c r="BL355" i="4" s="1"/>
  <c r="BO354" i="4"/>
  <c r="BO355" i="4" s="1"/>
  <c r="AM358" i="4"/>
  <c r="AM359" i="4" s="1"/>
  <c r="AP358" i="4"/>
  <c r="AP359" i="4" s="1"/>
  <c r="AS358" i="4"/>
  <c r="AS359" i="4" s="1"/>
  <c r="AV358" i="4"/>
  <c r="AV359" i="4" s="1"/>
  <c r="AY358" i="4"/>
  <c r="AY359" i="4" s="1"/>
  <c r="BB358" i="4"/>
  <c r="BB359" i="4" s="1"/>
  <c r="BE358" i="4"/>
  <c r="BE359" i="4" s="1"/>
  <c r="BH358" i="4"/>
  <c r="BH359" i="4" s="1"/>
  <c r="BK358" i="4"/>
  <c r="BK359" i="4" s="1"/>
  <c r="BN358" i="4"/>
  <c r="BN359" i="4" s="1"/>
  <c r="AL362" i="4"/>
  <c r="AL363" i="4" s="1"/>
  <c r="AO362" i="4"/>
  <c r="AO363" i="4" s="1"/>
  <c r="AR362" i="4"/>
  <c r="AR363" i="4" s="1"/>
  <c r="AU362" i="4"/>
  <c r="AU363" i="4" s="1"/>
  <c r="AX362" i="4"/>
  <c r="AX363" i="4" s="1"/>
  <c r="BA362" i="4"/>
  <c r="BA363" i="4" s="1"/>
  <c r="BD362" i="4"/>
  <c r="BD363" i="4" s="1"/>
  <c r="BG362" i="4"/>
  <c r="BG363" i="4" s="1"/>
  <c r="BJ362" i="4"/>
  <c r="BJ363" i="4" s="1"/>
  <c r="BM362" i="4"/>
  <c r="BM363" i="4" s="1"/>
  <c r="AN366" i="4"/>
  <c r="AN367" i="4" s="1"/>
  <c r="AQ366" i="4"/>
  <c r="AQ367" i="4" s="1"/>
  <c r="AT366" i="4"/>
  <c r="AT367" i="4" s="1"/>
  <c r="AW366" i="4"/>
  <c r="AW367" i="4" s="1"/>
  <c r="AZ366" i="4"/>
  <c r="AZ367" i="4" s="1"/>
  <c r="BC366" i="4"/>
  <c r="BC367" i="4" s="1"/>
  <c r="BF366" i="4"/>
  <c r="BF367" i="4" s="1"/>
  <c r="BI366" i="4"/>
  <c r="BI367" i="4" s="1"/>
  <c r="BL366" i="4"/>
  <c r="BL367" i="4" s="1"/>
  <c r="BO366" i="4"/>
  <c r="BO367" i="4" s="1"/>
  <c r="AM370" i="4"/>
  <c r="AM371" i="4" s="1"/>
  <c r="AP370" i="4"/>
  <c r="AP371" i="4" s="1"/>
  <c r="AS370" i="4"/>
  <c r="AS371" i="4" s="1"/>
  <c r="AV370" i="4"/>
  <c r="AV371" i="4" s="1"/>
  <c r="AY370" i="4"/>
  <c r="AY371" i="4" s="1"/>
  <c r="BB370" i="4"/>
  <c r="BB371" i="4" s="1"/>
  <c r="BE370" i="4"/>
  <c r="BE371" i="4" s="1"/>
  <c r="BH370" i="4"/>
  <c r="BH371" i="4" s="1"/>
  <c r="BK370" i="4"/>
  <c r="BK371" i="4" s="1"/>
  <c r="BN370" i="4"/>
  <c r="BN371" i="4" s="1"/>
  <c r="AK380" i="4"/>
  <c r="AK381" i="4" s="1"/>
  <c r="AK382" i="4" s="1"/>
  <c r="AH380" i="4"/>
  <c r="AH381" i="4" s="1"/>
  <c r="AH382" i="4" s="1"/>
  <c r="AE380" i="4"/>
  <c r="AE381" i="4" s="1"/>
  <c r="AE382" i="4" s="1"/>
  <c r="AB380" i="4"/>
  <c r="AB381" i="4" s="1"/>
  <c r="AB382" i="4" s="1"/>
  <c r="Y380" i="4"/>
  <c r="Y381" i="4" s="1"/>
  <c r="Y382" i="4" s="1"/>
  <c r="AJ380" i="4"/>
  <c r="AJ381" i="4" s="1"/>
  <c r="AJ382" i="4" s="1"/>
  <c r="AG380" i="4"/>
  <c r="AG381" i="4" s="1"/>
  <c r="AG382" i="4" s="1"/>
  <c r="AF380" i="4"/>
  <c r="AF381" i="4" s="1"/>
  <c r="AF382" i="4" s="1"/>
  <c r="AS380" i="4"/>
  <c r="AS381" i="4" s="1"/>
  <c r="AS382" i="4" s="1"/>
  <c r="BB380" i="4"/>
  <c r="BB381" i="4" s="1"/>
  <c r="BB382" i="4" s="1"/>
  <c r="BK380" i="4"/>
  <c r="BK381" i="4" s="1"/>
  <c r="BK382" i="4" s="1"/>
  <c r="AL387" i="4"/>
  <c r="AL388" i="4" s="1"/>
  <c r="X392" i="4"/>
  <c r="X393" i="4" s="1"/>
  <c r="X394" i="4" s="1"/>
  <c r="AG392" i="4"/>
  <c r="AG393" i="4" s="1"/>
  <c r="AG394" i="4" s="1"/>
  <c r="AP392" i="4"/>
  <c r="AP393" i="4" s="1"/>
  <c r="AP394" i="4" s="1"/>
  <c r="AY392" i="4"/>
  <c r="AY393" i="4" s="1"/>
  <c r="AY394" i="4" s="1"/>
  <c r="AN410" i="4"/>
  <c r="AN411" i="4" s="1"/>
  <c r="AN412" i="4" s="1"/>
  <c r="AK410" i="4"/>
  <c r="AK411" i="4" s="1"/>
  <c r="AK412" i="4" s="1"/>
  <c r="AH410" i="4"/>
  <c r="AH411" i="4" s="1"/>
  <c r="AH412" i="4" s="1"/>
  <c r="AE410" i="4"/>
  <c r="AE411" i="4" s="1"/>
  <c r="AE412" i="4" s="1"/>
  <c r="AB410" i="4"/>
  <c r="AB411" i="4" s="1"/>
  <c r="AB412" i="4" s="1"/>
  <c r="Y410" i="4"/>
  <c r="Y411" i="4" s="1"/>
  <c r="Y412" i="4" s="1"/>
  <c r="V410" i="4"/>
  <c r="V411" i="4" s="1"/>
  <c r="V412" i="4" s="1"/>
  <c r="S410" i="4"/>
  <c r="AM410" i="4"/>
  <c r="AM411" i="4" s="1"/>
  <c r="AM412" i="4" s="1"/>
  <c r="AJ410" i="4"/>
  <c r="AJ411" i="4" s="1"/>
  <c r="AJ412" i="4" s="1"/>
  <c r="AG410" i="4"/>
  <c r="AG411" i="4" s="1"/>
  <c r="AG412" i="4" s="1"/>
  <c r="AD410" i="4"/>
  <c r="AD411" i="4" s="1"/>
  <c r="AD412" i="4" s="1"/>
  <c r="AA410" i="4"/>
  <c r="AA411" i="4" s="1"/>
  <c r="AA412" i="4" s="1"/>
  <c r="X410" i="4"/>
  <c r="X411" i="4" s="1"/>
  <c r="X412" i="4" s="1"/>
  <c r="U410" i="4"/>
  <c r="U411" i="4" s="1"/>
  <c r="U412" i="4" s="1"/>
  <c r="AL410" i="4"/>
  <c r="AL411" i="4" s="1"/>
  <c r="AL412" i="4" s="1"/>
  <c r="AI410" i="4"/>
  <c r="AI411" i="4" s="1"/>
  <c r="AI412" i="4" s="1"/>
  <c r="AF410" i="4"/>
  <c r="AF411" i="4" s="1"/>
  <c r="AF412" i="4" s="1"/>
  <c r="AC410" i="4"/>
  <c r="AC411" i="4" s="1"/>
  <c r="AC412" i="4" s="1"/>
  <c r="Z410" i="4"/>
  <c r="Z411" i="4" s="1"/>
  <c r="Z412" i="4" s="1"/>
  <c r="W410" i="4"/>
  <c r="W411" i="4" s="1"/>
  <c r="W412" i="4" s="1"/>
  <c r="T410" i="4"/>
  <c r="T411" i="4" s="1"/>
  <c r="T412" i="4" s="1"/>
  <c r="AO410" i="4"/>
  <c r="AO411" i="4" s="1"/>
  <c r="AO412" i="4" s="1"/>
  <c r="AU410" i="4"/>
  <c r="AU411" i="4" s="1"/>
  <c r="AU412" i="4" s="1"/>
  <c r="BA410" i="4"/>
  <c r="BA411" i="4" s="1"/>
  <c r="BA412" i="4" s="1"/>
  <c r="BG410" i="4"/>
  <c r="BG411" i="4" s="1"/>
  <c r="BG412" i="4" s="1"/>
  <c r="BM410" i="4"/>
  <c r="BM411" i="4" s="1"/>
  <c r="BM412" i="4" s="1"/>
  <c r="R431" i="4"/>
  <c r="U482" i="4"/>
  <c r="U483" i="4" s="1"/>
  <c r="AM482" i="4"/>
  <c r="AM483" i="4" s="1"/>
  <c r="BE482" i="4"/>
  <c r="BE483" i="4" s="1"/>
  <c r="BM498" i="4"/>
  <c r="BM499" i="4" s="1"/>
  <c r="BJ498" i="4"/>
  <c r="BJ499" i="4" s="1"/>
  <c r="BG498" i="4"/>
  <c r="BG499" i="4" s="1"/>
  <c r="BD498" i="4"/>
  <c r="BD499" i="4" s="1"/>
  <c r="BA498" i="4"/>
  <c r="BA499" i="4" s="1"/>
  <c r="AX498" i="4"/>
  <c r="AX499" i="4" s="1"/>
  <c r="AU498" i="4"/>
  <c r="AU499" i="4" s="1"/>
  <c r="AR498" i="4"/>
  <c r="AR499" i="4" s="1"/>
  <c r="AO498" i="4"/>
  <c r="AO499" i="4" s="1"/>
  <c r="AM498" i="4"/>
  <c r="AM499" i="4" s="1"/>
  <c r="AJ498" i="4"/>
  <c r="AJ499" i="4" s="1"/>
  <c r="AG498" i="4"/>
  <c r="AG499" i="4" s="1"/>
  <c r="AD498" i="4"/>
  <c r="AD499" i="4" s="1"/>
  <c r="AA498" i="4"/>
  <c r="AA499" i="4" s="1"/>
  <c r="X498" i="4"/>
  <c r="X499" i="4" s="1"/>
  <c r="U498" i="4"/>
  <c r="U499" i="4" s="1"/>
  <c r="BN498" i="4"/>
  <c r="BN499" i="4" s="1"/>
  <c r="BI498" i="4"/>
  <c r="BI499" i="4" s="1"/>
  <c r="BE498" i="4"/>
  <c r="BE499" i="4" s="1"/>
  <c r="AZ498" i="4"/>
  <c r="AZ499" i="4" s="1"/>
  <c r="AV498" i="4"/>
  <c r="AV499" i="4" s="1"/>
  <c r="AQ498" i="4"/>
  <c r="AQ499" i="4" s="1"/>
  <c r="AL498" i="4"/>
  <c r="AL499" i="4" s="1"/>
  <c r="AH498" i="4"/>
  <c r="AH499" i="4" s="1"/>
  <c r="AC498" i="4"/>
  <c r="AC499" i="4" s="1"/>
  <c r="AC528" i="4" s="1"/>
  <c r="Y498" i="4"/>
  <c r="Y499" i="4" s="1"/>
  <c r="T498" i="4"/>
  <c r="T499" i="4" s="1"/>
  <c r="BL498" i="4"/>
  <c r="BL499" i="4" s="1"/>
  <c r="BH498" i="4"/>
  <c r="BH499" i="4" s="1"/>
  <c r="BC498" i="4"/>
  <c r="BC499" i="4" s="1"/>
  <c r="AY498" i="4"/>
  <c r="AY499" i="4" s="1"/>
  <c r="AT498" i="4"/>
  <c r="AT499" i="4" s="1"/>
  <c r="AP498" i="4"/>
  <c r="AP499" i="4" s="1"/>
  <c r="AK498" i="4"/>
  <c r="AK499" i="4" s="1"/>
  <c r="AF498" i="4"/>
  <c r="AF499" i="4" s="1"/>
  <c r="AB498" i="4"/>
  <c r="AB499" i="4" s="1"/>
  <c r="W498" i="4"/>
  <c r="W499" i="4" s="1"/>
  <c r="S498" i="4"/>
  <c r="AN498" i="4"/>
  <c r="AN499" i="4" s="1"/>
  <c r="AI498" i="4"/>
  <c r="AI499" i="4" s="1"/>
  <c r="AE498" i="4"/>
  <c r="AE499" i="4" s="1"/>
  <c r="Z498" i="4"/>
  <c r="Z499" i="4" s="1"/>
  <c r="V498" i="4"/>
  <c r="V499" i="4" s="1"/>
  <c r="BO498" i="4"/>
  <c r="BO499" i="4" s="1"/>
  <c r="BO594" i="4"/>
  <c r="BO595" i="4" s="1"/>
  <c r="BJ594" i="4"/>
  <c r="BJ595" i="4" s="1"/>
  <c r="BJ596" i="4" s="1"/>
  <c r="BG594" i="4"/>
  <c r="BG595" i="4" s="1"/>
  <c r="BG596" i="4" s="1"/>
  <c r="BD594" i="4"/>
  <c r="BD595" i="4" s="1"/>
  <c r="BD596" i="4" s="1"/>
  <c r="BA594" i="4"/>
  <c r="BA595" i="4" s="1"/>
  <c r="AX594" i="4"/>
  <c r="AX595" i="4" s="1"/>
  <c r="AX596" i="4" s="1"/>
  <c r="AU594" i="4"/>
  <c r="AU595" i="4" s="1"/>
  <c r="AR594" i="4"/>
  <c r="AR595" i="4" s="1"/>
  <c r="BL594" i="4"/>
  <c r="BL595" i="4" s="1"/>
  <c r="BI594" i="4"/>
  <c r="BI595" i="4" s="1"/>
  <c r="BI596" i="4" s="1"/>
  <c r="BF594" i="4"/>
  <c r="BF595" i="4" s="1"/>
  <c r="BC594" i="4"/>
  <c r="BC595" i="4" s="1"/>
  <c r="AZ594" i="4"/>
  <c r="AZ595" i="4" s="1"/>
  <c r="AZ596" i="4" s="1"/>
  <c r="AW594" i="4"/>
  <c r="AW595" i="4" s="1"/>
  <c r="AW596" i="4" s="1"/>
  <c r="AT594" i="4"/>
  <c r="AT595" i="4" s="1"/>
  <c r="AQ594" i="4"/>
  <c r="AQ595" i="4" s="1"/>
  <c r="AN594" i="4"/>
  <c r="AN595" i="4" s="1"/>
  <c r="AK594" i="4"/>
  <c r="AK595" i="4" s="1"/>
  <c r="AK596" i="4" s="1"/>
  <c r="AH594" i="4"/>
  <c r="AH595" i="4" s="1"/>
  <c r="AE594" i="4"/>
  <c r="AE595" i="4" s="1"/>
  <c r="AE596" i="4" s="1"/>
  <c r="AB594" i="4"/>
  <c r="AB595" i="4" s="1"/>
  <c r="Y594" i="4"/>
  <c r="Y595" i="4" s="1"/>
  <c r="V594" i="4"/>
  <c r="V595" i="4" s="1"/>
  <c r="AL594" i="4"/>
  <c r="AL595" i="4" s="1"/>
  <c r="AL596" i="4" s="1"/>
  <c r="AA594" i="4"/>
  <c r="AA595" i="4" s="1"/>
  <c r="T594" i="4"/>
  <c r="T595" i="4" s="1"/>
  <c r="T596" i="4" s="1"/>
  <c r="BN594" i="4"/>
  <c r="BN595" i="4" s="1"/>
  <c r="BK594" i="4"/>
  <c r="BK595" i="4" s="1"/>
  <c r="BB594" i="4"/>
  <c r="BB595" i="4" s="1"/>
  <c r="BB596" i="4" s="1"/>
  <c r="AS594" i="4"/>
  <c r="AS595" i="4" s="1"/>
  <c r="AO594" i="4"/>
  <c r="AO595" i="4" s="1"/>
  <c r="AD594" i="4"/>
  <c r="AD595" i="4" s="1"/>
  <c r="AD596" i="4" s="1"/>
  <c r="W594" i="4"/>
  <c r="W595" i="4" s="1"/>
  <c r="W596" i="4" s="1"/>
  <c r="AG594" i="4"/>
  <c r="AG595" i="4" s="1"/>
  <c r="AG596" i="4" s="1"/>
  <c r="Z594" i="4"/>
  <c r="Z595" i="4" s="1"/>
  <c r="Z596" i="4" s="1"/>
  <c r="S594" i="4"/>
  <c r="BH594" i="4"/>
  <c r="BH595" i="4" s="1"/>
  <c r="BH596" i="4" s="1"/>
  <c r="AY594" i="4"/>
  <c r="AY595" i="4" s="1"/>
  <c r="AP594" i="4"/>
  <c r="AP595" i="4" s="1"/>
  <c r="AI594" i="4"/>
  <c r="AI595" i="4" s="1"/>
  <c r="X594" i="4"/>
  <c r="X595" i="4" s="1"/>
  <c r="X596" i="4" s="1"/>
  <c r="AV594" i="4"/>
  <c r="AV595" i="4" s="1"/>
  <c r="AJ594" i="4"/>
  <c r="AJ595" i="4" s="1"/>
  <c r="AJ596" i="4" s="1"/>
  <c r="BE594" i="4"/>
  <c r="BE595" i="4" s="1"/>
  <c r="AF594" i="4"/>
  <c r="AF595" i="4" s="1"/>
  <c r="AF596" i="4" s="1"/>
  <c r="U594" i="4"/>
  <c r="U595" i="4" s="1"/>
  <c r="AM594" i="4"/>
  <c r="AM595" i="4" s="1"/>
  <c r="BA612" i="4"/>
  <c r="AM362" i="4"/>
  <c r="AM363" i="4" s="1"/>
  <c r="AP362" i="4"/>
  <c r="AP363" i="4" s="1"/>
  <c r="AS362" i="4"/>
  <c r="AS363" i="4" s="1"/>
  <c r="AV362" i="4"/>
  <c r="AV363" i="4" s="1"/>
  <c r="AY362" i="4"/>
  <c r="AY363" i="4" s="1"/>
  <c r="BB362" i="4"/>
  <c r="BB363" i="4" s="1"/>
  <c r="BE362" i="4"/>
  <c r="BE363" i="4" s="1"/>
  <c r="BH362" i="4"/>
  <c r="BH363" i="4" s="1"/>
  <c r="BK362" i="4"/>
  <c r="BK363" i="4" s="1"/>
  <c r="BN362" i="4"/>
  <c r="BN363" i="4" s="1"/>
  <c r="R379" i="4"/>
  <c r="S405" i="4"/>
  <c r="AP519" i="4"/>
  <c r="R517" i="4"/>
  <c r="T256" i="4"/>
  <c r="T257" i="4" s="1"/>
  <c r="W256" i="4"/>
  <c r="W257" i="4" s="1"/>
  <c r="Z256" i="4"/>
  <c r="Z257" i="4" s="1"/>
  <c r="AC256" i="4"/>
  <c r="AC257" i="4" s="1"/>
  <c r="AF256" i="4"/>
  <c r="AF257" i="4" s="1"/>
  <c r="AM274" i="4"/>
  <c r="AM275" i="4" s="1"/>
  <c r="AP274" i="4"/>
  <c r="AP275" i="4" s="1"/>
  <c r="AS274" i="4"/>
  <c r="AS275" i="4" s="1"/>
  <c r="AV274" i="4"/>
  <c r="AV275" i="4" s="1"/>
  <c r="AY274" i="4"/>
  <c r="AY275" i="4" s="1"/>
  <c r="BB274" i="4"/>
  <c r="BB275" i="4" s="1"/>
  <c r="BE274" i="4"/>
  <c r="BE275" i="4" s="1"/>
  <c r="BH274" i="4"/>
  <c r="BH275" i="4" s="1"/>
  <c r="BK274" i="4"/>
  <c r="BK275" i="4" s="1"/>
  <c r="AL278" i="4"/>
  <c r="AL279" i="4" s="1"/>
  <c r="AL280" i="4" s="1"/>
  <c r="AO278" i="4"/>
  <c r="AO279" i="4" s="1"/>
  <c r="AR278" i="4"/>
  <c r="AR279" i="4" s="1"/>
  <c r="AR280" i="4" s="1"/>
  <c r="AU278" i="4"/>
  <c r="AU279" i="4" s="1"/>
  <c r="AX278" i="4"/>
  <c r="AX279" i="4" s="1"/>
  <c r="AX280" i="4" s="1"/>
  <c r="BA278" i="4"/>
  <c r="BA279" i="4" s="1"/>
  <c r="BA280" i="4" s="1"/>
  <c r="BD278" i="4"/>
  <c r="BD279" i="4" s="1"/>
  <c r="BG278" i="4"/>
  <c r="BG279" i="4" s="1"/>
  <c r="BG280" i="4" s="1"/>
  <c r="BJ278" i="4"/>
  <c r="BJ279" i="4" s="1"/>
  <c r="BJ280" i="4" s="1"/>
  <c r="BM278" i="4"/>
  <c r="BM279" i="4" s="1"/>
  <c r="AM290" i="4"/>
  <c r="AM291" i="4" s="1"/>
  <c r="AP290" i="4"/>
  <c r="AP291" i="4" s="1"/>
  <c r="AS290" i="4"/>
  <c r="AS291" i="4" s="1"/>
  <c r="AV290" i="4"/>
  <c r="AV291" i="4" s="1"/>
  <c r="AY290" i="4"/>
  <c r="AY291" i="4" s="1"/>
  <c r="BB290" i="4"/>
  <c r="BB291" i="4" s="1"/>
  <c r="BE290" i="4"/>
  <c r="BE291" i="4" s="1"/>
  <c r="BH290" i="4"/>
  <c r="BH291" i="4" s="1"/>
  <c r="BK290" i="4"/>
  <c r="BK291" i="4" s="1"/>
  <c r="AL294" i="4"/>
  <c r="AL295" i="4" s="1"/>
  <c r="AO294" i="4"/>
  <c r="AO295" i="4" s="1"/>
  <c r="AR294" i="4"/>
  <c r="AR295" i="4" s="1"/>
  <c r="AU294" i="4"/>
  <c r="AU295" i="4" s="1"/>
  <c r="AX294" i="4"/>
  <c r="AX295" i="4" s="1"/>
  <c r="BA294" i="4"/>
  <c r="BA295" i="4" s="1"/>
  <c r="BD294" i="4"/>
  <c r="BD295" i="4" s="1"/>
  <c r="BG294" i="4"/>
  <c r="BG295" i="4" s="1"/>
  <c r="BJ294" i="4"/>
  <c r="BJ295" i="4" s="1"/>
  <c r="BM294" i="4"/>
  <c r="BM295" i="4" s="1"/>
  <c r="AM302" i="4"/>
  <c r="AM303" i="4" s="1"/>
  <c r="AP302" i="4"/>
  <c r="AP303" i="4" s="1"/>
  <c r="AS302" i="4"/>
  <c r="AS303" i="4" s="1"/>
  <c r="AV302" i="4"/>
  <c r="AV303" i="4" s="1"/>
  <c r="AY302" i="4"/>
  <c r="AY303" i="4" s="1"/>
  <c r="BB302" i="4"/>
  <c r="BB303" i="4" s="1"/>
  <c r="BE302" i="4"/>
  <c r="BE303" i="4" s="1"/>
  <c r="BH302" i="4"/>
  <c r="BH303" i="4" s="1"/>
  <c r="BK302" i="4"/>
  <c r="BK303" i="4" s="1"/>
  <c r="AL306" i="4"/>
  <c r="AL307" i="4" s="1"/>
  <c r="AO306" i="4"/>
  <c r="AO307" i="4" s="1"/>
  <c r="AR306" i="4"/>
  <c r="AR307" i="4" s="1"/>
  <c r="AU306" i="4"/>
  <c r="AU307" i="4" s="1"/>
  <c r="AX306" i="4"/>
  <c r="AX307" i="4" s="1"/>
  <c r="BA306" i="4"/>
  <c r="BA307" i="4" s="1"/>
  <c r="BD306" i="4"/>
  <c r="BD307" i="4" s="1"/>
  <c r="BG306" i="4"/>
  <c r="BG307" i="4" s="1"/>
  <c r="BJ306" i="4"/>
  <c r="BJ307" i="4" s="1"/>
  <c r="BM306" i="4"/>
  <c r="BM307" i="4" s="1"/>
  <c r="T326" i="4"/>
  <c r="T327" i="4" s="1"/>
  <c r="T328" i="4" s="1"/>
  <c r="W326" i="4"/>
  <c r="W327" i="4" s="1"/>
  <c r="W328" i="4" s="1"/>
  <c r="Z326" i="4"/>
  <c r="Z327" i="4" s="1"/>
  <c r="Z328" i="4" s="1"/>
  <c r="AC326" i="4"/>
  <c r="AC327" i="4" s="1"/>
  <c r="AC328" i="4" s="1"/>
  <c r="AF326" i="4"/>
  <c r="AF327" i="4" s="1"/>
  <c r="AF328" i="4" s="1"/>
  <c r="U338" i="4"/>
  <c r="U339" i="4" s="1"/>
  <c r="U340" i="4" s="1"/>
  <c r="X338" i="4"/>
  <c r="X339" i="4" s="1"/>
  <c r="X340" i="4" s="1"/>
  <c r="AA338" i="4"/>
  <c r="AA339" i="4" s="1"/>
  <c r="AA340" i="4" s="1"/>
  <c r="AD338" i="4"/>
  <c r="AD339" i="4" s="1"/>
  <c r="AD340" i="4" s="1"/>
  <c r="AG338" i="4"/>
  <c r="AG339" i="4" s="1"/>
  <c r="AJ338" i="4"/>
  <c r="AJ339" i="4" s="1"/>
  <c r="AJ340" i="4" s="1"/>
  <c r="AM344" i="4"/>
  <c r="AM345" i="4" s="1"/>
  <c r="AM346" i="4" s="1"/>
  <c r="AP344" i="4"/>
  <c r="AP345" i="4" s="1"/>
  <c r="AP346" i="4" s="1"/>
  <c r="AS344" i="4"/>
  <c r="AS345" i="4" s="1"/>
  <c r="AS346" i="4" s="1"/>
  <c r="AV344" i="4"/>
  <c r="AV345" i="4" s="1"/>
  <c r="AV346" i="4" s="1"/>
  <c r="AY344" i="4"/>
  <c r="AY345" i="4" s="1"/>
  <c r="AY346" i="4" s="1"/>
  <c r="BB344" i="4"/>
  <c r="BB345" i="4" s="1"/>
  <c r="BB346" i="4" s="1"/>
  <c r="BE344" i="4"/>
  <c r="BE345" i="4" s="1"/>
  <c r="BE346" i="4" s="1"/>
  <c r="BH344" i="4"/>
  <c r="BH345" i="4" s="1"/>
  <c r="BH346" i="4" s="1"/>
  <c r="BK344" i="4"/>
  <c r="BK345" i="4" s="1"/>
  <c r="BK346" i="4" s="1"/>
  <c r="U354" i="4"/>
  <c r="U355" i="4" s="1"/>
  <c r="X354" i="4"/>
  <c r="X355" i="4" s="1"/>
  <c r="AA354" i="4"/>
  <c r="AA355" i="4" s="1"/>
  <c r="AD354" i="4"/>
  <c r="AD355" i="4" s="1"/>
  <c r="AG354" i="4"/>
  <c r="AG355" i="4" s="1"/>
  <c r="AJ354" i="4"/>
  <c r="AJ355" i="4" s="1"/>
  <c r="T358" i="4"/>
  <c r="T359" i="4" s="1"/>
  <c r="W358" i="4"/>
  <c r="W359" i="4" s="1"/>
  <c r="Z358" i="4"/>
  <c r="Z359" i="4" s="1"/>
  <c r="AC358" i="4"/>
  <c r="AC359" i="4" s="1"/>
  <c r="AF358" i="4"/>
  <c r="AF359" i="4" s="1"/>
  <c r="S362" i="4"/>
  <c r="V362" i="4"/>
  <c r="V363" i="4" s="1"/>
  <c r="Y362" i="4"/>
  <c r="Y363" i="4" s="1"/>
  <c r="AB362" i="4"/>
  <c r="AB363" i="4" s="1"/>
  <c r="AE362" i="4"/>
  <c r="AE363" i="4" s="1"/>
  <c r="AH362" i="4"/>
  <c r="AH363" i="4" s="1"/>
  <c r="AK362" i="4"/>
  <c r="AK363" i="4" s="1"/>
  <c r="U366" i="4"/>
  <c r="U367" i="4" s="1"/>
  <c r="X366" i="4"/>
  <c r="X367" i="4" s="1"/>
  <c r="AA366" i="4"/>
  <c r="AA367" i="4" s="1"/>
  <c r="AD366" i="4"/>
  <c r="AD367" i="4" s="1"/>
  <c r="AG366" i="4"/>
  <c r="AG367" i="4" s="1"/>
  <c r="AJ366" i="4"/>
  <c r="AJ367" i="4" s="1"/>
  <c r="T370" i="4"/>
  <c r="T371" i="4" s="1"/>
  <c r="W370" i="4"/>
  <c r="W371" i="4" s="1"/>
  <c r="Z370" i="4"/>
  <c r="Z371" i="4" s="1"/>
  <c r="AC370" i="4"/>
  <c r="AC371" i="4" s="1"/>
  <c r="AF370" i="4"/>
  <c r="AF371" i="4" s="1"/>
  <c r="S374" i="4"/>
  <c r="V374" i="4"/>
  <c r="V375" i="4" s="1"/>
  <c r="Y374" i="4"/>
  <c r="Y375" i="4" s="1"/>
  <c r="AB374" i="4"/>
  <c r="AB375" i="4" s="1"/>
  <c r="AE374" i="4"/>
  <c r="AE375" i="4" s="1"/>
  <c r="AH374" i="4"/>
  <c r="AH375" i="4" s="1"/>
  <c r="AK374" i="4"/>
  <c r="AK375" i="4" s="1"/>
  <c r="AN374" i="4"/>
  <c r="AN375" i="4" s="1"/>
  <c r="AQ374" i="4"/>
  <c r="AQ375" i="4" s="1"/>
  <c r="AT374" i="4"/>
  <c r="AT375" i="4" s="1"/>
  <c r="AW374" i="4"/>
  <c r="AW375" i="4" s="1"/>
  <c r="AZ374" i="4"/>
  <c r="AZ375" i="4" s="1"/>
  <c r="BC374" i="4"/>
  <c r="BC375" i="4" s="1"/>
  <c r="BF374" i="4"/>
  <c r="BF375" i="4" s="1"/>
  <c r="BI374" i="4"/>
  <c r="BI375" i="4" s="1"/>
  <c r="BL374" i="4"/>
  <c r="BL375" i="4" s="1"/>
  <c r="BO374" i="4"/>
  <c r="BO375" i="4" s="1"/>
  <c r="T380" i="4"/>
  <c r="T381" i="4" s="1"/>
  <c r="T382" i="4" s="1"/>
  <c r="W380" i="4"/>
  <c r="W381" i="4" s="1"/>
  <c r="W382" i="4" s="1"/>
  <c r="AD380" i="4"/>
  <c r="AD381" i="4" s="1"/>
  <c r="AD382" i="4" s="1"/>
  <c r="AL380" i="4"/>
  <c r="AL381" i="4" s="1"/>
  <c r="AL382" i="4" s="1"/>
  <c r="AQ380" i="4"/>
  <c r="AQ381" i="4" s="1"/>
  <c r="AQ382" i="4" s="1"/>
  <c r="AU380" i="4"/>
  <c r="AU381" i="4" s="1"/>
  <c r="AU382" i="4" s="1"/>
  <c r="AZ380" i="4"/>
  <c r="AZ381" i="4" s="1"/>
  <c r="AZ382" i="4" s="1"/>
  <c r="BD380" i="4"/>
  <c r="BD381" i="4" s="1"/>
  <c r="BD382" i="4" s="1"/>
  <c r="BI380" i="4"/>
  <c r="BI381" i="4" s="1"/>
  <c r="BI382" i="4" s="1"/>
  <c r="BM380" i="4"/>
  <c r="BM381" i="4" s="1"/>
  <c r="BM382" i="4" s="1"/>
  <c r="S387" i="4"/>
  <c r="Y406" i="4"/>
  <c r="AW406" i="4"/>
  <c r="BO406" i="4"/>
  <c r="AR410" i="4"/>
  <c r="AR411" i="4" s="1"/>
  <c r="AR412" i="4" s="1"/>
  <c r="AX410" i="4"/>
  <c r="AX411" i="4" s="1"/>
  <c r="AX412" i="4" s="1"/>
  <c r="BD410" i="4"/>
  <c r="BD411" i="4" s="1"/>
  <c r="BD412" i="4" s="1"/>
  <c r="BJ410" i="4"/>
  <c r="BJ411" i="4" s="1"/>
  <c r="BJ412" i="4" s="1"/>
  <c r="BM470" i="4"/>
  <c r="BM471" i="4" s="1"/>
  <c r="BJ470" i="4"/>
  <c r="BJ471" i="4" s="1"/>
  <c r="BG470" i="4"/>
  <c r="BG471" i="4" s="1"/>
  <c r="BD470" i="4"/>
  <c r="BD471" i="4" s="1"/>
  <c r="BA470" i="4"/>
  <c r="BA471" i="4" s="1"/>
  <c r="AX470" i="4"/>
  <c r="AX471" i="4" s="1"/>
  <c r="AU470" i="4"/>
  <c r="AU471" i="4" s="1"/>
  <c r="AR470" i="4"/>
  <c r="AR471" i="4" s="1"/>
  <c r="AO470" i="4"/>
  <c r="AO471" i="4" s="1"/>
  <c r="AL470" i="4"/>
  <c r="AL471" i="4" s="1"/>
  <c r="AI470" i="4"/>
  <c r="AI471" i="4" s="1"/>
  <c r="AF470" i="4"/>
  <c r="AF471" i="4" s="1"/>
  <c r="AC470" i="4"/>
  <c r="AC471" i="4" s="1"/>
  <c r="Z470" i="4"/>
  <c r="Z471" i="4" s="1"/>
  <c r="W470" i="4"/>
  <c r="W471" i="4" s="1"/>
  <c r="T470" i="4"/>
  <c r="T471" i="4" s="1"/>
  <c r="BO470" i="4"/>
  <c r="BO471" i="4" s="1"/>
  <c r="BL470" i="4"/>
  <c r="BL471" i="4" s="1"/>
  <c r="BI470" i="4"/>
  <c r="BI471" i="4" s="1"/>
  <c r="BF470" i="4"/>
  <c r="BF471" i="4" s="1"/>
  <c r="BC470" i="4"/>
  <c r="BC471" i="4" s="1"/>
  <c r="AZ470" i="4"/>
  <c r="AZ471" i="4" s="1"/>
  <c r="AW470" i="4"/>
  <c r="AW471" i="4" s="1"/>
  <c r="AT470" i="4"/>
  <c r="AT471" i="4" s="1"/>
  <c r="AQ470" i="4"/>
  <c r="AQ471" i="4" s="1"/>
  <c r="AN470" i="4"/>
  <c r="AN471" i="4" s="1"/>
  <c r="AK470" i="4"/>
  <c r="AK471" i="4" s="1"/>
  <c r="AH470" i="4"/>
  <c r="AH471" i="4" s="1"/>
  <c r="AE470" i="4"/>
  <c r="AE471" i="4" s="1"/>
  <c r="AB470" i="4"/>
  <c r="AB471" i="4" s="1"/>
  <c r="Y470" i="4"/>
  <c r="Y471" i="4" s="1"/>
  <c r="V470" i="4"/>
  <c r="V471" i="4" s="1"/>
  <c r="S470" i="4"/>
  <c r="AG470" i="4"/>
  <c r="AG471" i="4" s="1"/>
  <c r="AY470" i="4"/>
  <c r="AY471" i="4" s="1"/>
  <c r="AD482" i="4"/>
  <c r="AD483" i="4" s="1"/>
  <c r="AV482" i="4"/>
  <c r="AV483" i="4" s="1"/>
  <c r="BB498" i="4"/>
  <c r="BB499" i="4" s="1"/>
  <c r="S503" i="4"/>
  <c r="BO514" i="4"/>
  <c r="BO515" i="4" s="1"/>
  <c r="BL514" i="4"/>
  <c r="BL515" i="4" s="1"/>
  <c r="BI514" i="4"/>
  <c r="BI515" i="4" s="1"/>
  <c r="BF514" i="4"/>
  <c r="BF515" i="4" s="1"/>
  <c r="BC514" i="4"/>
  <c r="BC515" i="4" s="1"/>
  <c r="AZ514" i="4"/>
  <c r="AZ515" i="4" s="1"/>
  <c r="AW514" i="4"/>
  <c r="AW515" i="4" s="1"/>
  <c r="AT514" i="4"/>
  <c r="AT515" i="4" s="1"/>
  <c r="AQ514" i="4"/>
  <c r="AQ515" i="4" s="1"/>
  <c r="AO514" i="4"/>
  <c r="AO515" i="4" s="1"/>
  <c r="AL514" i="4"/>
  <c r="AL515" i="4" s="1"/>
  <c r="AI514" i="4"/>
  <c r="AI515" i="4" s="1"/>
  <c r="AF514" i="4"/>
  <c r="AF515" i="4" s="1"/>
  <c r="AC514" i="4"/>
  <c r="AC515" i="4" s="1"/>
  <c r="Z514" i="4"/>
  <c r="Z515" i="4" s="1"/>
  <c r="W514" i="4"/>
  <c r="W515" i="4" s="1"/>
  <c r="T514" i="4"/>
  <c r="T515" i="4" s="1"/>
  <c r="BN514" i="4"/>
  <c r="BN515" i="4" s="1"/>
  <c r="BJ514" i="4"/>
  <c r="BJ515" i="4" s="1"/>
  <c r="BE514" i="4"/>
  <c r="BE515" i="4" s="1"/>
  <c r="BA514" i="4"/>
  <c r="BA515" i="4" s="1"/>
  <c r="AV514" i="4"/>
  <c r="AV515" i="4" s="1"/>
  <c r="AR514" i="4"/>
  <c r="AR515" i="4" s="1"/>
  <c r="AM514" i="4"/>
  <c r="AM515" i="4" s="1"/>
  <c r="AH514" i="4"/>
  <c r="AH515" i="4" s="1"/>
  <c r="AD514" i="4"/>
  <c r="AD515" i="4" s="1"/>
  <c r="Y514" i="4"/>
  <c r="Y515" i="4" s="1"/>
  <c r="U514" i="4"/>
  <c r="U515" i="4" s="1"/>
  <c r="BM514" i="4"/>
  <c r="BM515" i="4" s="1"/>
  <c r="BH514" i="4"/>
  <c r="BH515" i="4" s="1"/>
  <c r="BD514" i="4"/>
  <c r="BD515" i="4" s="1"/>
  <c r="AY514" i="4"/>
  <c r="AY515" i="4" s="1"/>
  <c r="AU514" i="4"/>
  <c r="AU515" i="4" s="1"/>
  <c r="AP514" i="4"/>
  <c r="AP515" i="4" s="1"/>
  <c r="AK514" i="4"/>
  <c r="AK515" i="4" s="1"/>
  <c r="AG514" i="4"/>
  <c r="AG515" i="4" s="1"/>
  <c r="AB514" i="4"/>
  <c r="AB515" i="4" s="1"/>
  <c r="X514" i="4"/>
  <c r="X515" i="4" s="1"/>
  <c r="S514" i="4"/>
  <c r="AN514" i="4"/>
  <c r="AN515" i="4" s="1"/>
  <c r="AJ514" i="4"/>
  <c r="AJ515" i="4" s="1"/>
  <c r="AE514" i="4"/>
  <c r="AE515" i="4" s="1"/>
  <c r="AA514" i="4"/>
  <c r="AA515" i="4" s="1"/>
  <c r="V514" i="4"/>
  <c r="V515" i="4" s="1"/>
  <c r="Z546" i="4"/>
  <c r="S559" i="4"/>
  <c r="AM338" i="4"/>
  <c r="AM339" i="4" s="1"/>
  <c r="AP338" i="4"/>
  <c r="AP339" i="4" s="1"/>
  <c r="AP340" i="4" s="1"/>
  <c r="AS338" i="4"/>
  <c r="AS339" i="4" s="1"/>
  <c r="AS340" i="4" s="1"/>
  <c r="AV338" i="4"/>
  <c r="AV339" i="4" s="1"/>
  <c r="AV340" i="4" s="1"/>
  <c r="AY338" i="4"/>
  <c r="AY339" i="4" s="1"/>
  <c r="BB338" i="4"/>
  <c r="BB339" i="4" s="1"/>
  <c r="BE338" i="4"/>
  <c r="BE339" i="4" s="1"/>
  <c r="BH338" i="4"/>
  <c r="BH339" i="4" s="1"/>
  <c r="BK338" i="4"/>
  <c r="BK339" i="4" s="1"/>
  <c r="BN338" i="4"/>
  <c r="BN339" i="4" s="1"/>
  <c r="AM354" i="4"/>
  <c r="AM355" i="4" s="1"/>
  <c r="AP354" i="4"/>
  <c r="AP355" i="4" s="1"/>
  <c r="AS354" i="4"/>
  <c r="AS355" i="4" s="1"/>
  <c r="AV354" i="4"/>
  <c r="AV355" i="4" s="1"/>
  <c r="AY354" i="4"/>
  <c r="AY355" i="4" s="1"/>
  <c r="BB354" i="4"/>
  <c r="BB355" i="4" s="1"/>
  <c r="BE354" i="4"/>
  <c r="BE355" i="4" s="1"/>
  <c r="BH354" i="4"/>
  <c r="BH355" i="4" s="1"/>
  <c r="BK354" i="4"/>
  <c r="BK355" i="4" s="1"/>
  <c r="BN354" i="4"/>
  <c r="BN355" i="4" s="1"/>
  <c r="AN362" i="4"/>
  <c r="AN363" i="4" s="1"/>
  <c r="AQ362" i="4"/>
  <c r="AQ363" i="4" s="1"/>
  <c r="AT362" i="4"/>
  <c r="AT363" i="4" s="1"/>
  <c r="AW362" i="4"/>
  <c r="AW363" i="4" s="1"/>
  <c r="AZ362" i="4"/>
  <c r="AZ363" i="4" s="1"/>
  <c r="BC362" i="4"/>
  <c r="BC363" i="4" s="1"/>
  <c r="BF362" i="4"/>
  <c r="BF363" i="4" s="1"/>
  <c r="BI362" i="4"/>
  <c r="BI363" i="4" s="1"/>
  <c r="BL362" i="4"/>
  <c r="BL363" i="4" s="1"/>
  <c r="BO362" i="4"/>
  <c r="BO363" i="4" s="1"/>
  <c r="AM366" i="4"/>
  <c r="AM367" i="4" s="1"/>
  <c r="AP366" i="4"/>
  <c r="AP367" i="4" s="1"/>
  <c r="AS366" i="4"/>
  <c r="AS367" i="4" s="1"/>
  <c r="AV366" i="4"/>
  <c r="AV367" i="4" s="1"/>
  <c r="AY366" i="4"/>
  <c r="AY367" i="4" s="1"/>
  <c r="BB366" i="4"/>
  <c r="BB367" i="4" s="1"/>
  <c r="BE366" i="4"/>
  <c r="BE367" i="4" s="1"/>
  <c r="BH366" i="4"/>
  <c r="BH367" i="4" s="1"/>
  <c r="BK366" i="4"/>
  <c r="BK367" i="4" s="1"/>
  <c r="BN366" i="4"/>
  <c r="BN367" i="4" s="1"/>
  <c r="BM482" i="4"/>
  <c r="BM483" i="4" s="1"/>
  <c r="BJ482" i="4"/>
  <c r="BJ483" i="4" s="1"/>
  <c r="BG482" i="4"/>
  <c r="BG483" i="4" s="1"/>
  <c r="BD482" i="4"/>
  <c r="BD483" i="4" s="1"/>
  <c r="BA482" i="4"/>
  <c r="BA483" i="4" s="1"/>
  <c r="AX482" i="4"/>
  <c r="AX483" i="4" s="1"/>
  <c r="AU482" i="4"/>
  <c r="AU483" i="4" s="1"/>
  <c r="AR482" i="4"/>
  <c r="AR483" i="4" s="1"/>
  <c r="AO482" i="4"/>
  <c r="AO483" i="4" s="1"/>
  <c r="AL482" i="4"/>
  <c r="AL483" i="4" s="1"/>
  <c r="AI482" i="4"/>
  <c r="AI483" i="4" s="1"/>
  <c r="AF482" i="4"/>
  <c r="AF483" i="4" s="1"/>
  <c r="AC482" i="4"/>
  <c r="AC483" i="4" s="1"/>
  <c r="Z482" i="4"/>
  <c r="Z483" i="4" s="1"/>
  <c r="W482" i="4"/>
  <c r="W483" i="4" s="1"/>
  <c r="W488" i="4" s="1"/>
  <c r="W489" i="4" s="1"/>
  <c r="T482" i="4"/>
  <c r="T483" i="4" s="1"/>
  <c r="BO482" i="4"/>
  <c r="BO483" i="4" s="1"/>
  <c r="BL482" i="4"/>
  <c r="BL483" i="4" s="1"/>
  <c r="BI482" i="4"/>
  <c r="BI483" i="4" s="1"/>
  <c r="BF482" i="4"/>
  <c r="BF483" i="4" s="1"/>
  <c r="BC482" i="4"/>
  <c r="BC483" i="4" s="1"/>
  <c r="AZ482" i="4"/>
  <c r="AZ483" i="4" s="1"/>
  <c r="AW482" i="4"/>
  <c r="AW483" i="4" s="1"/>
  <c r="AT482" i="4"/>
  <c r="AT483" i="4" s="1"/>
  <c r="AQ482" i="4"/>
  <c r="AQ483" i="4" s="1"/>
  <c r="AN482" i="4"/>
  <c r="AN483" i="4" s="1"/>
  <c r="AK482" i="4"/>
  <c r="AK483" i="4" s="1"/>
  <c r="AH482" i="4"/>
  <c r="AH483" i="4" s="1"/>
  <c r="AE482" i="4"/>
  <c r="AE483" i="4" s="1"/>
  <c r="AB482" i="4"/>
  <c r="AB483" i="4" s="1"/>
  <c r="Y482" i="4"/>
  <c r="Y483" i="4" s="1"/>
  <c r="V482" i="4"/>
  <c r="V483" i="4" s="1"/>
  <c r="S482" i="4"/>
  <c r="AG482" i="4"/>
  <c r="AG483" i="4" s="1"/>
  <c r="AY482" i="4"/>
  <c r="AY483" i="4" s="1"/>
  <c r="S541" i="4"/>
  <c r="R575" i="4"/>
  <c r="AM278" i="4"/>
  <c r="AM279" i="4" s="1"/>
  <c r="AP278" i="4"/>
  <c r="AP279" i="4" s="1"/>
  <c r="AS278" i="4"/>
  <c r="AS279" i="4" s="1"/>
  <c r="AV278" i="4"/>
  <c r="AV279" i="4" s="1"/>
  <c r="AY278" i="4"/>
  <c r="AY279" i="4" s="1"/>
  <c r="BB278" i="4"/>
  <c r="BB279" i="4" s="1"/>
  <c r="BE278" i="4"/>
  <c r="BE279" i="4" s="1"/>
  <c r="BH278" i="4"/>
  <c r="BH279" i="4" s="1"/>
  <c r="BK278" i="4"/>
  <c r="BK279" i="4" s="1"/>
  <c r="AM294" i="4"/>
  <c r="AM295" i="4" s="1"/>
  <c r="AP294" i="4"/>
  <c r="AP295" i="4" s="1"/>
  <c r="AS294" i="4"/>
  <c r="AS295" i="4" s="1"/>
  <c r="AV294" i="4"/>
  <c r="AV295" i="4" s="1"/>
  <c r="AY294" i="4"/>
  <c r="AY295" i="4" s="1"/>
  <c r="BB294" i="4"/>
  <c r="BB295" i="4" s="1"/>
  <c r="BE294" i="4"/>
  <c r="BE295" i="4" s="1"/>
  <c r="BH294" i="4"/>
  <c r="BH295" i="4" s="1"/>
  <c r="BK294" i="4"/>
  <c r="BK295" i="4" s="1"/>
  <c r="AM306" i="4"/>
  <c r="AM307" i="4" s="1"/>
  <c r="AP306" i="4"/>
  <c r="AP307" i="4" s="1"/>
  <c r="AS306" i="4"/>
  <c r="AS307" i="4" s="1"/>
  <c r="AV306" i="4"/>
  <c r="AV307" i="4" s="1"/>
  <c r="AY306" i="4"/>
  <c r="AY307" i="4" s="1"/>
  <c r="BB306" i="4"/>
  <c r="BB307" i="4" s="1"/>
  <c r="BE306" i="4"/>
  <c r="BE307" i="4" s="1"/>
  <c r="BH306" i="4"/>
  <c r="BH307" i="4" s="1"/>
  <c r="BK306" i="4"/>
  <c r="BK307" i="4" s="1"/>
  <c r="S338" i="4"/>
  <c r="V338" i="4"/>
  <c r="V339" i="4" s="1"/>
  <c r="Y338" i="4"/>
  <c r="Y339" i="4" s="1"/>
  <c r="AB338" i="4"/>
  <c r="AB339" i="4" s="1"/>
  <c r="AE338" i="4"/>
  <c r="AE339" i="4" s="1"/>
  <c r="AH338" i="4"/>
  <c r="AH339" i="4" s="1"/>
  <c r="S354" i="4"/>
  <c r="V354" i="4"/>
  <c r="V355" i="4" s="1"/>
  <c r="Y354" i="4"/>
  <c r="Y355" i="4" s="1"/>
  <c r="AB354" i="4"/>
  <c r="AB355" i="4" s="1"/>
  <c r="AE354" i="4"/>
  <c r="AE355" i="4" s="1"/>
  <c r="AH354" i="4"/>
  <c r="AH355" i="4" s="1"/>
  <c r="T362" i="4"/>
  <c r="T363" i="4" s="1"/>
  <c r="W362" i="4"/>
  <c r="W363" i="4" s="1"/>
  <c r="Z362" i="4"/>
  <c r="Z363" i="4" s="1"/>
  <c r="AC362" i="4"/>
  <c r="AC363" i="4" s="1"/>
  <c r="AF362" i="4"/>
  <c r="AF363" i="4" s="1"/>
  <c r="S366" i="4"/>
  <c r="V366" i="4"/>
  <c r="V367" i="4" s="1"/>
  <c r="Y366" i="4"/>
  <c r="Y367" i="4" s="1"/>
  <c r="AB366" i="4"/>
  <c r="AB367" i="4" s="1"/>
  <c r="AE366" i="4"/>
  <c r="AE367" i="4" s="1"/>
  <c r="AH366" i="4"/>
  <c r="AH367" i="4" s="1"/>
  <c r="T374" i="4"/>
  <c r="T375" i="4" s="1"/>
  <c r="W374" i="4"/>
  <c r="W375" i="4" s="1"/>
  <c r="Z374" i="4"/>
  <c r="Z375" i="4" s="1"/>
  <c r="AC374" i="4"/>
  <c r="AC375" i="4" s="1"/>
  <c r="AF374" i="4"/>
  <c r="AF375" i="4" s="1"/>
  <c r="AI374" i="4"/>
  <c r="AI375" i="4" s="1"/>
  <c r="AL374" i="4"/>
  <c r="AL375" i="4" s="1"/>
  <c r="AO374" i="4"/>
  <c r="AO375" i="4" s="1"/>
  <c r="AR374" i="4"/>
  <c r="AR375" i="4" s="1"/>
  <c r="AU374" i="4"/>
  <c r="AU375" i="4" s="1"/>
  <c r="AX374" i="4"/>
  <c r="AX375" i="4" s="1"/>
  <c r="BA374" i="4"/>
  <c r="BA375" i="4" s="1"/>
  <c r="BD374" i="4"/>
  <c r="BD375" i="4" s="1"/>
  <c r="BG374" i="4"/>
  <c r="BG375" i="4" s="1"/>
  <c r="BJ374" i="4"/>
  <c r="BJ375" i="4" s="1"/>
  <c r="BM392" i="4"/>
  <c r="BM393" i="4" s="1"/>
  <c r="BM394" i="4" s="1"/>
  <c r="BJ392" i="4"/>
  <c r="BJ393" i="4" s="1"/>
  <c r="BJ394" i="4" s="1"/>
  <c r="BG392" i="4"/>
  <c r="BG393" i="4" s="1"/>
  <c r="BG394" i="4" s="1"/>
  <c r="BD392" i="4"/>
  <c r="BD393" i="4" s="1"/>
  <c r="BD394" i="4" s="1"/>
  <c r="BA392" i="4"/>
  <c r="BA393" i="4" s="1"/>
  <c r="BA394" i="4" s="1"/>
  <c r="AX392" i="4"/>
  <c r="AX393" i="4" s="1"/>
  <c r="AX394" i="4" s="1"/>
  <c r="AU392" i="4"/>
  <c r="AU393" i="4" s="1"/>
  <c r="AU394" i="4" s="1"/>
  <c r="AR392" i="4"/>
  <c r="AR393" i="4" s="1"/>
  <c r="AR394" i="4" s="1"/>
  <c r="AO392" i="4"/>
  <c r="AO393" i="4" s="1"/>
  <c r="AO394" i="4" s="1"/>
  <c r="AL392" i="4"/>
  <c r="AL393" i="4" s="1"/>
  <c r="AL394" i="4" s="1"/>
  <c r="AI392" i="4"/>
  <c r="AI393" i="4" s="1"/>
  <c r="AI394" i="4" s="1"/>
  <c r="AF392" i="4"/>
  <c r="AF393" i="4" s="1"/>
  <c r="AF394" i="4" s="1"/>
  <c r="AC392" i="4"/>
  <c r="AC393" i="4" s="1"/>
  <c r="AC394" i="4" s="1"/>
  <c r="Z392" i="4"/>
  <c r="Z393" i="4" s="1"/>
  <c r="Z394" i="4" s="1"/>
  <c r="W392" i="4"/>
  <c r="W393" i="4" s="1"/>
  <c r="W394" i="4" s="1"/>
  <c r="T392" i="4"/>
  <c r="T393" i="4" s="1"/>
  <c r="T394" i="4" s="1"/>
  <c r="BO392" i="4"/>
  <c r="BO393" i="4" s="1"/>
  <c r="BO394" i="4" s="1"/>
  <c r="BL392" i="4"/>
  <c r="BL393" i="4" s="1"/>
  <c r="BL394" i="4" s="1"/>
  <c r="BI392" i="4"/>
  <c r="BI393" i="4" s="1"/>
  <c r="BI394" i="4" s="1"/>
  <c r="BF392" i="4"/>
  <c r="BF393" i="4" s="1"/>
  <c r="BF394" i="4" s="1"/>
  <c r="BC392" i="4"/>
  <c r="BC393" i="4" s="1"/>
  <c r="BC394" i="4" s="1"/>
  <c r="AZ392" i="4"/>
  <c r="AZ393" i="4" s="1"/>
  <c r="AZ394" i="4" s="1"/>
  <c r="AW392" i="4"/>
  <c r="AW393" i="4" s="1"/>
  <c r="AW394" i="4" s="1"/>
  <c r="AT392" i="4"/>
  <c r="AT393" i="4" s="1"/>
  <c r="AT394" i="4" s="1"/>
  <c r="AQ392" i="4"/>
  <c r="AQ393" i="4" s="1"/>
  <c r="AQ394" i="4" s="1"/>
  <c r="AN392" i="4"/>
  <c r="AN393" i="4" s="1"/>
  <c r="AN394" i="4" s="1"/>
  <c r="AK392" i="4"/>
  <c r="AK393" i="4" s="1"/>
  <c r="AK394" i="4" s="1"/>
  <c r="AH392" i="4"/>
  <c r="AH393" i="4" s="1"/>
  <c r="AH394" i="4" s="1"/>
  <c r="AE392" i="4"/>
  <c r="AE393" i="4" s="1"/>
  <c r="AE394" i="4" s="1"/>
  <c r="AB392" i="4"/>
  <c r="AB393" i="4" s="1"/>
  <c r="AB394" i="4" s="1"/>
  <c r="Y392" i="4"/>
  <c r="Y393" i="4" s="1"/>
  <c r="Y394" i="4" s="1"/>
  <c r="V392" i="4"/>
  <c r="V393" i="4" s="1"/>
  <c r="V394" i="4" s="1"/>
  <c r="S392" i="4"/>
  <c r="AN442" i="4"/>
  <c r="AJ482" i="4"/>
  <c r="AJ483" i="4" s="1"/>
  <c r="BB482" i="4"/>
  <c r="BB483" i="4" s="1"/>
  <c r="BO632" i="4"/>
  <c r="BO633" i="4" s="1"/>
  <c r="BO642" i="4" s="1"/>
  <c r="BL632" i="4"/>
  <c r="BL633" i="4" s="1"/>
  <c r="BB632" i="4"/>
  <c r="BB633" i="4" s="1"/>
  <c r="AY632" i="4"/>
  <c r="AY633" i="4" s="1"/>
  <c r="AV632" i="4"/>
  <c r="AV633" i="4" s="1"/>
  <c r="AS632" i="4"/>
  <c r="AS633" i="4" s="1"/>
  <c r="BK632" i="4"/>
  <c r="BK633" i="4" s="1"/>
  <c r="BH632" i="4"/>
  <c r="BH633" i="4" s="1"/>
  <c r="AM632" i="4"/>
  <c r="AM633" i="4" s="1"/>
  <c r="AJ632" i="4"/>
  <c r="AJ633" i="4" s="1"/>
  <c r="AG632" i="4"/>
  <c r="AG633" i="4" s="1"/>
  <c r="AD632" i="4"/>
  <c r="AD633" i="4" s="1"/>
  <c r="AA632" i="4"/>
  <c r="AA633" i="4" s="1"/>
  <c r="X632" i="4"/>
  <c r="X633" i="4" s="1"/>
  <c r="U632" i="4"/>
  <c r="U633" i="4" s="1"/>
  <c r="BJ632" i="4"/>
  <c r="BJ633" i="4" s="1"/>
  <c r="BG632" i="4"/>
  <c r="BG633" i="4" s="1"/>
  <c r="BE632" i="4"/>
  <c r="BE633" i="4" s="1"/>
  <c r="AQ632" i="4"/>
  <c r="AQ633" i="4" s="1"/>
  <c r="AO632" i="4"/>
  <c r="AO633" i="4" s="1"/>
  <c r="AL632" i="4"/>
  <c r="AL633" i="4" s="1"/>
  <c r="AI632" i="4"/>
  <c r="AI633" i="4" s="1"/>
  <c r="AF632" i="4"/>
  <c r="AF633" i="4" s="1"/>
  <c r="AC632" i="4"/>
  <c r="AC633" i="4" s="1"/>
  <c r="Z632" i="4"/>
  <c r="Z633" i="4" s="1"/>
  <c r="W632" i="4"/>
  <c r="W633" i="4" s="1"/>
  <c r="T632" i="4"/>
  <c r="T633" i="4" s="1"/>
  <c r="BI632" i="4"/>
  <c r="BI633" i="4" s="1"/>
  <c r="BA632" i="4"/>
  <c r="BA633" i="4" s="1"/>
  <c r="AU632" i="4"/>
  <c r="AU633" i="4" s="1"/>
  <c r="BN632" i="4"/>
  <c r="BN633" i="4" s="1"/>
  <c r="AZ632" i="4"/>
  <c r="AZ633" i="4" s="1"/>
  <c r="AT632" i="4"/>
  <c r="AT633" i="4" s="1"/>
  <c r="BM632" i="4"/>
  <c r="BM633" i="4" s="1"/>
  <c r="BD632" i="4"/>
  <c r="BD633" i="4" s="1"/>
  <c r="AP632" i="4"/>
  <c r="AP633" i="4" s="1"/>
  <c r="AK632" i="4"/>
  <c r="AK633" i="4" s="1"/>
  <c r="AE632" i="4"/>
  <c r="AE633" i="4" s="1"/>
  <c r="Y632" i="4"/>
  <c r="Y633" i="4" s="1"/>
  <c r="S632" i="4"/>
  <c r="BF632" i="4"/>
  <c r="BF633" i="4" s="1"/>
  <c r="AN632" i="4"/>
  <c r="AN633" i="4" s="1"/>
  <c r="AH632" i="4"/>
  <c r="AH633" i="4" s="1"/>
  <c r="AB632" i="4"/>
  <c r="AB633" i="4" s="1"/>
  <c r="V632" i="4"/>
  <c r="V633" i="4" s="1"/>
  <c r="BC632" i="4"/>
  <c r="BC633" i="4" s="1"/>
  <c r="AX632" i="4"/>
  <c r="AX633" i="4" s="1"/>
  <c r="AR632" i="4"/>
  <c r="AR633" i="4" s="1"/>
  <c r="AP424" i="4"/>
  <c r="AP425" i="4" s="1"/>
  <c r="AS424" i="4"/>
  <c r="AS425" i="4" s="1"/>
  <c r="AV424" i="4"/>
  <c r="AV425" i="4" s="1"/>
  <c r="AY424" i="4"/>
  <c r="AY425" i="4" s="1"/>
  <c r="BB424" i="4"/>
  <c r="BB425" i="4" s="1"/>
  <c r="BE424" i="4"/>
  <c r="BE425" i="4" s="1"/>
  <c r="BH424" i="4"/>
  <c r="BH425" i="4" s="1"/>
  <c r="BK424" i="4"/>
  <c r="BK425" i="4" s="1"/>
  <c r="BN424" i="4"/>
  <c r="BN425" i="4" s="1"/>
  <c r="AP436" i="4"/>
  <c r="AP437" i="4" s="1"/>
  <c r="AS436" i="4"/>
  <c r="AS437" i="4" s="1"/>
  <c r="AV436" i="4"/>
  <c r="AV437" i="4" s="1"/>
  <c r="AY436" i="4"/>
  <c r="AY437" i="4" s="1"/>
  <c r="BB436" i="4"/>
  <c r="BB437" i="4" s="1"/>
  <c r="BE436" i="4"/>
  <c r="BE437" i="4" s="1"/>
  <c r="BH436" i="4"/>
  <c r="BH437" i="4" s="1"/>
  <c r="BK436" i="4"/>
  <c r="BK437" i="4" s="1"/>
  <c r="BN436" i="4"/>
  <c r="BN437" i="4" s="1"/>
  <c r="AP446" i="4"/>
  <c r="AP447" i="4" s="1"/>
  <c r="AP448" i="4" s="1"/>
  <c r="AS446" i="4"/>
  <c r="AS447" i="4" s="1"/>
  <c r="AS448" i="4" s="1"/>
  <c r="AV446" i="4"/>
  <c r="AV447" i="4" s="1"/>
  <c r="AV448" i="4" s="1"/>
  <c r="AY446" i="4"/>
  <c r="AY447" i="4" s="1"/>
  <c r="AY448" i="4" s="1"/>
  <c r="BB446" i="4"/>
  <c r="BB447" i="4" s="1"/>
  <c r="BB448" i="4" s="1"/>
  <c r="BE446" i="4"/>
  <c r="BE447" i="4" s="1"/>
  <c r="BE448" i="4" s="1"/>
  <c r="BH446" i="4"/>
  <c r="BH447" i="4" s="1"/>
  <c r="BH448" i="4" s="1"/>
  <c r="BK446" i="4"/>
  <c r="BK447" i="4" s="1"/>
  <c r="BK448" i="4" s="1"/>
  <c r="BN446" i="4"/>
  <c r="BN447" i="4" s="1"/>
  <c r="BN448" i="4" s="1"/>
  <c r="S452" i="4"/>
  <c r="V452" i="4"/>
  <c r="V453" i="4" s="1"/>
  <c r="V454" i="4" s="1"/>
  <c r="Y452" i="4"/>
  <c r="Y453" i="4" s="1"/>
  <c r="Y454" i="4" s="1"/>
  <c r="AB452" i="4"/>
  <c r="AB453" i="4" s="1"/>
  <c r="AB454" i="4" s="1"/>
  <c r="AE452" i="4"/>
  <c r="AE453" i="4" s="1"/>
  <c r="AE454" i="4" s="1"/>
  <c r="AH452" i="4"/>
  <c r="AH453" i="4" s="1"/>
  <c r="AH454" i="4" s="1"/>
  <c r="AK452" i="4"/>
  <c r="AK453" i="4" s="1"/>
  <c r="AK454" i="4" s="1"/>
  <c r="AN452" i="4"/>
  <c r="AN453" i="4" s="1"/>
  <c r="AN454" i="4" s="1"/>
  <c r="S459" i="4"/>
  <c r="S466" i="4"/>
  <c r="R469" i="4"/>
  <c r="T474" i="4"/>
  <c r="T475" i="4" s="1"/>
  <c r="S478" i="4"/>
  <c r="R481" i="4"/>
  <c r="T486" i="4"/>
  <c r="T487" i="4" s="1"/>
  <c r="AO495" i="4"/>
  <c r="BO502" i="4"/>
  <c r="BO503" i="4" s="1"/>
  <c r="BL502" i="4"/>
  <c r="BL503" i="4" s="1"/>
  <c r="BI502" i="4"/>
  <c r="BI503" i="4" s="1"/>
  <c r="BF502" i="4"/>
  <c r="BF503" i="4" s="1"/>
  <c r="BC502" i="4"/>
  <c r="BC503" i="4" s="1"/>
  <c r="AZ502" i="4"/>
  <c r="AZ503" i="4" s="1"/>
  <c r="AW502" i="4"/>
  <c r="AW503" i="4" s="1"/>
  <c r="AT502" i="4"/>
  <c r="AT503" i="4" s="1"/>
  <c r="AQ502" i="4"/>
  <c r="AQ503" i="4" s="1"/>
  <c r="AL502" i="4"/>
  <c r="AL503" i="4" s="1"/>
  <c r="AI502" i="4"/>
  <c r="AI503" i="4" s="1"/>
  <c r="AF502" i="4"/>
  <c r="AF503" i="4" s="1"/>
  <c r="AC502" i="4"/>
  <c r="AC503" i="4" s="1"/>
  <c r="Z502" i="4"/>
  <c r="Z503" i="4" s="1"/>
  <c r="W502" i="4"/>
  <c r="W503" i="4" s="1"/>
  <c r="T502" i="4"/>
  <c r="T503" i="4" s="1"/>
  <c r="AS532" i="4"/>
  <c r="AS533" i="4" s="1"/>
  <c r="AS534" i="4" s="1"/>
  <c r="AY532" i="4"/>
  <c r="AY533" i="4" s="1"/>
  <c r="AY534" i="4" s="1"/>
  <c r="BE532" i="4"/>
  <c r="BE533" i="4" s="1"/>
  <c r="BE534" i="4" s="1"/>
  <c r="BK532" i="4"/>
  <c r="BK533" i="4" s="1"/>
  <c r="BK534" i="4" s="1"/>
  <c r="AL546" i="4"/>
  <c r="BD546" i="4"/>
  <c r="BK558" i="4"/>
  <c r="BK559" i="4" s="1"/>
  <c r="BH558" i="4"/>
  <c r="BH559" i="4" s="1"/>
  <c r="BM558" i="4"/>
  <c r="BM559" i="4" s="1"/>
  <c r="BC558" i="4"/>
  <c r="BC559" i="4" s="1"/>
  <c r="AZ558" i="4"/>
  <c r="AZ559" i="4" s="1"/>
  <c r="AW558" i="4"/>
  <c r="AW559" i="4" s="1"/>
  <c r="AT558" i="4"/>
  <c r="AT559" i="4" s="1"/>
  <c r="AO558" i="4"/>
  <c r="AO559" i="4" s="1"/>
  <c r="AO564" i="4" s="1"/>
  <c r="AL558" i="4"/>
  <c r="AL559" i="4" s="1"/>
  <c r="AL564" i="4" s="1"/>
  <c r="AI558" i="4"/>
  <c r="AI559" i="4" s="1"/>
  <c r="AF558" i="4"/>
  <c r="AF559" i="4" s="1"/>
  <c r="AC558" i="4"/>
  <c r="AC559" i="4" s="1"/>
  <c r="AC564" i="4" s="1"/>
  <c r="Z558" i="4"/>
  <c r="Z559" i="4" s="1"/>
  <c r="W558" i="4"/>
  <c r="W559" i="4" s="1"/>
  <c r="T558" i="4"/>
  <c r="T559" i="4" s="1"/>
  <c r="BJ558" i="4"/>
  <c r="BJ559" i="4" s="1"/>
  <c r="BJ564" i="4" s="1"/>
  <c r="BG558" i="4"/>
  <c r="BG559" i="4" s="1"/>
  <c r="BE558" i="4"/>
  <c r="BE559" i="4" s="1"/>
  <c r="AQ558" i="4"/>
  <c r="BN558" i="4"/>
  <c r="BN559" i="4" s="1"/>
  <c r="BF558" i="4"/>
  <c r="BF559" i="4" s="1"/>
  <c r="BA558" i="4"/>
  <c r="BA559" i="4" s="1"/>
  <c r="AX558" i="4"/>
  <c r="AX559" i="4" s="1"/>
  <c r="AU558" i="4"/>
  <c r="AU559" i="4" s="1"/>
  <c r="AR558" i="4"/>
  <c r="AR559" i="4" s="1"/>
  <c r="AP558" i="4"/>
  <c r="AP559" i="4" s="1"/>
  <c r="AM558" i="4"/>
  <c r="AM559" i="4" s="1"/>
  <c r="AJ558" i="4"/>
  <c r="AJ559" i="4" s="1"/>
  <c r="AG558" i="4"/>
  <c r="AG559" i="4" s="1"/>
  <c r="AD558" i="4"/>
  <c r="AD559" i="4" s="1"/>
  <c r="AA558" i="4"/>
  <c r="AA559" i="4" s="1"/>
  <c r="X558" i="4"/>
  <c r="X559" i="4" s="1"/>
  <c r="U558" i="4"/>
  <c r="U559" i="4" s="1"/>
  <c r="AY558" i="4"/>
  <c r="AY559" i="4" s="1"/>
  <c r="BL558" i="4"/>
  <c r="U562" i="4"/>
  <c r="U563" i="4" s="1"/>
  <c r="AD562" i="4"/>
  <c r="AD563" i="4" s="1"/>
  <c r="AM562" i="4"/>
  <c r="AM563" i="4" s="1"/>
  <c r="AR562" i="4"/>
  <c r="AR563" i="4" s="1"/>
  <c r="BA562" i="4"/>
  <c r="BA563" i="4" s="1"/>
  <c r="BN562" i="4"/>
  <c r="BN563" i="4" s="1"/>
  <c r="R579" i="4"/>
  <c r="BC596" i="4"/>
  <c r="BL621" i="4"/>
  <c r="AM386" i="4"/>
  <c r="AM387" i="4" s="1"/>
  <c r="AM388" i="4" s="1"/>
  <c r="AP386" i="4"/>
  <c r="AP387" i="4" s="1"/>
  <c r="AP388" i="4" s="1"/>
  <c r="AS386" i="4"/>
  <c r="AS387" i="4" s="1"/>
  <c r="AS388" i="4" s="1"/>
  <c r="AV386" i="4"/>
  <c r="AV387" i="4" s="1"/>
  <c r="AV388" i="4" s="1"/>
  <c r="AY386" i="4"/>
  <c r="AY387" i="4" s="1"/>
  <c r="AY388" i="4" s="1"/>
  <c r="BB386" i="4"/>
  <c r="BB387" i="4" s="1"/>
  <c r="BB388" i="4" s="1"/>
  <c r="BE386" i="4"/>
  <c r="BE387" i="4" s="1"/>
  <c r="BE388" i="4" s="1"/>
  <c r="BH386" i="4"/>
  <c r="BH387" i="4" s="1"/>
  <c r="BH388" i="4" s="1"/>
  <c r="BK386" i="4"/>
  <c r="BK387" i="4" s="1"/>
  <c r="BK388" i="4" s="1"/>
  <c r="BN386" i="4"/>
  <c r="BN387" i="4" s="1"/>
  <c r="BN388" i="4" s="1"/>
  <c r="AP400" i="4"/>
  <c r="AP401" i="4" s="1"/>
  <c r="AS400" i="4"/>
  <c r="AS401" i="4" s="1"/>
  <c r="AV400" i="4"/>
  <c r="AV401" i="4" s="1"/>
  <c r="AY400" i="4"/>
  <c r="AY401" i="4" s="1"/>
  <c r="BB400" i="4"/>
  <c r="BB401" i="4" s="1"/>
  <c r="BE400" i="4"/>
  <c r="BE401" i="4" s="1"/>
  <c r="BH400" i="4"/>
  <c r="BH401" i="4" s="1"/>
  <c r="BK400" i="4"/>
  <c r="BK401" i="4" s="1"/>
  <c r="AO404" i="4"/>
  <c r="AO405" i="4" s="1"/>
  <c r="AR404" i="4"/>
  <c r="AR405" i="4" s="1"/>
  <c r="AU404" i="4"/>
  <c r="AU405" i="4" s="1"/>
  <c r="AU406" i="4" s="1"/>
  <c r="AX404" i="4"/>
  <c r="AX405" i="4" s="1"/>
  <c r="AX406" i="4" s="1"/>
  <c r="BA404" i="4"/>
  <c r="BA405" i="4" s="1"/>
  <c r="BA406" i="4" s="1"/>
  <c r="BD404" i="4"/>
  <c r="BD405" i="4" s="1"/>
  <c r="BG404" i="4"/>
  <c r="BG405" i="4" s="1"/>
  <c r="BJ404" i="4"/>
  <c r="BJ405" i="4" s="1"/>
  <c r="BJ406" i="4" s="1"/>
  <c r="BM404" i="4"/>
  <c r="BM405" i="4" s="1"/>
  <c r="AP416" i="4"/>
  <c r="AP417" i="4" s="1"/>
  <c r="AS416" i="4"/>
  <c r="AS417" i="4" s="1"/>
  <c r="AV416" i="4"/>
  <c r="AV417" i="4" s="1"/>
  <c r="AY416" i="4"/>
  <c r="AY417" i="4" s="1"/>
  <c r="BB416" i="4"/>
  <c r="BB417" i="4" s="1"/>
  <c r="BE416" i="4"/>
  <c r="BE417" i="4" s="1"/>
  <c r="BH416" i="4"/>
  <c r="BH417" i="4" s="1"/>
  <c r="BK416" i="4"/>
  <c r="BK417" i="4" s="1"/>
  <c r="AO420" i="4"/>
  <c r="AO421" i="4" s="1"/>
  <c r="AR420" i="4"/>
  <c r="AR421" i="4" s="1"/>
  <c r="AU420" i="4"/>
  <c r="AU421" i="4" s="1"/>
  <c r="AX420" i="4"/>
  <c r="AX421" i="4" s="1"/>
  <c r="BA420" i="4"/>
  <c r="BA421" i="4" s="1"/>
  <c r="BD420" i="4"/>
  <c r="BD421" i="4" s="1"/>
  <c r="BG420" i="4"/>
  <c r="BG421" i="4" s="1"/>
  <c r="BJ420" i="4"/>
  <c r="BJ421" i="4" s="1"/>
  <c r="BM420" i="4"/>
  <c r="BM421" i="4" s="1"/>
  <c r="AQ424" i="4"/>
  <c r="AQ425" i="4" s="1"/>
  <c r="AT424" i="4"/>
  <c r="AT425" i="4" s="1"/>
  <c r="AW424" i="4"/>
  <c r="AW425" i="4" s="1"/>
  <c r="AZ424" i="4"/>
  <c r="AZ425" i="4" s="1"/>
  <c r="AZ442" i="4" s="1"/>
  <c r="BC424" i="4"/>
  <c r="BC425" i="4" s="1"/>
  <c r="BF424" i="4"/>
  <c r="BF425" i="4" s="1"/>
  <c r="BF442" i="4" s="1"/>
  <c r="BI424" i="4"/>
  <c r="BI425" i="4" s="1"/>
  <c r="BL424" i="4"/>
  <c r="BL425" i="4" s="1"/>
  <c r="BO424" i="4"/>
  <c r="BO425" i="4" s="1"/>
  <c r="AP428" i="4"/>
  <c r="AP429" i="4" s="1"/>
  <c r="AS428" i="4"/>
  <c r="AS429" i="4" s="1"/>
  <c r="AV428" i="4"/>
  <c r="AV429" i="4" s="1"/>
  <c r="AY428" i="4"/>
  <c r="AY429" i="4" s="1"/>
  <c r="BB428" i="4"/>
  <c r="BB429" i="4" s="1"/>
  <c r="BE428" i="4"/>
  <c r="BE429" i="4" s="1"/>
  <c r="BH428" i="4"/>
  <c r="BH429" i="4" s="1"/>
  <c r="BK428" i="4"/>
  <c r="BK429" i="4" s="1"/>
  <c r="AO432" i="4"/>
  <c r="AR432" i="4"/>
  <c r="AR433" i="4" s="1"/>
  <c r="AU432" i="4"/>
  <c r="AU433" i="4" s="1"/>
  <c r="AX432" i="4"/>
  <c r="AX433" i="4" s="1"/>
  <c r="BA432" i="4"/>
  <c r="BA433" i="4" s="1"/>
  <c r="BD432" i="4"/>
  <c r="BD433" i="4" s="1"/>
  <c r="BG432" i="4"/>
  <c r="BG433" i="4" s="1"/>
  <c r="BJ432" i="4"/>
  <c r="BJ433" i="4" s="1"/>
  <c r="BM432" i="4"/>
  <c r="BM433" i="4" s="1"/>
  <c r="AQ436" i="4"/>
  <c r="AQ437" i="4" s="1"/>
  <c r="AT436" i="4"/>
  <c r="AT437" i="4" s="1"/>
  <c r="AW436" i="4"/>
  <c r="AW437" i="4" s="1"/>
  <c r="AZ436" i="4"/>
  <c r="AZ437" i="4" s="1"/>
  <c r="BC436" i="4"/>
  <c r="BC437" i="4" s="1"/>
  <c r="BF436" i="4"/>
  <c r="BF437" i="4" s="1"/>
  <c r="BI436" i="4"/>
  <c r="BI437" i="4" s="1"/>
  <c r="BL436" i="4"/>
  <c r="BL437" i="4" s="1"/>
  <c r="BO436" i="4"/>
  <c r="BO437" i="4" s="1"/>
  <c r="AQ446" i="4"/>
  <c r="AQ447" i="4" s="1"/>
  <c r="AQ448" i="4" s="1"/>
  <c r="AT446" i="4"/>
  <c r="AT447" i="4" s="1"/>
  <c r="AT448" i="4" s="1"/>
  <c r="AW446" i="4"/>
  <c r="AW447" i="4" s="1"/>
  <c r="AW448" i="4" s="1"/>
  <c r="AZ446" i="4"/>
  <c r="AZ447" i="4" s="1"/>
  <c r="AZ448" i="4" s="1"/>
  <c r="BC446" i="4"/>
  <c r="BC447" i="4" s="1"/>
  <c r="BC448" i="4" s="1"/>
  <c r="BF446" i="4"/>
  <c r="BF447" i="4" s="1"/>
  <c r="BF448" i="4" s="1"/>
  <c r="BI446" i="4"/>
  <c r="BI447" i="4" s="1"/>
  <c r="BI448" i="4" s="1"/>
  <c r="BL446" i="4"/>
  <c r="BL447" i="4" s="1"/>
  <c r="BL448" i="4" s="1"/>
  <c r="BO446" i="4"/>
  <c r="BO447" i="4" s="1"/>
  <c r="BO448" i="4" s="1"/>
  <c r="T452" i="4"/>
  <c r="T453" i="4" s="1"/>
  <c r="T454" i="4" s="1"/>
  <c r="W452" i="4"/>
  <c r="W453" i="4" s="1"/>
  <c r="W454" i="4" s="1"/>
  <c r="Z452" i="4"/>
  <c r="Z453" i="4" s="1"/>
  <c r="Z454" i="4" s="1"/>
  <c r="AC452" i="4"/>
  <c r="AC453" i="4" s="1"/>
  <c r="AC454" i="4" s="1"/>
  <c r="AF452" i="4"/>
  <c r="AF453" i="4" s="1"/>
  <c r="AF454" i="4" s="1"/>
  <c r="AI452" i="4"/>
  <c r="AI453" i="4" s="1"/>
  <c r="AI454" i="4" s="1"/>
  <c r="AL452" i="4"/>
  <c r="AL453" i="4" s="1"/>
  <c r="AL454" i="4" s="1"/>
  <c r="T466" i="4"/>
  <c r="T467" i="4" s="1"/>
  <c r="T478" i="4"/>
  <c r="T479" i="4" s="1"/>
  <c r="R497" i="4"/>
  <c r="BM510" i="4"/>
  <c r="BM511" i="4" s="1"/>
  <c r="BJ510" i="4"/>
  <c r="BJ511" i="4" s="1"/>
  <c r="BG510" i="4"/>
  <c r="BG511" i="4" s="1"/>
  <c r="BD510" i="4"/>
  <c r="BD511" i="4" s="1"/>
  <c r="BA510" i="4"/>
  <c r="BA511" i="4" s="1"/>
  <c r="AX510" i="4"/>
  <c r="AX511" i="4" s="1"/>
  <c r="AU510" i="4"/>
  <c r="AU511" i="4" s="1"/>
  <c r="AR510" i="4"/>
  <c r="AR511" i="4" s="1"/>
  <c r="AO510" i="4"/>
  <c r="AM510" i="4"/>
  <c r="AM511" i="4" s="1"/>
  <c r="AJ510" i="4"/>
  <c r="AJ511" i="4" s="1"/>
  <c r="AG510" i="4"/>
  <c r="AG511" i="4" s="1"/>
  <c r="AD510" i="4"/>
  <c r="AD511" i="4" s="1"/>
  <c r="AA510" i="4"/>
  <c r="AA511" i="4" s="1"/>
  <c r="X510" i="4"/>
  <c r="X511" i="4" s="1"/>
  <c r="U510" i="4"/>
  <c r="U511" i="4" s="1"/>
  <c r="AS510" i="4"/>
  <c r="AS511" i="4" s="1"/>
  <c r="AW510" i="4"/>
  <c r="AW511" i="4" s="1"/>
  <c r="BB510" i="4"/>
  <c r="BB511" i="4" s="1"/>
  <c r="BF510" i="4"/>
  <c r="BF511" i="4" s="1"/>
  <c r="BK510" i="4"/>
  <c r="BK511" i="4" s="1"/>
  <c r="BO510" i="4"/>
  <c r="BO511" i="4" s="1"/>
  <c r="BM522" i="4"/>
  <c r="BM523" i="4" s="1"/>
  <c r="BJ522" i="4"/>
  <c r="BJ523" i="4" s="1"/>
  <c r="BG522" i="4"/>
  <c r="BG523" i="4" s="1"/>
  <c r="BD522" i="4"/>
  <c r="BD523" i="4" s="1"/>
  <c r="BA522" i="4"/>
  <c r="BA523" i="4" s="1"/>
  <c r="AX522" i="4"/>
  <c r="AX523" i="4" s="1"/>
  <c r="AU522" i="4"/>
  <c r="AU523" i="4" s="1"/>
  <c r="AR522" i="4"/>
  <c r="AR523" i="4" s="1"/>
  <c r="AM522" i="4"/>
  <c r="AM523" i="4" s="1"/>
  <c r="AJ522" i="4"/>
  <c r="AJ523" i="4" s="1"/>
  <c r="AG522" i="4"/>
  <c r="AG523" i="4" s="1"/>
  <c r="AD522" i="4"/>
  <c r="AD523" i="4" s="1"/>
  <c r="AA522" i="4"/>
  <c r="AA523" i="4" s="1"/>
  <c r="X522" i="4"/>
  <c r="X523" i="4" s="1"/>
  <c r="U522" i="4"/>
  <c r="U523" i="4" s="1"/>
  <c r="BO526" i="4"/>
  <c r="BO527" i="4" s="1"/>
  <c r="BL526" i="4"/>
  <c r="BL527" i="4" s="1"/>
  <c r="BI526" i="4"/>
  <c r="BI527" i="4" s="1"/>
  <c r="BF526" i="4"/>
  <c r="BF527" i="4" s="1"/>
  <c r="BC526" i="4"/>
  <c r="BC527" i="4" s="1"/>
  <c r="AZ526" i="4"/>
  <c r="AZ527" i="4" s="1"/>
  <c r="AW526" i="4"/>
  <c r="AW527" i="4" s="1"/>
  <c r="AT526" i="4"/>
  <c r="AT527" i="4" s="1"/>
  <c r="AQ526" i="4"/>
  <c r="AQ527" i="4" s="1"/>
  <c r="AO526" i="4"/>
  <c r="AO527" i="4" s="1"/>
  <c r="AL526" i="4"/>
  <c r="AL527" i="4" s="1"/>
  <c r="AI526" i="4"/>
  <c r="AI527" i="4" s="1"/>
  <c r="AF526" i="4"/>
  <c r="AF527" i="4" s="1"/>
  <c r="AC526" i="4"/>
  <c r="AC527" i="4" s="1"/>
  <c r="Z526" i="4"/>
  <c r="Z527" i="4" s="1"/>
  <c r="W526" i="4"/>
  <c r="W527" i="4" s="1"/>
  <c r="T526" i="4"/>
  <c r="T527" i="4" s="1"/>
  <c r="AS526" i="4"/>
  <c r="AS527" i="4" s="1"/>
  <c r="AX526" i="4"/>
  <c r="AX527" i="4" s="1"/>
  <c r="BB526" i="4"/>
  <c r="BB527" i="4" s="1"/>
  <c r="BG526" i="4"/>
  <c r="BG527" i="4" s="1"/>
  <c r="BK526" i="4"/>
  <c r="BK527" i="4" s="1"/>
  <c r="X532" i="4"/>
  <c r="X533" i="4" s="1"/>
  <c r="X534" i="4" s="1"/>
  <c r="AD532" i="4"/>
  <c r="AD533" i="4" s="1"/>
  <c r="AD534" i="4" s="1"/>
  <c r="AF546" i="4"/>
  <c r="AX546" i="4"/>
  <c r="AS558" i="4"/>
  <c r="AS559" i="4" s="1"/>
  <c r="BB558" i="4"/>
  <c r="BB559" i="4" s="1"/>
  <c r="BO558" i="4"/>
  <c r="BO559" i="4" s="1"/>
  <c r="X562" i="4"/>
  <c r="X563" i="4" s="1"/>
  <c r="AG562" i="4"/>
  <c r="AG563" i="4" s="1"/>
  <c r="AP562" i="4"/>
  <c r="AP563" i="4" s="1"/>
  <c r="AU562" i="4"/>
  <c r="AU563" i="4" s="1"/>
  <c r="R571" i="4"/>
  <c r="Y596" i="4"/>
  <c r="AQ596" i="4"/>
  <c r="R605" i="4"/>
  <c r="AR466" i="4"/>
  <c r="AR467" i="4" s="1"/>
  <c r="AU466" i="4"/>
  <c r="AU467" i="4" s="1"/>
  <c r="AX466" i="4"/>
  <c r="AX467" i="4" s="1"/>
  <c r="BA466" i="4"/>
  <c r="BA467" i="4" s="1"/>
  <c r="BD466" i="4"/>
  <c r="BD467" i="4" s="1"/>
  <c r="BG466" i="4"/>
  <c r="BG467" i="4" s="1"/>
  <c r="BJ466" i="4"/>
  <c r="BJ467" i="4" s="1"/>
  <c r="BM466" i="4"/>
  <c r="BM467" i="4" s="1"/>
  <c r="U474" i="4"/>
  <c r="U475" i="4" s="1"/>
  <c r="X474" i="4"/>
  <c r="X475" i="4" s="1"/>
  <c r="AA474" i="4"/>
  <c r="AA475" i="4" s="1"/>
  <c r="AD474" i="4"/>
  <c r="AD475" i="4" s="1"/>
  <c r="AG474" i="4"/>
  <c r="AG475" i="4" s="1"/>
  <c r="AJ474" i="4"/>
  <c r="AJ475" i="4" s="1"/>
  <c r="AM474" i="4"/>
  <c r="AM475" i="4" s="1"/>
  <c r="AP474" i="4"/>
  <c r="AP475" i="4" s="1"/>
  <c r="AS474" i="4"/>
  <c r="AS475" i="4" s="1"/>
  <c r="AV474" i="4"/>
  <c r="AV475" i="4" s="1"/>
  <c r="AY474" i="4"/>
  <c r="AY475" i="4" s="1"/>
  <c r="BB474" i="4"/>
  <c r="BB475" i="4" s="1"/>
  <c r="BE474" i="4"/>
  <c r="BE475" i="4" s="1"/>
  <c r="BH474" i="4"/>
  <c r="BH475" i="4" s="1"/>
  <c r="BK474" i="4"/>
  <c r="BK475" i="4" s="1"/>
  <c r="BN474" i="4"/>
  <c r="BN475" i="4" s="1"/>
  <c r="AC478" i="4"/>
  <c r="AC479" i="4" s="1"/>
  <c r="AF478" i="4"/>
  <c r="AF479" i="4" s="1"/>
  <c r="AI478" i="4"/>
  <c r="AI479" i="4" s="1"/>
  <c r="AL478" i="4"/>
  <c r="AL479" i="4" s="1"/>
  <c r="AO478" i="4"/>
  <c r="AO479" i="4" s="1"/>
  <c r="AR478" i="4"/>
  <c r="AR479" i="4" s="1"/>
  <c r="AU478" i="4"/>
  <c r="AU479" i="4" s="1"/>
  <c r="AX478" i="4"/>
  <c r="AX479" i="4" s="1"/>
  <c r="BA478" i="4"/>
  <c r="BA479" i="4" s="1"/>
  <c r="BD478" i="4"/>
  <c r="BD479" i="4" s="1"/>
  <c r="BG478" i="4"/>
  <c r="BG479" i="4" s="1"/>
  <c r="BJ478" i="4"/>
  <c r="BJ479" i="4" s="1"/>
  <c r="BM478" i="4"/>
  <c r="BM479" i="4" s="1"/>
  <c r="U486" i="4"/>
  <c r="U487" i="4" s="1"/>
  <c r="X486" i="4"/>
  <c r="X487" i="4" s="1"/>
  <c r="AA486" i="4"/>
  <c r="AA487" i="4" s="1"/>
  <c r="AD486" i="4"/>
  <c r="AD487" i="4" s="1"/>
  <c r="AG486" i="4"/>
  <c r="AG487" i="4" s="1"/>
  <c r="AJ486" i="4"/>
  <c r="AJ487" i="4" s="1"/>
  <c r="AM486" i="4"/>
  <c r="AM487" i="4" s="1"/>
  <c r="AP486" i="4"/>
  <c r="AP487" i="4" s="1"/>
  <c r="AS486" i="4"/>
  <c r="AS487" i="4" s="1"/>
  <c r="AV486" i="4"/>
  <c r="AV487" i="4" s="1"/>
  <c r="AY486" i="4"/>
  <c r="AY487" i="4" s="1"/>
  <c r="BB486" i="4"/>
  <c r="BB487" i="4" s="1"/>
  <c r="BE486" i="4"/>
  <c r="BE487" i="4" s="1"/>
  <c r="BH486" i="4"/>
  <c r="BH487" i="4" s="1"/>
  <c r="BK486" i="4"/>
  <c r="BK487" i="4" s="1"/>
  <c r="BN486" i="4"/>
  <c r="BN487" i="4" s="1"/>
  <c r="R509" i="4"/>
  <c r="AO511" i="4"/>
  <c r="R525" i="4"/>
  <c r="AO532" i="4"/>
  <c r="AO533" i="4" s="1"/>
  <c r="AO534" i="4" s="1"/>
  <c r="AL532" i="4"/>
  <c r="AL533" i="4" s="1"/>
  <c r="AL534" i="4" s="1"/>
  <c r="AI532" i="4"/>
  <c r="AI533" i="4" s="1"/>
  <c r="AI534" i="4" s="1"/>
  <c r="AF532" i="4"/>
  <c r="AF533" i="4" s="1"/>
  <c r="AF534" i="4" s="1"/>
  <c r="AC532" i="4"/>
  <c r="AC533" i="4" s="1"/>
  <c r="AC534" i="4" s="1"/>
  <c r="Z532" i="4"/>
  <c r="Z533" i="4" s="1"/>
  <c r="Z534" i="4" s="1"/>
  <c r="W532" i="4"/>
  <c r="W533" i="4" s="1"/>
  <c r="W534" i="4" s="1"/>
  <c r="T532" i="4"/>
  <c r="T533" i="4" s="1"/>
  <c r="T534" i="4" s="1"/>
  <c r="BO532" i="4"/>
  <c r="BO533" i="4" s="1"/>
  <c r="BO534" i="4" s="1"/>
  <c r="BL532" i="4"/>
  <c r="BL533" i="4" s="1"/>
  <c r="BL534" i="4" s="1"/>
  <c r="BI532" i="4"/>
  <c r="BI533" i="4" s="1"/>
  <c r="BI534" i="4" s="1"/>
  <c r="BF532" i="4"/>
  <c r="BF533" i="4" s="1"/>
  <c r="BF534" i="4" s="1"/>
  <c r="BC532" i="4"/>
  <c r="BC533" i="4" s="1"/>
  <c r="BC534" i="4" s="1"/>
  <c r="AZ532" i="4"/>
  <c r="AZ533" i="4" s="1"/>
  <c r="AZ534" i="4" s="1"/>
  <c r="AW532" i="4"/>
  <c r="AW533" i="4" s="1"/>
  <c r="AW534" i="4" s="1"/>
  <c r="AT532" i="4"/>
  <c r="AT533" i="4" s="1"/>
  <c r="AT534" i="4" s="1"/>
  <c r="AQ532" i="4"/>
  <c r="AQ533" i="4" s="1"/>
  <c r="AQ534" i="4" s="1"/>
  <c r="BM532" i="4"/>
  <c r="BM533" i="4" s="1"/>
  <c r="BM534" i="4" s="1"/>
  <c r="BJ532" i="4"/>
  <c r="BJ533" i="4" s="1"/>
  <c r="BJ534" i="4" s="1"/>
  <c r="BG532" i="4"/>
  <c r="BG533" i="4" s="1"/>
  <c r="BG534" i="4" s="1"/>
  <c r="BD532" i="4"/>
  <c r="BD533" i="4" s="1"/>
  <c r="BD534" i="4" s="1"/>
  <c r="BA532" i="4"/>
  <c r="BA533" i="4" s="1"/>
  <c r="BA534" i="4" s="1"/>
  <c r="AX532" i="4"/>
  <c r="AX533" i="4" s="1"/>
  <c r="AX534" i="4" s="1"/>
  <c r="AU532" i="4"/>
  <c r="AU533" i="4" s="1"/>
  <c r="AU534" i="4" s="1"/>
  <c r="AR532" i="4"/>
  <c r="AR533" i="4" s="1"/>
  <c r="AR534" i="4" s="1"/>
  <c r="AP532" i="4"/>
  <c r="AP533" i="4" s="1"/>
  <c r="AP534" i="4" s="1"/>
  <c r="AV532" i="4"/>
  <c r="AV533" i="4" s="1"/>
  <c r="AV534" i="4" s="1"/>
  <c r="BB532" i="4"/>
  <c r="BB533" i="4" s="1"/>
  <c r="BB534" i="4" s="1"/>
  <c r="BH532" i="4"/>
  <c r="BH533" i="4" s="1"/>
  <c r="BH534" i="4" s="1"/>
  <c r="BN532" i="4"/>
  <c r="BN533" i="4" s="1"/>
  <c r="BN534" i="4" s="1"/>
  <c r="BD562" i="4"/>
  <c r="BD563" i="4" s="1"/>
  <c r="BI562" i="4"/>
  <c r="BI563" i="4" s="1"/>
  <c r="R583" i="4"/>
  <c r="AV612" i="4"/>
  <c r="AN386" i="4"/>
  <c r="AN387" i="4" s="1"/>
  <c r="AN388" i="4" s="1"/>
  <c r="AQ386" i="4"/>
  <c r="AQ387" i="4" s="1"/>
  <c r="AQ388" i="4" s="1"/>
  <c r="AT386" i="4"/>
  <c r="AT387" i="4" s="1"/>
  <c r="AT388" i="4" s="1"/>
  <c r="AW386" i="4"/>
  <c r="AW387" i="4" s="1"/>
  <c r="AW388" i="4" s="1"/>
  <c r="AZ386" i="4"/>
  <c r="AZ387" i="4" s="1"/>
  <c r="AZ388" i="4" s="1"/>
  <c r="BC386" i="4"/>
  <c r="BC387" i="4" s="1"/>
  <c r="BC388" i="4" s="1"/>
  <c r="BF386" i="4"/>
  <c r="BF387" i="4" s="1"/>
  <c r="BF388" i="4" s="1"/>
  <c r="BI386" i="4"/>
  <c r="BI387" i="4" s="1"/>
  <c r="BI388" i="4" s="1"/>
  <c r="BL386" i="4"/>
  <c r="BL387" i="4" s="1"/>
  <c r="BL388" i="4" s="1"/>
  <c r="AP404" i="4"/>
  <c r="AP405" i="4" s="1"/>
  <c r="AS404" i="4"/>
  <c r="AS405" i="4" s="1"/>
  <c r="AV404" i="4"/>
  <c r="AV405" i="4" s="1"/>
  <c r="AY404" i="4"/>
  <c r="AY405" i="4" s="1"/>
  <c r="BB404" i="4"/>
  <c r="BB405" i="4" s="1"/>
  <c r="BE404" i="4"/>
  <c r="BE405" i="4" s="1"/>
  <c r="BH404" i="4"/>
  <c r="BH405" i="4" s="1"/>
  <c r="BK404" i="4"/>
  <c r="BK405" i="4" s="1"/>
  <c r="AP420" i="4"/>
  <c r="AP421" i="4" s="1"/>
  <c r="AS420" i="4"/>
  <c r="AS421" i="4" s="1"/>
  <c r="AV420" i="4"/>
  <c r="AV421" i="4" s="1"/>
  <c r="AY420" i="4"/>
  <c r="AY421" i="4" s="1"/>
  <c r="BB420" i="4"/>
  <c r="BB421" i="4" s="1"/>
  <c r="BE420" i="4"/>
  <c r="BE421" i="4" s="1"/>
  <c r="BH420" i="4"/>
  <c r="BH421" i="4" s="1"/>
  <c r="BK420" i="4"/>
  <c r="BK421" i="4" s="1"/>
  <c r="AO424" i="4"/>
  <c r="AO425" i="4" s="1"/>
  <c r="AR424" i="4"/>
  <c r="AR425" i="4" s="1"/>
  <c r="AU424" i="4"/>
  <c r="AU425" i="4" s="1"/>
  <c r="AX424" i="4"/>
  <c r="AX425" i="4" s="1"/>
  <c r="BA424" i="4"/>
  <c r="BA425" i="4" s="1"/>
  <c r="BD424" i="4"/>
  <c r="BD425" i="4" s="1"/>
  <c r="BG424" i="4"/>
  <c r="BG425" i="4" s="1"/>
  <c r="BJ424" i="4"/>
  <c r="BJ425" i="4" s="1"/>
  <c r="AP432" i="4"/>
  <c r="AP433" i="4" s="1"/>
  <c r="AS432" i="4"/>
  <c r="AS433" i="4" s="1"/>
  <c r="AV432" i="4"/>
  <c r="AV433" i="4" s="1"/>
  <c r="AY432" i="4"/>
  <c r="AY433" i="4" s="1"/>
  <c r="BB432" i="4"/>
  <c r="BB433" i="4" s="1"/>
  <c r="BE432" i="4"/>
  <c r="BE433" i="4" s="1"/>
  <c r="BH432" i="4"/>
  <c r="BH433" i="4" s="1"/>
  <c r="BK432" i="4"/>
  <c r="BK433" i="4" s="1"/>
  <c r="AO436" i="4"/>
  <c r="AO437" i="4" s="1"/>
  <c r="AR436" i="4"/>
  <c r="AR437" i="4" s="1"/>
  <c r="AU436" i="4"/>
  <c r="AU437" i="4" s="1"/>
  <c r="AX436" i="4"/>
  <c r="AX437" i="4" s="1"/>
  <c r="BA436" i="4"/>
  <c r="BA437" i="4" s="1"/>
  <c r="BD436" i="4"/>
  <c r="BD437" i="4" s="1"/>
  <c r="BG436" i="4"/>
  <c r="BG437" i="4" s="1"/>
  <c r="BJ436" i="4"/>
  <c r="BJ437" i="4" s="1"/>
  <c r="AO446" i="4"/>
  <c r="AO447" i="4" s="1"/>
  <c r="AO448" i="4" s="1"/>
  <c r="AR446" i="4"/>
  <c r="AR447" i="4" s="1"/>
  <c r="AR448" i="4" s="1"/>
  <c r="AU446" i="4"/>
  <c r="AU447" i="4" s="1"/>
  <c r="AU448" i="4" s="1"/>
  <c r="AX446" i="4"/>
  <c r="AX447" i="4" s="1"/>
  <c r="AX448" i="4" s="1"/>
  <c r="BA446" i="4"/>
  <c r="BA447" i="4" s="1"/>
  <c r="BA448" i="4" s="1"/>
  <c r="BD446" i="4"/>
  <c r="BD447" i="4" s="1"/>
  <c r="BD448" i="4" s="1"/>
  <c r="BG446" i="4"/>
  <c r="BG447" i="4" s="1"/>
  <c r="BG448" i="4" s="1"/>
  <c r="BJ446" i="4"/>
  <c r="BJ447" i="4" s="1"/>
  <c r="BJ448" i="4" s="1"/>
  <c r="U452" i="4"/>
  <c r="U453" i="4" s="1"/>
  <c r="U454" i="4" s="1"/>
  <c r="X452" i="4"/>
  <c r="X453" i="4" s="1"/>
  <c r="X454" i="4" s="1"/>
  <c r="AA452" i="4"/>
  <c r="AA453" i="4" s="1"/>
  <c r="AA454" i="4" s="1"/>
  <c r="AD452" i="4"/>
  <c r="AD453" i="4" s="1"/>
  <c r="AD454" i="4" s="1"/>
  <c r="AG452" i="4"/>
  <c r="AG453" i="4" s="1"/>
  <c r="AG454" i="4" s="1"/>
  <c r="AJ452" i="4"/>
  <c r="AJ453" i="4" s="1"/>
  <c r="AJ454" i="4" s="1"/>
  <c r="AM452" i="4"/>
  <c r="AM453" i="4" s="1"/>
  <c r="AM454" i="4" s="1"/>
  <c r="S474" i="4"/>
  <c r="S486" i="4"/>
  <c r="S511" i="4"/>
  <c r="S532" i="4"/>
  <c r="Y532" i="4"/>
  <c r="Y533" i="4" s="1"/>
  <c r="Y534" i="4" s="1"/>
  <c r="AE532" i="4"/>
  <c r="AE533" i="4" s="1"/>
  <c r="AE534" i="4" s="1"/>
  <c r="AK532" i="4"/>
  <c r="AK533" i="4" s="1"/>
  <c r="AK534" i="4" s="1"/>
  <c r="AR546" i="4"/>
  <c r="R553" i="4"/>
  <c r="AQ555" i="4"/>
  <c r="AA562" i="4"/>
  <c r="AA563" i="4" s="1"/>
  <c r="AJ562" i="4"/>
  <c r="AJ563" i="4" s="1"/>
  <c r="BL576" i="4"/>
  <c r="BL577" i="4" s="1"/>
  <c r="BA576" i="4"/>
  <c r="BA577" i="4" s="1"/>
  <c r="BA586" i="4" s="1"/>
  <c r="AX576" i="4"/>
  <c r="AX577" i="4" s="1"/>
  <c r="AX586" i="4" s="1"/>
  <c r="AU576" i="4"/>
  <c r="AU577" i="4" s="1"/>
  <c r="AU586" i="4" s="1"/>
  <c r="AR576" i="4"/>
  <c r="AR577" i="4" s="1"/>
  <c r="AO576" i="4"/>
  <c r="AO577" i="4" s="1"/>
  <c r="AL576" i="4"/>
  <c r="AL577" i="4" s="1"/>
  <c r="AI576" i="4"/>
  <c r="AI577" i="4" s="1"/>
  <c r="AF576" i="4"/>
  <c r="AF577" i="4" s="1"/>
  <c r="AC576" i="4"/>
  <c r="AC577" i="4" s="1"/>
  <c r="Z576" i="4"/>
  <c r="Z577" i="4" s="1"/>
  <c r="W576" i="4"/>
  <c r="W577" i="4" s="1"/>
  <c r="T576" i="4"/>
  <c r="T577" i="4" s="1"/>
  <c r="T586" i="4" s="1"/>
  <c r="BN576" i="4"/>
  <c r="BN577" i="4" s="1"/>
  <c r="BI576" i="4"/>
  <c r="BI577" i="4" s="1"/>
  <c r="BF576" i="4"/>
  <c r="BF577" i="4" s="1"/>
  <c r="BC576" i="4"/>
  <c r="BC577" i="4" s="1"/>
  <c r="AZ576" i="4"/>
  <c r="AZ577" i="4" s="1"/>
  <c r="AW576" i="4"/>
  <c r="AW577" i="4" s="1"/>
  <c r="AT576" i="4"/>
  <c r="AT577" i="4" s="1"/>
  <c r="AQ576" i="4"/>
  <c r="AQ577" i="4" s="1"/>
  <c r="AN576" i="4"/>
  <c r="AN577" i="4" s="1"/>
  <c r="AK576" i="4"/>
  <c r="AK577" i="4" s="1"/>
  <c r="AH576" i="4"/>
  <c r="AH577" i="4" s="1"/>
  <c r="AE576" i="4"/>
  <c r="AE577" i="4" s="1"/>
  <c r="AB576" i="4"/>
  <c r="AB577" i="4" s="1"/>
  <c r="Y576" i="4"/>
  <c r="Y577" i="4" s="1"/>
  <c r="V576" i="4"/>
  <c r="V577" i="4" s="1"/>
  <c r="S576" i="4"/>
  <c r="BO576" i="4"/>
  <c r="BO577" i="4" s="1"/>
  <c r="BO586" i="4" s="1"/>
  <c r="BJ576" i="4"/>
  <c r="BJ577" i="4" s="1"/>
  <c r="BJ586" i="4" s="1"/>
  <c r="BG576" i="4"/>
  <c r="BG577" i="4" s="1"/>
  <c r="BG586" i="4" s="1"/>
  <c r="BD576" i="4"/>
  <c r="BD577" i="4" s="1"/>
  <c r="AA596" i="4"/>
  <c r="X601" i="4"/>
  <c r="X602" i="4" s="1"/>
  <c r="AL601" i="4"/>
  <c r="AL602" i="4" s="1"/>
  <c r="BA601" i="4"/>
  <c r="BA602" i="4" s="1"/>
  <c r="BO647" i="4"/>
  <c r="R649" i="4"/>
  <c r="BO651" i="4"/>
  <c r="S673" i="4"/>
  <c r="AP452" i="4"/>
  <c r="AP453" i="4" s="1"/>
  <c r="AP454" i="4" s="1"/>
  <c r="AS452" i="4"/>
  <c r="AS453" i="4" s="1"/>
  <c r="AS454" i="4" s="1"/>
  <c r="AV452" i="4"/>
  <c r="AV453" i="4" s="1"/>
  <c r="AV454" i="4" s="1"/>
  <c r="AY452" i="4"/>
  <c r="AY453" i="4" s="1"/>
  <c r="AY454" i="4" s="1"/>
  <c r="BB452" i="4"/>
  <c r="BB453" i="4" s="1"/>
  <c r="BB454" i="4" s="1"/>
  <c r="BE452" i="4"/>
  <c r="BE453" i="4" s="1"/>
  <c r="BE454" i="4" s="1"/>
  <c r="BH452" i="4"/>
  <c r="BH453" i="4" s="1"/>
  <c r="BH454" i="4" s="1"/>
  <c r="BK452" i="4"/>
  <c r="BK453" i="4" s="1"/>
  <c r="BK454" i="4" s="1"/>
  <c r="U466" i="4"/>
  <c r="U467" i="4" s="1"/>
  <c r="X466" i="4"/>
  <c r="X467" i="4" s="1"/>
  <c r="AA466" i="4"/>
  <c r="AA467" i="4" s="1"/>
  <c r="AD466" i="4"/>
  <c r="AD467" i="4" s="1"/>
  <c r="AG466" i="4"/>
  <c r="AG467" i="4" s="1"/>
  <c r="AJ466" i="4"/>
  <c r="AJ467" i="4" s="1"/>
  <c r="AM466" i="4"/>
  <c r="AM467" i="4" s="1"/>
  <c r="AP466" i="4"/>
  <c r="AP467" i="4" s="1"/>
  <c r="AS466" i="4"/>
  <c r="AS467" i="4" s="1"/>
  <c r="AV466" i="4"/>
  <c r="AV467" i="4" s="1"/>
  <c r="AY466" i="4"/>
  <c r="AY467" i="4" s="1"/>
  <c r="BB466" i="4"/>
  <c r="BB467" i="4" s="1"/>
  <c r="BE466" i="4"/>
  <c r="BE467" i="4" s="1"/>
  <c r="BH466" i="4"/>
  <c r="BH467" i="4" s="1"/>
  <c r="BK466" i="4"/>
  <c r="BK467" i="4" s="1"/>
  <c r="V474" i="4"/>
  <c r="V475" i="4" s="1"/>
  <c r="Y474" i="4"/>
  <c r="Y475" i="4" s="1"/>
  <c r="AB474" i="4"/>
  <c r="AB475" i="4" s="1"/>
  <c r="AE474" i="4"/>
  <c r="AE475" i="4" s="1"/>
  <c r="AH474" i="4"/>
  <c r="AH475" i="4" s="1"/>
  <c r="AK474" i="4"/>
  <c r="AK475" i="4" s="1"/>
  <c r="AN474" i="4"/>
  <c r="AN475" i="4" s="1"/>
  <c r="AQ474" i="4"/>
  <c r="AQ475" i="4" s="1"/>
  <c r="AQ488" i="4" s="1"/>
  <c r="AQ489" i="4" s="1"/>
  <c r="AT474" i="4"/>
  <c r="AT475" i="4" s="1"/>
  <c r="AW474" i="4"/>
  <c r="AW475" i="4" s="1"/>
  <c r="AZ474" i="4"/>
  <c r="AZ475" i="4" s="1"/>
  <c r="BC474" i="4"/>
  <c r="BC475" i="4" s="1"/>
  <c r="BF474" i="4"/>
  <c r="BF475" i="4" s="1"/>
  <c r="BI474" i="4"/>
  <c r="BI475" i="4" s="1"/>
  <c r="BL474" i="4"/>
  <c r="BL475" i="4" s="1"/>
  <c r="U478" i="4"/>
  <c r="U479" i="4" s="1"/>
  <c r="X478" i="4"/>
  <c r="X479" i="4" s="1"/>
  <c r="AA478" i="4"/>
  <c r="AA479" i="4" s="1"/>
  <c r="AD478" i="4"/>
  <c r="AD479" i="4" s="1"/>
  <c r="AG478" i="4"/>
  <c r="AG479" i="4" s="1"/>
  <c r="AJ478" i="4"/>
  <c r="AJ479" i="4" s="1"/>
  <c r="AM478" i="4"/>
  <c r="AM479" i="4" s="1"/>
  <c r="AP478" i="4"/>
  <c r="AP479" i="4" s="1"/>
  <c r="AS478" i="4"/>
  <c r="AS479" i="4" s="1"/>
  <c r="AV478" i="4"/>
  <c r="AV479" i="4" s="1"/>
  <c r="AY478" i="4"/>
  <c r="AY479" i="4" s="1"/>
  <c r="BB478" i="4"/>
  <c r="BB479" i="4" s="1"/>
  <c r="BE478" i="4"/>
  <c r="BE479" i="4" s="1"/>
  <c r="BH478" i="4"/>
  <c r="BH479" i="4" s="1"/>
  <c r="BK478" i="4"/>
  <c r="BK479" i="4" s="1"/>
  <c r="V486" i="4"/>
  <c r="V487" i="4" s="1"/>
  <c r="Y486" i="4"/>
  <c r="Y487" i="4" s="1"/>
  <c r="AB486" i="4"/>
  <c r="AB487" i="4" s="1"/>
  <c r="AE486" i="4"/>
  <c r="AE487" i="4" s="1"/>
  <c r="AH486" i="4"/>
  <c r="AH487" i="4" s="1"/>
  <c r="AK486" i="4"/>
  <c r="AK487" i="4" s="1"/>
  <c r="AN486" i="4"/>
  <c r="AN487" i="4" s="1"/>
  <c r="AQ486" i="4"/>
  <c r="AQ487" i="4" s="1"/>
  <c r="AT486" i="4"/>
  <c r="AT487" i="4" s="1"/>
  <c r="AW486" i="4"/>
  <c r="AW487" i="4" s="1"/>
  <c r="AZ486" i="4"/>
  <c r="AZ487" i="4" s="1"/>
  <c r="BC486" i="4"/>
  <c r="BC487" i="4" s="1"/>
  <c r="BF486" i="4"/>
  <c r="BF487" i="4" s="1"/>
  <c r="BI486" i="4"/>
  <c r="BI487" i="4" s="1"/>
  <c r="BL486" i="4"/>
  <c r="BL487" i="4" s="1"/>
  <c r="U532" i="4"/>
  <c r="U533" i="4" s="1"/>
  <c r="U534" i="4" s="1"/>
  <c r="AA532" i="4"/>
  <c r="AA533" i="4" s="1"/>
  <c r="AA534" i="4" s="1"/>
  <c r="AG532" i="4"/>
  <c r="AG533" i="4" s="1"/>
  <c r="AG534" i="4" s="1"/>
  <c r="AM532" i="4"/>
  <c r="AM533" i="4" s="1"/>
  <c r="AM534" i="4" s="1"/>
  <c r="T551" i="4"/>
  <c r="R557" i="4"/>
  <c r="AQ559" i="4"/>
  <c r="BL559" i="4"/>
  <c r="BM562" i="4"/>
  <c r="BM563" i="4" s="1"/>
  <c r="BC562" i="4"/>
  <c r="BC563" i="4" s="1"/>
  <c r="AZ562" i="4"/>
  <c r="AZ563" i="4" s="1"/>
  <c r="AZ564" i="4" s="1"/>
  <c r="AW562" i="4"/>
  <c r="AW563" i="4" s="1"/>
  <c r="AT562" i="4"/>
  <c r="AT563" i="4" s="1"/>
  <c r="AO562" i="4"/>
  <c r="AO563" i="4" s="1"/>
  <c r="AL562" i="4"/>
  <c r="AL563" i="4" s="1"/>
  <c r="AI562" i="4"/>
  <c r="AI563" i="4" s="1"/>
  <c r="AF562" i="4"/>
  <c r="AF563" i="4" s="1"/>
  <c r="AC562" i="4"/>
  <c r="AC563" i="4" s="1"/>
  <c r="Z562" i="4"/>
  <c r="Z563" i="4" s="1"/>
  <c r="W562" i="4"/>
  <c r="W563" i="4" s="1"/>
  <c r="T562" i="4"/>
  <c r="T563" i="4" s="1"/>
  <c r="BJ562" i="4"/>
  <c r="BJ563" i="4" s="1"/>
  <c r="BG562" i="4"/>
  <c r="BG563" i="4" s="1"/>
  <c r="BE562" i="4"/>
  <c r="BE563" i="4" s="1"/>
  <c r="AQ562" i="4"/>
  <c r="AQ563" i="4" s="1"/>
  <c r="BO562" i="4"/>
  <c r="BO563" i="4" s="1"/>
  <c r="BL562" i="4"/>
  <c r="BB562" i="4"/>
  <c r="BB563" i="4" s="1"/>
  <c r="BB564" i="4" s="1"/>
  <c r="AY562" i="4"/>
  <c r="AY563" i="4" s="1"/>
  <c r="AV562" i="4"/>
  <c r="AV563" i="4" s="1"/>
  <c r="AS562" i="4"/>
  <c r="AS563" i="4" s="1"/>
  <c r="AN562" i="4"/>
  <c r="AN563" i="4" s="1"/>
  <c r="AK562" i="4"/>
  <c r="AK563" i="4" s="1"/>
  <c r="AH562" i="4"/>
  <c r="AH563" i="4" s="1"/>
  <c r="AE562" i="4"/>
  <c r="AE563" i="4" s="1"/>
  <c r="AB562" i="4"/>
  <c r="AB563" i="4" s="1"/>
  <c r="AB564" i="4" s="1"/>
  <c r="Y562" i="4"/>
  <c r="Y563" i="4" s="1"/>
  <c r="Y564" i="4" s="1"/>
  <c r="V562" i="4"/>
  <c r="V563" i="4" s="1"/>
  <c r="S562" i="4"/>
  <c r="BK562" i="4"/>
  <c r="BK563" i="4" s="1"/>
  <c r="BH562" i="4"/>
  <c r="BH563" i="4" s="1"/>
  <c r="BF562" i="4"/>
  <c r="BF563" i="4" s="1"/>
  <c r="BL563" i="4"/>
  <c r="AO596" i="4"/>
  <c r="AK494" i="4"/>
  <c r="AK495" i="4" s="1"/>
  <c r="AN494" i="4"/>
  <c r="AN495" i="4" s="1"/>
  <c r="S506" i="4"/>
  <c r="V506" i="4"/>
  <c r="V507" i="4" s="1"/>
  <c r="Y506" i="4"/>
  <c r="Y507" i="4" s="1"/>
  <c r="AB506" i="4"/>
  <c r="AB507" i="4" s="1"/>
  <c r="AE506" i="4"/>
  <c r="AE507" i="4" s="1"/>
  <c r="AH506" i="4"/>
  <c r="AH507" i="4" s="1"/>
  <c r="AK506" i="4"/>
  <c r="AK507" i="4" s="1"/>
  <c r="AN506" i="4"/>
  <c r="AN507" i="4" s="1"/>
  <c r="S518" i="4"/>
  <c r="V518" i="4"/>
  <c r="V519" i="4" s="1"/>
  <c r="Y518" i="4"/>
  <c r="Y519" i="4" s="1"/>
  <c r="AB518" i="4"/>
  <c r="AB519" i="4" s="1"/>
  <c r="AE518" i="4"/>
  <c r="AE519" i="4" s="1"/>
  <c r="AH518" i="4"/>
  <c r="AH519" i="4" s="1"/>
  <c r="AK518" i="4"/>
  <c r="AK519" i="4" s="1"/>
  <c r="AN518" i="4"/>
  <c r="AN519" i="4" s="1"/>
  <c r="V540" i="4"/>
  <c r="V541" i="4" s="1"/>
  <c r="V546" i="4" s="1"/>
  <c r="Y540" i="4"/>
  <c r="Y541" i="4" s="1"/>
  <c r="AB540" i="4"/>
  <c r="AB541" i="4" s="1"/>
  <c r="AE540" i="4"/>
  <c r="AE541" i="4" s="1"/>
  <c r="AE546" i="4" s="1"/>
  <c r="AH540" i="4"/>
  <c r="AH541" i="4" s="1"/>
  <c r="AH546" i="4" s="1"/>
  <c r="AK540" i="4"/>
  <c r="AK541" i="4" s="1"/>
  <c r="AN540" i="4"/>
  <c r="AN541" i="4" s="1"/>
  <c r="AQ540" i="4"/>
  <c r="AQ541" i="4" s="1"/>
  <c r="AT540" i="4"/>
  <c r="AT541" i="4" s="1"/>
  <c r="AT546" i="4" s="1"/>
  <c r="AW540" i="4"/>
  <c r="AW541" i="4" s="1"/>
  <c r="AW546" i="4" s="1"/>
  <c r="AZ540" i="4"/>
  <c r="AZ541" i="4" s="1"/>
  <c r="AZ546" i="4" s="1"/>
  <c r="BC540" i="4"/>
  <c r="BC541" i="4" s="1"/>
  <c r="BC546" i="4" s="1"/>
  <c r="BF540" i="4"/>
  <c r="BF541" i="4" s="1"/>
  <c r="BF546" i="4" s="1"/>
  <c r="BI540" i="4"/>
  <c r="BI541" i="4" s="1"/>
  <c r="BI546" i="4" s="1"/>
  <c r="BL540" i="4"/>
  <c r="BL541" i="4" s="1"/>
  <c r="BO540" i="4"/>
  <c r="BO541" i="4" s="1"/>
  <c r="BO546" i="4" s="1"/>
  <c r="U544" i="4"/>
  <c r="U545" i="4" s="1"/>
  <c r="X544" i="4"/>
  <c r="X545" i="4" s="1"/>
  <c r="AA544" i="4"/>
  <c r="AA545" i="4" s="1"/>
  <c r="AD544" i="4"/>
  <c r="AD545" i="4" s="1"/>
  <c r="AG544" i="4"/>
  <c r="AG545" i="4" s="1"/>
  <c r="AJ544" i="4"/>
  <c r="AJ545" i="4" s="1"/>
  <c r="AM544" i="4"/>
  <c r="AM545" i="4" s="1"/>
  <c r="AP544" i="4"/>
  <c r="AP545" i="4" s="1"/>
  <c r="AS544" i="4"/>
  <c r="AS545" i="4" s="1"/>
  <c r="AV544" i="4"/>
  <c r="AV545" i="4" s="1"/>
  <c r="AY544" i="4"/>
  <c r="AY545" i="4" s="1"/>
  <c r="BB544" i="4"/>
  <c r="BB545" i="4" s="1"/>
  <c r="BE544" i="4"/>
  <c r="BE545" i="4" s="1"/>
  <c r="BH544" i="4"/>
  <c r="BH545" i="4" s="1"/>
  <c r="BK544" i="4"/>
  <c r="BK545" i="4" s="1"/>
  <c r="BD554" i="4"/>
  <c r="BD555" i="4" s="1"/>
  <c r="BI554" i="4"/>
  <c r="BI555" i="4" s="1"/>
  <c r="R561" i="4"/>
  <c r="BE568" i="4"/>
  <c r="BE569" i="4" s="1"/>
  <c r="BH568" i="4"/>
  <c r="BH569" i="4" s="1"/>
  <c r="BK568" i="4"/>
  <c r="BK569" i="4" s="1"/>
  <c r="BM568" i="4"/>
  <c r="BM569" i="4" s="1"/>
  <c r="BF572" i="4"/>
  <c r="BF573" i="4" s="1"/>
  <c r="BI572" i="4"/>
  <c r="BI573" i="4" s="1"/>
  <c r="BN572" i="4"/>
  <c r="BN573" i="4" s="1"/>
  <c r="BE580" i="4"/>
  <c r="BE581" i="4" s="1"/>
  <c r="BH580" i="4"/>
  <c r="BH581" i="4" s="1"/>
  <c r="BK580" i="4"/>
  <c r="BK581" i="4" s="1"/>
  <c r="BM580" i="4"/>
  <c r="BM581" i="4" s="1"/>
  <c r="BF584" i="4"/>
  <c r="BF585" i="4" s="1"/>
  <c r="BI584" i="4"/>
  <c r="BI585" i="4" s="1"/>
  <c r="BN584" i="4"/>
  <c r="BN585" i="4" s="1"/>
  <c r="U600" i="4"/>
  <c r="U601" i="4" s="1"/>
  <c r="U602" i="4" s="1"/>
  <c r="Z601" i="4"/>
  <c r="Z602" i="4" s="1"/>
  <c r="AO600" i="4"/>
  <c r="AO601" i="4" s="1"/>
  <c r="AO602" i="4" s="1"/>
  <c r="AT600" i="4"/>
  <c r="AT601" i="4" s="1"/>
  <c r="AT602" i="4" s="1"/>
  <c r="AW600" i="4"/>
  <c r="BD600" i="4"/>
  <c r="BD601" i="4" s="1"/>
  <c r="BD602" i="4" s="1"/>
  <c r="BI600" i="4"/>
  <c r="BI601" i="4" s="1"/>
  <c r="BI602" i="4" s="1"/>
  <c r="BI616" i="4"/>
  <c r="BI617" i="4" s="1"/>
  <c r="BD616" i="4"/>
  <c r="BD617" i="4" s="1"/>
  <c r="AN616" i="4"/>
  <c r="AN617" i="4" s="1"/>
  <c r="AK616" i="4"/>
  <c r="AK617" i="4" s="1"/>
  <c r="AH616" i="4"/>
  <c r="AH617" i="4" s="1"/>
  <c r="AE616" i="4"/>
  <c r="AE617" i="4" s="1"/>
  <c r="AB616" i="4"/>
  <c r="AB617" i="4" s="1"/>
  <c r="Y616" i="4"/>
  <c r="Y617" i="4" s="1"/>
  <c r="V616" i="4"/>
  <c r="V617" i="4" s="1"/>
  <c r="S616" i="4"/>
  <c r="BK616" i="4"/>
  <c r="BK617" i="4" s="1"/>
  <c r="BH616" i="4"/>
  <c r="BH617" i="4" s="1"/>
  <c r="AM616" i="4"/>
  <c r="AM617" i="4" s="1"/>
  <c r="AJ616" i="4"/>
  <c r="AJ617" i="4" s="1"/>
  <c r="AG616" i="4"/>
  <c r="AG617" i="4" s="1"/>
  <c r="AD616" i="4"/>
  <c r="AD617" i="4" s="1"/>
  <c r="AA616" i="4"/>
  <c r="AA617" i="4" s="1"/>
  <c r="X616" i="4"/>
  <c r="X617" i="4" s="1"/>
  <c r="U616" i="4"/>
  <c r="U617" i="4" s="1"/>
  <c r="W616" i="4"/>
  <c r="W617" i="4" s="1"/>
  <c r="AF616" i="4"/>
  <c r="AF617" i="4" s="1"/>
  <c r="AO616" i="4"/>
  <c r="AO617" i="4" s="1"/>
  <c r="AU616" i="4"/>
  <c r="AU617" i="4" s="1"/>
  <c r="BN616" i="4"/>
  <c r="BN617" i="4" s="1"/>
  <c r="AP624" i="4"/>
  <c r="AP625" i="4" s="1"/>
  <c r="AT624" i="4"/>
  <c r="AT625" i="4" s="1"/>
  <c r="AX624" i="4"/>
  <c r="AX625" i="4" s="1"/>
  <c r="BC624" i="4"/>
  <c r="BC625" i="4" s="1"/>
  <c r="BM628" i="4"/>
  <c r="BM629" i="4" s="1"/>
  <c r="BC628" i="4"/>
  <c r="BC629" i="4" s="1"/>
  <c r="AZ628" i="4"/>
  <c r="AZ629" i="4" s="1"/>
  <c r="AW628" i="4"/>
  <c r="AW629" i="4" s="1"/>
  <c r="AT628" i="4"/>
  <c r="AT629" i="4" s="1"/>
  <c r="BI628" i="4"/>
  <c r="BI629" i="4" s="1"/>
  <c r="BD628" i="4"/>
  <c r="BD629" i="4" s="1"/>
  <c r="AN628" i="4"/>
  <c r="AN629" i="4" s="1"/>
  <c r="AK628" i="4"/>
  <c r="AK629" i="4" s="1"/>
  <c r="AH628" i="4"/>
  <c r="AH629" i="4" s="1"/>
  <c r="AE628" i="4"/>
  <c r="AE629" i="4" s="1"/>
  <c r="AB628" i="4"/>
  <c r="AB629" i="4" s="1"/>
  <c r="Y628" i="4"/>
  <c r="Y629" i="4" s="1"/>
  <c r="V628" i="4"/>
  <c r="V629" i="4" s="1"/>
  <c r="S628" i="4"/>
  <c r="BK628" i="4"/>
  <c r="BK629" i="4" s="1"/>
  <c r="BH628" i="4"/>
  <c r="BH629" i="4" s="1"/>
  <c r="AM628" i="4"/>
  <c r="AM629" i="4" s="1"/>
  <c r="AJ628" i="4"/>
  <c r="AJ629" i="4" s="1"/>
  <c r="AG628" i="4"/>
  <c r="AG629" i="4" s="1"/>
  <c r="AD628" i="4"/>
  <c r="AD629" i="4" s="1"/>
  <c r="AA628" i="4"/>
  <c r="AA629" i="4" s="1"/>
  <c r="X628" i="4"/>
  <c r="X629" i="4" s="1"/>
  <c r="U628" i="4"/>
  <c r="U629" i="4" s="1"/>
  <c r="W628" i="4"/>
  <c r="W629" i="4" s="1"/>
  <c r="AR629" i="4"/>
  <c r="BG629" i="4"/>
  <c r="BM640" i="4"/>
  <c r="BM641" i="4" s="1"/>
  <c r="BC640" i="4"/>
  <c r="BC641" i="4" s="1"/>
  <c r="AZ640" i="4"/>
  <c r="AZ641" i="4" s="1"/>
  <c r="AW640" i="4"/>
  <c r="AW641" i="4" s="1"/>
  <c r="AT640" i="4"/>
  <c r="AT641" i="4" s="1"/>
  <c r="BI640" i="4"/>
  <c r="BI641" i="4" s="1"/>
  <c r="BD640" i="4"/>
  <c r="BD641" i="4" s="1"/>
  <c r="AN640" i="4"/>
  <c r="AN641" i="4" s="1"/>
  <c r="AK640" i="4"/>
  <c r="AK641" i="4" s="1"/>
  <c r="AH640" i="4"/>
  <c r="AH641" i="4" s="1"/>
  <c r="AE640" i="4"/>
  <c r="AE641" i="4" s="1"/>
  <c r="AB640" i="4"/>
  <c r="AB641" i="4" s="1"/>
  <c r="Y640" i="4"/>
  <c r="Y641" i="4" s="1"/>
  <c r="V640" i="4"/>
  <c r="V641" i="4" s="1"/>
  <c r="S640" i="4"/>
  <c r="BK640" i="4"/>
  <c r="BK641" i="4" s="1"/>
  <c r="BH640" i="4"/>
  <c r="BH641" i="4" s="1"/>
  <c r="AM640" i="4"/>
  <c r="AM641" i="4" s="1"/>
  <c r="AJ640" i="4"/>
  <c r="AJ641" i="4" s="1"/>
  <c r="AG640" i="4"/>
  <c r="AG641" i="4" s="1"/>
  <c r="AD640" i="4"/>
  <c r="AD641" i="4" s="1"/>
  <c r="AA640" i="4"/>
  <c r="AA641" i="4" s="1"/>
  <c r="X640" i="4"/>
  <c r="X641" i="4" s="1"/>
  <c r="U640" i="4"/>
  <c r="U641" i="4" s="1"/>
  <c r="AP641" i="4"/>
  <c r="AS640" i="4"/>
  <c r="AS641" i="4" s="1"/>
  <c r="AY640" i="4"/>
  <c r="AY641" i="4" s="1"/>
  <c r="U664" i="4"/>
  <c r="BB664" i="4"/>
  <c r="S651" i="4"/>
  <c r="R667" i="4"/>
  <c r="R671" i="4"/>
  <c r="U701" i="4"/>
  <c r="S715" i="4"/>
  <c r="R549" i="4"/>
  <c r="AZ600" i="4"/>
  <c r="AZ601" i="4" s="1"/>
  <c r="AZ602" i="4" s="1"/>
  <c r="AX600" i="4"/>
  <c r="AX601" i="4" s="1"/>
  <c r="AX602" i="4" s="1"/>
  <c r="AV600" i="4"/>
  <c r="AV601" i="4" s="1"/>
  <c r="AV602" i="4" s="1"/>
  <c r="AK600" i="4"/>
  <c r="AK601" i="4" s="1"/>
  <c r="AK602" i="4" s="1"/>
  <c r="AI600" i="4"/>
  <c r="AI601" i="4" s="1"/>
  <c r="AI602" i="4" s="1"/>
  <c r="AF600" i="4"/>
  <c r="AF601" i="4" s="1"/>
  <c r="AF602" i="4" s="1"/>
  <c r="AC600" i="4"/>
  <c r="AC601" i="4" s="1"/>
  <c r="AC602" i="4" s="1"/>
  <c r="T600" i="4"/>
  <c r="T601" i="4" s="1"/>
  <c r="T602" i="4" s="1"/>
  <c r="AH600" i="4"/>
  <c r="AH601" i="4" s="1"/>
  <c r="AH602" i="4" s="1"/>
  <c r="AE600" i="4"/>
  <c r="AE601" i="4" s="1"/>
  <c r="AE602" i="4" s="1"/>
  <c r="AB600" i="4"/>
  <c r="AB601" i="4" s="1"/>
  <c r="AB602" i="4" s="1"/>
  <c r="S600" i="4"/>
  <c r="V600" i="4"/>
  <c r="V601" i="4" s="1"/>
  <c r="V602" i="4" s="1"/>
  <c r="AA600" i="4"/>
  <c r="AA601" i="4" s="1"/>
  <c r="AA602" i="4" s="1"/>
  <c r="AM600" i="4"/>
  <c r="AM601" i="4" s="1"/>
  <c r="AM602" i="4" s="1"/>
  <c r="BB600" i="4"/>
  <c r="BB601" i="4" s="1"/>
  <c r="BB602" i="4" s="1"/>
  <c r="BK600" i="4"/>
  <c r="BK601" i="4" s="1"/>
  <c r="BK602" i="4" s="1"/>
  <c r="AM612" i="4"/>
  <c r="BE612" i="4"/>
  <c r="BL625" i="4"/>
  <c r="S669" i="4"/>
  <c r="U540" i="4"/>
  <c r="U541" i="4" s="1"/>
  <c r="X540" i="4"/>
  <c r="X541" i="4" s="1"/>
  <c r="AA540" i="4"/>
  <c r="AA541" i="4" s="1"/>
  <c r="AD540" i="4"/>
  <c r="AD541" i="4" s="1"/>
  <c r="AG540" i="4"/>
  <c r="AG541" i="4" s="1"/>
  <c r="AG546" i="4" s="1"/>
  <c r="AJ540" i="4"/>
  <c r="AJ541" i="4" s="1"/>
  <c r="AM540" i="4"/>
  <c r="AM541" i="4" s="1"/>
  <c r="AP540" i="4"/>
  <c r="AP541" i="4" s="1"/>
  <c r="AS540" i="4"/>
  <c r="AS541" i="4" s="1"/>
  <c r="AV540" i="4"/>
  <c r="AV541" i="4" s="1"/>
  <c r="AY540" i="4"/>
  <c r="AY541" i="4" s="1"/>
  <c r="BB540" i="4"/>
  <c r="BB541" i="4" s="1"/>
  <c r="BE540" i="4"/>
  <c r="BE541" i="4" s="1"/>
  <c r="BH540" i="4"/>
  <c r="BH541" i="4" s="1"/>
  <c r="BK540" i="4"/>
  <c r="BK541" i="4" s="1"/>
  <c r="BN540" i="4"/>
  <c r="BN541" i="4" s="1"/>
  <c r="BE572" i="4"/>
  <c r="BE573" i="4" s="1"/>
  <c r="BH572" i="4"/>
  <c r="BH573" i="4" s="1"/>
  <c r="BK572" i="4"/>
  <c r="BK573" i="4" s="1"/>
  <c r="BM572" i="4"/>
  <c r="BM573" i="4" s="1"/>
  <c r="BE584" i="4"/>
  <c r="BE585" i="4" s="1"/>
  <c r="BH584" i="4"/>
  <c r="BH585" i="4" s="1"/>
  <c r="BK584" i="4"/>
  <c r="BK585" i="4" s="1"/>
  <c r="BM584" i="4"/>
  <c r="BM585" i="4" s="1"/>
  <c r="Y600" i="4"/>
  <c r="Y601" i="4" s="1"/>
  <c r="Y602" i="4" s="1"/>
  <c r="AJ600" i="4"/>
  <c r="AJ601" i="4" s="1"/>
  <c r="AJ602" i="4" s="1"/>
  <c r="AN600" i="4"/>
  <c r="AN601" i="4" s="1"/>
  <c r="AN602" i="4" s="1"/>
  <c r="AR600" i="4"/>
  <c r="AR601" i="4" s="1"/>
  <c r="AR602" i="4" s="1"/>
  <c r="AY600" i="4"/>
  <c r="AY601" i="4" s="1"/>
  <c r="AY602" i="4" s="1"/>
  <c r="BC600" i="4"/>
  <c r="BC601" i="4" s="1"/>
  <c r="BC602" i="4" s="1"/>
  <c r="BG600" i="4"/>
  <c r="BG601" i="4" s="1"/>
  <c r="BG602" i="4" s="1"/>
  <c r="BL600" i="4"/>
  <c r="BL601" i="4" s="1"/>
  <c r="BL602" i="4" s="1"/>
  <c r="AE612" i="4"/>
  <c r="BJ624" i="4"/>
  <c r="BJ625" i="4" s="1"/>
  <c r="BG624" i="4"/>
  <c r="BG625" i="4" s="1"/>
  <c r="BE624" i="4"/>
  <c r="BE625" i="4" s="1"/>
  <c r="AQ624" i="4"/>
  <c r="AQ625" i="4" s="1"/>
  <c r="AO624" i="4"/>
  <c r="AO625" i="4" s="1"/>
  <c r="AL624" i="4"/>
  <c r="AL625" i="4" s="1"/>
  <c r="AI624" i="4"/>
  <c r="AI625" i="4" s="1"/>
  <c r="AF624" i="4"/>
  <c r="AF625" i="4" s="1"/>
  <c r="AC624" i="4"/>
  <c r="AC625" i="4" s="1"/>
  <c r="Z624" i="4"/>
  <c r="Z625" i="4" s="1"/>
  <c r="W624" i="4"/>
  <c r="W625" i="4" s="1"/>
  <c r="T624" i="4"/>
  <c r="T625" i="4" s="1"/>
  <c r="BI624" i="4"/>
  <c r="BI625" i="4" s="1"/>
  <c r="BD624" i="4"/>
  <c r="BD625" i="4" s="1"/>
  <c r="AN624" i="4"/>
  <c r="AN625" i="4" s="1"/>
  <c r="AK624" i="4"/>
  <c r="AK625" i="4" s="1"/>
  <c r="AH624" i="4"/>
  <c r="AH625" i="4" s="1"/>
  <c r="AE624" i="4"/>
  <c r="AE625" i="4" s="1"/>
  <c r="AB624" i="4"/>
  <c r="AB625" i="4" s="1"/>
  <c r="Y624" i="4"/>
  <c r="Y625" i="4" s="1"/>
  <c r="V624" i="4"/>
  <c r="V625" i="4" s="1"/>
  <c r="S624" i="4"/>
  <c r="AR624" i="4"/>
  <c r="AR625" i="4" s="1"/>
  <c r="AW624" i="4"/>
  <c r="AW625" i="4" s="1"/>
  <c r="BA624" i="4"/>
  <c r="BA625" i="4" s="1"/>
  <c r="BL624" i="4"/>
  <c r="AQ629" i="4"/>
  <c r="AX674" i="4"/>
  <c r="AP494" i="4"/>
  <c r="AP495" i="4" s="1"/>
  <c r="AS494" i="4"/>
  <c r="AS495" i="4" s="1"/>
  <c r="AV494" i="4"/>
  <c r="AV495" i="4" s="1"/>
  <c r="AY494" i="4"/>
  <c r="AY495" i="4" s="1"/>
  <c r="BB494" i="4"/>
  <c r="BB495" i="4" s="1"/>
  <c r="BE494" i="4"/>
  <c r="BE495" i="4" s="1"/>
  <c r="BH494" i="4"/>
  <c r="BH495" i="4" s="1"/>
  <c r="BK494" i="4"/>
  <c r="BK495" i="4" s="1"/>
  <c r="AP506" i="4"/>
  <c r="AP507" i="4" s="1"/>
  <c r="AS506" i="4"/>
  <c r="AS507" i="4" s="1"/>
  <c r="AV506" i="4"/>
  <c r="AV507" i="4" s="1"/>
  <c r="AY506" i="4"/>
  <c r="AY507" i="4" s="1"/>
  <c r="BB506" i="4"/>
  <c r="BB507" i="4" s="1"/>
  <c r="BE506" i="4"/>
  <c r="BE507" i="4" s="1"/>
  <c r="BH506" i="4"/>
  <c r="BH507" i="4" s="1"/>
  <c r="BK506" i="4"/>
  <c r="BK507" i="4" s="1"/>
  <c r="AP518" i="4"/>
  <c r="AS518" i="4"/>
  <c r="AS519" i="4" s="1"/>
  <c r="AV518" i="4"/>
  <c r="AV519" i="4" s="1"/>
  <c r="AY518" i="4"/>
  <c r="AY519" i="4" s="1"/>
  <c r="BB518" i="4"/>
  <c r="BB519" i="4" s="1"/>
  <c r="BE518" i="4"/>
  <c r="BE519" i="4" s="1"/>
  <c r="BH518" i="4"/>
  <c r="BH519" i="4" s="1"/>
  <c r="BK518" i="4"/>
  <c r="BK519" i="4" s="1"/>
  <c r="BD550" i="4"/>
  <c r="BD551" i="4" s="1"/>
  <c r="U554" i="4"/>
  <c r="U555" i="4" s="1"/>
  <c r="X554" i="4"/>
  <c r="X555" i="4" s="1"/>
  <c r="X564" i="4" s="1"/>
  <c r="AA554" i="4"/>
  <c r="AA555" i="4" s="1"/>
  <c r="AD554" i="4"/>
  <c r="AD555" i="4" s="1"/>
  <c r="AD564" i="4" s="1"/>
  <c r="AG554" i="4"/>
  <c r="AG555" i="4" s="1"/>
  <c r="AG564" i="4" s="1"/>
  <c r="AJ554" i="4"/>
  <c r="AJ555" i="4" s="1"/>
  <c r="AM554" i="4"/>
  <c r="AM555" i="4" s="1"/>
  <c r="AP554" i="4"/>
  <c r="AP555" i="4" s="1"/>
  <c r="AR554" i="4"/>
  <c r="AR555" i="4" s="1"/>
  <c r="AU554" i="4"/>
  <c r="AU555" i="4" s="1"/>
  <c r="AX554" i="4"/>
  <c r="AX555" i="4" s="1"/>
  <c r="BA554" i="4"/>
  <c r="BA555" i="4" s="1"/>
  <c r="BF554" i="4"/>
  <c r="BF555" i="4" s="1"/>
  <c r="U568" i="4"/>
  <c r="U569" i="4" s="1"/>
  <c r="X568" i="4"/>
  <c r="X569" i="4" s="1"/>
  <c r="AA568" i="4"/>
  <c r="AA569" i="4" s="1"/>
  <c r="AD568" i="4"/>
  <c r="AD569" i="4" s="1"/>
  <c r="AG568" i="4"/>
  <c r="AG569" i="4" s="1"/>
  <c r="AJ568" i="4"/>
  <c r="AJ569" i="4" s="1"/>
  <c r="AM568" i="4"/>
  <c r="AM569" i="4" s="1"/>
  <c r="AP568" i="4"/>
  <c r="AP569" i="4" s="1"/>
  <c r="AS568" i="4"/>
  <c r="AS569" i="4" s="1"/>
  <c r="AV568" i="4"/>
  <c r="AV569" i="4" s="1"/>
  <c r="AY568" i="4"/>
  <c r="AY569" i="4" s="1"/>
  <c r="S572" i="4"/>
  <c r="V572" i="4"/>
  <c r="V573" i="4" s="1"/>
  <c r="Y572" i="4"/>
  <c r="Y573" i="4" s="1"/>
  <c r="AB572" i="4"/>
  <c r="AB573" i="4" s="1"/>
  <c r="AE572" i="4"/>
  <c r="AE573" i="4" s="1"/>
  <c r="AH572" i="4"/>
  <c r="AH573" i="4" s="1"/>
  <c r="AK572" i="4"/>
  <c r="AK573" i="4" s="1"/>
  <c r="AK586" i="4" s="1"/>
  <c r="AN572" i="4"/>
  <c r="AN573" i="4" s="1"/>
  <c r="AQ572" i="4"/>
  <c r="AQ573" i="4" s="1"/>
  <c r="AT572" i="4"/>
  <c r="AT573" i="4" s="1"/>
  <c r="AW572" i="4"/>
  <c r="AW573" i="4" s="1"/>
  <c r="AZ572" i="4"/>
  <c r="AZ573" i="4" s="1"/>
  <c r="U580" i="4"/>
  <c r="X580" i="4"/>
  <c r="X581" i="4" s="1"/>
  <c r="AA580" i="4"/>
  <c r="AA581" i="4" s="1"/>
  <c r="AD580" i="4"/>
  <c r="AD581" i="4" s="1"/>
  <c r="AG580" i="4"/>
  <c r="AG581" i="4" s="1"/>
  <c r="AJ580" i="4"/>
  <c r="AJ581" i="4" s="1"/>
  <c r="AM580" i="4"/>
  <c r="AM581" i="4" s="1"/>
  <c r="AP580" i="4"/>
  <c r="AP581" i="4" s="1"/>
  <c r="AS580" i="4"/>
  <c r="AS581" i="4" s="1"/>
  <c r="AV580" i="4"/>
  <c r="AV581" i="4" s="1"/>
  <c r="AY580" i="4"/>
  <c r="AY581" i="4" s="1"/>
  <c r="S584" i="4"/>
  <c r="V584" i="4"/>
  <c r="V585" i="4" s="1"/>
  <c r="Y584" i="4"/>
  <c r="Y585" i="4" s="1"/>
  <c r="AB584" i="4"/>
  <c r="AB585" i="4" s="1"/>
  <c r="AE584" i="4"/>
  <c r="AE585" i="4" s="1"/>
  <c r="AH584" i="4"/>
  <c r="AH585" i="4" s="1"/>
  <c r="AK584" i="4"/>
  <c r="AK585" i="4" s="1"/>
  <c r="AN584" i="4"/>
  <c r="AN585" i="4" s="1"/>
  <c r="AQ584" i="4"/>
  <c r="AQ585" i="4" s="1"/>
  <c r="AT584" i="4"/>
  <c r="AT585" i="4" s="1"/>
  <c r="AW584" i="4"/>
  <c r="AW585" i="4" s="1"/>
  <c r="AZ584" i="4"/>
  <c r="AZ585" i="4" s="1"/>
  <c r="W600" i="4"/>
  <c r="W601" i="4" s="1"/>
  <c r="W602" i="4" s="1"/>
  <c r="AG600" i="4"/>
  <c r="AG601" i="4" s="1"/>
  <c r="AG602" i="4" s="1"/>
  <c r="AS600" i="4"/>
  <c r="AS601" i="4" s="1"/>
  <c r="AS602" i="4" s="1"/>
  <c r="AW601" i="4"/>
  <c r="AW602" i="4" s="1"/>
  <c r="BH600" i="4"/>
  <c r="BH601" i="4" s="1"/>
  <c r="BH602" i="4" s="1"/>
  <c r="AA612" i="4"/>
  <c r="BK612" i="4"/>
  <c r="AQ616" i="4"/>
  <c r="AQ617" i="4" s="1"/>
  <c r="AT616" i="4"/>
  <c r="AT617" i="4" s="1"/>
  <c r="AY616" i="4"/>
  <c r="AY617" i="4" s="1"/>
  <c r="BC616" i="4"/>
  <c r="BC617" i="4" s="1"/>
  <c r="BC642" i="4" s="1"/>
  <c r="BF616" i="4"/>
  <c r="BF617" i="4" s="1"/>
  <c r="BJ616" i="4"/>
  <c r="BJ617" i="4" s="1"/>
  <c r="BM616" i="4"/>
  <c r="BM617" i="4" s="1"/>
  <c r="BK620" i="4"/>
  <c r="BK621" i="4" s="1"/>
  <c r="BH620" i="4"/>
  <c r="BH621" i="4" s="1"/>
  <c r="AM620" i="4"/>
  <c r="AM621" i="4" s="1"/>
  <c r="AJ620" i="4"/>
  <c r="AJ621" i="4" s="1"/>
  <c r="AG620" i="4"/>
  <c r="AG621" i="4" s="1"/>
  <c r="AD620" i="4"/>
  <c r="AD621" i="4" s="1"/>
  <c r="AA620" i="4"/>
  <c r="AA621" i="4" s="1"/>
  <c r="X620" i="4"/>
  <c r="X621" i="4" s="1"/>
  <c r="U620" i="4"/>
  <c r="U621" i="4" s="1"/>
  <c r="BJ620" i="4"/>
  <c r="BJ621" i="4" s="1"/>
  <c r="BG620" i="4"/>
  <c r="BG621" i="4" s="1"/>
  <c r="BE620" i="4"/>
  <c r="BE621" i="4" s="1"/>
  <c r="AQ620" i="4"/>
  <c r="AQ621" i="4" s="1"/>
  <c r="AO620" i="4"/>
  <c r="AO621" i="4" s="1"/>
  <c r="AL620" i="4"/>
  <c r="AL621" i="4" s="1"/>
  <c r="AI620" i="4"/>
  <c r="AI621" i="4" s="1"/>
  <c r="AF620" i="4"/>
  <c r="AF621" i="4" s="1"/>
  <c r="AC620" i="4"/>
  <c r="AC621" i="4" s="1"/>
  <c r="Z620" i="4"/>
  <c r="Z621" i="4" s="1"/>
  <c r="W620" i="4"/>
  <c r="W621" i="4" s="1"/>
  <c r="T620" i="4"/>
  <c r="AU620" i="4"/>
  <c r="AU621" i="4" s="1"/>
  <c r="AY620" i="4"/>
  <c r="AY621" i="4" s="1"/>
  <c r="X624" i="4"/>
  <c r="X625" i="4" s="1"/>
  <c r="AG624" i="4"/>
  <c r="AG625" i="4" s="1"/>
  <c r="AS624" i="4"/>
  <c r="AS625" i="4" s="1"/>
  <c r="BB624" i="4"/>
  <c r="BB625" i="4" s="1"/>
  <c r="BF625" i="4"/>
  <c r="BM624" i="4"/>
  <c r="BM625" i="4" s="1"/>
  <c r="AQ628" i="4"/>
  <c r="AV628" i="4"/>
  <c r="AV629" i="4" s="1"/>
  <c r="AV642" i="4" s="1"/>
  <c r="BB628" i="4"/>
  <c r="BB629" i="4" s="1"/>
  <c r="BF628" i="4"/>
  <c r="BF629" i="4" s="1"/>
  <c r="R635" i="4"/>
  <c r="W640" i="4"/>
  <c r="W641" i="4" s="1"/>
  <c r="AC640" i="4"/>
  <c r="AC641" i="4" s="1"/>
  <c r="AI640" i="4"/>
  <c r="AI641" i="4" s="1"/>
  <c r="AO640" i="4"/>
  <c r="AO641" i="4" s="1"/>
  <c r="AR640" i="4"/>
  <c r="AR641" i="4" s="1"/>
  <c r="AX640" i="4"/>
  <c r="AX641" i="4" s="1"/>
  <c r="BG640" i="4"/>
  <c r="BG641" i="4" s="1"/>
  <c r="BL640" i="4"/>
  <c r="BL641" i="4" s="1"/>
  <c r="U674" i="4"/>
  <c r="AA674" i="4"/>
  <c r="R599" i="4"/>
  <c r="BN606" i="4"/>
  <c r="BN607" i="4" s="1"/>
  <c r="BN612" i="4" s="1"/>
  <c r="BM610" i="4"/>
  <c r="BM611" i="4" s="1"/>
  <c r="R615" i="4"/>
  <c r="R627" i="4"/>
  <c r="S636" i="4"/>
  <c r="V636" i="4"/>
  <c r="V637" i="4" s="1"/>
  <c r="Y636" i="4"/>
  <c r="Y637" i="4" s="1"/>
  <c r="AB636" i="4"/>
  <c r="AB637" i="4" s="1"/>
  <c r="AE636" i="4"/>
  <c r="AE637" i="4" s="1"/>
  <c r="AH636" i="4"/>
  <c r="AH637" i="4" s="1"/>
  <c r="AK636" i="4"/>
  <c r="AK637" i="4" s="1"/>
  <c r="AN636" i="4"/>
  <c r="AN637" i="4" s="1"/>
  <c r="BD636" i="4"/>
  <c r="BD637" i="4" s="1"/>
  <c r="BI636" i="4"/>
  <c r="BI637" i="4" s="1"/>
  <c r="R639" i="4"/>
  <c r="AE646" i="4"/>
  <c r="AE647" i="4" s="1"/>
  <c r="AL646" i="4"/>
  <c r="AL647" i="4" s="1"/>
  <c r="AS646" i="4"/>
  <c r="AS647" i="4" s="1"/>
  <c r="AW646" i="4"/>
  <c r="AW647" i="4" s="1"/>
  <c r="BD646" i="4"/>
  <c r="BD647" i="4" s="1"/>
  <c r="BK646" i="4"/>
  <c r="BK647" i="4" s="1"/>
  <c r="V650" i="4"/>
  <c r="V651" i="4" s="1"/>
  <c r="Z650" i="4"/>
  <c r="Z651" i="4" s="1"/>
  <c r="AI650" i="4"/>
  <c r="AI651" i="4" s="1"/>
  <c r="AR650" i="4"/>
  <c r="AR651" i="4" s="1"/>
  <c r="BA650" i="4"/>
  <c r="BA651" i="4" s="1"/>
  <c r="BJ650" i="4"/>
  <c r="BJ651" i="4" s="1"/>
  <c r="BO659" i="4"/>
  <c r="T662" i="4"/>
  <c r="T663" i="4" s="1"/>
  <c r="AC662" i="4"/>
  <c r="AC663" i="4" s="1"/>
  <c r="AC664" i="4" s="1"/>
  <c r="AL662" i="4"/>
  <c r="AL663" i="4" s="1"/>
  <c r="AU662" i="4"/>
  <c r="AU663" i="4" s="1"/>
  <c r="AU664" i="4" s="1"/>
  <c r="BD662" i="4"/>
  <c r="BD663" i="4" s="1"/>
  <c r="BM662" i="4"/>
  <c r="BM663" i="4" s="1"/>
  <c r="BM672" i="4"/>
  <c r="BM673" i="4" s="1"/>
  <c r="BO672" i="4"/>
  <c r="BO673" i="4" s="1"/>
  <c r="BO674" i="4" s="1"/>
  <c r="BL672" i="4"/>
  <c r="BL673" i="4" s="1"/>
  <c r="W672" i="4"/>
  <c r="W673" i="4" s="1"/>
  <c r="W674" i="4" s="1"/>
  <c r="AF672" i="4"/>
  <c r="AF673" i="4" s="1"/>
  <c r="AO672" i="4"/>
  <c r="AO673" i="4" s="1"/>
  <c r="AO674" i="4" s="1"/>
  <c r="AX672" i="4"/>
  <c r="AX673" i="4" s="1"/>
  <c r="BG672" i="4"/>
  <c r="BG673" i="4" s="1"/>
  <c r="BG674" i="4" s="1"/>
  <c r="Y678" i="4"/>
  <c r="Y679" i="4" s="1"/>
  <c r="AH678" i="4"/>
  <c r="AH679" i="4" s="1"/>
  <c r="AH684" i="4" s="1"/>
  <c r="S689" i="4"/>
  <c r="BM708" i="4"/>
  <c r="BM709" i="4" s="1"/>
  <c r="BJ708" i="4"/>
  <c r="BJ709" i="4" s="1"/>
  <c r="BG708" i="4"/>
  <c r="BG709" i="4" s="1"/>
  <c r="BD708" i="4"/>
  <c r="BD709" i="4" s="1"/>
  <c r="BA708" i="4"/>
  <c r="BA709" i="4" s="1"/>
  <c r="AX708" i="4"/>
  <c r="AX709" i="4" s="1"/>
  <c r="AU708" i="4"/>
  <c r="AU709" i="4" s="1"/>
  <c r="AR708" i="4"/>
  <c r="AR709" i="4" s="1"/>
  <c r="AO708" i="4"/>
  <c r="AO709" i="4" s="1"/>
  <c r="AL708" i="4"/>
  <c r="AL709" i="4" s="1"/>
  <c r="AI708" i="4"/>
  <c r="AI709" i="4" s="1"/>
  <c r="AF708" i="4"/>
  <c r="AF709" i="4" s="1"/>
  <c r="AC708" i="4"/>
  <c r="AC709" i="4" s="1"/>
  <c r="Z708" i="4"/>
  <c r="Z709" i="4" s="1"/>
  <c r="W708" i="4"/>
  <c r="W709" i="4" s="1"/>
  <c r="T708" i="4"/>
  <c r="T709" i="4" s="1"/>
  <c r="BO708" i="4"/>
  <c r="BO709" i="4" s="1"/>
  <c r="BL708" i="4"/>
  <c r="BL709" i="4" s="1"/>
  <c r="BI708" i="4"/>
  <c r="BI709" i="4" s="1"/>
  <c r="BF708" i="4"/>
  <c r="BF709" i="4" s="1"/>
  <c r="BC708" i="4"/>
  <c r="BC709" i="4" s="1"/>
  <c r="AZ708" i="4"/>
  <c r="AZ709" i="4" s="1"/>
  <c r="AW708" i="4"/>
  <c r="AW709" i="4" s="1"/>
  <c r="AT708" i="4"/>
  <c r="AT709" i="4" s="1"/>
  <c r="AQ708" i="4"/>
  <c r="AQ709" i="4" s="1"/>
  <c r="AN708" i="4"/>
  <c r="AN709" i="4" s="1"/>
  <c r="AK708" i="4"/>
  <c r="AK709" i="4" s="1"/>
  <c r="AH708" i="4"/>
  <c r="AH709" i="4" s="1"/>
  <c r="AE708" i="4"/>
  <c r="AE709" i="4" s="1"/>
  <c r="AB708" i="4"/>
  <c r="AB709" i="4" s="1"/>
  <c r="Y708" i="4"/>
  <c r="Y709" i="4" s="1"/>
  <c r="V708" i="4"/>
  <c r="V709" i="4" s="1"/>
  <c r="S708" i="4"/>
  <c r="AM708" i="4"/>
  <c r="AM709" i="4" s="1"/>
  <c r="AJ708" i="4"/>
  <c r="AJ709" i="4" s="1"/>
  <c r="AG708" i="4"/>
  <c r="AG709" i="4" s="1"/>
  <c r="AD708" i="4"/>
  <c r="AD709" i="4" s="1"/>
  <c r="AA708" i="4"/>
  <c r="AA709" i="4" s="1"/>
  <c r="X708" i="4"/>
  <c r="X709" i="4" s="1"/>
  <c r="U708" i="4"/>
  <c r="U709" i="4" s="1"/>
  <c r="AY708" i="4"/>
  <c r="AY709" i="4" s="1"/>
  <c r="AJ724" i="4"/>
  <c r="S747" i="4"/>
  <c r="T636" i="4"/>
  <c r="T637" i="4" s="1"/>
  <c r="W636" i="4"/>
  <c r="W637" i="4" s="1"/>
  <c r="Z636" i="4"/>
  <c r="Z637" i="4" s="1"/>
  <c r="AC636" i="4"/>
  <c r="AC637" i="4" s="1"/>
  <c r="AF636" i="4"/>
  <c r="AF637" i="4" s="1"/>
  <c r="AI636" i="4"/>
  <c r="AI637" i="4" s="1"/>
  <c r="AL636" i="4"/>
  <c r="AL637" i="4" s="1"/>
  <c r="AO636" i="4"/>
  <c r="AO637" i="4" s="1"/>
  <c r="AQ636" i="4"/>
  <c r="AQ637" i="4" s="1"/>
  <c r="BE636" i="4"/>
  <c r="BE637" i="4" s="1"/>
  <c r="BG636" i="4"/>
  <c r="BG637" i="4" s="1"/>
  <c r="BJ636" i="4"/>
  <c r="BJ637" i="4" s="1"/>
  <c r="AF646" i="4"/>
  <c r="AF647" i="4" s="1"/>
  <c r="AM646" i="4"/>
  <c r="AM647" i="4" s="1"/>
  <c r="AQ646" i="4"/>
  <c r="AQ647" i="4" s="1"/>
  <c r="AQ664" i="4" s="1"/>
  <c r="AX646" i="4"/>
  <c r="AX647" i="4" s="1"/>
  <c r="BE646" i="4"/>
  <c r="BE647" i="4" s="1"/>
  <c r="W650" i="4"/>
  <c r="W651" i="4" s="1"/>
  <c r="AF650" i="4"/>
  <c r="AF651" i="4" s="1"/>
  <c r="AO650" i="4"/>
  <c r="AO651" i="4" s="1"/>
  <c r="AO664" i="4" s="1"/>
  <c r="AX650" i="4"/>
  <c r="AX651" i="4" s="1"/>
  <c r="BG650" i="4"/>
  <c r="BG651" i="4" s="1"/>
  <c r="Z662" i="4"/>
  <c r="Z663" i="4" s="1"/>
  <c r="AI662" i="4"/>
  <c r="AI663" i="4" s="1"/>
  <c r="AR662" i="4"/>
  <c r="AR663" i="4" s="1"/>
  <c r="BA662" i="4"/>
  <c r="BA663" i="4" s="1"/>
  <c r="BJ662" i="4"/>
  <c r="BJ663" i="4" s="1"/>
  <c r="T672" i="4"/>
  <c r="T673" i="4" s="1"/>
  <c r="T674" i="4" s="1"/>
  <c r="AC672" i="4"/>
  <c r="AC673" i="4" s="1"/>
  <c r="AL672" i="4"/>
  <c r="AL673" i="4" s="1"/>
  <c r="AU672" i="4"/>
  <c r="AU673" i="4" s="1"/>
  <c r="AU674" i="4" s="1"/>
  <c r="BD672" i="4"/>
  <c r="BD673" i="4" s="1"/>
  <c r="BD674" i="4" s="1"/>
  <c r="V678" i="4"/>
  <c r="V679" i="4" s="1"/>
  <c r="AE678" i="4"/>
  <c r="AE679" i="4" s="1"/>
  <c r="AE684" i="4" s="1"/>
  <c r="AN678" i="4"/>
  <c r="AN679" i="4" s="1"/>
  <c r="AT678" i="4"/>
  <c r="AT679" i="4" s="1"/>
  <c r="AZ678" i="4"/>
  <c r="AZ679" i="4" s="1"/>
  <c r="AZ684" i="4" s="1"/>
  <c r="BF678" i="4"/>
  <c r="BF679" i="4" s="1"/>
  <c r="AR710" i="4"/>
  <c r="AN701" i="4"/>
  <c r="R699" i="4"/>
  <c r="AN705" i="4"/>
  <c r="BE708" i="4"/>
  <c r="BE709" i="4" s="1"/>
  <c r="AC674" i="4"/>
  <c r="BO678" i="4"/>
  <c r="BO679" i="4" s="1"/>
  <c r="BO684" i="4" s="1"/>
  <c r="BN678" i="4"/>
  <c r="BN679" i="4" s="1"/>
  <c r="BN684" i="4" s="1"/>
  <c r="BK678" i="4"/>
  <c r="BK679" i="4" s="1"/>
  <c r="BK684" i="4" s="1"/>
  <c r="BH678" i="4"/>
  <c r="BH679" i="4" s="1"/>
  <c r="BH684" i="4" s="1"/>
  <c r="BE678" i="4"/>
  <c r="BE679" i="4" s="1"/>
  <c r="BB678" i="4"/>
  <c r="BB679" i="4" s="1"/>
  <c r="BB684" i="4" s="1"/>
  <c r="AY678" i="4"/>
  <c r="AY679" i="4" s="1"/>
  <c r="AV678" i="4"/>
  <c r="AV679" i="4" s="1"/>
  <c r="AS678" i="4"/>
  <c r="AS679" i="4" s="1"/>
  <c r="AS684" i="4" s="1"/>
  <c r="AP678" i="4"/>
  <c r="AP679" i="4" s="1"/>
  <c r="AP684" i="4" s="1"/>
  <c r="AM678" i="4"/>
  <c r="AM679" i="4" s="1"/>
  <c r="AJ678" i="4"/>
  <c r="AJ679" i="4" s="1"/>
  <c r="AJ684" i="4" s="1"/>
  <c r="AG678" i="4"/>
  <c r="AG679" i="4" s="1"/>
  <c r="AG684" i="4" s="1"/>
  <c r="AD678" i="4"/>
  <c r="AD679" i="4" s="1"/>
  <c r="AD684" i="4" s="1"/>
  <c r="AA678" i="4"/>
  <c r="AA679" i="4" s="1"/>
  <c r="AA684" i="4" s="1"/>
  <c r="X678" i="4"/>
  <c r="X679" i="4" s="1"/>
  <c r="X684" i="4" s="1"/>
  <c r="U678" i="4"/>
  <c r="U679" i="4" s="1"/>
  <c r="U684" i="4" s="1"/>
  <c r="BM678" i="4"/>
  <c r="BM679" i="4" s="1"/>
  <c r="BM684" i="4" s="1"/>
  <c r="BJ678" i="4"/>
  <c r="BJ679" i="4" s="1"/>
  <c r="BG678" i="4"/>
  <c r="BG679" i="4" s="1"/>
  <c r="BD678" i="4"/>
  <c r="BD679" i="4" s="1"/>
  <c r="BA678" i="4"/>
  <c r="BA679" i="4" s="1"/>
  <c r="AX678" i="4"/>
  <c r="AX679" i="4" s="1"/>
  <c r="AU678" i="4"/>
  <c r="AU679" i="4" s="1"/>
  <c r="AR678" i="4"/>
  <c r="AR679" i="4" s="1"/>
  <c r="AO678" i="4"/>
  <c r="AO679" i="4" s="1"/>
  <c r="AL678" i="4"/>
  <c r="AL679" i="4" s="1"/>
  <c r="AI678" i="4"/>
  <c r="AI679" i="4" s="1"/>
  <c r="AF678" i="4"/>
  <c r="AF679" i="4" s="1"/>
  <c r="AC678" i="4"/>
  <c r="AC679" i="4" s="1"/>
  <c r="AC684" i="4" s="1"/>
  <c r="Z678" i="4"/>
  <c r="Z679" i="4" s="1"/>
  <c r="W678" i="4"/>
  <c r="W679" i="4" s="1"/>
  <c r="W684" i="4" s="1"/>
  <c r="T678" i="4"/>
  <c r="T679" i="4" s="1"/>
  <c r="AB710" i="4"/>
  <c r="AB725" i="4" s="1"/>
  <c r="AU724" i="4"/>
  <c r="W662" i="4"/>
  <c r="W663" i="4" s="1"/>
  <c r="AF662" i="4"/>
  <c r="AF663" i="4" s="1"/>
  <c r="AO662" i="4"/>
  <c r="AO663" i="4" s="1"/>
  <c r="AX662" i="4"/>
  <c r="AX663" i="4" s="1"/>
  <c r="BG662" i="4"/>
  <c r="BG663" i="4" s="1"/>
  <c r="S678" i="4"/>
  <c r="AB678" i="4"/>
  <c r="AB679" i="4" s="1"/>
  <c r="AK678" i="4"/>
  <c r="AK679" i="4" s="1"/>
  <c r="AP636" i="4"/>
  <c r="AP637" i="4" s="1"/>
  <c r="AR636" i="4"/>
  <c r="AR637" i="4" s="1"/>
  <c r="AU636" i="4"/>
  <c r="AU637" i="4" s="1"/>
  <c r="AX636" i="4"/>
  <c r="AX637" i="4" s="1"/>
  <c r="BA636" i="4"/>
  <c r="BA637" i="4" s="1"/>
  <c r="BF636" i="4"/>
  <c r="BF637" i="4" s="1"/>
  <c r="S662" i="4"/>
  <c r="X662" i="4"/>
  <c r="X663" i="4" s="1"/>
  <c r="AB662" i="4"/>
  <c r="AB663" i="4" s="1"/>
  <c r="AG662" i="4"/>
  <c r="AG663" i="4" s="1"/>
  <c r="AK662" i="4"/>
  <c r="AK663" i="4" s="1"/>
  <c r="AP662" i="4"/>
  <c r="AP663" i="4" s="1"/>
  <c r="AT662" i="4"/>
  <c r="AT663" i="4" s="1"/>
  <c r="AT664" i="4" s="1"/>
  <c r="AY662" i="4"/>
  <c r="AY663" i="4" s="1"/>
  <c r="AY664" i="4" s="1"/>
  <c r="BC662" i="4"/>
  <c r="BC663" i="4" s="1"/>
  <c r="BC664" i="4" s="1"/>
  <c r="BH662" i="4"/>
  <c r="BH663" i="4" s="1"/>
  <c r="BA674" i="4"/>
  <c r="BM674" i="4"/>
  <c r="AQ678" i="4"/>
  <c r="AQ679" i="4" s="1"/>
  <c r="AW678" i="4"/>
  <c r="AW679" i="4" s="1"/>
  <c r="BC678" i="4"/>
  <c r="BC679" i="4" s="1"/>
  <c r="BI678" i="4"/>
  <c r="BI679" i="4" s="1"/>
  <c r="R677" i="4"/>
  <c r="BA710" i="4"/>
  <c r="AX724" i="4"/>
  <c r="S682" i="4"/>
  <c r="V682" i="4"/>
  <c r="V683" i="4" s="1"/>
  <c r="Y682" i="4"/>
  <c r="Y683" i="4" s="1"/>
  <c r="AB682" i="4"/>
  <c r="AB683" i="4" s="1"/>
  <c r="AE682" i="4"/>
  <c r="AE683" i="4" s="1"/>
  <c r="AH682" i="4"/>
  <c r="AH683" i="4" s="1"/>
  <c r="AK682" i="4"/>
  <c r="AK683" i="4" s="1"/>
  <c r="AN682" i="4"/>
  <c r="AN683" i="4" s="1"/>
  <c r="AQ682" i="4"/>
  <c r="AQ683" i="4" s="1"/>
  <c r="AT682" i="4"/>
  <c r="AT683" i="4" s="1"/>
  <c r="AW682" i="4"/>
  <c r="AW683" i="4" s="1"/>
  <c r="AZ682" i="4"/>
  <c r="AZ683" i="4" s="1"/>
  <c r="BC682" i="4"/>
  <c r="BC683" i="4" s="1"/>
  <c r="BF682" i="4"/>
  <c r="BF683" i="4" s="1"/>
  <c r="BI682" i="4"/>
  <c r="BI683" i="4" s="1"/>
  <c r="BL682" i="4"/>
  <c r="BL683" i="4" s="1"/>
  <c r="BL684" i="4" s="1"/>
  <c r="V688" i="4"/>
  <c r="V689" i="4" s="1"/>
  <c r="V690" i="4" s="1"/>
  <c r="Y688" i="4"/>
  <c r="Y689" i="4" s="1"/>
  <c r="Y690" i="4" s="1"/>
  <c r="AB688" i="4"/>
  <c r="AB689" i="4" s="1"/>
  <c r="AB690" i="4" s="1"/>
  <c r="AE688" i="4"/>
  <c r="AE689" i="4" s="1"/>
  <c r="AE690" i="4" s="1"/>
  <c r="AH688" i="4"/>
  <c r="AH689" i="4" s="1"/>
  <c r="AH690" i="4" s="1"/>
  <c r="AK688" i="4"/>
  <c r="AK689" i="4" s="1"/>
  <c r="AK690" i="4" s="1"/>
  <c r="AN688" i="4"/>
  <c r="AN689" i="4" s="1"/>
  <c r="AN690" i="4" s="1"/>
  <c r="AQ688" i="4"/>
  <c r="AQ689" i="4" s="1"/>
  <c r="AQ690" i="4" s="1"/>
  <c r="AT688" i="4"/>
  <c r="AT689" i="4" s="1"/>
  <c r="AT690" i="4" s="1"/>
  <c r="AW688" i="4"/>
  <c r="AW689" i="4" s="1"/>
  <c r="AW690" i="4" s="1"/>
  <c r="AZ688" i="4"/>
  <c r="AZ689" i="4" s="1"/>
  <c r="AZ690" i="4" s="1"/>
  <c r="BC688" i="4"/>
  <c r="BC689" i="4" s="1"/>
  <c r="BC690" i="4" s="1"/>
  <c r="BF688" i="4"/>
  <c r="BF689" i="4" s="1"/>
  <c r="BF690" i="4" s="1"/>
  <c r="BI688" i="4"/>
  <c r="BI689" i="4" s="1"/>
  <c r="BI690" i="4" s="1"/>
  <c r="BL688" i="4"/>
  <c r="BL689" i="4" s="1"/>
  <c r="BL690" i="4" s="1"/>
  <c r="BO688" i="4"/>
  <c r="BO689" i="4" s="1"/>
  <c r="BO690" i="4" s="1"/>
  <c r="AP696" i="4"/>
  <c r="AP697" i="4" s="1"/>
  <c r="AS696" i="4"/>
  <c r="AS697" i="4" s="1"/>
  <c r="AV696" i="4"/>
  <c r="AV697" i="4" s="1"/>
  <c r="AY696" i="4"/>
  <c r="AY697" i="4" s="1"/>
  <c r="BB696" i="4"/>
  <c r="BB697" i="4" s="1"/>
  <c r="BE696" i="4"/>
  <c r="BE697" i="4" s="1"/>
  <c r="BH696" i="4"/>
  <c r="BH697" i="4" s="1"/>
  <c r="BK696" i="4"/>
  <c r="BK697" i="4" s="1"/>
  <c r="BN696" i="4"/>
  <c r="BN697" i="4" s="1"/>
  <c r="S704" i="4"/>
  <c r="V704" i="4"/>
  <c r="V705" i="4" s="1"/>
  <c r="Y704" i="4"/>
  <c r="Y705" i="4" s="1"/>
  <c r="AB704" i="4"/>
  <c r="AB705" i="4" s="1"/>
  <c r="AE704" i="4"/>
  <c r="AE705" i="4" s="1"/>
  <c r="AH704" i="4"/>
  <c r="AH705" i="4" s="1"/>
  <c r="AK704" i="4"/>
  <c r="AK705" i="4" s="1"/>
  <c r="BM714" i="4"/>
  <c r="BM715" i="4" s="1"/>
  <c r="BJ714" i="4"/>
  <c r="BJ715" i="4" s="1"/>
  <c r="BJ724" i="4" s="1"/>
  <c r="BG714" i="4"/>
  <c r="BG715" i="4" s="1"/>
  <c r="BD714" i="4"/>
  <c r="BD715" i="4" s="1"/>
  <c r="BD724" i="4" s="1"/>
  <c r="AP714" i="4"/>
  <c r="AP715" i="4" s="1"/>
  <c r="AS714" i="4"/>
  <c r="AS715" i="4" s="1"/>
  <c r="AV714" i="4"/>
  <c r="AV715" i="4" s="1"/>
  <c r="AY714" i="4"/>
  <c r="AY715" i="4" s="1"/>
  <c r="BB714" i="4"/>
  <c r="BB715" i="4" s="1"/>
  <c r="BI714" i="4"/>
  <c r="BI715" i="4" s="1"/>
  <c r="T718" i="4"/>
  <c r="T719" i="4" s="1"/>
  <c r="AA718" i="4"/>
  <c r="AA719" i="4" s="1"/>
  <c r="AA724" i="4" s="1"/>
  <c r="AH718" i="4"/>
  <c r="AH719" i="4" s="1"/>
  <c r="AL718" i="4"/>
  <c r="AL719" i="4" s="1"/>
  <c r="AL724" i="4" s="1"/>
  <c r="AO718" i="4"/>
  <c r="AO719" i="4" s="1"/>
  <c r="AO724" i="4" s="1"/>
  <c r="AV718" i="4"/>
  <c r="AV719" i="4" s="1"/>
  <c r="BG718" i="4"/>
  <c r="BG719" i="4" s="1"/>
  <c r="BN718" i="4"/>
  <c r="BN719" i="4" s="1"/>
  <c r="Z758" i="4"/>
  <c r="Z759" i="4" s="1"/>
  <c r="T682" i="4"/>
  <c r="T683" i="4" s="1"/>
  <c r="W682" i="4"/>
  <c r="W683" i="4" s="1"/>
  <c r="Z682" i="4"/>
  <c r="Z683" i="4" s="1"/>
  <c r="AC682" i="4"/>
  <c r="AC683" i="4" s="1"/>
  <c r="AF682" i="4"/>
  <c r="AF683" i="4" s="1"/>
  <c r="AI682" i="4"/>
  <c r="AI683" i="4" s="1"/>
  <c r="AL682" i="4"/>
  <c r="AL683" i="4" s="1"/>
  <c r="AO682" i="4"/>
  <c r="AO683" i="4" s="1"/>
  <c r="AR682" i="4"/>
  <c r="AR683" i="4" s="1"/>
  <c r="AU682" i="4"/>
  <c r="AU683" i="4" s="1"/>
  <c r="AX682" i="4"/>
  <c r="AX683" i="4" s="1"/>
  <c r="BA682" i="4"/>
  <c r="BA683" i="4" s="1"/>
  <c r="BD682" i="4"/>
  <c r="BD683" i="4" s="1"/>
  <c r="BG682" i="4"/>
  <c r="BG683" i="4" s="1"/>
  <c r="BJ682" i="4"/>
  <c r="BJ683" i="4" s="1"/>
  <c r="W688" i="4"/>
  <c r="W689" i="4" s="1"/>
  <c r="W690" i="4" s="1"/>
  <c r="Z688" i="4"/>
  <c r="Z689" i="4" s="1"/>
  <c r="Z690" i="4" s="1"/>
  <c r="AC688" i="4"/>
  <c r="AC689" i="4" s="1"/>
  <c r="AC690" i="4" s="1"/>
  <c r="AF688" i="4"/>
  <c r="AF689" i="4" s="1"/>
  <c r="AF690" i="4" s="1"/>
  <c r="AI688" i="4"/>
  <c r="AI689" i="4" s="1"/>
  <c r="AI690" i="4" s="1"/>
  <c r="AL688" i="4"/>
  <c r="AL689" i="4" s="1"/>
  <c r="AL690" i="4" s="1"/>
  <c r="AO688" i="4"/>
  <c r="AO689" i="4" s="1"/>
  <c r="AO690" i="4" s="1"/>
  <c r="AR688" i="4"/>
  <c r="AR689" i="4" s="1"/>
  <c r="AR690" i="4" s="1"/>
  <c r="AU688" i="4"/>
  <c r="AU689" i="4" s="1"/>
  <c r="AU690" i="4" s="1"/>
  <c r="AX688" i="4"/>
  <c r="AX689" i="4" s="1"/>
  <c r="AX690" i="4" s="1"/>
  <c r="BA688" i="4"/>
  <c r="BA689" i="4" s="1"/>
  <c r="BA690" i="4" s="1"/>
  <c r="BD688" i="4"/>
  <c r="BD689" i="4" s="1"/>
  <c r="BD690" i="4" s="1"/>
  <c r="BG688" i="4"/>
  <c r="BG689" i="4" s="1"/>
  <c r="BG690" i="4" s="1"/>
  <c r="BJ688" i="4"/>
  <c r="BJ689" i="4" s="1"/>
  <c r="BJ690" i="4" s="1"/>
  <c r="BM688" i="4"/>
  <c r="BM689" i="4" s="1"/>
  <c r="BM690" i="4" s="1"/>
  <c r="AN696" i="4"/>
  <c r="AN697" i="4" s="1"/>
  <c r="AQ696" i="4"/>
  <c r="AQ697" i="4" s="1"/>
  <c r="AT696" i="4"/>
  <c r="AT697" i="4" s="1"/>
  <c r="AW696" i="4"/>
  <c r="AW697" i="4" s="1"/>
  <c r="AZ696" i="4"/>
  <c r="AZ697" i="4" s="1"/>
  <c r="BC696" i="4"/>
  <c r="BC697" i="4" s="1"/>
  <c r="BF696" i="4"/>
  <c r="BF697" i="4" s="1"/>
  <c r="BI696" i="4"/>
  <c r="BI697" i="4" s="1"/>
  <c r="BL696" i="4"/>
  <c r="BL697" i="4" s="1"/>
  <c r="T704" i="4"/>
  <c r="T705" i="4" s="1"/>
  <c r="W704" i="4"/>
  <c r="W705" i="4" s="1"/>
  <c r="Z704" i="4"/>
  <c r="Z705" i="4" s="1"/>
  <c r="AC704" i="4"/>
  <c r="AC705" i="4" s="1"/>
  <c r="AF704" i="4"/>
  <c r="AF705" i="4" s="1"/>
  <c r="AI704" i="4"/>
  <c r="AI705" i="4" s="1"/>
  <c r="AL704" i="4"/>
  <c r="AL705" i="4" s="1"/>
  <c r="AN714" i="4"/>
  <c r="AN715" i="4" s="1"/>
  <c r="AQ714" i="4"/>
  <c r="AQ715" i="4" s="1"/>
  <c r="AQ724" i="4" s="1"/>
  <c r="AT714" i="4"/>
  <c r="AT715" i="4" s="1"/>
  <c r="AT724" i="4" s="1"/>
  <c r="AW714" i="4"/>
  <c r="AW715" i="4" s="1"/>
  <c r="AZ714" i="4"/>
  <c r="AZ715" i="4" s="1"/>
  <c r="BC714" i="4"/>
  <c r="BC715" i="4" s="1"/>
  <c r="BN714" i="4"/>
  <c r="BN715" i="4" s="1"/>
  <c r="U718" i="4"/>
  <c r="U719" i="4" s="1"/>
  <c r="U724" i="4" s="1"/>
  <c r="AB718" i="4"/>
  <c r="AB719" i="4" s="1"/>
  <c r="AB724" i="4" s="1"/>
  <c r="AF718" i="4"/>
  <c r="AF719" i="4" s="1"/>
  <c r="AF724" i="4" s="1"/>
  <c r="AM718" i="4"/>
  <c r="AM719" i="4" s="1"/>
  <c r="AM724" i="4" s="1"/>
  <c r="AP718" i="4"/>
  <c r="AP719" i="4" s="1"/>
  <c r="BA718" i="4"/>
  <c r="BA719" i="4" s="1"/>
  <c r="BA724" i="4" s="1"/>
  <c r="Z730" i="4"/>
  <c r="Z731" i="4" s="1"/>
  <c r="AL730" i="4"/>
  <c r="AL731" i="4" s="1"/>
  <c r="R737" i="4"/>
  <c r="AI758" i="4"/>
  <c r="AI759" i="4" s="1"/>
  <c r="BL770" i="4"/>
  <c r="BL771" i="4" s="1"/>
  <c r="BD770" i="4"/>
  <c r="BD771" i="4" s="1"/>
  <c r="AK770" i="4"/>
  <c r="AK771" i="4" s="1"/>
  <c r="AH770" i="4"/>
  <c r="AH771" i="4" s="1"/>
  <c r="AE770" i="4"/>
  <c r="AE771" i="4" s="1"/>
  <c r="AB770" i="4"/>
  <c r="AB771" i="4" s="1"/>
  <c r="Y770" i="4"/>
  <c r="Y771" i="4" s="1"/>
  <c r="V770" i="4"/>
  <c r="V771" i="4" s="1"/>
  <c r="S770" i="4"/>
  <c r="BK770" i="4"/>
  <c r="BK771" i="4" s="1"/>
  <c r="BC770" i="4"/>
  <c r="BC771" i="4" s="1"/>
  <c r="AO770" i="4"/>
  <c r="AO771" i="4" s="1"/>
  <c r="AM770" i="4"/>
  <c r="AM771" i="4" s="1"/>
  <c r="AJ770" i="4"/>
  <c r="AJ771" i="4" s="1"/>
  <c r="AG770" i="4"/>
  <c r="AG771" i="4" s="1"/>
  <c r="AD770" i="4"/>
  <c r="AD771" i="4" s="1"/>
  <c r="AA770" i="4"/>
  <c r="AA771" i="4" s="1"/>
  <c r="X770" i="4"/>
  <c r="X771" i="4" s="1"/>
  <c r="U770" i="4"/>
  <c r="U771" i="4" s="1"/>
  <c r="BH770" i="4"/>
  <c r="BH771" i="4" s="1"/>
  <c r="BE770" i="4"/>
  <c r="BE771" i="4" s="1"/>
  <c r="AZ770" i="4"/>
  <c r="AZ771" i="4" s="1"/>
  <c r="AW770" i="4"/>
  <c r="AW771" i="4" s="1"/>
  <c r="AT770" i="4"/>
  <c r="AT771" i="4" s="1"/>
  <c r="AQ770" i="4"/>
  <c r="AQ771" i="4" s="1"/>
  <c r="BO770" i="4"/>
  <c r="BO771" i="4" s="1"/>
  <c r="BJ770" i="4"/>
  <c r="BJ771" i="4" s="1"/>
  <c r="BG770" i="4"/>
  <c r="BG771" i="4" s="1"/>
  <c r="BB770" i="4"/>
  <c r="BB771" i="4" s="1"/>
  <c r="AY770" i="4"/>
  <c r="AY771" i="4" s="1"/>
  <c r="AV770" i="4"/>
  <c r="AV771" i="4" s="1"/>
  <c r="AS770" i="4"/>
  <c r="AS771" i="4" s="1"/>
  <c r="AP770" i="4"/>
  <c r="AP771" i="4" s="1"/>
  <c r="AN770" i="4"/>
  <c r="AN771" i="4" s="1"/>
  <c r="BM770" i="4"/>
  <c r="BM771" i="4" s="1"/>
  <c r="BF770" i="4"/>
  <c r="BF771" i="4" s="1"/>
  <c r="AU770" i="4"/>
  <c r="AU771" i="4" s="1"/>
  <c r="AI770" i="4"/>
  <c r="AI771" i="4" s="1"/>
  <c r="Z770" i="4"/>
  <c r="Z771" i="4" s="1"/>
  <c r="BN770" i="4"/>
  <c r="BN771" i="4" s="1"/>
  <c r="BI770" i="4"/>
  <c r="BI771" i="4" s="1"/>
  <c r="BA770" i="4"/>
  <c r="BA771" i="4" s="1"/>
  <c r="AR770" i="4"/>
  <c r="AR771" i="4" s="1"/>
  <c r="AF770" i="4"/>
  <c r="AF771" i="4" s="1"/>
  <c r="W770" i="4"/>
  <c r="W771" i="4" s="1"/>
  <c r="U688" i="4"/>
  <c r="X688" i="4"/>
  <c r="X689" i="4" s="1"/>
  <c r="X690" i="4" s="1"/>
  <c r="AA688" i="4"/>
  <c r="AA689" i="4" s="1"/>
  <c r="AA690" i="4" s="1"/>
  <c r="AD688" i="4"/>
  <c r="AD689" i="4" s="1"/>
  <c r="AD690" i="4" s="1"/>
  <c r="AG688" i="4"/>
  <c r="AG689" i="4" s="1"/>
  <c r="AG690" i="4" s="1"/>
  <c r="AJ688" i="4"/>
  <c r="AJ689" i="4" s="1"/>
  <c r="AJ690" i="4" s="1"/>
  <c r="AM688" i="4"/>
  <c r="AM689" i="4" s="1"/>
  <c r="AM690" i="4" s="1"/>
  <c r="AP688" i="4"/>
  <c r="AP689" i="4" s="1"/>
  <c r="AP690" i="4" s="1"/>
  <c r="AS688" i="4"/>
  <c r="AS689" i="4" s="1"/>
  <c r="AS690" i="4" s="1"/>
  <c r="AV688" i="4"/>
  <c r="AV689" i="4" s="1"/>
  <c r="AV690" i="4" s="1"/>
  <c r="AY688" i="4"/>
  <c r="AY689" i="4" s="1"/>
  <c r="AY690" i="4" s="1"/>
  <c r="BB688" i="4"/>
  <c r="BB689" i="4" s="1"/>
  <c r="BB690" i="4" s="1"/>
  <c r="BE688" i="4"/>
  <c r="BE689" i="4" s="1"/>
  <c r="BE690" i="4" s="1"/>
  <c r="BH688" i="4"/>
  <c r="BH689" i="4" s="1"/>
  <c r="BH690" i="4" s="1"/>
  <c r="BK688" i="4"/>
  <c r="BK689" i="4" s="1"/>
  <c r="BK690" i="4" s="1"/>
  <c r="BN688" i="4"/>
  <c r="BN689" i="4" s="1"/>
  <c r="BN690" i="4" s="1"/>
  <c r="BO718" i="4"/>
  <c r="BO719" i="4" s="1"/>
  <c r="BL718" i="4"/>
  <c r="BL719" i="4" s="1"/>
  <c r="BI718" i="4"/>
  <c r="BI719" i="4" s="1"/>
  <c r="BF718" i="4"/>
  <c r="BF719" i="4" s="1"/>
  <c r="BC718" i="4"/>
  <c r="BC719" i="4" s="1"/>
  <c r="AZ718" i="4"/>
  <c r="AZ719" i="4" s="1"/>
  <c r="AW718" i="4"/>
  <c r="AW719" i="4" s="1"/>
  <c r="AT718" i="4"/>
  <c r="AT719" i="4" s="1"/>
  <c r="AQ718" i="4"/>
  <c r="AQ719" i="4" s="1"/>
  <c r="AN718" i="4"/>
  <c r="AN719" i="4" s="1"/>
  <c r="V718" i="4"/>
  <c r="V719" i="4" s="1"/>
  <c r="V724" i="4" s="1"/>
  <c r="Z718" i="4"/>
  <c r="Z719" i="4" s="1"/>
  <c r="Z724" i="4" s="1"/>
  <c r="AG718" i="4"/>
  <c r="AG719" i="4" s="1"/>
  <c r="AU718" i="4"/>
  <c r="AU719" i="4" s="1"/>
  <c r="BB718" i="4"/>
  <c r="BB719" i="4" s="1"/>
  <c r="BM718" i="4"/>
  <c r="BM719" i="4" s="1"/>
  <c r="R717" i="4"/>
  <c r="BL730" i="4"/>
  <c r="BL731" i="4" s="1"/>
  <c r="BD730" i="4"/>
  <c r="BD731" i="4" s="1"/>
  <c r="AK730" i="4"/>
  <c r="AK731" i="4" s="1"/>
  <c r="AH730" i="4"/>
  <c r="AH731" i="4" s="1"/>
  <c r="AE730" i="4"/>
  <c r="AE731" i="4" s="1"/>
  <c r="AB730" i="4"/>
  <c r="AB731" i="4" s="1"/>
  <c r="Y730" i="4"/>
  <c r="Y731" i="4" s="1"/>
  <c r="V730" i="4"/>
  <c r="V731" i="4" s="1"/>
  <c r="S730" i="4"/>
  <c r="BK730" i="4"/>
  <c r="BK731" i="4" s="1"/>
  <c r="BC730" i="4"/>
  <c r="BC731" i="4" s="1"/>
  <c r="AO730" i="4"/>
  <c r="AO731" i="4" s="1"/>
  <c r="AM730" i="4"/>
  <c r="AM731" i="4" s="1"/>
  <c r="AJ730" i="4"/>
  <c r="AJ731" i="4" s="1"/>
  <c r="AG730" i="4"/>
  <c r="AG731" i="4" s="1"/>
  <c r="AD730" i="4"/>
  <c r="AD731" i="4" s="1"/>
  <c r="AA730" i="4"/>
  <c r="AA731" i="4" s="1"/>
  <c r="X730" i="4"/>
  <c r="X731" i="4" s="1"/>
  <c r="U730" i="4"/>
  <c r="U731" i="4" s="1"/>
  <c r="BH730" i="4"/>
  <c r="BH731" i="4" s="1"/>
  <c r="BE730" i="4"/>
  <c r="BE731" i="4" s="1"/>
  <c r="AZ730" i="4"/>
  <c r="AZ731" i="4" s="1"/>
  <c r="AW730" i="4"/>
  <c r="AW731" i="4" s="1"/>
  <c r="AT730" i="4"/>
  <c r="AT731" i="4" s="1"/>
  <c r="AQ730" i="4"/>
  <c r="AQ731" i="4" s="1"/>
  <c r="BO730" i="4"/>
  <c r="BO731" i="4" s="1"/>
  <c r="BO748" i="4" s="1"/>
  <c r="BJ730" i="4"/>
  <c r="BJ731" i="4" s="1"/>
  <c r="BG730" i="4"/>
  <c r="BG731" i="4" s="1"/>
  <c r="BB730" i="4"/>
  <c r="BB731" i="4" s="1"/>
  <c r="AY730" i="4"/>
  <c r="AY731" i="4" s="1"/>
  <c r="AV730" i="4"/>
  <c r="AV731" i="4" s="1"/>
  <c r="AS730" i="4"/>
  <c r="AS731" i="4" s="1"/>
  <c r="AP730" i="4"/>
  <c r="AP731" i="4" s="1"/>
  <c r="AN730" i="4"/>
  <c r="AN731" i="4" s="1"/>
  <c r="BM730" i="4"/>
  <c r="BM731" i="4" s="1"/>
  <c r="BF730" i="4"/>
  <c r="BF731" i="4" s="1"/>
  <c r="BN730" i="4"/>
  <c r="BN731" i="4" s="1"/>
  <c r="BI730" i="4"/>
  <c r="BI731" i="4" s="1"/>
  <c r="BA730" i="4"/>
  <c r="BA731" i="4" s="1"/>
  <c r="AR730" i="4"/>
  <c r="AR731" i="4" s="1"/>
  <c r="AI730" i="4"/>
  <c r="AI731" i="4" s="1"/>
  <c r="AC730" i="4"/>
  <c r="AC731" i="4" s="1"/>
  <c r="W730" i="4"/>
  <c r="W731" i="4" s="1"/>
  <c r="AX730" i="4"/>
  <c r="AX731" i="4" s="1"/>
  <c r="R761" i="4"/>
  <c r="AN763" i="4"/>
  <c r="R777" i="4"/>
  <c r="AP704" i="4"/>
  <c r="AP705" i="4" s="1"/>
  <c r="AS704" i="4"/>
  <c r="AS705" i="4" s="1"/>
  <c r="AV704" i="4"/>
  <c r="AV705" i="4" s="1"/>
  <c r="AY704" i="4"/>
  <c r="AY705" i="4" s="1"/>
  <c r="BB704" i="4"/>
  <c r="BB705" i="4" s="1"/>
  <c r="BE704" i="4"/>
  <c r="BE705" i="4" s="1"/>
  <c r="BH704" i="4"/>
  <c r="BH705" i="4" s="1"/>
  <c r="BK704" i="4"/>
  <c r="BK705" i="4" s="1"/>
  <c r="S718" i="4"/>
  <c r="W718" i="4"/>
  <c r="W719" i="4" s="1"/>
  <c r="W724" i="4" s="1"/>
  <c r="AD718" i="4"/>
  <c r="AD719" i="4" s="1"/>
  <c r="AK718" i="4"/>
  <c r="AK719" i="4" s="1"/>
  <c r="AK724" i="4" s="1"/>
  <c r="AR718" i="4"/>
  <c r="AR719" i="4" s="1"/>
  <c r="AY718" i="4"/>
  <c r="AY719" i="4" s="1"/>
  <c r="BJ718" i="4"/>
  <c r="BJ719" i="4" s="1"/>
  <c r="T730" i="4"/>
  <c r="T731" i="4" s="1"/>
  <c r="AF730" i="4"/>
  <c r="AF731" i="4" s="1"/>
  <c r="BL758" i="4"/>
  <c r="BL759" i="4" s="1"/>
  <c r="BD758" i="4"/>
  <c r="BD759" i="4" s="1"/>
  <c r="AK758" i="4"/>
  <c r="AK759" i="4" s="1"/>
  <c r="AH758" i="4"/>
  <c r="AH759" i="4" s="1"/>
  <c r="AE758" i="4"/>
  <c r="AE759" i="4" s="1"/>
  <c r="AB758" i="4"/>
  <c r="AB759" i="4" s="1"/>
  <c r="Y758" i="4"/>
  <c r="Y759" i="4" s="1"/>
  <c r="V758" i="4"/>
  <c r="V759" i="4" s="1"/>
  <c r="S758" i="4"/>
  <c r="BK758" i="4"/>
  <c r="BK759" i="4" s="1"/>
  <c r="BC758" i="4"/>
  <c r="BC759" i="4" s="1"/>
  <c r="AO758" i="4"/>
  <c r="AO759" i="4" s="1"/>
  <c r="AM758" i="4"/>
  <c r="AM759" i="4" s="1"/>
  <c r="AJ758" i="4"/>
  <c r="AJ759" i="4" s="1"/>
  <c r="AG758" i="4"/>
  <c r="AG759" i="4" s="1"/>
  <c r="AD758" i="4"/>
  <c r="AD759" i="4" s="1"/>
  <c r="AA758" i="4"/>
  <c r="AA759" i="4" s="1"/>
  <c r="X758" i="4"/>
  <c r="X759" i="4" s="1"/>
  <c r="U758" i="4"/>
  <c r="U759" i="4" s="1"/>
  <c r="BH758" i="4"/>
  <c r="BH759" i="4" s="1"/>
  <c r="BE758" i="4"/>
  <c r="BE759" i="4" s="1"/>
  <c r="AZ758" i="4"/>
  <c r="AZ759" i="4" s="1"/>
  <c r="AW758" i="4"/>
  <c r="AW759" i="4" s="1"/>
  <c r="AT758" i="4"/>
  <c r="AT759" i="4" s="1"/>
  <c r="AQ758" i="4"/>
  <c r="AQ759" i="4" s="1"/>
  <c r="BO758" i="4"/>
  <c r="BO759" i="4" s="1"/>
  <c r="BJ758" i="4"/>
  <c r="BJ759" i="4" s="1"/>
  <c r="BG758" i="4"/>
  <c r="BG759" i="4" s="1"/>
  <c r="BB758" i="4"/>
  <c r="BB759" i="4" s="1"/>
  <c r="AY758" i="4"/>
  <c r="AY759" i="4" s="1"/>
  <c r="AV758" i="4"/>
  <c r="AV759" i="4" s="1"/>
  <c r="AS758" i="4"/>
  <c r="AS759" i="4" s="1"/>
  <c r="AP758" i="4"/>
  <c r="AP759" i="4" s="1"/>
  <c r="AN758" i="4"/>
  <c r="AN759" i="4" s="1"/>
  <c r="AX758" i="4"/>
  <c r="AX759" i="4" s="1"/>
  <c r="AL758" i="4"/>
  <c r="AL759" i="4" s="1"/>
  <c r="AC758" i="4"/>
  <c r="AC759" i="4" s="1"/>
  <c r="T758" i="4"/>
  <c r="T759" i="4" s="1"/>
  <c r="BN758" i="4"/>
  <c r="BN759" i="4" s="1"/>
  <c r="BI758" i="4"/>
  <c r="BI759" i="4" s="1"/>
  <c r="BA758" i="4"/>
  <c r="BA759" i="4" s="1"/>
  <c r="AR758" i="4"/>
  <c r="AR759" i="4" s="1"/>
  <c r="AF758" i="4"/>
  <c r="AF759" i="4" s="1"/>
  <c r="W758" i="4"/>
  <c r="W759" i="4" s="1"/>
  <c r="BM758" i="4"/>
  <c r="BM759" i="4" s="1"/>
  <c r="BF758" i="4"/>
  <c r="BF759" i="4" s="1"/>
  <c r="R729" i="4"/>
  <c r="S754" i="4"/>
  <c r="R769" i="4"/>
  <c r="BL742" i="4"/>
  <c r="BL743" i="4" s="1"/>
  <c r="BI742" i="4"/>
  <c r="BI743" i="4" s="1"/>
  <c r="BF742" i="4"/>
  <c r="BF743" i="4" s="1"/>
  <c r="BC742" i="4"/>
  <c r="BC743" i="4" s="1"/>
  <c r="AZ742" i="4"/>
  <c r="AZ743" i="4" s="1"/>
  <c r="AW742" i="4"/>
  <c r="AW743" i="4" s="1"/>
  <c r="AT742" i="4"/>
  <c r="AT743" i="4" s="1"/>
  <c r="AQ742" i="4"/>
  <c r="AQ743" i="4" s="1"/>
  <c r="AN742" i="4"/>
  <c r="AN743" i="4" s="1"/>
  <c r="AK742" i="4"/>
  <c r="AK743" i="4" s="1"/>
  <c r="AH742" i="4"/>
  <c r="AH743" i="4" s="1"/>
  <c r="AE742" i="4"/>
  <c r="AE743" i="4" s="1"/>
  <c r="AB742" i="4"/>
  <c r="AB743" i="4" s="1"/>
  <c r="Y742" i="4"/>
  <c r="Y743" i="4" s="1"/>
  <c r="V742" i="4"/>
  <c r="V743" i="4" s="1"/>
  <c r="S742" i="4"/>
  <c r="BK742" i="4"/>
  <c r="BK743" i="4" s="1"/>
  <c r="BH742" i="4"/>
  <c r="BH743" i="4" s="1"/>
  <c r="BE742" i="4"/>
  <c r="BE743" i="4" s="1"/>
  <c r="BB742" i="4"/>
  <c r="BB743" i="4" s="1"/>
  <c r="AY742" i="4"/>
  <c r="AY743" i="4" s="1"/>
  <c r="AV742" i="4"/>
  <c r="AV743" i="4" s="1"/>
  <c r="AS742" i="4"/>
  <c r="AS743" i="4" s="1"/>
  <c r="AP742" i="4"/>
  <c r="AP743" i="4" s="1"/>
  <c r="AM742" i="4"/>
  <c r="AM743" i="4" s="1"/>
  <c r="AJ742" i="4"/>
  <c r="AJ743" i="4" s="1"/>
  <c r="AG742" i="4"/>
  <c r="AG743" i="4" s="1"/>
  <c r="AD742" i="4"/>
  <c r="AD743" i="4" s="1"/>
  <c r="AA742" i="4"/>
  <c r="AA743" i="4" s="1"/>
  <c r="X742" i="4"/>
  <c r="X743" i="4" s="1"/>
  <c r="U742" i="4"/>
  <c r="U743" i="4" s="1"/>
  <c r="BO742" i="4"/>
  <c r="BO743" i="4" s="1"/>
  <c r="BN753" i="4"/>
  <c r="BN754" i="4" s="1"/>
  <c r="Z782" i="4"/>
  <c r="Z783" i="4" s="1"/>
  <c r="AI782" i="4"/>
  <c r="AI783" i="4" s="1"/>
  <c r="AR782" i="4"/>
  <c r="AR783" i="4" s="1"/>
  <c r="BA782" i="4"/>
  <c r="BA783" i="4" s="1"/>
  <c r="S789" i="4"/>
  <c r="R847" i="4"/>
  <c r="AP891" i="4"/>
  <c r="R773" i="4"/>
  <c r="AN775" i="4"/>
  <c r="BL782" i="4"/>
  <c r="BL783" i="4" s="1"/>
  <c r="BI782" i="4"/>
  <c r="BI783" i="4" s="1"/>
  <c r="BF782" i="4"/>
  <c r="BF783" i="4" s="1"/>
  <c r="BC782" i="4"/>
  <c r="BC783" i="4" s="1"/>
  <c r="AZ782" i="4"/>
  <c r="AZ783" i="4" s="1"/>
  <c r="AW782" i="4"/>
  <c r="AW783" i="4" s="1"/>
  <c r="AT782" i="4"/>
  <c r="AT783" i="4" s="1"/>
  <c r="AQ782" i="4"/>
  <c r="AQ783" i="4" s="1"/>
  <c r="AN782" i="4"/>
  <c r="AN783" i="4" s="1"/>
  <c r="AK782" i="4"/>
  <c r="AK783" i="4" s="1"/>
  <c r="AH782" i="4"/>
  <c r="AH783" i="4" s="1"/>
  <c r="AE782" i="4"/>
  <c r="AE783" i="4" s="1"/>
  <c r="AB782" i="4"/>
  <c r="AB783" i="4" s="1"/>
  <c r="Y782" i="4"/>
  <c r="Y783" i="4" s="1"/>
  <c r="V782" i="4"/>
  <c r="V783" i="4" s="1"/>
  <c r="S782" i="4"/>
  <c r="BK782" i="4"/>
  <c r="BK783" i="4" s="1"/>
  <c r="BH782" i="4"/>
  <c r="BH783" i="4" s="1"/>
  <c r="BE782" i="4"/>
  <c r="BE783" i="4" s="1"/>
  <c r="BB782" i="4"/>
  <c r="BB783" i="4" s="1"/>
  <c r="AY782" i="4"/>
  <c r="AY783" i="4" s="1"/>
  <c r="AV782" i="4"/>
  <c r="AV783" i="4" s="1"/>
  <c r="AS782" i="4"/>
  <c r="AS783" i="4" s="1"/>
  <c r="AP782" i="4"/>
  <c r="AP783" i="4" s="1"/>
  <c r="AM782" i="4"/>
  <c r="AM783" i="4" s="1"/>
  <c r="AJ782" i="4"/>
  <c r="AJ783" i="4" s="1"/>
  <c r="AG782" i="4"/>
  <c r="AG783" i="4" s="1"/>
  <c r="AD782" i="4"/>
  <c r="AD783" i="4" s="1"/>
  <c r="AA782" i="4"/>
  <c r="AA783" i="4" s="1"/>
  <c r="X782" i="4"/>
  <c r="X783" i="4" s="1"/>
  <c r="U782" i="4"/>
  <c r="U783" i="4" s="1"/>
  <c r="BO782" i="4"/>
  <c r="BO783" i="4" s="1"/>
  <c r="U798" i="4"/>
  <c r="AO883" i="4"/>
  <c r="R881" i="4"/>
  <c r="S845" i="4"/>
  <c r="S879" i="4"/>
  <c r="AP722" i="4"/>
  <c r="AP723" i="4" s="1"/>
  <c r="AS722" i="4"/>
  <c r="AS723" i="4" s="1"/>
  <c r="AV722" i="4"/>
  <c r="AV723" i="4" s="1"/>
  <c r="AY722" i="4"/>
  <c r="AY723" i="4" s="1"/>
  <c r="BB722" i="4"/>
  <c r="BB723" i="4" s="1"/>
  <c r="BE722" i="4"/>
  <c r="BE723" i="4" s="1"/>
  <c r="BE724" i="4" s="1"/>
  <c r="BH722" i="4"/>
  <c r="BH723" i="4" s="1"/>
  <c r="BH724" i="4" s="1"/>
  <c r="BK722" i="4"/>
  <c r="BK723" i="4" s="1"/>
  <c r="BK724" i="4" s="1"/>
  <c r="W782" i="4"/>
  <c r="W783" i="4" s="1"/>
  <c r="AF782" i="4"/>
  <c r="AF783" i="4" s="1"/>
  <c r="AO782" i="4"/>
  <c r="AO783" i="4" s="1"/>
  <c r="AX782" i="4"/>
  <c r="AX783" i="4" s="1"/>
  <c r="BG782" i="4"/>
  <c r="BG783" i="4" s="1"/>
  <c r="BN782" i="4"/>
  <c r="BN783" i="4" s="1"/>
  <c r="R825" i="4"/>
  <c r="BN734" i="4"/>
  <c r="BN735" i="4" s="1"/>
  <c r="BN746" i="4"/>
  <c r="BN747" i="4" s="1"/>
  <c r="AB752" i="4"/>
  <c r="AB753" i="4" s="1"/>
  <c r="AB754" i="4" s="1"/>
  <c r="AE752" i="4"/>
  <c r="AE753" i="4" s="1"/>
  <c r="AE754" i="4" s="1"/>
  <c r="AH752" i="4"/>
  <c r="AH753" i="4" s="1"/>
  <c r="AH754" i="4" s="1"/>
  <c r="AK752" i="4"/>
  <c r="AK753" i="4" s="1"/>
  <c r="AK754" i="4" s="1"/>
  <c r="AN752" i="4"/>
  <c r="AN753" i="4" s="1"/>
  <c r="AN754" i="4" s="1"/>
  <c r="AQ752" i="4"/>
  <c r="AQ753" i="4" s="1"/>
  <c r="AQ754" i="4" s="1"/>
  <c r="AT752" i="4"/>
  <c r="AT753" i="4" s="1"/>
  <c r="AT754" i="4" s="1"/>
  <c r="AW752" i="4"/>
  <c r="AW753" i="4" s="1"/>
  <c r="AW754" i="4" s="1"/>
  <c r="AZ752" i="4"/>
  <c r="AZ753" i="4" s="1"/>
  <c r="AZ754" i="4" s="1"/>
  <c r="BC752" i="4"/>
  <c r="BC753" i="4" s="1"/>
  <c r="BC754" i="4" s="1"/>
  <c r="BF752" i="4"/>
  <c r="BF753" i="4" s="1"/>
  <c r="BF754" i="4" s="1"/>
  <c r="BI752" i="4"/>
  <c r="BI753" i="4" s="1"/>
  <c r="BI754" i="4" s="1"/>
  <c r="BL752" i="4"/>
  <c r="BL753" i="4" s="1"/>
  <c r="BL754" i="4" s="1"/>
  <c r="AR762" i="4"/>
  <c r="AR763" i="4" s="1"/>
  <c r="AU762" i="4"/>
  <c r="AU763" i="4" s="1"/>
  <c r="AU784" i="4" s="1"/>
  <c r="AX762" i="4"/>
  <c r="AX763" i="4" s="1"/>
  <c r="BA762" i="4"/>
  <c r="BA763" i="4" s="1"/>
  <c r="BF762" i="4"/>
  <c r="BF763" i="4" s="1"/>
  <c r="BI762" i="4"/>
  <c r="BI763" i="4" s="1"/>
  <c r="BN762" i="4"/>
  <c r="BN763" i="4" s="1"/>
  <c r="AQ766" i="4"/>
  <c r="AQ767" i="4" s="1"/>
  <c r="AT766" i="4"/>
  <c r="AT767" i="4" s="1"/>
  <c r="AW766" i="4"/>
  <c r="AW767" i="4" s="1"/>
  <c r="AZ766" i="4"/>
  <c r="AZ767" i="4" s="1"/>
  <c r="BE766" i="4"/>
  <c r="BE767" i="4" s="1"/>
  <c r="BH766" i="4"/>
  <c r="BH767" i="4" s="1"/>
  <c r="AR774" i="4"/>
  <c r="AR775" i="4" s="1"/>
  <c r="AU774" i="4"/>
  <c r="AU775" i="4" s="1"/>
  <c r="AX774" i="4"/>
  <c r="AX775" i="4" s="1"/>
  <c r="BA774" i="4"/>
  <c r="BA775" i="4" s="1"/>
  <c r="BF774" i="4"/>
  <c r="BF775" i="4" s="1"/>
  <c r="BI774" i="4"/>
  <c r="BI775" i="4" s="1"/>
  <c r="BN774" i="4"/>
  <c r="BN775" i="4" s="1"/>
  <c r="AQ778" i="4"/>
  <c r="AQ779" i="4" s="1"/>
  <c r="AT778" i="4"/>
  <c r="AT779" i="4" s="1"/>
  <c r="AW778" i="4"/>
  <c r="AW779" i="4" s="1"/>
  <c r="AZ778" i="4"/>
  <c r="AZ779" i="4" s="1"/>
  <c r="BE778" i="4"/>
  <c r="BE779" i="4" s="1"/>
  <c r="BH778" i="4"/>
  <c r="BH779" i="4" s="1"/>
  <c r="BN788" i="4"/>
  <c r="BN789" i="4" s="1"/>
  <c r="BK788" i="4"/>
  <c r="BK789" i="4" s="1"/>
  <c r="BH788" i="4"/>
  <c r="BH789" i="4" s="1"/>
  <c r="BE788" i="4"/>
  <c r="BE789" i="4" s="1"/>
  <c r="BB788" i="4"/>
  <c r="BB789" i="4" s="1"/>
  <c r="X788" i="4"/>
  <c r="X789" i="4" s="1"/>
  <c r="AE788" i="4"/>
  <c r="AE789" i="4" s="1"/>
  <c r="AI788" i="4"/>
  <c r="AI789" i="4" s="1"/>
  <c r="AP788" i="4"/>
  <c r="AP789" i="4" s="1"/>
  <c r="AP798" i="4" s="1"/>
  <c r="AW788" i="4"/>
  <c r="AW789" i="4" s="1"/>
  <c r="BA788" i="4"/>
  <c r="BA789" i="4" s="1"/>
  <c r="BJ788" i="4"/>
  <c r="BJ789" i="4" s="1"/>
  <c r="BL792" i="4"/>
  <c r="BL793" i="4" s="1"/>
  <c r="AW845" i="4"/>
  <c r="BN738" i="4"/>
  <c r="BN739" i="4" s="1"/>
  <c r="Q805" i="4"/>
  <c r="AR766" i="4"/>
  <c r="AR767" i="4" s="1"/>
  <c r="AU766" i="4"/>
  <c r="AU767" i="4" s="1"/>
  <c r="AX766" i="4"/>
  <c r="AX767" i="4" s="1"/>
  <c r="BA766" i="4"/>
  <c r="BA767" i="4" s="1"/>
  <c r="BF766" i="4"/>
  <c r="BF767" i="4" s="1"/>
  <c r="BI766" i="4"/>
  <c r="BI767" i="4" s="1"/>
  <c r="BN766" i="4"/>
  <c r="BN767" i="4" s="1"/>
  <c r="AR778" i="4"/>
  <c r="AR779" i="4" s="1"/>
  <c r="AU778" i="4"/>
  <c r="AU779" i="4" s="1"/>
  <c r="AX778" i="4"/>
  <c r="AX779" i="4" s="1"/>
  <c r="BA778" i="4"/>
  <c r="BA779" i="4" s="1"/>
  <c r="BF778" i="4"/>
  <c r="BF779" i="4" s="1"/>
  <c r="BI778" i="4"/>
  <c r="BI779" i="4" s="1"/>
  <c r="BN778" i="4"/>
  <c r="BN779" i="4" s="1"/>
  <c r="AQ798" i="4"/>
  <c r="BG788" i="4"/>
  <c r="BG789" i="4" s="1"/>
  <c r="R795" i="4"/>
  <c r="R851" i="4"/>
  <c r="AN853" i="4"/>
  <c r="T734" i="4"/>
  <c r="T735" i="4" s="1"/>
  <c r="W734" i="4"/>
  <c r="W735" i="4" s="1"/>
  <c r="Z734" i="4"/>
  <c r="Z735" i="4" s="1"/>
  <c r="AC734" i="4"/>
  <c r="AC735" i="4" s="1"/>
  <c r="AF734" i="4"/>
  <c r="AF735" i="4" s="1"/>
  <c r="AI734" i="4"/>
  <c r="AI735" i="4" s="1"/>
  <c r="AL734" i="4"/>
  <c r="AL735" i="4" s="1"/>
  <c r="AO734" i="4"/>
  <c r="AO735" i="4" s="1"/>
  <c r="AR734" i="4"/>
  <c r="AR735" i="4" s="1"/>
  <c r="AU734" i="4"/>
  <c r="AU735" i="4" s="1"/>
  <c r="AX734" i="4"/>
  <c r="AX735" i="4" s="1"/>
  <c r="BA734" i="4"/>
  <c r="BA735" i="4" s="1"/>
  <c r="BD734" i="4"/>
  <c r="BD735" i="4" s="1"/>
  <c r="BG734" i="4"/>
  <c r="BG735" i="4" s="1"/>
  <c r="BJ734" i="4"/>
  <c r="BJ735" i="4" s="1"/>
  <c r="BM734" i="4"/>
  <c r="BM735" i="4" s="1"/>
  <c r="S738" i="4"/>
  <c r="V738" i="4"/>
  <c r="V739" i="4" s="1"/>
  <c r="Y738" i="4"/>
  <c r="Y739" i="4" s="1"/>
  <c r="AB738" i="4"/>
  <c r="AB739" i="4" s="1"/>
  <c r="AE738" i="4"/>
  <c r="AE739" i="4" s="1"/>
  <c r="AH738" i="4"/>
  <c r="AH739" i="4" s="1"/>
  <c r="AK738" i="4"/>
  <c r="AK739" i="4" s="1"/>
  <c r="AN738" i="4"/>
  <c r="AN739" i="4" s="1"/>
  <c r="AQ738" i="4"/>
  <c r="AQ739" i="4" s="1"/>
  <c r="AT738" i="4"/>
  <c r="AT739" i="4" s="1"/>
  <c r="AW738" i="4"/>
  <c r="AW739" i="4" s="1"/>
  <c r="AZ738" i="4"/>
  <c r="AZ739" i="4" s="1"/>
  <c r="BC738" i="4"/>
  <c r="BC739" i="4" s="1"/>
  <c r="BF738" i="4"/>
  <c r="BF739" i="4" s="1"/>
  <c r="BI738" i="4"/>
  <c r="BI739" i="4" s="1"/>
  <c r="BL738" i="4"/>
  <c r="BL739" i="4" s="1"/>
  <c r="R741" i="4"/>
  <c r="T746" i="4"/>
  <c r="T747" i="4" s="1"/>
  <c r="W746" i="4"/>
  <c r="W747" i="4" s="1"/>
  <c r="Z746" i="4"/>
  <c r="Z747" i="4" s="1"/>
  <c r="AC746" i="4"/>
  <c r="AC747" i="4" s="1"/>
  <c r="AF746" i="4"/>
  <c r="AF747" i="4" s="1"/>
  <c r="AI746" i="4"/>
  <c r="AI747" i="4" s="1"/>
  <c r="AL746" i="4"/>
  <c r="AL747" i="4" s="1"/>
  <c r="AO746" i="4"/>
  <c r="AO747" i="4" s="1"/>
  <c r="AR746" i="4"/>
  <c r="AR747" i="4" s="1"/>
  <c r="AU746" i="4"/>
  <c r="AU747" i="4" s="1"/>
  <c r="AX746" i="4"/>
  <c r="AX747" i="4" s="1"/>
  <c r="BA746" i="4"/>
  <c r="BA747" i="4" s="1"/>
  <c r="BD746" i="4"/>
  <c r="BD747" i="4" s="1"/>
  <c r="BG746" i="4"/>
  <c r="BG747" i="4" s="1"/>
  <c r="BJ746" i="4"/>
  <c r="BJ747" i="4" s="1"/>
  <c r="BM746" i="4"/>
  <c r="BM747" i="4" s="1"/>
  <c r="T762" i="4"/>
  <c r="T763" i="4" s="1"/>
  <c r="W762" i="4"/>
  <c r="W763" i="4" s="1"/>
  <c r="Z762" i="4"/>
  <c r="Z763" i="4" s="1"/>
  <c r="AC762" i="4"/>
  <c r="AC763" i="4" s="1"/>
  <c r="AF762" i="4"/>
  <c r="AF763" i="4" s="1"/>
  <c r="AI762" i="4"/>
  <c r="AI763" i="4" s="1"/>
  <c r="AL762" i="4"/>
  <c r="AL763" i="4" s="1"/>
  <c r="BM762" i="4"/>
  <c r="BM763" i="4" s="1"/>
  <c r="S766" i="4"/>
  <c r="V766" i="4"/>
  <c r="V767" i="4" s="1"/>
  <c r="Y766" i="4"/>
  <c r="Y767" i="4" s="1"/>
  <c r="AB766" i="4"/>
  <c r="AB767" i="4" s="1"/>
  <c r="AE766" i="4"/>
  <c r="AE767" i="4" s="1"/>
  <c r="AH766" i="4"/>
  <c r="AH767" i="4" s="1"/>
  <c r="AK766" i="4"/>
  <c r="AK767" i="4" s="1"/>
  <c r="BD766" i="4"/>
  <c r="BD767" i="4" s="1"/>
  <c r="BL766" i="4"/>
  <c r="BL767" i="4" s="1"/>
  <c r="T774" i="4"/>
  <c r="T775" i="4" s="1"/>
  <c r="W774" i="4"/>
  <c r="W775" i="4" s="1"/>
  <c r="Z774" i="4"/>
  <c r="Z775" i="4" s="1"/>
  <c r="AC774" i="4"/>
  <c r="AC775" i="4" s="1"/>
  <c r="AF774" i="4"/>
  <c r="AF775" i="4" s="1"/>
  <c r="AI774" i="4"/>
  <c r="AI775" i="4" s="1"/>
  <c r="AL774" i="4"/>
  <c r="AL775" i="4" s="1"/>
  <c r="BM774" i="4"/>
  <c r="BM775" i="4" s="1"/>
  <c r="S778" i="4"/>
  <c r="V778" i="4"/>
  <c r="V779" i="4" s="1"/>
  <c r="Y778" i="4"/>
  <c r="Y779" i="4" s="1"/>
  <c r="AB778" i="4"/>
  <c r="AB779" i="4" s="1"/>
  <c r="AE778" i="4"/>
  <c r="AE779" i="4" s="1"/>
  <c r="AH778" i="4"/>
  <c r="AH779" i="4" s="1"/>
  <c r="AK778" i="4"/>
  <c r="AK779" i="4" s="1"/>
  <c r="BD778" i="4"/>
  <c r="BD779" i="4" s="1"/>
  <c r="BL778" i="4"/>
  <c r="BL779" i="4" s="1"/>
  <c r="T788" i="4"/>
  <c r="T789" i="4" s="1"/>
  <c r="T798" i="4" s="1"/>
  <c r="Z788" i="4"/>
  <c r="Z789" i="4" s="1"/>
  <c r="AG788" i="4"/>
  <c r="AG789" i="4" s="1"/>
  <c r="AN788" i="4"/>
  <c r="AN789" i="4" s="1"/>
  <c r="AR788" i="4"/>
  <c r="AR789" i="4" s="1"/>
  <c r="AY788" i="4"/>
  <c r="AY789" i="4" s="1"/>
  <c r="BC788" i="4"/>
  <c r="BC789" i="4" s="1"/>
  <c r="BL788" i="4"/>
  <c r="BL789" i="4" s="1"/>
  <c r="AD792" i="4"/>
  <c r="AD793" i="4" s="1"/>
  <c r="AM792" i="4"/>
  <c r="AM793" i="4" s="1"/>
  <c r="AM798" i="4" s="1"/>
  <c r="AV792" i="4"/>
  <c r="AV793" i="4" s="1"/>
  <c r="BE792" i="4"/>
  <c r="BE793" i="4" s="1"/>
  <c r="BN796" i="4"/>
  <c r="BN797" i="4" s="1"/>
  <c r="BK796" i="4"/>
  <c r="BK797" i="4" s="1"/>
  <c r="BH796" i="4"/>
  <c r="BH797" i="4" s="1"/>
  <c r="BE796" i="4"/>
  <c r="BE797" i="4" s="1"/>
  <c r="BB796" i="4"/>
  <c r="BB797" i="4" s="1"/>
  <c r="AY796" i="4"/>
  <c r="AY797" i="4" s="1"/>
  <c r="AV796" i="4"/>
  <c r="AV797" i="4" s="1"/>
  <c r="AS796" i="4"/>
  <c r="AS797" i="4" s="1"/>
  <c r="AP796" i="4"/>
  <c r="AP797" i="4" s="1"/>
  <c r="AM796" i="4"/>
  <c r="AM797" i="4" s="1"/>
  <c r="AJ796" i="4"/>
  <c r="AJ797" i="4" s="1"/>
  <c r="AG796" i="4"/>
  <c r="AG797" i="4" s="1"/>
  <c r="AD796" i="4"/>
  <c r="AD797" i="4" s="1"/>
  <c r="AA796" i="4"/>
  <c r="AA797" i="4" s="1"/>
  <c r="X796" i="4"/>
  <c r="X797" i="4" s="1"/>
  <c r="U796" i="4"/>
  <c r="U797" i="4" s="1"/>
  <c r="BO796" i="4"/>
  <c r="BO797" i="4" s="1"/>
  <c r="BL796" i="4"/>
  <c r="BL797" i="4" s="1"/>
  <c r="BI796" i="4"/>
  <c r="BI797" i="4" s="1"/>
  <c r="BF796" i="4"/>
  <c r="BF797" i="4" s="1"/>
  <c r="BC796" i="4"/>
  <c r="BC797" i="4" s="1"/>
  <c r="AZ796" i="4"/>
  <c r="AZ797" i="4" s="1"/>
  <c r="AW796" i="4"/>
  <c r="AW797" i="4" s="1"/>
  <c r="AT796" i="4"/>
  <c r="AT797" i="4" s="1"/>
  <c r="AQ796" i="4"/>
  <c r="AQ797" i="4" s="1"/>
  <c r="AN796" i="4"/>
  <c r="AN797" i="4" s="1"/>
  <c r="AK796" i="4"/>
  <c r="AK797" i="4" s="1"/>
  <c r="AH796" i="4"/>
  <c r="AH797" i="4" s="1"/>
  <c r="AE796" i="4"/>
  <c r="AE797" i="4" s="1"/>
  <c r="AB796" i="4"/>
  <c r="AB797" i="4" s="1"/>
  <c r="Y796" i="4"/>
  <c r="Y797" i="4" s="1"/>
  <c r="W796" i="4"/>
  <c r="W797" i="4" s="1"/>
  <c r="AC796" i="4"/>
  <c r="AC797" i="4" s="1"/>
  <c r="AI796" i="4"/>
  <c r="AI797" i="4" s="1"/>
  <c r="AO796" i="4"/>
  <c r="AO797" i="4" s="1"/>
  <c r="AU796" i="4"/>
  <c r="AU797" i="4" s="1"/>
  <c r="BA796" i="4"/>
  <c r="BA797" i="4" s="1"/>
  <c r="BG796" i="4"/>
  <c r="BG797" i="4" s="1"/>
  <c r="BM796" i="4"/>
  <c r="BM797" i="4" s="1"/>
  <c r="R843" i="4"/>
  <c r="R855" i="4"/>
  <c r="R913" i="4"/>
  <c r="S797" i="4"/>
  <c r="R821" i="4"/>
  <c r="U734" i="4"/>
  <c r="U735" i="4" s="1"/>
  <c r="X734" i="4"/>
  <c r="X735" i="4" s="1"/>
  <c r="AA734" i="4"/>
  <c r="AA735" i="4" s="1"/>
  <c r="AD734" i="4"/>
  <c r="AD735" i="4" s="1"/>
  <c r="AG734" i="4"/>
  <c r="AG735" i="4" s="1"/>
  <c r="AJ734" i="4"/>
  <c r="AJ735" i="4" s="1"/>
  <c r="AM734" i="4"/>
  <c r="AM735" i="4" s="1"/>
  <c r="AP734" i="4"/>
  <c r="AP735" i="4" s="1"/>
  <c r="AS734" i="4"/>
  <c r="AS735" i="4" s="1"/>
  <c r="AV734" i="4"/>
  <c r="AV735" i="4" s="1"/>
  <c r="AY734" i="4"/>
  <c r="AY735" i="4" s="1"/>
  <c r="BB734" i="4"/>
  <c r="BB735" i="4" s="1"/>
  <c r="BE734" i="4"/>
  <c r="BE735" i="4" s="1"/>
  <c r="BH734" i="4"/>
  <c r="BH735" i="4" s="1"/>
  <c r="T738" i="4"/>
  <c r="T739" i="4" s="1"/>
  <c r="W738" i="4"/>
  <c r="W739" i="4" s="1"/>
  <c r="Z738" i="4"/>
  <c r="Z739" i="4" s="1"/>
  <c r="AC738" i="4"/>
  <c r="AC739" i="4" s="1"/>
  <c r="AF738" i="4"/>
  <c r="AF739" i="4" s="1"/>
  <c r="AI738" i="4"/>
  <c r="AI739" i="4" s="1"/>
  <c r="AL738" i="4"/>
  <c r="AL739" i="4" s="1"/>
  <c r="AO738" i="4"/>
  <c r="AO739" i="4" s="1"/>
  <c r="AR738" i="4"/>
  <c r="AR739" i="4" s="1"/>
  <c r="AU738" i="4"/>
  <c r="AU739" i="4" s="1"/>
  <c r="AX738" i="4"/>
  <c r="AX739" i="4" s="1"/>
  <c r="BA738" i="4"/>
  <c r="BA739" i="4" s="1"/>
  <c r="BD738" i="4"/>
  <c r="BD739" i="4" s="1"/>
  <c r="BG738" i="4"/>
  <c r="BG739" i="4" s="1"/>
  <c r="BJ738" i="4"/>
  <c r="BJ739" i="4" s="1"/>
  <c r="U746" i="4"/>
  <c r="U747" i="4" s="1"/>
  <c r="X746" i="4"/>
  <c r="X747" i="4" s="1"/>
  <c r="AA746" i="4"/>
  <c r="AA747" i="4" s="1"/>
  <c r="AD746" i="4"/>
  <c r="AD747" i="4" s="1"/>
  <c r="AG746" i="4"/>
  <c r="AG747" i="4" s="1"/>
  <c r="AJ746" i="4"/>
  <c r="AJ747" i="4" s="1"/>
  <c r="AM746" i="4"/>
  <c r="AM747" i="4" s="1"/>
  <c r="AP746" i="4"/>
  <c r="AP747" i="4" s="1"/>
  <c r="AS746" i="4"/>
  <c r="AS747" i="4" s="1"/>
  <c r="AV746" i="4"/>
  <c r="AV747" i="4" s="1"/>
  <c r="AY746" i="4"/>
  <c r="AY747" i="4" s="1"/>
  <c r="BB746" i="4"/>
  <c r="BB747" i="4" s="1"/>
  <c r="BE746" i="4"/>
  <c r="BE747" i="4" s="1"/>
  <c r="BH746" i="4"/>
  <c r="BH747" i="4" s="1"/>
  <c r="U762" i="4"/>
  <c r="U763" i="4" s="1"/>
  <c r="X762" i="4"/>
  <c r="X763" i="4" s="1"/>
  <c r="AA762" i="4"/>
  <c r="AA763" i="4" s="1"/>
  <c r="AD762" i="4"/>
  <c r="AD763" i="4" s="1"/>
  <c r="AG762" i="4"/>
  <c r="AG763" i="4" s="1"/>
  <c r="AJ762" i="4"/>
  <c r="AJ763" i="4" s="1"/>
  <c r="AM762" i="4"/>
  <c r="AM763" i="4" s="1"/>
  <c r="AO762" i="4"/>
  <c r="AO763" i="4" s="1"/>
  <c r="BC762" i="4"/>
  <c r="BC763" i="4" s="1"/>
  <c r="T766" i="4"/>
  <c r="T767" i="4" s="1"/>
  <c r="W766" i="4"/>
  <c r="W767" i="4" s="1"/>
  <c r="Z766" i="4"/>
  <c r="Z767" i="4" s="1"/>
  <c r="AC766" i="4"/>
  <c r="AC767" i="4" s="1"/>
  <c r="AF766" i="4"/>
  <c r="AF767" i="4" s="1"/>
  <c r="AI766" i="4"/>
  <c r="AI767" i="4" s="1"/>
  <c r="AL766" i="4"/>
  <c r="AL767" i="4" s="1"/>
  <c r="U774" i="4"/>
  <c r="U775" i="4" s="1"/>
  <c r="X774" i="4"/>
  <c r="X775" i="4" s="1"/>
  <c r="AA774" i="4"/>
  <c r="AA775" i="4" s="1"/>
  <c r="AD774" i="4"/>
  <c r="AD775" i="4" s="1"/>
  <c r="AG774" i="4"/>
  <c r="AG775" i="4" s="1"/>
  <c r="AJ774" i="4"/>
  <c r="AJ775" i="4" s="1"/>
  <c r="AM774" i="4"/>
  <c r="AM775" i="4" s="1"/>
  <c r="AO774" i="4"/>
  <c r="AO775" i="4" s="1"/>
  <c r="BC774" i="4"/>
  <c r="BC775" i="4" s="1"/>
  <c r="T778" i="4"/>
  <c r="T779" i="4" s="1"/>
  <c r="W778" i="4"/>
  <c r="W779" i="4" s="1"/>
  <c r="Z778" i="4"/>
  <c r="Z779" i="4" s="1"/>
  <c r="AC778" i="4"/>
  <c r="AC779" i="4" s="1"/>
  <c r="AF778" i="4"/>
  <c r="AF779" i="4" s="1"/>
  <c r="AI778" i="4"/>
  <c r="AI779" i="4" s="1"/>
  <c r="AL778" i="4"/>
  <c r="AL779" i="4" s="1"/>
  <c r="AA788" i="4"/>
  <c r="AA789" i="4" s="1"/>
  <c r="AH788" i="4"/>
  <c r="AH789" i="4" s="1"/>
  <c r="AL788" i="4"/>
  <c r="AL789" i="4" s="1"/>
  <c r="AL798" i="4" s="1"/>
  <c r="AS788" i="4"/>
  <c r="AS789" i="4" s="1"/>
  <c r="AZ788" i="4"/>
  <c r="AZ789" i="4" s="1"/>
  <c r="BI788" i="4"/>
  <c r="BI789" i="4" s="1"/>
  <c r="BI798" i="4" s="1"/>
  <c r="V792" i="4"/>
  <c r="V793" i="4" s="1"/>
  <c r="V798" i="4" s="1"/>
  <c r="S792" i="4"/>
  <c r="BM792" i="4"/>
  <c r="BM793" i="4" s="1"/>
  <c r="BJ792" i="4"/>
  <c r="BJ793" i="4" s="1"/>
  <c r="BG792" i="4"/>
  <c r="BG793" i="4" s="1"/>
  <c r="BD792" i="4"/>
  <c r="BD793" i="4" s="1"/>
  <c r="BA792" i="4"/>
  <c r="BA793" i="4" s="1"/>
  <c r="AX792" i="4"/>
  <c r="AX793" i="4" s="1"/>
  <c r="AX798" i="4" s="1"/>
  <c r="AU792" i="4"/>
  <c r="AU793" i="4" s="1"/>
  <c r="AR792" i="4"/>
  <c r="AR793" i="4" s="1"/>
  <c r="AO792" i="4"/>
  <c r="AO793" i="4" s="1"/>
  <c r="AL792" i="4"/>
  <c r="AL793" i="4" s="1"/>
  <c r="AI792" i="4"/>
  <c r="AI793" i="4" s="1"/>
  <c r="AF792" i="4"/>
  <c r="AF793" i="4" s="1"/>
  <c r="AC792" i="4"/>
  <c r="AC793" i="4" s="1"/>
  <c r="Z792" i="4"/>
  <c r="Z793" i="4" s="1"/>
  <c r="W792" i="4"/>
  <c r="W793" i="4" s="1"/>
  <c r="AA792" i="4"/>
  <c r="AA793" i="4" s="1"/>
  <c r="AJ792" i="4"/>
  <c r="AJ793" i="4" s="1"/>
  <c r="AJ798" i="4" s="1"/>
  <c r="AS792" i="4"/>
  <c r="AS793" i="4" s="1"/>
  <c r="BB792" i="4"/>
  <c r="BB793" i="4" s="1"/>
  <c r="BK792" i="4"/>
  <c r="BK793" i="4" s="1"/>
  <c r="AO810" i="4"/>
  <c r="AO811" i="4" s="1"/>
  <c r="AM810" i="4"/>
  <c r="AM811" i="4" s="1"/>
  <c r="AJ810" i="4"/>
  <c r="AJ811" i="4" s="1"/>
  <c r="AG810" i="4"/>
  <c r="AG811" i="4" s="1"/>
  <c r="AD810" i="4"/>
  <c r="AD811" i="4" s="1"/>
  <c r="AA810" i="4"/>
  <c r="AA811" i="4" s="1"/>
  <c r="X810" i="4"/>
  <c r="X811" i="4" s="1"/>
  <c r="U810" i="4"/>
  <c r="U811" i="4" s="1"/>
  <c r="BM810" i="4"/>
  <c r="BM811" i="4" s="1"/>
  <c r="BJ810" i="4"/>
  <c r="BJ811" i="4" s="1"/>
  <c r="BG810" i="4"/>
  <c r="BG811" i="4" s="1"/>
  <c r="BD810" i="4"/>
  <c r="BD811" i="4" s="1"/>
  <c r="BA810" i="4"/>
  <c r="BA811" i="4" s="1"/>
  <c r="AT810" i="4"/>
  <c r="AT811" i="4" s="1"/>
  <c r="AQ810" i="4"/>
  <c r="AQ811" i="4" s="1"/>
  <c r="AX810" i="4"/>
  <c r="AX811" i="4" s="1"/>
  <c r="AV810" i="4"/>
  <c r="AL810" i="4"/>
  <c r="AL811" i="4" s="1"/>
  <c r="AI810" i="4"/>
  <c r="AI811" i="4" s="1"/>
  <c r="AF810" i="4"/>
  <c r="AF811" i="4" s="1"/>
  <c r="AC810" i="4"/>
  <c r="AC811" i="4" s="1"/>
  <c r="Z810" i="4"/>
  <c r="Z811" i="4" s="1"/>
  <c r="W810" i="4"/>
  <c r="W811" i="4" s="1"/>
  <c r="T810" i="4"/>
  <c r="T811" i="4" s="1"/>
  <c r="AS810" i="4"/>
  <c r="AS811" i="4" s="1"/>
  <c r="BB810" i="4"/>
  <c r="BB811" i="4" s="1"/>
  <c r="BH810" i="4"/>
  <c r="BH811" i="4" s="1"/>
  <c r="BN810" i="4"/>
  <c r="BN811" i="4" s="1"/>
  <c r="AX814" i="4"/>
  <c r="AX815" i="4" s="1"/>
  <c r="AV814" i="4"/>
  <c r="AV815" i="4" s="1"/>
  <c r="AL814" i="4"/>
  <c r="AL815" i="4" s="1"/>
  <c r="AI814" i="4"/>
  <c r="AI815" i="4" s="1"/>
  <c r="AF814" i="4"/>
  <c r="AF815" i="4" s="1"/>
  <c r="AC814" i="4"/>
  <c r="AC815" i="4" s="1"/>
  <c r="Z814" i="4"/>
  <c r="Z815" i="4" s="1"/>
  <c r="W814" i="4"/>
  <c r="W815" i="4" s="1"/>
  <c r="T814" i="4"/>
  <c r="T815" i="4" s="1"/>
  <c r="BO814" i="4"/>
  <c r="BO815" i="4" s="1"/>
  <c r="BL814" i="4"/>
  <c r="BL815" i="4" s="1"/>
  <c r="BI814" i="4"/>
  <c r="BI815" i="4" s="1"/>
  <c r="BF814" i="4"/>
  <c r="BF815" i="4" s="1"/>
  <c r="BC814" i="4"/>
  <c r="BC815" i="4" s="1"/>
  <c r="AZ814" i="4"/>
  <c r="AZ815" i="4" s="1"/>
  <c r="AS814" i="4"/>
  <c r="AS815" i="4" s="1"/>
  <c r="AP814" i="4"/>
  <c r="AP815" i="4" s="1"/>
  <c r="AN814" i="4"/>
  <c r="AN815" i="4" s="1"/>
  <c r="AK814" i="4"/>
  <c r="AK815" i="4" s="1"/>
  <c r="AH814" i="4"/>
  <c r="AH815" i="4" s="1"/>
  <c r="AE814" i="4"/>
  <c r="AE815" i="4" s="1"/>
  <c r="AB814" i="4"/>
  <c r="AB815" i="4" s="1"/>
  <c r="Y814" i="4"/>
  <c r="Y815" i="4" s="1"/>
  <c r="V814" i="4"/>
  <c r="V815" i="4" s="1"/>
  <c r="S814" i="4"/>
  <c r="AO814" i="4"/>
  <c r="AO815" i="4" s="1"/>
  <c r="AT814" i="4"/>
  <c r="AT815" i="4" s="1"/>
  <c r="AW814" i="4"/>
  <c r="AW815" i="4" s="1"/>
  <c r="AP823" i="4"/>
  <c r="BC822" i="4"/>
  <c r="BC823" i="4" s="1"/>
  <c r="BI822" i="4"/>
  <c r="BI823" i="4" s="1"/>
  <c r="BO822" i="4"/>
  <c r="BO823" i="4" s="1"/>
  <c r="U826" i="4"/>
  <c r="U827" i="4" s="1"/>
  <c r="AA826" i="4"/>
  <c r="AA827" i="4" s="1"/>
  <c r="AG826" i="4"/>
  <c r="AG827" i="4" s="1"/>
  <c r="AM826" i="4"/>
  <c r="AM827" i="4" s="1"/>
  <c r="AU826" i="4"/>
  <c r="AU827" i="4" s="1"/>
  <c r="BD826" i="4"/>
  <c r="BD827" i="4" s="1"/>
  <c r="BJ826" i="4"/>
  <c r="BJ827" i="4" s="1"/>
  <c r="AO837" i="4"/>
  <c r="BM844" i="4"/>
  <c r="BM845" i="4" s="1"/>
  <c r="BJ844" i="4"/>
  <c r="BJ845" i="4" s="1"/>
  <c r="BG844" i="4"/>
  <c r="BG845" i="4" s="1"/>
  <c r="BD844" i="4"/>
  <c r="BD845" i="4" s="1"/>
  <c r="BA844" i="4"/>
  <c r="BA845" i="4" s="1"/>
  <c r="AT844" i="4"/>
  <c r="AT845" i="4" s="1"/>
  <c r="AQ844" i="4"/>
  <c r="AQ845" i="4" s="1"/>
  <c r="AX844" i="4"/>
  <c r="AX845" i="4" s="1"/>
  <c r="AV844" i="4"/>
  <c r="AV845" i="4" s="1"/>
  <c r="AL844" i="4"/>
  <c r="AL845" i="4" s="1"/>
  <c r="AI844" i="4"/>
  <c r="AI845" i="4" s="1"/>
  <c r="AI874" i="4" s="1"/>
  <c r="AF844" i="4"/>
  <c r="AF845" i="4" s="1"/>
  <c r="AC844" i="4"/>
  <c r="AC845" i="4" s="1"/>
  <c r="Z844" i="4"/>
  <c r="Z845" i="4" s="1"/>
  <c r="W844" i="4"/>
  <c r="W845" i="4" s="1"/>
  <c r="T844" i="4"/>
  <c r="T845" i="4" s="1"/>
  <c r="BO844" i="4"/>
  <c r="BO845" i="4" s="1"/>
  <c r="BL844" i="4"/>
  <c r="BL845" i="4" s="1"/>
  <c r="BI844" i="4"/>
  <c r="BI845" i="4" s="1"/>
  <c r="BF844" i="4"/>
  <c r="BF845" i="4" s="1"/>
  <c r="BC844" i="4"/>
  <c r="BC845" i="4" s="1"/>
  <c r="AZ844" i="4"/>
  <c r="AZ845" i="4" s="1"/>
  <c r="AS844" i="4"/>
  <c r="AS845" i="4" s="1"/>
  <c r="AP844" i="4"/>
  <c r="AP845" i="4" s="1"/>
  <c r="AN844" i="4"/>
  <c r="AO844" i="4"/>
  <c r="AO845" i="4" s="1"/>
  <c r="BB844" i="4"/>
  <c r="BB845" i="4" s="1"/>
  <c r="BH844" i="4"/>
  <c r="BH845" i="4" s="1"/>
  <c r="BN844" i="4"/>
  <c r="BN845" i="4" s="1"/>
  <c r="AW883" i="4"/>
  <c r="Y890" i="4"/>
  <c r="Y891" i="4" s="1"/>
  <c r="AP810" i="4"/>
  <c r="AP811" i="4" s="1"/>
  <c r="AV811" i="4"/>
  <c r="AY810" i="4"/>
  <c r="AY811" i="4" s="1"/>
  <c r="BE810" i="4"/>
  <c r="BE811" i="4" s="1"/>
  <c r="BK810" i="4"/>
  <c r="BK811" i="4" s="1"/>
  <c r="AQ814" i="4"/>
  <c r="AQ815" i="4" s="1"/>
  <c r="AY815" i="4"/>
  <c r="R817" i="4"/>
  <c r="AN822" i="4"/>
  <c r="AN823" i="4" s="1"/>
  <c r="AW822" i="4"/>
  <c r="AW823" i="4" s="1"/>
  <c r="AZ822" i="4"/>
  <c r="AZ823" i="4" s="1"/>
  <c r="BF822" i="4"/>
  <c r="BF823" i="4" s="1"/>
  <c r="X826" i="4"/>
  <c r="X827" i="4" s="1"/>
  <c r="AD826" i="4"/>
  <c r="AD827" i="4" s="1"/>
  <c r="AJ826" i="4"/>
  <c r="AJ827" i="4" s="1"/>
  <c r="AR826" i="4"/>
  <c r="AR827" i="4" s="1"/>
  <c r="BA826" i="4"/>
  <c r="BA827" i="4" s="1"/>
  <c r="BG826" i="4"/>
  <c r="BG827" i="4" s="1"/>
  <c r="AY844" i="4"/>
  <c r="AY845" i="4" s="1"/>
  <c r="BE844" i="4"/>
  <c r="BE845" i="4" s="1"/>
  <c r="BK844" i="4"/>
  <c r="BK845" i="4" s="1"/>
  <c r="BM856" i="4"/>
  <c r="BM857" i="4" s="1"/>
  <c r="BJ856" i="4"/>
  <c r="BJ857" i="4" s="1"/>
  <c r="BG856" i="4"/>
  <c r="BG857" i="4" s="1"/>
  <c r="BD856" i="4"/>
  <c r="BD857" i="4" s="1"/>
  <c r="BA856" i="4"/>
  <c r="BA857" i="4" s="1"/>
  <c r="AT856" i="4"/>
  <c r="AT857" i="4" s="1"/>
  <c r="AQ856" i="4"/>
  <c r="AQ857" i="4" s="1"/>
  <c r="AX856" i="4"/>
  <c r="AX857" i="4" s="1"/>
  <c r="AV856" i="4"/>
  <c r="AV857" i="4" s="1"/>
  <c r="AL856" i="4"/>
  <c r="AL857" i="4" s="1"/>
  <c r="AI856" i="4"/>
  <c r="AI857" i="4" s="1"/>
  <c r="AF856" i="4"/>
  <c r="AF857" i="4" s="1"/>
  <c r="AC856" i="4"/>
  <c r="AC857" i="4" s="1"/>
  <c r="Z856" i="4"/>
  <c r="Z857" i="4" s="1"/>
  <c r="W856" i="4"/>
  <c r="W857" i="4" s="1"/>
  <c r="T856" i="4"/>
  <c r="T857" i="4" s="1"/>
  <c r="BO856" i="4"/>
  <c r="BO857" i="4" s="1"/>
  <c r="BL856" i="4"/>
  <c r="BL857" i="4" s="1"/>
  <c r="BI856" i="4"/>
  <c r="BI857" i="4" s="1"/>
  <c r="BF856" i="4"/>
  <c r="BF857" i="4" s="1"/>
  <c r="BC856" i="4"/>
  <c r="BC857" i="4" s="1"/>
  <c r="AZ856" i="4"/>
  <c r="AZ857" i="4" s="1"/>
  <c r="AS856" i="4"/>
  <c r="AS857" i="4" s="1"/>
  <c r="AP856" i="4"/>
  <c r="AP857" i="4" s="1"/>
  <c r="AN856" i="4"/>
  <c r="AN857" i="4" s="1"/>
  <c r="AO856" i="4"/>
  <c r="AO857" i="4" s="1"/>
  <c r="BB856" i="4"/>
  <c r="BB857" i="4" s="1"/>
  <c r="BH856" i="4"/>
  <c r="BH857" i="4" s="1"/>
  <c r="BN856" i="4"/>
  <c r="BN857" i="4" s="1"/>
  <c r="BN868" i="4"/>
  <c r="BN869" i="4" s="1"/>
  <c r="BK868" i="4"/>
  <c r="BK869" i="4" s="1"/>
  <c r="BH868" i="4"/>
  <c r="BH869" i="4" s="1"/>
  <c r="BE868" i="4"/>
  <c r="BE869" i="4" s="1"/>
  <c r="BB868" i="4"/>
  <c r="BB869" i="4" s="1"/>
  <c r="AY868" i="4"/>
  <c r="AY869" i="4" s="1"/>
  <c r="AW868" i="4"/>
  <c r="AW869" i="4" s="1"/>
  <c r="AU868" i="4"/>
  <c r="AU869" i="4" s="1"/>
  <c r="AR868" i="4"/>
  <c r="AR869" i="4" s="1"/>
  <c r="AO868" i="4"/>
  <c r="AO869" i="4" s="1"/>
  <c r="AM868" i="4"/>
  <c r="AM869" i="4" s="1"/>
  <c r="AJ868" i="4"/>
  <c r="AJ869" i="4" s="1"/>
  <c r="AG868" i="4"/>
  <c r="AG869" i="4" s="1"/>
  <c r="AG874" i="4" s="1"/>
  <c r="AD868" i="4"/>
  <c r="AD869" i="4" s="1"/>
  <c r="AA868" i="4"/>
  <c r="AA869" i="4" s="1"/>
  <c r="X868" i="4"/>
  <c r="X869" i="4" s="1"/>
  <c r="U868" i="4"/>
  <c r="U869" i="4" s="1"/>
  <c r="AX868" i="4"/>
  <c r="AX869" i="4" s="1"/>
  <c r="AV868" i="4"/>
  <c r="AV869" i="4" s="1"/>
  <c r="AL868" i="4"/>
  <c r="AL869" i="4" s="1"/>
  <c r="AI868" i="4"/>
  <c r="AI869" i="4" s="1"/>
  <c r="AF868" i="4"/>
  <c r="AF869" i="4" s="1"/>
  <c r="AC868" i="4"/>
  <c r="AC869" i="4" s="1"/>
  <c r="Z868" i="4"/>
  <c r="Z869" i="4" s="1"/>
  <c r="W868" i="4"/>
  <c r="W869" i="4" s="1"/>
  <c r="AQ868" i="4"/>
  <c r="AQ869" i="4" s="1"/>
  <c r="BJ868" i="4"/>
  <c r="BJ869" i="4" s="1"/>
  <c r="BD868" i="4"/>
  <c r="BD869" i="4" s="1"/>
  <c r="AP868" i="4"/>
  <c r="AP869" i="4" s="1"/>
  <c r="T868" i="4"/>
  <c r="T869" i="4" s="1"/>
  <c r="BO868" i="4"/>
  <c r="BO869" i="4" s="1"/>
  <c r="BI868" i="4"/>
  <c r="BI869" i="4" s="1"/>
  <c r="BC868" i="4"/>
  <c r="BC869" i="4" s="1"/>
  <c r="AK868" i="4"/>
  <c r="AK869" i="4" s="1"/>
  <c r="AE868" i="4"/>
  <c r="AE869" i="4" s="1"/>
  <c r="Y868" i="4"/>
  <c r="Y869" i="4" s="1"/>
  <c r="BL868" i="4"/>
  <c r="BL869" i="4" s="1"/>
  <c r="BF868" i="4"/>
  <c r="BF869" i="4" s="1"/>
  <c r="AZ868" i="4"/>
  <c r="AZ869" i="4" s="1"/>
  <c r="AH868" i="4"/>
  <c r="AH869" i="4" s="1"/>
  <c r="AB868" i="4"/>
  <c r="AB869" i="4" s="1"/>
  <c r="V868" i="4"/>
  <c r="V869" i="4" s="1"/>
  <c r="AS868" i="4"/>
  <c r="AS869" i="4" s="1"/>
  <c r="R801" i="4"/>
  <c r="W803" i="4"/>
  <c r="W804" i="4" s="1"/>
  <c r="R809" i="4"/>
  <c r="AN811" i="4"/>
  <c r="AO822" i="4"/>
  <c r="AO823" i="4" s="1"/>
  <c r="AM822" i="4"/>
  <c r="AM823" i="4" s="1"/>
  <c r="AJ822" i="4"/>
  <c r="AJ823" i="4" s="1"/>
  <c r="AG822" i="4"/>
  <c r="AG823" i="4" s="1"/>
  <c r="AD822" i="4"/>
  <c r="AD823" i="4" s="1"/>
  <c r="AA822" i="4"/>
  <c r="AA823" i="4" s="1"/>
  <c r="X822" i="4"/>
  <c r="X823" i="4" s="1"/>
  <c r="U822" i="4"/>
  <c r="U823" i="4" s="1"/>
  <c r="BM822" i="4"/>
  <c r="BM823" i="4" s="1"/>
  <c r="BJ822" i="4"/>
  <c r="BJ823" i="4" s="1"/>
  <c r="BG822" i="4"/>
  <c r="BG823" i="4" s="1"/>
  <c r="BD822" i="4"/>
  <c r="BD823" i="4" s="1"/>
  <c r="BA822" i="4"/>
  <c r="BA823" i="4" s="1"/>
  <c r="AT822" i="4"/>
  <c r="AT823" i="4" s="1"/>
  <c r="AQ822" i="4"/>
  <c r="AQ823" i="4" s="1"/>
  <c r="AX822" i="4"/>
  <c r="AX823" i="4" s="1"/>
  <c r="AV822" i="4"/>
  <c r="AV823" i="4" s="1"/>
  <c r="AL822" i="4"/>
  <c r="AL823" i="4" s="1"/>
  <c r="AI822" i="4"/>
  <c r="AI823" i="4" s="1"/>
  <c r="AF822" i="4"/>
  <c r="AF823" i="4" s="1"/>
  <c r="AC822" i="4"/>
  <c r="AC823" i="4" s="1"/>
  <c r="Z822" i="4"/>
  <c r="Z823" i="4" s="1"/>
  <c r="W822" i="4"/>
  <c r="W823" i="4" s="1"/>
  <c r="T822" i="4"/>
  <c r="AS822" i="4"/>
  <c r="AS823" i="4" s="1"/>
  <c r="BB822" i="4"/>
  <c r="BB823" i="4" s="1"/>
  <c r="BH822" i="4"/>
  <c r="BH823" i="4" s="1"/>
  <c r="BN822" i="4"/>
  <c r="BN823" i="4" s="1"/>
  <c r="AX826" i="4"/>
  <c r="AX827" i="4" s="1"/>
  <c r="AV826" i="4"/>
  <c r="AV827" i="4" s="1"/>
  <c r="AL826" i="4"/>
  <c r="AL827" i="4" s="1"/>
  <c r="AI826" i="4"/>
  <c r="AI827" i="4" s="1"/>
  <c r="AF826" i="4"/>
  <c r="AF827" i="4" s="1"/>
  <c r="AC826" i="4"/>
  <c r="AC827" i="4" s="1"/>
  <c r="Z826" i="4"/>
  <c r="Z827" i="4" s="1"/>
  <c r="W826" i="4"/>
  <c r="W827" i="4" s="1"/>
  <c r="T826" i="4"/>
  <c r="T827" i="4" s="1"/>
  <c r="BO826" i="4"/>
  <c r="BO827" i="4" s="1"/>
  <c r="BL826" i="4"/>
  <c r="BL827" i="4" s="1"/>
  <c r="BI826" i="4"/>
  <c r="BI827" i="4" s="1"/>
  <c r="BF826" i="4"/>
  <c r="BF827" i="4" s="1"/>
  <c r="BC826" i="4"/>
  <c r="BC827" i="4" s="1"/>
  <c r="AZ826" i="4"/>
  <c r="AZ827" i="4" s="1"/>
  <c r="AS826" i="4"/>
  <c r="AS827" i="4" s="1"/>
  <c r="AP826" i="4"/>
  <c r="AP827" i="4" s="1"/>
  <c r="AN826" i="4"/>
  <c r="AN827" i="4" s="1"/>
  <c r="AK826" i="4"/>
  <c r="AK827" i="4" s="1"/>
  <c r="AH826" i="4"/>
  <c r="AH827" i="4" s="1"/>
  <c r="AE826" i="4"/>
  <c r="AE827" i="4" s="1"/>
  <c r="AB826" i="4"/>
  <c r="AB827" i="4" s="1"/>
  <c r="Y826" i="4"/>
  <c r="Y827" i="4" s="1"/>
  <c r="V826" i="4"/>
  <c r="V827" i="4" s="1"/>
  <c r="S826" i="4"/>
  <c r="AO826" i="4"/>
  <c r="AO827" i="4" s="1"/>
  <c r="AT826" i="4"/>
  <c r="AT827" i="4" s="1"/>
  <c r="AW826" i="4"/>
  <c r="AW827" i="4" s="1"/>
  <c r="R835" i="4"/>
  <c r="R839" i="4"/>
  <c r="AN845" i="4"/>
  <c r="AO861" i="4"/>
  <c r="R859" i="4"/>
  <c r="R863" i="4"/>
  <c r="S868" i="4"/>
  <c r="AT868" i="4"/>
  <c r="AT869" i="4" s="1"/>
  <c r="BA868" i="4"/>
  <c r="BA869" i="4" s="1"/>
  <c r="R885" i="4"/>
  <c r="AV887" i="4"/>
  <c r="AK894" i="4"/>
  <c r="AK895" i="4" s="1"/>
  <c r="AH894" i="4"/>
  <c r="AH895" i="4" s="1"/>
  <c r="AE894" i="4"/>
  <c r="AE895" i="4" s="1"/>
  <c r="AB894" i="4"/>
  <c r="AB895" i="4" s="1"/>
  <c r="Y894" i="4"/>
  <c r="Y895" i="4" s="1"/>
  <c r="V894" i="4"/>
  <c r="V895" i="4" s="1"/>
  <c r="S894" i="4"/>
  <c r="AO894" i="4"/>
  <c r="AO895" i="4" s="1"/>
  <c r="AM894" i="4"/>
  <c r="AM895" i="4" s="1"/>
  <c r="AJ894" i="4"/>
  <c r="AJ895" i="4" s="1"/>
  <c r="AG894" i="4"/>
  <c r="AG895" i="4" s="1"/>
  <c r="AD894" i="4"/>
  <c r="AD895" i="4" s="1"/>
  <c r="AA894" i="4"/>
  <c r="AA895" i="4" s="1"/>
  <c r="X894" i="4"/>
  <c r="X895" i="4" s="1"/>
  <c r="U894" i="4"/>
  <c r="U895" i="4" s="1"/>
  <c r="BM894" i="4"/>
  <c r="BM895" i="4" s="1"/>
  <c r="BI894" i="4"/>
  <c r="BI895" i="4" s="1"/>
  <c r="BD894" i="4"/>
  <c r="BD895" i="4" s="1"/>
  <c r="AZ894" i="4"/>
  <c r="AZ895" i="4" s="1"/>
  <c r="AW894" i="4"/>
  <c r="AW895" i="4" s="1"/>
  <c r="AT894" i="4"/>
  <c r="AT895" i="4" s="1"/>
  <c r="AP894" i="4"/>
  <c r="AP895" i="4" s="1"/>
  <c r="BH894" i="4"/>
  <c r="BH895" i="4" s="1"/>
  <c r="AY894" i="4"/>
  <c r="AI894" i="4"/>
  <c r="AI895" i="4" s="1"/>
  <c r="Z894" i="4"/>
  <c r="Z895" i="4" s="1"/>
  <c r="BL894" i="4"/>
  <c r="BL895" i="4" s="1"/>
  <c r="BG894" i="4"/>
  <c r="BG895" i="4" s="1"/>
  <c r="BC894" i="4"/>
  <c r="BC895" i="4" s="1"/>
  <c r="AS894" i="4"/>
  <c r="AS895" i="4" s="1"/>
  <c r="BK894" i="4"/>
  <c r="BK895" i="4" s="1"/>
  <c r="BB894" i="4"/>
  <c r="BB895" i="4" s="1"/>
  <c r="AV894" i="4"/>
  <c r="AV895" i="4" s="1"/>
  <c r="AR894" i="4"/>
  <c r="AR895" i="4" s="1"/>
  <c r="AL894" i="4"/>
  <c r="AL895" i="4" s="1"/>
  <c r="AC894" i="4"/>
  <c r="AC895" i="4" s="1"/>
  <c r="T894" i="4"/>
  <c r="T895" i="4" s="1"/>
  <c r="BJ894" i="4"/>
  <c r="BJ895" i="4" s="1"/>
  <c r="AQ894" i="4"/>
  <c r="AQ895" i="4" s="1"/>
  <c r="AX894" i="4"/>
  <c r="AX895" i="4" s="1"/>
  <c r="BF894" i="4"/>
  <c r="BF895" i="4" s="1"/>
  <c r="W894" i="4"/>
  <c r="W895" i="4" s="1"/>
  <c r="BN894" i="4"/>
  <c r="BN895" i="4" s="1"/>
  <c r="AU894" i="4"/>
  <c r="AU895" i="4" s="1"/>
  <c r="AN894" i="4"/>
  <c r="AN895" i="4" s="1"/>
  <c r="BA894" i="4"/>
  <c r="BA895" i="4" s="1"/>
  <c r="AX890" i="4"/>
  <c r="AX891" i="4" s="1"/>
  <c r="AV890" i="4"/>
  <c r="AV891" i="4" s="1"/>
  <c r="BM890" i="4"/>
  <c r="BM891" i="4" s="1"/>
  <c r="BH890" i="4"/>
  <c r="BH891" i="4" s="1"/>
  <c r="BD890" i="4"/>
  <c r="BD891" i="4" s="1"/>
  <c r="AY890" i="4"/>
  <c r="AY891" i="4" s="1"/>
  <c r="AR890" i="4"/>
  <c r="AR891" i="4" s="1"/>
  <c r="AO890" i="4"/>
  <c r="AO891" i="4" s="1"/>
  <c r="AM890" i="4"/>
  <c r="AM891" i="4" s="1"/>
  <c r="AJ890" i="4"/>
  <c r="AJ891" i="4" s="1"/>
  <c r="AG890" i="4"/>
  <c r="AG891" i="4" s="1"/>
  <c r="AD890" i="4"/>
  <c r="AD891" i="4" s="1"/>
  <c r="AA890" i="4"/>
  <c r="AA891" i="4" s="1"/>
  <c r="X890" i="4"/>
  <c r="X891" i="4" s="1"/>
  <c r="U890" i="4"/>
  <c r="U891" i="4" s="1"/>
  <c r="BL890" i="4"/>
  <c r="BL891" i="4" s="1"/>
  <c r="BC890" i="4"/>
  <c r="BC891" i="4" s="1"/>
  <c r="BK890" i="4"/>
  <c r="BK891" i="4" s="1"/>
  <c r="BG890" i="4"/>
  <c r="BG891" i="4" s="1"/>
  <c r="BB890" i="4"/>
  <c r="BB891" i="4" s="1"/>
  <c r="AU890" i="4"/>
  <c r="AU891" i="4" s="1"/>
  <c r="AQ890" i="4"/>
  <c r="AQ891" i="4" s="1"/>
  <c r="AL890" i="4"/>
  <c r="AL891" i="4" s="1"/>
  <c r="AI890" i="4"/>
  <c r="AI891" i="4" s="1"/>
  <c r="AF890" i="4"/>
  <c r="AF891" i="4" s="1"/>
  <c r="AC890" i="4"/>
  <c r="AC891" i="4" s="1"/>
  <c r="Z890" i="4"/>
  <c r="Z891" i="4" s="1"/>
  <c r="W890" i="4"/>
  <c r="W891" i="4" s="1"/>
  <c r="T890" i="4"/>
  <c r="T891" i="4" s="1"/>
  <c r="BO890" i="4"/>
  <c r="BO891" i="4" s="1"/>
  <c r="BF890" i="4"/>
  <c r="BF891" i="4" s="1"/>
  <c r="AP890" i="4"/>
  <c r="AN890" i="4"/>
  <c r="BN890" i="4"/>
  <c r="BN891" i="4" s="1"/>
  <c r="BA890" i="4"/>
  <c r="BA891" i="4" s="1"/>
  <c r="AE890" i="4"/>
  <c r="AE891" i="4" s="1"/>
  <c r="V890" i="4"/>
  <c r="V891" i="4" s="1"/>
  <c r="AZ890" i="4"/>
  <c r="AZ891" i="4" s="1"/>
  <c r="AT890" i="4"/>
  <c r="AT891" i="4" s="1"/>
  <c r="BJ890" i="4"/>
  <c r="BJ891" i="4" s="1"/>
  <c r="AS890" i="4"/>
  <c r="AS891" i="4" s="1"/>
  <c r="AK890" i="4"/>
  <c r="AK891" i="4" s="1"/>
  <c r="AB890" i="4"/>
  <c r="AB891" i="4" s="1"/>
  <c r="S890" i="4"/>
  <c r="R867" i="4"/>
  <c r="AN869" i="4"/>
  <c r="BM872" i="4"/>
  <c r="BM873" i="4" s="1"/>
  <c r="BJ872" i="4"/>
  <c r="BJ873" i="4" s="1"/>
  <c r="BG872" i="4"/>
  <c r="BG873" i="4" s="1"/>
  <c r="BD872" i="4"/>
  <c r="BD873" i="4" s="1"/>
  <c r="BA872" i="4"/>
  <c r="BA873" i="4" s="1"/>
  <c r="AT872" i="4"/>
  <c r="AT873" i="4" s="1"/>
  <c r="AQ872" i="4"/>
  <c r="AQ873" i="4" s="1"/>
  <c r="AX872" i="4"/>
  <c r="AX873" i="4" s="1"/>
  <c r="AV872" i="4"/>
  <c r="AV873" i="4" s="1"/>
  <c r="AL872" i="4"/>
  <c r="AL873" i="4" s="1"/>
  <c r="AI872" i="4"/>
  <c r="AI873" i="4" s="1"/>
  <c r="AF872" i="4"/>
  <c r="AF873" i="4" s="1"/>
  <c r="AC872" i="4"/>
  <c r="AC873" i="4" s="1"/>
  <c r="Z872" i="4"/>
  <c r="Z873" i="4" s="1"/>
  <c r="W872" i="4"/>
  <c r="W873" i="4" s="1"/>
  <c r="T872" i="4"/>
  <c r="T873" i="4" s="1"/>
  <c r="BO872" i="4"/>
  <c r="BO873" i="4" s="1"/>
  <c r="BL872" i="4"/>
  <c r="BL873" i="4" s="1"/>
  <c r="BI872" i="4"/>
  <c r="BI873" i="4" s="1"/>
  <c r="BF872" i="4"/>
  <c r="BF873" i="4" s="1"/>
  <c r="AK872" i="4"/>
  <c r="AK873" i="4" s="1"/>
  <c r="AH872" i="4"/>
  <c r="AH873" i="4" s="1"/>
  <c r="AE872" i="4"/>
  <c r="AE873" i="4" s="1"/>
  <c r="AB872" i="4"/>
  <c r="AB873" i="4" s="1"/>
  <c r="Y872" i="4"/>
  <c r="Y873" i="4" s="1"/>
  <c r="V872" i="4"/>
  <c r="V873" i="4" s="1"/>
  <c r="S872" i="4"/>
  <c r="AR872" i="4"/>
  <c r="AR873" i="4" s="1"/>
  <c r="AW872" i="4"/>
  <c r="AW873" i="4" s="1"/>
  <c r="BB872" i="4"/>
  <c r="BB873" i="4" s="1"/>
  <c r="AO878" i="4"/>
  <c r="AO879" i="4" s="1"/>
  <c r="AM878" i="4"/>
  <c r="AM879" i="4" s="1"/>
  <c r="AJ878" i="4"/>
  <c r="AJ879" i="4" s="1"/>
  <c r="AG878" i="4"/>
  <c r="AG879" i="4" s="1"/>
  <c r="AD878" i="4"/>
  <c r="AD879" i="4" s="1"/>
  <c r="AA878" i="4"/>
  <c r="AA879" i="4" s="1"/>
  <c r="X878" i="4"/>
  <c r="X879" i="4" s="1"/>
  <c r="U878" i="4"/>
  <c r="U879" i="4" s="1"/>
  <c r="BM878" i="4"/>
  <c r="BM879" i="4" s="1"/>
  <c r="BJ878" i="4"/>
  <c r="BJ879" i="4" s="1"/>
  <c r="BG878" i="4"/>
  <c r="BG879" i="4" s="1"/>
  <c r="BD878" i="4"/>
  <c r="BD879" i="4" s="1"/>
  <c r="BA878" i="4"/>
  <c r="BA879" i="4" s="1"/>
  <c r="AT878" i="4"/>
  <c r="AT879" i="4" s="1"/>
  <c r="AQ878" i="4"/>
  <c r="AQ879" i="4" s="1"/>
  <c r="AX878" i="4"/>
  <c r="AX879" i="4" s="1"/>
  <c r="AV878" i="4"/>
  <c r="AV879" i="4" s="1"/>
  <c r="AL878" i="4"/>
  <c r="AL879" i="4" s="1"/>
  <c r="AI878" i="4"/>
  <c r="AI879" i="4" s="1"/>
  <c r="AF878" i="4"/>
  <c r="AF879" i="4" s="1"/>
  <c r="AC878" i="4"/>
  <c r="AC879" i="4" s="1"/>
  <c r="Z878" i="4"/>
  <c r="Z879" i="4" s="1"/>
  <c r="W878" i="4"/>
  <c r="W879" i="4" s="1"/>
  <c r="T878" i="4"/>
  <c r="T879" i="4" s="1"/>
  <c r="BO878" i="4"/>
  <c r="BO879" i="4" s="1"/>
  <c r="BL878" i="4"/>
  <c r="BL879" i="4" s="1"/>
  <c r="BI878" i="4"/>
  <c r="BI879" i="4" s="1"/>
  <c r="BF878" i="4"/>
  <c r="BF879" i="4" s="1"/>
  <c r="BC878" i="4"/>
  <c r="BC879" i="4" s="1"/>
  <c r="AZ878" i="4"/>
  <c r="AZ879" i="4" s="1"/>
  <c r="AS878" i="4"/>
  <c r="AS879" i="4" s="1"/>
  <c r="AP878" i="4"/>
  <c r="AP879" i="4" s="1"/>
  <c r="AN878" i="4"/>
  <c r="AW891" i="4"/>
  <c r="U818" i="4"/>
  <c r="U819" i="4" s="1"/>
  <c r="X818" i="4"/>
  <c r="X819" i="4" s="1"/>
  <c r="AA818" i="4"/>
  <c r="AA819" i="4" s="1"/>
  <c r="AD818" i="4"/>
  <c r="AD819" i="4" s="1"/>
  <c r="AG818" i="4"/>
  <c r="AG819" i="4" s="1"/>
  <c r="AJ818" i="4"/>
  <c r="AJ819" i="4" s="1"/>
  <c r="AM818" i="4"/>
  <c r="AM819" i="4" s="1"/>
  <c r="AO818" i="4"/>
  <c r="AO819" i="4" s="1"/>
  <c r="U830" i="4"/>
  <c r="U831" i="4" s="1"/>
  <c r="X830" i="4"/>
  <c r="X831" i="4" s="1"/>
  <c r="AA830" i="4"/>
  <c r="AA831" i="4" s="1"/>
  <c r="AD830" i="4"/>
  <c r="AD831" i="4" s="1"/>
  <c r="AG830" i="4"/>
  <c r="AG831" i="4" s="1"/>
  <c r="AJ830" i="4"/>
  <c r="AJ831" i="4" s="1"/>
  <c r="AM830" i="4"/>
  <c r="AM831" i="4" s="1"/>
  <c r="AO830" i="4"/>
  <c r="AO831" i="4" s="1"/>
  <c r="AR836" i="4"/>
  <c r="AR837" i="4" s="1"/>
  <c r="AU836" i="4"/>
  <c r="AU837" i="4" s="1"/>
  <c r="AW836" i="4"/>
  <c r="AW837" i="4" s="1"/>
  <c r="AY836" i="4"/>
  <c r="AY837" i="4" s="1"/>
  <c r="BB836" i="4"/>
  <c r="BB837" i="4" s="1"/>
  <c r="BE836" i="4"/>
  <c r="BE837" i="4" s="1"/>
  <c r="BH836" i="4"/>
  <c r="BH837" i="4" s="1"/>
  <c r="BK836" i="4"/>
  <c r="BK837" i="4" s="1"/>
  <c r="BN836" i="4"/>
  <c r="BN837" i="4" s="1"/>
  <c r="AQ840" i="4"/>
  <c r="AQ841" i="4" s="1"/>
  <c r="AT840" i="4"/>
  <c r="AT841" i="4" s="1"/>
  <c r="BA840" i="4"/>
  <c r="BA841" i="4" s="1"/>
  <c r="BD840" i="4"/>
  <c r="BD841" i="4" s="1"/>
  <c r="BG840" i="4"/>
  <c r="BG841" i="4" s="1"/>
  <c r="BJ840" i="4"/>
  <c r="BJ841" i="4" s="1"/>
  <c r="BM840" i="4"/>
  <c r="BM841" i="4" s="1"/>
  <c r="AR848" i="4"/>
  <c r="AR849" i="4" s="1"/>
  <c r="AU848" i="4"/>
  <c r="AU849" i="4" s="1"/>
  <c r="AW848" i="4"/>
  <c r="AW849" i="4" s="1"/>
  <c r="AY848" i="4"/>
  <c r="AY849" i="4" s="1"/>
  <c r="BB848" i="4"/>
  <c r="BB849" i="4" s="1"/>
  <c r="BE848" i="4"/>
  <c r="BE849" i="4" s="1"/>
  <c r="BH848" i="4"/>
  <c r="BH849" i="4" s="1"/>
  <c r="BK848" i="4"/>
  <c r="BK849" i="4" s="1"/>
  <c r="BN848" i="4"/>
  <c r="BN849" i="4" s="1"/>
  <c r="AQ852" i="4"/>
  <c r="AQ853" i="4" s="1"/>
  <c r="AT852" i="4"/>
  <c r="AT853" i="4" s="1"/>
  <c r="BA852" i="4"/>
  <c r="BA853" i="4" s="1"/>
  <c r="BD852" i="4"/>
  <c r="BD853" i="4" s="1"/>
  <c r="BG852" i="4"/>
  <c r="BG853" i="4" s="1"/>
  <c r="BJ852" i="4"/>
  <c r="BJ853" i="4" s="1"/>
  <c r="BM852" i="4"/>
  <c r="BM853" i="4" s="1"/>
  <c r="AR860" i="4"/>
  <c r="AR861" i="4" s="1"/>
  <c r="AU860" i="4"/>
  <c r="AU861" i="4" s="1"/>
  <c r="AW860" i="4"/>
  <c r="AW861" i="4" s="1"/>
  <c r="AY860" i="4"/>
  <c r="AY861" i="4" s="1"/>
  <c r="BB860" i="4"/>
  <c r="BB861" i="4" s="1"/>
  <c r="BE860" i="4"/>
  <c r="BE861" i="4" s="1"/>
  <c r="BH860" i="4"/>
  <c r="BH861" i="4" s="1"/>
  <c r="BK860" i="4"/>
  <c r="BK861" i="4" s="1"/>
  <c r="AQ864" i="4"/>
  <c r="AQ865" i="4" s="1"/>
  <c r="AT864" i="4"/>
  <c r="AT865" i="4" s="1"/>
  <c r="BA864" i="4"/>
  <c r="BA865" i="4" s="1"/>
  <c r="BD864" i="4"/>
  <c r="BD865" i="4" s="1"/>
  <c r="BG864" i="4"/>
  <c r="BG865" i="4" s="1"/>
  <c r="BJ864" i="4"/>
  <c r="BJ865" i="4" s="1"/>
  <c r="BM864" i="4"/>
  <c r="BM865" i="4" s="1"/>
  <c r="AU872" i="4"/>
  <c r="AU873" i="4" s="1"/>
  <c r="AY872" i="4"/>
  <c r="AY873" i="4" s="1"/>
  <c r="BE872" i="4"/>
  <c r="BE873" i="4" s="1"/>
  <c r="BN872" i="4"/>
  <c r="BN873" i="4" s="1"/>
  <c r="V878" i="4"/>
  <c r="V879" i="4" s="1"/>
  <c r="AE878" i="4"/>
  <c r="AE879" i="4" s="1"/>
  <c r="R877" i="4"/>
  <c r="AN879" i="4"/>
  <c r="AU878" i="4"/>
  <c r="AU879" i="4" s="1"/>
  <c r="BE878" i="4"/>
  <c r="BE879" i="4" s="1"/>
  <c r="BN878" i="4"/>
  <c r="BN879" i="4" s="1"/>
  <c r="T906" i="4"/>
  <c r="X802" i="4"/>
  <c r="X803" i="4" s="1"/>
  <c r="X804" i="4" s="1"/>
  <c r="AA802" i="4"/>
  <c r="AA803" i="4" s="1"/>
  <c r="AA804" i="4" s="1"/>
  <c r="AD802" i="4"/>
  <c r="AD803" i="4" s="1"/>
  <c r="AD804" i="4" s="1"/>
  <c r="AG802" i="4"/>
  <c r="AG803" i="4" s="1"/>
  <c r="AG804" i="4" s="1"/>
  <c r="AJ802" i="4"/>
  <c r="AJ803" i="4" s="1"/>
  <c r="AJ804" i="4" s="1"/>
  <c r="AM802" i="4"/>
  <c r="AM803" i="4" s="1"/>
  <c r="AM804" i="4" s="1"/>
  <c r="AP802" i="4"/>
  <c r="AP803" i="4" s="1"/>
  <c r="AP804" i="4" s="1"/>
  <c r="AS802" i="4"/>
  <c r="AS803" i="4" s="1"/>
  <c r="AS804" i="4" s="1"/>
  <c r="AV802" i="4"/>
  <c r="AV803" i="4" s="1"/>
  <c r="AV804" i="4" s="1"/>
  <c r="AY802" i="4"/>
  <c r="AY803" i="4" s="1"/>
  <c r="AY804" i="4" s="1"/>
  <c r="BB802" i="4"/>
  <c r="BB803" i="4" s="1"/>
  <c r="BB804" i="4" s="1"/>
  <c r="BE802" i="4"/>
  <c r="BE803" i="4" s="1"/>
  <c r="BE804" i="4" s="1"/>
  <c r="BH802" i="4"/>
  <c r="BH803" i="4" s="1"/>
  <c r="BH804" i="4" s="1"/>
  <c r="BK802" i="4"/>
  <c r="BK803" i="4" s="1"/>
  <c r="BK804" i="4" s="1"/>
  <c r="AR818" i="4"/>
  <c r="AR819" i="4" s="1"/>
  <c r="AU818" i="4"/>
  <c r="AU819" i="4" s="1"/>
  <c r="AW818" i="4"/>
  <c r="AW819" i="4" s="1"/>
  <c r="AY818" i="4"/>
  <c r="AY819" i="4" s="1"/>
  <c r="BB818" i="4"/>
  <c r="BB819" i="4" s="1"/>
  <c r="BE818" i="4"/>
  <c r="BE819" i="4" s="1"/>
  <c r="BH818" i="4"/>
  <c r="BH819" i="4" s="1"/>
  <c r="BK818" i="4"/>
  <c r="BK819" i="4" s="1"/>
  <c r="BN818" i="4"/>
  <c r="BN819" i="4" s="1"/>
  <c r="AR830" i="4"/>
  <c r="AR831" i="4" s="1"/>
  <c r="AU830" i="4"/>
  <c r="AU831" i="4" s="1"/>
  <c r="AW830" i="4"/>
  <c r="AW831" i="4" s="1"/>
  <c r="AY830" i="4"/>
  <c r="AY831" i="4" s="1"/>
  <c r="BB830" i="4"/>
  <c r="BB831" i="4" s="1"/>
  <c r="BE830" i="4"/>
  <c r="BE831" i="4" s="1"/>
  <c r="BH830" i="4"/>
  <c r="BH831" i="4" s="1"/>
  <c r="BK830" i="4"/>
  <c r="BK831" i="4" s="1"/>
  <c r="BN830" i="4"/>
  <c r="BN831" i="4" s="1"/>
  <c r="AO840" i="4"/>
  <c r="AO841" i="4" s="1"/>
  <c r="AM852" i="4"/>
  <c r="AM853" i="4" s="1"/>
  <c r="AO852" i="4"/>
  <c r="AO853" i="4" s="1"/>
  <c r="AP872" i="4"/>
  <c r="AP873" i="4" s="1"/>
  <c r="AZ872" i="4"/>
  <c r="AZ873" i="4" s="1"/>
  <c r="AX887" i="4"/>
  <c r="S818" i="4"/>
  <c r="V818" i="4"/>
  <c r="V819" i="4" s="1"/>
  <c r="Y818" i="4"/>
  <c r="Y819" i="4" s="1"/>
  <c r="AB818" i="4"/>
  <c r="AB819" i="4" s="1"/>
  <c r="AE818" i="4"/>
  <c r="AE819" i="4" s="1"/>
  <c r="AH818" i="4"/>
  <c r="AH819" i="4" s="1"/>
  <c r="S830" i="4"/>
  <c r="V830" i="4"/>
  <c r="V831" i="4" s="1"/>
  <c r="Y830" i="4"/>
  <c r="Y831" i="4" s="1"/>
  <c r="AB830" i="4"/>
  <c r="AB831" i="4" s="1"/>
  <c r="AE830" i="4"/>
  <c r="AE831" i="4" s="1"/>
  <c r="AH830" i="4"/>
  <c r="AH831" i="4" s="1"/>
  <c r="AN836" i="4"/>
  <c r="AN837" i="4" s="1"/>
  <c r="AP836" i="4"/>
  <c r="AP837" i="4" s="1"/>
  <c r="AS836" i="4"/>
  <c r="AS837" i="4" s="1"/>
  <c r="AZ836" i="4"/>
  <c r="AZ837" i="4" s="1"/>
  <c r="BC836" i="4"/>
  <c r="BC837" i="4" s="1"/>
  <c r="BF836" i="4"/>
  <c r="BF837" i="4" s="1"/>
  <c r="BI836" i="4"/>
  <c r="BI837" i="4" s="1"/>
  <c r="BL836" i="4"/>
  <c r="BL837" i="4" s="1"/>
  <c r="AR840" i="4"/>
  <c r="AR841" i="4" s="1"/>
  <c r="AU840" i="4"/>
  <c r="AU841" i="4" s="1"/>
  <c r="AW840" i="4"/>
  <c r="AW841" i="4" s="1"/>
  <c r="AY840" i="4"/>
  <c r="AY841" i="4" s="1"/>
  <c r="BB840" i="4"/>
  <c r="BB841" i="4" s="1"/>
  <c r="BE840" i="4"/>
  <c r="BE841" i="4" s="1"/>
  <c r="BH840" i="4"/>
  <c r="BH841" i="4" s="1"/>
  <c r="BK840" i="4"/>
  <c r="BK841" i="4" s="1"/>
  <c r="AZ848" i="4"/>
  <c r="AZ849" i="4" s="1"/>
  <c r="BC848" i="4"/>
  <c r="BC849" i="4" s="1"/>
  <c r="BF848" i="4"/>
  <c r="BF849" i="4" s="1"/>
  <c r="BI848" i="4"/>
  <c r="BI849" i="4" s="1"/>
  <c r="BL848" i="4"/>
  <c r="BL849" i="4" s="1"/>
  <c r="AR852" i="4"/>
  <c r="AR853" i="4" s="1"/>
  <c r="AU852" i="4"/>
  <c r="AU853" i="4" s="1"/>
  <c r="AW852" i="4"/>
  <c r="AW853" i="4" s="1"/>
  <c r="AY852" i="4"/>
  <c r="AY853" i="4" s="1"/>
  <c r="BB852" i="4"/>
  <c r="BB853" i="4" s="1"/>
  <c r="BE852" i="4"/>
  <c r="BE853" i="4" s="1"/>
  <c r="BH852" i="4"/>
  <c r="BH853" i="4" s="1"/>
  <c r="BK852" i="4"/>
  <c r="BK853" i="4" s="1"/>
  <c r="AR864" i="4"/>
  <c r="AR865" i="4" s="1"/>
  <c r="AU864" i="4"/>
  <c r="AU865" i="4" s="1"/>
  <c r="AW864" i="4"/>
  <c r="AW865" i="4" s="1"/>
  <c r="AY864" i="4"/>
  <c r="AY865" i="4" s="1"/>
  <c r="BB864" i="4"/>
  <c r="BB865" i="4" s="1"/>
  <c r="BE864" i="4"/>
  <c r="BE865" i="4" s="1"/>
  <c r="BH864" i="4"/>
  <c r="BH865" i="4" s="1"/>
  <c r="BK864" i="4"/>
  <c r="BK865" i="4" s="1"/>
  <c r="X872" i="4"/>
  <c r="X873" i="4" s="1"/>
  <c r="AD872" i="4"/>
  <c r="AD873" i="4" s="1"/>
  <c r="AJ872" i="4"/>
  <c r="AJ873" i="4" s="1"/>
  <c r="AN872" i="4"/>
  <c r="AN873" i="4" s="1"/>
  <c r="BH872" i="4"/>
  <c r="BH873" i="4" s="1"/>
  <c r="R871" i="4"/>
  <c r="Y878" i="4"/>
  <c r="Y879" i="4" s="1"/>
  <c r="AH878" i="4"/>
  <c r="AH879" i="4" s="1"/>
  <c r="AH896" i="4" s="1"/>
  <c r="AY878" i="4"/>
  <c r="AY879" i="4" s="1"/>
  <c r="BH878" i="4"/>
  <c r="BH879" i="4" s="1"/>
  <c r="R889" i="4"/>
  <c r="AN891" i="4"/>
  <c r="AR882" i="4"/>
  <c r="AR883" i="4" s="1"/>
  <c r="AU882" i="4"/>
  <c r="AU883" i="4" s="1"/>
  <c r="AW882" i="4"/>
  <c r="AY882" i="4"/>
  <c r="AY883" i="4" s="1"/>
  <c r="BB882" i="4"/>
  <c r="BB883" i="4" s="1"/>
  <c r="BE882" i="4"/>
  <c r="BE883" i="4" s="1"/>
  <c r="BH882" i="4"/>
  <c r="BH883" i="4" s="1"/>
  <c r="BK882" i="4"/>
  <c r="BK883" i="4" s="1"/>
  <c r="BN882" i="4"/>
  <c r="BN883" i="4" s="1"/>
  <c r="AQ886" i="4"/>
  <c r="AQ887" i="4" s="1"/>
  <c r="AT886" i="4"/>
  <c r="AT887" i="4" s="1"/>
  <c r="BA886" i="4"/>
  <c r="BA887" i="4" s="1"/>
  <c r="BD886" i="4"/>
  <c r="BD887" i="4" s="1"/>
  <c r="BG886" i="4"/>
  <c r="BG887" i="4" s="1"/>
  <c r="BJ886" i="4"/>
  <c r="BJ887" i="4" s="1"/>
  <c r="BM886" i="4"/>
  <c r="BM887" i="4" s="1"/>
  <c r="AK906" i="4"/>
  <c r="AO901" i="4"/>
  <c r="R899" i="4"/>
  <c r="AY895" i="4"/>
  <c r="X906" i="4"/>
  <c r="R903" i="4"/>
  <c r="R921" i="4"/>
  <c r="AZ882" i="4"/>
  <c r="AZ883" i="4" s="1"/>
  <c r="BC882" i="4"/>
  <c r="BC883" i="4" s="1"/>
  <c r="BF882" i="4"/>
  <c r="BF883" i="4" s="1"/>
  <c r="BI882" i="4"/>
  <c r="BI883" i="4" s="1"/>
  <c r="BL882" i="4"/>
  <c r="BL883" i="4" s="1"/>
  <c r="BO882" i="4"/>
  <c r="BO883" i="4" s="1"/>
  <c r="AR886" i="4"/>
  <c r="AR887" i="4" s="1"/>
  <c r="AU886" i="4"/>
  <c r="AU887" i="4" s="1"/>
  <c r="AW886" i="4"/>
  <c r="AW887" i="4" s="1"/>
  <c r="AY886" i="4"/>
  <c r="AY887" i="4" s="1"/>
  <c r="BB886" i="4"/>
  <c r="BB887" i="4" s="1"/>
  <c r="BE886" i="4"/>
  <c r="BE887" i="4" s="1"/>
  <c r="BH886" i="4"/>
  <c r="BH887" i="4" s="1"/>
  <c r="BK886" i="4"/>
  <c r="BK887" i="4" s="1"/>
  <c r="BN886" i="4"/>
  <c r="BN887" i="4" s="1"/>
  <c r="Y906" i="4"/>
  <c r="AO914" i="4"/>
  <c r="AO915" i="4" s="1"/>
  <c r="AM914" i="4"/>
  <c r="AM915" i="4" s="1"/>
  <c r="AJ914" i="4"/>
  <c r="AJ915" i="4" s="1"/>
  <c r="AG914" i="4"/>
  <c r="AG915" i="4" s="1"/>
  <c r="AD914" i="4"/>
  <c r="AD915" i="4" s="1"/>
  <c r="AA914" i="4"/>
  <c r="AA915" i="4" s="1"/>
  <c r="X914" i="4"/>
  <c r="X915" i="4" s="1"/>
  <c r="U914" i="4"/>
  <c r="U915" i="4" s="1"/>
  <c r="BM914" i="4"/>
  <c r="BM915" i="4" s="1"/>
  <c r="BM916" i="4" s="1"/>
  <c r="BJ914" i="4"/>
  <c r="BJ915" i="4" s="1"/>
  <c r="BG914" i="4"/>
  <c r="BG915" i="4" s="1"/>
  <c r="BG916" i="4" s="1"/>
  <c r="BD914" i="4"/>
  <c r="BD915" i="4" s="1"/>
  <c r="BD916" i="4" s="1"/>
  <c r="BA914" i="4"/>
  <c r="BA915" i="4" s="1"/>
  <c r="BA916" i="4" s="1"/>
  <c r="AT914" i="4"/>
  <c r="AT915" i="4" s="1"/>
  <c r="AQ914" i="4"/>
  <c r="AQ915" i="4" s="1"/>
  <c r="AX914" i="4"/>
  <c r="AX915" i="4" s="1"/>
  <c r="AV914" i="4"/>
  <c r="AV915" i="4" s="1"/>
  <c r="AV916" i="4" s="1"/>
  <c r="AL914" i="4"/>
  <c r="AL915" i="4" s="1"/>
  <c r="AL916" i="4" s="1"/>
  <c r="AI914" i="4"/>
  <c r="AI915" i="4" s="1"/>
  <c r="AI916" i="4" s="1"/>
  <c r="AF914" i="4"/>
  <c r="AF915" i="4" s="1"/>
  <c r="AC914" i="4"/>
  <c r="AC915" i="4" s="1"/>
  <c r="AC916" i="4" s="1"/>
  <c r="Z914" i="4"/>
  <c r="Z915" i="4" s="1"/>
  <c r="Z916" i="4" s="1"/>
  <c r="W914" i="4"/>
  <c r="W915" i="4" s="1"/>
  <c r="T914" i="4"/>
  <c r="T915" i="4" s="1"/>
  <c r="BO914" i="4"/>
  <c r="BO915" i="4" s="1"/>
  <c r="BL914" i="4"/>
  <c r="BL915" i="4" s="1"/>
  <c r="BL916" i="4" s="1"/>
  <c r="BI914" i="4"/>
  <c r="BI915" i="4" s="1"/>
  <c r="BI916" i="4" s="1"/>
  <c r="BF914" i="4"/>
  <c r="BF915" i="4" s="1"/>
  <c r="BF916" i="4" s="1"/>
  <c r="BC914" i="4"/>
  <c r="BC915" i="4" s="1"/>
  <c r="BC916" i="4" s="1"/>
  <c r="AZ914" i="4"/>
  <c r="AZ915" i="4" s="1"/>
  <c r="AZ916" i="4" s="1"/>
  <c r="AS914" i="4"/>
  <c r="AS915" i="4" s="1"/>
  <c r="AS916" i="4" s="1"/>
  <c r="AP914" i="4"/>
  <c r="AP915" i="4" s="1"/>
  <c r="AP916" i="4" s="1"/>
  <c r="AN914" i="4"/>
  <c r="AN915" i="4" s="1"/>
  <c r="AH994" i="4"/>
  <c r="T882" i="4"/>
  <c r="T883" i="4" s="1"/>
  <c r="W882" i="4"/>
  <c r="W883" i="4" s="1"/>
  <c r="Z882" i="4"/>
  <c r="Z883" i="4" s="1"/>
  <c r="AC882" i="4"/>
  <c r="AC883" i="4" s="1"/>
  <c r="AF882" i="4"/>
  <c r="AF883" i="4" s="1"/>
  <c r="AI882" i="4"/>
  <c r="AI883" i="4" s="1"/>
  <c r="AL882" i="4"/>
  <c r="AL883" i="4" s="1"/>
  <c r="AV882" i="4"/>
  <c r="AV883" i="4" s="1"/>
  <c r="S886" i="4"/>
  <c r="V886" i="4"/>
  <c r="V887" i="4" s="1"/>
  <c r="Y886" i="4"/>
  <c r="Y887" i="4" s="1"/>
  <c r="AB886" i="4"/>
  <c r="AB887" i="4" s="1"/>
  <c r="AE886" i="4"/>
  <c r="AE887" i="4" s="1"/>
  <c r="AH886" i="4"/>
  <c r="AH887" i="4" s="1"/>
  <c r="R893" i="4"/>
  <c r="AM906" i="4"/>
  <c r="R909" i="4"/>
  <c r="S914" i="4"/>
  <c r="AB914" i="4"/>
  <c r="AB915" i="4" s="1"/>
  <c r="AK914" i="4"/>
  <c r="AK915" i="4" s="1"/>
  <c r="AK916" i="4" s="1"/>
  <c r="AR914" i="4"/>
  <c r="AR915" i="4" s="1"/>
  <c r="AW914" i="4"/>
  <c r="AW915" i="4" s="1"/>
  <c r="BB914" i="4"/>
  <c r="BB915" i="4" s="1"/>
  <c r="BK914" i="4"/>
  <c r="BK915" i="4" s="1"/>
  <c r="AP922" i="4"/>
  <c r="AP923" i="4" s="1"/>
  <c r="AS922" i="4"/>
  <c r="AS923" i="4" s="1"/>
  <c r="AV922" i="4"/>
  <c r="AV923" i="4" s="1"/>
  <c r="AY922" i="4"/>
  <c r="AY923" i="4" s="1"/>
  <c r="BB922" i="4"/>
  <c r="BB923" i="4" s="1"/>
  <c r="BE922" i="4"/>
  <c r="BE923" i="4" s="1"/>
  <c r="BH922" i="4"/>
  <c r="BH923" i="4" s="1"/>
  <c r="BK922" i="4"/>
  <c r="BK923" i="4" s="1"/>
  <c r="BN922" i="4"/>
  <c r="BN923" i="4" s="1"/>
  <c r="AN938" i="4"/>
  <c r="AN939" i="4" s="1"/>
  <c r="AK938" i="4"/>
  <c r="AK939" i="4" s="1"/>
  <c r="AH938" i="4"/>
  <c r="AH939" i="4" s="1"/>
  <c r="AE938" i="4"/>
  <c r="AE939" i="4" s="1"/>
  <c r="AB938" i="4"/>
  <c r="AB939" i="4" s="1"/>
  <c r="Y938" i="4"/>
  <c r="Y939" i="4" s="1"/>
  <c r="V938" i="4"/>
  <c r="V939" i="4" s="1"/>
  <c r="S938" i="4"/>
  <c r="BN938" i="4"/>
  <c r="BN939" i="4" s="1"/>
  <c r="BK938" i="4"/>
  <c r="BK939" i="4" s="1"/>
  <c r="BH938" i="4"/>
  <c r="BH939" i="4" s="1"/>
  <c r="BE938" i="4"/>
  <c r="BE939" i="4" s="1"/>
  <c r="BB938" i="4"/>
  <c r="BB939" i="4" s="1"/>
  <c r="AM938" i="4"/>
  <c r="AM939" i="4" s="1"/>
  <c r="AJ938" i="4"/>
  <c r="AJ939" i="4" s="1"/>
  <c r="AG938" i="4"/>
  <c r="AG939" i="4" s="1"/>
  <c r="AD938" i="4"/>
  <c r="AD939" i="4" s="1"/>
  <c r="AA938" i="4"/>
  <c r="AA939" i="4" s="1"/>
  <c r="X938" i="4"/>
  <c r="X939" i="4" s="1"/>
  <c r="U938" i="4"/>
  <c r="U939" i="4" s="1"/>
  <c r="BM938" i="4"/>
  <c r="BM939" i="4" s="1"/>
  <c r="BJ938" i="4"/>
  <c r="BJ939" i="4" s="1"/>
  <c r="BG938" i="4"/>
  <c r="BG939" i="4" s="1"/>
  <c r="BD938" i="4"/>
  <c r="BD939" i="4" s="1"/>
  <c r="BA938" i="4"/>
  <c r="BA939" i="4" s="1"/>
  <c r="AX938" i="4"/>
  <c r="AX939" i="4" s="1"/>
  <c r="AU938" i="4"/>
  <c r="AU939" i="4" s="1"/>
  <c r="AR938" i="4"/>
  <c r="AR939" i="4" s="1"/>
  <c r="AM942" i="4"/>
  <c r="AM943" i="4" s="1"/>
  <c r="AJ942" i="4"/>
  <c r="AJ943" i="4" s="1"/>
  <c r="AG942" i="4"/>
  <c r="AG943" i="4" s="1"/>
  <c r="AD942" i="4"/>
  <c r="AD943" i="4" s="1"/>
  <c r="AA942" i="4"/>
  <c r="AA943" i="4" s="1"/>
  <c r="X942" i="4"/>
  <c r="X943" i="4" s="1"/>
  <c r="U942" i="4"/>
  <c r="U943" i="4" s="1"/>
  <c r="BM942" i="4"/>
  <c r="BM943" i="4" s="1"/>
  <c r="BJ942" i="4"/>
  <c r="BJ943" i="4" s="1"/>
  <c r="BG942" i="4"/>
  <c r="BG943" i="4" s="1"/>
  <c r="BD942" i="4"/>
  <c r="BD943" i="4" s="1"/>
  <c r="BA942" i="4"/>
  <c r="BA943" i="4" s="1"/>
  <c r="AX942" i="4"/>
  <c r="AX943" i="4" s="1"/>
  <c r="AU942" i="4"/>
  <c r="AU943" i="4" s="1"/>
  <c r="AR942" i="4"/>
  <c r="AR943" i="4" s="1"/>
  <c r="AO942" i="4"/>
  <c r="AO943" i="4" s="1"/>
  <c r="AL942" i="4"/>
  <c r="AL943" i="4" s="1"/>
  <c r="AI942" i="4"/>
  <c r="AI943" i="4" s="1"/>
  <c r="AF942" i="4"/>
  <c r="AF943" i="4" s="1"/>
  <c r="AC942" i="4"/>
  <c r="AC943" i="4" s="1"/>
  <c r="Z942" i="4"/>
  <c r="Z943" i="4" s="1"/>
  <c r="W942" i="4"/>
  <c r="W943" i="4" s="1"/>
  <c r="T942" i="4"/>
  <c r="T943" i="4" s="1"/>
  <c r="BO942" i="4"/>
  <c r="BO943" i="4" s="1"/>
  <c r="BL942" i="4"/>
  <c r="BL943" i="4" s="1"/>
  <c r="BI942" i="4"/>
  <c r="BI943" i="4" s="1"/>
  <c r="BF942" i="4"/>
  <c r="BF943" i="4" s="1"/>
  <c r="BC942" i="4"/>
  <c r="BC943" i="4" s="1"/>
  <c r="AZ942" i="4"/>
  <c r="AZ943" i="4" s="1"/>
  <c r="AW942" i="4"/>
  <c r="AW943" i="4" s="1"/>
  <c r="AT942" i="4"/>
  <c r="AT943" i="4" s="1"/>
  <c r="AQ942" i="4"/>
  <c r="AQ943" i="4" s="1"/>
  <c r="S1019" i="4"/>
  <c r="AR900" i="4"/>
  <c r="AR901" i="4" s="1"/>
  <c r="AR906" i="4" s="1"/>
  <c r="AU900" i="4"/>
  <c r="AU901" i="4" s="1"/>
  <c r="AW900" i="4"/>
  <c r="AW901" i="4" s="1"/>
  <c r="AW906" i="4" s="1"/>
  <c r="AY900" i="4"/>
  <c r="AY901" i="4" s="1"/>
  <c r="BB900" i="4"/>
  <c r="BB901" i="4" s="1"/>
  <c r="BE900" i="4"/>
  <c r="BE901" i="4" s="1"/>
  <c r="BE906" i="4" s="1"/>
  <c r="BH900" i="4"/>
  <c r="BH901" i="4" s="1"/>
  <c r="BH906" i="4" s="1"/>
  <c r="BK900" i="4"/>
  <c r="BK901" i="4" s="1"/>
  <c r="BN900" i="4"/>
  <c r="BN901" i="4" s="1"/>
  <c r="BN906" i="4" s="1"/>
  <c r="AQ904" i="4"/>
  <c r="AQ905" i="4" s="1"/>
  <c r="AT904" i="4"/>
  <c r="AT905" i="4" s="1"/>
  <c r="BA904" i="4"/>
  <c r="BA905" i="4" s="1"/>
  <c r="BA906" i="4" s="1"/>
  <c r="BD904" i="4"/>
  <c r="BD905" i="4" s="1"/>
  <c r="BD906" i="4" s="1"/>
  <c r="BG904" i="4"/>
  <c r="BG905" i="4" s="1"/>
  <c r="BG906" i="4" s="1"/>
  <c r="BJ904" i="4"/>
  <c r="BJ905" i="4" s="1"/>
  <c r="BJ906" i="4" s="1"/>
  <c r="BM904" i="4"/>
  <c r="BM905" i="4" s="1"/>
  <c r="U910" i="4"/>
  <c r="U911" i="4" s="1"/>
  <c r="X910" i="4"/>
  <c r="X911" i="4" s="1"/>
  <c r="AA910" i="4"/>
  <c r="AA911" i="4" s="1"/>
  <c r="AD910" i="4"/>
  <c r="AD911" i="4" s="1"/>
  <c r="AG910" i="4"/>
  <c r="AG911" i="4" s="1"/>
  <c r="AJ910" i="4"/>
  <c r="AJ911" i="4" s="1"/>
  <c r="AM910" i="4"/>
  <c r="AM911" i="4" s="1"/>
  <c r="AO910" i="4"/>
  <c r="AO911" i="4" s="1"/>
  <c r="S922" i="4"/>
  <c r="V922" i="4"/>
  <c r="V923" i="4" s="1"/>
  <c r="Y922" i="4"/>
  <c r="Y923" i="4" s="1"/>
  <c r="AB922" i="4"/>
  <c r="AB923" i="4" s="1"/>
  <c r="AE922" i="4"/>
  <c r="AE923" i="4" s="1"/>
  <c r="AH922" i="4"/>
  <c r="AH923" i="4" s="1"/>
  <c r="AK922" i="4"/>
  <c r="AK923" i="4" s="1"/>
  <c r="AN922" i="4"/>
  <c r="AN923" i="4" s="1"/>
  <c r="AP926" i="4"/>
  <c r="AP927" i="4" s="1"/>
  <c r="AY926" i="4"/>
  <c r="AY927" i="4" s="1"/>
  <c r="V930" i="4"/>
  <c r="V931" i="4" s="1"/>
  <c r="AE930" i="4"/>
  <c r="AE931" i="4" s="1"/>
  <c r="AN930" i="4"/>
  <c r="AN931" i="4" s="1"/>
  <c r="AQ930" i="4"/>
  <c r="AQ931" i="4" s="1"/>
  <c r="AV930" i="4"/>
  <c r="AV931" i="4" s="1"/>
  <c r="AZ930" i="4"/>
  <c r="AZ931" i="4" s="1"/>
  <c r="BE930" i="4"/>
  <c r="BE931" i="4" s="1"/>
  <c r="BI930" i="4"/>
  <c r="BI931" i="4" s="1"/>
  <c r="AO934" i="4"/>
  <c r="AO935" i="4" s="1"/>
  <c r="AL934" i="4"/>
  <c r="AL935" i="4" s="1"/>
  <c r="AI934" i="4"/>
  <c r="AI935" i="4" s="1"/>
  <c r="AF934" i="4"/>
  <c r="AF935" i="4" s="1"/>
  <c r="AC934" i="4"/>
  <c r="AC935" i="4" s="1"/>
  <c r="Z934" i="4"/>
  <c r="Z935" i="4" s="1"/>
  <c r="W934" i="4"/>
  <c r="W935" i="4" s="1"/>
  <c r="T934" i="4"/>
  <c r="T935" i="4" s="1"/>
  <c r="AN934" i="4"/>
  <c r="AN935" i="4" s="1"/>
  <c r="AK934" i="4"/>
  <c r="AK935" i="4" s="1"/>
  <c r="AH934" i="4"/>
  <c r="AH935" i="4" s="1"/>
  <c r="AE934" i="4"/>
  <c r="AE935" i="4" s="1"/>
  <c r="AB934" i="4"/>
  <c r="AB935" i="4" s="1"/>
  <c r="Y934" i="4"/>
  <c r="Y935" i="4" s="1"/>
  <c r="V934" i="4"/>
  <c r="V935" i="4" s="1"/>
  <c r="S934" i="4"/>
  <c r="BN934" i="4"/>
  <c r="BN935" i="4" s="1"/>
  <c r="BK934" i="4"/>
  <c r="BK935" i="4" s="1"/>
  <c r="BH934" i="4"/>
  <c r="BH935" i="4" s="1"/>
  <c r="BE934" i="4"/>
  <c r="BE935" i="4" s="1"/>
  <c r="BB934" i="4"/>
  <c r="BB935" i="4" s="1"/>
  <c r="AY934" i="4"/>
  <c r="AY935" i="4" s="1"/>
  <c r="AV934" i="4"/>
  <c r="AV935" i="4" s="1"/>
  <c r="AS934" i="4"/>
  <c r="AS935" i="4" s="1"/>
  <c r="AP934" i="4"/>
  <c r="AP935" i="4" s="1"/>
  <c r="AU934" i="4"/>
  <c r="AU935" i="4" s="1"/>
  <c r="BA934" i="4"/>
  <c r="BA935" i="4" s="1"/>
  <c r="BG934" i="4"/>
  <c r="BG935" i="4" s="1"/>
  <c r="BM934" i="4"/>
  <c r="BM935" i="4" s="1"/>
  <c r="AP938" i="4"/>
  <c r="AP939" i="4" s="1"/>
  <c r="AV938" i="4"/>
  <c r="AV939" i="4" s="1"/>
  <c r="BC938" i="4"/>
  <c r="BC939" i="4" s="1"/>
  <c r="BL938" i="4"/>
  <c r="BL939" i="4" s="1"/>
  <c r="S942" i="4"/>
  <c r="AB942" i="4"/>
  <c r="AB943" i="4" s="1"/>
  <c r="AK942" i="4"/>
  <c r="AK943" i="4" s="1"/>
  <c r="AS942" i="4"/>
  <c r="AS943" i="4" s="1"/>
  <c r="BB942" i="4"/>
  <c r="BB943" i="4" s="1"/>
  <c r="BK942" i="4"/>
  <c r="BK943" i="4" s="1"/>
  <c r="AR910" i="4"/>
  <c r="AR911" i="4" s="1"/>
  <c r="AU910" i="4"/>
  <c r="AU911" i="4" s="1"/>
  <c r="AU916" i="4" s="1"/>
  <c r="AW910" i="4"/>
  <c r="AW911" i="4" s="1"/>
  <c r="AW916" i="4" s="1"/>
  <c r="AY910" i="4"/>
  <c r="AY911" i="4" s="1"/>
  <c r="AY916" i="4" s="1"/>
  <c r="BB910" i="4"/>
  <c r="BB911" i="4" s="1"/>
  <c r="BE910" i="4"/>
  <c r="BE911" i="4" s="1"/>
  <c r="BH910" i="4"/>
  <c r="BH911" i="4" s="1"/>
  <c r="BH916" i="4" s="1"/>
  <c r="BK910" i="4"/>
  <c r="BK911" i="4" s="1"/>
  <c r="BN910" i="4"/>
  <c r="BN911" i="4" s="1"/>
  <c r="BN916" i="4" s="1"/>
  <c r="AQ922" i="4"/>
  <c r="AQ923" i="4" s="1"/>
  <c r="AT922" i="4"/>
  <c r="AT923" i="4" s="1"/>
  <c r="AW922" i="4"/>
  <c r="AW923" i="4" s="1"/>
  <c r="AZ922" i="4"/>
  <c r="AZ923" i="4" s="1"/>
  <c r="BC922" i="4"/>
  <c r="BC923" i="4" s="1"/>
  <c r="BF922" i="4"/>
  <c r="BF923" i="4" s="1"/>
  <c r="BI922" i="4"/>
  <c r="BI923" i="4" s="1"/>
  <c r="BL922" i="4"/>
  <c r="BL923" i="4" s="1"/>
  <c r="BO922" i="4"/>
  <c r="BO923" i="4" s="1"/>
  <c r="AN926" i="4"/>
  <c r="AN927" i="4" s="1"/>
  <c r="AK926" i="4"/>
  <c r="AK927" i="4" s="1"/>
  <c r="AH926" i="4"/>
  <c r="AH927" i="4" s="1"/>
  <c r="AE926" i="4"/>
  <c r="AE927" i="4" s="1"/>
  <c r="AB926" i="4"/>
  <c r="AB927" i="4" s="1"/>
  <c r="Y926" i="4"/>
  <c r="Y927" i="4" s="1"/>
  <c r="V926" i="4"/>
  <c r="V927" i="4" s="1"/>
  <c r="S926" i="4"/>
  <c r="AM926" i="4"/>
  <c r="AM927" i="4" s="1"/>
  <c r="AJ926" i="4"/>
  <c r="AJ927" i="4" s="1"/>
  <c r="AG926" i="4"/>
  <c r="AG927" i="4" s="1"/>
  <c r="AD926" i="4"/>
  <c r="AD927" i="4" s="1"/>
  <c r="AA926" i="4"/>
  <c r="AA927" i="4" s="1"/>
  <c r="Z926" i="4"/>
  <c r="Z927" i="4" s="1"/>
  <c r="AI926" i="4"/>
  <c r="AI927" i="4" s="1"/>
  <c r="AQ926" i="4"/>
  <c r="AQ927" i="4" s="1"/>
  <c r="AU926" i="4"/>
  <c r="AU927" i="4" s="1"/>
  <c r="AZ926" i="4"/>
  <c r="AZ927" i="4" s="1"/>
  <c r="BD926" i="4"/>
  <c r="BD927" i="4" s="1"/>
  <c r="BI926" i="4"/>
  <c r="BI927" i="4" s="1"/>
  <c r="BM926" i="4"/>
  <c r="BM927" i="4" s="1"/>
  <c r="AM930" i="4"/>
  <c r="AM931" i="4" s="1"/>
  <c r="AJ930" i="4"/>
  <c r="AJ931" i="4" s="1"/>
  <c r="AG930" i="4"/>
  <c r="AG931" i="4" s="1"/>
  <c r="AD930" i="4"/>
  <c r="AD931" i="4" s="1"/>
  <c r="AA930" i="4"/>
  <c r="AA931" i="4" s="1"/>
  <c r="X930" i="4"/>
  <c r="X931" i="4" s="1"/>
  <c r="U930" i="4"/>
  <c r="U931" i="4" s="1"/>
  <c r="AO930" i="4"/>
  <c r="AO931" i="4" s="1"/>
  <c r="AL930" i="4"/>
  <c r="AL931" i="4" s="1"/>
  <c r="AI930" i="4"/>
  <c r="AI931" i="4" s="1"/>
  <c r="AF930" i="4"/>
  <c r="AF931" i="4" s="1"/>
  <c r="AC930" i="4"/>
  <c r="AC931" i="4" s="1"/>
  <c r="Z930" i="4"/>
  <c r="Z931" i="4" s="1"/>
  <c r="W930" i="4"/>
  <c r="W931" i="4" s="1"/>
  <c r="T930" i="4"/>
  <c r="T931" i="4" s="1"/>
  <c r="AR930" i="4"/>
  <c r="AR931" i="4" s="1"/>
  <c r="BA930" i="4"/>
  <c r="BA931" i="4" s="1"/>
  <c r="BJ930" i="4"/>
  <c r="BJ931" i="4" s="1"/>
  <c r="T938" i="4"/>
  <c r="T939" i="4" s="1"/>
  <c r="Z938" i="4"/>
  <c r="Z939" i="4" s="1"/>
  <c r="AF938" i="4"/>
  <c r="AF939" i="4" s="1"/>
  <c r="AL938" i="4"/>
  <c r="AL939" i="4" s="1"/>
  <c r="AQ938" i="4"/>
  <c r="AQ939" i="4" s="1"/>
  <c r="AW938" i="4"/>
  <c r="AW939" i="4" s="1"/>
  <c r="AN900" i="4"/>
  <c r="AN901" i="4" s="1"/>
  <c r="AP900" i="4"/>
  <c r="AP901" i="4" s="1"/>
  <c r="AP906" i="4" s="1"/>
  <c r="AS900" i="4"/>
  <c r="AS901" i="4" s="1"/>
  <c r="AZ900" i="4"/>
  <c r="AZ901" i="4" s="1"/>
  <c r="AZ906" i="4" s="1"/>
  <c r="BC900" i="4"/>
  <c r="BC901" i="4" s="1"/>
  <c r="BF900" i="4"/>
  <c r="BF901" i="4" s="1"/>
  <c r="BI900" i="4"/>
  <c r="BI901" i="4" s="1"/>
  <c r="BI906" i="4" s="1"/>
  <c r="BL900" i="4"/>
  <c r="BL901" i="4" s="1"/>
  <c r="BL906" i="4" s="1"/>
  <c r="AR904" i="4"/>
  <c r="AR905" i="4" s="1"/>
  <c r="AU904" i="4"/>
  <c r="AU905" i="4" s="1"/>
  <c r="AW904" i="4"/>
  <c r="AW905" i="4" s="1"/>
  <c r="AY904" i="4"/>
  <c r="AY905" i="4" s="1"/>
  <c r="BB904" i="4"/>
  <c r="BB905" i="4" s="1"/>
  <c r="BE904" i="4"/>
  <c r="BE905" i="4" s="1"/>
  <c r="BH904" i="4"/>
  <c r="BH905" i="4" s="1"/>
  <c r="BK904" i="4"/>
  <c r="BK905" i="4" s="1"/>
  <c r="S910" i="4"/>
  <c r="V910" i="4"/>
  <c r="V911" i="4" s="1"/>
  <c r="Y910" i="4"/>
  <c r="Y911" i="4" s="1"/>
  <c r="Y916" i="4" s="1"/>
  <c r="AB910" i="4"/>
  <c r="AB911" i="4" s="1"/>
  <c r="AE910" i="4"/>
  <c r="AE911" i="4" s="1"/>
  <c r="AE916" i="4" s="1"/>
  <c r="AH910" i="4"/>
  <c r="AH911" i="4" s="1"/>
  <c r="AH916" i="4" s="1"/>
  <c r="T922" i="4"/>
  <c r="T923" i="4" s="1"/>
  <c r="W922" i="4"/>
  <c r="W923" i="4" s="1"/>
  <c r="Z922" i="4"/>
  <c r="Z923" i="4" s="1"/>
  <c r="AC922" i="4"/>
  <c r="AC923" i="4" s="1"/>
  <c r="AF922" i="4"/>
  <c r="AF923" i="4" s="1"/>
  <c r="AI922" i="4"/>
  <c r="AI923" i="4" s="1"/>
  <c r="AL922" i="4"/>
  <c r="AL923" i="4" s="1"/>
  <c r="W926" i="4"/>
  <c r="W927" i="4" s="1"/>
  <c r="AV926" i="4"/>
  <c r="AV927" i="4" s="1"/>
  <c r="BE926" i="4"/>
  <c r="BE927" i="4" s="1"/>
  <c r="BN926" i="4"/>
  <c r="BN927" i="4" s="1"/>
  <c r="S930" i="4"/>
  <c r="AB930" i="4"/>
  <c r="AB931" i="4" s="1"/>
  <c r="AK930" i="4"/>
  <c r="AK931" i="4" s="1"/>
  <c r="AS930" i="4"/>
  <c r="AS931" i="4" s="1"/>
  <c r="AW930" i="4"/>
  <c r="AW931" i="4" s="1"/>
  <c r="BB930" i="4"/>
  <c r="BB931" i="4" s="1"/>
  <c r="BF930" i="4"/>
  <c r="BF931" i="4" s="1"/>
  <c r="BK930" i="4"/>
  <c r="BK931" i="4" s="1"/>
  <c r="BO930" i="4"/>
  <c r="BO931" i="4" s="1"/>
  <c r="AQ934" i="4"/>
  <c r="AQ935" i="4" s="1"/>
  <c r="AW934" i="4"/>
  <c r="AW935" i="4" s="1"/>
  <c r="BC934" i="4"/>
  <c r="BC935" i="4" s="1"/>
  <c r="BI934" i="4"/>
  <c r="BI935" i="4" s="1"/>
  <c r="BO934" i="4"/>
  <c r="BO935" i="4" s="1"/>
  <c r="BF938" i="4"/>
  <c r="BF939" i="4" s="1"/>
  <c r="BO938" i="4"/>
  <c r="BO939" i="4" s="1"/>
  <c r="V942" i="4"/>
  <c r="V943" i="4" s="1"/>
  <c r="AE942" i="4"/>
  <c r="AE943" i="4" s="1"/>
  <c r="AN942" i="4"/>
  <c r="AN943" i="4" s="1"/>
  <c r="AV942" i="4"/>
  <c r="AV943" i="4" s="1"/>
  <c r="BE942" i="4"/>
  <c r="BE943" i="4" s="1"/>
  <c r="BN942" i="4"/>
  <c r="BN943" i="4" s="1"/>
  <c r="S949" i="4"/>
  <c r="R981" i="4"/>
  <c r="BN992" i="4"/>
  <c r="BN993" i="4" s="1"/>
  <c r="BK992" i="4"/>
  <c r="BK993" i="4" s="1"/>
  <c r="BH992" i="4"/>
  <c r="BH993" i="4" s="1"/>
  <c r="BE992" i="4"/>
  <c r="BE993" i="4" s="1"/>
  <c r="BE994" i="4" s="1"/>
  <c r="BB992" i="4"/>
  <c r="BB993" i="4" s="1"/>
  <c r="AY992" i="4"/>
  <c r="AY993" i="4" s="1"/>
  <c r="AV992" i="4"/>
  <c r="AV993" i="4" s="1"/>
  <c r="AS992" i="4"/>
  <c r="AS993" i="4" s="1"/>
  <c r="AP992" i="4"/>
  <c r="AP993" i="4" s="1"/>
  <c r="BJ992" i="4"/>
  <c r="BJ993" i="4" s="1"/>
  <c r="BC992" i="4"/>
  <c r="BC993" i="4" s="1"/>
  <c r="AR992" i="4"/>
  <c r="AR993" i="4" s="1"/>
  <c r="BM992" i="4"/>
  <c r="BM993" i="4" s="1"/>
  <c r="BF992" i="4"/>
  <c r="BF993" i="4" s="1"/>
  <c r="AU992" i="4"/>
  <c r="AU993" i="4" s="1"/>
  <c r="AN992" i="4"/>
  <c r="AN993" i="4" s="1"/>
  <c r="AK992" i="4"/>
  <c r="AK993" i="4" s="1"/>
  <c r="AH992" i="4"/>
  <c r="AH993" i="4" s="1"/>
  <c r="AE992" i="4"/>
  <c r="AE993" i="4" s="1"/>
  <c r="AB992" i="4"/>
  <c r="AB993" i="4" s="1"/>
  <c r="Y992" i="4"/>
  <c r="Y993" i="4" s="1"/>
  <c r="V992" i="4"/>
  <c r="V993" i="4" s="1"/>
  <c r="S992" i="4"/>
  <c r="BO992" i="4"/>
  <c r="BO993" i="4" s="1"/>
  <c r="BL992" i="4"/>
  <c r="BL993" i="4" s="1"/>
  <c r="BA992" i="4"/>
  <c r="BA993" i="4" s="1"/>
  <c r="AT992" i="4"/>
  <c r="AT993" i="4" s="1"/>
  <c r="AM992" i="4"/>
  <c r="AM993" i="4" s="1"/>
  <c r="AM994" i="4" s="1"/>
  <c r="AJ992" i="4"/>
  <c r="AJ993" i="4" s="1"/>
  <c r="AG992" i="4"/>
  <c r="AG993" i="4" s="1"/>
  <c r="AD992" i="4"/>
  <c r="AD993" i="4" s="1"/>
  <c r="AA992" i="4"/>
  <c r="AA993" i="4" s="1"/>
  <c r="X992" i="4"/>
  <c r="X993" i="4" s="1"/>
  <c r="U992" i="4"/>
  <c r="U993" i="4" s="1"/>
  <c r="U994" i="4" s="1"/>
  <c r="BG992" i="4"/>
  <c r="BG993" i="4" s="1"/>
  <c r="AZ992" i="4"/>
  <c r="AZ993" i="4" s="1"/>
  <c r="AO992" i="4"/>
  <c r="AO993" i="4" s="1"/>
  <c r="AL992" i="4"/>
  <c r="AL993" i="4" s="1"/>
  <c r="AI992" i="4"/>
  <c r="AI993" i="4" s="1"/>
  <c r="AF992" i="4"/>
  <c r="AF993" i="4" s="1"/>
  <c r="AC992" i="4"/>
  <c r="AC993" i="4" s="1"/>
  <c r="Z992" i="4"/>
  <c r="Z993" i="4" s="1"/>
  <c r="W992" i="4"/>
  <c r="W993" i="4" s="1"/>
  <c r="T992" i="4"/>
  <c r="T993" i="4" s="1"/>
  <c r="BD992" i="4"/>
  <c r="BD993" i="4" s="1"/>
  <c r="AQ992" i="4"/>
  <c r="AQ993" i="4" s="1"/>
  <c r="BI992" i="4"/>
  <c r="BI993" i="4" s="1"/>
  <c r="AX992" i="4"/>
  <c r="AX993" i="4" s="1"/>
  <c r="R925" i="4"/>
  <c r="R937" i="4"/>
  <c r="AR948" i="4"/>
  <c r="AR949" i="4" s="1"/>
  <c r="AR950" i="4" s="1"/>
  <c r="AU948" i="4"/>
  <c r="AU949" i="4" s="1"/>
  <c r="AU950" i="4" s="1"/>
  <c r="AX948" i="4"/>
  <c r="AX949" i="4" s="1"/>
  <c r="AX950" i="4" s="1"/>
  <c r="BA948" i="4"/>
  <c r="BA949" i="4" s="1"/>
  <c r="BA950" i="4" s="1"/>
  <c r="BD948" i="4"/>
  <c r="BD949" i="4" s="1"/>
  <c r="BD950" i="4" s="1"/>
  <c r="BG948" i="4"/>
  <c r="BG949" i="4" s="1"/>
  <c r="BG950" i="4" s="1"/>
  <c r="BJ948" i="4"/>
  <c r="BJ949" i="4" s="1"/>
  <c r="BJ950" i="4" s="1"/>
  <c r="BM948" i="4"/>
  <c r="BM949" i="4" s="1"/>
  <c r="BM950" i="4" s="1"/>
  <c r="BM962" i="4"/>
  <c r="BM963" i="4" s="1"/>
  <c r="BM964" i="4" s="1"/>
  <c r="BJ962" i="4"/>
  <c r="BJ963" i="4" s="1"/>
  <c r="BJ964" i="4" s="1"/>
  <c r="BG962" i="4"/>
  <c r="BG963" i="4" s="1"/>
  <c r="BG964" i="4" s="1"/>
  <c r="BG971" i="4" s="1"/>
  <c r="BD962" i="4"/>
  <c r="BD963" i="4" s="1"/>
  <c r="BD964" i="4" s="1"/>
  <c r="BA962" i="4"/>
  <c r="BA963" i="4" s="1"/>
  <c r="BA964" i="4" s="1"/>
  <c r="AX962" i="4"/>
  <c r="AX963" i="4" s="1"/>
  <c r="AX964" i="4" s="1"/>
  <c r="AU962" i="4"/>
  <c r="AU963" i="4" s="1"/>
  <c r="AU964" i="4" s="1"/>
  <c r="AR962" i="4"/>
  <c r="AR963" i="4" s="1"/>
  <c r="AR964" i="4" s="1"/>
  <c r="AO962" i="4"/>
  <c r="AO963" i="4" s="1"/>
  <c r="AO964" i="4" s="1"/>
  <c r="AL962" i="4"/>
  <c r="AL963" i="4" s="1"/>
  <c r="AL964" i="4" s="1"/>
  <c r="AI962" i="4"/>
  <c r="AI963" i="4" s="1"/>
  <c r="AI964" i="4" s="1"/>
  <c r="AF962" i="4"/>
  <c r="AF963" i="4" s="1"/>
  <c r="AF964" i="4" s="1"/>
  <c r="AC962" i="4"/>
  <c r="AC963" i="4" s="1"/>
  <c r="AC964" i="4" s="1"/>
  <c r="Z962" i="4"/>
  <c r="Z963" i="4" s="1"/>
  <c r="Z964" i="4" s="1"/>
  <c r="W962" i="4"/>
  <c r="W963" i="4" s="1"/>
  <c r="W964" i="4" s="1"/>
  <c r="T962" i="4"/>
  <c r="T963" i="4" s="1"/>
  <c r="T964" i="4" s="1"/>
  <c r="BO962" i="4"/>
  <c r="BO963" i="4" s="1"/>
  <c r="BO964" i="4" s="1"/>
  <c r="BL962" i="4"/>
  <c r="BL963" i="4" s="1"/>
  <c r="BL964" i="4" s="1"/>
  <c r="BI962" i="4"/>
  <c r="BI963" i="4" s="1"/>
  <c r="BI964" i="4" s="1"/>
  <c r="BF962" i="4"/>
  <c r="BF963" i="4" s="1"/>
  <c r="BF964" i="4" s="1"/>
  <c r="BC962" i="4"/>
  <c r="BC963" i="4" s="1"/>
  <c r="BC964" i="4" s="1"/>
  <c r="AZ962" i="4"/>
  <c r="AZ963" i="4" s="1"/>
  <c r="AZ964" i="4" s="1"/>
  <c r="AW962" i="4"/>
  <c r="AW963" i="4" s="1"/>
  <c r="AW964" i="4" s="1"/>
  <c r="AT962" i="4"/>
  <c r="AT963" i="4" s="1"/>
  <c r="AT964" i="4" s="1"/>
  <c r="AQ962" i="4"/>
  <c r="AQ963" i="4" s="1"/>
  <c r="AQ964" i="4" s="1"/>
  <c r="AN962" i="4"/>
  <c r="AN963" i="4" s="1"/>
  <c r="AN964" i="4" s="1"/>
  <c r="AK962" i="4"/>
  <c r="AK963" i="4" s="1"/>
  <c r="AK964" i="4" s="1"/>
  <c r="AH962" i="4"/>
  <c r="AH963" i="4" s="1"/>
  <c r="AH964" i="4" s="1"/>
  <c r="AE962" i="4"/>
  <c r="AE963" i="4" s="1"/>
  <c r="AE964" i="4" s="1"/>
  <c r="AB962" i="4"/>
  <c r="AB963" i="4" s="1"/>
  <c r="AB964" i="4" s="1"/>
  <c r="Y962" i="4"/>
  <c r="Y963" i="4" s="1"/>
  <c r="Y964" i="4" s="1"/>
  <c r="V962" i="4"/>
  <c r="V963" i="4" s="1"/>
  <c r="V964" i="4" s="1"/>
  <c r="S962" i="4"/>
  <c r="BM968" i="4"/>
  <c r="BM969" i="4" s="1"/>
  <c r="BM970" i="4" s="1"/>
  <c r="BJ968" i="4"/>
  <c r="BJ969" i="4" s="1"/>
  <c r="BJ970" i="4" s="1"/>
  <c r="BG968" i="4"/>
  <c r="BG969" i="4" s="1"/>
  <c r="BG970" i="4" s="1"/>
  <c r="BD968" i="4"/>
  <c r="BD969" i="4" s="1"/>
  <c r="BD970" i="4" s="1"/>
  <c r="BA968" i="4"/>
  <c r="BA969" i="4" s="1"/>
  <c r="BA970" i="4" s="1"/>
  <c r="AX968" i="4"/>
  <c r="AX969" i="4" s="1"/>
  <c r="AX970" i="4" s="1"/>
  <c r="AU968" i="4"/>
  <c r="AU969" i="4" s="1"/>
  <c r="AU970" i="4" s="1"/>
  <c r="AR968" i="4"/>
  <c r="AR969" i="4" s="1"/>
  <c r="AR970" i="4" s="1"/>
  <c r="AO968" i="4"/>
  <c r="AO969" i="4" s="1"/>
  <c r="AO970" i="4" s="1"/>
  <c r="AL968" i="4"/>
  <c r="AL969" i="4" s="1"/>
  <c r="AL970" i="4" s="1"/>
  <c r="AL971" i="4" s="1"/>
  <c r="AI968" i="4"/>
  <c r="AI969" i="4" s="1"/>
  <c r="AI970" i="4" s="1"/>
  <c r="AF968" i="4"/>
  <c r="AF969" i="4" s="1"/>
  <c r="AF970" i="4" s="1"/>
  <c r="AC968" i="4"/>
  <c r="AC969" i="4" s="1"/>
  <c r="AC970" i="4" s="1"/>
  <c r="Z968" i="4"/>
  <c r="Z969" i="4" s="1"/>
  <c r="Z970" i="4" s="1"/>
  <c r="W968" i="4"/>
  <c r="W969" i="4" s="1"/>
  <c r="W970" i="4" s="1"/>
  <c r="T968" i="4"/>
  <c r="BO968" i="4"/>
  <c r="BO969" i="4" s="1"/>
  <c r="BO970" i="4" s="1"/>
  <c r="BL968" i="4"/>
  <c r="BL969" i="4" s="1"/>
  <c r="BL970" i="4" s="1"/>
  <c r="BI968" i="4"/>
  <c r="BI969" i="4" s="1"/>
  <c r="BI970" i="4" s="1"/>
  <c r="BF968" i="4"/>
  <c r="BF969" i="4" s="1"/>
  <c r="BF970" i="4" s="1"/>
  <c r="BC968" i="4"/>
  <c r="BC969" i="4" s="1"/>
  <c r="BC970" i="4" s="1"/>
  <c r="AZ968" i="4"/>
  <c r="AZ969" i="4" s="1"/>
  <c r="AZ970" i="4" s="1"/>
  <c r="AW968" i="4"/>
  <c r="AW969" i="4" s="1"/>
  <c r="AW970" i="4" s="1"/>
  <c r="AT968" i="4"/>
  <c r="AT969" i="4" s="1"/>
  <c r="AT970" i="4" s="1"/>
  <c r="AQ968" i="4"/>
  <c r="AQ969" i="4" s="1"/>
  <c r="AQ970" i="4" s="1"/>
  <c r="AN968" i="4"/>
  <c r="AN969" i="4" s="1"/>
  <c r="AN970" i="4" s="1"/>
  <c r="AK968" i="4"/>
  <c r="AK969" i="4" s="1"/>
  <c r="AK970" i="4" s="1"/>
  <c r="AH968" i="4"/>
  <c r="AH969" i="4" s="1"/>
  <c r="AH970" i="4" s="1"/>
  <c r="AE968" i="4"/>
  <c r="AE969" i="4" s="1"/>
  <c r="AE970" i="4" s="1"/>
  <c r="AB968" i="4"/>
  <c r="AB969" i="4" s="1"/>
  <c r="AB970" i="4" s="1"/>
  <c r="Y968" i="4"/>
  <c r="Y969" i="4" s="1"/>
  <c r="Y970" i="4" s="1"/>
  <c r="V968" i="4"/>
  <c r="V969" i="4" s="1"/>
  <c r="V970" i="4" s="1"/>
  <c r="AW992" i="4"/>
  <c r="AW993" i="4" s="1"/>
  <c r="AP948" i="4"/>
  <c r="AP949" i="4" s="1"/>
  <c r="AP950" i="4" s="1"/>
  <c r="AS948" i="4"/>
  <c r="AS949" i="4" s="1"/>
  <c r="AS950" i="4" s="1"/>
  <c r="AV948" i="4"/>
  <c r="AV949" i="4" s="1"/>
  <c r="AV950" i="4" s="1"/>
  <c r="AY948" i="4"/>
  <c r="AY949" i="4" s="1"/>
  <c r="AY950" i="4" s="1"/>
  <c r="BB948" i="4"/>
  <c r="BB949" i="4" s="1"/>
  <c r="BB950" i="4" s="1"/>
  <c r="BE948" i="4"/>
  <c r="BE949" i="4" s="1"/>
  <c r="BE950" i="4" s="1"/>
  <c r="BH948" i="4"/>
  <c r="BH949" i="4" s="1"/>
  <c r="BH950" i="4" s="1"/>
  <c r="BK948" i="4"/>
  <c r="BK949" i="4" s="1"/>
  <c r="BK950" i="4" s="1"/>
  <c r="Y994" i="4"/>
  <c r="S1026" i="4"/>
  <c r="U956" i="4"/>
  <c r="U957" i="4" s="1"/>
  <c r="U958" i="4" s="1"/>
  <c r="X956" i="4"/>
  <c r="X957" i="4" s="1"/>
  <c r="X958" i="4" s="1"/>
  <c r="AA956" i="4"/>
  <c r="AA957" i="4" s="1"/>
  <c r="AA958" i="4" s="1"/>
  <c r="AD956" i="4"/>
  <c r="AD957" i="4" s="1"/>
  <c r="AD958" i="4" s="1"/>
  <c r="AG956" i="4"/>
  <c r="AG957" i="4" s="1"/>
  <c r="AG958" i="4" s="1"/>
  <c r="AJ956" i="4"/>
  <c r="AJ957" i="4" s="1"/>
  <c r="AJ958" i="4" s="1"/>
  <c r="AM956" i="4"/>
  <c r="AM957" i="4" s="1"/>
  <c r="AM958" i="4" s="1"/>
  <c r="AM971" i="4" s="1"/>
  <c r="AP956" i="4"/>
  <c r="AP957" i="4" s="1"/>
  <c r="AP958" i="4" s="1"/>
  <c r="AS956" i="4"/>
  <c r="AS957" i="4" s="1"/>
  <c r="AS958" i="4" s="1"/>
  <c r="AV956" i="4"/>
  <c r="AV957" i="4" s="1"/>
  <c r="AV958" i="4" s="1"/>
  <c r="AY956" i="4"/>
  <c r="AY957" i="4" s="1"/>
  <c r="AY958" i="4" s="1"/>
  <c r="BB956" i="4"/>
  <c r="BB957" i="4" s="1"/>
  <c r="BB958" i="4" s="1"/>
  <c r="BB971" i="4" s="1"/>
  <c r="BE956" i="4"/>
  <c r="BE957" i="4" s="1"/>
  <c r="BE958" i="4" s="1"/>
  <c r="BH956" i="4"/>
  <c r="BH957" i="4" s="1"/>
  <c r="BH958" i="4" s="1"/>
  <c r="BH971" i="4" s="1"/>
  <c r="BK956" i="4"/>
  <c r="BK957" i="4" s="1"/>
  <c r="BK958" i="4" s="1"/>
  <c r="BK971" i="4" s="1"/>
  <c r="BN956" i="4"/>
  <c r="BN957" i="4" s="1"/>
  <c r="BN958" i="4" s="1"/>
  <c r="BM982" i="4"/>
  <c r="BM983" i="4" s="1"/>
  <c r="BM984" i="4" s="1"/>
  <c r="R987" i="4"/>
  <c r="S1001" i="4"/>
  <c r="S956" i="4"/>
  <c r="S976" i="4"/>
  <c r="V976" i="4"/>
  <c r="V977" i="4" s="1"/>
  <c r="V978" i="4" s="1"/>
  <c r="Y976" i="4"/>
  <c r="Y977" i="4" s="1"/>
  <c r="Y978" i="4" s="1"/>
  <c r="AB976" i="4"/>
  <c r="AB977" i="4" s="1"/>
  <c r="AB978" i="4" s="1"/>
  <c r="AE976" i="4"/>
  <c r="AE977" i="4" s="1"/>
  <c r="AE978" i="4" s="1"/>
  <c r="AH976" i="4"/>
  <c r="AH977" i="4" s="1"/>
  <c r="AH978" i="4" s="1"/>
  <c r="AK976" i="4"/>
  <c r="AK977" i="4" s="1"/>
  <c r="AK978" i="4" s="1"/>
  <c r="AN976" i="4"/>
  <c r="AN977" i="4" s="1"/>
  <c r="AN978" i="4" s="1"/>
  <c r="AQ976" i="4"/>
  <c r="AQ977" i="4" s="1"/>
  <c r="AQ978" i="4" s="1"/>
  <c r="AT976" i="4"/>
  <c r="AT977" i="4" s="1"/>
  <c r="AT978" i="4" s="1"/>
  <c r="AW976" i="4"/>
  <c r="AW977" i="4" s="1"/>
  <c r="AW978" i="4" s="1"/>
  <c r="AZ976" i="4"/>
  <c r="AZ977" i="4" s="1"/>
  <c r="AZ978" i="4" s="1"/>
  <c r="BC976" i="4"/>
  <c r="BC977" i="4" s="1"/>
  <c r="BC978" i="4" s="1"/>
  <c r="BF976" i="4"/>
  <c r="BF977" i="4" s="1"/>
  <c r="BF978" i="4" s="1"/>
  <c r="BM976" i="4"/>
  <c r="BM977" i="4" s="1"/>
  <c r="BM978" i="4" s="1"/>
  <c r="U982" i="4"/>
  <c r="U983" i="4" s="1"/>
  <c r="U984" i="4" s="1"/>
  <c r="X982" i="4"/>
  <c r="X983" i="4" s="1"/>
  <c r="X984" i="4" s="1"/>
  <c r="AA982" i="4"/>
  <c r="AA983" i="4" s="1"/>
  <c r="AA984" i="4" s="1"/>
  <c r="AD982" i="4"/>
  <c r="AD983" i="4" s="1"/>
  <c r="AD984" i="4" s="1"/>
  <c r="AG982" i="4"/>
  <c r="AG983" i="4" s="1"/>
  <c r="AG984" i="4" s="1"/>
  <c r="AJ982" i="4"/>
  <c r="AJ983" i="4" s="1"/>
  <c r="AJ984" i="4" s="1"/>
  <c r="AM982" i="4"/>
  <c r="AM983" i="4" s="1"/>
  <c r="AM984" i="4" s="1"/>
  <c r="AP982" i="4"/>
  <c r="AP983" i="4" s="1"/>
  <c r="AP984" i="4" s="1"/>
  <c r="AS982" i="4"/>
  <c r="AS983" i="4" s="1"/>
  <c r="AS984" i="4" s="1"/>
  <c r="AV982" i="4"/>
  <c r="AV983" i="4" s="1"/>
  <c r="AV984" i="4" s="1"/>
  <c r="AY982" i="4"/>
  <c r="AY983" i="4" s="1"/>
  <c r="AY984" i="4" s="1"/>
  <c r="BB982" i="4"/>
  <c r="BB983" i="4" s="1"/>
  <c r="BB984" i="4" s="1"/>
  <c r="BE982" i="4"/>
  <c r="BE983" i="4" s="1"/>
  <c r="BE984" i="4" s="1"/>
  <c r="BH982" i="4"/>
  <c r="BH983" i="4" s="1"/>
  <c r="BH984" i="4" s="1"/>
  <c r="BK982" i="4"/>
  <c r="BK983" i="4" s="1"/>
  <c r="BK984" i="4" s="1"/>
  <c r="V988" i="4"/>
  <c r="V989" i="4" s="1"/>
  <c r="AA988" i="4"/>
  <c r="AA989" i="4" s="1"/>
  <c r="AE988" i="4"/>
  <c r="AE989" i="4" s="1"/>
  <c r="AJ988" i="4"/>
  <c r="AJ989" i="4" s="1"/>
  <c r="AN988" i="4"/>
  <c r="AN989" i="4" s="1"/>
  <c r="AS988" i="4"/>
  <c r="AS989" i="4" s="1"/>
  <c r="AW988" i="4"/>
  <c r="AW989" i="4" s="1"/>
  <c r="BB988" i="4"/>
  <c r="BB989" i="4" s="1"/>
  <c r="BF988" i="4"/>
  <c r="BF989" i="4" s="1"/>
  <c r="BK988" i="4"/>
  <c r="BK989" i="4" s="1"/>
  <c r="V956" i="4"/>
  <c r="V957" i="4" s="1"/>
  <c r="V958" i="4" s="1"/>
  <c r="Y956" i="4"/>
  <c r="Y957" i="4" s="1"/>
  <c r="Y958" i="4" s="1"/>
  <c r="AB956" i="4"/>
  <c r="AB957" i="4" s="1"/>
  <c r="AB958" i="4" s="1"/>
  <c r="AE956" i="4"/>
  <c r="AE957" i="4" s="1"/>
  <c r="AE958" i="4" s="1"/>
  <c r="AH956" i="4"/>
  <c r="AH957" i="4" s="1"/>
  <c r="AH958" i="4" s="1"/>
  <c r="AK956" i="4"/>
  <c r="AK957" i="4" s="1"/>
  <c r="AK958" i="4" s="1"/>
  <c r="AN956" i="4"/>
  <c r="AN957" i="4" s="1"/>
  <c r="AN958" i="4" s="1"/>
  <c r="AQ956" i="4"/>
  <c r="AQ957" i="4" s="1"/>
  <c r="AQ958" i="4" s="1"/>
  <c r="AT956" i="4"/>
  <c r="AT957" i="4" s="1"/>
  <c r="AT958" i="4" s="1"/>
  <c r="AW956" i="4"/>
  <c r="AW957" i="4" s="1"/>
  <c r="AW958" i="4" s="1"/>
  <c r="AZ956" i="4"/>
  <c r="AZ957" i="4" s="1"/>
  <c r="AZ958" i="4" s="1"/>
  <c r="BC956" i="4"/>
  <c r="BC957" i="4" s="1"/>
  <c r="BC958" i="4" s="1"/>
  <c r="BF956" i="4"/>
  <c r="BF957" i="4" s="1"/>
  <c r="BF958" i="4" s="1"/>
  <c r="BI956" i="4"/>
  <c r="BI957" i="4" s="1"/>
  <c r="BI958" i="4" s="1"/>
  <c r="BI971" i="4" s="1"/>
  <c r="BL956" i="4"/>
  <c r="BL957" i="4" s="1"/>
  <c r="BL958" i="4" s="1"/>
  <c r="BI976" i="4"/>
  <c r="BI977" i="4" s="1"/>
  <c r="BI978" i="4" s="1"/>
  <c r="BK976" i="4"/>
  <c r="BK977" i="4" s="1"/>
  <c r="BK978" i="4" s="1"/>
  <c r="R975" i="4"/>
  <c r="BM988" i="4"/>
  <c r="BM989" i="4" s="1"/>
  <c r="BJ988" i="4"/>
  <c r="BJ989" i="4" s="1"/>
  <c r="BG988" i="4"/>
  <c r="BG989" i="4" s="1"/>
  <c r="BD988" i="4"/>
  <c r="BD989" i="4" s="1"/>
  <c r="BD994" i="4" s="1"/>
  <c r="BA988" i="4"/>
  <c r="BA989" i="4" s="1"/>
  <c r="AX988" i="4"/>
  <c r="AX989" i="4" s="1"/>
  <c r="AX994" i="4" s="1"/>
  <c r="AU988" i="4"/>
  <c r="AU989" i="4" s="1"/>
  <c r="AR988" i="4"/>
  <c r="AR989" i="4" s="1"/>
  <c r="AO988" i="4"/>
  <c r="AO989" i="4" s="1"/>
  <c r="AL988" i="4"/>
  <c r="AL989" i="4" s="1"/>
  <c r="AI988" i="4"/>
  <c r="AI989" i="4" s="1"/>
  <c r="AF988" i="4"/>
  <c r="AF989" i="4" s="1"/>
  <c r="AC988" i="4"/>
  <c r="AC989" i="4" s="1"/>
  <c r="Z988" i="4"/>
  <c r="Z989" i="4" s="1"/>
  <c r="W988" i="4"/>
  <c r="W989" i="4" s="1"/>
  <c r="T988" i="4"/>
  <c r="T989" i="4" s="1"/>
  <c r="BN988" i="4"/>
  <c r="BN989" i="4" s="1"/>
  <c r="T969" i="4"/>
  <c r="T970" i="4" s="1"/>
  <c r="T976" i="4"/>
  <c r="T977" i="4" s="1"/>
  <c r="T978" i="4" s="1"/>
  <c r="W976" i="4"/>
  <c r="W977" i="4" s="1"/>
  <c r="W978" i="4" s="1"/>
  <c r="Z976" i="4"/>
  <c r="Z977" i="4" s="1"/>
  <c r="Z978" i="4" s="1"/>
  <c r="AC976" i="4"/>
  <c r="AC977" i="4" s="1"/>
  <c r="AC978" i="4" s="1"/>
  <c r="AF976" i="4"/>
  <c r="AF977" i="4" s="1"/>
  <c r="AF978" i="4" s="1"/>
  <c r="AI976" i="4"/>
  <c r="AI977" i="4" s="1"/>
  <c r="AI978" i="4" s="1"/>
  <c r="AL976" i="4"/>
  <c r="AL977" i="4" s="1"/>
  <c r="AL978" i="4" s="1"/>
  <c r="AO976" i="4"/>
  <c r="AO977" i="4" s="1"/>
  <c r="AO978" i="4" s="1"/>
  <c r="AR976" i="4"/>
  <c r="AR977" i="4" s="1"/>
  <c r="AR978" i="4" s="1"/>
  <c r="AU976" i="4"/>
  <c r="AU977" i="4" s="1"/>
  <c r="AU978" i="4" s="1"/>
  <c r="AX976" i="4"/>
  <c r="AX977" i="4" s="1"/>
  <c r="AX978" i="4" s="1"/>
  <c r="BA976" i="4"/>
  <c r="BA977" i="4" s="1"/>
  <c r="BA978" i="4" s="1"/>
  <c r="BD976" i="4"/>
  <c r="BD977" i="4" s="1"/>
  <c r="BD978" i="4" s="1"/>
  <c r="BG976" i="4"/>
  <c r="BG977" i="4" s="1"/>
  <c r="BG978" i="4" s="1"/>
  <c r="S982" i="4"/>
  <c r="V982" i="4"/>
  <c r="V983" i="4" s="1"/>
  <c r="V984" i="4" s="1"/>
  <c r="Y982" i="4"/>
  <c r="Y983" i="4" s="1"/>
  <c r="Y984" i="4" s="1"/>
  <c r="AB982" i="4"/>
  <c r="AB983" i="4" s="1"/>
  <c r="AB984" i="4" s="1"/>
  <c r="AE982" i="4"/>
  <c r="AE983" i="4" s="1"/>
  <c r="AE984" i="4" s="1"/>
  <c r="AH982" i="4"/>
  <c r="AH983" i="4" s="1"/>
  <c r="AH984" i="4" s="1"/>
  <c r="AK982" i="4"/>
  <c r="AK983" i="4" s="1"/>
  <c r="AK984" i="4" s="1"/>
  <c r="AN982" i="4"/>
  <c r="AN983" i="4" s="1"/>
  <c r="AN984" i="4" s="1"/>
  <c r="AQ982" i="4"/>
  <c r="AQ983" i="4" s="1"/>
  <c r="AQ984" i="4" s="1"/>
  <c r="AT982" i="4"/>
  <c r="AT983" i="4" s="1"/>
  <c r="AT984" i="4" s="1"/>
  <c r="AW982" i="4"/>
  <c r="AW983" i="4" s="1"/>
  <c r="AW984" i="4" s="1"/>
  <c r="AZ982" i="4"/>
  <c r="AZ983" i="4" s="1"/>
  <c r="AZ984" i="4" s="1"/>
  <c r="BC982" i="4"/>
  <c r="BC983" i="4" s="1"/>
  <c r="BC984" i="4" s="1"/>
  <c r="BF982" i="4"/>
  <c r="BF983" i="4" s="1"/>
  <c r="BF984" i="4" s="1"/>
  <c r="BI982" i="4"/>
  <c r="BI983" i="4" s="1"/>
  <c r="BI984" i="4" s="1"/>
  <c r="BL982" i="4"/>
  <c r="BL983" i="4" s="1"/>
  <c r="BL984" i="4" s="1"/>
  <c r="S988" i="4"/>
  <c r="X988" i="4"/>
  <c r="X989" i="4" s="1"/>
  <c r="AB988" i="4"/>
  <c r="AB989" i="4" s="1"/>
  <c r="AG988" i="4"/>
  <c r="AG989" i="4" s="1"/>
  <c r="AK988" i="4"/>
  <c r="AK989" i="4" s="1"/>
  <c r="AP988" i="4"/>
  <c r="AP989" i="4" s="1"/>
  <c r="AT988" i="4"/>
  <c r="AT989" i="4" s="1"/>
  <c r="AY988" i="4"/>
  <c r="AY989" i="4" s="1"/>
  <c r="BC988" i="4"/>
  <c r="BC989" i="4" s="1"/>
  <c r="BC994" i="4" s="1"/>
  <c r="BH988" i="4"/>
  <c r="BH989" i="4" s="1"/>
  <c r="BL988" i="4"/>
  <c r="BL989" i="4" s="1"/>
  <c r="AM1006" i="4"/>
  <c r="AM1007" i="4" s="1"/>
  <c r="AM1008" i="4" s="1"/>
  <c r="AJ1006" i="4"/>
  <c r="AJ1007" i="4" s="1"/>
  <c r="AJ1008" i="4" s="1"/>
  <c r="AG1006" i="4"/>
  <c r="AG1007" i="4" s="1"/>
  <c r="AG1008" i="4" s="1"/>
  <c r="AD1006" i="4"/>
  <c r="AD1007" i="4" s="1"/>
  <c r="AD1008" i="4" s="1"/>
  <c r="AA1006" i="4"/>
  <c r="AA1007" i="4" s="1"/>
  <c r="AA1008" i="4" s="1"/>
  <c r="X1006" i="4"/>
  <c r="X1007" i="4" s="1"/>
  <c r="X1008" i="4" s="1"/>
  <c r="U1006" i="4"/>
  <c r="U1007" i="4" s="1"/>
  <c r="U1008" i="4" s="1"/>
  <c r="BM1006" i="4"/>
  <c r="BM1007" i="4" s="1"/>
  <c r="BM1008" i="4" s="1"/>
  <c r="BJ1006" i="4"/>
  <c r="BJ1007" i="4" s="1"/>
  <c r="BJ1008" i="4" s="1"/>
  <c r="BG1006" i="4"/>
  <c r="BG1007" i="4" s="1"/>
  <c r="BG1008" i="4" s="1"/>
  <c r="BD1006" i="4"/>
  <c r="BD1007" i="4" s="1"/>
  <c r="BD1008" i="4" s="1"/>
  <c r="BA1006" i="4"/>
  <c r="BA1007" i="4" s="1"/>
  <c r="BA1008" i="4" s="1"/>
  <c r="AX1006" i="4"/>
  <c r="AX1007" i="4" s="1"/>
  <c r="AX1008" i="4" s="1"/>
  <c r="AU1006" i="4"/>
  <c r="AU1007" i="4" s="1"/>
  <c r="AU1008" i="4" s="1"/>
  <c r="AR1006" i="4"/>
  <c r="AR1007" i="4" s="1"/>
  <c r="AR1008" i="4" s="1"/>
  <c r="AN1006" i="4"/>
  <c r="AN1007" i="4" s="1"/>
  <c r="AN1008" i="4" s="1"/>
  <c r="AK1006" i="4"/>
  <c r="AK1007" i="4" s="1"/>
  <c r="AK1008" i="4" s="1"/>
  <c r="AH1006" i="4"/>
  <c r="AH1007" i="4" s="1"/>
  <c r="AH1008" i="4" s="1"/>
  <c r="AE1006" i="4"/>
  <c r="AE1007" i="4" s="1"/>
  <c r="AE1008" i="4" s="1"/>
  <c r="AB1006" i="4"/>
  <c r="AB1007" i="4" s="1"/>
  <c r="AB1008" i="4" s="1"/>
  <c r="Y1006" i="4"/>
  <c r="Y1007" i="4" s="1"/>
  <c r="Y1008" i="4" s="1"/>
  <c r="V1006" i="4"/>
  <c r="V1007" i="4" s="1"/>
  <c r="V1008" i="4" s="1"/>
  <c r="S1006" i="4"/>
  <c r="BM1000" i="4"/>
  <c r="BM1001" i="4" s="1"/>
  <c r="BM1002" i="4" s="1"/>
  <c r="BJ1000" i="4"/>
  <c r="BJ1001" i="4" s="1"/>
  <c r="BJ1002" i="4" s="1"/>
  <c r="BG1000" i="4"/>
  <c r="BG1001" i="4" s="1"/>
  <c r="BG1002" i="4" s="1"/>
  <c r="BD1000" i="4"/>
  <c r="BD1001" i="4" s="1"/>
  <c r="BD1002" i="4" s="1"/>
  <c r="BA1000" i="4"/>
  <c r="BA1001" i="4" s="1"/>
  <c r="BA1002" i="4" s="1"/>
  <c r="AX1000" i="4"/>
  <c r="AX1001" i="4" s="1"/>
  <c r="AX1002" i="4" s="1"/>
  <c r="AU1000" i="4"/>
  <c r="AU1001" i="4" s="1"/>
  <c r="AU1002" i="4" s="1"/>
  <c r="AR1000" i="4"/>
  <c r="AR1001" i="4" s="1"/>
  <c r="AR1002" i="4" s="1"/>
  <c r="AO1000" i="4"/>
  <c r="AO1001" i="4" s="1"/>
  <c r="AO1002" i="4" s="1"/>
  <c r="AL1000" i="4"/>
  <c r="AL1001" i="4" s="1"/>
  <c r="AL1002" i="4" s="1"/>
  <c r="AI1000" i="4"/>
  <c r="AI1001" i="4" s="1"/>
  <c r="AI1002" i="4" s="1"/>
  <c r="AF1000" i="4"/>
  <c r="AF1001" i="4" s="1"/>
  <c r="AF1002" i="4" s="1"/>
  <c r="AC1000" i="4"/>
  <c r="AC1001" i="4" s="1"/>
  <c r="AC1002" i="4" s="1"/>
  <c r="Z1000" i="4"/>
  <c r="Z1001" i="4" s="1"/>
  <c r="Z1002" i="4" s="1"/>
  <c r="W1000" i="4"/>
  <c r="W1001" i="4" s="1"/>
  <c r="W1002" i="4" s="1"/>
  <c r="T1000" i="4"/>
  <c r="T1001" i="4" s="1"/>
  <c r="T1002" i="4" s="1"/>
  <c r="BN1000" i="4"/>
  <c r="BN1001" i="4" s="1"/>
  <c r="BN1002" i="4" s="1"/>
  <c r="BK1000" i="4"/>
  <c r="BK1001" i="4" s="1"/>
  <c r="BK1002" i="4" s="1"/>
  <c r="BH1000" i="4"/>
  <c r="BH1001" i="4" s="1"/>
  <c r="BH1002" i="4" s="1"/>
  <c r="BE1000" i="4"/>
  <c r="BE1001" i="4" s="1"/>
  <c r="BE1002" i="4" s="1"/>
  <c r="BB1000" i="4"/>
  <c r="BB1001" i="4" s="1"/>
  <c r="BB1002" i="4" s="1"/>
  <c r="AY1000" i="4"/>
  <c r="AY1001" i="4" s="1"/>
  <c r="AY1002" i="4" s="1"/>
  <c r="AV1000" i="4"/>
  <c r="AV1001" i="4" s="1"/>
  <c r="AV1002" i="4" s="1"/>
  <c r="AS1000" i="4"/>
  <c r="AS1001" i="4" s="1"/>
  <c r="AS1002" i="4" s="1"/>
  <c r="AP1000" i="4"/>
  <c r="AP1001" i="4" s="1"/>
  <c r="AP1002" i="4" s="1"/>
  <c r="V1000" i="4"/>
  <c r="V1001" i="4" s="1"/>
  <c r="V1002" i="4" s="1"/>
  <c r="AG1000" i="4"/>
  <c r="AG1001" i="4" s="1"/>
  <c r="AG1002" i="4" s="1"/>
  <c r="AN1000" i="4"/>
  <c r="AN1001" i="4" s="1"/>
  <c r="AN1002" i="4" s="1"/>
  <c r="T1006" i="4"/>
  <c r="T1007" i="4" s="1"/>
  <c r="T1008" i="4" s="1"/>
  <c r="Z1006" i="4"/>
  <c r="Z1007" i="4" s="1"/>
  <c r="Z1008" i="4" s="1"/>
  <c r="AF1006" i="4"/>
  <c r="AF1007" i="4" s="1"/>
  <c r="AF1008" i="4" s="1"/>
  <c r="AL1006" i="4"/>
  <c r="AL1007" i="4" s="1"/>
  <c r="AL1008" i="4" s="1"/>
  <c r="AQ1006" i="4"/>
  <c r="AQ1007" i="4" s="1"/>
  <c r="AQ1008" i="4" s="1"/>
  <c r="AW1006" i="4"/>
  <c r="AW1007" i="4" s="1"/>
  <c r="AW1008" i="4" s="1"/>
  <c r="BC1006" i="4"/>
  <c r="BC1007" i="4" s="1"/>
  <c r="BC1008" i="4" s="1"/>
  <c r="BI1006" i="4"/>
  <c r="BI1007" i="4" s="1"/>
  <c r="BI1008" i="4" s="1"/>
  <c r="BO1006" i="4"/>
  <c r="BO1007" i="4" s="1"/>
  <c r="BO1008" i="4" s="1"/>
  <c r="AA1000" i="4"/>
  <c r="AA1001" i="4" s="1"/>
  <c r="AA1002" i="4" s="1"/>
  <c r="AH1000" i="4"/>
  <c r="AH1001" i="4" s="1"/>
  <c r="AH1002" i="4" s="1"/>
  <c r="AT1000" i="4"/>
  <c r="AT1001" i="4" s="1"/>
  <c r="AT1002" i="4" s="1"/>
  <c r="AZ1000" i="4"/>
  <c r="AZ1001" i="4" s="1"/>
  <c r="AZ1002" i="4" s="1"/>
  <c r="BF1000" i="4"/>
  <c r="BF1001" i="4" s="1"/>
  <c r="BF1002" i="4" s="1"/>
  <c r="BL1000" i="4"/>
  <c r="BL1001" i="4" s="1"/>
  <c r="BL1002" i="4" s="1"/>
  <c r="AS1006" i="4"/>
  <c r="AS1007" i="4" s="1"/>
  <c r="AS1008" i="4" s="1"/>
  <c r="AY1006" i="4"/>
  <c r="AY1007" i="4" s="1"/>
  <c r="AY1008" i="4" s="1"/>
  <c r="BE1006" i="4"/>
  <c r="BE1007" i="4" s="1"/>
  <c r="BE1008" i="4" s="1"/>
  <c r="BK1006" i="4"/>
  <c r="BK1007" i="4" s="1"/>
  <c r="BK1008" i="4" s="1"/>
  <c r="X1000" i="4"/>
  <c r="X1001" i="4" s="1"/>
  <c r="X1002" i="4" s="1"/>
  <c r="AE1000" i="4"/>
  <c r="AE1001" i="4" s="1"/>
  <c r="AE1002" i="4" s="1"/>
  <c r="Q1033" i="4"/>
  <c r="W1006" i="4"/>
  <c r="W1007" i="4" s="1"/>
  <c r="W1008" i="4" s="1"/>
  <c r="AC1006" i="4"/>
  <c r="AC1007" i="4" s="1"/>
  <c r="AC1008" i="4" s="1"/>
  <c r="AI1006" i="4"/>
  <c r="AI1007" i="4" s="1"/>
  <c r="AI1008" i="4" s="1"/>
  <c r="AO1006" i="4"/>
  <c r="AO1007" i="4" s="1"/>
  <c r="AO1008" i="4" s="1"/>
  <c r="AT1006" i="4"/>
  <c r="AT1007" i="4" s="1"/>
  <c r="AT1008" i="4" s="1"/>
  <c r="AZ1006" i="4"/>
  <c r="AZ1007" i="4" s="1"/>
  <c r="AZ1008" i="4" s="1"/>
  <c r="BF1006" i="4"/>
  <c r="BF1007" i="4" s="1"/>
  <c r="BF1008" i="4" s="1"/>
  <c r="BL1006" i="4"/>
  <c r="BL1007" i="4" s="1"/>
  <c r="BL1008" i="4" s="1"/>
  <c r="AQ1012" i="4"/>
  <c r="AQ1013" i="4" s="1"/>
  <c r="AQ1014" i="4" s="1"/>
  <c r="U1012" i="4"/>
  <c r="U1013" i="4" s="1"/>
  <c r="U1014" i="4" s="1"/>
  <c r="X1012" i="4"/>
  <c r="X1013" i="4" s="1"/>
  <c r="X1014" i="4" s="1"/>
  <c r="AA1012" i="4"/>
  <c r="AA1013" i="4" s="1"/>
  <c r="AA1014" i="4" s="1"/>
  <c r="AD1012" i="4"/>
  <c r="AD1013" i="4" s="1"/>
  <c r="AD1014" i="4" s="1"/>
  <c r="AG1012" i="4"/>
  <c r="AG1013" i="4" s="1"/>
  <c r="AG1014" i="4" s="1"/>
  <c r="AJ1012" i="4"/>
  <c r="AJ1013" i="4" s="1"/>
  <c r="AJ1014" i="4" s="1"/>
  <c r="AM1012" i="4"/>
  <c r="AM1013" i="4" s="1"/>
  <c r="AM1014" i="4" s="1"/>
  <c r="AS1012" i="4"/>
  <c r="AS1013" i="4" s="1"/>
  <c r="AS1014" i="4" s="1"/>
  <c r="AW1012" i="4"/>
  <c r="AW1013" i="4" s="1"/>
  <c r="AW1014" i="4" s="1"/>
  <c r="BB1012" i="4"/>
  <c r="BB1013" i="4" s="1"/>
  <c r="BB1014" i="4" s="1"/>
  <c r="BF1012" i="4"/>
  <c r="BF1013" i="4" s="1"/>
  <c r="BF1014" i="4" s="1"/>
  <c r="BK1012" i="4"/>
  <c r="BK1013" i="4" s="1"/>
  <c r="BK1014" i="4" s="1"/>
  <c r="BM1012" i="4"/>
  <c r="BM1013" i="4" s="1"/>
  <c r="BM1014" i="4" s="1"/>
  <c r="BJ1012" i="4"/>
  <c r="BJ1013" i="4" s="1"/>
  <c r="BJ1014" i="4" s="1"/>
  <c r="BG1012" i="4"/>
  <c r="BG1013" i="4" s="1"/>
  <c r="BG1014" i="4" s="1"/>
  <c r="BD1012" i="4"/>
  <c r="BD1013" i="4" s="1"/>
  <c r="BD1014" i="4" s="1"/>
  <c r="BA1012" i="4"/>
  <c r="BA1013" i="4" s="1"/>
  <c r="BA1014" i="4" s="1"/>
  <c r="AX1012" i="4"/>
  <c r="AX1013" i="4" s="1"/>
  <c r="AX1014" i="4" s="1"/>
  <c r="AU1012" i="4"/>
  <c r="AU1013" i="4" s="1"/>
  <c r="AU1014" i="4" s="1"/>
  <c r="AP1012" i="4"/>
  <c r="AP1013" i="4" s="1"/>
  <c r="AP1014" i="4" s="1"/>
  <c r="AR1018" i="4"/>
  <c r="AR1019" i="4" s="1"/>
  <c r="AR1020" i="4" s="1"/>
  <c r="AU1018" i="4"/>
  <c r="AU1019" i="4" s="1"/>
  <c r="AU1020" i="4" s="1"/>
  <c r="AX1018" i="4"/>
  <c r="AX1019" i="4" s="1"/>
  <c r="AX1020" i="4" s="1"/>
  <c r="BA1018" i="4"/>
  <c r="BA1019" i="4" s="1"/>
  <c r="BA1020" i="4" s="1"/>
  <c r="BD1018" i="4"/>
  <c r="BD1019" i="4" s="1"/>
  <c r="BD1020" i="4" s="1"/>
  <c r="BG1018" i="4"/>
  <c r="BG1019" i="4" s="1"/>
  <c r="BG1020" i="4" s="1"/>
  <c r="BJ1018" i="4"/>
  <c r="BJ1019" i="4" s="1"/>
  <c r="BJ1020" i="4" s="1"/>
  <c r="BM1018" i="4"/>
  <c r="BM1019" i="4" s="1"/>
  <c r="BM1020" i="4" s="1"/>
  <c r="X1024" i="4"/>
  <c r="X1025" i="4" s="1"/>
  <c r="X1026" i="4" s="1"/>
  <c r="AA1024" i="4"/>
  <c r="AA1025" i="4" s="1"/>
  <c r="AA1026" i="4" s="1"/>
  <c r="AD1024" i="4"/>
  <c r="AD1025" i="4" s="1"/>
  <c r="AD1026" i="4" s="1"/>
  <c r="AG1024" i="4"/>
  <c r="AG1025" i="4" s="1"/>
  <c r="AG1026" i="4" s="1"/>
  <c r="AJ1024" i="4"/>
  <c r="AJ1025" i="4" s="1"/>
  <c r="AJ1026" i="4" s="1"/>
  <c r="AM1024" i="4"/>
  <c r="AM1025" i="4" s="1"/>
  <c r="AM1026" i="4" s="1"/>
  <c r="AP1030" i="4"/>
  <c r="AP1031" i="4" s="1"/>
  <c r="AP1032" i="4" s="1"/>
  <c r="AY1030" i="4"/>
  <c r="AY1031" i="4" s="1"/>
  <c r="AY1032" i="4" s="1"/>
  <c r="BO1038" i="4"/>
  <c r="BO1039" i="4" s="1"/>
  <c r="BO1040" i="4" s="1"/>
  <c r="BO1041" i="4" s="1"/>
  <c r="BL1038" i="4"/>
  <c r="BL1039" i="4" s="1"/>
  <c r="BL1040" i="4" s="1"/>
  <c r="BL1041" i="4" s="1"/>
  <c r="BI1038" i="4"/>
  <c r="BI1039" i="4" s="1"/>
  <c r="BI1040" i="4" s="1"/>
  <c r="BI1041" i="4" s="1"/>
  <c r="BF1038" i="4"/>
  <c r="BF1039" i="4" s="1"/>
  <c r="BF1040" i="4" s="1"/>
  <c r="BF1041" i="4" s="1"/>
  <c r="BC1038" i="4"/>
  <c r="BC1039" i="4" s="1"/>
  <c r="BC1040" i="4" s="1"/>
  <c r="BC1041" i="4" s="1"/>
  <c r="AZ1038" i="4"/>
  <c r="AZ1039" i="4" s="1"/>
  <c r="AZ1040" i="4" s="1"/>
  <c r="AZ1041" i="4" s="1"/>
  <c r="AW1038" i="4"/>
  <c r="AW1039" i="4" s="1"/>
  <c r="AW1040" i="4" s="1"/>
  <c r="AW1041" i="4" s="1"/>
  <c r="AT1038" i="4"/>
  <c r="AT1039" i="4" s="1"/>
  <c r="AT1040" i="4" s="1"/>
  <c r="AT1041" i="4" s="1"/>
  <c r="AQ1038" i="4"/>
  <c r="AQ1039" i="4" s="1"/>
  <c r="AQ1040" i="4" s="1"/>
  <c r="AQ1041" i="4" s="1"/>
  <c r="AN1038" i="4"/>
  <c r="AN1039" i="4" s="1"/>
  <c r="AN1040" i="4" s="1"/>
  <c r="AN1041" i="4" s="1"/>
  <c r="AK1038" i="4"/>
  <c r="AK1039" i="4" s="1"/>
  <c r="AK1040" i="4" s="1"/>
  <c r="AK1041" i="4" s="1"/>
  <c r="AH1038" i="4"/>
  <c r="AH1039" i="4" s="1"/>
  <c r="AH1040" i="4" s="1"/>
  <c r="AH1041" i="4" s="1"/>
  <c r="AE1038" i="4"/>
  <c r="AE1039" i="4" s="1"/>
  <c r="AE1040" i="4" s="1"/>
  <c r="AE1041" i="4" s="1"/>
  <c r="AB1038" i="4"/>
  <c r="AB1039" i="4" s="1"/>
  <c r="AB1040" i="4" s="1"/>
  <c r="AB1041" i="4" s="1"/>
  <c r="Y1038" i="4"/>
  <c r="Y1039" i="4" s="1"/>
  <c r="Y1040" i="4" s="1"/>
  <c r="Y1041" i="4" s="1"/>
  <c r="V1038" i="4"/>
  <c r="V1039" i="4" s="1"/>
  <c r="V1040" i="4" s="1"/>
  <c r="V1041" i="4" s="1"/>
  <c r="S1038" i="4"/>
  <c r="Z1038" i="4"/>
  <c r="Z1039" i="4" s="1"/>
  <c r="Z1040" i="4" s="1"/>
  <c r="Z1041" i="4" s="1"/>
  <c r="AI1038" i="4"/>
  <c r="AI1039" i="4" s="1"/>
  <c r="AI1040" i="4" s="1"/>
  <c r="AI1041" i="4" s="1"/>
  <c r="AR1038" i="4"/>
  <c r="AR1039" i="4" s="1"/>
  <c r="AR1040" i="4" s="1"/>
  <c r="AR1041" i="4" s="1"/>
  <c r="BA1038" i="4"/>
  <c r="BA1039" i="4" s="1"/>
  <c r="BA1040" i="4" s="1"/>
  <c r="BA1041" i="4" s="1"/>
  <c r="BJ1038" i="4"/>
  <c r="BJ1039" i="4" s="1"/>
  <c r="BJ1040" i="4" s="1"/>
  <c r="BJ1041" i="4" s="1"/>
  <c r="U1018" i="4"/>
  <c r="U1019" i="4" s="1"/>
  <c r="U1020" i="4" s="1"/>
  <c r="X1018" i="4"/>
  <c r="X1019" i="4" s="1"/>
  <c r="X1020" i="4" s="1"/>
  <c r="AA1018" i="4"/>
  <c r="AA1019" i="4" s="1"/>
  <c r="AA1020" i="4" s="1"/>
  <c r="AD1018" i="4"/>
  <c r="AD1019" i="4" s="1"/>
  <c r="AD1020" i="4" s="1"/>
  <c r="AG1018" i="4"/>
  <c r="AG1019" i="4" s="1"/>
  <c r="AG1020" i="4" s="1"/>
  <c r="AJ1018" i="4"/>
  <c r="AJ1019" i="4" s="1"/>
  <c r="AJ1020" i="4" s="1"/>
  <c r="AM1018" i="4"/>
  <c r="AM1019" i="4" s="1"/>
  <c r="AM1020" i="4" s="1"/>
  <c r="AP1024" i="4"/>
  <c r="AP1025" i="4" s="1"/>
  <c r="AP1026" i="4" s="1"/>
  <c r="AS1024" i="4"/>
  <c r="AS1025" i="4" s="1"/>
  <c r="AS1026" i="4" s="1"/>
  <c r="AV1024" i="4"/>
  <c r="AV1025" i="4" s="1"/>
  <c r="AV1026" i="4" s="1"/>
  <c r="AY1024" i="4"/>
  <c r="AY1025" i="4" s="1"/>
  <c r="AY1026" i="4" s="1"/>
  <c r="BB1024" i="4"/>
  <c r="BB1025" i="4" s="1"/>
  <c r="BB1026" i="4" s="1"/>
  <c r="BE1024" i="4"/>
  <c r="BE1025" i="4" s="1"/>
  <c r="BE1026" i="4" s="1"/>
  <c r="BH1024" i="4"/>
  <c r="BH1025" i="4" s="1"/>
  <c r="BH1026" i="4" s="1"/>
  <c r="BK1024" i="4"/>
  <c r="BK1025" i="4" s="1"/>
  <c r="BK1026" i="4" s="1"/>
  <c r="AM1030" i="4"/>
  <c r="AM1031" i="4" s="1"/>
  <c r="AM1032" i="4" s="1"/>
  <c r="AJ1030" i="4"/>
  <c r="AJ1031" i="4" s="1"/>
  <c r="AJ1032" i="4" s="1"/>
  <c r="AG1030" i="4"/>
  <c r="AG1031" i="4" s="1"/>
  <c r="AG1032" i="4" s="1"/>
  <c r="AD1030" i="4"/>
  <c r="AD1031" i="4" s="1"/>
  <c r="AD1032" i="4" s="1"/>
  <c r="AA1030" i="4"/>
  <c r="AA1031" i="4" s="1"/>
  <c r="AA1032" i="4" s="1"/>
  <c r="X1030" i="4"/>
  <c r="X1031" i="4" s="1"/>
  <c r="X1032" i="4" s="1"/>
  <c r="U1030" i="4"/>
  <c r="U1031" i="4" s="1"/>
  <c r="U1032" i="4" s="1"/>
  <c r="BM1030" i="4"/>
  <c r="BM1031" i="4" s="1"/>
  <c r="BM1032" i="4" s="1"/>
  <c r="BJ1030" i="4"/>
  <c r="BJ1031" i="4" s="1"/>
  <c r="BJ1032" i="4" s="1"/>
  <c r="BG1030" i="4"/>
  <c r="BG1031" i="4" s="1"/>
  <c r="BG1032" i="4" s="1"/>
  <c r="BD1030" i="4"/>
  <c r="BD1031" i="4" s="1"/>
  <c r="BD1032" i="4" s="1"/>
  <c r="BA1030" i="4"/>
  <c r="BA1031" i="4" s="1"/>
  <c r="BA1032" i="4" s="1"/>
  <c r="AX1030" i="4"/>
  <c r="AX1031" i="4" s="1"/>
  <c r="AX1032" i="4" s="1"/>
  <c r="AU1030" i="4"/>
  <c r="AU1031" i="4" s="1"/>
  <c r="AU1032" i="4" s="1"/>
  <c r="AR1030" i="4"/>
  <c r="AR1031" i="4" s="1"/>
  <c r="AR1032" i="4" s="1"/>
  <c r="AO1030" i="4"/>
  <c r="AO1031" i="4" s="1"/>
  <c r="AO1032" i="4" s="1"/>
  <c r="AL1030" i="4"/>
  <c r="AL1031" i="4" s="1"/>
  <c r="AL1032" i="4" s="1"/>
  <c r="AI1030" i="4"/>
  <c r="AI1031" i="4" s="1"/>
  <c r="AI1032" i="4" s="1"/>
  <c r="AF1030" i="4"/>
  <c r="AF1031" i="4" s="1"/>
  <c r="AF1032" i="4" s="1"/>
  <c r="AC1030" i="4"/>
  <c r="AC1031" i="4" s="1"/>
  <c r="AC1032" i="4" s="1"/>
  <c r="Z1030" i="4"/>
  <c r="Z1031" i="4" s="1"/>
  <c r="Z1032" i="4" s="1"/>
  <c r="W1030" i="4"/>
  <c r="W1031" i="4" s="1"/>
  <c r="W1032" i="4" s="1"/>
  <c r="T1030" i="4"/>
  <c r="T1031" i="4" s="1"/>
  <c r="T1032" i="4" s="1"/>
  <c r="AN1030" i="4"/>
  <c r="AN1031" i="4" s="1"/>
  <c r="AN1032" i="4" s="1"/>
  <c r="AK1030" i="4"/>
  <c r="AK1031" i="4" s="1"/>
  <c r="AK1032" i="4" s="1"/>
  <c r="AH1030" i="4"/>
  <c r="AH1031" i="4" s="1"/>
  <c r="AH1032" i="4" s="1"/>
  <c r="AE1030" i="4"/>
  <c r="AE1031" i="4" s="1"/>
  <c r="AE1032" i="4" s="1"/>
  <c r="AB1030" i="4"/>
  <c r="AB1031" i="4" s="1"/>
  <c r="AB1032" i="4" s="1"/>
  <c r="Y1030" i="4"/>
  <c r="Y1031" i="4" s="1"/>
  <c r="Y1032" i="4" s="1"/>
  <c r="V1030" i="4"/>
  <c r="V1031" i="4" s="1"/>
  <c r="V1032" i="4" s="1"/>
  <c r="S1030" i="4"/>
  <c r="AQ1030" i="4"/>
  <c r="AQ1031" i="4" s="1"/>
  <c r="AQ1032" i="4" s="1"/>
  <c r="AZ1030" i="4"/>
  <c r="AZ1031" i="4" s="1"/>
  <c r="AZ1032" i="4" s="1"/>
  <c r="BI1030" i="4"/>
  <c r="BI1031" i="4" s="1"/>
  <c r="BI1032" i="4" s="1"/>
  <c r="AA1038" i="4"/>
  <c r="AA1039" i="4" s="1"/>
  <c r="AA1040" i="4" s="1"/>
  <c r="AA1041" i="4" s="1"/>
  <c r="AJ1038" i="4"/>
  <c r="AJ1039" i="4" s="1"/>
  <c r="AJ1040" i="4" s="1"/>
  <c r="AJ1041" i="4" s="1"/>
  <c r="AS1038" i="4"/>
  <c r="AS1039" i="4" s="1"/>
  <c r="AS1040" i="4" s="1"/>
  <c r="AS1041" i="4" s="1"/>
  <c r="BB1038" i="4"/>
  <c r="BB1039" i="4" s="1"/>
  <c r="BB1040" i="4" s="1"/>
  <c r="BB1041" i="4" s="1"/>
  <c r="BK1038" i="4"/>
  <c r="BK1039" i="4" s="1"/>
  <c r="BK1040" i="4" s="1"/>
  <c r="BK1041" i="4" s="1"/>
  <c r="AP1018" i="4"/>
  <c r="AP1019" i="4" s="1"/>
  <c r="AP1020" i="4" s="1"/>
  <c r="AS1018" i="4"/>
  <c r="AS1019" i="4" s="1"/>
  <c r="AS1020" i="4" s="1"/>
  <c r="AV1018" i="4"/>
  <c r="AV1019" i="4" s="1"/>
  <c r="AV1020" i="4" s="1"/>
  <c r="AY1018" i="4"/>
  <c r="AY1019" i="4" s="1"/>
  <c r="AY1020" i="4" s="1"/>
  <c r="BB1018" i="4"/>
  <c r="BB1019" i="4" s="1"/>
  <c r="BB1020" i="4" s="1"/>
  <c r="BE1018" i="4"/>
  <c r="BE1019" i="4" s="1"/>
  <c r="BE1020" i="4" s="1"/>
  <c r="BH1018" i="4"/>
  <c r="BH1019" i="4" s="1"/>
  <c r="BH1020" i="4" s="1"/>
  <c r="BK1018" i="4"/>
  <c r="BK1019" i="4" s="1"/>
  <c r="BK1020" i="4" s="1"/>
  <c r="T1039" i="4"/>
  <c r="T1040" i="4" s="1"/>
  <c r="T1041" i="4" s="1"/>
  <c r="AK1033" i="4" l="1"/>
  <c r="AI971" i="4"/>
  <c r="AA944" i="4"/>
  <c r="AA951" i="4" s="1"/>
  <c r="AX564" i="4"/>
  <c r="AT596" i="4"/>
  <c r="BF258" i="4"/>
  <c r="AI154" i="4"/>
  <c r="BC210" i="4"/>
  <c r="AM442" i="4"/>
  <c r="AM461" i="4" s="1"/>
  <c r="AU798" i="4"/>
  <c r="AK442" i="4"/>
  <c r="AX916" i="4"/>
  <c r="W874" i="4"/>
  <c r="Z874" i="4"/>
  <c r="W664" i="4"/>
  <c r="BL546" i="4"/>
  <c r="BL691" i="4" s="1"/>
  <c r="BJ528" i="4"/>
  <c r="BJ535" i="4" s="1"/>
  <c r="AU710" i="4"/>
  <c r="AU725" i="4" s="1"/>
  <c r="BA596" i="4"/>
  <c r="T442" i="4"/>
  <c r="AO971" i="4"/>
  <c r="AO748" i="4"/>
  <c r="BL586" i="4"/>
  <c r="BE596" i="4"/>
  <c r="Y280" i="4"/>
  <c r="AH268" i="4"/>
  <c r="AV906" i="4"/>
  <c r="AC596" i="4"/>
  <c r="AC691" i="4" s="1"/>
  <c r="AW674" i="4"/>
  <c r="BL596" i="4"/>
  <c r="AO268" i="4"/>
  <c r="BB90" i="4"/>
  <c r="X896" i="4"/>
  <c r="AF674" i="4"/>
  <c r="AR596" i="4"/>
  <c r="BC316" i="4"/>
  <c r="AX210" i="4"/>
  <c r="Z228" i="4"/>
  <c r="AI612" i="4"/>
  <c r="AZ406" i="4"/>
  <c r="BM210" i="4"/>
  <c r="BD971" i="4"/>
  <c r="BM564" i="4"/>
  <c r="AP596" i="4"/>
  <c r="AU596" i="4"/>
  <c r="BF316" i="4"/>
  <c r="BM258" i="4"/>
  <c r="AW280" i="4"/>
  <c r="AJ210" i="4"/>
  <c r="AQ546" i="4"/>
  <c r="R440" i="4"/>
  <c r="BM184" i="4"/>
  <c r="AW56" i="4"/>
  <c r="BJ971" i="4"/>
  <c r="BG944" i="4"/>
  <c r="BG951" i="4" s="1"/>
  <c r="Y798" i="4"/>
  <c r="Y805" i="4" s="1"/>
  <c r="AV798" i="4"/>
  <c r="BH798" i="4"/>
  <c r="AN546" i="4"/>
  <c r="AN691" i="4" s="1"/>
  <c r="BM488" i="4"/>
  <c r="BM489" i="4" s="1"/>
  <c r="AR316" i="4"/>
  <c r="AR329" i="4" s="1"/>
  <c r="BL316" i="4"/>
  <c r="BL329" i="4" s="1"/>
  <c r="AD268" i="4"/>
  <c r="AI258" i="4"/>
  <c r="AD664" i="4"/>
  <c r="BM971" i="4"/>
  <c r="BF832" i="4"/>
  <c r="BM832" i="4"/>
  <c r="AN586" i="4"/>
  <c r="AK546" i="4"/>
  <c r="V564" i="4"/>
  <c r="BM406" i="4"/>
  <c r="BH376" i="4"/>
  <c r="BH395" i="4" s="1"/>
  <c r="BK184" i="4"/>
  <c r="AE564" i="4"/>
  <c r="BN664" i="4"/>
  <c r="AZ316" i="4"/>
  <c r="AV748" i="4"/>
  <c r="AI710" i="4"/>
  <c r="AI725" i="4" s="1"/>
  <c r="Y586" i="4"/>
  <c r="AK564" i="4"/>
  <c r="AY674" i="4"/>
  <c r="AV674" i="4"/>
  <c r="AB586" i="4"/>
  <c r="AH564" i="4"/>
  <c r="AZ340" i="4"/>
  <c r="AN916" i="4"/>
  <c r="V874" i="4"/>
  <c r="AW896" i="4"/>
  <c r="AT798" i="4"/>
  <c r="AN798" i="4"/>
  <c r="X664" i="4"/>
  <c r="AN564" i="4"/>
  <c r="BI488" i="4"/>
  <c r="BI489" i="4" s="1"/>
  <c r="BF210" i="4"/>
  <c r="AN154" i="4"/>
  <c r="AB154" i="4"/>
  <c r="W442" i="4"/>
  <c r="AR674" i="4"/>
  <c r="AO944" i="4"/>
  <c r="AO951" i="4" s="1"/>
  <c r="BJ784" i="4"/>
  <c r="AC710" i="4"/>
  <c r="BG684" i="4"/>
  <c r="R659" i="4"/>
  <c r="BN546" i="4"/>
  <c r="AR406" i="4"/>
  <c r="AR461" i="4" s="1"/>
  <c r="BG316" i="4"/>
  <c r="AO228" i="4"/>
  <c r="AE90" i="4"/>
  <c r="AT90" i="4"/>
  <c r="U280" i="4"/>
  <c r="AX995" i="4"/>
  <c r="AB874" i="4"/>
  <c r="AB917" i="4" s="1"/>
  <c r="AV971" i="4"/>
  <c r="AG724" i="4"/>
  <c r="Z710" i="4"/>
  <c r="Z725" i="4" s="1"/>
  <c r="R658" i="4"/>
  <c r="AV564" i="4"/>
  <c r="BC586" i="4"/>
  <c r="BI442" i="4"/>
  <c r="BI461" i="4" s="1"/>
  <c r="AO406" i="4"/>
  <c r="AH228" i="4"/>
  <c r="AT154" i="4"/>
  <c r="AH154" i="4"/>
  <c r="Y90" i="4"/>
  <c r="AN280" i="4"/>
  <c r="AN329" i="4" s="1"/>
  <c r="BI674" i="4"/>
  <c r="AM664" i="4"/>
  <c r="AX612" i="4"/>
  <c r="AE406" i="4"/>
  <c r="BE971" i="4"/>
  <c r="AY971" i="4"/>
  <c r="AZ971" i="4"/>
  <c r="AS971" i="4"/>
  <c r="AT944" i="4"/>
  <c r="AT951" i="4" s="1"/>
  <c r="AF710" i="4"/>
  <c r="AF725" i="4" s="1"/>
  <c r="BJ664" i="4"/>
  <c r="BF461" i="4"/>
  <c r="BN596" i="4"/>
  <c r="BI268" i="4"/>
  <c r="AW154" i="4"/>
  <c r="AL140" i="4"/>
  <c r="W612" i="4"/>
  <c r="W280" i="4"/>
  <c r="AI674" i="4"/>
  <c r="AD674" i="4"/>
  <c r="AJ564" i="4"/>
  <c r="AA528" i="4"/>
  <c r="AA535" i="4" s="1"/>
  <c r="AN724" i="4"/>
  <c r="AN725" i="4" s="1"/>
  <c r="BO596" i="4"/>
  <c r="BO691" i="4" s="1"/>
  <c r="AP971" i="4"/>
  <c r="BO896" i="4"/>
  <c r="AL674" i="4"/>
  <c r="BK564" i="4"/>
  <c r="AY376" i="4"/>
  <c r="AY395" i="4" s="1"/>
  <c r="AO154" i="4"/>
  <c r="AA442" i="4"/>
  <c r="AV376" i="4"/>
  <c r="BO268" i="4"/>
  <c r="BC1033" i="4"/>
  <c r="BN268" i="4"/>
  <c r="AD56" i="4"/>
  <c r="Y724" i="4"/>
  <c r="AK994" i="4"/>
  <c r="AG971" i="4"/>
  <c r="AO916" i="4"/>
  <c r="BF710" i="4"/>
  <c r="AJ586" i="4"/>
  <c r="AZ642" i="4"/>
  <c r="W586" i="4"/>
  <c r="V596" i="4"/>
  <c r="AC340" i="4"/>
  <c r="AY228" i="4"/>
  <c r="BL184" i="4"/>
  <c r="AI546" i="4"/>
  <c r="BF280" i="4"/>
  <c r="BF329" i="4" s="1"/>
  <c r="AH586" i="4"/>
  <c r="T316" i="4"/>
  <c r="T329" i="4" s="1"/>
  <c r="BL1033" i="4"/>
  <c r="AV995" i="4"/>
  <c r="BN710" i="4"/>
  <c r="BN725" i="4" s="1"/>
  <c r="AG994" i="4"/>
  <c r="AG995" i="4" s="1"/>
  <c r="AD971" i="4"/>
  <c r="BF906" i="4"/>
  <c r="BE916" i="4"/>
  <c r="AM916" i="4"/>
  <c r="U944" i="4"/>
  <c r="U951" i="4" s="1"/>
  <c r="BO916" i="4"/>
  <c r="BC710" i="4"/>
  <c r="X710" i="4"/>
  <c r="X725" i="4" s="1"/>
  <c r="V664" i="4"/>
  <c r="Z586" i="4"/>
  <c r="AC488" i="4"/>
  <c r="AC489" i="4" s="1"/>
  <c r="BD280" i="4"/>
  <c r="BK268" i="4"/>
  <c r="AV268" i="4"/>
  <c r="BL154" i="4"/>
  <c r="X280" i="4"/>
  <c r="BC406" i="4"/>
  <c r="AU971" i="4"/>
  <c r="BN1033" i="4"/>
  <c r="BM612" i="4"/>
  <c r="AE874" i="4"/>
  <c r="AT784" i="4"/>
  <c r="AI664" i="4"/>
  <c r="AI488" i="4"/>
  <c r="AI489" i="4" s="1"/>
  <c r="X612" i="4"/>
  <c r="AA971" i="4"/>
  <c r="BC906" i="4"/>
  <c r="BD944" i="4"/>
  <c r="AJ916" i="4"/>
  <c r="BE710" i="4"/>
  <c r="BE725" i="4" s="1"/>
  <c r="BK664" i="4"/>
  <c r="AC586" i="4"/>
  <c r="BN488" i="4"/>
  <c r="BN489" i="4" s="1"/>
  <c r="BN340" i="4"/>
  <c r="AB596" i="4"/>
  <c r="Y316" i="4"/>
  <c r="BB268" i="4"/>
  <c r="AI340" i="4"/>
  <c r="AI395" i="4" s="1"/>
  <c r="AM268" i="4"/>
  <c r="BO154" i="4"/>
  <c r="AP612" i="4"/>
  <c r="AP664" i="4"/>
  <c r="V916" i="4"/>
  <c r="BD406" i="4"/>
  <c r="X994" i="4"/>
  <c r="X995" i="4" s="1"/>
  <c r="X971" i="4"/>
  <c r="BO971" i="4"/>
  <c r="AG916" i="4"/>
  <c r="W916" i="4"/>
  <c r="AA586" i="4"/>
  <c r="AM546" i="4"/>
  <c r="BK340" i="4"/>
  <c r="V316" i="4"/>
  <c r="AS268" i="4"/>
  <c r="AI268" i="4"/>
  <c r="AN228" i="4"/>
  <c r="AV664" i="4"/>
  <c r="AC724" i="4"/>
  <c r="BD798" i="4"/>
  <c r="BN971" i="4"/>
  <c r="BN442" i="4"/>
  <c r="BN461" i="4" s="1"/>
  <c r="AK664" i="4"/>
  <c r="BI1033" i="4"/>
  <c r="BI184" i="4"/>
  <c r="Y1033" i="4"/>
  <c r="BN994" i="4"/>
  <c r="BN995" i="4" s="1"/>
  <c r="U971" i="4"/>
  <c r="T971" i="4"/>
  <c r="AS906" i="4"/>
  <c r="AU944" i="4"/>
  <c r="AU951" i="4" s="1"/>
  <c r="AT710" i="4"/>
  <c r="AI586" i="4"/>
  <c r="BH340" i="4"/>
  <c r="AU280" i="4"/>
  <c r="AH596" i="4"/>
  <c r="AF268" i="4"/>
  <c r="W154" i="4"/>
  <c r="AG710" i="4"/>
  <c r="AU546" i="4"/>
  <c r="AI442" i="4"/>
  <c r="AA664" i="4"/>
  <c r="BL832" i="4"/>
  <c r="X90" i="4"/>
  <c r="X528" i="4"/>
  <c r="X535" i="4" s="1"/>
  <c r="BM140" i="4"/>
  <c r="T612" i="4"/>
  <c r="W971" i="4"/>
  <c r="AK832" i="4"/>
  <c r="AV710" i="4"/>
  <c r="AV725" i="4" s="1"/>
  <c r="AJ710" i="4"/>
  <c r="AJ725" i="4" s="1"/>
  <c r="BG710" i="4"/>
  <c r="AS664" i="4"/>
  <c r="R701" i="4"/>
  <c r="AL586" i="4"/>
  <c r="BE340" i="4"/>
  <c r="AU340" i="4"/>
  <c r="BM154" i="4"/>
  <c r="AP674" i="4"/>
  <c r="AF442" i="4"/>
  <c r="AF461" i="4" s="1"/>
  <c r="BO228" i="4"/>
  <c r="AA874" i="4"/>
  <c r="BD995" i="4"/>
  <c r="AW488" i="4"/>
  <c r="AW489" i="4" s="1"/>
  <c r="BC154" i="4"/>
  <c r="BJ674" i="4"/>
  <c r="X916" i="4"/>
  <c r="BL724" i="4"/>
  <c r="AN710" i="4"/>
  <c r="AV684" i="4"/>
  <c r="BG664" i="4"/>
  <c r="AM710" i="4"/>
  <c r="BF564" i="4"/>
  <c r="AO586" i="4"/>
  <c r="AU564" i="4"/>
  <c r="Z528" i="4"/>
  <c r="Z535" i="4" s="1"/>
  <c r="BB340" i="4"/>
  <c r="AN596" i="4"/>
  <c r="BA376" i="4"/>
  <c r="AC154" i="4"/>
  <c r="AJ316" i="4"/>
  <c r="AT916" i="4"/>
  <c r="BA546" i="4"/>
  <c r="BC674" i="4"/>
  <c r="R590" i="4"/>
  <c r="AI564" i="4"/>
  <c r="X461" i="4"/>
  <c r="AD874" i="4"/>
  <c r="BG406" i="4"/>
  <c r="BG461" i="4" s="1"/>
  <c r="BO710" i="4"/>
  <c r="BM280" i="4"/>
  <c r="AJ971" i="4"/>
  <c r="BI994" i="4"/>
  <c r="AS376" i="4"/>
  <c r="AS395" i="4" s="1"/>
  <c r="AH316" i="4"/>
  <c r="AH329" i="4" s="1"/>
  <c r="Z971" i="4"/>
  <c r="Z994" i="4"/>
  <c r="Z995" i="4" s="1"/>
  <c r="AV994" i="4"/>
  <c r="BO724" i="4"/>
  <c r="AP710" i="4"/>
  <c r="AY684" i="4"/>
  <c r="BM710" i="4"/>
  <c r="AE664" i="4"/>
  <c r="AR586" i="4"/>
  <c r="AY340" i="4"/>
  <c r="BL528" i="4"/>
  <c r="BL535" i="4" s="1"/>
  <c r="V268" i="4"/>
  <c r="BB874" i="4"/>
  <c r="BK896" i="4"/>
  <c r="U315" i="4"/>
  <c r="R315" i="4" s="1"/>
  <c r="R314" i="4"/>
  <c r="V459" i="4"/>
  <c r="V460" i="4" s="1"/>
  <c r="R458" i="4"/>
  <c r="V461" i="4"/>
  <c r="AH874" i="4"/>
  <c r="BN564" i="4"/>
  <c r="BN691" i="4" s="1"/>
  <c r="AY874" i="4"/>
  <c r="BM798" i="4"/>
  <c r="BC488" i="4"/>
  <c r="BC489" i="4" s="1"/>
  <c r="BO210" i="4"/>
  <c r="BJ710" i="4"/>
  <c r="BJ725" i="4" s="1"/>
  <c r="R849" i="4"/>
  <c r="BO798" i="4"/>
  <c r="BF488" i="4"/>
  <c r="BF489" i="4" s="1"/>
  <c r="BD951" i="4"/>
  <c r="BB916" i="4"/>
  <c r="BH664" i="4"/>
  <c r="AZ461" i="4"/>
  <c r="BC832" i="4"/>
  <c r="AP376" i="4"/>
  <c r="AP395" i="4" s="1"/>
  <c r="AA258" i="4"/>
  <c r="AM184" i="4"/>
  <c r="T268" i="4"/>
  <c r="BK528" i="4"/>
  <c r="BK535" i="4" s="1"/>
  <c r="AM376" i="4"/>
  <c r="V488" i="4"/>
  <c r="V489" i="4" s="1"/>
  <c r="R227" i="4"/>
  <c r="AN906" i="4"/>
  <c r="AP896" i="4"/>
  <c r="BH528" i="4"/>
  <c r="U258" i="4"/>
  <c r="BO874" i="4"/>
  <c r="Z642" i="4"/>
  <c r="R511" i="4"/>
  <c r="U316" i="4"/>
  <c r="U329" i="4" s="1"/>
  <c r="BO316" i="4"/>
  <c r="AR564" i="4"/>
  <c r="BI995" i="4"/>
  <c r="AC971" i="4"/>
  <c r="BF1033" i="4"/>
  <c r="T874" i="4"/>
  <c r="R688" i="4"/>
  <c r="U689" i="4"/>
  <c r="U690" i="4" s="1"/>
  <c r="BM724" i="4"/>
  <c r="BM725" i="4"/>
  <c r="AG140" i="4"/>
  <c r="R73" i="4"/>
  <c r="BA564" i="4"/>
  <c r="AD528" i="4"/>
  <c r="AD535" i="4" s="1"/>
  <c r="AS316" i="4"/>
  <c r="R65" i="4"/>
  <c r="AM995" i="4"/>
  <c r="BL944" i="4"/>
  <c r="BL951" i="4" s="1"/>
  <c r="T916" i="4"/>
  <c r="AC798" i="4"/>
  <c r="AB798" i="4"/>
  <c r="AD724" i="4"/>
  <c r="AW564" i="4"/>
  <c r="BO488" i="4"/>
  <c r="BO489" i="4" s="1"/>
  <c r="BJ316" i="4"/>
  <c r="BJ329" i="4" s="1"/>
  <c r="Z268" i="4"/>
  <c r="R215" i="4"/>
  <c r="BH56" i="4"/>
  <c r="T184" i="4"/>
  <c r="R99" i="4"/>
  <c r="R23" i="4"/>
  <c r="AC228" i="4"/>
  <c r="AW994" i="4"/>
  <c r="AW995" i="4" s="1"/>
  <c r="AE832" i="4"/>
  <c r="AU832" i="4"/>
  <c r="BM874" i="4"/>
  <c r="AG896" i="4"/>
  <c r="AF874" i="4"/>
  <c r="Y832" i="4"/>
  <c r="AJ832" i="4"/>
  <c r="AF798" i="4"/>
  <c r="AS798" i="4"/>
  <c r="AD798" i="4"/>
  <c r="BE798" i="4"/>
  <c r="W748" i="4"/>
  <c r="W710" i="4"/>
  <c r="W725" i="4" s="1"/>
  <c r="AH724" i="4"/>
  <c r="BE664" i="4"/>
  <c r="AE710" i="4"/>
  <c r="AE725" i="4" s="1"/>
  <c r="Y684" i="4"/>
  <c r="AI642" i="4"/>
  <c r="V586" i="4"/>
  <c r="AD546" i="4"/>
  <c r="BI586" i="4"/>
  <c r="BL564" i="4"/>
  <c r="BD488" i="4"/>
  <c r="BD489" i="4" s="1"/>
  <c r="AX528" i="4"/>
  <c r="AX535" i="4" s="1"/>
  <c r="AW442" i="4"/>
  <c r="AB258" i="4"/>
  <c r="X184" i="4"/>
  <c r="BG154" i="4"/>
  <c r="X140" i="4"/>
  <c r="AS612" i="4"/>
  <c r="AD442" i="4"/>
  <c r="AD461" i="4" s="1"/>
  <c r="W461" i="4"/>
  <c r="AJ442" i="4"/>
  <c r="AJ461" i="4" s="1"/>
  <c r="BA210" i="4"/>
  <c r="R77" i="4"/>
  <c r="AF994" i="4"/>
  <c r="AF995" i="4" s="1"/>
  <c r="Z896" i="4"/>
  <c r="AH710" i="4"/>
  <c r="BJ488" i="4"/>
  <c r="BJ489" i="4" s="1"/>
  <c r="AT564" i="4"/>
  <c r="BM316" i="4"/>
  <c r="BM329" i="4" s="1"/>
  <c r="AG528" i="4"/>
  <c r="AG535" i="4" s="1"/>
  <c r="AH258" i="4"/>
  <c r="AK184" i="4"/>
  <c r="AD140" i="4"/>
  <c r="X56" i="4"/>
  <c r="BI832" i="4"/>
  <c r="U916" i="4"/>
  <c r="BJ874" i="4"/>
  <c r="AZ832" i="4"/>
  <c r="AB832" i="4"/>
  <c r="R797" i="4"/>
  <c r="BL798" i="4"/>
  <c r="Y710" i="4"/>
  <c r="Y725" i="4" s="1"/>
  <c r="AL642" i="4"/>
  <c r="AS528" i="4"/>
  <c r="AS535" i="4" s="1"/>
  <c r="AA725" i="4"/>
  <c r="BF586" i="4"/>
  <c r="BN586" i="4"/>
  <c r="BD586" i="4"/>
  <c r="AJ528" i="4"/>
  <c r="AJ535" i="4" s="1"/>
  <c r="BL442" i="4"/>
  <c r="BL461" i="4" s="1"/>
  <c r="R432" i="4"/>
  <c r="AT442" i="4"/>
  <c r="AT461" i="4" s="1"/>
  <c r="BL642" i="4"/>
  <c r="BC564" i="4"/>
  <c r="AG340" i="4"/>
  <c r="BD316" i="4"/>
  <c r="BD329" i="4" s="1"/>
  <c r="AQ268" i="4"/>
  <c r="AG210" i="4"/>
  <c r="AO90" i="4"/>
  <c r="AJ612" i="4"/>
  <c r="AA210" i="4"/>
  <c r="AL210" i="4"/>
  <c r="T655" i="4"/>
  <c r="T664" i="4" s="1"/>
  <c r="R654" i="4"/>
  <c r="AO906" i="4"/>
  <c r="BG874" i="4"/>
  <c r="Y874" i="4"/>
  <c r="AL874" i="4"/>
  <c r="AK798" i="4"/>
  <c r="BC798" i="4"/>
  <c r="AU748" i="4"/>
  <c r="AQ748" i="4"/>
  <c r="BL710" i="4"/>
  <c r="T724" i="4"/>
  <c r="V710" i="4"/>
  <c r="V725" i="4" s="1"/>
  <c r="AF684" i="4"/>
  <c r="BA664" i="4"/>
  <c r="BF642" i="4"/>
  <c r="AY586" i="4"/>
  <c r="AP564" i="4"/>
  <c r="R700" i="4"/>
  <c r="AH528" i="4"/>
  <c r="AH535" i="4" s="1"/>
  <c r="AG461" i="4"/>
  <c r="AQ442" i="4"/>
  <c r="AQ461" i="4" s="1"/>
  <c r="AL528" i="4"/>
  <c r="AL535" i="4" s="1"/>
  <c r="AB488" i="4"/>
  <c r="AB489" i="4" s="1"/>
  <c r="Z488" i="4"/>
  <c r="Z489" i="4" s="1"/>
  <c r="AK210" i="4"/>
  <c r="AI210" i="4"/>
  <c r="X316" i="4"/>
  <c r="X329" i="4" s="1"/>
  <c r="AF971" i="4"/>
  <c r="AT994" i="4"/>
  <c r="AT995" i="4" s="1"/>
  <c r="X944" i="4"/>
  <c r="X951" i="4" s="1"/>
  <c r="AG944" i="4"/>
  <c r="AG951" i="4" s="1"/>
  <c r="R883" i="4"/>
  <c r="BF874" i="4"/>
  <c r="V832" i="4"/>
  <c r="AO896" i="4"/>
  <c r="AH832" i="4"/>
  <c r="AO798" i="4"/>
  <c r="AA798" i="4"/>
  <c r="R841" i="4"/>
  <c r="BN798" i="4"/>
  <c r="AB784" i="4"/>
  <c r="AT748" i="4"/>
  <c r="AB664" i="4"/>
  <c r="AL710" i="4"/>
  <c r="AL725" i="4" s="1"/>
  <c r="AR664" i="4"/>
  <c r="AM564" i="4"/>
  <c r="U546" i="4"/>
  <c r="BO664" i="4"/>
  <c r="AU488" i="4"/>
  <c r="AU489" i="4" s="1"/>
  <c r="BM442" i="4"/>
  <c r="BM461" i="4" s="1"/>
  <c r="BF596" i="4"/>
  <c r="BF691" i="4" s="1"/>
  <c r="BF376" i="4"/>
  <c r="AM140" i="4"/>
  <c r="R81" i="4"/>
  <c r="AO210" i="4"/>
  <c r="X674" i="4"/>
  <c r="AI280" i="4"/>
  <c r="R853" i="4"/>
  <c r="AI994" i="4"/>
  <c r="AI995" i="4" s="1"/>
  <c r="AS994" i="4"/>
  <c r="AS995" i="4" s="1"/>
  <c r="R723" i="4"/>
  <c r="AM1033" i="4"/>
  <c r="AQ971" i="4"/>
  <c r="BA971" i="4"/>
  <c r="AX971" i="4"/>
  <c r="AJ944" i="4"/>
  <c r="AJ951" i="4" s="1"/>
  <c r="AW944" i="4"/>
  <c r="AW951" i="4" s="1"/>
  <c r="AR896" i="4"/>
  <c r="BC874" i="4"/>
  <c r="AK874" i="4"/>
  <c r="AQ832" i="4"/>
  <c r="AE784" i="4"/>
  <c r="Y748" i="4"/>
  <c r="BN724" i="4"/>
  <c r="AM684" i="4"/>
  <c r="AO710" i="4"/>
  <c r="AO725" i="4" s="1"/>
  <c r="BE642" i="4"/>
  <c r="AS586" i="4"/>
  <c r="AT528" i="4"/>
  <c r="AT535" i="4" s="1"/>
  <c r="BB376" i="4"/>
  <c r="BB395" i="4" s="1"/>
  <c r="BN376" i="4"/>
  <c r="BN395" i="4" s="1"/>
  <c r="AF488" i="4"/>
  <c r="AF489" i="4" s="1"/>
  <c r="AA376" i="4"/>
  <c r="AA395" i="4" s="1"/>
  <c r="AU316" i="4"/>
  <c r="AK316" i="4"/>
  <c r="AF154" i="4"/>
  <c r="AR210" i="4"/>
  <c r="AP140" i="4"/>
  <c r="U442" i="4"/>
  <c r="U461" i="4" s="1"/>
  <c r="AJ1033" i="4"/>
  <c r="BA994" i="4"/>
  <c r="U995" i="4"/>
  <c r="AD994" i="4"/>
  <c r="AD995" i="4" s="1"/>
  <c r="Z944" i="4"/>
  <c r="Z951" i="4" s="1"/>
  <c r="AM944" i="4"/>
  <c r="AM951" i="4" s="1"/>
  <c r="AE944" i="4"/>
  <c r="AE951" i="4" s="1"/>
  <c r="AR944" i="4"/>
  <c r="AR951" i="4" s="1"/>
  <c r="AT874" i="4"/>
  <c r="AQ896" i="4"/>
  <c r="AT832" i="4"/>
  <c r="AL784" i="4"/>
  <c r="AB748" i="4"/>
  <c r="AY724" i="4"/>
  <c r="AO684" i="4"/>
  <c r="Z664" i="4"/>
  <c r="BB642" i="4"/>
  <c r="BG642" i="4"/>
  <c r="AB546" i="4"/>
  <c r="AE488" i="4"/>
  <c r="AE489" i="4" s="1"/>
  <c r="BG442" i="4"/>
  <c r="AW528" i="4"/>
  <c r="AW535" i="4" s="1"/>
  <c r="BK376" i="4"/>
  <c r="BK395" i="4" s="1"/>
  <c r="AK488" i="4"/>
  <c r="AK489" i="4" s="1"/>
  <c r="X376" i="4"/>
  <c r="X395" i="4" s="1"/>
  <c r="W528" i="4"/>
  <c r="W535" i="4" s="1"/>
  <c r="BK140" i="4"/>
  <c r="AD90" i="4"/>
  <c r="AU210" i="4"/>
  <c r="AT210" i="4"/>
  <c r="AO612" i="4"/>
  <c r="BH612" i="4"/>
  <c r="AJ90" i="4"/>
  <c r="AB1033" i="4"/>
  <c r="AE1033" i="4"/>
  <c r="AQ1033" i="4"/>
  <c r="V994" i="4"/>
  <c r="AQ874" i="4"/>
  <c r="X874" i="4"/>
  <c r="AC874" i="4"/>
  <c r="AV874" i="4"/>
  <c r="BN748" i="4"/>
  <c r="BE748" i="4"/>
  <c r="AV724" i="4"/>
  <c r="BH710" i="4"/>
  <c r="BH725" i="4" s="1"/>
  <c r="AS642" i="4"/>
  <c r="AZ586" i="4"/>
  <c r="R668" i="4"/>
  <c r="BO528" i="4"/>
  <c r="BO535" i="4" s="1"/>
  <c r="BD442" i="4"/>
  <c r="BD461" i="4" s="1"/>
  <c r="AZ528" i="4"/>
  <c r="AZ535" i="4" s="1"/>
  <c r="AN488" i="4"/>
  <c r="AN489" i="4" s="1"/>
  <c r="AL488" i="4"/>
  <c r="AL489" i="4" s="1"/>
  <c r="BN316" i="4"/>
  <c r="BN329" i="4" s="1"/>
  <c r="AL268" i="4"/>
  <c r="AQ329" i="4"/>
  <c r="AZ210" i="4"/>
  <c r="AW210" i="4"/>
  <c r="AW140" i="4"/>
  <c r="AF56" i="4"/>
  <c r="U1033" i="4"/>
  <c r="AH971" i="4"/>
  <c r="BJ944" i="4"/>
  <c r="BJ951" i="4" s="1"/>
  <c r="AT906" i="4"/>
  <c r="AX944" i="4"/>
  <c r="AX951" i="4" s="1"/>
  <c r="R865" i="4"/>
  <c r="BA874" i="4"/>
  <c r="BF748" i="4"/>
  <c r="AU684" i="4"/>
  <c r="AW586" i="4"/>
  <c r="AA564" i="4"/>
  <c r="BE546" i="4"/>
  <c r="R545" i="4"/>
  <c r="Y488" i="4"/>
  <c r="Y489" i="4" s="1"/>
  <c r="R527" i="4"/>
  <c r="BA442" i="4"/>
  <c r="W564" i="4"/>
  <c r="AM340" i="4"/>
  <c r="AO488" i="4"/>
  <c r="AO489" i="4" s="1"/>
  <c r="AL316" i="4"/>
  <c r="AC461" i="4"/>
  <c r="AH461" i="4"/>
  <c r="AE228" i="4"/>
  <c r="Z329" i="4"/>
  <c r="AJ376" i="4"/>
  <c r="AJ395" i="4" s="1"/>
  <c r="BJ994" i="4"/>
  <c r="BJ995" i="4" s="1"/>
  <c r="AE971" i="4"/>
  <c r="BO994" i="4"/>
  <c r="BO995" i="4" s="1"/>
  <c r="AQ906" i="4"/>
  <c r="BA944" i="4"/>
  <c r="BA951" i="4" s="1"/>
  <c r="AB896" i="4"/>
  <c r="AQ916" i="4"/>
  <c r="AN896" i="4"/>
  <c r="BF896" i="4"/>
  <c r="AK917" i="4"/>
  <c r="BE832" i="4"/>
  <c r="BH832" i="4"/>
  <c r="AA784" i="4"/>
  <c r="AT725" i="4"/>
  <c r="AP724" i="4"/>
  <c r="AP725" i="4" s="1"/>
  <c r="AX684" i="4"/>
  <c r="AR725" i="4"/>
  <c r="AD710" i="4"/>
  <c r="BD664" i="4"/>
  <c r="BO564" i="4"/>
  <c r="AX442" i="4"/>
  <c r="Z564" i="4"/>
  <c r="BF528" i="4"/>
  <c r="BF535" i="4" s="1"/>
  <c r="AB461" i="4"/>
  <c r="AT488" i="4"/>
  <c r="AT489" i="4" s="1"/>
  <c r="AY596" i="4"/>
  <c r="BI528" i="4"/>
  <c r="BI535" i="4" s="1"/>
  <c r="AK461" i="4"/>
  <c r="AE316" i="4"/>
  <c r="BO56" i="4"/>
  <c r="Z461" i="4"/>
  <c r="AI228" i="4"/>
  <c r="AR832" i="4"/>
  <c r="T710" i="4"/>
  <c r="T725" i="4" s="1"/>
  <c r="BM944" i="4"/>
  <c r="BM951" i="4" s="1"/>
  <c r="AP944" i="4"/>
  <c r="AP951" i="4" s="1"/>
  <c r="BF798" i="4"/>
  <c r="AI784" i="4"/>
  <c r="AQ586" i="4"/>
  <c r="R555" i="4"/>
  <c r="BA642" i="4"/>
  <c r="AC642" i="4"/>
  <c r="AY546" i="4"/>
  <c r="AK528" i="4"/>
  <c r="AK535" i="4" s="1"/>
  <c r="AS564" i="4"/>
  <c r="BG564" i="4"/>
  <c r="R523" i="4"/>
  <c r="AU442" i="4"/>
  <c r="AU461" i="4" s="1"/>
  <c r="BM528" i="4"/>
  <c r="BM535" i="4" s="1"/>
  <c r="Y228" i="4"/>
  <c r="R163" i="4"/>
  <c r="AQ316" i="4"/>
  <c r="AC1033" i="4"/>
  <c r="AD1033" i="4"/>
  <c r="Y971" i="4"/>
  <c r="AB916" i="4"/>
  <c r="BJ896" i="4"/>
  <c r="AJ874" i="4"/>
  <c r="BL748" i="4"/>
  <c r="BD564" i="4"/>
  <c r="AW642" i="4"/>
  <c r="AV546" i="4"/>
  <c r="W642" i="4"/>
  <c r="BL488" i="4"/>
  <c r="BL489" i="4" s="1"/>
  <c r="BI564" i="4"/>
  <c r="AF528" i="4"/>
  <c r="AF535" i="4" s="1"/>
  <c r="BO442" i="4"/>
  <c r="AZ488" i="4"/>
  <c r="AZ489" i="4" s="1"/>
  <c r="AL329" i="4"/>
  <c r="U528" i="4"/>
  <c r="U535" i="4" s="1"/>
  <c r="AL461" i="4"/>
  <c r="V228" i="4"/>
  <c r="AN210" i="4"/>
  <c r="BH184" i="4"/>
  <c r="R89" i="4"/>
  <c r="R35" i="4"/>
  <c r="T546" i="4"/>
  <c r="AK280" i="4"/>
  <c r="AJ280" i="4"/>
  <c r="AX228" i="4"/>
  <c r="AT268" i="4"/>
  <c r="R123" i="4"/>
  <c r="U140" i="4"/>
  <c r="BG210" i="4"/>
  <c r="BL90" i="4"/>
  <c r="AH406" i="4"/>
  <c r="AN664" i="4"/>
  <c r="AZ664" i="4"/>
  <c r="AJ406" i="4"/>
  <c r="Y674" i="4"/>
  <c r="AT674" i="4"/>
  <c r="T528" i="4"/>
  <c r="T535" i="4" s="1"/>
  <c r="BO1033" i="4"/>
  <c r="AY994" i="4"/>
  <c r="AY995" i="4" s="1"/>
  <c r="AR994" i="4"/>
  <c r="AR995" i="4" s="1"/>
  <c r="AW971" i="4"/>
  <c r="AN994" i="4"/>
  <c r="AN995" i="4" s="1"/>
  <c r="AR971" i="4"/>
  <c r="AI944" i="4"/>
  <c r="AI951" i="4" s="1"/>
  <c r="AD944" i="4"/>
  <c r="AD951" i="4" s="1"/>
  <c r="BM906" i="4"/>
  <c r="BM917" i="4" s="1"/>
  <c r="BB896" i="4"/>
  <c r="R840" i="4"/>
  <c r="AC896" i="4"/>
  <c r="AD896" i="4"/>
  <c r="BO832" i="4"/>
  <c r="BO917" i="4" s="1"/>
  <c r="W798" i="4"/>
  <c r="AY748" i="4"/>
  <c r="AY805" i="4" s="1"/>
  <c r="AK710" i="4"/>
  <c r="AX642" i="4"/>
  <c r="BE684" i="4"/>
  <c r="BD710" i="4"/>
  <c r="BD725" i="4" s="1"/>
  <c r="BM664" i="4"/>
  <c r="AW664" i="4"/>
  <c r="AT586" i="4"/>
  <c r="AG586" i="4"/>
  <c r="Y642" i="4"/>
  <c r="Y546" i="4"/>
  <c r="V528" i="4"/>
  <c r="V535" i="4" s="1"/>
  <c r="T564" i="4"/>
  <c r="AE586" i="4"/>
  <c r="AE691" i="4" s="1"/>
  <c r="AF586" i="4"/>
  <c r="AR442" i="4"/>
  <c r="AR488" i="4"/>
  <c r="AR489" i="4" s="1"/>
  <c r="AR528" i="4"/>
  <c r="AR535" i="4" s="1"/>
  <c r="BC442" i="4"/>
  <c r="BC461" i="4" s="1"/>
  <c r="BJ442" i="4"/>
  <c r="BJ461" i="4" s="1"/>
  <c r="AY564" i="4"/>
  <c r="BE564" i="4"/>
  <c r="BC528" i="4"/>
  <c r="BC535" i="4" s="1"/>
  <c r="AG376" i="4"/>
  <c r="AG395" i="4" s="1"/>
  <c r="BA316" i="4"/>
  <c r="BA329" i="4" s="1"/>
  <c r="AM528" i="4"/>
  <c r="AM535" i="4" s="1"/>
  <c r="AF316" i="4"/>
  <c r="AF329" i="4" s="1"/>
  <c r="AD316" i="4"/>
  <c r="AD329" i="4" s="1"/>
  <c r="W268" i="4"/>
  <c r="AN258" i="4"/>
  <c r="AU228" i="4"/>
  <c r="Z210" i="4"/>
  <c r="BE140" i="4"/>
  <c r="AC184" i="4"/>
  <c r="X210" i="4"/>
  <c r="BJ210" i="4"/>
  <c r="AF140" i="4"/>
  <c r="AH90" i="4"/>
  <c r="Y664" i="4"/>
  <c r="W546" i="4"/>
  <c r="W691" i="4" s="1"/>
  <c r="AD376" i="4"/>
  <c r="AX316" i="4"/>
  <c r="BG329" i="4"/>
  <c r="AG316" i="4"/>
  <c r="AG329" i="4" s="1"/>
  <c r="AK258" i="4"/>
  <c r="AX258" i="4"/>
  <c r="BE210" i="4"/>
  <c r="AG184" i="4"/>
  <c r="U154" i="4"/>
  <c r="BI316" i="4"/>
  <c r="BN184" i="4"/>
  <c r="BL210" i="4"/>
  <c r="AB90" i="4"/>
  <c r="BJ612" i="4"/>
  <c r="AI528" i="4"/>
  <c r="AI535" i="4" s="1"/>
  <c r="AJ228" i="4"/>
  <c r="Y376" i="4"/>
  <c r="R175" i="4"/>
  <c r="BE184" i="4"/>
  <c r="AU258" i="4"/>
  <c r="AY140" i="4"/>
  <c r="U210" i="4"/>
  <c r="V154" i="4"/>
  <c r="W316" i="4"/>
  <c r="BO140" i="4"/>
  <c r="AE56" i="4"/>
  <c r="V90" i="4"/>
  <c r="AO546" i="4"/>
  <c r="BI280" i="4"/>
  <c r="AZ674" i="4"/>
  <c r="Z674" i="4"/>
  <c r="AU528" i="4"/>
  <c r="AU535" i="4" s="1"/>
  <c r="Z376" i="4"/>
  <c r="AL228" i="4"/>
  <c r="BB184" i="4"/>
  <c r="AE184" i="4"/>
  <c r="BN154" i="4"/>
  <c r="R47" i="4"/>
  <c r="BC228" i="4"/>
  <c r="BG90" i="4"/>
  <c r="AN612" i="4"/>
  <c r="Z280" i="4"/>
  <c r="BK674" i="4"/>
  <c r="AV596" i="4"/>
  <c r="AQ528" i="4"/>
  <c r="AQ535" i="4" s="1"/>
  <c r="AB280" i="4"/>
  <c r="AB329" i="4" s="1"/>
  <c r="AN316" i="4"/>
  <c r="AB268" i="4"/>
  <c r="AB184" i="4"/>
  <c r="AQ184" i="4"/>
  <c r="AD154" i="4"/>
  <c r="Y210" i="4"/>
  <c r="V612" i="4"/>
  <c r="AQ612" i="4"/>
  <c r="AI406" i="4"/>
  <c r="AH664" i="4"/>
  <c r="BI664" i="4"/>
  <c r="BN674" i="4"/>
  <c r="BA528" i="4"/>
  <c r="BA535" i="4" s="1"/>
  <c r="AE268" i="4"/>
  <c r="AE340" i="4"/>
  <c r="R253" i="4"/>
  <c r="AV184" i="4"/>
  <c r="AT184" i="4"/>
  <c r="AE154" i="4"/>
  <c r="AA316" i="4"/>
  <c r="AB210" i="4"/>
  <c r="AF90" i="4"/>
  <c r="AO56" i="4"/>
  <c r="T406" i="4"/>
  <c r="AJ674" i="4"/>
  <c r="V674" i="4"/>
  <c r="BK316" i="4"/>
  <c r="R257" i="4"/>
  <c r="AB528" i="4"/>
  <c r="AB535" i="4" s="1"/>
  <c r="BD528" i="4"/>
  <c r="BD535" i="4" s="1"/>
  <c r="AT316" i="4"/>
  <c r="AJ268" i="4"/>
  <c r="AG258" i="4"/>
  <c r="AU184" i="4"/>
  <c r="R111" i="4"/>
  <c r="AE210" i="4"/>
  <c r="AE140" i="4"/>
  <c r="BN56" i="4"/>
  <c r="BN269" i="4" s="1"/>
  <c r="AK90" i="4"/>
  <c r="BL664" i="4"/>
  <c r="AK674" i="4"/>
  <c r="AQ674" i="4"/>
  <c r="AO280" i="4"/>
  <c r="BG528" i="4"/>
  <c r="BG535" i="4" s="1"/>
  <c r="AW316" i="4"/>
  <c r="AF258" i="4"/>
  <c r="AA268" i="4"/>
  <c r="AN376" i="4"/>
  <c r="AD258" i="4"/>
  <c r="R201" i="4"/>
  <c r="AK228" i="4"/>
  <c r="AM210" i="4"/>
  <c r="AZ184" i="4"/>
  <c r="AX184" i="4"/>
  <c r="AH210" i="4"/>
  <c r="AG674" i="4"/>
  <c r="AA280" i="4"/>
  <c r="AA329" i="4" s="1"/>
  <c r="AW832" i="4"/>
  <c r="AK725" i="4"/>
  <c r="AX461" i="4"/>
  <c r="BE995" i="4"/>
  <c r="AH725" i="4"/>
  <c r="BO725" i="4"/>
  <c r="AU329" i="4"/>
  <c r="AE329" i="4"/>
  <c r="AL184" i="4"/>
  <c r="AJ140" i="4"/>
  <c r="R861" i="4"/>
  <c r="AX832" i="4"/>
  <c r="AM725" i="4"/>
  <c r="AQ564" i="4"/>
  <c r="AX874" i="4"/>
  <c r="BN784" i="4"/>
  <c r="AQ642" i="4"/>
  <c r="AP642" i="4"/>
  <c r="BM1033" i="4"/>
  <c r="S1020" i="4"/>
  <c r="R1019" i="4"/>
  <c r="R1020" i="4" s="1"/>
  <c r="BE944" i="4"/>
  <c r="BE951" i="4" s="1"/>
  <c r="AY784" i="4"/>
  <c r="R722" i="4"/>
  <c r="R624" i="4"/>
  <c r="S625" i="4"/>
  <c r="R625" i="4" s="1"/>
  <c r="BE442" i="4"/>
  <c r="X1033" i="4"/>
  <c r="R1006" i="4"/>
  <c r="S1007" i="4"/>
  <c r="R1012" i="4"/>
  <c r="AA1033" i="4"/>
  <c r="V1033" i="4"/>
  <c r="BE1033" i="4"/>
  <c r="Z1033" i="4"/>
  <c r="AR1033" i="4"/>
  <c r="BJ1033" i="4"/>
  <c r="AB994" i="4"/>
  <c r="AB995" i="4" s="1"/>
  <c r="R982" i="4"/>
  <c r="S983" i="4"/>
  <c r="BC971" i="4"/>
  <c r="AK971" i="4"/>
  <c r="BC995" i="4"/>
  <c r="AK995" i="4"/>
  <c r="R976" i="4"/>
  <c r="S977" i="4"/>
  <c r="R1025" i="4"/>
  <c r="R1026" i="4" s="1"/>
  <c r="S950" i="4"/>
  <c r="R949" i="4"/>
  <c r="R950" i="4" s="1"/>
  <c r="AC944" i="4"/>
  <c r="AC951" i="4" s="1"/>
  <c r="AZ944" i="4"/>
  <c r="AZ951" i="4" s="1"/>
  <c r="AR916" i="4"/>
  <c r="AH944" i="4"/>
  <c r="AH951" i="4" s="1"/>
  <c r="BH944" i="4"/>
  <c r="BH951" i="4" s="1"/>
  <c r="R904" i="4"/>
  <c r="BH896" i="4"/>
  <c r="AU896" i="4"/>
  <c r="BE874" i="4"/>
  <c r="BC896" i="4"/>
  <c r="BC917" i="4" s="1"/>
  <c r="W896" i="4"/>
  <c r="AV896" i="4"/>
  <c r="BG896" i="4"/>
  <c r="S827" i="4"/>
  <c r="R827" i="4" s="1"/>
  <c r="R826" i="4"/>
  <c r="AN832" i="4"/>
  <c r="AM874" i="4"/>
  <c r="R802" i="4"/>
  <c r="BN832" i="4"/>
  <c r="Z832" i="4"/>
  <c r="BJ832" i="4"/>
  <c r="AG832" i="4"/>
  <c r="AZ798" i="4"/>
  <c r="AY798" i="4"/>
  <c r="R738" i="4"/>
  <c r="S739" i="4"/>
  <c r="R739" i="4" s="1"/>
  <c r="BA798" i="4"/>
  <c r="BB798" i="4"/>
  <c r="R845" i="4"/>
  <c r="S783" i="4"/>
  <c r="R783" i="4" s="1"/>
  <c r="R782" i="4"/>
  <c r="R789" i="4"/>
  <c r="R775" i="4"/>
  <c r="AF784" i="4"/>
  <c r="AC784" i="4"/>
  <c r="AV784" i="4"/>
  <c r="AQ784" i="4"/>
  <c r="AQ805" i="4" s="1"/>
  <c r="U784" i="4"/>
  <c r="AM784" i="4"/>
  <c r="Y784" i="4"/>
  <c r="BL784" i="4"/>
  <c r="AX748" i="4"/>
  <c r="BI748" i="4"/>
  <c r="AS748" i="4"/>
  <c r="BH748" i="4"/>
  <c r="AJ748" i="4"/>
  <c r="V748" i="4"/>
  <c r="BD748" i="4"/>
  <c r="Z748" i="4"/>
  <c r="BF725" i="4"/>
  <c r="BB724" i="4"/>
  <c r="BG724" i="4"/>
  <c r="AQ684" i="4"/>
  <c r="S679" i="4"/>
  <c r="R678" i="4"/>
  <c r="AX725" i="4"/>
  <c r="AN684" i="4"/>
  <c r="AF664" i="4"/>
  <c r="BJ642" i="4"/>
  <c r="R611" i="4"/>
  <c r="AM586" i="4"/>
  <c r="AV528" i="4"/>
  <c r="AV535" i="4" s="1"/>
  <c r="BB546" i="4"/>
  <c r="BB691" i="4" s="1"/>
  <c r="AJ546" i="4"/>
  <c r="R715" i="4"/>
  <c r="AF642" i="4"/>
  <c r="AG642" i="4"/>
  <c r="AG691" i="4" s="1"/>
  <c r="V642" i="4"/>
  <c r="AN642" i="4"/>
  <c r="S612" i="4"/>
  <c r="R607" i="4"/>
  <c r="BM586" i="4"/>
  <c r="AN528" i="4"/>
  <c r="AN535" i="4" s="1"/>
  <c r="AC535" i="4"/>
  <c r="BH488" i="4"/>
  <c r="BH489" i="4" s="1"/>
  <c r="AP488" i="4"/>
  <c r="AP489" i="4" s="1"/>
  <c r="X488" i="4"/>
  <c r="X489" i="4" s="1"/>
  <c r="BJ691" i="4"/>
  <c r="R526" i="4"/>
  <c r="AX488" i="4"/>
  <c r="AX489" i="4" s="1"/>
  <c r="BH442" i="4"/>
  <c r="AP442" i="4"/>
  <c r="BH406" i="4"/>
  <c r="AP406" i="4"/>
  <c r="R522" i="4"/>
  <c r="R540" i="4"/>
  <c r="R559" i="4"/>
  <c r="R502" i="4"/>
  <c r="AH488" i="4"/>
  <c r="AH489" i="4" s="1"/>
  <c r="Y461" i="4"/>
  <c r="AV316" i="4"/>
  <c r="AY280" i="4"/>
  <c r="R404" i="4"/>
  <c r="U564" i="4"/>
  <c r="AE528" i="4"/>
  <c r="AE535" i="4" s="1"/>
  <c r="AO433" i="4"/>
  <c r="AO442" i="4" s="1"/>
  <c r="AO461" i="4" s="1"/>
  <c r="AA461" i="4"/>
  <c r="T258" i="4"/>
  <c r="R358" i="4"/>
  <c r="AW329" i="4"/>
  <c r="BI258" i="4"/>
  <c r="AQ258" i="4"/>
  <c r="AX376" i="4"/>
  <c r="AX395" i="4" s="1"/>
  <c r="S351" i="4"/>
  <c r="R350" i="4"/>
  <c r="AK376" i="4"/>
  <c r="AK395" i="4" s="1"/>
  <c r="BC376" i="4"/>
  <c r="W376" i="4"/>
  <c r="W395" i="4" s="1"/>
  <c r="AB340" i="4"/>
  <c r="AT340" i="4"/>
  <c r="BL340" i="4"/>
  <c r="V258" i="4"/>
  <c r="BB228" i="4"/>
  <c r="AC210" i="4"/>
  <c r="BB258" i="4"/>
  <c r="BA258" i="4"/>
  <c r="R209" i="4"/>
  <c r="BH210" i="4"/>
  <c r="AP210" i="4"/>
  <c r="R174" i="4"/>
  <c r="U184" i="4"/>
  <c r="AN184" i="4"/>
  <c r="BF184" i="4"/>
  <c r="Z184" i="4"/>
  <c r="AR184" i="4"/>
  <c r="BJ184" i="4"/>
  <c r="S145" i="4"/>
  <c r="R144" i="4"/>
  <c r="AL154" i="4"/>
  <c r="BD154" i="4"/>
  <c r="AA154" i="4"/>
  <c r="S119" i="4"/>
  <c r="R119" i="4" s="1"/>
  <c r="R118" i="4"/>
  <c r="AQ210" i="4"/>
  <c r="BI210" i="4"/>
  <c r="R266" i="4"/>
  <c r="R126" i="4"/>
  <c r="S127" i="4"/>
  <c r="R127" i="4" s="1"/>
  <c r="AV140" i="4"/>
  <c r="AC140" i="4"/>
  <c r="AB140" i="4"/>
  <c r="AT140" i="4"/>
  <c r="BL140" i="4"/>
  <c r="S85" i="4"/>
  <c r="R85" i="4" s="1"/>
  <c r="R84" i="4"/>
  <c r="AM90" i="4"/>
  <c r="AC56" i="4"/>
  <c r="AB56" i="4"/>
  <c r="AT56" i="4"/>
  <c r="BL56" i="4"/>
  <c r="R22" i="4"/>
  <c r="R72" i="4"/>
  <c r="S55" i="4"/>
  <c r="R55" i="4" s="1"/>
  <c r="R54" i="4"/>
  <c r="AU140" i="4"/>
  <c r="AR56" i="4"/>
  <c r="AL90" i="4"/>
  <c r="BD90" i="4"/>
  <c r="AQ90" i="4"/>
  <c r="BI90" i="4"/>
  <c r="AC90" i="4"/>
  <c r="AV56" i="4"/>
  <c r="BB56" i="4"/>
  <c r="AR140" i="4"/>
  <c r="BA56" i="4"/>
  <c r="S43" i="4"/>
  <c r="R43" i="4" s="1"/>
  <c r="R42" i="4"/>
  <c r="R76" i="4"/>
  <c r="AA140" i="4"/>
  <c r="BH1033" i="4"/>
  <c r="AH995" i="4"/>
  <c r="AX896" i="4"/>
  <c r="AW874" i="4"/>
  <c r="AR798" i="4"/>
  <c r="R766" i="4"/>
  <c r="S767" i="4"/>
  <c r="R767" i="4" s="1"/>
  <c r="AR784" i="4"/>
  <c r="X784" i="4"/>
  <c r="AM748" i="4"/>
  <c r="BL674" i="4"/>
  <c r="BD642" i="4"/>
  <c r="R494" i="4"/>
  <c r="R672" i="4"/>
  <c r="R466" i="4"/>
  <c r="S467" i="4"/>
  <c r="BA461" i="4"/>
  <c r="V376" i="4"/>
  <c r="AY258" i="4"/>
  <c r="R320" i="4"/>
  <c r="S205" i="4"/>
  <c r="R205" i="4" s="1"/>
  <c r="R204" i="4"/>
  <c r="R267" i="4"/>
  <c r="R80" i="4"/>
  <c r="AL56" i="4"/>
  <c r="S328" i="4"/>
  <c r="R327" i="4"/>
  <c r="R328" i="4" s="1"/>
  <c r="S171" i="4"/>
  <c r="R171" i="4" s="1"/>
  <c r="R170" i="4"/>
  <c r="AU56" i="4"/>
  <c r="BK56" i="4"/>
  <c r="AS1033" i="4"/>
  <c r="AL994" i="4"/>
  <c r="AL995" i="4" s="1"/>
  <c r="W944" i="4"/>
  <c r="W951" i="4" s="1"/>
  <c r="S943" i="4"/>
  <c r="R943" i="4" s="1"/>
  <c r="R942" i="4"/>
  <c r="R934" i="4"/>
  <c r="S935" i="4"/>
  <c r="R935" i="4" s="1"/>
  <c r="R1018" i="4"/>
  <c r="BB944" i="4"/>
  <c r="BB951" i="4" s="1"/>
  <c r="BM896" i="4"/>
  <c r="R872" i="4"/>
  <c r="S873" i="4"/>
  <c r="R873" i="4" s="1"/>
  <c r="AO874" i="4"/>
  <c r="BB832" i="4"/>
  <c r="U832" i="4"/>
  <c r="AM832" i="4"/>
  <c r="R796" i="4"/>
  <c r="R778" i="4"/>
  <c r="S779" i="4"/>
  <c r="R779" i="4" s="1"/>
  <c r="AP832" i="4"/>
  <c r="BE784" i="4"/>
  <c r="R878" i="4"/>
  <c r="R763" i="4"/>
  <c r="R753" i="4"/>
  <c r="R754" i="4" s="1"/>
  <c r="BA784" i="4"/>
  <c r="AX784" i="4"/>
  <c r="BB784" i="4"/>
  <c r="AW784" i="4"/>
  <c r="BC784" i="4"/>
  <c r="T748" i="4"/>
  <c r="AC748" i="4"/>
  <c r="AT805" i="4"/>
  <c r="X748" i="4"/>
  <c r="AB805" i="4"/>
  <c r="AZ710" i="4"/>
  <c r="Z784" i="4"/>
  <c r="BB710" i="4"/>
  <c r="R682" i="4"/>
  <c r="S683" i="4"/>
  <c r="R683" i="4" s="1"/>
  <c r="AC725" i="4"/>
  <c r="AI684" i="4"/>
  <c r="BA684" i="4"/>
  <c r="V684" i="4"/>
  <c r="R747" i="4"/>
  <c r="S709" i="4"/>
  <c r="R709" i="4" s="1"/>
  <c r="R708" i="4"/>
  <c r="R696" i="4"/>
  <c r="T621" i="4"/>
  <c r="R620" i="4"/>
  <c r="R584" i="4"/>
  <c r="S585" i="4"/>
  <c r="R585" i="4" s="1"/>
  <c r="BH535" i="4"/>
  <c r="AP528" i="4"/>
  <c r="AP535" i="4" s="1"/>
  <c r="R600" i="4"/>
  <c r="S601" i="4"/>
  <c r="R628" i="4"/>
  <c r="S629" i="4"/>
  <c r="R629" i="4" s="1"/>
  <c r="U642" i="4"/>
  <c r="AM642" i="4"/>
  <c r="AB642" i="4"/>
  <c r="BI642" i="4"/>
  <c r="BH586" i="4"/>
  <c r="BC691" i="4"/>
  <c r="BB488" i="4"/>
  <c r="BB489" i="4" s="1"/>
  <c r="AJ488" i="4"/>
  <c r="AJ489" i="4" s="1"/>
  <c r="R673" i="4"/>
  <c r="BB442" i="4"/>
  <c r="BB406" i="4"/>
  <c r="AR642" i="4"/>
  <c r="R569" i="4"/>
  <c r="R459" i="4"/>
  <c r="R460" i="4" s="1"/>
  <c r="S460" i="4"/>
  <c r="R429" i="4"/>
  <c r="AE461" i="4"/>
  <c r="R366" i="4"/>
  <c r="S367" i="4"/>
  <c r="R367" i="4" s="1"/>
  <c r="R446" i="4"/>
  <c r="R387" i="4"/>
  <c r="R388" i="4" s="1"/>
  <c r="S388" i="4"/>
  <c r="BH316" i="4"/>
  <c r="AP316" i="4"/>
  <c r="BK280" i="4"/>
  <c r="AS280" i="4"/>
  <c r="R306" i="4"/>
  <c r="S307" i="4"/>
  <c r="R307" i="4" s="1"/>
  <c r="R294" i="4"/>
  <c r="S295" i="4"/>
  <c r="R295" i="4" s="1"/>
  <c r="R370" i="4"/>
  <c r="R274" i="4"/>
  <c r="Y329" i="4"/>
  <c r="R256" i="4"/>
  <c r="AL376" i="4"/>
  <c r="BD376" i="4"/>
  <c r="BD395" i="4" s="1"/>
  <c r="AQ376" i="4"/>
  <c r="BI376" i="4"/>
  <c r="AC376" i="4"/>
  <c r="AC395" i="4" s="1"/>
  <c r="AH340" i="4"/>
  <c r="AV228" i="4"/>
  <c r="W210" i="4"/>
  <c r="AZ329" i="4"/>
  <c r="BN258" i="4"/>
  <c r="AV258" i="4"/>
  <c r="BC329" i="4"/>
  <c r="AG268" i="4"/>
  <c r="BB210" i="4"/>
  <c r="R241" i="4"/>
  <c r="R208" i="4"/>
  <c r="R158" i="4"/>
  <c r="AY184" i="4"/>
  <c r="AA184" i="4"/>
  <c r="AF184" i="4"/>
  <c r="Y154" i="4"/>
  <c r="AR154" i="4"/>
  <c r="BJ154" i="4"/>
  <c r="AG154" i="4"/>
  <c r="S322" i="4"/>
  <c r="R321" i="4"/>
  <c r="R322" i="4" s="1"/>
  <c r="S149" i="4"/>
  <c r="R149" i="4" s="1"/>
  <c r="R148" i="4"/>
  <c r="AI140" i="4"/>
  <c r="AH140" i="4"/>
  <c r="AZ140" i="4"/>
  <c r="R88" i="4"/>
  <c r="BK90" i="4"/>
  <c r="AP56" i="4"/>
  <c r="AI56" i="4"/>
  <c r="AH56" i="4"/>
  <c r="AZ56" i="4"/>
  <c r="R98" i="4"/>
  <c r="AG90" i="4"/>
  <c r="R69" i="4"/>
  <c r="S107" i="4"/>
  <c r="R107" i="4" s="1"/>
  <c r="R106" i="4"/>
  <c r="R46" i="4"/>
  <c r="AR90" i="4"/>
  <c r="BJ90" i="4"/>
  <c r="AW90" i="4"/>
  <c r="BO90" i="4"/>
  <c r="AI90" i="4"/>
  <c r="R326" i="4"/>
  <c r="S31" i="4"/>
  <c r="R31" i="4" s="1"/>
  <c r="R30" i="4"/>
  <c r="AY56" i="4"/>
  <c r="S51" i="4"/>
  <c r="R51" i="4" s="1"/>
  <c r="R50" i="4"/>
  <c r="R189" i="4"/>
  <c r="S963" i="4"/>
  <c r="R962" i="4"/>
  <c r="AY896" i="4"/>
  <c r="AC832" i="4"/>
  <c r="R788" i="4"/>
  <c r="AO784" i="4"/>
  <c r="AV805" i="4"/>
  <c r="BF917" i="4"/>
  <c r="AJ642" i="4"/>
  <c r="BK586" i="4"/>
  <c r="AM488" i="4"/>
  <c r="AM489" i="4" s="1"/>
  <c r="BE406" i="4"/>
  <c r="BE461" i="4" s="1"/>
  <c r="R495" i="4"/>
  <c r="R354" i="4"/>
  <c r="S355" i="4"/>
  <c r="R355" i="4" s="1"/>
  <c r="S483" i="4"/>
  <c r="R483" i="4" s="1"/>
  <c r="R482" i="4"/>
  <c r="R503" i="4"/>
  <c r="AV280" i="4"/>
  <c r="AW340" i="4"/>
  <c r="S233" i="4"/>
  <c r="R232" i="4"/>
  <c r="R237" i="4"/>
  <c r="R240" i="4"/>
  <c r="AJ56" i="4"/>
  <c r="R68" i="4"/>
  <c r="AX1033" i="4"/>
  <c r="R948" i="4"/>
  <c r="AB944" i="4"/>
  <c r="AB951" i="4" s="1"/>
  <c r="BB906" i="4"/>
  <c r="R901" i="4"/>
  <c r="R906" i="4" s="1"/>
  <c r="AZ874" i="4"/>
  <c r="R836" i="4"/>
  <c r="BI896" i="4"/>
  <c r="AJ896" i="4"/>
  <c r="AF832" i="4"/>
  <c r="AZ1033" i="4"/>
  <c r="AV1033" i="4"/>
  <c r="AI1033" i="4"/>
  <c r="BA1033" i="4"/>
  <c r="AP994" i="4"/>
  <c r="AP995" i="4" s="1"/>
  <c r="BA995" i="4"/>
  <c r="W994" i="4"/>
  <c r="W995" i="4" s="1"/>
  <c r="AO994" i="4"/>
  <c r="AO995" i="4" s="1"/>
  <c r="BG994" i="4"/>
  <c r="BG995" i="4" s="1"/>
  <c r="BL971" i="4"/>
  <c r="AT971" i="4"/>
  <c r="AB971" i="4"/>
  <c r="BK994" i="4"/>
  <c r="BK995" i="4" s="1"/>
  <c r="AJ994" i="4"/>
  <c r="AJ995" i="4" s="1"/>
  <c r="S1002" i="4"/>
  <c r="R1001" i="4"/>
  <c r="R1002" i="4" s="1"/>
  <c r="AL944" i="4"/>
  <c r="AL951" i="4" s="1"/>
  <c r="T944" i="4"/>
  <c r="T951" i="4" s="1"/>
  <c r="R910" i="4"/>
  <c r="S911" i="4"/>
  <c r="BI944" i="4"/>
  <c r="BI951" i="4" s="1"/>
  <c r="AQ944" i="4"/>
  <c r="AQ951" i="4" s="1"/>
  <c r="Y944" i="4"/>
  <c r="Y951" i="4" s="1"/>
  <c r="R900" i="4"/>
  <c r="AY944" i="4"/>
  <c r="AY951" i="4" s="1"/>
  <c r="Y896" i="4"/>
  <c r="AS874" i="4"/>
  <c r="AE896" i="4"/>
  <c r="R848" i="4"/>
  <c r="BN874" i="4"/>
  <c r="BL896" i="4"/>
  <c r="AF896" i="4"/>
  <c r="AT896" i="4"/>
  <c r="U896" i="4"/>
  <c r="AM896" i="4"/>
  <c r="R868" i="4"/>
  <c r="S869" i="4"/>
  <c r="R852" i="4"/>
  <c r="AY832" i="4"/>
  <c r="R864" i="4"/>
  <c r="AS832" i="4"/>
  <c r="AI832" i="4"/>
  <c r="BA832" i="4"/>
  <c r="X832" i="4"/>
  <c r="AO832" i="4"/>
  <c r="R792" i="4"/>
  <c r="S793" i="4"/>
  <c r="R793" i="4" s="1"/>
  <c r="AH798" i="4"/>
  <c r="AG798" i="4"/>
  <c r="BG798" i="4"/>
  <c r="R810" i="4"/>
  <c r="AI798" i="4"/>
  <c r="BK798" i="4"/>
  <c r="R752" i="4"/>
  <c r="R879" i="4"/>
  <c r="S743" i="4"/>
  <c r="R743" i="4" s="1"/>
  <c r="R742" i="4"/>
  <c r="BF784" i="4"/>
  <c r="BI784" i="4"/>
  <c r="AN784" i="4"/>
  <c r="BG784" i="4"/>
  <c r="AZ784" i="4"/>
  <c r="AD784" i="4"/>
  <c r="BK784" i="4"/>
  <c r="AH784" i="4"/>
  <c r="S719" i="4"/>
  <c r="R719" i="4" s="1"/>
  <c r="R718" i="4"/>
  <c r="AI748" i="4"/>
  <c r="AI805" i="4" s="1"/>
  <c r="BM748" i="4"/>
  <c r="BB748" i="4"/>
  <c r="AW748" i="4"/>
  <c r="AA748" i="4"/>
  <c r="BC748" i="4"/>
  <c r="AE748" i="4"/>
  <c r="BC724" i="4"/>
  <c r="AW710" i="4"/>
  <c r="AS724" i="4"/>
  <c r="R704" i="4"/>
  <c r="S705" i="4"/>
  <c r="R705" i="4" s="1"/>
  <c r="AY710" i="4"/>
  <c r="BI684" i="4"/>
  <c r="T684" i="4"/>
  <c r="AL684" i="4"/>
  <c r="BD684" i="4"/>
  <c r="BF684" i="4"/>
  <c r="AX664" i="4"/>
  <c r="R697" i="4"/>
  <c r="AY642" i="4"/>
  <c r="AV586" i="4"/>
  <c r="AD586" i="4"/>
  <c r="BE528" i="4"/>
  <c r="BE535" i="4" s="1"/>
  <c r="BK546" i="4"/>
  <c r="AS546" i="4"/>
  <c r="AA546" i="4"/>
  <c r="R651" i="4"/>
  <c r="BN642" i="4"/>
  <c r="X642" i="4"/>
  <c r="BH642" i="4"/>
  <c r="AE642" i="4"/>
  <c r="BE586" i="4"/>
  <c r="R518" i="4"/>
  <c r="S519" i="4"/>
  <c r="R519" i="4" s="1"/>
  <c r="AY488" i="4"/>
  <c r="AY489" i="4" s="1"/>
  <c r="AG488" i="4"/>
  <c r="AG489" i="4" s="1"/>
  <c r="R576" i="4"/>
  <c r="S577" i="4"/>
  <c r="R577" i="4" s="1"/>
  <c r="R554" i="4"/>
  <c r="R551" i="4"/>
  <c r="BN535" i="4"/>
  <c r="BG488" i="4"/>
  <c r="BG489" i="4" s="1"/>
  <c r="AY442" i="4"/>
  <c r="AY406" i="4"/>
  <c r="R424" i="4"/>
  <c r="S393" i="4"/>
  <c r="R392" i="4"/>
  <c r="S448" i="4"/>
  <c r="R447" i="4"/>
  <c r="R448" i="4" s="1"/>
  <c r="BE376" i="4"/>
  <c r="BE395" i="4" s="1"/>
  <c r="S515" i="4"/>
  <c r="R515" i="4" s="1"/>
  <c r="R514" i="4"/>
  <c r="R436" i="4"/>
  <c r="BE316" i="4"/>
  <c r="AM316" i="4"/>
  <c r="BH280" i="4"/>
  <c r="BH329" i="4" s="1"/>
  <c r="AP280" i="4"/>
  <c r="R416" i="4"/>
  <c r="R498" i="4"/>
  <c r="S499" i="4"/>
  <c r="Y528" i="4"/>
  <c r="Y535" i="4" s="1"/>
  <c r="R410" i="4"/>
  <c r="S411" i="4"/>
  <c r="AI316" i="4"/>
  <c r="AI329" i="4" s="1"/>
  <c r="R371" i="4"/>
  <c r="AC258" i="4"/>
  <c r="BF268" i="4"/>
  <c r="AZ258" i="4"/>
  <c r="AO376" i="4"/>
  <c r="AO395" i="4" s="1"/>
  <c r="BG376" i="4"/>
  <c r="BG395" i="4" s="1"/>
  <c r="AB376" i="4"/>
  <c r="AT376" i="4"/>
  <c r="BL376" i="4"/>
  <c r="AF376" i="4"/>
  <c r="AF395" i="4" s="1"/>
  <c r="S335" i="4"/>
  <c r="R334" i="4"/>
  <c r="BC340" i="4"/>
  <c r="S245" i="4"/>
  <c r="R245" i="4" s="1"/>
  <c r="R244" i="4"/>
  <c r="AE258" i="4"/>
  <c r="BK228" i="4"/>
  <c r="AS228" i="4"/>
  <c r="T210" i="4"/>
  <c r="AS184" i="4"/>
  <c r="BK258" i="4"/>
  <c r="AS258" i="4"/>
  <c r="AT329" i="4"/>
  <c r="X268" i="4"/>
  <c r="BJ258" i="4"/>
  <c r="AR258" i="4"/>
  <c r="R197" i="4"/>
  <c r="AY210" i="4"/>
  <c r="R178" i="4"/>
  <c r="S179" i="4"/>
  <c r="R179" i="4" s="1"/>
  <c r="R152" i="4"/>
  <c r="T153" i="4"/>
  <c r="R153" i="4" s="1"/>
  <c r="R236" i="4"/>
  <c r="R200" i="4"/>
  <c r="AP184" i="4"/>
  <c r="AD184" i="4"/>
  <c r="AW184" i="4"/>
  <c r="BO184" i="4"/>
  <c r="AI184" i="4"/>
  <c r="BA184" i="4"/>
  <c r="AU154" i="4"/>
  <c r="AJ154" i="4"/>
  <c r="R252" i="4"/>
  <c r="S299" i="4"/>
  <c r="R299" i="4" s="1"/>
  <c r="R298" i="4"/>
  <c r="R138" i="4"/>
  <c r="BN140" i="4"/>
  <c r="T140" i="4"/>
  <c r="S95" i="4"/>
  <c r="R94" i="4"/>
  <c r="AK140" i="4"/>
  <c r="BC140" i="4"/>
  <c r="BE90" i="4"/>
  <c r="T56" i="4"/>
  <c r="S19" i="4"/>
  <c r="R18" i="4"/>
  <c r="AK56" i="4"/>
  <c r="BC56" i="4"/>
  <c r="AA90" i="4"/>
  <c r="AP90" i="4"/>
  <c r="R400" i="4"/>
  <c r="R102" i="4"/>
  <c r="S103" i="4"/>
  <c r="R103" i="4" s="1"/>
  <c r="S61" i="4"/>
  <c r="R60" i="4"/>
  <c r="BJ56" i="4"/>
  <c r="BN90" i="4"/>
  <c r="AU90" i="4"/>
  <c r="BM90" i="4"/>
  <c r="AZ90" i="4"/>
  <c r="T90" i="4"/>
  <c r="R290" i="4"/>
  <c r="R159" i="4"/>
  <c r="BJ140" i="4"/>
  <c r="R26" i="4"/>
  <c r="S27" i="4"/>
  <c r="R27" i="4" s="1"/>
  <c r="AS56" i="4"/>
  <c r="AP1033" i="4"/>
  <c r="S1014" i="4"/>
  <c r="R1013" i="4"/>
  <c r="R1014" i="4" s="1"/>
  <c r="AZ995" i="4"/>
  <c r="BO944" i="4"/>
  <c r="BO951" i="4" s="1"/>
  <c r="R938" i="4"/>
  <c r="S939" i="4"/>
  <c r="R939" i="4" s="1"/>
  <c r="BK832" i="4"/>
  <c r="AJ917" i="4"/>
  <c r="AW798" i="4"/>
  <c r="R811" i="4"/>
  <c r="S663" i="4"/>
  <c r="R663" i="4" s="1"/>
  <c r="R662" i="4"/>
  <c r="R746" i="4"/>
  <c r="R572" i="4"/>
  <c r="S573" i="4"/>
  <c r="R573" i="4" s="1"/>
  <c r="R610" i="4"/>
  <c r="BE488" i="4"/>
  <c r="BE489" i="4" s="1"/>
  <c r="S471" i="4"/>
  <c r="R471" i="4" s="1"/>
  <c r="R470" i="4"/>
  <c r="R386" i="4"/>
  <c r="R345" i="4"/>
  <c r="R346" i="4" s="1"/>
  <c r="V329" i="4"/>
  <c r="R359" i="4"/>
  <c r="BO340" i="4"/>
  <c r="S223" i="4"/>
  <c r="R223" i="4" s="1"/>
  <c r="R222" i="4"/>
  <c r="AO140" i="4"/>
  <c r="S1039" i="4"/>
  <c r="R1038" i="4"/>
  <c r="BK1033" i="4"/>
  <c r="R988" i="4"/>
  <c r="S989" i="4"/>
  <c r="T994" i="4"/>
  <c r="T995" i="4" s="1"/>
  <c r="AT1033" i="4"/>
  <c r="T1033" i="4"/>
  <c r="BD1033" i="4"/>
  <c r="AE994" i="4"/>
  <c r="AE995" i="4" s="1"/>
  <c r="AQ995" i="4"/>
  <c r="R1000" i="4"/>
  <c r="R968" i="4"/>
  <c r="R992" i="4"/>
  <c r="S993" i="4"/>
  <c r="R993" i="4" s="1"/>
  <c r="S931" i="4"/>
  <c r="R931" i="4" s="1"/>
  <c r="R930" i="4"/>
  <c r="BF944" i="4"/>
  <c r="BF951" i="4" s="1"/>
  <c r="V944" i="4"/>
  <c r="V951" i="4" s="1"/>
  <c r="BN944" i="4"/>
  <c r="BN951" i="4" s="1"/>
  <c r="AV944" i="4"/>
  <c r="AV951" i="4" s="1"/>
  <c r="S915" i="4"/>
  <c r="R915" i="4" s="1"/>
  <c r="R914" i="4"/>
  <c r="R882" i="4"/>
  <c r="BL874" i="4"/>
  <c r="AP874" i="4"/>
  <c r="AY906" i="4"/>
  <c r="BN896" i="4"/>
  <c r="V896" i="4"/>
  <c r="BD874" i="4"/>
  <c r="BK874" i="4"/>
  <c r="AU874" i="4"/>
  <c r="AS896" i="4"/>
  <c r="AI896" i="4"/>
  <c r="BA896" i="4"/>
  <c r="R890" i="4"/>
  <c r="S891" i="4"/>
  <c r="R891" i="4" s="1"/>
  <c r="R894" i="4"/>
  <c r="S895" i="4"/>
  <c r="R895" i="4" s="1"/>
  <c r="R803" i="4"/>
  <c r="R804" i="4" s="1"/>
  <c r="R857" i="4"/>
  <c r="AV832" i="4"/>
  <c r="AV917" i="4" s="1"/>
  <c r="AL832" i="4"/>
  <c r="BD832" i="4"/>
  <c r="AA832" i="4"/>
  <c r="Z798" i="4"/>
  <c r="AE798" i="4"/>
  <c r="R734" i="4"/>
  <c r="BM784" i="4"/>
  <c r="AP784" i="4"/>
  <c r="AG784" i="4"/>
  <c r="S759" i="4"/>
  <c r="R758" i="4"/>
  <c r="AK784" i="4"/>
  <c r="AR748" i="4"/>
  <c r="AN748" i="4"/>
  <c r="BG748" i="4"/>
  <c r="AZ748" i="4"/>
  <c r="AD748" i="4"/>
  <c r="BK748" i="4"/>
  <c r="AH748" i="4"/>
  <c r="AZ724" i="4"/>
  <c r="BL725" i="4"/>
  <c r="BC684" i="4"/>
  <c r="AK684" i="4"/>
  <c r="S690" i="4"/>
  <c r="AL664" i="4"/>
  <c r="AL691" i="4" s="1"/>
  <c r="R636" i="4"/>
  <c r="S637" i="4"/>
  <c r="R637" i="4" s="1"/>
  <c r="AT642" i="4"/>
  <c r="BB528" i="4"/>
  <c r="BB535" i="4" s="1"/>
  <c r="AG725" i="4"/>
  <c r="BH546" i="4"/>
  <c r="AP546" i="4"/>
  <c r="X546" i="4"/>
  <c r="S674" i="4"/>
  <c r="R669" i="4"/>
  <c r="R647" i="4"/>
  <c r="U710" i="4"/>
  <c r="U725" i="4" s="1"/>
  <c r="R650" i="4"/>
  <c r="R640" i="4"/>
  <c r="S641" i="4"/>
  <c r="R641" i="4" s="1"/>
  <c r="AU642" i="4"/>
  <c r="AA642" i="4"/>
  <c r="BK642" i="4"/>
  <c r="AH642" i="4"/>
  <c r="AV488" i="4"/>
  <c r="AV489" i="4" s="1"/>
  <c r="AD488" i="4"/>
  <c r="AD489" i="4" s="1"/>
  <c r="S487" i="4"/>
  <c r="R487" i="4" s="1"/>
  <c r="R486" i="4"/>
  <c r="T488" i="4"/>
  <c r="T489" i="4" s="1"/>
  <c r="AV442" i="4"/>
  <c r="AV406" i="4"/>
  <c r="R478" i="4"/>
  <c r="S479" i="4"/>
  <c r="R479" i="4" s="1"/>
  <c r="R452" i="4"/>
  <c r="S453" i="4"/>
  <c r="S633" i="4"/>
  <c r="R633" i="4" s="1"/>
  <c r="R632" i="4"/>
  <c r="R425" i="4"/>
  <c r="AV395" i="4"/>
  <c r="R568" i="4"/>
  <c r="R437" i="4"/>
  <c r="BO461" i="4"/>
  <c r="U376" i="4"/>
  <c r="U395" i="4" s="1"/>
  <c r="BB316" i="4"/>
  <c r="BE280" i="4"/>
  <c r="BE329" i="4" s="1"/>
  <c r="AM280" i="4"/>
  <c r="R421" i="4"/>
  <c r="S442" i="4"/>
  <c r="R417" i="4"/>
  <c r="R594" i="4"/>
  <c r="S595" i="4"/>
  <c r="AN461" i="4"/>
  <c r="R262" i="4"/>
  <c r="S263" i="4"/>
  <c r="Z258" i="4"/>
  <c r="R381" i="4"/>
  <c r="R382" i="4" s="1"/>
  <c r="S382" i="4"/>
  <c r="S285" i="4"/>
  <c r="R284" i="4"/>
  <c r="BO329" i="4"/>
  <c r="AW268" i="4"/>
  <c r="BO258" i="4"/>
  <c r="AW258" i="4"/>
  <c r="AR376" i="4"/>
  <c r="AR395" i="4" s="1"/>
  <c r="BJ376" i="4"/>
  <c r="BJ395" i="4" s="1"/>
  <c r="AE376" i="4"/>
  <c r="AE395" i="4" s="1"/>
  <c r="AW376" i="4"/>
  <c r="BO376" i="4"/>
  <c r="AI376" i="4"/>
  <c r="BA395" i="4"/>
  <c r="V340" i="4"/>
  <c r="AN340" i="4"/>
  <c r="BF340" i="4"/>
  <c r="Z395" i="4"/>
  <c r="BH228" i="4"/>
  <c r="AP228" i="4"/>
  <c r="R139" i="4"/>
  <c r="R302" i="4"/>
  <c r="BH258" i="4"/>
  <c r="AP258" i="4"/>
  <c r="R249" i="4"/>
  <c r="BG258" i="4"/>
  <c r="AO258" i="4"/>
  <c r="BN210" i="4"/>
  <c r="AV210" i="4"/>
  <c r="V184" i="4"/>
  <c r="R196" i="4"/>
  <c r="R188" i="4"/>
  <c r="Z154" i="4"/>
  <c r="R226" i="4"/>
  <c r="AD210" i="4"/>
  <c r="AH184" i="4"/>
  <c r="BD184" i="4"/>
  <c r="R214" i="4"/>
  <c r="R135" i="4"/>
  <c r="S131" i="4"/>
  <c r="R131" i="4" s="1"/>
  <c r="R130" i="4"/>
  <c r="S193" i="4"/>
  <c r="R192" i="4"/>
  <c r="BH140" i="4"/>
  <c r="W140" i="4"/>
  <c r="V140" i="4"/>
  <c r="AN140" i="4"/>
  <c r="BF140" i="4"/>
  <c r="AY90" i="4"/>
  <c r="AG56" i="4"/>
  <c r="W56" i="4"/>
  <c r="V56" i="4"/>
  <c r="AN56" i="4"/>
  <c r="BF56" i="4"/>
  <c r="U90" i="4"/>
  <c r="S406" i="4"/>
  <c r="R401" i="4"/>
  <c r="R162" i="4"/>
  <c r="BG140" i="4"/>
  <c r="T39" i="4"/>
  <c r="R39" i="4" s="1"/>
  <c r="R38" i="4"/>
  <c r="BD56" i="4"/>
  <c r="R110" i="4"/>
  <c r="BH90" i="4"/>
  <c r="AX90" i="4"/>
  <c r="BC90" i="4"/>
  <c r="W90" i="4"/>
  <c r="R291" i="4"/>
  <c r="R115" i="4"/>
  <c r="R275" i="4"/>
  <c r="BD140" i="4"/>
  <c r="BM56" i="4"/>
  <c r="AM56" i="4"/>
  <c r="R114" i="4"/>
  <c r="AU1033" i="4"/>
  <c r="S957" i="4"/>
  <c r="R956" i="4"/>
  <c r="R762" i="4"/>
  <c r="AF748" i="4"/>
  <c r="U748" i="4"/>
  <c r="BA725" i="4"/>
  <c r="U581" i="4"/>
  <c r="R581" i="4" s="1"/>
  <c r="R580" i="4"/>
  <c r="AY691" i="4"/>
  <c r="R714" i="4"/>
  <c r="U488" i="4"/>
  <c r="U489" i="4" s="1"/>
  <c r="R428" i="4"/>
  <c r="R338" i="4"/>
  <c r="S339" i="4"/>
  <c r="R339" i="4" s="1"/>
  <c r="R510" i="4"/>
  <c r="R218" i="4"/>
  <c r="S219" i="4"/>
  <c r="AJ258" i="4"/>
  <c r="BE56" i="4"/>
  <c r="AX329" i="4"/>
  <c r="AF1033" i="4"/>
  <c r="R969" i="4"/>
  <c r="R970" i="4" s="1"/>
  <c r="AN1033" i="4"/>
  <c r="AY1033" i="4"/>
  <c r="AL1033" i="4"/>
  <c r="BL994" i="4"/>
  <c r="BL995" i="4" s="1"/>
  <c r="BF994" i="4"/>
  <c r="BF995" i="4" s="1"/>
  <c r="Y995" i="4"/>
  <c r="AN944" i="4"/>
  <c r="AN951" i="4" s="1"/>
  <c r="AD916" i="4"/>
  <c r="S1031" i="4"/>
  <c r="R1030" i="4"/>
  <c r="R1024" i="4"/>
  <c r="AH1033" i="4"/>
  <c r="AG1033" i="4"/>
  <c r="BB1033" i="4"/>
  <c r="W1033" i="4"/>
  <c r="AO1033" i="4"/>
  <c r="BG1033" i="4"/>
  <c r="BH994" i="4"/>
  <c r="BH995" i="4" s="1"/>
  <c r="AC994" i="4"/>
  <c r="AC995" i="4" s="1"/>
  <c r="AU994" i="4"/>
  <c r="AU995" i="4" s="1"/>
  <c r="BM994" i="4"/>
  <c r="BM995" i="4" s="1"/>
  <c r="BF971" i="4"/>
  <c r="AN971" i="4"/>
  <c r="V971" i="4"/>
  <c r="BB994" i="4"/>
  <c r="BB995" i="4" s="1"/>
  <c r="AA994" i="4"/>
  <c r="AA995" i="4" s="1"/>
  <c r="V995" i="4"/>
  <c r="AF944" i="4"/>
  <c r="AF951" i="4" s="1"/>
  <c r="S927" i="4"/>
  <c r="R927" i="4" s="1"/>
  <c r="R926" i="4"/>
  <c r="BC944" i="4"/>
  <c r="BC951" i="4" s="1"/>
  <c r="BK916" i="4"/>
  <c r="AK944" i="4"/>
  <c r="AK951" i="4" s="1"/>
  <c r="S923" i="4"/>
  <c r="R922" i="4"/>
  <c r="AA916" i="4"/>
  <c r="BK906" i="4"/>
  <c r="AU906" i="4"/>
  <c r="BK944" i="4"/>
  <c r="BK951" i="4" s="1"/>
  <c r="AS944" i="4"/>
  <c r="AS951" i="4" s="1"/>
  <c r="R886" i="4"/>
  <c r="S887" i="4"/>
  <c r="R887" i="4" s="1"/>
  <c r="BI874" i="4"/>
  <c r="AN874" i="4"/>
  <c r="R830" i="4"/>
  <c r="S831" i="4"/>
  <c r="R831" i="4" s="1"/>
  <c r="R818" i="4"/>
  <c r="S819" i="4"/>
  <c r="R819" i="4" s="1"/>
  <c r="BE896" i="4"/>
  <c r="R860" i="4"/>
  <c r="BH874" i="4"/>
  <c r="AR874" i="4"/>
  <c r="AZ896" i="4"/>
  <c r="T896" i="4"/>
  <c r="AL896" i="4"/>
  <c r="BD896" i="4"/>
  <c r="AA896" i="4"/>
  <c r="T823" i="4"/>
  <c r="R823" i="4" s="1"/>
  <c r="R822" i="4"/>
  <c r="R856" i="4"/>
  <c r="R837" i="4"/>
  <c r="S815" i="4"/>
  <c r="R814" i="4"/>
  <c r="W832" i="4"/>
  <c r="BG832" i="4"/>
  <c r="AD832" i="4"/>
  <c r="BJ798" i="4"/>
  <c r="X798" i="4"/>
  <c r="R844" i="4"/>
  <c r="R774" i="4"/>
  <c r="R735" i="4"/>
  <c r="W784" i="4"/>
  <c r="W805" i="4" s="1"/>
  <c r="T784" i="4"/>
  <c r="AS784" i="4"/>
  <c r="BO784" i="4"/>
  <c r="BO805" i="4" s="1"/>
  <c r="BH784" i="4"/>
  <c r="AJ784" i="4"/>
  <c r="V784" i="4"/>
  <c r="BD784" i="4"/>
  <c r="BA748" i="4"/>
  <c r="AP748" i="4"/>
  <c r="AP805" i="4" s="1"/>
  <c r="BJ748" i="4"/>
  <c r="AG748" i="4"/>
  <c r="S731" i="4"/>
  <c r="R730" i="4"/>
  <c r="AK748" i="4"/>
  <c r="S771" i="4"/>
  <c r="R771" i="4" s="1"/>
  <c r="R770" i="4"/>
  <c r="AL748" i="4"/>
  <c r="AL805" i="4" s="1"/>
  <c r="AW724" i="4"/>
  <c r="BI710" i="4"/>
  <c r="AQ710" i="4"/>
  <c r="AQ725" i="4" s="1"/>
  <c r="BI724" i="4"/>
  <c r="BK710" i="4"/>
  <c r="BK725" i="4" s="1"/>
  <c r="AS710" i="4"/>
  <c r="AS725" i="4" s="1"/>
  <c r="AW684" i="4"/>
  <c r="AB684" i="4"/>
  <c r="Z684" i="4"/>
  <c r="Z691" i="4" s="1"/>
  <c r="AR684" i="4"/>
  <c r="BJ684" i="4"/>
  <c r="AT684" i="4"/>
  <c r="BM642" i="4"/>
  <c r="BM691" i="4" s="1"/>
  <c r="AP586" i="4"/>
  <c r="X586" i="4"/>
  <c r="AY528" i="4"/>
  <c r="AY535" i="4" s="1"/>
  <c r="AM691" i="4"/>
  <c r="R646" i="4"/>
  <c r="AO642" i="4"/>
  <c r="AO691" i="4" s="1"/>
  <c r="AD642" i="4"/>
  <c r="AD691" i="4" s="1"/>
  <c r="R616" i="4"/>
  <c r="S617" i="4"/>
  <c r="AK642" i="4"/>
  <c r="R606" i="4"/>
  <c r="R506" i="4"/>
  <c r="S507" i="4"/>
  <c r="R507" i="4" s="1"/>
  <c r="S563" i="4"/>
  <c r="R562" i="4"/>
  <c r="R550" i="4"/>
  <c r="BK488" i="4"/>
  <c r="BK489" i="4" s="1"/>
  <c r="AS488" i="4"/>
  <c r="AS489" i="4" s="1"/>
  <c r="AA488" i="4"/>
  <c r="AA489" i="4" s="1"/>
  <c r="R544" i="4"/>
  <c r="S533" i="4"/>
  <c r="R532" i="4"/>
  <c r="S475" i="4"/>
  <c r="R475" i="4" s="1"/>
  <c r="R474" i="4"/>
  <c r="BA488" i="4"/>
  <c r="BA489" i="4" s="1"/>
  <c r="BK442" i="4"/>
  <c r="AS442" i="4"/>
  <c r="BK406" i="4"/>
  <c r="BK461" i="4" s="1"/>
  <c r="AS406" i="4"/>
  <c r="R591" i="4"/>
  <c r="AO528" i="4"/>
  <c r="AO535" i="4" s="1"/>
  <c r="R541" i="4"/>
  <c r="R546" i="4" s="1"/>
  <c r="S546" i="4"/>
  <c r="R558" i="4"/>
  <c r="AW461" i="4"/>
  <c r="S375" i="4"/>
  <c r="R375" i="4" s="1"/>
  <c r="R374" i="4"/>
  <c r="S363" i="4"/>
  <c r="R363" i="4" s="1"/>
  <c r="R362" i="4"/>
  <c r="R344" i="4"/>
  <c r="AD395" i="4"/>
  <c r="AO316" i="4"/>
  <c r="AO329" i="4" s="1"/>
  <c r="AY316" i="4"/>
  <c r="BB280" i="4"/>
  <c r="R420" i="4"/>
  <c r="R405" i="4"/>
  <c r="AC316" i="4"/>
  <c r="AC329" i="4" s="1"/>
  <c r="R278" i="4"/>
  <c r="S279" i="4"/>
  <c r="W258" i="4"/>
  <c r="R380" i="4"/>
  <c r="AN268" i="4"/>
  <c r="BL258" i="4"/>
  <c r="AT258" i="4"/>
  <c r="AU376" i="4"/>
  <c r="BM376" i="4"/>
  <c r="BM395" i="4" s="1"/>
  <c r="AH376" i="4"/>
  <c r="AZ376" i="4"/>
  <c r="AZ395" i="4" s="1"/>
  <c r="T376" i="4"/>
  <c r="T395" i="4" s="1"/>
  <c r="AL340" i="4"/>
  <c r="AL395" i="4" s="1"/>
  <c r="Y340" i="4"/>
  <c r="Y395" i="4" s="1"/>
  <c r="AQ340" i="4"/>
  <c r="BI340" i="4"/>
  <c r="BI395" i="4" s="1"/>
  <c r="Y258" i="4"/>
  <c r="BE228" i="4"/>
  <c r="AM228" i="4"/>
  <c r="AF210" i="4"/>
  <c r="R303" i="4"/>
  <c r="BE258" i="4"/>
  <c r="AM258" i="4"/>
  <c r="S311" i="4"/>
  <c r="R311" i="4" s="1"/>
  <c r="R310" i="4"/>
  <c r="BL268" i="4"/>
  <c r="BD258" i="4"/>
  <c r="AL258" i="4"/>
  <c r="BK210" i="4"/>
  <c r="AS210" i="4"/>
  <c r="R166" i="4"/>
  <c r="S167" i="4"/>
  <c r="Q1042" i="4"/>
  <c r="S183" i="4"/>
  <c r="R183" i="4" s="1"/>
  <c r="R182" i="4"/>
  <c r="Y184" i="4"/>
  <c r="AJ184" i="4"/>
  <c r="BC184" i="4"/>
  <c r="W184" i="4"/>
  <c r="AO184" i="4"/>
  <c r="BG184" i="4"/>
  <c r="BA154" i="4"/>
  <c r="X154" i="4"/>
  <c r="X269" i="4" s="1"/>
  <c r="R248" i="4"/>
  <c r="R134" i="4"/>
  <c r="BB140" i="4"/>
  <c r="Z140" i="4"/>
  <c r="Y140" i="4"/>
  <c r="AQ140" i="4"/>
  <c r="BI140" i="4"/>
  <c r="AS90" i="4"/>
  <c r="U56" i="4"/>
  <c r="Z56" i="4"/>
  <c r="Y56" i="4"/>
  <c r="AQ56" i="4"/>
  <c r="BI56" i="4"/>
  <c r="BA140" i="4"/>
  <c r="R64" i="4"/>
  <c r="AX56" i="4"/>
  <c r="AV90" i="4"/>
  <c r="BA90" i="4"/>
  <c r="AN90" i="4"/>
  <c r="BF90" i="4"/>
  <c r="Z90" i="4"/>
  <c r="R122" i="4"/>
  <c r="AX140" i="4"/>
  <c r="BG56" i="4"/>
  <c r="R34" i="4"/>
  <c r="AA56" i="4"/>
  <c r="AK691" i="4" l="1"/>
  <c r="V691" i="4"/>
  <c r="BA805" i="4"/>
  <c r="S664" i="4"/>
  <c r="BI917" i="4"/>
  <c r="AT917" i="4"/>
  <c r="BF395" i="4"/>
  <c r="AF917" i="4"/>
  <c r="AQ395" i="4"/>
  <c r="BF805" i="4"/>
  <c r="T461" i="4"/>
  <c r="AD917" i="4"/>
  <c r="AJ691" i="4"/>
  <c r="AT691" i="4"/>
  <c r="AB691" i="4"/>
  <c r="Y691" i="4"/>
  <c r="BE805" i="4"/>
  <c r="AW269" i="4"/>
  <c r="R689" i="4"/>
  <c r="R690" i="4" s="1"/>
  <c r="R433" i="4"/>
  <c r="R442" i="4" s="1"/>
  <c r="AF691" i="4"/>
  <c r="BL805" i="4"/>
  <c r="BK329" i="4"/>
  <c r="AZ691" i="4"/>
  <c r="AM395" i="4"/>
  <c r="W917" i="4"/>
  <c r="AY269" i="4"/>
  <c r="AU805" i="4"/>
  <c r="AU395" i="4"/>
  <c r="BI329" i="4"/>
  <c r="AD805" i="4"/>
  <c r="AW395" i="4"/>
  <c r="BE691" i="4"/>
  <c r="AH917" i="4"/>
  <c r="AI691" i="4"/>
  <c r="AY725" i="4"/>
  <c r="BN805" i="4"/>
  <c r="BC725" i="4"/>
  <c r="AQ691" i="4"/>
  <c r="BB329" i="4"/>
  <c r="BG805" i="4"/>
  <c r="BL917" i="4"/>
  <c r="AM805" i="4"/>
  <c r="BJ917" i="4"/>
  <c r="AJ329" i="4"/>
  <c r="AW691" i="4"/>
  <c r="V917" i="4"/>
  <c r="AH691" i="4"/>
  <c r="BA691" i="4"/>
  <c r="BG725" i="4"/>
  <c r="Z917" i="4"/>
  <c r="AX691" i="4"/>
  <c r="AQ917" i="4"/>
  <c r="BJ805" i="4"/>
  <c r="AU691" i="4"/>
  <c r="AI461" i="4"/>
  <c r="W329" i="4"/>
  <c r="T832" i="4"/>
  <c r="T917" i="4" s="1"/>
  <c r="AS329" i="4"/>
  <c r="BB461" i="4"/>
  <c r="AD725" i="4"/>
  <c r="AT395" i="4"/>
  <c r="AN269" i="4"/>
  <c r="AR805" i="4"/>
  <c r="AS691" i="4"/>
  <c r="BG691" i="4"/>
  <c r="S316" i="4"/>
  <c r="V269" i="4"/>
  <c r="AD269" i="4"/>
  <c r="R798" i="4"/>
  <c r="R655" i="4"/>
  <c r="R664" i="4" s="1"/>
  <c r="AG269" i="4"/>
  <c r="X917" i="4"/>
  <c r="AF805" i="4"/>
  <c r="AV691" i="4"/>
  <c r="BA917" i="4"/>
  <c r="BO269" i="4"/>
  <c r="BI691" i="4"/>
  <c r="AC805" i="4"/>
  <c r="U917" i="4"/>
  <c r="BH269" i="4"/>
  <c r="AE269" i="4"/>
  <c r="Y917" i="4"/>
  <c r="Y1042" i="4" s="1"/>
  <c r="AO917" i="4"/>
  <c r="AQ269" i="4"/>
  <c r="AQ1042" i="4" s="1"/>
  <c r="AR917" i="4"/>
  <c r="AN395" i="4"/>
  <c r="R674" i="4"/>
  <c r="AA805" i="4"/>
  <c r="AZ917" i="4"/>
  <c r="AV329" i="4"/>
  <c r="AO805" i="4"/>
  <c r="BD691" i="4"/>
  <c r="AR691" i="4"/>
  <c r="BH917" i="4"/>
  <c r="V395" i="4"/>
  <c r="S710" i="4"/>
  <c r="Y269" i="4"/>
  <c r="AU917" i="4"/>
  <c r="AO269" i="4"/>
  <c r="BC395" i="4"/>
  <c r="S896" i="4"/>
  <c r="AC917" i="4"/>
  <c r="R612" i="4"/>
  <c r="BE917" i="4"/>
  <c r="BI269" i="4"/>
  <c r="AP691" i="4"/>
  <c r="BM805" i="4"/>
  <c r="AC269" i="4"/>
  <c r="AK329" i="4"/>
  <c r="U269" i="4"/>
  <c r="BG917" i="4"/>
  <c r="AP461" i="4"/>
  <c r="AE917" i="4"/>
  <c r="AA269" i="4"/>
  <c r="AF269" i="4"/>
  <c r="BG269" i="4"/>
  <c r="BG1042" i="4" s="1"/>
  <c r="BH691" i="4"/>
  <c r="AH805" i="4"/>
  <c r="BK805" i="4"/>
  <c r="AY461" i="4"/>
  <c r="BH461" i="4"/>
  <c r="AG917" i="4"/>
  <c r="S642" i="4"/>
  <c r="R617" i="4"/>
  <c r="AG805" i="4"/>
  <c r="R219" i="4"/>
  <c r="R228" i="4" s="1"/>
  <c r="S228" i="4"/>
  <c r="R285" i="4"/>
  <c r="R286" i="4" s="1"/>
  <c r="S286" i="4"/>
  <c r="R167" i="4"/>
  <c r="R184" i="4" s="1"/>
  <c r="S184" i="4"/>
  <c r="AS461" i="4"/>
  <c r="S944" i="4"/>
  <c r="S951" i="4" s="1"/>
  <c r="R923" i="4"/>
  <c r="R944" i="4" s="1"/>
  <c r="R951" i="4" s="1"/>
  <c r="BF269" i="4"/>
  <c r="R193" i="4"/>
  <c r="S210" i="4"/>
  <c r="AM329" i="4"/>
  <c r="S454" i="4"/>
  <c r="R453" i="4"/>
  <c r="R454" i="4" s="1"/>
  <c r="AZ805" i="4"/>
  <c r="R759" i="4"/>
  <c r="R784" i="4" s="1"/>
  <c r="S784" i="4"/>
  <c r="R989" i="4"/>
  <c r="R994" i="4" s="1"/>
  <c r="S994" i="4"/>
  <c r="S90" i="4"/>
  <c r="R61" i="4"/>
  <c r="R90" i="4" s="1"/>
  <c r="BC269" i="4"/>
  <c r="R499" i="4"/>
  <c r="R528" i="4" s="1"/>
  <c r="S528" i="4"/>
  <c r="BC805" i="4"/>
  <c r="R896" i="4"/>
  <c r="R911" i="4"/>
  <c r="R916" i="4" s="1"/>
  <c r="S916" i="4"/>
  <c r="AJ269" i="4"/>
  <c r="R233" i="4"/>
  <c r="R258" i="4" s="1"/>
  <c r="S258" i="4"/>
  <c r="AH269" i="4"/>
  <c r="BB725" i="4"/>
  <c r="AM917" i="4"/>
  <c r="R467" i="4"/>
  <c r="R488" i="4" s="1"/>
  <c r="R489" i="4" s="1"/>
  <c r="S488" i="4"/>
  <c r="S489" i="4" s="1"/>
  <c r="BL395" i="4"/>
  <c r="S724" i="4"/>
  <c r="S725" i="4" s="1"/>
  <c r="S684" i="4"/>
  <c r="R679" i="4"/>
  <c r="R684" i="4" s="1"/>
  <c r="AN917" i="4"/>
  <c r="R957" i="4"/>
  <c r="R958" i="4" s="1"/>
  <c r="S958" i="4"/>
  <c r="R335" i="4"/>
  <c r="R340" i="4" s="1"/>
  <c r="S340" i="4"/>
  <c r="AI269" i="4"/>
  <c r="R621" i="4"/>
  <c r="T642" i="4"/>
  <c r="T691" i="4" s="1"/>
  <c r="BK269" i="4"/>
  <c r="AL269" i="4"/>
  <c r="S154" i="4"/>
  <c r="R145" i="4"/>
  <c r="R154" i="4" s="1"/>
  <c r="Z805" i="4"/>
  <c r="AS805" i="4"/>
  <c r="S978" i="4"/>
  <c r="R977" i="4"/>
  <c r="R978" i="4" s="1"/>
  <c r="AK269" i="4"/>
  <c r="BB269" i="4"/>
  <c r="S534" i="4"/>
  <c r="R533" i="4"/>
  <c r="R534" i="4" s="1"/>
  <c r="AK805" i="4"/>
  <c r="R815" i="4"/>
  <c r="S832" i="4"/>
  <c r="BE269" i="4"/>
  <c r="U805" i="4"/>
  <c r="AN805" i="4"/>
  <c r="BD917" i="4"/>
  <c r="BK917" i="4"/>
  <c r="AA691" i="4"/>
  <c r="AW805" i="4"/>
  <c r="AI917" i="4"/>
  <c r="AP269" i="4"/>
  <c r="AZ725" i="4"/>
  <c r="AP917" i="4"/>
  <c r="AU269" i="4"/>
  <c r="AV269" i="4"/>
  <c r="AR269" i="4"/>
  <c r="BL269" i="4"/>
  <c r="AB395" i="4"/>
  <c r="BD805" i="4"/>
  <c r="BI805" i="4"/>
  <c r="S798" i="4"/>
  <c r="S1008" i="4"/>
  <c r="R1007" i="4"/>
  <c r="R1008" i="4" s="1"/>
  <c r="R595" i="4"/>
  <c r="R596" i="4" s="1"/>
  <c r="S596" i="4"/>
  <c r="AA917" i="4"/>
  <c r="R869" i="4"/>
  <c r="R874" i="4" s="1"/>
  <c r="S874" i="4"/>
  <c r="AX269" i="4"/>
  <c r="Z269" i="4"/>
  <c r="R279" i="4"/>
  <c r="R280" i="4" s="1"/>
  <c r="S280" i="4"/>
  <c r="R563" i="4"/>
  <c r="R564" i="4" s="1"/>
  <c r="S564" i="4"/>
  <c r="BI725" i="4"/>
  <c r="BI1042" i="4" s="1"/>
  <c r="R316" i="4"/>
  <c r="R406" i="4"/>
  <c r="W269" i="4"/>
  <c r="X691" i="4"/>
  <c r="AL917" i="4"/>
  <c r="BO395" i="4"/>
  <c r="R19" i="4"/>
  <c r="R56" i="4" s="1"/>
  <c r="S56" i="4"/>
  <c r="S140" i="4"/>
  <c r="R95" i="4"/>
  <c r="R140" i="4" s="1"/>
  <c r="R411" i="4"/>
  <c r="R412" i="4" s="1"/>
  <c r="S412" i="4"/>
  <c r="S461" i="4" s="1"/>
  <c r="AP329" i="4"/>
  <c r="S394" i="4"/>
  <c r="R393" i="4"/>
  <c r="R394" i="4" s="1"/>
  <c r="R710" i="4"/>
  <c r="R725" i="4" s="1"/>
  <c r="AW725" i="4"/>
  <c r="BB805" i="4"/>
  <c r="AS917" i="4"/>
  <c r="S964" i="4"/>
  <c r="R963" i="4"/>
  <c r="R964" i="4" s="1"/>
  <c r="AH395" i="4"/>
  <c r="R601" i="4"/>
  <c r="R602" i="4" s="1"/>
  <c r="S602" i="4"/>
  <c r="BB917" i="4"/>
  <c r="AT269" i="4"/>
  <c r="S376" i="4"/>
  <c r="R351" i="4"/>
  <c r="R376" i="4" s="1"/>
  <c r="AY329" i="4"/>
  <c r="V805" i="4"/>
  <c r="V1042" i="4" s="1"/>
  <c r="AX805" i="4"/>
  <c r="BN917" i="4"/>
  <c r="S984" i="4"/>
  <c r="R983" i="4"/>
  <c r="R984" i="4" s="1"/>
  <c r="T154" i="4"/>
  <c r="AW917" i="4"/>
  <c r="R731" i="4"/>
  <c r="R748" i="4" s="1"/>
  <c r="S748" i="4"/>
  <c r="AM269" i="4"/>
  <c r="BD269" i="4"/>
  <c r="R263" i="4"/>
  <c r="R268" i="4" s="1"/>
  <c r="S268" i="4"/>
  <c r="AV461" i="4"/>
  <c r="R1039" i="4"/>
  <c r="R1040" i="4" s="1"/>
  <c r="R1041" i="4" s="1"/>
  <c r="S1040" i="4"/>
  <c r="S1041" i="4" s="1"/>
  <c r="BJ269" i="4"/>
  <c r="T269" i="4"/>
  <c r="BK691" i="4"/>
  <c r="R210" i="4"/>
  <c r="R586" i="4"/>
  <c r="T805" i="4"/>
  <c r="AB269" i="4"/>
  <c r="AB1042" i="4" s="1"/>
  <c r="U586" i="4"/>
  <c r="U691" i="4" s="1"/>
  <c r="AJ805" i="4"/>
  <c r="AX917" i="4"/>
  <c r="S1032" i="4"/>
  <c r="S1033" i="4" s="1"/>
  <c r="R1031" i="4"/>
  <c r="R1032" i="4" s="1"/>
  <c r="BM269" i="4"/>
  <c r="BM1042" i="4" s="1"/>
  <c r="R832" i="4"/>
  <c r="AS269" i="4"/>
  <c r="AE805" i="4"/>
  <c r="AY917" i="4"/>
  <c r="AZ269" i="4"/>
  <c r="S586" i="4"/>
  <c r="X805" i="4"/>
  <c r="BA269" i="4"/>
  <c r="R724" i="4"/>
  <c r="BH805" i="4"/>
  <c r="AW1042" i="4" l="1"/>
  <c r="BJ1042" i="4"/>
  <c r="BF1042" i="4"/>
  <c r="AP1042" i="4"/>
  <c r="AC1042" i="4"/>
  <c r="BA1042" i="4"/>
  <c r="X1042" i="4"/>
  <c r="BC1042" i="4"/>
  <c r="AT1042" i="4"/>
  <c r="R535" i="4"/>
  <c r="W1042" i="4"/>
  <c r="AO1042" i="4"/>
  <c r="BN1042" i="4"/>
  <c r="AF1042" i="4"/>
  <c r="BO1042" i="4"/>
  <c r="AG1042" i="4"/>
  <c r="AD1042" i="4"/>
  <c r="AE1042" i="4"/>
  <c r="S995" i="4"/>
  <c r="AA1042" i="4"/>
  <c r="AN1042" i="4"/>
  <c r="S691" i="4"/>
  <c r="U1042" i="4"/>
  <c r="BK1042" i="4"/>
  <c r="BE1042" i="4"/>
  <c r="S329" i="4"/>
  <c r="AY1042" i="4"/>
  <c r="R329" i="4"/>
  <c r="BL1042" i="4"/>
  <c r="R642" i="4"/>
  <c r="R691" i="4" s="1"/>
  <c r="AR1042" i="4"/>
  <c r="AU1042" i="4"/>
  <c r="Z1042" i="4"/>
  <c r="AS1042" i="4"/>
  <c r="R1033" i="4"/>
  <c r="BH1042" i="4"/>
  <c r="BD1042" i="4"/>
  <c r="AM1042" i="4"/>
  <c r="R805" i="4"/>
  <c r="AZ1042" i="4"/>
  <c r="T1042" i="4"/>
  <c r="S805" i="4"/>
  <c r="R995" i="4"/>
  <c r="AL1042" i="4"/>
  <c r="S395" i="4"/>
  <c r="AV1042" i="4"/>
  <c r="AH1042" i="4"/>
  <c r="R917" i="4"/>
  <c r="S269" i="4"/>
  <c r="BB1042" i="4"/>
  <c r="S971" i="4"/>
  <c r="R269" i="4"/>
  <c r="S917" i="4"/>
  <c r="R971" i="4"/>
  <c r="S535" i="4"/>
  <c r="R395" i="4"/>
  <c r="AX1042" i="4"/>
  <c r="R461" i="4"/>
  <c r="AK1042" i="4"/>
  <c r="AI1042" i="4"/>
  <c r="AJ1042" i="4"/>
  <c r="R1042" i="4" l="1"/>
  <c r="S104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FoxPro-Excel Апет А.В.(+375)296423967</author>
  </authors>
  <commentList>
    <comment ref="P9" authorId="0" shapeId="0" xr:uid="{17E4E344-587B-4191-811B-00C4CF465ADE}">
      <text>
        <r>
          <rPr>
            <b/>
            <sz val="9"/>
            <color indexed="81"/>
            <rFont val="Tahoma"/>
            <family val="2"/>
            <charset val="204"/>
          </rPr>
          <t xml:space="preserve">из ГПР зимних
</t>
        </r>
      </text>
    </comment>
  </commentList>
</comments>
</file>

<file path=xl/sharedStrings.xml><?xml version="1.0" encoding="utf-8"?>
<sst xmlns="http://schemas.openxmlformats.org/spreadsheetml/2006/main" count="9651" uniqueCount="1699">
  <si>
    <t>Приложение</t>
  </si>
  <si>
    <t>к договору строительного подряда</t>
  </si>
  <si>
    <t xml:space="preserve">от 19.07.2023 № </t>
  </si>
  <si>
    <t>Ведомость расчетных показателей к графику строительства (производства работ)</t>
  </si>
  <si>
    <t>Объект</t>
  </si>
  <si>
    <t>81-ПР/22 ЖИЛАЯ МНОГОКВАРТИРНАЯ ЗАСТРОЙКА В РАЙОНЕ УЛ. ПРИТЫЦКОГО - УЛ. ДУНИНА-МАРЦИНКЕВИЧА В Г. МИНСКЕ. 2 ОЧЕРЕДЬ СТРОИТЕЛЬСТВА (Инженерные сети, благоустройство - льготируется по НДС)</t>
  </si>
  <si>
    <t>(наименование объекта)</t>
  </si>
  <si>
    <t>Дата разработки сметной документации</t>
  </si>
  <si>
    <t>АПРЕЛЬ 2023</t>
  </si>
  <si>
    <t>Дата начала строительства</t>
  </si>
  <si>
    <t>АВГУСТ 2023</t>
  </si>
  <si>
    <t>Прогнозный  индекс роста на дату начала строительства</t>
  </si>
  <si>
    <t>№ пп</t>
  </si>
  <si>
    <t>Обоснование</t>
  </si>
  <si>
    <t>Наименование видов работ</t>
  </si>
  <si>
    <t>Ед.изм.</t>
  </si>
  <si>
    <t>Кол-во</t>
  </si>
  <si>
    <t>В сметных ценах (на доту разработки сметной документации)</t>
  </si>
  <si>
    <t>ВСЕГО трудозатрат</t>
  </si>
  <si>
    <t>Зарплата рабочих</t>
  </si>
  <si>
    <t>ЭМиМ</t>
  </si>
  <si>
    <t>в т.ч. зарплата машинистов</t>
  </si>
  <si>
    <t>Материалы подрядчика</t>
  </si>
  <si>
    <t>Транспорт</t>
  </si>
  <si>
    <t>ОХР и ОПР</t>
  </si>
  <si>
    <t>Плановая прибыль</t>
  </si>
  <si>
    <t>Временные здания</t>
  </si>
  <si>
    <t>Зимнее удорожание</t>
  </si>
  <si>
    <t>ИТОГО СМР</t>
  </si>
  <si>
    <t>Отчисления на соцстрах</t>
  </si>
  <si>
    <t>Командировочные расходы</t>
  </si>
  <si>
    <t>Разъездной характер</t>
  </si>
  <si>
    <t>Перевозка рабочих</t>
  </si>
  <si>
    <t>Отч.фонд разв.стройотрасли Указ№ 259</t>
  </si>
  <si>
    <t>Другие прочие</t>
  </si>
  <si>
    <t>ИТОГО с прочими</t>
  </si>
  <si>
    <t>Налоги на себестоимость</t>
  </si>
  <si>
    <t>Возврат временных</t>
  </si>
  <si>
    <t>Материал заказчика</t>
  </si>
  <si>
    <t>Транспорт заказчика</t>
  </si>
  <si>
    <t>Итого СМР без НДС</t>
  </si>
  <si>
    <t>НДС</t>
  </si>
  <si>
    <t>ВСЕГО (без.зимн.удор.)</t>
  </si>
  <si>
    <t>ВСЕГО (c зимн.удор.)</t>
  </si>
  <si>
    <t>В ценах на дату начала работ</t>
  </si>
  <si>
    <t>индексируемая сумма</t>
  </si>
  <si>
    <t>не индексируемая сумма</t>
  </si>
  <si>
    <t>Коэффициенты к статьям затрат</t>
  </si>
  <si>
    <t>ЗП</t>
  </si>
  <si>
    <t>ЭММ</t>
  </si>
  <si>
    <t>в.т.ЗП</t>
  </si>
  <si>
    <t>транспорт</t>
  </si>
  <si>
    <t>материал</t>
  </si>
  <si>
    <t>оборудование</t>
  </si>
  <si>
    <t>ПП</t>
  </si>
  <si>
    <t>временные</t>
  </si>
  <si>
    <t>зимние</t>
  </si>
  <si>
    <t>подрядчика</t>
  </si>
  <si>
    <t>заказчика</t>
  </si>
  <si>
    <t>исполнитель работ</t>
  </si>
  <si>
    <t>объект 529</t>
  </si>
  <si>
    <t>ПОВЫСИТЕЛЬНАЯ НАСОСНАЯ СТАНЦИЯ N8 (льгота по НДС)</t>
  </si>
  <si>
    <t>смета 529.201.</t>
  </si>
  <si>
    <t>АР. АРХИТЕКТУРНЫЕ РЕШЕНИЯ</t>
  </si>
  <si>
    <t>00000/23000</t>
  </si>
  <si>
    <t>ЗДАНИЕ - СТРОИТЕЛЬНАЯ ЧАСТЬ. Наружные стены</t>
  </si>
  <si>
    <t>М3 КЛАДКИ</t>
  </si>
  <si>
    <t>46.6</t>
  </si>
  <si>
    <t>00000/24000</t>
  </si>
  <si>
    <t>ЗДАНИЕ - СТРОИТЕЛЬНАЯ ЧАСТЬ. Внутренние стены</t>
  </si>
  <si>
    <t>М2 ПЕР</t>
  </si>
  <si>
    <t>25.583</t>
  </si>
  <si>
    <t>00000/27000</t>
  </si>
  <si>
    <t>ЗДАНИЕ - СТРОИТЕЛЬНАЯ ЧАСТЬ. Кровли</t>
  </si>
  <si>
    <t>М2 ПОК</t>
  </si>
  <si>
    <t>95.4</t>
  </si>
  <si>
    <t>00000/27010</t>
  </si>
  <si>
    <t>ЗДАНИЕ - СТРОИТЕЛЬНАЯ ЧАСТЬ. Кровли. ВОДОСТОЧНАЯ СИСТЕМА</t>
  </si>
  <si>
    <t>М</t>
  </si>
  <si>
    <t>18</t>
  </si>
  <si>
    <t>00000/23030</t>
  </si>
  <si>
    <t>ЗДАНИЕ - СТРОИТЕЛЬНАЯ ЧАСТЬ. Наружные стены. Отделочные работы</t>
  </si>
  <si>
    <t>М2</t>
  </si>
  <si>
    <t>142.2</t>
  </si>
  <si>
    <t>00000/23050010</t>
  </si>
  <si>
    <t>ЗДАНИЕ - СТРОИТЕЛЬНАЯ ЧАСТЬ. Наружные стены. Проемы. Двери, ворота</t>
  </si>
  <si>
    <t>М2 ПРО</t>
  </si>
  <si>
    <t>7.32</t>
  </si>
  <si>
    <t>00000/24020</t>
  </si>
  <si>
    <t>ЗДАНИЕ - СТРОИТЕЛЬНАЯ ЧАСТЬ. Внутренние стены. Отделочные работы</t>
  </si>
  <si>
    <t>171.83</t>
  </si>
  <si>
    <t>00000/26040</t>
  </si>
  <si>
    <t>ЗДАНИЕ - СТРОИТЕЛЬНАЯ ЧАСТЬ. Перекрытия, покрытия. Полы</t>
  </si>
  <si>
    <t>68.34</t>
  </si>
  <si>
    <t>00000/29000</t>
  </si>
  <si>
    <t>ЗДАНИЕ - СТРОИТЕЛЬНАЯ ЧАСТЬ. КОЗЫРЕК</t>
  </si>
  <si>
    <t>2.6</t>
  </si>
  <si>
    <t>3.34</t>
  </si>
  <si>
    <t>смета 529.202.</t>
  </si>
  <si>
    <t>ВК. ВОДОСНАБЖЕНИЕ И КАНАЛИЗАЦИЯ</t>
  </si>
  <si>
    <t>00000/31015</t>
  </si>
  <si>
    <t>ЗДАНИЕ - ИНЖЕНЕРНОЕ ОБЕСПЕЧЕНИЕ. Оборудование и приборы</t>
  </si>
  <si>
    <t>ШТ.</t>
  </si>
  <si>
    <t>1</t>
  </si>
  <si>
    <t>00000/31011030</t>
  </si>
  <si>
    <t>ЗДАНИЕ - ИНЖЕНЕРНОЕ ОБЕСПЕЧЕНИЕ. Трубопроводы. Из полимерных труб</t>
  </si>
  <si>
    <t>15</t>
  </si>
  <si>
    <t>00000/31012</t>
  </si>
  <si>
    <t>ЗДАНИЕ - ИНЖЕНЕРНОЕ ОБЕСПЕЧЕНИЕ. Изоляция трубопроводов</t>
  </si>
  <si>
    <t>22</t>
  </si>
  <si>
    <t>00000/31055100</t>
  </si>
  <si>
    <t>ЗДАНИЕ - ИНЖЕНЕРНОЕ ОБЕСПЕЧЕНИЕ. Оборудование и приборы. Унитазы</t>
  </si>
  <si>
    <t>КОМПЛ.</t>
  </si>
  <si>
    <t>00000/31055080</t>
  </si>
  <si>
    <t>ЗДАНИЕ - ИНЖЕНЕРНОЕ ОБЕСПЕЧЕНИЕ. Оборудование и приборы. Умывальники</t>
  </si>
  <si>
    <t>00000/31051030</t>
  </si>
  <si>
    <t>М ТРУБ</t>
  </si>
  <si>
    <t>17</t>
  </si>
  <si>
    <t>00000/31051020</t>
  </si>
  <si>
    <t>ЗДАНИЕ - ИНЖЕНЕРНОЕ ОБЕСПЕЧЕНИЕ. Трубопроводы. Из чугунных труб</t>
  </si>
  <si>
    <t>00000/31071030</t>
  </si>
  <si>
    <t>9.8</t>
  </si>
  <si>
    <t>смета 529.203.</t>
  </si>
  <si>
    <t>КР. КОНСТРУКТИВНЫЕ РЕШЕНИЯ</t>
  </si>
  <si>
    <t>00000/22000</t>
  </si>
  <si>
    <t>ЗДАНИЕ - СТРОИТЕЛЬНАЯ ЧАСТЬ. Фундаменты</t>
  </si>
  <si>
    <t>ШТ. СБ</t>
  </si>
  <si>
    <t>91</t>
  </si>
  <si>
    <t>ЗДАНИЕ - СТРОИТЕЛЬНАЯ ЧАСТЬ. Фундаменты. ПРИЯМОК МОНОЛИТНЫЙ ПРМ1</t>
  </si>
  <si>
    <t>М3 ЖЕЛ</t>
  </si>
  <si>
    <t>1.74</t>
  </si>
  <si>
    <t>ЗДАНИЕ - СТРОИТЕЛЬНАЯ ЧАСТЬ. Фундаменты ПРИЯМОК ПРМ2</t>
  </si>
  <si>
    <t>2.4</t>
  </si>
  <si>
    <t>ЗДАНИЕ - СТРОИТЕЛЬНАЯ ЧАСТЬ. Фундаменты. ЛОТОК МОНОЛИТНЫЙ ЛМ1</t>
  </si>
  <si>
    <t>0.95</t>
  </si>
  <si>
    <t>ЗДАНИЕ - СТРОИТЕЛЬНАЯ ЧАСТЬ. Фундаменты. ФУНДАМЕНТ МОНОЛИТНЫЙ ФМ1</t>
  </si>
  <si>
    <t>М3 В Д</t>
  </si>
  <si>
    <t>1.05</t>
  </si>
  <si>
    <t>ЗДАНИЕ - СТРОИТЕЛЬНАЯ ЧАСТЬ. Наружные стены. ПЕРЕМЫЧКИ</t>
  </si>
  <si>
    <t>11</t>
  </si>
  <si>
    <t>00000/26000</t>
  </si>
  <si>
    <t>ЗДАНИЕ - СТРОИТЕЛЬНАЯ ЧАСТЬ. МОНОЛИТНЫЕ ПОЯСА ПМ1, ПМ2</t>
  </si>
  <si>
    <t>1.5</t>
  </si>
  <si>
    <t>ЗДАНИЕ - СТРОИТЕЛЬНАЯ ЧАСТЬ. Перекрытия, покрытия. ЭЛЕМЕНТЫ ПОКРЫТИЯ</t>
  </si>
  <si>
    <t>Т КОНСТРУК</t>
  </si>
  <si>
    <t>1.99</t>
  </si>
  <si>
    <t>00000/20000</t>
  </si>
  <si>
    <t>ЗДАНИЕ - СТРОИТЕЛЬНАЯ ЧАСТЬ. КОЗЫРЕК КР1</t>
  </si>
  <si>
    <t>АНКЕРО</t>
  </si>
  <si>
    <t>4</t>
  </si>
  <si>
    <t>ЗДАНИЕ - СТРОИТЕЛЬНАЯ ЧАСТЬ. АНТИКОРРОЗИОННАЯ ЗАЩИТА</t>
  </si>
  <si>
    <t>61.02</t>
  </si>
  <si>
    <t>ЗДАНИЕ - СТРОИТЕЛЬНАЯ ЧАСТЬ. ОГНЕЗАЩИТА</t>
  </si>
  <si>
    <t>59</t>
  </si>
  <si>
    <t>00000/21000</t>
  </si>
  <si>
    <t>ЗДАНИЕ - СТРОИТЕЛЬНАЯ ЧАСТЬ. Земляные работы</t>
  </si>
  <si>
    <t>М3</t>
  </si>
  <si>
    <t>730.95</t>
  </si>
  <si>
    <t>смета 529.204.</t>
  </si>
  <si>
    <t>ОВ. ОТОПЛЕНИЕ И ВЕНТИЛЯЦИЯ</t>
  </si>
  <si>
    <t>00000/33011</t>
  </si>
  <si>
    <t>ЗДАНИЕ - ИНЖЕНЕРНОЕ ОБЕСПЕЧЕНИЕ. Вентиляция и холодоснабжение. Воздуховоды</t>
  </si>
  <si>
    <t>М2 ПОВ</t>
  </si>
  <si>
    <t>6.59</t>
  </si>
  <si>
    <t>00000/33012</t>
  </si>
  <si>
    <t>ЗДАНИЕ - ИНЖЕНЕРНОЕ ОБЕСПЕЧЕНИЕ. Вентиляция и холодоснабжение. Изоляция воздуховодов</t>
  </si>
  <si>
    <t>0.26</t>
  </si>
  <si>
    <t>00000/33015</t>
  </si>
  <si>
    <t>ЗДАНИЕ - ИНЖЕНЕРНОЕ ОБЕСПЕЧЕНИЕ. Вентиляция и холодоснабжение. Оборудование и приборы</t>
  </si>
  <si>
    <t>ШТ</t>
  </si>
  <si>
    <t>3</t>
  </si>
  <si>
    <t>смета 529.205.</t>
  </si>
  <si>
    <t>ТК. ТЕХНОЛОГИЧЕСКИЕ КОММУНИКАЦИИ</t>
  </si>
  <si>
    <t>00000/35012</t>
  </si>
  <si>
    <t>ЗДАНИЕ - ИНЖЕНЕРНОЕ ОБЕСПЕЧЕНИЕ. Технологическое оборудование и трубопроводы. Оборудование</t>
  </si>
  <si>
    <t>00000/32011030</t>
  </si>
  <si>
    <t>ЗДАНИЕ - ИНЖЕНЕРНОЕ ОБЕСПЕЧЕНИЕ. Теплоснабженине и газоснабжение. Трубопроводы. Из полимерных труб</t>
  </si>
  <si>
    <t>10.5</t>
  </si>
  <si>
    <t>Т</t>
  </si>
  <si>
    <t>0.762</t>
  </si>
  <si>
    <t>00000/35020</t>
  </si>
  <si>
    <t>ЗДАНИЕ - ИНЖЕНЕРНОЕ ОБЕСПЕЧЕНИЕ. Технологическое оборудование и трубопроводы. Технологические трубопроводы</t>
  </si>
  <si>
    <t>8.4</t>
  </si>
  <si>
    <t>00000/35022</t>
  </si>
  <si>
    <t>ЗДАНИЕ - ИНЖЕНЕРНОЕ ОБЕСПЕЧЕНИЕ. Технологическое оборудование и трубопроводы. Изоляция трубопроводов</t>
  </si>
  <si>
    <t>смета 529.206.</t>
  </si>
  <si>
    <t>ЭОМ. ЭЛЕКТРОСИЛОВОЕ ОБОРУДОВАНИЕ</t>
  </si>
  <si>
    <t>00000/34022</t>
  </si>
  <si>
    <t>ЗДАНИЕ - ИНЖЕНЕРНОЕ ОБЕСПЕЧЕНИЕ. Другое. Электрооборудование</t>
  </si>
  <si>
    <t>00000/34012</t>
  </si>
  <si>
    <t>ЗДАНИЕ - ИНЖЕНЕРНОЕ ОБЕСПЕЧЕНИЕ. Другое. Электроприемники</t>
  </si>
  <si>
    <t>16</t>
  </si>
  <si>
    <t>00000/34011</t>
  </si>
  <si>
    <t>ЗДАНИЕ - ИНЖЕНЕРНОЕ ОБЕСПЕЧЕНИЕ. Другое. Электроснабжение</t>
  </si>
  <si>
    <t>М КАБЕ</t>
  </si>
  <si>
    <t>377.451</t>
  </si>
  <si>
    <t>27.723</t>
  </si>
  <si>
    <t>00000/34050</t>
  </si>
  <si>
    <t>ЗДАНИЕ - ИНЖЕНЕРНОЕ ОБЕСПЕЧЕНИЕ. Другое. Заземление и уравнение потенциалов</t>
  </si>
  <si>
    <t>170</t>
  </si>
  <si>
    <t>00000/34000</t>
  </si>
  <si>
    <t>ЗДАНИЕ - ИНЖЕНЕРНОЕ ОБЕСПЕЧЕНИЕ. Другое</t>
  </si>
  <si>
    <t>5</t>
  </si>
  <si>
    <t>смета 529.207.</t>
  </si>
  <si>
    <t>АВТОМАТИЗАЦИЯ НВК (АНВК)</t>
  </si>
  <si>
    <t>00000/36012</t>
  </si>
  <si>
    <t>ЗДАНИЕ - ИНЖЕНЕРНОЕ ОБЕСПЕЧЕНИЕ. Автоматизация и автоматизированные системы управления. Оборудование и приборы</t>
  </si>
  <si>
    <t>2</t>
  </si>
  <si>
    <t>ИЗВЕЩАТЕЛЬ</t>
  </si>
  <si>
    <t>00000/36011</t>
  </si>
  <si>
    <t>ЗДАНИЕ - ИНЖЕНЕРНОЕ ОБЕСПЕЧЕНИЕ. Автоматизация и автоматизированные системы управления. Сети</t>
  </si>
  <si>
    <t>182.28</t>
  </si>
  <si>
    <t>0.01207</t>
  </si>
  <si>
    <t>смета 529.2031.</t>
  </si>
  <si>
    <t>ДОП.СМЕТА 2031 К СМЕТЕ 203. КР. КОНСТРУКТИВНЫЕ РЕШЕНИЯ ПО ИЗМ.1 (ПОСЛЕ ЭКСПЕРТИЗЫ)</t>
  </si>
  <si>
    <t>-17</t>
  </si>
  <si>
    <t>-1.77</t>
  </si>
  <si>
    <t>-2.436</t>
  </si>
  <si>
    <t>-0.964</t>
  </si>
  <si>
    <t>-1.066</t>
  </si>
  <si>
    <t>-1.523</t>
  </si>
  <si>
    <t>0.1016</t>
  </si>
  <si>
    <t>смета 529.2071.</t>
  </si>
  <si>
    <t>ДОП СМЕТА К СМЕТЕ №207 АВТОМАТИЗАЦИЯ НВК (АНВК) ИЗМ. 1 06.23</t>
  </si>
  <si>
    <t>-54.88</t>
  </si>
  <si>
    <t>16.832</t>
  </si>
  <si>
    <t>объект 531</t>
  </si>
  <si>
    <t>ТРАНСФОРМАТОРНАЯ ПОДСТАНЦИЯ №9 (льгота по НДС)</t>
  </si>
  <si>
    <t>смета 531.901.</t>
  </si>
  <si>
    <t>КЖ. ТРАНСФОРМАТОРНАЯ ПОДСТАНЦИЯ №9 (97,39% - ЛЬГОТА ПО НДС)</t>
  </si>
  <si>
    <t>15.427</t>
  </si>
  <si>
    <t>218.22</t>
  </si>
  <si>
    <t>смета 531.902.</t>
  </si>
  <si>
    <t>ТРАНСФОРМАТОРНАЯ ПОДСТАНЦИЯ №9 ПО ГП (97,39% - ЛЬГОТА ПО НДС)</t>
  </si>
  <si>
    <t>00000/34051</t>
  </si>
  <si>
    <t>ЗДАНИЕ - ИНЖЕНЕРНОЕ ОБЕСПЕЧЕНИЕ. Другое. Заземление контурное</t>
  </si>
  <si>
    <t>ПОДСТАНЦИЯ</t>
  </si>
  <si>
    <t>0.9739</t>
  </si>
  <si>
    <t>смета 531.903.</t>
  </si>
  <si>
    <t>ТЕЛЕМЕХАНИЗАЦИЯ ТП №9 ПО ГП (97,39% - ЛЬГОТА ПО НДС)</t>
  </si>
  <si>
    <t>ЗДАНИЕ - ИНЖЕНЕРНОЕ ОБЕСПЕЧЕНИЕ. МОНТАЖ ШКАФА ТЕЛЕМЕХАНИКИ</t>
  </si>
  <si>
    <t>ШКАФ</t>
  </si>
  <si>
    <t>00000/34032</t>
  </si>
  <si>
    <t>ЗДАНИЕ - ИНЖЕНЕРНОЕ ОБЕСПЕЧЕНИЕ. ЭЛЕКТРОАППАРАТЫ</t>
  </si>
  <si>
    <t>5.8434</t>
  </si>
  <si>
    <t>00000/61030</t>
  </si>
  <si>
    <t>ИНЖЕНЕРНАЯ ИНФРАСТРУКТУРА. Сети канализации. Трубопроводы</t>
  </si>
  <si>
    <t>30.376</t>
  </si>
  <si>
    <t>00000/34090</t>
  </si>
  <si>
    <t>ЗДАНИЕ - ИНЖЕНЕРНОЕ ОБЕСПЕЧЕНИЕ. КАБЕЛЬ-КАНАЛЫ</t>
  </si>
  <si>
    <t>70.91</t>
  </si>
  <si>
    <t>00000/66030</t>
  </si>
  <si>
    <t>ИНЖЕНЕРНАЯ ИНФРАСТРУКТУРА. Сети электроснабжения ЭС. Кабели и провода</t>
  </si>
  <si>
    <t>293.125</t>
  </si>
  <si>
    <t>00000/34023</t>
  </si>
  <si>
    <t>ЗДАНИЕ - ИНЖЕНЕРНОЕ ОБЕСПЕЧЕНИЕ. МАТЕРИАЛЫ</t>
  </si>
  <si>
    <t>00000/38022</t>
  </si>
  <si>
    <t>ЗДАНИЕ - ИНЖЕНЕРНОЕ ОБЕСПЕЧЕНИЕ. Связь (УС,ДФ,ДВ,ПС,ВН). Ноутбук</t>
  </si>
  <si>
    <t>смета 531.9011.</t>
  </si>
  <si>
    <t>КЖ. ТРАНСФОРМАТОРНАЯ ПОДСТАНЦИЯ №9 (97,39% - ЛЬГОТА ПО НДС) (ДОП. К Л.СМ. N901)</t>
  </si>
  <si>
    <t>М3 ОСНОВАН</t>
  </si>
  <si>
    <t>5.48111</t>
  </si>
  <si>
    <t>смета 531.9021.</t>
  </si>
  <si>
    <t>ТРАНСФОРМАТОРНАЯ ПОДСТАНЦИЯ №9 ПО ГП (97,39% - ЛЬГОТА ПО НДС) ИЗМ.№1</t>
  </si>
  <si>
    <t>-30.191</t>
  </si>
  <si>
    <t>объект 532</t>
  </si>
  <si>
    <t>ТРАНСФОРМАТОРНАЯ ПОДСТАНЦИЯ №10 (льгота по НДС)</t>
  </si>
  <si>
    <t>смета 532.1001.</t>
  </si>
  <si>
    <t>КЖ. ТРАНСФОРМАТОРНАЯ ПОДСТАНЦИЯ №10 (97,39% - ЛЬГОТА ПО НДС)</t>
  </si>
  <si>
    <t>16.342</t>
  </si>
  <si>
    <t>228.61</t>
  </si>
  <si>
    <t>смета 532.1002.</t>
  </si>
  <si>
    <t>ТРАНСФОРМАТОРНАЯ ПОДСТАНЦИЯ №10 ПО ГП (97,39% - ЛЬГОТА ПО НДС)</t>
  </si>
  <si>
    <t>смета 532.1003.</t>
  </si>
  <si>
    <t>ТЕЛЕМЕХАНИЗАЦИЯ ТП №10 ПО ГП (97,39% - ЛЬГОТА ПО НДС)</t>
  </si>
  <si>
    <t>ЗДАНИЕ - ИНЖЕНЕРНОЕ ОБЕСПЕЧЕНИЕ. ЭЛЕКТРОАППАРАТЫ И ПРИБОРЫ</t>
  </si>
  <si>
    <t>392.423</t>
  </si>
  <si>
    <t>смета 532.10011.</t>
  </si>
  <si>
    <t>КЖ. ТРАНСФОРМАТОРНАЯ ПОДСТАНЦИЯ №10 (97,39% - ЛЬГОТА ПО НДС) (ДОП. К Л.СМ. N1001)</t>
  </si>
  <si>
    <t>5.80016</t>
  </si>
  <si>
    <t>смета 532.10021.</t>
  </si>
  <si>
    <t>ТРАНСФОРМАТОРНАЯ ПОДСТАНЦИЯ №10 ПО ГП (97,39% - ЛЬГОТА ПО НДС) ИЗМ.№1</t>
  </si>
  <si>
    <t>смета 532.10031.</t>
  </si>
  <si>
    <t>ДОП СМЕТА К СМЕТЕ №1003 ТЕЛЕМЕХАНИЗАЦИЯ ТП №10 ПО ГП (97,39% - ЛЬГОТА ПО НДС)</t>
  </si>
  <si>
    <t>-0.9739</t>
  </si>
  <si>
    <t>объект 533</t>
  </si>
  <si>
    <t>ТРАНСФОРМАТОРНАЯ ПОДСТАНЦИЯ №11 (льгота по НДС)</t>
  </si>
  <si>
    <t>смета 533.1101.</t>
  </si>
  <si>
    <t>КЖ. ТРАНСФОРМАТОРНАЯ ПОДСТАНЦИЯ №11 (97,39% - ЛЬГОТА ПО НДС)</t>
  </si>
  <si>
    <t>смета 533.1102.</t>
  </si>
  <si>
    <t>ТРАНСФОРМАТОРНАЯ ПОДСТАНЦИЯ №11 ПО ГП (97,39% - ЛЬГОТА ПО НДС)</t>
  </si>
  <si>
    <t>смета 533.1103.</t>
  </si>
  <si>
    <t>ТЕЛЕМЕХАНИЗАЦИЯ ТП №11 ПО ГП (97,39% - ЛЬГОТА ПО НДС)</t>
  </si>
  <si>
    <t>340.865</t>
  </si>
  <si>
    <t>смета 533.11011.</t>
  </si>
  <si>
    <t>КЖ. ТРАНСФОРМАТОРНАЯ ПОДСТАНЦИЯ №11 (97,39% - ЛЬГОТА ПО НДС) (ДОП. К Л.СМ. N1101)</t>
  </si>
  <si>
    <t>смета 533.11021.</t>
  </si>
  <si>
    <t>ТРАНСФОРМАТОРНАЯ ПОДСТАНЦИЯ №11 ПО ГП (97,39% - ЛЬГОТА ПО НДС) ИЗМ.№1</t>
  </si>
  <si>
    <t>смета 533.11031.</t>
  </si>
  <si>
    <t>ДОП СМЕТА К СМЕТЕ №1103 ТЕЛЕМЕХАНИЗАЦИЯ ТП №11 ПО ГП (97,39 % - ЛЬГОТА ПО НДС)</t>
  </si>
  <si>
    <t>объект 535</t>
  </si>
  <si>
    <t>НАРУЖНОЕ ГАЗОСНАБЖЕНИЕ (льгота по НДС)</t>
  </si>
  <si>
    <t>смета 535.210.</t>
  </si>
  <si>
    <t>ГСН.2 НАРУЖНОЕ ГАЗОСНАБЖЕНИЕ. ВЫНОС ИНЖЕНЕРНЫХ СЕТЕЙ (97,39% - ЛЬГОТА) ПО ИЗМ.1</t>
  </si>
  <si>
    <t>00000/64000</t>
  </si>
  <si>
    <t>ИНЖЕНЕРНАЯ ИНФРАСТРУКТУРА. Сети газоснабжения. ДЕМОНТАЖ</t>
  </si>
  <si>
    <t>КМ</t>
  </si>
  <si>
    <t>0.25516</t>
  </si>
  <si>
    <t>ИНЖЕНЕРНАЯ ИНФРАСТРУКТУРА. Сети газоснабжения. ВРЕЗКА</t>
  </si>
  <si>
    <t>ВРЕЗКА</t>
  </si>
  <si>
    <t>1.9478</t>
  </si>
  <si>
    <t>ИНЖЕНЕРНАЯ ИНФРАСТРУКТУРА. Сети газоснабжения. ПРОКЛАДКА ГАЗОПРОВОДА</t>
  </si>
  <si>
    <t>0.2054</t>
  </si>
  <si>
    <t>ИНЖЕНЕРНАЯ ИНФРАСТРУКТУРА. Сети газоснабжения. ГАЗОПРОВОД В ФУТЛЯРЕ (ЛИСТ 2 СПЕЦИФИКАЦИИ)</t>
  </si>
  <si>
    <t>00000/64010</t>
  </si>
  <si>
    <t>ИНЖЕНЕРНАЯ ИНФРАСТРУКТУРА. Сети газоснабжения. ЗЕМЛЯНЫЕ РАБОТЫ ДЛЯ ДЕМОНТАЖА</t>
  </si>
  <si>
    <t>122.81</t>
  </si>
  <si>
    <t>ИНЖЕНЕРНАЯ ИНФРАСТРУКТУРА. Сети газоснабжения. Земляные работы. ПРОКЛАДКА ГАЗОПРОВОДА</t>
  </si>
  <si>
    <t>933.35</t>
  </si>
  <si>
    <t>объект 559</t>
  </si>
  <si>
    <t>НАРУЖНЫЕ СЕТИ СВЯЗИ (льгота по НДС)</t>
  </si>
  <si>
    <t>смета 559.501.</t>
  </si>
  <si>
    <t>НАРУЖНЫЕ СЕТИ СВЯЗИ (97,39% - ЛЬГОТА)</t>
  </si>
  <si>
    <t>00000/65010</t>
  </si>
  <si>
    <t>ИНЖЕНЕРНАЯ ИНФРАСТРУКТУРА. Сети связи,телефонизация и радиофикация НСС. Земляные работы</t>
  </si>
  <si>
    <t>118.04</t>
  </si>
  <si>
    <t>19.67</t>
  </si>
  <si>
    <t>00000/65040</t>
  </si>
  <si>
    <t>ИНЖЕНЕРНАЯ ИНФРАСТРУКТУРА. Сети связи,телефонизация и радиофикация НСС. Трубопроводы</t>
  </si>
  <si>
    <t>КАНАЛ-КМ</t>
  </si>
  <si>
    <t>0.94225</t>
  </si>
  <si>
    <t>77.23</t>
  </si>
  <si>
    <t>1.17</t>
  </si>
  <si>
    <t>00000/65030</t>
  </si>
  <si>
    <t>ИНЖЕНЕРНАЯ ИНФРАСТРУКТУРА. Сети связи,телефонизация и радиофикация НСС. Колодцы</t>
  </si>
  <si>
    <t>КОЛОДЕЦ</t>
  </si>
  <si>
    <t>13.6346</t>
  </si>
  <si>
    <t>00000/65050</t>
  </si>
  <si>
    <t>ИНЖЕНЕРНАЯ ИНФРАСТРУКТУРА. Сети связи,телефонизация и радиофикация НСС. Кабели, провода, фидеры</t>
  </si>
  <si>
    <t>135.515</t>
  </si>
  <si>
    <t>00000/65000</t>
  </si>
  <si>
    <t>ИНЖЕНЕРНАЯ ИНФРАСТРУКТУРА. Сети связи,телефонизация и радиофикация НСС</t>
  </si>
  <si>
    <t>1.948</t>
  </si>
  <si>
    <t>ВОЛОКНА</t>
  </si>
  <si>
    <t>7.7912</t>
  </si>
  <si>
    <t>смета 559.5011.</t>
  </si>
  <si>
    <t>ДОП СМЕТА К СМЕТЕ №501 НАРУЖНЫЕ СЕТИ СВЯЗИ (97,39% - ЛЬГОТА) ИЗМ.1 06.23</t>
  </si>
  <si>
    <t>-28.644</t>
  </si>
  <si>
    <t>объект 561</t>
  </si>
  <si>
    <t>БЛАГОУСТРОЙСТВО (льгота по НДС)</t>
  </si>
  <si>
    <t>смета 561.701.</t>
  </si>
  <si>
    <t>ГП. ДЕМОНТАЖ (97,39% - ЛЬГОТА)</t>
  </si>
  <si>
    <t>00000/79000</t>
  </si>
  <si>
    <t>БЛАГОУСТРОЙСТВО И ОЗЕЛЕНЕНИЕ. Другие</t>
  </si>
  <si>
    <t>М ОГРА</t>
  </si>
  <si>
    <t>185.042</t>
  </si>
  <si>
    <t>890.92</t>
  </si>
  <si>
    <t>смета 561.702.</t>
  </si>
  <si>
    <t>ГП. УСТРОЙСТВО ПОКРЫТИЙ (97,39% - ЛЬГОТА)</t>
  </si>
  <si>
    <t>00000/72000</t>
  </si>
  <si>
    <t>БЛАГОУСТРОЙСТВО И ОЗЕЛЕНЕНИЕ. Устройство дорожек и площадок</t>
  </si>
  <si>
    <t>7 437.577</t>
  </si>
  <si>
    <t>387.125</t>
  </si>
  <si>
    <t>9 530.002</t>
  </si>
  <si>
    <t>1 336.872</t>
  </si>
  <si>
    <t>смета 561.703.</t>
  </si>
  <si>
    <t>ГП. ОЗЕЛЕНЕНИЕ (97,39% - ЛЬГОТА)</t>
  </si>
  <si>
    <t>00000/75000</t>
  </si>
  <si>
    <t>БЛАГОУСТРОЙСТВО И ОЗЕЛЕНЕНИЕ. Озеленение</t>
  </si>
  <si>
    <t>2 338.392</t>
  </si>
  <si>
    <t>М2 ЦВЕ</t>
  </si>
  <si>
    <t>112.193</t>
  </si>
  <si>
    <t>ДЕРЕВЬЕ</t>
  </si>
  <si>
    <t>21.4258</t>
  </si>
  <si>
    <t>397.254</t>
  </si>
  <si>
    <t>389.56</t>
  </si>
  <si>
    <t>смета 561.704.</t>
  </si>
  <si>
    <t>ГП. МАЛЫЕ АРХИТЕКТУРНЫЕ ФОРМЫ (97,39% - ЛЬГОТА)</t>
  </si>
  <si>
    <t>00000/73000</t>
  </si>
  <si>
    <t>БЛАГОУСТРОЙСТВО И ОЗЕЛЕНЕНИЕ. Малые архитектурные формы</t>
  </si>
  <si>
    <t>26.2953</t>
  </si>
  <si>
    <t>ПЛАТФОРМА</t>
  </si>
  <si>
    <t>смета 561.705.</t>
  </si>
  <si>
    <t>ГП. ВЕРТИКАЛЬНАЯ ПЛАНИРОВКА (97,39% - ЛЬГОТА)</t>
  </si>
  <si>
    <t>00000/71000</t>
  </si>
  <si>
    <t>БЛАГОУСТРОЙСТВО И ОЗЕЛЕНЕНИЕ. Вертикальная планировка</t>
  </si>
  <si>
    <t>79 359.22</t>
  </si>
  <si>
    <t>смета 561.706.</t>
  </si>
  <si>
    <t>ГП. КЖ. ОБЩЕСТРОИТЕЛЬНЫЕ РАБОТЫ (ПОДПОРНАЯ СТЕНКА) (97,39% - ЛЬГОТА)</t>
  </si>
  <si>
    <t>302.494</t>
  </si>
  <si>
    <t>906.8</t>
  </si>
  <si>
    <t>смета 561.707.</t>
  </si>
  <si>
    <t>ЭКО.4. ЭЛЕКТРООСВЕЩЕНИЕ (97,39% - ЛЬГОТА)</t>
  </si>
  <si>
    <t>БЛАГОУСТРОЙСТВО И ОЗЕЛЕНЕНИЕ. ЗЕМЛЯНЫЕ РАБОТЫ</t>
  </si>
  <si>
    <t>495.62</t>
  </si>
  <si>
    <t>00000/77000</t>
  </si>
  <si>
    <t>БЛАГОУСТРОЙСТВО И ОЗЕЛЕНЕНИЕ. Наружное освещение.СЕТИ</t>
  </si>
  <si>
    <t>3 133.42</t>
  </si>
  <si>
    <t>БЛАГОУСТРОЙСТВО И ОЗЕЛЕНЕНИЕ. Наружное освещение. ОПОРЫ</t>
  </si>
  <si>
    <t>СВЕТИЛЬНИК</t>
  </si>
  <si>
    <t>100.3117</t>
  </si>
  <si>
    <t>БЛАГОУСТРОЙСТВО И ОЗЕЛЕНЕНИЕ. Наружное освещение.ДРУГОЕ</t>
  </si>
  <si>
    <t>1 947.8</t>
  </si>
  <si>
    <t>БЛАГОУСТРОЙСТВО И ОЗЕЛЕНЕНИЕ. Наружное освещение. ДЕМОНТАЖ</t>
  </si>
  <si>
    <t>4.8695</t>
  </si>
  <si>
    <t>БЛАГОУСТРОЙСТВО И ОЗЕЛЕНЕНИЕ. ОТХОДЫ</t>
  </si>
  <si>
    <t>97.39</t>
  </si>
  <si>
    <t>БЛАГОУСТРОЙСТВО И ОЗЕЛЕНЕНИЕ. Наружное освещение.КОЛОДЕЦ</t>
  </si>
  <si>
    <t>1.3021</t>
  </si>
  <si>
    <t>смета 561.708.</t>
  </si>
  <si>
    <t>ОДД НА ПЕРИОД ЭКСПЛУАТАЦИИ (97,39 %- льгота)</t>
  </si>
  <si>
    <t>БЛАГОУСТРОЙСТВО И ОЗЕЛЕНЕНИЕ. ОДД. ДОРОЖНЫЕ ЗНАКИ</t>
  </si>
  <si>
    <t>ЗНАКОВ</t>
  </si>
  <si>
    <t>33.113</t>
  </si>
  <si>
    <t>КМ ЛИНИИ</t>
  </si>
  <si>
    <t>0.90465</t>
  </si>
  <si>
    <t>23.8606</t>
  </si>
  <si>
    <t>4.87</t>
  </si>
  <si>
    <t>БЛАГОУСТРОЙСТВО И ОЗЕЛЕНЕНИЕ. УЛИЛИЗАЦИЯ</t>
  </si>
  <si>
    <t>0.07791</t>
  </si>
  <si>
    <t>смета 561.709.</t>
  </si>
  <si>
    <t>АР. ОБЩЕСТРОИТЕЛЬНЫЕ РАБОТЫ (97,39% - ЛЬГОТА)</t>
  </si>
  <si>
    <t>00000/29020</t>
  </si>
  <si>
    <t>ЗДАНИЕ - СТРОИТЕЛЬНАЯ ЧАСТЬ. Другие элементы и конструкции. Входы, крыльца, рампы пандусы</t>
  </si>
  <si>
    <t>136.053</t>
  </si>
  <si>
    <t>ЗДАНИЕ - СТРОИТЕЛЬНАЯ ЧАСТЬ</t>
  </si>
  <si>
    <t>1 017.092</t>
  </si>
  <si>
    <t>смета 561.710.</t>
  </si>
  <si>
    <t>ГП.ТХ. УСТАНОВКА ЗАРЯДНЫХ СТАНЦИЙ (97,39 % - ЛЬГОТА)</t>
  </si>
  <si>
    <t>00000/66000</t>
  </si>
  <si>
    <t>ИНЖЕНЕРНАЯ ИНФРАСТРУКТУРА. Сети электроснабжения ЭС</t>
  </si>
  <si>
    <t>2.922</t>
  </si>
  <si>
    <t>0.365</t>
  </si>
  <si>
    <t>смета 561.7011.</t>
  </si>
  <si>
    <t>ДОП СМЕТА К СМЕТЕ №701 ГП. ДЕМОНТАЖ (97,39% - ЛЬГОТА)</t>
  </si>
  <si>
    <t>177.445</t>
  </si>
  <si>
    <t>объект 564</t>
  </si>
  <si>
    <t>СЕТИ ЭЛЕКТРОСНАБЖЕНИЯ 0,4кВ (льгота по НДС)</t>
  </si>
  <si>
    <t>смета 564.401.</t>
  </si>
  <si>
    <t>ЭК. СЕТИ ЭЛЕКТРОСНАБЖЕНИЯ 0,4кВ (97,39 % - ЛЬГОТА)</t>
  </si>
  <si>
    <t>00000/66010</t>
  </si>
  <si>
    <t>ИНЖЕНЕРНАЯ ИНФРАСТРУКТУРА. Сети электроснабжения ЭС. Земляные работы</t>
  </si>
  <si>
    <t>514.32</t>
  </si>
  <si>
    <t>ИНЖЕНЕРНАЯ ИНФРАСТРУКТУРА. Сети электроснабжения ЭС. Кабели</t>
  </si>
  <si>
    <t>5 391.531</t>
  </si>
  <si>
    <t>00000/66040</t>
  </si>
  <si>
    <t>ИНЖЕНЕРНАЯ ИНФРАСТРУКТУРА. Сети электроснабжения ЭС. Муфты</t>
  </si>
  <si>
    <t>95.4422</t>
  </si>
  <si>
    <t>00000/66090</t>
  </si>
  <si>
    <t>ИНЖЕНЕРНАЯ ИНФРАСТРУКТУРА. Сети электроснабжения ЭС. Другое</t>
  </si>
  <si>
    <t>2.0559</t>
  </si>
  <si>
    <t>смета 564.4011.</t>
  </si>
  <si>
    <t>ДОП СМЕТА К СМЕТЕ№401 ЭК. СЕТИ ЭЛЕКТРОСНАБЖЕНИЯ 0,4кВ (97,39 % - ЛЬГОТА) изм.1 06.23</t>
  </si>
  <si>
    <t>365.992</t>
  </si>
  <si>
    <t>- 231.924</t>
  </si>
  <si>
    <t>-5.8434</t>
  </si>
  <si>
    <t>объект 565</t>
  </si>
  <si>
    <t>ТЕПЛОВЫЕ СЕТИ (льгота по НДС)</t>
  </si>
  <si>
    <t>смета 565.301.</t>
  </si>
  <si>
    <t>ТЕПЛОВЫЕ СЕТИ (ЛЬГОТА)</t>
  </si>
  <si>
    <t>00000/63000</t>
  </si>
  <si>
    <t>ИНЖЕНЕРНАЯ ИНФРАСТРУКТУРА. Сети теплоснабжения</t>
  </si>
  <si>
    <t>510.1</t>
  </si>
  <si>
    <t>6.82382</t>
  </si>
  <si>
    <t>0.00682</t>
  </si>
  <si>
    <t>11.686</t>
  </si>
  <si>
    <t>00000/63090</t>
  </si>
  <si>
    <t>ИНЖЕНЕРНАЯ ИНФРАСТРУКТУРА. Сети теплоснабжения. Другое</t>
  </si>
  <si>
    <t>М ТРУБО</t>
  </si>
  <si>
    <t>смета 565.302.</t>
  </si>
  <si>
    <t>ТС.СОДК. ТЕПЛОВЫЕ СЕТИ ОДК (ЛЬГОТА)</t>
  </si>
  <si>
    <t>ИНЖЕНЕРНАЯ ИНФРАСТРУКТУРА. Сети газоснабжения</t>
  </si>
  <si>
    <t>смета 565.303.</t>
  </si>
  <si>
    <t>ТС.КЖ. ОБЩЕСТРОИТЕЛЬНЫЕ РАБОТЫ (ЛЬГОТА ПО НДС)</t>
  </si>
  <si>
    <t>00000/63010</t>
  </si>
  <si>
    <t>ИНЖЕНЕРНАЯ ИНФРАСТРУКТУРА. Сети теплоснабжения. Земляные работы</t>
  </si>
  <si>
    <t>2 533.9</t>
  </si>
  <si>
    <t>00000/63020</t>
  </si>
  <si>
    <t>ИНЖЕНЕРНАЯ ИНФРАСТРУКТУРА. Сети теплоснабжения. Железобетонные каналы,лотки, углы поворота, компенсаторные ниши опоры,теплокамеры</t>
  </si>
  <si>
    <t>М3 СБО</t>
  </si>
  <si>
    <t>88.995</t>
  </si>
  <si>
    <t>136.658</t>
  </si>
  <si>
    <t>1.49</t>
  </si>
  <si>
    <t>40.9038</t>
  </si>
  <si>
    <t>40.904</t>
  </si>
  <si>
    <t>3.8956</t>
  </si>
  <si>
    <t>смета 565.304.</t>
  </si>
  <si>
    <t>ТС. ВЫНОС СЕТИ (ЛЬГОТА)</t>
  </si>
  <si>
    <t>360.93</t>
  </si>
  <si>
    <t>0.32625</t>
  </si>
  <si>
    <t>смета 565.3041.</t>
  </si>
  <si>
    <t>ДОП СМЕТА К СМЕТЕ №304 ТС. ВЫНОС СЕТИ (ЛЬГОТА) ИЗМ.1 06.23</t>
  </si>
  <si>
    <t>объект 566</t>
  </si>
  <si>
    <t>НАРУЖНЫЕ СЕТИ ВОДОПРОВОДА И КАНАЛИЗАЦИИ (льгота по НДС)</t>
  </si>
  <si>
    <t>смета 566.601.</t>
  </si>
  <si>
    <t>НВК. НАРУЖНЫЕ СЕТИ ВОДОПРОВОДА (В1, В10) (97,39% - ЛЬГОТА)</t>
  </si>
  <si>
    <t>00000/62010</t>
  </si>
  <si>
    <t>ИНЖЕНЕРНАЯ ИНФРАСТРУКТУРА. Сети водоснабжения. Земляные работы</t>
  </si>
  <si>
    <t>1 003.12</t>
  </si>
  <si>
    <t>00000/62030</t>
  </si>
  <si>
    <t>ИНЖЕНЕРНАЯ ИНФРАСТРУКТУРА. Сети водоснабжения. Трубопроводы</t>
  </si>
  <si>
    <t>0.26685</t>
  </si>
  <si>
    <t>00000/62040</t>
  </si>
  <si>
    <t>ИНЖЕНЕРНАЯ ИНФРАСТРУКТУРА. Сети водоснабжения. Задвижки, пожарные гидранты, водоразборные колонки</t>
  </si>
  <si>
    <t>15.5824</t>
  </si>
  <si>
    <t>0.63304</t>
  </si>
  <si>
    <t>24.3475</t>
  </si>
  <si>
    <t>00000/62020</t>
  </si>
  <si>
    <t>ИНЖЕНЕРНАЯ ИНФРАСТРУКТУРА. Сети водоснабжения. Колодцы</t>
  </si>
  <si>
    <t>М3 КОНС</t>
  </si>
  <si>
    <t>232.2752</t>
  </si>
  <si>
    <t>смета 566.602.</t>
  </si>
  <si>
    <t>НВК. НАРУЖНЫЕ СЕТИ КАНАЛИЗАЦИИ (К1, К2) (97,39% - ЛЬГОТА)</t>
  </si>
  <si>
    <t>00000/61010</t>
  </si>
  <si>
    <t>ИНЖЕНЕРНАЯ ИНФРАСТРУКТУРА. Сети канализации. Земляные работы</t>
  </si>
  <si>
    <t>759.64</t>
  </si>
  <si>
    <t>377.873</t>
  </si>
  <si>
    <t>00000/61050</t>
  </si>
  <si>
    <t>ИНЖЕНЕРНАЯ ИНФРАСТРУКТУРА. Сети канализации. Присоединение к существующим сетям</t>
  </si>
  <si>
    <t>00000/61040</t>
  </si>
  <si>
    <t>ИНЖЕНЕРНАЯ ИНФРАСТРУКТУРА. Сети канализации. Задвижки и фасонные части</t>
  </si>
  <si>
    <t>11.6868</t>
  </si>
  <si>
    <t>973.9</t>
  </si>
  <si>
    <t>104.207</t>
  </si>
  <si>
    <t>00000/61090</t>
  </si>
  <si>
    <t>ИНЖЕНЕРНАЯ ИНФРАСТРУКТУРА. Сети канализации. Другое</t>
  </si>
  <si>
    <t>2.9217</t>
  </si>
  <si>
    <t>00000/61020</t>
  </si>
  <si>
    <t>ИНЖЕНЕРНАЯ ИНФРАСТРУКТУРА. Сети канализации. Колодцы</t>
  </si>
  <si>
    <t>99.4352</t>
  </si>
  <si>
    <t>21.4453</t>
  </si>
  <si>
    <t>смета 566.603.</t>
  </si>
  <si>
    <t>НВК.КЖ. НАРУЖНЫЕ СЕТИ ВОДОПРОВОДА И КАНАЛИЗАЦИИ  (97,39% - ЛЬГОТА)</t>
  </si>
  <si>
    <t>55.0838</t>
  </si>
  <si>
    <t>11.6478</t>
  </si>
  <si>
    <t>29.226</t>
  </si>
  <si>
    <t>53.0307</t>
  </si>
  <si>
    <t>5.2622</t>
  </si>
  <si>
    <t>смета 566.6011.</t>
  </si>
  <si>
    <t>НВК. НАРУЖНЫЕ СЕТИ ВОДОПРОВОДА (В1, В10) (97,39% - ЛЬГОТА) (ДОП. К Л.СМ. N601)</t>
  </si>
  <si>
    <t>99.338</t>
  </si>
  <si>
    <t>ИНЖЕНЕРНАЯ ИНФРАСТРУКТУРА. Сети водоснабжения. Колодцы (СМ. № 601 НВК. НАРУЖНЫЕ СЕТИ ВОДОПРОВОДА (В1, В10) (97,39% - ЛЬГОТА))</t>
  </si>
  <si>
    <t>- 232.2752</t>
  </si>
  <si>
    <t>смета 566.6021.</t>
  </si>
  <si>
    <t>НВК. НАРУЖНЫЕ СЕТИ КАНАЛИЗАЦИИ (К1, К2) (97,39% - ЛЬГОТА) (ДОП. К Л.СМ. N602)</t>
  </si>
  <si>
    <t>ИНЖЕНЕРНАЯ ИНФРАСТРУКТУРА. Сети канализации. Колодцы (СМ. № 602 НВК. НАРУЖНЫЕ СЕТИ КАНАЛИЗАЦИИ (К1, К2) (97,39% - ЛЬГОТА))</t>
  </si>
  <si>
    <t>-99.4352</t>
  </si>
  <si>
    <t>-21.4453</t>
  </si>
  <si>
    <t>объект 570</t>
  </si>
  <si>
    <t>НАРУЖНЫЕ СЕТИ ТЕЛЕМЕХАНИКИ (льгота по НДС)</t>
  </si>
  <si>
    <t>смета 570.310.</t>
  </si>
  <si>
    <t>НАРУЖНЫЕ СЕТИ ТЕЛЕМЕХАНИЗАЦИИ ТП (97,39% - ЛЬГОТА ПО НДС)</t>
  </si>
  <si>
    <t>Ж00000/65040</t>
  </si>
  <si>
    <t>ИНЖЕНЕРНАЯ ИНФРАСТРУКТУРА. Сети связи,телефонизация и радиофикация НСС. Трубопроводы д.110мм</t>
  </si>
  <si>
    <t>1.11901</t>
  </si>
  <si>
    <t>Ж00000/65010</t>
  </si>
  <si>
    <t>ИНЖЕНЕРНАЯ ИНФРАСТРУКТУРА. Сети связи,телефонизация и радиофикация НСС. Земляные работы для ККС-1</t>
  </si>
  <si>
    <t>55.71</t>
  </si>
  <si>
    <t>Ж00000/65030</t>
  </si>
  <si>
    <t>ИНЖЕНЕРНАЯ ИНФРАСТРУКТУРА. Сети связи,телефонизация и радиофикация НСС. Колодцы ККС1</t>
  </si>
  <si>
    <t>54.5384</t>
  </si>
  <si>
    <t>Ж00000/65050</t>
  </si>
  <si>
    <t>ИНЖЕНЕРНАЯ ИНФРАСТРУКТУРА. Сети связи,телефонизация и радиофикация НСС. Кабель ВОК</t>
  </si>
  <si>
    <t>124.124</t>
  </si>
  <si>
    <t>ИНЖЕНЕРНАЯ ИНФРАСТРУКТУРА. Сети связи,телефонизация и радиофикация НСС. Труба д.32мм</t>
  </si>
  <si>
    <t>134.992</t>
  </si>
  <si>
    <t>Ж00000/65050-1</t>
  </si>
  <si>
    <t>ИНЖЕНЕРНАЯ ИНФРАСТРУКТУРА. Сети связи,телефонизация и радиофикация НСС. Сварка ВОК</t>
  </si>
  <si>
    <t>23.3736</t>
  </si>
  <si>
    <t>смета 570.3101.</t>
  </si>
  <si>
    <t>ДОП СМЕТА К СМЕТЕ №310 НАРУЖНЫЕ СЕТИ ТЕЛЕМЕХАНИЗАЦИИ ТП (97,39% - ЛЬГОТА ПО НДС) ИЗМ.1 06.23</t>
  </si>
  <si>
    <t>-58.434</t>
  </si>
  <si>
    <t>объект 587</t>
  </si>
  <si>
    <t>ПОДГОТОВКА ТЕРРИТОРИИ (льгота по НДС)</t>
  </si>
  <si>
    <t>смета 587.410.</t>
  </si>
  <si>
    <t>ВЫРУБКА ДЕРЕВЬЕВ (ЛЬГОТА)</t>
  </si>
  <si>
    <t>ДЕРЕВЬ</t>
  </si>
  <si>
    <t>27.27</t>
  </si>
  <si>
    <t>смета 587.411.</t>
  </si>
  <si>
    <t>ПЕРЕСАДКА ДЕРЕВЬЕВ (ЛЬГОТА)</t>
  </si>
  <si>
    <t>смета 587.412.</t>
  </si>
  <si>
    <t>КОМПЕНСАЦИОННЫЕ ПОСАДКИ (ЛЬГОТА)</t>
  </si>
  <si>
    <t>116.868</t>
  </si>
  <si>
    <t>объект 618</t>
  </si>
  <si>
    <t>БЛАГОУСТРОЙСТВО (ЭКСПЛУАТИРУЕМАЯ КРОВЛЯ ПАРКИНГА) льгота по НДС</t>
  </si>
  <si>
    <t>смета 618.2702.</t>
  </si>
  <si>
    <t>ГП. УСТРОЙСТВО ПОКРЫТИЙ (КРОВЛЯ ПАРКИНГА) (97,39%  - льгота по НДС)</t>
  </si>
  <si>
    <t>2 173.161</t>
  </si>
  <si>
    <t>смета 618.2703.</t>
  </si>
  <si>
    <t>ГП. ОЗЕЛЕНЕНИЕ (КРОВЛЯ ПАРКИНГА) (97,39%  - льгота по НДС)</t>
  </si>
  <si>
    <t>1 763.343</t>
  </si>
  <si>
    <t>смета 618.2704.</t>
  </si>
  <si>
    <t>ГП. МАЛЫЕ АРХИТЕКТУРНЫЕ ФОРМЫ (КРОВЛЯ ПАРКИНГА) (97,39%  - льгота по НДС)</t>
  </si>
  <si>
    <t>67.1991</t>
  </si>
  <si>
    <t>173.3542</t>
  </si>
  <si>
    <t>объект 649</t>
  </si>
  <si>
    <t>ПНР</t>
  </si>
  <si>
    <t>смета 649.91.</t>
  </si>
  <si>
    <t>ПУСКОНАЛАДОЧНЫЕ РАБОТЫ ТРАНСФОРМАТОРНОЙ ПОДСТАНЦИИ №9 ПО ГП (97,39% - ЛЬГОТА ПО НДС)</t>
  </si>
  <si>
    <t>00000/39000</t>
  </si>
  <si>
    <t>ЗДАНИЕ - ИНЖЕНЕРНОЕ ОБЕСПЕЧЕНИЕ. ПУСКО-НАЛАДОЧНЫЕ РАБОТЫ ТП</t>
  </si>
  <si>
    <t>система</t>
  </si>
  <si>
    <t>смета 649.93.</t>
  </si>
  <si>
    <t>ПУСКОНАЛАДОЧНЫЕ РАБОТЫ ТЕЛЕМЕХАНИЗАЦИИ ТП №9 ПО Г/П (97,39% - ЛЬГОТА ПО НДС)</t>
  </si>
  <si>
    <t>Ж0</t>
  </si>
  <si>
    <t>ТЕЛЕМЕХАНИЗАЦИЯ ТП №9 ПО Г/П</t>
  </si>
  <si>
    <t>СИСТЕМА</t>
  </si>
  <si>
    <t>смета 649.101.</t>
  </si>
  <si>
    <t>ПУСКОНАЛАДОЧНЫЕ РАБОТЫ ТРАНСФОРМАТОРНОЙ ПОДСТАНЦИИ №10 ПО ГП (97,39% - ЛЬГОТА ПО НДС)</t>
  </si>
  <si>
    <t>смета 649.103.</t>
  </si>
  <si>
    <t>ПУСКОНАЛАДОЧНЫЕ РАБОТЫ ТЕЛЕМЕХАНИЗАЦИИ ТП №10 ПО Г/П (97,39% - ЛЬГОТА ПО НДС)</t>
  </si>
  <si>
    <t>ТЕЛЕМЕХАНИЗАЦИЯ ТП №10 ПО Г/П</t>
  </si>
  <si>
    <t>смета 649.111.</t>
  </si>
  <si>
    <t>ПУСКОНАЛАДОЧНЫЕ РАБОТЫ ТРАНСФОРМАТОРНОЙ ПОДСТАНЦИИ №11 ПО ГП (97,39% - ЛЬГОТА ПО НДС)</t>
  </si>
  <si>
    <t>смета 649.113.</t>
  </si>
  <si>
    <t>ПУСКОНАЛАДОЧНЫЕ РАБОТЫ ТЕЛЕМЕХАНИЗАЦИИ ТП №11 ПО Г/П (97,39% - ЛЬГОТА ПО НДС)</t>
  </si>
  <si>
    <t>ТЕЛЕМЕХАНИЗАЦИЯ ТП №11 ПО Г/П</t>
  </si>
  <si>
    <t>объект 801</t>
  </si>
  <si>
    <t>ОБЪЕКТ № 801</t>
  </si>
  <si>
    <t>смета 801.1.</t>
  </si>
  <si>
    <t>ОДД НА ПЕРИОД ПРОИЗВОДСТВА РАБОТ (97,39 %- льгота)</t>
  </si>
  <si>
    <t>Ж000</t>
  </si>
  <si>
    <t>БЛАГОУСТРОЙСТВО И ОЗЕЛЕНЕНИЕ. ОДД НА ПЕРИОД ПРОИЗВОДСТВА РАБОТ</t>
  </si>
  <si>
    <t>КРЕПЛЕН</t>
  </si>
  <si>
    <t>166.5369</t>
  </si>
  <si>
    <t>В С Е Г О :</t>
  </si>
  <si>
    <t>Расчет составил</t>
  </si>
  <si>
    <t>Расчет проверил</t>
  </si>
  <si>
    <t>График платежей при строительстве (выполнении работ)</t>
  </si>
  <si>
    <t>Месяцы строительства</t>
  </si>
  <si>
    <t>Стоимость работ по графику, рублей</t>
  </si>
  <si>
    <t>Сумма платежей, рублей</t>
  </si>
  <si>
    <t>в том числе</t>
  </si>
  <si>
    <t>аванс</t>
  </si>
  <si>
    <t>текущий</t>
  </si>
  <si>
    <t>целевой</t>
  </si>
  <si>
    <t>отработка целевого аванса</t>
  </si>
  <si>
    <t>плата за выполненные работы</t>
  </si>
  <si>
    <t>общая сумма денежных средств</t>
  </si>
  <si>
    <t xml:space="preserve">  2023 год                                                                                                                                            </t>
  </si>
  <si>
    <t xml:space="preserve">2023 АВГУСТ                                                                                                                                           </t>
  </si>
  <si>
    <t xml:space="preserve">2023 СЕHТЯБРЬ                                                                                                                                         </t>
  </si>
  <si>
    <t xml:space="preserve">2023 ОКТЯБРЬ                                                                                                                                          </t>
  </si>
  <si>
    <t xml:space="preserve">2023 HОЯБРЬ                                                                                                                                           </t>
  </si>
  <si>
    <t xml:space="preserve">2023 ДЕКАБРЬ                                                                                                                                          </t>
  </si>
  <si>
    <t xml:space="preserve">  2024 год                                                                                                                                            </t>
  </si>
  <si>
    <t xml:space="preserve">2024 ЯHВАРЬ                                                                                                                                           </t>
  </si>
  <si>
    <t xml:space="preserve">2024 ФЕВРАЛЬ                                                                                                                                          </t>
  </si>
  <si>
    <t xml:space="preserve">2024 МАРТ                                                                                                                                             </t>
  </si>
  <si>
    <t xml:space="preserve">2024 АПРЕЛЬ                                                                                                                                           </t>
  </si>
  <si>
    <t xml:space="preserve">2024 МАЙ                                                                                                                                              </t>
  </si>
  <si>
    <t xml:space="preserve">2024 ИЮHЬ                                                                                                                                             </t>
  </si>
  <si>
    <t xml:space="preserve">2024 ИЮЛЬ                                                                                                                                             </t>
  </si>
  <si>
    <t xml:space="preserve">2024 АВГУСТ                                                                                                                                           </t>
  </si>
  <si>
    <t xml:space="preserve">2024 СЕHТЯБРЬ                                                                                                                                         </t>
  </si>
  <si>
    <t xml:space="preserve">2024 ОКТЯБРЬ                                                                                                                                          </t>
  </si>
  <si>
    <t xml:space="preserve">2024 HОЯБРЬ                                                                                                                                           </t>
  </si>
  <si>
    <t xml:space="preserve">2024 ДЕКАБРЬ                                                                                                                                          </t>
  </si>
  <si>
    <t xml:space="preserve">  2025 год                                                                                                                                            </t>
  </si>
  <si>
    <t xml:space="preserve">2025 ЯHВАРЬ                                                                                                                                           </t>
  </si>
  <si>
    <t xml:space="preserve">2025 ФЕВРАЛЬ                                                                                                                                          </t>
  </si>
  <si>
    <t xml:space="preserve">2025 МАРТ                                                                                                                                             </t>
  </si>
  <si>
    <t xml:space="preserve">2025 АПРЕЛЬ                                                                                                                                           </t>
  </si>
  <si>
    <t xml:space="preserve">2025 МАЙ                                                                                                                                              </t>
  </si>
  <si>
    <t xml:space="preserve">2025 ИЮHЬ                                                                                                                                             </t>
  </si>
  <si>
    <t xml:space="preserve">2025 ИЮЛЬ                                                                                                                                             </t>
  </si>
  <si>
    <t xml:space="preserve">2025 АВГУСТ                                                                                                                                           </t>
  </si>
  <si>
    <t xml:space="preserve">2025 СЕHТЯБРЬ                                                                                                                                         </t>
  </si>
  <si>
    <t xml:space="preserve">2025 ОКТЯБРЬ                                                                                                                                          </t>
  </si>
  <si>
    <t xml:space="preserve">2025 HОЯБРЬ                                                                                                                                           </t>
  </si>
  <si>
    <t xml:space="preserve">2025 ДЕКАБРЬ                                                                                                                                          </t>
  </si>
  <si>
    <t xml:space="preserve">  2026 год                                                                                                                                            </t>
  </si>
  <si>
    <t xml:space="preserve">2026 ЯHВАРЬ                                                                                                                                           </t>
  </si>
  <si>
    <t xml:space="preserve">2026 ФЕВРАЛЬ                                                                                                                                          </t>
  </si>
  <si>
    <t xml:space="preserve">2026 МАРТ                                                                                                                                             </t>
  </si>
  <si>
    <t xml:space="preserve">2026 АПРЕЛЬ                                                                                                                                           </t>
  </si>
  <si>
    <t xml:space="preserve">2026 МАЙ                                                                                                                                              </t>
  </si>
  <si>
    <t xml:space="preserve">2026 ИЮHЬ                                                                                                                                             </t>
  </si>
  <si>
    <t xml:space="preserve">2026 ИЮЛЬ                                                                                                                                             </t>
  </si>
  <si>
    <t xml:space="preserve">2026 АВГУСТ                                                                                                                                           </t>
  </si>
  <si>
    <t xml:space="preserve">2026 СЕHТЯБРЬ                                                                                                                                         </t>
  </si>
  <si>
    <t xml:space="preserve">2026 ОКТЯБРЬ                                                                                                                                          </t>
  </si>
  <si>
    <t xml:space="preserve">2026 HОЯБРЬ                                                                                                                                           </t>
  </si>
  <si>
    <t xml:space="preserve">2026 ДЕКАБРЬ                                                                                                                                          </t>
  </si>
  <si>
    <t xml:space="preserve">  2027 год                                                                                                                                            </t>
  </si>
  <si>
    <t xml:space="preserve">2027 ЯHВАРЬ                                                                                                                                           </t>
  </si>
  <si>
    <t xml:space="preserve">2027 ФЕВРАЛЬ                                                                                                                                          </t>
  </si>
  <si>
    <t xml:space="preserve">2027 МАРТ                                                                                                                                             </t>
  </si>
  <si>
    <t xml:space="preserve">2027 АПРЕЛЬ                                                                                                                                           </t>
  </si>
  <si>
    <t xml:space="preserve">2027 МАЙ                                                                                                                                              </t>
  </si>
  <si>
    <t xml:space="preserve">2027 ИЮHЬ                                                                                                                                             </t>
  </si>
  <si>
    <t xml:space="preserve">2027 ИЮЛЬ                                                                                                                                             </t>
  </si>
  <si>
    <t xml:space="preserve">2027 АВГУСТ                                                                                                                                           </t>
  </si>
  <si>
    <t xml:space="preserve">2027 СЕHТЯБРЬ                                                                                                                                         </t>
  </si>
  <si>
    <t xml:space="preserve">   В С Е Г О :                                                                                                                                        </t>
  </si>
  <si>
    <t>Заказчик</t>
  </si>
  <si>
    <t>м.п.</t>
  </si>
  <si>
    <t>Генподрядчик</t>
  </si>
  <si>
    <t>График финансирования объекта</t>
  </si>
  <si>
    <t>Наименование</t>
  </si>
  <si>
    <t>Всего</t>
  </si>
  <si>
    <t>2023 ИЮЛЬ</t>
  </si>
  <si>
    <t>2023 АВГУСТ</t>
  </si>
  <si>
    <t>2023 СЕHТЯБРЬ</t>
  </si>
  <si>
    <t>2023 ОКТЯБРЬ</t>
  </si>
  <si>
    <t>2023 HОЯБРЬ</t>
  </si>
  <si>
    <t>2023 ДЕКАБРЬ</t>
  </si>
  <si>
    <t>2024 ЯHВАРЬ</t>
  </si>
  <si>
    <t>2024 ФЕВРАЛЬ</t>
  </si>
  <si>
    <t>2024 МАРТ</t>
  </si>
  <si>
    <t>2024 АПРЕЛЬ</t>
  </si>
  <si>
    <t>2024 МАЙ</t>
  </si>
  <si>
    <t>2024 ИЮHЬ</t>
  </si>
  <si>
    <t>2024 ИЮЛЬ</t>
  </si>
  <si>
    <t>2024 АВГУСТ</t>
  </si>
  <si>
    <t>2024 СЕHТЯБРЬ</t>
  </si>
  <si>
    <t>2024 ОКТЯБРЬ</t>
  </si>
  <si>
    <t>2024 HОЯБРЬ</t>
  </si>
  <si>
    <t>2024 ДЕКАБРЬ</t>
  </si>
  <si>
    <t>2025 ЯHВАРЬ</t>
  </si>
  <si>
    <t>2025 ФЕВРАЛЬ</t>
  </si>
  <si>
    <t>2025 МАРТ</t>
  </si>
  <si>
    <t>2025 АПРЕЛЬ</t>
  </si>
  <si>
    <t>2025 МАЙ</t>
  </si>
  <si>
    <t>2025 ИЮHЬ</t>
  </si>
  <si>
    <t>2025 ИЮЛЬ</t>
  </si>
  <si>
    <t>2025 АВГУСТ</t>
  </si>
  <si>
    <t>2025 СЕHТЯБРЬ</t>
  </si>
  <si>
    <t>2025 ОКТЯБРЬ</t>
  </si>
  <si>
    <t>2025 HОЯБРЬ</t>
  </si>
  <si>
    <t>2025 ДЕКАБРЬ</t>
  </si>
  <si>
    <t>2026 ЯHВАРЬ</t>
  </si>
  <si>
    <t>2026 ФЕВРАЛЬ</t>
  </si>
  <si>
    <t>2026 МАРТ</t>
  </si>
  <si>
    <t>2026 АПРЕЛЬ</t>
  </si>
  <si>
    <t>2026 МАЙ</t>
  </si>
  <si>
    <t>2026 ИЮHЬ</t>
  </si>
  <si>
    <t>2026 ИЮЛЬ</t>
  </si>
  <si>
    <t>2026 АВГУСТ</t>
  </si>
  <si>
    <t>2026 СЕHТЯБРЬ</t>
  </si>
  <si>
    <t>2026 ОКТЯБРЬ</t>
  </si>
  <si>
    <t>2026 HОЯБРЬ</t>
  </si>
  <si>
    <t>2026 ДЕКАБРЬ</t>
  </si>
  <si>
    <t>2027 ЯHВАРЬ</t>
  </si>
  <si>
    <t>2027 ФЕВРАЛЬ</t>
  </si>
  <si>
    <t>2027 МАРТ</t>
  </si>
  <si>
    <t>2027 АПРЕЛЬ</t>
  </si>
  <si>
    <t>2027 МАЙ</t>
  </si>
  <si>
    <t>2027 ИЮHЬ</t>
  </si>
  <si>
    <t>2027 ИЮЛЬ</t>
  </si>
  <si>
    <t>2027 АВГУСТ</t>
  </si>
  <si>
    <t>Стоимость согласно графику производства работ</t>
  </si>
  <si>
    <t>.  в том числе:</t>
  </si>
  <si>
    <t>.     - стоимость материалов, изделий и конструкций</t>
  </si>
  <si>
    <t>.     - стоимость материалов, изделий и конструкций заказчика</t>
  </si>
  <si>
    <t>Справочно стоимость оборудования, мебели, инвентаря</t>
  </si>
  <si>
    <t>График финансирования по договору</t>
  </si>
  <si>
    <t>.     - Целевой аванс</t>
  </si>
  <si>
    <t>.     - Отработка целевого аванса (справочно)</t>
  </si>
  <si>
    <t>.     - % текущего аванса от следующего месяца</t>
  </si>
  <si>
    <t>.     - Текущий аванс</t>
  </si>
  <si>
    <t>.     - Оплата за выполненные работы</t>
  </si>
  <si>
    <t>Фактические платежи:</t>
  </si>
  <si>
    <t>.     - Текущий аванс по факту</t>
  </si>
  <si>
    <t>Отклонение от графика финансирования объекта:</t>
  </si>
  <si>
    <t>График строительства (производства работ)</t>
  </si>
  <si>
    <t>№ пунктов по смете</t>
  </si>
  <si>
    <t>В ценах на дату составления см.док. на 1АПРЕЛЬ 2023</t>
  </si>
  <si>
    <t>без зимн.</t>
  </si>
  <si>
    <t>c зимн. / зимние удор.</t>
  </si>
  <si>
    <t>В ценах на дату начала строительства 1 АВГУСТ 2023</t>
  </si>
  <si>
    <t>ВСЕГО</t>
  </si>
  <si>
    <t>В ценах на дату начала строительства на 1АВГУСТ 2023</t>
  </si>
  <si>
    <t>Стоимость, рублей / объем</t>
  </si>
  <si>
    <t>всего</t>
  </si>
  <si>
    <t>в том числе помесячно</t>
  </si>
  <si>
    <t>СЕHТЯБРЬ 2023</t>
  </si>
  <si>
    <t>ОКТЯБРЬ 2023</t>
  </si>
  <si>
    <t>HОЯБРЬ 2023</t>
  </si>
  <si>
    <t>ДЕКАБРЬ 2023</t>
  </si>
  <si>
    <t>ЯHВАРЬ 2024</t>
  </si>
  <si>
    <t>ФЕВРАЛЬ 2024</t>
  </si>
  <si>
    <t>МАРТ 2024</t>
  </si>
  <si>
    <t>АПРЕЛЬ 2024</t>
  </si>
  <si>
    <t>МАЙ 2024</t>
  </si>
  <si>
    <t>ИЮHЬ 2024</t>
  </si>
  <si>
    <t>ИЮЛЬ 2024</t>
  </si>
  <si>
    <t>АВГУСТ 2024</t>
  </si>
  <si>
    <t>СЕHТЯБРЬ 2024</t>
  </si>
  <si>
    <t>ОКТЯБРЬ 2024</t>
  </si>
  <si>
    <t>HОЯБРЬ 2024</t>
  </si>
  <si>
    <t>ДЕКАБРЬ 2024</t>
  </si>
  <si>
    <t>ЯHВАРЬ 2025</t>
  </si>
  <si>
    <t>ФЕВРАЛЬ 2025</t>
  </si>
  <si>
    <t>МАРТ 2025</t>
  </si>
  <si>
    <t>АПРЕЛЬ 2025</t>
  </si>
  <si>
    <t>МАЙ 2025</t>
  </si>
  <si>
    <t>ИЮHЬ 2025</t>
  </si>
  <si>
    <t>ИЮЛЬ 2025</t>
  </si>
  <si>
    <t>АВГУСТ 2025</t>
  </si>
  <si>
    <t>СЕHТЯБРЬ 2025</t>
  </si>
  <si>
    <t>ОКТЯБРЬ 2025</t>
  </si>
  <si>
    <t>HОЯБРЬ 2025</t>
  </si>
  <si>
    <t>ДЕКАБРЬ 2025</t>
  </si>
  <si>
    <t>ЯHВАРЬ 2026</t>
  </si>
  <si>
    <t>ФЕВРАЛЬ 2026</t>
  </si>
  <si>
    <t>МАРТ 2026</t>
  </si>
  <si>
    <t>АПРЕЛЬ 2026</t>
  </si>
  <si>
    <t>МАЙ 2026</t>
  </si>
  <si>
    <t>ИЮHЬ 2026</t>
  </si>
  <si>
    <t>ИЮЛЬ 2026</t>
  </si>
  <si>
    <t>АВГУСТ 2026</t>
  </si>
  <si>
    <t>СЕHТЯБРЬ 2026</t>
  </si>
  <si>
    <t>ОКТЯБРЬ 2026</t>
  </si>
  <si>
    <t>HОЯБРЬ 2026</t>
  </si>
  <si>
    <t>ДЕКАБРЬ 2026</t>
  </si>
  <si>
    <t>ЯHВАРЬ 2027</t>
  </si>
  <si>
    <t>ФЕВРАЛЬ 2027</t>
  </si>
  <si>
    <t>МАРТ 2027</t>
  </si>
  <si>
    <t>АПРЕЛЬ 2027</t>
  </si>
  <si>
    <t>МАЙ 2027</t>
  </si>
  <si>
    <t>ИЮHЬ 2027</t>
  </si>
  <si>
    <t>ИЮЛЬ 2027</t>
  </si>
  <si>
    <t>АВГУСТ 2027</t>
  </si>
  <si>
    <t>Коэфициент для зимнего удорожания</t>
  </si>
  <si>
    <t>Прогнозные индексы</t>
  </si>
  <si>
    <t>ДЕТАЛИЗАЦИЯ РАСЧЕТА ЗИМНЕГО УДОРОЖАНИЯ (Приложение к графику строительства )</t>
  </si>
  <si>
    <t>объект 529.</t>
  </si>
  <si>
    <t>1,2,3</t>
  </si>
  <si>
    <t>4,5,6,7,8,9</t>
  </si>
  <si>
    <t>10,11,12,13,14,15,16,17,18,19,20,21,22,23,24,25,26,27,28,29,30,31,32,33,34,35,36,37,38,39,40,41,42,43,44,45,46,47,48</t>
  </si>
  <si>
    <t>49,50,51,52,53,54,55,56,57,58</t>
  </si>
  <si>
    <t>59,60,61,62,63,64,65,66,67,68,69,70,71,72,73</t>
  </si>
  <si>
    <t>74,75,76,77,78,79,80,81,82</t>
  </si>
  <si>
    <t>83,84,85,86,87,88,89,90,91,92,93,94,95,96,97,98,99,100,101,102,103,104,105,106,107,108,109,110,111,112,113,114,115,116</t>
  </si>
  <si>
    <t>117,118,119,120,121,122,123,124,125,126,127,128,129,130,131,132,133,134,135,136,137,138,139,140,141,142,143,144,145,146</t>
  </si>
  <si>
    <t>147,148,149,150,151,152</t>
  </si>
  <si>
    <t>153,154,155,156,157,158,159</t>
  </si>
  <si>
    <t>Итого по смете 529.201. :</t>
  </si>
  <si>
    <t>1,2,3,4,5,6,7,8,9</t>
  </si>
  <si>
    <t>10,11,12,13,14,15,16,17,18,19,20</t>
  </si>
  <si>
    <t>21,22,23</t>
  </si>
  <si>
    <t>24,25</t>
  </si>
  <si>
    <t>26</t>
  </si>
  <si>
    <t>27,28,29,30,31,32,33,34,35,36,37,38,39,40,41,42,43,44,45,46,47</t>
  </si>
  <si>
    <t>48</t>
  </si>
  <si>
    <t>49,50,51,52,53,54,55,56</t>
  </si>
  <si>
    <t>Итого по смете 529.202. :</t>
  </si>
  <si>
    <t>1,2,3,4,5,6,7,8,9,10,11,12,13,14,15,16,17,18,19,20,21,22,23</t>
  </si>
  <si>
    <t>24,25,26,27,28,29,30,31,32,33,34,35,36,37,38,39,40,41,42</t>
  </si>
  <si>
    <t>43,44,45,46,47,48,49,50,51,52,53,54,55,56,57,58,59,60,61</t>
  </si>
  <si>
    <t>62,63,64,65,66,67,68,69,70,71,72,73,74,75</t>
  </si>
  <si>
    <t>76,77,78,79,80,81,82,83,84,85,86,87,88,89</t>
  </si>
  <si>
    <t>90,91,92,93,94,95</t>
  </si>
  <si>
    <t>96,97,98,99,100,101,102,103,104,105,106,107,108,109,110</t>
  </si>
  <si>
    <t>111,112,113,114,115,116,117,118,119,120,121,122</t>
  </si>
  <si>
    <t>123,124,125,126,127,128,129,130</t>
  </si>
  <si>
    <t>131,132,133</t>
  </si>
  <si>
    <t>134,135,136,137</t>
  </si>
  <si>
    <t>138,139,140,141,142,143,144,145,146,147,148</t>
  </si>
  <si>
    <t>Итого по смете 529.203. :</t>
  </si>
  <si>
    <t>1,2,3,4,5,6,7,8,9,10,11,12,13,14,15,16,17,18,19,20,21,22,23,24,25,26,27</t>
  </si>
  <si>
    <t>28,29,30,31</t>
  </si>
  <si>
    <t>32,33,34</t>
  </si>
  <si>
    <t>Итого по смете 529.204. :</t>
  </si>
  <si>
    <t>1,2,3,4,5,6,7,8,9,10,11,12,13,14,15,16,17,18,19,20,21,22,23,24,25</t>
  </si>
  <si>
    <t>26,27,28,29,30,31,32,33,34,35,36,37,38,39</t>
  </si>
  <si>
    <t>40,41,42,43,44,45,46</t>
  </si>
  <si>
    <t>47,48,49,50</t>
  </si>
  <si>
    <t>51,52,53,54,55,56,57,58,59,60,61,62,63,64,65</t>
  </si>
  <si>
    <t>66,67,68,69,70,71,72,73,74,75,76,77,78,79,80,81,82,83,84,85,86,87,88,89,90,91,92,93,94,95,96,97,98,99,100</t>
  </si>
  <si>
    <t>101,102,103,104,105,106,107</t>
  </si>
  <si>
    <t>Итого по смете 529.205. :</t>
  </si>
  <si>
    <t>1,2,3,4,5,6,7,8,9,10,11</t>
  </si>
  <si>
    <t>12,13,14,15,16,17,18,19,20,21,22,23,24,25,26,27</t>
  </si>
  <si>
    <t>28,29,30,31,32,33,34,35,36</t>
  </si>
  <si>
    <t>37,38,39,40,41,42,43</t>
  </si>
  <si>
    <t>44,45,46,47,48,49,50,51,52,53,54,55</t>
  </si>
  <si>
    <t>56,57</t>
  </si>
  <si>
    <t>Итого по смете 529.206. :</t>
  </si>
  <si>
    <t>1,2,3,4,5,6,7,8</t>
  </si>
  <si>
    <t>9,10</t>
  </si>
  <si>
    <t>11,12,13,14,15,16,17,18,19,20,21,22,23</t>
  </si>
  <si>
    <t>24,25,26,27,28,29,30,31,32,33,34,35,36,37,38,39</t>
  </si>
  <si>
    <t>Итого по смете 529.207. :</t>
  </si>
  <si>
    <t>1,2,3,4,5,6,7,8,9,10,11,12,13,14,15</t>
  </si>
  <si>
    <t>16,17,18</t>
  </si>
  <si>
    <t>19,20,21</t>
  </si>
  <si>
    <t>22,23,24</t>
  </si>
  <si>
    <t>25,26,27</t>
  </si>
  <si>
    <t>28,29,30,31,32,33,34</t>
  </si>
  <si>
    <t>35,36,37,38</t>
  </si>
  <si>
    <t>Итого по смете 529.2031. :</t>
  </si>
  <si>
    <t>2,7,12,13,14,15,16,19,20,21</t>
  </si>
  <si>
    <t>14,15,24,25,35</t>
  </si>
  <si>
    <t>Итого по смете 529.2071. :</t>
  </si>
  <si>
    <t>Итого по объекту 529. :</t>
  </si>
  <si>
    <t>объект 531.</t>
  </si>
  <si>
    <t>1,2,3,4,5,6,7</t>
  </si>
  <si>
    <t>8,9,10,11,12,13,14,15,16,17,18</t>
  </si>
  <si>
    <t>Итого по смете 531.901. :</t>
  </si>
  <si>
    <t>Итого по смете 531.902. :</t>
  </si>
  <si>
    <t>1,2</t>
  </si>
  <si>
    <t>3,4,5,6,7,8,9,10,11,12,13,14,15</t>
  </si>
  <si>
    <t>16,17,18,19,20</t>
  </si>
  <si>
    <t>21,22,23,24</t>
  </si>
  <si>
    <t>25,26,27,28,29,30,31,32,33,34</t>
  </si>
  <si>
    <t>35,36,37,38,39,40</t>
  </si>
  <si>
    <t>41,42</t>
  </si>
  <si>
    <t>Итого по смете 531.903. :</t>
  </si>
  <si>
    <t>1,2,3,4,5,6</t>
  </si>
  <si>
    <t>Итого по смете 531.9011. :</t>
  </si>
  <si>
    <t>Итого по смете 531.9021. :</t>
  </si>
  <si>
    <t>Итого по объекту 531. :</t>
  </si>
  <si>
    <t>объект 532.</t>
  </si>
  <si>
    <t>Итого по смете 532.1001. :</t>
  </si>
  <si>
    <t>Итого по смете 532.1002. :</t>
  </si>
  <si>
    <t>3,4,5,6,7,8,9,10,11,12,13,14,15,16,17,18,19,20,21,22,23,24</t>
  </si>
  <si>
    <t>25,26,27,28,29</t>
  </si>
  <si>
    <t>30,31,32,33</t>
  </si>
  <si>
    <t>34,35,36,37,38,39,40,41,42,43</t>
  </si>
  <si>
    <t>44,45,46,47,48,49</t>
  </si>
  <si>
    <t>50,51</t>
  </si>
  <si>
    <t>Итого по смете 532.1003. :</t>
  </si>
  <si>
    <t>Итого по смете 532.10011. :</t>
  </si>
  <si>
    <t>Итого по смете 532.10021. :</t>
  </si>
  <si>
    <t>Итого по смете 532.10031. :</t>
  </si>
  <si>
    <t>Итого по объекту 532. :</t>
  </si>
  <si>
    <t>объект 533.</t>
  </si>
  <si>
    <t>Итого по смете 533.1101. :</t>
  </si>
  <si>
    <t>Итого по смете 533.1102. :</t>
  </si>
  <si>
    <t>Итого по смете 533.1103. :</t>
  </si>
  <si>
    <t>Итого по смете 533.11011. :</t>
  </si>
  <si>
    <t>Итого по смете 533.11021. :</t>
  </si>
  <si>
    <t>Итого по смете 533.11031. :</t>
  </si>
  <si>
    <t>Итого по объекту 533. :</t>
  </si>
  <si>
    <t>объект 535.</t>
  </si>
  <si>
    <t>1,2,3,4,5</t>
  </si>
  <si>
    <t>6,7,8,9</t>
  </si>
  <si>
    <t>10,11,12,13,14,15,16,17,18,19,20,21,22,23,24,25,26,27,28,29,30,31</t>
  </si>
  <si>
    <t>32,33,34,35,36,37,38,39,40,41,42,43,44,45,46,47,48,49,50,51,52</t>
  </si>
  <si>
    <t>53,54,55,56,57,58,59,60,61,62,63,64</t>
  </si>
  <si>
    <t>65,66,67,68,69,70,71,72,73,74,75,76</t>
  </si>
  <si>
    <t>Итого по смете 535.210. :</t>
  </si>
  <si>
    <t>Итого по объекту 535. :</t>
  </si>
  <si>
    <t>объект 559.</t>
  </si>
  <si>
    <t>7,8,9,10,11</t>
  </si>
  <si>
    <t>12,13,14,15,16</t>
  </si>
  <si>
    <t>17,18,19,20</t>
  </si>
  <si>
    <t>25,26,27,28,29,30,31,32,33</t>
  </si>
  <si>
    <t>34,35,36,37,38</t>
  </si>
  <si>
    <t>39,40</t>
  </si>
  <si>
    <t>41,42,43,44</t>
  </si>
  <si>
    <t>Итого по смете 559.501. :</t>
  </si>
  <si>
    <t>35,37</t>
  </si>
  <si>
    <t>Итого по смете 559.5011. :</t>
  </si>
  <si>
    <t>Итого по объекту 559. :</t>
  </si>
  <si>
    <t>объект 561.</t>
  </si>
  <si>
    <t>1,2,3,4,5,6,7,8,9,10,11,12</t>
  </si>
  <si>
    <t>13,14,15</t>
  </si>
  <si>
    <t>Итого по смете 561.701. :</t>
  </si>
  <si>
    <t>1,2,3,4,5,6,7,8,9,10,11,12,13,14,15,16,17,18,19,20,21</t>
  </si>
  <si>
    <t>22,23,24,25,26,27,28,29,30,31,32,33,34,35,36,37,38,39,40,41,42</t>
  </si>
  <si>
    <t>43,44,45,46,47,48,49,50,51,52,53,54,55,56,57,58,59,60,61,62,63,64,65,66,67,68,69,70,71,72,73,74,75,76,77,78,79,80,81,82,83,84,85,86,87,88,89,90,91,92,93,94,95,96,97,98,99,100</t>
  </si>
  <si>
    <t>101,102,103,104,105,106,107,108,109,110,111,112,113,114,115,116,117,118,119,120,121,122,123,124,125,126,127,128,129,130,131,132,133,134</t>
  </si>
  <si>
    <t>Итого по смете 561.702. :</t>
  </si>
  <si>
    <t>1,2,3,4,5,6,7,8,9,10,11,12,13,14,15,16,17,18,19,20,21,22</t>
  </si>
  <si>
    <t>23,24,25,26,27,28</t>
  </si>
  <si>
    <t>29,30,31,32,33,34,35,36,37,38</t>
  </si>
  <si>
    <t>39,40,41,42,43,44,45,46,47,48</t>
  </si>
  <si>
    <t>49,50,51,52,53,54</t>
  </si>
  <si>
    <t>Итого по смете 561.703. :</t>
  </si>
  <si>
    <t>1,2,3,4,5,6,7,8,9,10,11,12,13</t>
  </si>
  <si>
    <t>14,15</t>
  </si>
  <si>
    <t>Итого по смете 561.704. :</t>
  </si>
  <si>
    <t>1,2,3,4,5,6,7,8,9,10,11,12,13,14,15,16,17,18,19,20</t>
  </si>
  <si>
    <t>Итого по смете 561.705. :</t>
  </si>
  <si>
    <t>1,2,3,4,5,6,7,8,9,10,11,12,13,14,15,16,17,18,19,20,21,22,23,24,25,26,27,28,29,30,31,32,33,34,35,36,37,38,39,40,41,42,43,44,45,46,47,48,49,50,51,52,53,54,55,56,57,58,59,60,61,62,63,64,65,66,67,68,69,70,71,72,73,74,75,76,77,78,79,80,81,82,83,84,85,86,87,88</t>
  </si>
  <si>
    <t>173,174,175,176,177,178,179,180,181,182</t>
  </si>
  <si>
    <t>Итого по смете 561.706. :</t>
  </si>
  <si>
    <t>7,8,9,10,11,12,13,14</t>
  </si>
  <si>
    <t>15,16,17,18,19,20,21,22,23,24,25,26,27,28,29,30,31,32</t>
  </si>
  <si>
    <t>33,34,35</t>
  </si>
  <si>
    <t>36,37,38</t>
  </si>
  <si>
    <t>39,40,41,42,43,44</t>
  </si>
  <si>
    <t>45,46,47,48,49,50</t>
  </si>
  <si>
    <t>Итого по смете 561.707. :</t>
  </si>
  <si>
    <t>1,2,3,4,5,6,7,8,9,10,11,12,13,14,15,16,17</t>
  </si>
  <si>
    <t>18,19,20,21,22,23,24,25,26,27,28,29,30,31,32</t>
  </si>
  <si>
    <t>33,34,35,36,37,38,39,40,41,42,43,44,45,46,47</t>
  </si>
  <si>
    <t>48,49,50,51,52,53</t>
  </si>
  <si>
    <t>54,55</t>
  </si>
  <si>
    <t>Итого по смете 561.708. :</t>
  </si>
  <si>
    <t>1,2,3,4,5,6,7,8,9,10,11,12,13,14,15,16</t>
  </si>
  <si>
    <t>17,18</t>
  </si>
  <si>
    <t>Итого по смете 561.709. :</t>
  </si>
  <si>
    <t>3,4</t>
  </si>
  <si>
    <t>Итого по смете 561.710. :</t>
  </si>
  <si>
    <t>1,2,3,4,8,9,10,12</t>
  </si>
  <si>
    <t>Итого по смете 561.7011. :</t>
  </si>
  <si>
    <t>Итого по объекту 561. :</t>
  </si>
  <si>
    <t>объект 564.</t>
  </si>
  <si>
    <t>10,11,12,13,14,15,16,17,18,19,20,21,22,23,24,25,26,27,28,29,30,31,32,33,34,35,36,37,38,39</t>
  </si>
  <si>
    <t>40,41,42,43,44,45,46,47</t>
  </si>
  <si>
    <t>48,49</t>
  </si>
  <si>
    <t>Итого по смете 564.401. :</t>
  </si>
  <si>
    <t>8,9,10,11,12,13,14,15,16,32,33,34,35,36</t>
  </si>
  <si>
    <t>18,19,49</t>
  </si>
  <si>
    <t>Итого по смете 564.4011. :</t>
  </si>
  <si>
    <t>Итого по объекту 564. :</t>
  </si>
  <si>
    <t>объект 565.</t>
  </si>
  <si>
    <t>90,91,92,93,94,95,96,97,98,99,100,101,102,103,104,105,106,107,108,109,110,111,112,113</t>
  </si>
  <si>
    <t>114,115,116,117,118,119,120,121,122,123,124,125,126,127</t>
  </si>
  <si>
    <t>128,129,130,131,132,133,134,135,136,137,138,139,140</t>
  </si>
  <si>
    <t>141,142,143,144,145,146,147,148,149,150,151,152,153,154,155,156,157,158,159,160,161,162</t>
  </si>
  <si>
    <t>Итого по смете 565.301. :</t>
  </si>
  <si>
    <t>Итого по смете 565.302. :</t>
  </si>
  <si>
    <t>12,13,14,15,16,17,18,19,20,21,22,23,24,25,26,27,28,29,30,31,32,33,34,35,36,37,38,39,40,41,42,43,44,45,46,47,48</t>
  </si>
  <si>
    <t>49,50,51,52,53,54,55,56,57,58,59,60,61,62,63,64,65,66,67,68,69,70,71,72,73,74,75,76,77,78</t>
  </si>
  <si>
    <t>79,80,81,82,83,84,85,86,87,88,89,90,91,92,93,94,95,96,97,98,99,100,101</t>
  </si>
  <si>
    <t>102</t>
  </si>
  <si>
    <t>103,104,105</t>
  </si>
  <si>
    <t>106,107,108,109,110,111</t>
  </si>
  <si>
    <t>Итого по смете 565.303. :</t>
  </si>
  <si>
    <t>22,23,24,25,26,27,28,29,30,31,32,33</t>
  </si>
  <si>
    <t>34,35,36,37,38,39,40,41,42</t>
  </si>
  <si>
    <t>Итого по смете 565.304. :</t>
  </si>
  <si>
    <t>4,5,5,6,9,11</t>
  </si>
  <si>
    <t>Итого по смете 565.3041. :</t>
  </si>
  <si>
    <t>Итого по объекту 565. :</t>
  </si>
  <si>
    <t>объект 566.</t>
  </si>
  <si>
    <t>10,11,12,13,14,15,16,17,18,19,20,21,22,23,24,25,26,27,28,29,30,31,32,33,34,35,36,37,38,39,40</t>
  </si>
  <si>
    <t>41,42,43,44,45,46,47</t>
  </si>
  <si>
    <t>48,49,50,51,52,53,54,55,56,57,58,59,60,61,62,63,64,65,66,67,68,69,70,71,72,73,74,75,76,77,78,79,80,81,82,83,84,85,86,87,88,89,90,91,92,93,94,95</t>
  </si>
  <si>
    <t>96,97,98,99,100,101,102,103</t>
  </si>
  <si>
    <t>104,105,106,107,108,109,110,111,112,113,114,115,116,117,118</t>
  </si>
  <si>
    <t>Итого по смете 566.601. :</t>
  </si>
  <si>
    <t>10,11,12,13,14,15,16,17,18,19,20,21,22,23</t>
  </si>
  <si>
    <t>26,27,28,29,30,31,32,33,34,35</t>
  </si>
  <si>
    <t>39,40,41,42,43,44,45,46,47,48,49</t>
  </si>
  <si>
    <t>50,51,52</t>
  </si>
  <si>
    <t>53</t>
  </si>
  <si>
    <t>54,55,56,57,58,59,60,61,62,63,64,65,66,67,68,69,70,71,72,73,74,75,76,77,78</t>
  </si>
  <si>
    <t>79,80,81,82,83,84,85,86</t>
  </si>
  <si>
    <t>Итого по смете 566.602. :</t>
  </si>
  <si>
    <t>1,2,3,4,5,6,7,8,9,10,11,12,13,14,15,16,17,18,19,20,21,22,23,24,25,26,27,28,29,30,31,32,33,34</t>
  </si>
  <si>
    <t>35,36,37,38,39,40,41,42,43,44,45,46,47,48,49,50,51,52,53,54,55,56,57,58,59,60</t>
  </si>
  <si>
    <t>61,62,63,64,65,66,67,68,69,70,71,72,73,74,75,76,77,78,79,80,81,82,83,84,85,86,87,88,89,90,91,92,93,94,95,96,97,98,99,100,101,102,103,104,105,106,107,108,109,110,111,112,113,114,115,116,117,118,119,120,121,122,123,124,125,126,127,128,129,130,131,132,133,1</t>
  </si>
  <si>
    <t>144,145,146,147,148,149,150,151,152,153,154,155,156,157,158,159,160,161,162,163,164,165,166,167,168,169,170,171,172</t>
  </si>
  <si>
    <t>173,174,175,176,177,178,179,180,181,182,183,184</t>
  </si>
  <si>
    <t>Итого по смете 566.603. :</t>
  </si>
  <si>
    <t>Итого по смете 566.6011. :</t>
  </si>
  <si>
    <t>Итого по смете 566.6021. :</t>
  </si>
  <si>
    <t>Итого по объекту 566. :</t>
  </si>
  <si>
    <t>объект 570.</t>
  </si>
  <si>
    <t>6,7,8,9,10,11,12,13</t>
  </si>
  <si>
    <t>14,15,16,17,18,19,20,21</t>
  </si>
  <si>
    <t>22,23,24,25,26,27,28,29</t>
  </si>
  <si>
    <t>30,31</t>
  </si>
  <si>
    <t>32,33,34,35</t>
  </si>
  <si>
    <t>Итого по смете 570.310. :</t>
  </si>
  <si>
    <t>35</t>
  </si>
  <si>
    <t>Итого по смете 570.3101. :</t>
  </si>
  <si>
    <t>Итого по объекту 570. :</t>
  </si>
  <si>
    <t>объект 587.</t>
  </si>
  <si>
    <t>Итого по смете 587.410. :</t>
  </si>
  <si>
    <t>Итого по смете 587.411. :</t>
  </si>
  <si>
    <t>Итого по смете 587.412. :</t>
  </si>
  <si>
    <t>Итого по объекту 587. :</t>
  </si>
  <si>
    <t>объект 618.</t>
  </si>
  <si>
    <t>1,2,3,4,5,6,7,8,9,10,11,12,13,14,15,16,17,18,19,20,21,22,23,24,25,26,27,28,29,30,31,32,33,34,35,36,37,38,39,40,41,42,43,44,45,46,47,48,49,50,51</t>
  </si>
  <si>
    <t>Итого по смете 618.2702. :</t>
  </si>
  <si>
    <t>Итого по смете 618.2703. :</t>
  </si>
  <si>
    <t>1,2,3,4,5,6,7,8,9,10,11,12,13,14,15,16,17,18,19,20,21,22,23,24,25,26,27,28,29,30,31,32,33</t>
  </si>
  <si>
    <t>34</t>
  </si>
  <si>
    <t>Итого по смете 618.2704. :</t>
  </si>
  <si>
    <t>Итого по объекту 618. :</t>
  </si>
  <si>
    <t>объект 649.</t>
  </si>
  <si>
    <t>1,2,3,4,5,6,7,8,9,10,11,12,13,14</t>
  </si>
  <si>
    <t>Итого по смете 649.91. :</t>
  </si>
  <si>
    <t>Итого по смете 649.93. :</t>
  </si>
  <si>
    <t>Итого по смете 649.101. :</t>
  </si>
  <si>
    <t>Итого по смете 649.103. :</t>
  </si>
  <si>
    <t>Итого по смете 649.111. :</t>
  </si>
  <si>
    <t>Итого по смете 649.113. :</t>
  </si>
  <si>
    <t>Итого по объекту 649. :</t>
  </si>
  <si>
    <t>объект 801.</t>
  </si>
  <si>
    <t>1,2,3,4,5,6,7,8,9,10,11,12,13,14,15,16,17,18,19,20,21,22,23,24,25,26,27,28,29,30,31,32,33,34,35,36,37,38,39,40,41,42,43,44,45,46,47,48,49,50,51,52,53,54,55,56,57,58,59,60,61,62,63,64,65,66,67,68,69,70,71,72,73,74,75,76,77,78,79,80,81,82</t>
  </si>
  <si>
    <t>Итого по смете 801.1. :</t>
  </si>
  <si>
    <t>Итого по объекту 801. :</t>
  </si>
  <si>
    <t xml:space="preserve">  СТРОИТЕЛЬНО-МОНТАЖНЫЕ РАБОТЫ</t>
  </si>
  <si>
    <t>В С Е Г О    С М Р :</t>
  </si>
  <si>
    <t xml:space="preserve">  ПУСКО-НАЛАДОЧНЫЕ РАБОТЫ</t>
  </si>
  <si>
    <t>В С Е Г О    П Н Р :</t>
  </si>
  <si>
    <t>И Т О Г О :</t>
  </si>
  <si>
    <t>ДОПОЛНИТЕЛЬНЫЕ ЗАТРАТЫ:</t>
  </si>
  <si>
    <t>Вынос осей</t>
  </si>
  <si>
    <t>Дополнительные затраты на отопление</t>
  </si>
  <si>
    <t>Подготовка объекта к сдаче в эксплуатацию</t>
  </si>
  <si>
    <t>Затраты на закупку оборудования (из графика поставки оборудования)</t>
  </si>
  <si>
    <t>ЖИЛАЯ МНОГОКВАРТИРНАЯ ЗАСТРОЙКА В РАЙОНЕ УЛ. ПРИТЫЦКОГО - УЛ. ДУНИНА-МАРЦИНКЕВИЧА В Г. МИНСКЕ. 2 ОЧЕРЕДЬ СТРОИТЕЛЬСТВА (Инженерные сети, благоустройство - льготируется по НДС)</t>
  </si>
  <si>
    <t>в том числе строительно-монтажные работы</t>
  </si>
  <si>
    <t>в том числе пусконаладочные работы</t>
  </si>
  <si>
    <t>КОРРЕКТИРОВКА №1</t>
  </si>
  <si>
    <t>смета 561.7051.</t>
  </si>
  <si>
    <t>ДОП СМЕТА №705 ГП. ВЕРТИКАЛЬНАЯ ПЛАНИРОВКА (97,39% - ЛЬГОТА)</t>
  </si>
  <si>
    <t>Ж00000/71000</t>
  </si>
  <si>
    <t>смета 565.3011.</t>
  </si>
  <si>
    <t>ДОП СМЕТА К СМЕТЕ №301 ТЕПЛОВЫЕ СЕТИ (ЛЬГОТА) ИЗМ.2 11.23</t>
  </si>
  <si>
    <t>Ж00000/63010</t>
  </si>
  <si>
    <t>ИНЖЕНЕРНАЯ ИНФРАСТРУКТУРА. Сети теплоснабжения. Земляные работы РАЗРАБОТКА ГРУНТА С ПОГРУЗКОЙ НА АВТОМОБИЛИ-САМОСВАЛЫ ЭКСКАВАТОРАМИ С КОВШОМ ВМЕСТИМОСТЬЮ 0,65 (0,5-1) М3, ГРУНТ 2 ГРУППЫ</t>
  </si>
  <si>
    <t>ИНЖЕНЕРНАЯ ИНФРАСТРУКТУРА. Сети теплоснабжения. Земляные работы РАЗРАБОТКА ГРУНТА ВРУЧНУЮ В ТРАНШЕЯХ ГЛУБИНОЙ ДО 2 М БЕЗ КРЕПЛЕНИЙ С ОТКОСАМИ, ГРУНТ 2 ГРУППЫ</t>
  </si>
  <si>
    <t>М3 ГРУ</t>
  </si>
  <si>
    <t>ИНЖЕНЕРНАЯ ИНФРАСТРУКТУРА. Сети теплоснабжения. Земляные работы РАЗРАБОТКА ГРУНТА С ПОГРУЗКОЙ НА АВТОМОБИЛИ-САМОСВАЛЫ ЭКСКАВАТОРАМИ С КОВШОМ ВМЕСТИМОСТЬЮ 0,65 (0,5-1) М3, ГРУНТ 1 ГРУППЫ</t>
  </si>
  <si>
    <t>ИНЖЕНЕРНАЯ ИНФРАСТРУКТУРА. Сети теплоснабжения. Земляные работы ПЕРЕВОЗКА ДО 1 КМ, КЛАСС ГРУЗА I (ВРЕМЕННЫЙ ОТВАЛ)</t>
  </si>
  <si>
    <t>ИНЖЕНЕРНАЯ ИНФРАСТРУКТУРА. Сети теплоснабжения. Земляные работы ПЕРЕВОЗКА ДО 44 КМ, КЛАСС ГРУЗА I</t>
  </si>
  <si>
    <t>6</t>
  </si>
  <si>
    <t>7</t>
  </si>
  <si>
    <t>8</t>
  </si>
  <si>
    <t>ИНЖЕНЕРНАЯ ИНФРАСТРУКТУРА. Сети теплоснабжения. Земляные работы ЗАСЫПКА ТРАНШЕЙ И КОТЛОВАНОВ БУЛЬДОЗЕРАМИ МОЩНОСТЬЮ 59 (80) КВТ (Л. С) ПРИ ПЕРЕМЕЩЕНИИ ГРУНТА ДО 5 М, ГРУНТ 1 ГРУППЫ</t>
  </si>
  <si>
    <t>9</t>
  </si>
  <si>
    <t>ИНЖЕНЕРНАЯ ИНФРАСТРУКТУРА. Сети теплоснабжения. Земляные работы ЗАСЫПКА ВРУЧНУЮ ТРАНШЕЙ, ПАЗУХ КОТЛОВАНОВ И ЯМ, ГРУНТ 1 ГРУППЫ</t>
  </si>
  <si>
    <t>10,11</t>
  </si>
  <si>
    <t>ИНЖЕНЕРНАЯ ИНФРАСТРУКТУРА. Сети теплоснабжения. Земляные работы УПЛОТНЕНИЕ ГРУНТА ПНЕВМАТИЧЕСКИМИ ТРАМБОВКАМИ, ГРУНТ 1-2 ГРУППЫ</t>
  </si>
  <si>
    <t>12</t>
  </si>
  <si>
    <t>М3 УПЛ</t>
  </si>
  <si>
    <t>Ж00000/63000</t>
  </si>
  <si>
    <t>13,14,15,16</t>
  </si>
  <si>
    <t>СТЫК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</si>
  <si>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125 ММ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</si>
  <si>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150 ММ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</si>
  <si>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200 ММ</t>
  </si>
  <si>
    <t>25,26,27,28</t>
  </si>
  <si>
    <t>ИНЖЕНЕРНАЯ ИНФРАСТРУКТУРА. Сети теплоснабжения КОНТРОЛЬ МЕТОДОМ РАДИОГРАФИРОВАНИЯ КАЧЕСТВА СВАРНЫХ СОЕДИНЕНИЙ ТРУБОПРОВОДОВ 1-4 КАТЕГОРИИ, ДИАМЕТР ТРУБОПРОВОДА 800 ММ</t>
  </si>
  <si>
    <t>29,30,31,32</t>
  </si>
  <si>
    <t>смета 587.413.</t>
  </si>
  <si>
    <t>ДЕМОНТАЖ ФУНДАМЕНТОВ (В ПЯТНЕ Ж/Д №4 ПО Г/П)</t>
  </si>
  <si>
    <t>Ж00000/29000</t>
  </si>
  <si>
    <t>ЗДАНИЕ - СТРОИТЕЛЬНАЯ ЧАСТЬ. Другие элементы и конструкции</t>
  </si>
  <si>
    <t>ЗДАНИЕ - СТРОИТЕЛЬНАЯ ЧАСТЬ. Другие элементы и конструкции ПЕРЕВОЗКА ДО 1 КМ, КЛАСС ГРУЗА I</t>
  </si>
  <si>
    <t>ЗДАНИЕ - СТРОИТЕЛЬНАЯ ЧАСТЬ. Другие элементы и конструкции РАЗБОРКА БЕТОННЫХ И КИРПИЧНЫХ КОНСТРУКЦИЙ С ПРИМЕНЕНИЕМ РАЗРУШИТЕЛЯ НА БАЗЕ ЭКСКАВАТОРА</t>
  </si>
  <si>
    <t>ЗДАНИЕ - СТРОИТЕЛЬНАЯ ЧАСТЬ. Другие элементы и конструкции ПОГРУЗКА МАТЕРИАЛОВ ОТ РАЗБОРКИ ЭКСКАВАТОРОМ НА АВТОТРАНСПОРТ</t>
  </si>
  <si>
    <t>ЗДАНИЕ - СТРОИТЕЛЬНАЯ ЧАСТЬ. Другие элементы и конструкции ЗАСЫПКА ТРАНШЕЙ И КОТЛОВАНОВ БУЛЬДОЗЕРАМИ МОЩНОСТЬЮ 59 (80) КВТ (Л. С) ПРИ ПЕРЕМЕЩЕНИИ ГРУНТА ДО 5 М, ГРУНТ 1 ГРУППЫ</t>
  </si>
  <si>
    <t>5,6</t>
  </si>
  <si>
    <t>ЗДАНИЕ - СТРОИТЕЛЬНАЯ ЧАСТЬ. Другие элементы и конструкции УПЛОТНЕНИЕ ГРУНТА САМОХОДНЫМИ ВИБРАЦИОННЫМИ КАТКАМИ 2,2 Т НА ПЕРВЫЙ ПРОХОД ПО ОДНОМУ СЛЕДУ ПРИ ТОЛЩИНЕ СЛОЯ 50 СМ</t>
  </si>
  <si>
    <t>М3 УП</t>
  </si>
  <si>
    <t>ЗДАНИЕ - СТРОИТЕЛЬНАЯ ЧАСТЬ. Другие элементы и конструкции УПЛОТНЕНИЕ ГРУНТА САМОХОДНЫМИ ВИБРАЦИОННЫМИ КАТКАМИ 2,2 Т НА КАЖДЫЙ ПОСЛЕДУЮЩИЙ ПРОХОД ПО ОДНОМУ СЛЕДУ ПРИ ТОЛЩИНЕ СЛОЯ 50 СМ</t>
  </si>
  <si>
    <t>смета 587.414.</t>
  </si>
  <si>
    <t>РАЗРАБОТКА КОТЛОВАНА С ЗОНАМИ ВОДОНАСЫЩЕННОГО ГРУНТА</t>
  </si>
  <si>
    <t>смета 587.4131.</t>
  </si>
  <si>
    <t>Ж00000/79000</t>
  </si>
  <si>
    <t>смета 587.4132.</t>
  </si>
  <si>
    <t>ДОП СМЕТА К СМЕТЕ №413 ДЕМОНТАЖ ФУНДАМЕНТОВ (В ПЯТНЕ Ж/Д №4 ПО Г/П)</t>
  </si>
  <si>
    <t>ЗДАНИЕ - СТРОИТЕЛЬНАЯ ЧАСТЬ. Другие элементы и конструкции РАЗБОРКА ЖЕЛЕЗОБЕТОННЫХ КОНСТРУКЦИЙ С ПРИМЕНЕНИЕМ РАЗРУШИТЕЛЯ НА БАЗЕ ЭКСКАВАТОРА</t>
  </si>
  <si>
    <t>БЛАГОУСТРОЙСТВО И ОЗЕЛЕНЕНИЕ. Другие ПЕРЕВОЗКА ДО 41 КМ, КЛАСС ГРУЗА I</t>
  </si>
  <si>
    <t>ИТОГО ПО КОРРЕКТИРОВКЕ №1</t>
  </si>
  <si>
    <t>-32 642.98542</t>
  </si>
  <si>
    <t>45.9681</t>
  </si>
  <si>
    <t>1 645.78</t>
  </si>
  <si>
    <t>68.574</t>
  </si>
  <si>
    <t>68.57</t>
  </si>
  <si>
    <t>2 498.32619</t>
  </si>
  <si>
    <t>244.64368</t>
  </si>
  <si>
    <t>1 178.52</t>
  </si>
  <si>
    <t>1 885.62622</t>
  </si>
  <si>
    <t>1 485.18</t>
  </si>
  <si>
    <t>30.31</t>
  </si>
  <si>
    <t>1 485.176</t>
  </si>
  <si>
    <t>77.912</t>
  </si>
  <si>
    <t>25.3214</t>
  </si>
  <si>
    <t>3 695.76</t>
  </si>
  <si>
    <t>5 913.20915</t>
  </si>
  <si>
    <t>425.789</t>
  </si>
  <si>
    <t>4 121.54</t>
  </si>
  <si>
    <t>920.46</t>
  </si>
  <si>
    <t>1 472.73937</t>
  </si>
  <si>
    <t>4 162.83</t>
  </si>
  <si>
    <t>766.42034</t>
  </si>
  <si>
    <t>- 425.789</t>
  </si>
  <si>
    <t>- 766.42034</t>
  </si>
  <si>
    <t>1 064.4727</t>
  </si>
  <si>
    <t>В С Е Г О ПО КОРРЕКТИРОВКЕ :</t>
  </si>
  <si>
    <t>ИТОГО С УЧЕТОМ КОРРЕКТИРОВКИ</t>
  </si>
  <si>
    <t>КОРРЕКТИРОВКА №2</t>
  </si>
  <si>
    <t>смета 561.7071.</t>
  </si>
  <si>
    <t>ДОП СМЕТА К СМЕТЕ №707 ЭКО.4. ЭЛЕКТРООСВЕЩЕНИЕ (97,39% - ЛЬГОТА) ИЗМ. 3 07.24</t>
  </si>
  <si>
    <t>Ж00000/77000</t>
  </si>
  <si>
    <t>КАБЕЛЬ СИЛОВОЙ МАРКИ АВББШВ 4 Х 16-1 С АЛЮМИНИЕВЫМИ ЖИЛАМИ, С ПОЛИВИНИЛХЛОРИДНОЙ ИЗОЛЯЦИЕЙ, БРОНИРОВАННЫЙ СТАЛЬНЫМИ ЛЕНТАМИ, В ШЛАНГЕ ИЗ ПОЛИВИНИЛХЛОРИДА, С ЧЕТЫРЬМЯ ЖИЛАМИ СЕЧЕНИЕМ 16 ММ2, НА НАПРЯЖЕНИЕ 1 КВ</t>
  </si>
  <si>
    <t>КАБЕЛЬ СИЛОВОЙ МАРКИ ВВГ 3 Х 1,5-1 С МЕДНЫМИ ЖИЛАМИ, ИЗОЛЯЦИЯ И ОБОЛОЧКА ИЗ ПОЛИВИНИЛХЛОРИДНОГО ПЛАСТИКАТА, БЕЗ ЗАЩИТНОГО ПОКРОВА, С ТРЕМЯ ЖИЛАМИ СЕЧЕНИЕМ 1,5 ММ2, НА НАПРЯЖЕНИЕ 1 КВ</t>
  </si>
  <si>
    <t>КАБЕЛЬ СИЛОВОЙ МАРКИ АВББШВ 4 Х 25-0,66 С АЛЮМИНИЕВЫМИ ЖИЛАМИ, С ПОЛИВИНИЛХЛОРИДНОЙ ИЗОЛЯЦИЕЙ, БРОНИРОВАННЫЙ СТАЛЬНЫМИ ЛЕНТАМИ, В ШЛАНГЕ ИЗ ПОЛИВИНИЛХЛОРИДА, С ЧЕТЫРЬМЯ ЖИЛАМИ СЕЧЕНИЕМ 25 ММ2, НА НАПРЯЖЕНИЕ 0,66 КВ</t>
  </si>
  <si>
    <t>СТОЕК</t>
  </si>
  <si>
    <t>ОПОРА ОСВЕТИТЕЛЬНАЯ ОМ1(0)АК-9-60/180</t>
  </si>
  <si>
    <t>ОПОРА ОСВЕТИТЕЛЬНАЯ ОМ2(0)АК-3-60/120</t>
  </si>
  <si>
    <t>ФУНДАМЕНТНЫЙ БЛОК ФБ-2-500-1500</t>
  </si>
  <si>
    <t>ФУНДАМЕНТНЫЙ БЛОК ФБ-2-450/1200</t>
  </si>
  <si>
    <t>ЩИТКИ ОСВЕТИТЕЛЬНЫЕ, УСТАНАВЛИВАЕМЫЕ НА СТЕНЕ БОЛТАМИ НА КОНСТРУКЦИИ, МАССА ЩИТКА ДО 6 КГ</t>
  </si>
  <si>
    <t>10</t>
  </si>
  <si>
    <t>ЩИТОК ОСВЕТИТЕЛЬНЫЙ ВВОДНОЙ, АПИ4-1/6А</t>
  </si>
  <si>
    <t>ЩИТОК ОСВЕТИТЕЛЬНЫЙ ВВОДНОЙ, АПИ4-2/6А</t>
  </si>
  <si>
    <t>УСТАНОВКА СВЕТИЛЬНИКОВ С ЛЮМИНЕСЦЕНТНЫМИ ЛАМПАМИ</t>
  </si>
  <si>
    <t>13</t>
  </si>
  <si>
    <t>КРОНШТЕЙН КР1-1200Х1000</t>
  </si>
  <si>
    <t>14</t>
  </si>
  <si>
    <t>СВЕТИЛЬНИК СВЕТОДИОДНЫЙ КОНСОЛЬНЫЙ ДКУ 03-32х2-001</t>
  </si>
  <si>
    <t>СВЕТИЛЬНИК СВЕТОДИОДНЫЙ КОНСОЛЬНЫЙ ДКУ 73-103-227.4</t>
  </si>
  <si>
    <t>СВЕТИЛЬНИК СВЕТОДИОДНЫЙ КОНСОЛЬНЫЙ IDALGO 30W RW 830 RAL 9005</t>
  </si>
  <si>
    <t>19</t>
  </si>
  <si>
    <t>20</t>
  </si>
  <si>
    <t>МУФТА КОНЦЕВАЯ 4КВНТП-1-25/50</t>
  </si>
  <si>
    <t>21</t>
  </si>
  <si>
    <t>смета 565.3031.</t>
  </si>
  <si>
    <t>ДОП СМЕТА К СМЕТЕ №303 ТС.КЖ. ОБЩЕСТРОИТЕЛЬНЫЕ РАБОТЫ (ЛЬГОТА ПО НДС) ИЗМ.2 04.24</t>
  </si>
  <si>
    <t>Ж00000/63020</t>
  </si>
  <si>
    <t>ИНЖЕНЕРНАЯ ИНФРАСТРУКТУРА. Сети теплоснабжения. Железобетонные каналы,лотки, углы поворота, компенсаторные ниши опоры,теплокамеры КОЛОДЦЫ ДК-1, ДК-2, ТК-1, ТК-2</t>
  </si>
  <si>
    <t>4,5,6,7,8,9,10,11</t>
  </si>
  <si>
    <t>ИНЖЕНЕРНАЯ ИНФРАСТРУКТУРА. Сети теплоснабжения. Железобетонные каналы,лотки, углы поворота, компенсаторные ниши опоры,теплокамеры ГИДРОИЗОЛЯЦИЯ ОКЛЕЕЧНАЯ ПО МОНОЛИТНЫМ ЖЕЛЕЗОБЕТОННЫМ СТЕНАМ В 1 СЛОЙ ИЗ НАПЛАВЛЯЕМЫХ РУЛОННЫХ МАТЕРИАЛОВ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</si>
  <si>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ЦЕМЕНТНО-ПЕСЧАНЫХ СТЯЖЕК ТОЛЩИНОЙ 20 ММ ПО БЕТОННОМУ ОСНОВАНИЮ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</si>
  <si>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ЦЕМЕНТНО-ПЕСЧАНЫХ СТЯЖЕК: ДОБАВЛЯТЬ ИЛИ ИСКЛЮЧАТЬ НА КАЖДЫЕ 5 ММ ИЗМЕНЕНИЯ ТОЛЩИНЫ СТЯЖКИ К НОРМАМ Е11-11-11,</t>
  </si>
  <si>
    <t>15,16,17,18,19,20,21,22</t>
  </si>
  <si>
    <t>23,24,25</t>
  </si>
  <si>
    <t>26,27,28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</si>
  <si>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СТЕН ПОДВАЛОВ ЖЕЛЕЗОБЕТОННЫХ ВЫСОТОЙ ДО 3 М, ТОЛЩИНОЙ ДО 300 ММ</t>
  </si>
  <si>
    <t>29,30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</si>
  <si>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МОНОЛИТНОГО УЧАСТКА</t>
  </si>
  <si>
    <t>31,32,33,34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</si>
  <si>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НЕПРОХОДНЫХ КАНАЛОВ ОДНОЯЧЕЙКОВЫХ ПЕРЕКРЫВАЕМЫХ ИЛИ ОПИРАЮЩИХСЯ НА ПЛИТЫ</t>
  </si>
  <si>
    <t>35,36,37,38,39,40,41,42</t>
  </si>
  <si>
    <t>ИНЖЕНЕРНАЯ ИНФРАСТРУКТУРА. Сети теплоснабжения. Железобетонные каналы,лотки, углы поворота, компенсаторные ниши опоры,теплокамеры УСТАНОВКА МОНТАЖНЫХ ИЗДЕЛИЙ МАССОЙ ДО 20 КГ</t>
  </si>
  <si>
    <t>43,44</t>
  </si>
  <si>
    <t>45,46</t>
  </si>
  <si>
    <t>ИНЖЕНЕРНАЯ ИНФРАСТРУКТУРА. Сети теплоснабжения. Железобетонные каналы,лотки, углы поворота, компенсаторные ниши опоры,теплокамеры УСТАНОВКА БЛОКОВ СТЕН ПОДВАЛОВ МАССОЙ ДО 1 Т</t>
  </si>
  <si>
    <t>47,48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</si>
  <si>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КРУГЛЫХ КОЛОДЦЕВ ИЗ СБОРНОГО ЖЕЛЕЗОБЕТОНА В ГРУНТАХ СУХИХ</t>
  </si>
  <si>
    <t>смета 565.3042.</t>
  </si>
  <si>
    <t>ДОП СМЕТА К СМЕТЕ №304 ТС. ВЫНОС СЕТИ (ЛЬГОТА) ИЗМ.3 03.24</t>
  </si>
  <si>
    <t>ИНЖЕНЕРНАЯ ИНФРАСТРУКТУРА. Сети теплоснабжения УСТАНОВКА ВЕНТИЛЕЙ, ЗАДВИЖЕК, ЗАТВОРОВ, КЛАПАНОВ ОБРАТНЫХ, КРАНОВ ПРОХОДНЫХ НА ТРУБОПРОВОДАХ ИЗ СТАЛЬНЫХ ТРУБ ДИАМЕТРОМ ДО 100 ММ</t>
  </si>
  <si>
    <t>2,3</t>
  </si>
  <si>
    <t>ИТОГО ПО КОРРЕКТИРОВКЕ №2</t>
  </si>
  <si>
    <t>ИТОГО С УЧЕТОМ КОРРЕКТИРОВКИ №2</t>
  </si>
  <si>
    <t>-36.283</t>
  </si>
  <si>
    <t>- 503.51</t>
  </si>
  <si>
    <t>-48.7</t>
  </si>
  <si>
    <t>515.19</t>
  </si>
  <si>
    <t>-3.8956</t>
  </si>
  <si>
    <t>-1.9478</t>
  </si>
  <si>
    <t>-13.6346</t>
  </si>
  <si>
    <t>9.739</t>
  </si>
  <si>
    <t>-8.7651</t>
  </si>
  <si>
    <t>-11.6868</t>
  </si>
  <si>
    <t>66.2252</t>
  </si>
  <si>
    <t>6.8173</t>
  </si>
  <si>
    <t>-0.034</t>
  </si>
  <si>
    <t>-1.5388</t>
  </si>
  <si>
    <t>- 142.189</t>
  </si>
  <si>
    <t>-96.416</t>
  </si>
  <si>
    <t>- 132.978</t>
  </si>
  <si>
    <t>0.01297</t>
  </si>
  <si>
    <t>8.327</t>
  </si>
  <si>
    <t>7.889</t>
  </si>
  <si>
    <t>0.584</t>
  </si>
  <si>
    <t>81.905</t>
  </si>
  <si>
    <t>0.21436</t>
  </si>
  <si>
    <t>0.33113</t>
  </si>
  <si>
    <t>3.896</t>
  </si>
  <si>
    <t>1.753</t>
  </si>
  <si>
    <t>0.00292</t>
  </si>
  <si>
    <t>В С Е Г О ПО КОРРЕКТИРОВКЕ 2:</t>
  </si>
  <si>
    <t>КОРРЕКТИРОВКА №3</t>
  </si>
  <si>
    <t>смета 529.2041.</t>
  </si>
  <si>
    <t>Локальная смета № 2041  ДОП СМЕТА К 204 ОВ. ОТОПЛЕНИЕ И ВЕНТИЛЯЦИЯ</t>
  </si>
  <si>
    <t>ЭЛЕКТРОКОНВЕКТОР ВО ВЛАГОЗАЩИЩЕННОМ ИСПОЛНЕНИИ СО ВСТРОЕННЫМ ТЕРМОСТАТОМ N=0,5кВт, СТАЦИОНАРНОЕ РАЗМЕЩЕНИЕ, КРЕПЛЕНИЕ К СТЕНЕ</t>
  </si>
  <si>
    <t>ЭЛЕКТРОКОНВЕКТОР ВО ВЛАГОЗАЩИЩЕННОМ ИСПОЛНЕНИИ СО ВСТРОЕННЫМ ТЕРМОСТАТОМ N=0,75кВт, СТАЦИОНАРНОЕ РАЗМЕЩЕНИЕ, КРЕПЛЕНИЕ К СТЕНЕ</t>
  </si>
  <si>
    <t>ЭЛЕКТРОКОНВЕКТОР ВО ВЛАГОЗАЩИЩЕННОМ ИСПОЛНЕНИИ СО ВСТРОЕННЫМ ТЕРМОСТАТОМ N=2,0кВт, СТАЦИОНАРНОЕ РАЗМЕЩЕНИЕ, КРЕПЛЕНИЕ К СТЕНЕ</t>
  </si>
  <si>
    <t>ЭЛЕКТРОКОНВЕКТОР ВО ВЛАГОЗАЩИЩЕННОМ ИСПОЛНЕНИИ СО ВСТРОЕННЫМ ТЕРМОСТАТОМ N=1,0кВт, СТАЦИОНАРНОЕ РАЗМЕЩЕНИЕ, КРЕПЛЕНИЕ К СТЕНЕ</t>
  </si>
  <si>
    <t>смета 561.7031.</t>
  </si>
  <si>
    <t>ДОП СМЕТА К СМЕТЕ №703 ГП. ОЗЕЛЕНЕНИЕ (97,39% - ЛЬГОТА) ПО ПИСЬМУ УКС МИНГОРИСПОЛКОМА №18-05/91 ОТ 16.01.25</t>
  </si>
  <si>
    <t>Ж00000/75000</t>
  </si>
  <si>
    <t>ДОБАВИТЬ ВЗАМЕН</t>
  </si>
  <si>
    <t>4,5</t>
  </si>
  <si>
    <t>смета 587.415.</t>
  </si>
  <si>
    <t>РАЗБОРКА Ж/Б КОНСТРУКЦИЙ НА ОСНОВАНИИ ЗАПИСИ В ЖУРНАЛЕ АВТОРСКОГО НАДЗОРА ОТ 11.04.2024 (ЗА СЧЕТ СРЕДСТВ НА НЕПРЕДВИДЕННЫЕ РАБОТЫ) (льгота по НДС)</t>
  </si>
  <si>
    <t>ЗДАНИЕ - СТРОИТЕЛЬНАЯ ЧАСТЬ. Другие элементы и конструкции ПЕРЕВОЗКА ДО 41 КМ, КЛАСС ГРУЗА I</t>
  </si>
  <si>
    <t>ЗДАНИЕ - СТРОИТЕЛЬНАЯ ЧАСТЬ. Другие элементы и конструкции СТОИМОСТЬ ПРИЕМКИ СТРОИТЕЛЬНЫХ ОТХОДОВ</t>
  </si>
  <si>
    <t>смета 618.2705.</t>
  </si>
  <si>
    <t>ДОП СМЕТА К СМЕТЕ №2703 ГП. ОЗЕЛЕНЕНИЕ (КРОВЛЯ ПАРКИНГА) (97,39%  - льгота по НДС) ПО ПИСЬМУ  УКС МИНГОРИСПОЛКОМА №18-05/91 ОТ 16.01.25</t>
  </si>
  <si>
    <t>ИТОГО ПО КОРРЕКТИРОВКЕ №3</t>
  </si>
  <si>
    <t>-1</t>
  </si>
  <si>
    <t>- 109.70984</t>
  </si>
  <si>
    <t>109.70984</t>
  </si>
  <si>
    <t>172.263</t>
  </si>
  <si>
    <t>430.65858</t>
  </si>
  <si>
    <t/>
  </si>
  <si>
    <t>-6.34009</t>
  </si>
  <si>
    <t>6.34009</t>
  </si>
  <si>
    <t>В С Е Г О ПО КОРРЕКТИРОВКЕ 3:</t>
  </si>
  <si>
    <t>смета 561.7061.</t>
  </si>
  <si>
    <t>Локальная смета № 7061 ДОП СМЕТА К СМЕТЕ 706 ОБЩЕСТРОИТЕЛЬНЫЕ РАБОТЫ (ПОДПОРНАЯ СТЕНКА)</t>
  </si>
  <si>
    <t>Бетон тяжелый с крупностью заполнителя 20-40 мм, класса С16/20, F150</t>
  </si>
  <si>
    <t>м.3</t>
  </si>
  <si>
    <t>Заготовки из горячекатаной арматурной стали периодического профиля класса S500(Aт500С) диаметром 12 мм</t>
  </si>
  <si>
    <t>т</t>
  </si>
  <si>
    <t>-36.37711</t>
  </si>
  <si>
    <t>-1.56401</t>
  </si>
  <si>
    <t>39.54034</t>
  </si>
  <si>
    <t>1.82345</t>
  </si>
  <si>
    <t>ИТОГО ПО КОРРЕКТИРОВКАМ</t>
  </si>
  <si>
    <t>ИТОГО С УЧЕТОМ КОРРЕКТИРОВОК</t>
  </si>
  <si>
    <t>КОРРЕКТИРОВКА №4</t>
  </si>
  <si>
    <t>ДОП СМЕТА К СМЕТЕ 301 ТЕПЛОВЫЕ СЕТИ (ЛЬГОТА)</t>
  </si>
  <si>
    <t>Разборка бетонных и кирпичных конструкций с применением разрушителя</t>
  </si>
  <si>
    <t>Погрузка материалов от разборки экскаватором на автотранспорт</t>
  </si>
  <si>
    <t>ПЕРЕВОЗКА ГРУЗОВ АВТОМОБИЛЯМИ-САМОСВАЛАМИ КЛАСС ГРУЗА I</t>
  </si>
  <si>
    <t>СТОИМОСТЬ ПРИЕМКИ БЕТОНА И ЖЕЛЕЗОБЕТОНА</t>
  </si>
  <si>
    <t>ДОП СМЕТА К СМЕТЕ602. НАРУЖНЫЕ СЕТИ КАНАЛИЗАЦИИ(К1.К2) СОГЛАСНО ПИСЬМА №01-26/1001 ОТ 10.06.2025</t>
  </si>
  <si>
    <t>КАНАЛИЗАЦИЯ К1</t>
  </si>
  <si>
    <t>шт.</t>
  </si>
  <si>
    <t>смета 587.416.</t>
  </si>
  <si>
    <t>ДЕМОНТАЖ ЖЕЛЕЗОБЕТОННЫХ ИЗДЕЛИЙ (В ПЯТНЕ Ж/Д №2 ПО Г/П)</t>
  </si>
  <si>
    <t>ЗДАНИЕ - СТРОИТЕЛЬНАЯ ЧАСТЬ. Другие элементы и конструкции СТОИМОСТЬ ПЕРЕРАБОТКИ</t>
  </si>
  <si>
    <t>ИТОГО ПО КОРРЕКТИРОВКЕ №4</t>
  </si>
  <si>
    <t>174.182</t>
  </si>
  <si>
    <t>224.046</t>
  </si>
  <si>
    <t>422.22461</t>
  </si>
  <si>
    <t>260.0313</t>
  </si>
  <si>
    <t>242.082</t>
  </si>
  <si>
    <t>580.99758</t>
  </si>
  <si>
    <t>В С Е Г О ПО КОРРЕКТИРОВКЕ 4:</t>
  </si>
  <si>
    <t>смета 566.602/1</t>
  </si>
  <si>
    <t>смета 565.301/2.</t>
  </si>
  <si>
    <t>смета 566.602/1.</t>
  </si>
  <si>
    <t>Инженер ПТО</t>
  </si>
  <si>
    <t>Гопцарь А.Д.</t>
  </si>
  <si>
    <t>КОРРЕКТИРОВКА №5</t>
  </si>
  <si>
    <t>смета 529.2061.</t>
  </si>
  <si>
    <t>ДОП СМЕТА К СМЕТЕ №206 ЭОМ. ЭЛЕКТРОСИЛОВОЕ ОБОРУДОВАНИЕ (ИЗМ)</t>
  </si>
  <si>
    <t>КОРОБ КАБЕЛЬНЫЙ ПРЯМОЙ КПП-0,06/0,01-3 УХЛ3</t>
  </si>
  <si>
    <t>КРЕПЕЖ МОНТАЖНЫЙ К ПОТОЛКУ</t>
  </si>
  <si>
    <t>ШПИЛЬКА РЕЗЬБОВАЯ ОЦИНКОВАННАЯ М8 Х 1000</t>
  </si>
  <si>
    <t>ПРОВОДНИК ЗАЗЕМЛЯЮЩИЙ ИЗ КРУГЛОЙ СТАЛИ ДИАМЕТРОМ 10 ММ, ОТКРЫТО ПО СТРОИТЕЛЬНЫМ ОСНОВАНИЯМ</t>
  </si>
  <si>
    <t>ЗАТЯГИВАНИЕ ПРОВОДОВ В ПРОЛОЖЕННЫЕ ТРУБЫ И МЕТАЛЛИЧЕСКИЕ РУКАВА, КОЛИЧЕСТВО ПРОВОДОВ ДО 2, СЕЧЕНИЕ ДО 6 ММ2</t>
  </si>
  <si>
    <t>ЗАТЯГИВАНИЕ ПРОВОДОВ В ПРОЛОЖЕННЫЕ ТРУБЫ И МЕТАЛЛИЧЕСКИЕ РУКАВА, КОЛИЧЕСТВО ПРОВОДОВ ДО 3, СЕЧЕНИЕ ДО 35 ММ2</t>
  </si>
  <si>
    <t>ПРОВОД СИЛОВОЙ МАРКИ ПВ3 С МЕДНОЙ ЖИЛОЙ, С ПОЛИВИНИЛХЛОРИДНОЙ ИЗОЛЯЦИЕЙ, ПОВЫШЕННОЙ ГИБКОСТИ, СЕЧЕНИЕМ 6 ММ2, НА НАПРЯЖЕНИЕ 0,45 КВ</t>
  </si>
  <si>
    <t>ПРОВОД СИЛОВОЙ МАРКИ ПВ3 С МЕДНОЙ ЖИЛОЙ, С ПОЛИВИНИЛХЛОРИДНОЙ ИЗОЛЯЦИЕЙ, ПОВЫШЕННОЙ ГИБКОСТИ, СЕЧЕНИЕМ 25 ММ2, НА НАПРЯЖЕНИЕ 0,45 КВ</t>
  </si>
  <si>
    <t>НАКОНЕЧНИК ТМЛ 25-10-8 ГЛУХОЙ НОМИНАЛЬНЫМ СЕЧЕНИЕМ 25 ММ2, С ОТВЕРСТИЕМ ПОД КОНТАКТНЫЙ СТЕРЖЕНЬ ДИАМЕТРОМ 10 ММ, С ВНУТРЕННИМ ДИАМЕТРОМ ХВОСТИКА 8 ММ, ИЗГОТОВЛЕННЫЙ ИЗ МЕДИ, ЛУЖЕНЫЙ</t>
  </si>
  <si>
    <t>КАБЕЛИ ДО 35 КВ В ПРОЛОЖЕННЫХ ТРУБАХ, БЛОКАХ И КОРОБАХ, МАССА 1 М ДО 1 КГ</t>
  </si>
  <si>
    <t>КАБЕЛЬ СИЛОВОЙ МАРКИ ВВГНГ 5 Х 6-0,66 С МЕДНЫМИ ЖИЛАМИ, ИЗОЛЯЦИЯ И ОБОЛОЧКА ИЗ ПОЛИВИНИЛХЛОРИДНОГО ПЛАСТИКАТА, НЕ РАСПРОСТРАНЯЮЩИЙ ГОРЕНИЕ, БЕЗ ЗАЩИТНОГО ПОКРОВА, С ПЯТЬЮ ЖИЛАМИ СЕЧЕНИЕМ 6 ММ2, НА НАПРЯЖЕНИЕ 0,66 КВ</t>
  </si>
  <si>
    <t>КОРОБКА МОНТАЖНАЯ ОТКРЫТОЙ УСТАНОВКИ ДЛЯ РАЗВОДКИ ПРОВОДОВ, РАЗМЕРОМ 126Х126Х55,3 ММ, (ТИПА КМ-234)</t>
  </si>
  <si>
    <t>смета 561.7012.</t>
  </si>
  <si>
    <t>ДОП.СМЕТА К СМЕТЕ №701 ГП. ДЕМОНТАЖ (97,39%-ЛЬГОТА)(ИЗМ.4-07.25)</t>
  </si>
  <si>
    <t>РАЗБОРКА ПОКРЫТИЙ И ОСНОВАНИЙ АСФАЛЬТОБЕТОННЫХ</t>
  </si>
  <si>
    <t>РЕЗКА СТРОИТЕЛЬНЫХ КОНСТРУКЦИЙ БЕТОНОРЕЗНЫМИ МАШИНАМИ С ИСПОЛЬЗОВАНИЕМ ОТРЕЗНЫХ СЕГМЕНТНЫХ КРУГОВ ДИАМЕТРОМ 250 ММ, ГЛУБИНОЙ РЕЗКИ ДО 60 ММ</t>
  </si>
  <si>
    <t>ПОГРУЗКА СТРОИТЕЛЬНЫХ ОТХОДОВ ПОГРУЗЧИКАМИ</t>
  </si>
  <si>
    <t>СТОИМОСТЬ ПРИЕМКИ НА ПЕРЕРАБОТКУ</t>
  </si>
  <si>
    <t>ПЕРЕВОЗКА ДО 41 КМ, КЛАСС ГРУЗА I</t>
  </si>
  <si>
    <t>смета 561.7021.</t>
  </si>
  <si>
    <t>ДОП.СМЕТА К СМЕТЕ №702 ГП. УСТРОЙСТВО ПОКРЫТИЙ (97,39% - ЛЬГОТА)(ИЗМ.4-07.25)</t>
  </si>
  <si>
    <t>Ж00000/72000</t>
  </si>
  <si>
    <t>1,2,3,4</t>
  </si>
  <si>
    <t>УСТРОЙСТВО ОДНОСЛОЙНЫХ ОСНОВАНИЙ ТОЛЩИНОЙ 15 СМ ИЗ ЩЕБНЯ ФРАКЦИИ 40-70 ММ, ПРИ УКАТКЕ КАМЕННЫХ МАТЕРИАЛОВ С ПРЕДЕЛОМ ПРОЧНОСТИ НА СЖАТИЕ СВЫШЕ 98,1 МПА (1000 КГС/СМ2)</t>
  </si>
  <si>
    <t>УСТРОЙСТВО ПОКРЫТИЯ ТОЛЩИНОЙ 4 СМ ИЗ ГОРЯЧИХ АСФАЛЬТОБЕТОННЫХ ПЛОТНЫХ ПЕСЧАНЫХ СМЕСЕЙ ТИПА Г, Д, ПЛОТНОСТЬ КАМЕННЫХ МАТЕРИАЛОВ 2,5-2,9-3 Т/М3</t>
  </si>
  <si>
    <t>7,8</t>
  </si>
  <si>
    <t>УСТРОЙСТВО ПОКРЫТИЯ ТОЛЩИНОЙ 4 СМ ИЗ ГОРЯЧИХ АСФАЛЬТОБЕТОННЫХ ПОРИСТЫХ КРУПНОЗЕРНИСТЫХ СМЕСЕЙ, ПЛОТНОСТЬ КАМЕННЫХ МАТЕРИАЛОВ 2,5-2,9 Т/М3</t>
  </si>
  <si>
    <t>УСТАНОВКА БОРТОВЫХ КАМНЕЙ БЕТОННЫХ ПРИ ДРУГИХ ВИДАХ ПОКРЫТИЙ</t>
  </si>
  <si>
    <t>11,12</t>
  </si>
  <si>
    <t>19,20</t>
  </si>
  <si>
    <t>21,22</t>
  </si>
  <si>
    <t>23,24,25,26</t>
  </si>
  <si>
    <t>ПОДГОТОВКА ПОЧВЫ ДЛЯ УСТРОЙСТВА ПАРТЕРНОГО И ОБЫКНОВЕННОГО ГАЗОНА С ВНЕСЕНИЕМ РАСТИТЕЛЬНОЙ ЗЕМЛИ СЛОЕМ 5 СМ МЕХАНИЗИРОВАННЫМ СПОСОБОМ</t>
  </si>
  <si>
    <t>27,28,29,30,31</t>
  </si>
  <si>
    <t>УСТРОЙСТВО ПОДСТИЛАЮЩИХ И ВЫРАВНИВАЮЩИХ СЛОЕВ ОСНОВАНИЙ ИЗ ПЕСЧАНО-ГРАВИЙНОЙ СМЕСИ, ДРЕСВЫ</t>
  </si>
  <si>
    <t>32,33</t>
  </si>
  <si>
    <t>УСТРОЙСТВО СБОРНЫХ ПОКРЫТИЙ ИЗ ПЛИТ ТРОТУАРНЫХ С НАИБОЛЬШИМ ГАБАРИТНЫМ РАЗМЕРОМ В ПЛАНЕ ДО 300 ММ ВКЛЮЧИТЕЛЬНО С ПОДАЧЕЙ ПЛИТ АВТОПОГРУЗЧИКОМ</t>
  </si>
  <si>
    <t>34,35</t>
  </si>
  <si>
    <t>ПЛИТКА ТРОТУАРНАЯ - ТИП 5 - 1404,5-1059,7 = 344,8 М2, 1404,5 М2 ДОБАВИТЬ ДО 1417,1 М2 (12,6 М2)</t>
  </si>
  <si>
    <t>ПЛИТКА ТРОТУАРНАЯ - ТИП 5 - 51,2 М2 ИСКЛЮЧИТЬ ДО 38,9 М2 (-12,3 М2)</t>
  </si>
  <si>
    <t>41,42,43</t>
  </si>
  <si>
    <t>44,45</t>
  </si>
  <si>
    <t>24</t>
  </si>
  <si>
    <t>25</t>
  </si>
  <si>
    <t>27</t>
  </si>
  <si>
    <t>смета 565.3013.</t>
  </si>
  <si>
    <t>ДОП. СМЕТА К СМЕТЕ №301 ТЕПЛОВЫЕ СЕТИ (ЛЬГОТА), ИЗМ.6</t>
  </si>
  <si>
    <t>ТРУБЫ СТАЛЬНЫЕ ЭЛЕКТРОСВАРНЫЕ ПРЯМОШОВНЫЕ ИЗ СПОКОЙНОЙ И ПОЛУСПОКОЙНОЙ СТАЛИ МАРОК СТ2, СТ3, 10, 20, НАРУЖНЫМ ДИАМЕТРОМ 273 ММ, ТОЛЩИНОЙ СТЕНКИ 6,0 ММ</t>
  </si>
  <si>
    <t>ПРОТАСКИВАНИЕ В ФУТЛЯР СТАЛЬНЫХ ТРУБ ДИАМЕТРОМ 250 ММ</t>
  </si>
  <si>
    <t>ПРОКЛАДКА ТРУБОПРОВОДОВ В НЕПРОХОДНОМ КАНАЛЕ ПРИ УСЛОВНОМ ДАВЛЕНИИ 1,6 МПА, ТЕМПЕРАТУРЕ 150 ГРАД.С, ДИАМЕТРОМ ТРУБ 300 ММ</t>
  </si>
  <si>
    <t>ТРУБЫ СТАЛЬНЫЕ ЭЛЕКТРОСВАРНЫЕ ПРЯМОШОВНЫЕ ИЗ СПОКОЙНОЙ И ПОЛУСПОКОЙНОЙ СТАЛИ МАРОК СТ2, СТ3, 10, 20, НАРУЖНЫМ ДИАМЕТРОМ 315 ММ, ТОЛЩИНОЙ СТЕНКИ 6,0 ММ</t>
  </si>
  <si>
    <t>ПРОТАСКИВАНИЕ В ФУТЛЯР СТАЛЬНЫХ ТРУБ ДИАМЕТРОМ 150 ММ</t>
  </si>
  <si>
    <t>смета 566.6031.</t>
  </si>
  <si>
    <t>ДОП.СМЕТА К СМЕТЕ №603 НВК.КЖ.НАРУЖНЫЕ СЕТИ ВОДОПРОВОДА И КАНАЛИЗАЦИИ (97,39%- ЛЬГОТА)</t>
  </si>
  <si>
    <t>ЗАГОТОВКИ ИЗ ГОРЯЧЕКАТАНОЙ АРМАТУРНОЙ СТАЛИ ПЕРИОДИЧЕСКОГО ПРОФИЛЯ КЛАССА S500(AТ500С) ДИАМЕТРОМ 6 ММ</t>
  </si>
  <si>
    <t>ЗАГОТОВКИ ИЗ ГОРЯЧЕКАТАНОЙ АРМАТУРНОЙ СТАЛИ ПЕРИОДИЧЕСКОГО ПРОФИЛЯ КЛАССА S500(AТ500С) ДИАМЕТРОМ 12 ММ</t>
  </si>
  <si>
    <t>УСТАНОВКА ЗАКЛАДНЫХ ДЕТАЛЕЙ ВЕСОМ ДО 4 КГ</t>
  </si>
  <si>
    <t>МОНТАЖ СТРЕМЯНКИ</t>
  </si>
  <si>
    <t>УСТАНОВКА МОНТАЖНЫХ ИЗДЕЛИЙ МАССОЙ ДО 20 КГ</t>
  </si>
  <si>
    <t>15,16</t>
  </si>
  <si>
    <t>УСТАНОВКА ОПОР ИЗ ПЛИТ И КОЛЕЦ ДИАМЕТРОМ ДО 1000 ММ</t>
  </si>
  <si>
    <t>УСТАНОВКА ЛЮКОВ</t>
  </si>
  <si>
    <t>23,24</t>
  </si>
  <si>
    <t>25,26</t>
  </si>
  <si>
    <t>28</t>
  </si>
  <si>
    <t>29</t>
  </si>
  <si>
    <t>ДЕТАЛИ ЗАКЛАДНЫЕ,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</si>
  <si>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30</t>
  </si>
  <si>
    <t>31,32</t>
  </si>
  <si>
    <t>смета 570.101.</t>
  </si>
  <si>
    <t>ДОПОЛНИТЕЛЬНАЯ СМЕТА К СМЕТЕ №101 НАРУЖНЫЕ СЕТИ ТЕЛЕМЕХАНИЗАЦИИ ТП (ИЗМ.3) (97,39% - ЛЬГОТА ПО НДС)</t>
  </si>
  <si>
    <t>6,7</t>
  </si>
  <si>
    <t>РАЗРАБОТКА ГРУНТА С ПОГРУЗКОЙ НА АВТОМОБИЛИ-САМОСВАЛЫ ЭКСКАВАТОРАМИ С КОВШОМ ВМЕСТИМОСТЬЮ 0,25 М3, ГРУНТ 2 ГРУППЫ</t>
  </si>
  <si>
    <t>ПЕРЕВОЗКА ДО 46 КМ, КЛАСС ГРУЗА I</t>
  </si>
  <si>
    <t>РАЗРАБОТКА ГРУНТА ВРУЧНУЮ В ТРАНШЕЯХ ГЛУБИНОЙ ДО 2 М БЕЗ КРЕПЛЕНИЙ С ОТКОСАМИ, ГРУНТ 2 ГРУППЫ</t>
  </si>
  <si>
    <t>ЗАСЫПКА ТРАНШЕЙ И КОТЛОВАНОВ БУЛЬДОЗЕРАМИ МОЩНОСТЬЮ 59 (80) КВТ (Л. С) ПРИ ПЕРЕМЕЩЕНИИ ГРУНТА ДО 5 М, ГРУНТ 1 ГРУППЫ</t>
  </si>
  <si>
    <t>ЗАСЫПКА ВРУЧНУЮ ТРАНШЕЙ, ПАЗУХ КОТЛОВАНОВ И ЯМ, ГРУНТ 1 ГРУППЫ</t>
  </si>
  <si>
    <t>УПЛОТНЕНИЕ ГРУНТА ПНЕВМАТИЧЕСКИМИ ТРАМБОВКАМИ, ГРУНТ 1-2 ГРУППЫ</t>
  </si>
  <si>
    <t>УСТАНОВКА КОНСОЛИ</t>
  </si>
  <si>
    <t>16,17</t>
  </si>
  <si>
    <t>КОНСОЛЬ</t>
  </si>
  <si>
    <t>РАЗНЫЕ РАБОТЫ ПРИ УСТРОЙСТВЕ КОЛОДЦЕВ: МОНТАЖ ОПОРНОГО КОЛЬЦА</t>
  </si>
  <si>
    <t>18,19</t>
  </si>
  <si>
    <t>ПРОБИВКА ПРОЕМОВ В КОНСТРУКЦИЯХ ИЗ БЕТОНА</t>
  </si>
  <si>
    <t>УСТРОЙСТВО ВВОДА ТРУБ В КОЛОДЦЫ</t>
  </si>
  <si>
    <t>КАНАЛОВ</t>
  </si>
  <si>
    <t>22,23</t>
  </si>
  <si>
    <t>КАБЕЛЬ ВОЛОКОННО-ОПТИЧЕСКИЙ В ТРУБЕ ПВХ</t>
  </si>
  <si>
    <t>ЭКСПЛУАТАТЦИОННЫЙ ЗАПАС ВОК</t>
  </si>
  <si>
    <t>КАБЕЛЬ ВОЛОКОННО-ОПТИЧЕСКИЙ ОДНОМОДОВЫЙ, ЕМКОСТЬЮ 12 ВОЛОКОН ОК-6Д-А12-3,0</t>
  </si>
  <si>
    <t>26,27,28,29</t>
  </si>
  <si>
    <t>м</t>
  </si>
  <si>
    <t>ИТОГО ПО КОРРЕКТИРОВКЕ №5</t>
  </si>
  <si>
    <t>-45</t>
  </si>
  <si>
    <t>-15</t>
  </si>
  <si>
    <t>-5</t>
  </si>
  <si>
    <t>80</t>
  </si>
  <si>
    <t>98.039</t>
  </si>
  <si>
    <t>0.2922</t>
  </si>
  <si>
    <t>0.7304</t>
  </si>
  <si>
    <t>1.314765</t>
  </si>
  <si>
    <t>2.2497</t>
  </si>
  <si>
    <t>7.499</t>
  </si>
  <si>
    <t>11.8621</t>
  </si>
  <si>
    <t>39.54</t>
  </si>
  <si>
    <t>0.2337</t>
  </si>
  <si>
    <t>-0.8376</t>
  </si>
  <si>
    <t>-4.1878</t>
  </si>
  <si>
    <t>2.4542</t>
  </si>
  <si>
    <t>12.2711</t>
  </si>
  <si>
    <t>-2.3958</t>
  </si>
  <si>
    <t>-11.979</t>
  </si>
  <si>
    <t>-0.02123</t>
  </si>
  <si>
    <t>-21.23102</t>
  </si>
  <si>
    <t>-21.231</t>
  </si>
  <si>
    <t>0.02337</t>
  </si>
  <si>
    <t>23.374</t>
  </si>
  <si>
    <t>0.09938</t>
  </si>
  <si>
    <t>0.03262</t>
  </si>
  <si>
    <t>0.13285</t>
  </si>
  <si>
    <t>0.00134</t>
  </si>
  <si>
    <t>0.00329</t>
  </si>
  <si>
    <t>0.00444</t>
  </si>
  <si>
    <t>-0.12756</t>
  </si>
  <si>
    <t>0.05109</t>
  </si>
  <si>
    <t>0.13631</t>
  </si>
  <si>
    <t>0.00717</t>
  </si>
  <si>
    <t>0.019</t>
  </si>
  <si>
    <t>0.02635</t>
  </si>
  <si>
    <t>0.00888</t>
  </si>
  <si>
    <t>0.07304</t>
  </si>
  <si>
    <t>0.00161</t>
  </si>
  <si>
    <t>0.10959</t>
  </si>
  <si>
    <t>-0.00179</t>
  </si>
  <si>
    <t>0.00333</t>
  </si>
  <si>
    <t>0.29801</t>
  </si>
  <si>
    <t>7.4</t>
  </si>
  <si>
    <t>-1.17</t>
  </si>
  <si>
    <t>-1.98676</t>
  </si>
  <si>
    <t>-0.487</t>
  </si>
  <si>
    <t>4.19</t>
  </si>
  <si>
    <t>-6.525</t>
  </si>
  <si>
    <t>4.188</t>
  </si>
  <si>
    <t>-2.9217</t>
  </si>
  <si>
    <t>-0.00097</t>
  </si>
  <si>
    <t>-0.09642</t>
  </si>
  <si>
    <t>28.243</t>
  </si>
  <si>
    <t>-0.07402</t>
  </si>
  <si>
    <t>140</t>
  </si>
  <si>
    <t>В С Е Г О ПО КОРРЕКТИРОВКЕ 5:</t>
  </si>
  <si>
    <t>Корректировка 6</t>
  </si>
  <si>
    <t>ДОП.СМЕТА К СМЕТЕ № 703 ГП. ОЗЕЛЕНЕНИЕ (97,39% - ЛЬГОТА) (ИЗМ.4-07.25)</t>
  </si>
  <si>
    <t>ПОДГОТОВКА ПОЧВЫ ДЛЯ УСТРОЙСТВА ПАРТЕРНОГО И ОБЫКНОВЕННОГО ГАЗОНА С ВНЕСЕНИЕМ РАСТИТЕЛЬНОЙ ЗЕМЛИ СЛОЕМ 15 СМ ВРУЧНУЮ</t>
  </si>
  <si>
    <t>ГРУНТ РАСТИТЕЛЬНЫЙ-1-ТУ BY 100289079.013-2005 (14 КМ)</t>
  </si>
  <si>
    <t>ПОСЕВ ЛУГОВЫХ ГАЗОНОВ ТРАКТОРНОЙ СЕЯЛКОЙ</t>
  </si>
  <si>
    <t>ГА</t>
  </si>
  <si>
    <t>ПОСЕВ ГАЗОНОВ ПАРТЕРНЫХ, МАВРИТАНСКИХ И ОБЫКНОВЕННЫХ ВРУЧНУЮ</t>
  </si>
  <si>
    <t>МЯТЛИК ЛУГОВОЙ</t>
  </si>
  <si>
    <t>КГ</t>
  </si>
  <si>
    <t>ОВСЯНИЦА КРАСНАЯ</t>
  </si>
  <si>
    <t>ПОЛЕВИЦА ТОНКАЯ</t>
  </si>
  <si>
    <t>ПОДГОТОВКА ПОЧВЫ ДЛЯ УСТРОЙСТВА ПАРТЕРНОГО И ОБЫКНОВЕННОГО ГАЗОНА С ВНЕСЕНИЕМ РАСТИТЕЛЬНОЙ ЗЕМЛИ СЛОЕМ 15 СМ МЕХАНИЗИРОВАННЫМ СПОСОБОМ</t>
  </si>
  <si>
    <t>18,19,20</t>
  </si>
  <si>
    <t>23</t>
  </si>
  <si>
    <t>смета 561.7032.</t>
  </si>
  <si>
    <t>Локальная смета № 7032 Доп. смета к смете 703, 7031 ГП. ОЗЕЛЕНЕНИЕ</t>
  </si>
  <si>
    <t>ИСКЛЮЧИТЬ ИЗ СМЕТЫ 7031 П12</t>
  </si>
  <si>
    <t>смета 564.4013.</t>
  </si>
  <si>
    <t>КР.ФУНДАМЕНТ Ф1 ПОД ШИ</t>
  </si>
  <si>
    <t>УСТРОЙСТВО СТЕН ПОДВАЛОВ БЕТОННЫХ</t>
  </si>
  <si>
    <t>БЕТОН ТЯЖЕЛЫЙ С КРУПНОСТЬЮ ЗАПОЛНИТЕЛЯ 20-40 ММ, КЛАССА С16/20, F150, W4</t>
  </si>
  <si>
    <t>ПЕРЕТИРКА ШТУКАТУРКИ</t>
  </si>
  <si>
    <t>смета 767.801.</t>
  </si>
  <si>
    <t>00000/80000</t>
  </si>
  <si>
    <t>ВРЕМЕННЫЕ ЗДАНИЯ И СООРУЖЕНИЯ</t>
  </si>
  <si>
    <t>РАЗБОРКА ДОРОГ ИЗ СБОРНЫХ ЖЕЛЕЗОБЕТОННЫХ ПЛИТ ПЛОЩАДЬЮ БОЛЕЕ 3 М2</t>
  </si>
  <si>
    <t>ИТОГО ПО КОРРЕКТИРОВКЕ №6</t>
  </si>
  <si>
    <t>-12.7776</t>
  </si>
  <si>
    <t>-3.1944</t>
  </si>
  <si>
    <t>-2.874953</t>
  </si>
  <si>
    <t>-0.001278</t>
  </si>
  <si>
    <t>-0.111804</t>
  </si>
  <si>
    <t>-0.095832</t>
  </si>
  <si>
    <t>1.2466</t>
  </si>
  <si>
    <t>0.3116</t>
  </si>
  <si>
    <t>0.093494</t>
  </si>
  <si>
    <t>0.000125</t>
  </si>
  <si>
    <t>0.010908</t>
  </si>
  <si>
    <t>0.009349</t>
  </si>
  <si>
    <t>- 121.6206</t>
  </si>
  <si>
    <t>-30.4052</t>
  </si>
  <si>
    <t>-27.364642</t>
  </si>
  <si>
    <t>-0.012162</t>
  </si>
  <si>
    <t>-1.064181</t>
  </si>
  <si>
    <t>-0.912155</t>
  </si>
  <si>
    <t>-0.09349</t>
  </si>
  <si>
    <t>0.09349</t>
  </si>
  <si>
    <t>0.44994</t>
  </si>
  <si>
    <t>0.263</t>
  </si>
  <si>
    <t>0.26821</t>
  </si>
  <si>
    <t>0.0099</t>
  </si>
  <si>
    <t>0.506</t>
  </si>
  <si>
    <t>7.304</t>
  </si>
  <si>
    <t>6.623</t>
  </si>
  <si>
    <t>322.556</t>
  </si>
  <si>
    <t>365.563</t>
  </si>
  <si>
    <t>В С Е Г О ПО КОРРЕКТИРОВКЕ 6:</t>
  </si>
  <si>
    <t>смета 561.7031/1.</t>
  </si>
  <si>
    <t>ПОДЪЕЗДНАЯ ДОРОГА (ВЗАМЕН РАНЕЕ ВЫДАННОЙ СМЕТЫ НА СУММУ 270.566 ТЫС.РУБ)</t>
  </si>
  <si>
    <t>ОБОРАЧИВАЕМОСТЬ ПЛИТ 3 РАЗА</t>
  </si>
  <si>
    <t>3,4,5</t>
  </si>
  <si>
    <t>ПЛИТЫ ДЛЯ УСТРОЙСТВА ПОКРЫТИЯ ВРЕМЕННЫХ АВТОМОБИЛЬНЫХ ДОРОГ ПОД АВТОМОБИЛЬНУЮ НАГРУЗКУ 10 Т ПРЯМОУГОЛЬНЫЕ ДЛИНОЙ 3,0 М</t>
  </si>
  <si>
    <t>137.3199</t>
  </si>
  <si>
    <t>Корректировка №7</t>
  </si>
  <si>
    <t>смета 531.1104.</t>
  </si>
  <si>
    <t>ТЕЛЕМЕХАНИЗАЦИЯ РП-193 (97,39% - ЛЬГОТА ПО НДС)</t>
  </si>
  <si>
    <t>Ж00000/34090</t>
  </si>
  <si>
    <t>ЗДАНИЕ - ИНЖЕНЕРНОЕ ОБЕСПЕЧЕНИЕ. Другое. Другое</t>
  </si>
  <si>
    <t>КОЛОДКА КЛЕММНАЯ</t>
  </si>
  <si>
    <t>БЛОК УПРАВЛЕНИЯ (КОММУТАТОР И БЛОК ПИТАНИЯ)</t>
  </si>
  <si>
    <t>БЛОК</t>
  </si>
  <si>
    <t>ПЕРЕМЫЧКИ КАБЕЛЬНЫЕ ДЛИНОЙ ДО 6 М</t>
  </si>
  <si>
    <t>8,9,10</t>
  </si>
  <si>
    <t>ПЕРЕ</t>
  </si>
  <si>
    <t>11,12,13,14</t>
  </si>
  <si>
    <t>смета 531.9022.</t>
  </si>
  <si>
    <t>ДОП СМЕТА К СМЕТЕ №1902 ТРАНСФОРМАТОРНАЯ ПОДСТАНЦИЯ №9 ПО ГП (2,61% - БЕЗ ЛЬГОТЫ ПО НДС)</t>
  </si>
  <si>
    <t>00000/69000</t>
  </si>
  <si>
    <t>ИНЖЕНЕРНАЯ ИНФРАСТРУКТУРА. Другие</t>
  </si>
  <si>
    <t>ИЗДЕЛИ</t>
  </si>
  <si>
    <t>ДОП.СМЕТА К СМЕТЕ ТРАНСФОРМАТОРНАЯ ПОДСТАНЦИЯ №9 ПО ГП (97,39% - ЛЬГОТА ПО НДС) (ПО ПИСЬМУ №18-08/6594Т ОТ 02.10.2025)</t>
  </si>
  <si>
    <t>Ж6-60-90</t>
  </si>
  <si>
    <t>Сети электроснабжения ЭП ОБОРУДОВАНИЕ</t>
  </si>
  <si>
    <t>2БКТПБ-1000/10/0,4-У1 БЛОЧНАЯ КОМПЛЕКТНАЯ ТРАНСФОРМАТОРНАЯ ПОДСТАНЦИЯ В БЕТОННОЙ ОБОЛОЧКЕ СЕРИИ НЁМАН МОЩНОСТЬЮ 1000 КВА НОМИНАЛЬНЫМ НАПРЯЖЕНИЕМ 10/04КВ УМЕРЕННЫМ КЛИМАТИЧЕСКИМ ИСПОЛНЕНИЕМ И КАТЕГОРИЕЙ РАЗМЕЩЕНИЯ 1 (С УЧЕТОМ ДОСТАВКИ)</t>
  </si>
  <si>
    <t>смета 532.10022.</t>
  </si>
  <si>
    <t>ДОП.СМЕТА К СМЕТЕ ТРАНСФОРМАТОРНАЯ ПОДСТАНЦИЯ №10 ПО ГП (97,39% - ЛЬГОТА ПО НДС) (ПО ПИСЬМУ №18-08/6594Т ОТ 02.10.2025)</t>
  </si>
  <si>
    <t>смета 533.11022.</t>
  </si>
  <si>
    <t>ДОП.СМЕТА К СМЕТЕ ТРАНСФОРМАТОРНАЯ ПОДСТАНЦИЯ №11 ПО ГП (97,39% - ЛЬГОТА ПО НДС) (ПО ПТСЬМУ №18-08/6594Т ОТ 02.10.2025)</t>
  </si>
  <si>
    <t>смета 561.711.</t>
  </si>
  <si>
    <t>ГП. ПОДПОРНАЯ СТЕНКА №1, №3 (ЛЬГОТА ПО НДС 97,39%)</t>
  </si>
  <si>
    <t>00000/74000</t>
  </si>
  <si>
    <t>БЛАГОУСТРОЙСТВО И ОЗЕЛЕНЕНИЕ. Ограждения</t>
  </si>
  <si>
    <t>УСТРОЙСТВО ЛЕСТНИЦ ПО ГОТОВОМУ ОСНОВАНИЮ ИЗ ОТДЕЛЬНЫХ СТУПЕНЕЙ ГЛАДКИХ</t>
  </si>
  <si>
    <t>УСТРОЙСТВО ПОКРЫТИЙ НА ЦЕМЕНТНОМ РАСТВОРЕ ИЗ ПЛИТОК БЕТОННЫХ, ЦЕМЕНТНЫХ ИЛИ МОЗАИЧНЫХ</t>
  </si>
  <si>
    <t>ОГРАЖДЕНИЕ</t>
  </si>
  <si>
    <t>СВЕРЛЕНИЕ ОТВЕРСТИЙ В БЕТОННЫХ КОНСТРУКЦИЯХ НА ГЛУБИНУ 200 ММ ЭЛЕКТРОПЕРФОРАТОРОМ С ПРИМЕНЕНИЕМ СПИРАЛЬНЫХ ШНЕКОВ ДИАМЕТРОМ ОТВЕРСТИЙ ДО 20 ММ</t>
  </si>
  <si>
    <t>ОТВЕРСТИ</t>
  </si>
  <si>
    <t>ГРУНТОВАНИЕ НАРУЖНЫХ ПОВЕРХНОСТЕЙ СТЕН</t>
  </si>
  <si>
    <t>УСТРОЙСТВО ПОКРЫТИЙ ПАРАПЕТОВ ИЗ ГОТОВЫХ ЭЛЕМЕНТОВ</t>
  </si>
  <si>
    <t>17,18,19</t>
  </si>
  <si>
    <t>смета 561.7072.</t>
  </si>
  <si>
    <t>ДОП СМЕТА К СМЕТЕ 707. ЭЛЕКТРООСВЕЩЕНИЕ</t>
  </si>
  <si>
    <t>НАРУЖНОЕ ОСВЕЩЕНИЕ</t>
  </si>
  <si>
    <t>ШКАФ НАРУЖНОГО ОСВЕЩЕНИЯ ИЗ МЕТАЛЛА ГОРЯЧЕГО ЦИНКОВАНИЯ НАПОЛЬНОГО ИСПОЛНЕНИЯ, IP54, У1, СЕРИИ ШУ-ШНО С УПРАВЛЕНИЕМ КОНТРОЛЛЕРОМ ПИКОН ГС2 ПО ВОЛС-2, В КОМПЛЕКТЕ: ЭЛЕКТРОСЧЕТЧИК МАРКИ МЭС-3, ЗАМОК МИЖКС, ДОПОЛНИТЕЛЬНОЕ ЗАПОРНОЕ УСТРОЙСТВО, АНКЕРНЫЕ</t>
  </si>
  <si>
    <t>смета 649.901.</t>
  </si>
  <si>
    <t>ПУСКОНАЛАДОЧНЫЕ РАБОТЫ АСКУЭ (ПО ПИСЬМУ №938 ОТ 09.12.25)</t>
  </si>
  <si>
    <t>БЕЗ РАЗДЕЛА</t>
  </si>
  <si>
    <t>СНЯТИЕ И АНАЛИЗ ВЕКТОРНЫХ ДИАГРАММ</t>
  </si>
  <si>
    <t>ДИАГРАММА</t>
  </si>
  <si>
    <t>смета 649.902.</t>
  </si>
  <si>
    <t>ПУСКОНАЛАДОЧНЫЕ РАБОТЫ ЭОМ (ПО ПИСЬМУ №938 ОТ 09.12.25)</t>
  </si>
  <si>
    <t>ЛИНИЯ</t>
  </si>
  <si>
    <t>ПРОВЕРКА НАЛИЧИЯ ЦЕПИ МЕЖДУ ЗАЗЕМЛИТЕЛЯМИ И ЗАЗЕМЛЯЕМЫМИ ЭЛЕМЕНТАМИ</t>
  </si>
  <si>
    <t>ТОЧЕК</t>
  </si>
  <si>
    <t>ИЗМЕРЕНИЕ СОПРОТИВЛЕНИЯ ЗАЗЕМЛЕНИЯ КОНТУРА С ДИАГОНАЛЬЮ ДО 20 М</t>
  </si>
  <si>
    <t>ИЗМЕРЕНИЕ</t>
  </si>
  <si>
    <t>ЗАМЕР ПОЛНОГО СОПРОТИВЛЕНИЯ ЦЕПИ ФАЗА-НУЛЬ</t>
  </si>
  <si>
    <t>ТОКОПРИЕМН</t>
  </si>
  <si>
    <t>УСТРОЙСТВО АВР СО СХЕМОЙ ВОССТАНОВЛЕНИЯ НАПРЯЖЕНИЯ</t>
  </si>
  <si>
    <t>УСТРОЙСТВО</t>
  </si>
  <si>
    <t>ВЫКЛЮЧАТЕЛЬ ОДНОПОЛЮСНЫЙ С ЭЛЕКТРОМАГНИТНЫМ, ТЕПЛОВЫМ ИЛИ КОМБИНИРОВАННЫМ РАСЦЕПИТЕЛЕМ</t>
  </si>
  <si>
    <t>ВЫКЛЮЧАТЕЛЬ ТРЕХПОЛЮСНЫЙ НАПРЯЖЕНИЕМ ДО 1 КВ С ЭЛЕКТРОМАГНИТНЫМ, ТЕПЛОВЫМ  ИЛИ КОМБИНИРОВАННЫМ РАСЦЕПИТЕЛЕМ, НОМИНАЛЬНЫЙ ТОК  ДО 50 А</t>
  </si>
  <si>
    <t>смета 649.903.</t>
  </si>
  <si>
    <t>ПУСКОНАЛАДОЧНЫЕ РАБОТЫ АНВК (ПО ПИСЬМУ №938 ОТ 09.12.25)</t>
  </si>
  <si>
    <t>ПРЕОБРАЗОВАТЕЛЬ ЧАСТОТЫ НАПРЯЖЕНИЕМ ДО 1 КВ, ДВУХЗВЕННЫЙ, ТОК ДО 200 А</t>
  </si>
  <si>
    <t>АСИНХРОННЫЙ ЭЛЕКТРОДВИГАТЕЛЬ С КОРОТКОЗАМКНУТЫМ РОТОРОМ НАПРЯЖЕНИЕМ ДО 1 КВ С КОРОТКОЗАМКНУТЫМ РОТОРОМ</t>
  </si>
  <si>
    <t>смета 531.902/2.</t>
  </si>
  <si>
    <t>смета 532.1002/2.</t>
  </si>
  <si>
    <t>смета 533.1102/2.</t>
  </si>
  <si>
    <t>ИТОГО ПО КОРРЕКТИРОВКЕ №7</t>
  </si>
  <si>
    <t>68.173</t>
  </si>
  <si>
    <t>25.419</t>
  </si>
  <si>
    <t>100.623</t>
  </si>
  <si>
    <t>6.33</t>
  </si>
  <si>
    <t>26.977</t>
  </si>
  <si>
    <t>93.494</t>
  </si>
  <si>
    <t>218.154</t>
  </si>
  <si>
    <t>73.763</t>
  </si>
  <si>
    <t>58</t>
  </si>
  <si>
    <t>В С Е Г О ПО КОРРЕКТИРОВКЕ 7:</t>
  </si>
  <si>
    <t>ИНЖЕНЕРНАЯ ИНФРАСТРУКТУРА. Другие. УСТАНОВКА ЯЩИКА С ПЕСКОМ</t>
  </si>
  <si>
    <t>Корректировка №8</t>
  </si>
  <si>
    <t>смета 529.2032.</t>
  </si>
  <si>
    <t>ДОП.СМЕТА 2031 К СМЕТЕ 203. КР. КОНСТРУКТИВНЫЕ РЕШЕНИЯ ПО ИЗМ.4 ОТ 12.25</t>
  </si>
  <si>
    <t>Ж00000/22000</t>
  </si>
  <si>
    <t>ОТВЕ</t>
  </si>
  <si>
    <t>ЗДАНИЕ - СТРОИТЕЛЬНАЯ ЧАСТЬ. Фундаменты. ПРИЯМОК МОНОЛИТНЫЙ ПРМ1 УСТАНОВКА ОПОРНЫХ УГОЛКОВ</t>
  </si>
  <si>
    <t>УСТАНОВКА ОПОРНЫХ УГОЛКОВ</t>
  </si>
  <si>
    <t>12,13</t>
  </si>
  <si>
    <t>14,15,16,17</t>
  </si>
  <si>
    <t>смета 531.9023.</t>
  </si>
  <si>
    <t>ДОП СМЕТА К СМЕТЕ №902 ТРАНСФОРМАТОРНАЯ ПОДСТАНЦИЯ №9 ПО ГП (97,39% - ЛЬГОТА ПО НДС) ИЗМ 14 ОТ 12.25</t>
  </si>
  <si>
    <t>СВЕРЛЕНИЕ КОЛЬЦЕВЫМИ АЛМАЗНЫМИ СВЕРЛАМИ В ЖЕЛЕЗОБЕТОННЫХ КОНСТРУКЦИЯХ С АРМАТУРОЙ ДИАМЕТРОМ ДО 16 ММ С ПРИМЕНЕНИЕМ ОХЛАЖДАЮЩЕЙ ЖИДКОСТИ (ВОДЫ) ГОРИЗОНТАЛЬНЫХ ОТВЕРСТИЙ ГЛУБИНОЙ 200 ММ, ДИАМЕТРОМ 110 ММ</t>
  </si>
  <si>
    <t>смета 532.10023.</t>
  </si>
  <si>
    <t>смета №10023 ДОП СМЕТА К СМЕТЕ №1002 ТРАНСФОРМАТОРНАЯ ПОДСТАНЦИЯ №10 ПО ГП (97,39% - ЛЬГОТА ПО НДС) ИЗМ 14 ОТ 12.25</t>
  </si>
  <si>
    <t>смета 559.5012.</t>
  </si>
  <si>
    <t>ДОП СМЕТА К СМЕТЕ №501 НАРУЖНЫЕ СЕТИ СВЯЗИ (97,39% - ЛЬГОТА) ИЗМ.2 12.25</t>
  </si>
  <si>
    <t>ИНЖЕНЕРНАЯ ИНФРАСТРУКТУРА. Сети связи,телефонизация и радиофикация НСС. Земляные работы ЗАСЫПКА ТРАНШЕЙ И КОТЛОВАНОВ БУЛЬДОЗЕРАМИ МОЩНОСТЬЮ 59 (80) КВТ (Л. С) ПРИ ПЕРЕМЕЩЕНИИ ГРУНТА ДО 5 М, ГРУНТ 1 ГРУППЫ</t>
  </si>
  <si>
    <t>ИНЖЕНЕРНАЯ ИНФРАСТРУКТУРА. Сети связи,телефонизация и радиофикация НСС. Земляные работы УПЛОТНЕНИЕ ГРУНТА ПНЕВМАТИЧЕСКИМИ ТРАМБОВКАМИ, ГРУНТ 1-2 ГРУППЫ</t>
  </si>
  <si>
    <t>ИНЖЕНЕРНАЯ ИНФРАСТРУКТУРА. Сети связи,телефонизация и радиофикация НСС. Колодцы РАЗНЫЕ РАБОТЫ ПРИ УСТРОЙСТВЕ КОЛОДЦЕВ: МОНТАЖ ОПОРНОГО КОЛЬЦА</t>
  </si>
  <si>
    <t>КАБЕЛЬ НА ОДНОМ ОБЪЕКТЕ ОТ 10 ДО 50 КМ БЕЗ ВЯЗКИ ПАКЕТАМИ (В ЗАПАС)</t>
  </si>
  <si>
    <t>КАБЕЛЬ СВЯЗИ ОПТИЧЕСКИЙ ОКСТЦ 10-01-0,22-4(2,7)</t>
  </si>
  <si>
    <t>смета 561.7062.</t>
  </si>
  <si>
    <t>ДОП СМЕТА К СМЕТЕ №706 ГП. КЖ. ОБЩЕСТРОИТЕЛЬНЫЕ РАБОТЫ (ПОДПОРНАЯ СТЕНКА) (97,39% - ЛЬГОТА) ИЗМ 2,3  ОТ 02.25</t>
  </si>
  <si>
    <t>БЛАГОУСТРОЙСТВО И ОЗЕЛЕНЕНИЕ. Другие БЕТОН И АРМАТУРА  УЧТЕНА В ЛС.7061</t>
  </si>
  <si>
    <t>5,6,7</t>
  </si>
  <si>
    <t>БЛАГОУСТРОЙСТВО И ОЗЕЛЕНЕНИЕ. Другие УСТАНОВКА ГОРИЗОНТАЛЬНЫХ СТАЛЬНЫХ ЭЛЕМЕНТОВ</t>
  </si>
  <si>
    <t>8,9</t>
  </si>
  <si>
    <t>БЛАГОУСТРОЙСТВО И ОЗЕЛЕНЕНИЕ. Другие УСТРОЙСТВО ПЕСЧАНОГО ОСНОВАНИЯ ПОД ФУНДАМЕНТЫ</t>
  </si>
  <si>
    <t>БЛАГОУСТРОЙСТВО И ОЗЕЛЕНЕНИЕ. Другие УСТРОЙСТВО ЩЕБЕНОЧНОГО ОСНОВАНИЯ ПОД ФУНДАМЕНТЫ</t>
  </si>
  <si>
    <t>БЛАГОУСТРОЙСТВО И ОЗЕЛЕНЕНИЕ. Другие ТЕМПЕРАТУРНО-УСАДОЧНЫЙ ШОВ</t>
  </si>
  <si>
    <t>БЛАГОУСТРОЙСТВО И ОЗЕЛЕНЕНИЕ. Другие УСТРОЙСТВО ГЕРМЕТИЗАЦИИ СТЫКОВ ГОРИЗОНТАЛЬНЫХ И ВЕРТИКАЛЬНЫХ СТЕНОВЫХ ПАНЕЛЕЙ МАСТИКОЙ ВУЛКАНИЗИРУЮЩЕЙСЯ ТИОКОЛОВОЙ</t>
  </si>
  <si>
    <t>смета 564.4012.</t>
  </si>
  <si>
    <t>ДОП СМЕТА К СМЕТЕ№401 ЭК. СЕТИ ЭЛЕКТРОСНАБЖЕНИЯ 0,4кВ (97,39 % - ЛЬГОТА) изм.1 ОТ  06.23</t>
  </si>
  <si>
    <t>Ж00000/66030</t>
  </si>
  <si>
    <t>КАБЕЛИ ДО 35КВ, ПРОКЛАДЫВАЕМЫЕ ПО УСТАНОВЛЕННЫМ КОНСТРУКЦИЯМ И ЛОТКАМ С КРЕПЛЕНИЕМ ПО ВСЕЙ ДЛИНЕ, МАССА 1 М ДО 1 КГ</t>
  </si>
  <si>
    <t>КАБЕЛИ ДО 35 КВ, ПРОКЛАДЫВАЕМЫЕ В ГОТОВЫХ ТРАНШЕЯХ БЕЗ ПОКРЫТИЙ, МАССА 1 М ДО 1 КГ</t>
  </si>
  <si>
    <t>КАБЕЛИ ДО 35 КВ, ПРОКЛАДЫВАЕМЫЕ ПО УСТАНОВЛЕННЫМ КОНСТРУКЦИЯМ И ЛОТКАМ С КРЕПЛЕНИЕМ ПО ВСЕЙ ДЛИНЕ, МАССА 1 М ДО 2 КГ</t>
  </si>
  <si>
    <t>КАБЕЛЬ СИЛОВОЙ МАРКИ АВББШВ 4 Х 95-1 С АЛЮМИНИЕВЫМИ ЖИЛАМИ, С ПОЛИВИНИЛХЛОРИДНОЙ ИЗОЛЯЦИЕЙ, БРОНИРОВАННЫЙ СТАЛЬНЫМИ ЛЕНТАМИ, В ШЛАНГЕ ИЗ ПОЛИВИНИЛХЛОРИДА, С ЧЕТЫРЬМЯ ЖИЛАМИ СЕЧЕНИЕМ 95 ММ2, НА НАПРЯЖЕНИЕ 1 КВ</t>
  </si>
  <si>
    <t>Ж00000/66040</t>
  </si>
  <si>
    <t>смета 649.904.</t>
  </si>
  <si>
    <t>ПУСКОНАЛАДОЧНЫЕ РАБОТЫ ЭН (97,39% - ЛЬГОТА ПО НДС)</t>
  </si>
  <si>
    <t>Ж00000/69000</t>
  </si>
  <si>
    <t>ИНЖЕНЕРНАЯ ИНФРАСТРУКТУРА. ПУСКОНАЛАДОЧНЫЕ РАБОТЫ ШНО</t>
  </si>
  <si>
    <t>УСТРОЙСТ</t>
  </si>
  <si>
    <t>ИНЖЕНЕРНАЯ ИНФРАСТРУКТУРА. ПУСКОНАЛАДОЧНЫЕ РАБОТЫ ШНО ФУНКЦИОНАЛЬНАЯ ГРУППА УПРАВЛЕНИЯ РЕЛЕЙНО-КОНТАКТОРНАЯ С ЧИСЛОМ АППАРАТОВ  И ВНЕШНИХ БЛОКИРОВОЧНЫХ СВЯЗЕЙ ДО 5</t>
  </si>
  <si>
    <t>ИНЖЕНЕРНАЯ ИНФРАСТРУКТУРА. ПУСКОНАЛАДОЧНЫЕ РАБОТЫ ШНО ПРОВЕРКА СХЕМЫ ИЗМЕРЕНИЯ С ЭЛЕКТРИЧЕСКИМИ СЧЕТЧИКАМИ ИЛИ ВАТТМЕТРАМИ</t>
  </si>
  <si>
    <t>ФИДЕР</t>
  </si>
  <si>
    <t>ИНЖЕНЕРНАЯ ИНФРАСТРУКТУРА. ПУСКОНАЛАДОЧНЫЕ РАБОТЫ ШНО ИЗМЕРЕНИЕ СОПРОТИВЛЕНИЯ ИЗОЛЯЦИИ МЕГАОММЕТРОМ КАБЕЛЬНЫХ И ДРУГИХ ЛИНИЙ НАПРЯЖЕНИЕМ ДО 1 КВ, ПРЕДНАЗНАЧЕННЫХ ДЛЯ ПЕРЕДАЧИ ЭЛЕКТРОЭНЕРГИИ К РАСПРЕДЕЛИТЕЛЬНЫМ УСТРОЙСТВАМ, ЩИТАМ, ШКАФАМ  И КОММУТАЦИО</t>
  </si>
  <si>
    <t>Итого по корректировке №8</t>
  </si>
  <si>
    <t>0.00976</t>
  </si>
  <si>
    <t>0.02</t>
  </si>
  <si>
    <t>0.00641</t>
  </si>
  <si>
    <t>31.1648</t>
  </si>
  <si>
    <t>0.78</t>
  </si>
  <si>
    <t>0.779</t>
  </si>
  <si>
    <t>0.090756</t>
  </si>
  <si>
    <t>-9.548</t>
  </si>
  <si>
    <t>6.3304</t>
  </si>
  <si>
    <t>92.5205</t>
  </si>
  <si>
    <t>3.1165</t>
  </si>
  <si>
    <t>42.8516</t>
  </si>
  <si>
    <t>0.048851</t>
  </si>
  <si>
    <t>28.2431</t>
  </si>
  <si>
    <t>39.9299</t>
  </si>
  <si>
    <t>27.3861</t>
  </si>
  <si>
    <t>54.7721</t>
  </si>
  <si>
    <t>-28.6327</t>
  </si>
  <si>
    <t>-5.7265</t>
  </si>
  <si>
    <t>-68.7184</t>
  </si>
  <si>
    <t>-175.302</t>
  </si>
  <si>
    <t>110.713</t>
  </si>
  <si>
    <t>112.972</t>
  </si>
  <si>
    <t>В С Е Г О ПО КОРРЕКТИРОВКЕ 8: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</si>
</sst>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\ ;[Red]\-#,##0.00\ ;\ "/>
    <numFmt numFmtId="165" formatCode="#,##0.00;\-#,##0.00\ ;@\ \ "/>
    <numFmt numFmtId="166" formatCode="#,##0.00;[Red]\-#,##0.00;\ "/>
    <numFmt numFmtId="167" formatCode="General;[Red]\-General;\ "/>
    <numFmt numFmtId="168" formatCode="#,##0.00_ ;[Red]\-#,##0.00;\ "/>
    <numFmt numFmtId="169" formatCode="#,##0.00_ ;[Red]\-#,##0.00\ "/>
    <numFmt numFmtId="170" formatCode="General;[Red]General;\ "/>
  </numFmts>
  <fonts count="13" x14ac:knownFonts="1">
    <font>
      <sz val="8"/>
      <color theme="1"/>
      <name val="Times New Roman"/>
      <family val="2"/>
      <charset val="204"/>
    </font>
    <font>
      <b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5"/>
      <color theme="1"/>
      <name val="Times New Roman"/>
      <family val="2"/>
      <charset val="204"/>
    </font>
    <font>
      <sz val="6"/>
      <color theme="1"/>
      <name val="Times New Roman"/>
      <family val="2"/>
      <charset val="204"/>
    </font>
    <font>
      <b/>
      <sz val="8"/>
      <color theme="1"/>
      <name val="Arial Narrow"/>
      <family val="2"/>
      <charset val="204"/>
    </font>
    <font>
      <sz val="6"/>
      <color theme="1"/>
      <name val="Arial Narrow"/>
      <family val="2"/>
      <charset val="204"/>
    </font>
    <font>
      <sz val="8"/>
      <color theme="1"/>
      <name val="Arial Narrow"/>
      <family val="2"/>
      <charset val="204"/>
    </font>
    <font>
      <b/>
      <sz val="6"/>
      <color theme="1"/>
      <name val="Times New Roman"/>
      <family val="1"/>
      <charset val="204"/>
    </font>
    <font>
      <b/>
      <sz val="5"/>
      <color theme="1"/>
      <name val="Times New Roman"/>
      <family val="1"/>
      <charset val="204"/>
    </font>
    <font>
      <sz val="10"/>
      <name val="Arial Cyr"/>
      <charset val="204"/>
    </font>
    <font>
      <sz val="7"/>
      <color theme="1"/>
      <name val="Times New Roman"/>
      <family val="2"/>
      <charset val="204"/>
    </font>
    <font>
      <b/>
      <sz val="9"/>
      <color indexed="81"/>
      <name val="Tahoma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8FFF0"/>
        <bgColor indexed="64"/>
      </patternFill>
    </fill>
    <fill>
      <patternFill patternType="solid">
        <fgColor rgb="FFFFF8F0"/>
        <bgColor indexed="64"/>
      </patternFill>
    </fill>
    <fill>
      <patternFill patternType="solid">
        <fgColor rgb="FFE6FCFA"/>
        <bgColor indexed="64"/>
      </patternFill>
    </fill>
    <fill>
      <patternFill patternType="solid">
        <fgColor rgb="FFD7F0BE"/>
        <bgColor indexed="64"/>
      </patternFill>
    </fill>
    <fill>
      <patternFill patternType="solid">
        <fgColor rgb="FFF0FFEB"/>
        <bgColor indexed="64"/>
      </patternFill>
    </fill>
    <fill>
      <patternFill patternType="solid">
        <fgColor rgb="FFFFF5E6"/>
        <bgColor indexed="64"/>
      </patternFill>
    </fill>
    <fill>
      <patternFill patternType="solid">
        <fgColor rgb="FFF5E1C8"/>
        <bgColor indexed="64"/>
      </patternFill>
    </fill>
    <fill>
      <patternFill patternType="solid">
        <fgColor rgb="FFD2EBC8"/>
        <bgColor indexed="64"/>
      </patternFill>
    </fill>
    <fill>
      <patternFill patternType="solid">
        <fgColor rgb="FFF5F5FF"/>
        <bgColor indexed="64"/>
      </patternFill>
    </fill>
    <fill>
      <patternFill patternType="solid">
        <fgColor rgb="FFFAFAD2"/>
        <bgColor indexed="64"/>
      </patternFill>
    </fill>
    <fill>
      <patternFill patternType="solid">
        <fgColor rgb="FFE6FFD2"/>
        <bgColor indexed="64"/>
      </patternFill>
    </fill>
    <fill>
      <patternFill patternType="solid">
        <fgColor rgb="FFFFEBD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667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49" fontId="0" fillId="0" borderId="0" xfId="0" applyNumberFormat="1" applyAlignment="1">
      <alignment vertical="top"/>
    </xf>
    <xf numFmtId="164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64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49" fontId="0" fillId="0" borderId="0" xfId="0" applyNumberFormat="1" applyAlignment="1">
      <alignment horizontal="right" vertical="top"/>
    </xf>
    <xf numFmtId="0" fontId="0" fillId="0" borderId="4" xfId="0" applyBorder="1" applyAlignment="1">
      <alignment vertical="top"/>
    </xf>
    <xf numFmtId="0" fontId="4" fillId="0" borderId="4" xfId="0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top"/>
    </xf>
    <xf numFmtId="0" fontId="0" fillId="0" borderId="5" xfId="0" applyBorder="1" applyAlignment="1">
      <alignment vertical="top"/>
    </xf>
    <xf numFmtId="164" fontId="1" fillId="4" borderId="5" xfId="0" applyNumberFormat="1" applyFont="1" applyFill="1" applyBorder="1" applyAlignment="1">
      <alignment vertical="top"/>
    </xf>
    <xf numFmtId="0" fontId="0" fillId="4" borderId="5" xfId="0" applyFill="1" applyBorder="1" applyAlignment="1">
      <alignment horizontal="center" vertical="top"/>
    </xf>
    <xf numFmtId="49" fontId="5" fillId="2" borderId="4" xfId="0" applyNumberFormat="1" applyFont="1" applyFill="1" applyBorder="1" applyAlignment="1">
      <alignment vertical="top"/>
    </xf>
    <xf numFmtId="49" fontId="5" fillId="2" borderId="5" xfId="0" applyNumberFormat="1" applyFont="1" applyFill="1" applyBorder="1" applyAlignment="1">
      <alignment vertical="top"/>
    </xf>
    <xf numFmtId="49" fontId="5" fillId="3" borderId="5" xfId="0" applyNumberFormat="1" applyFont="1" applyFill="1" applyBorder="1" applyAlignment="1">
      <alignment vertical="top"/>
    </xf>
    <xf numFmtId="49" fontId="6" fillId="0" borderId="5" xfId="0" applyNumberFormat="1" applyFont="1" applyBorder="1" applyAlignment="1">
      <alignment horizontal="center" vertical="top" wrapText="1"/>
    </xf>
    <xf numFmtId="49" fontId="7" fillId="0" borderId="5" xfId="0" applyNumberFormat="1" applyFont="1" applyBorder="1" applyAlignment="1">
      <alignment horizontal="center" vertical="top"/>
    </xf>
    <xf numFmtId="49" fontId="7" fillId="0" borderId="5" xfId="0" applyNumberFormat="1" applyFont="1" applyBorder="1" applyAlignment="1">
      <alignment horizontal="center" vertical="top" wrapText="1"/>
    </xf>
    <xf numFmtId="164" fontId="5" fillId="4" borderId="5" xfId="0" applyNumberFormat="1" applyFont="1" applyFill="1" applyBorder="1" applyAlignment="1">
      <alignment vertical="top"/>
    </xf>
    <xf numFmtId="49" fontId="7" fillId="4" borderId="5" xfId="0" applyNumberFormat="1" applyFont="1" applyFill="1" applyBorder="1" applyAlignment="1">
      <alignment horizontal="center" vertical="top"/>
    </xf>
    <xf numFmtId="164" fontId="7" fillId="4" borderId="5" xfId="0" applyNumberFormat="1" applyFont="1" applyFill="1" applyBorder="1" applyAlignment="1">
      <alignment horizontal="center" vertical="top"/>
    </xf>
    <xf numFmtId="165" fontId="7" fillId="4" borderId="5" xfId="0" applyNumberFormat="1" applyFont="1" applyFill="1" applyBorder="1" applyAlignment="1">
      <alignment horizontal="center" vertical="top"/>
    </xf>
    <xf numFmtId="0" fontId="7" fillId="4" borderId="5" xfId="0" applyFont="1" applyFill="1" applyBorder="1" applyAlignment="1">
      <alignment horizontal="center" vertical="top"/>
    </xf>
    <xf numFmtId="164" fontId="5" fillId="2" borderId="4" xfId="0" applyNumberFormat="1" applyFont="1" applyFill="1" applyBorder="1" applyAlignment="1">
      <alignment horizontal="center" vertical="top"/>
    </xf>
    <xf numFmtId="165" fontId="5" fillId="2" borderId="4" xfId="0" applyNumberFormat="1" applyFont="1" applyFill="1" applyBorder="1" applyAlignment="1">
      <alignment horizontal="center" vertical="top"/>
    </xf>
    <xf numFmtId="0" fontId="5" fillId="2" borderId="4" xfId="0" applyFont="1" applyFill="1" applyBorder="1" applyAlignment="1">
      <alignment horizontal="center" vertical="top"/>
    </xf>
    <xf numFmtId="164" fontId="5" fillId="2" borderId="5" xfId="0" applyNumberFormat="1" applyFont="1" applyFill="1" applyBorder="1" applyAlignment="1">
      <alignment horizontal="center" vertical="top"/>
    </xf>
    <xf numFmtId="165" fontId="5" fillId="2" borderId="5" xfId="0" applyNumberFormat="1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center" vertical="top"/>
    </xf>
    <xf numFmtId="164" fontId="5" fillId="3" borderId="5" xfId="0" applyNumberFormat="1" applyFont="1" applyFill="1" applyBorder="1" applyAlignment="1">
      <alignment horizontal="center" vertical="top"/>
    </xf>
    <xf numFmtId="165" fontId="5" fillId="3" borderId="5" xfId="0" applyNumberFormat="1" applyFont="1" applyFill="1" applyBorder="1" applyAlignment="1">
      <alignment horizontal="center" vertical="top"/>
    </xf>
    <xf numFmtId="0" fontId="5" fillId="3" borderId="5" xfId="0" applyFont="1" applyFill="1" applyBorder="1" applyAlignment="1">
      <alignment horizontal="center" vertical="top"/>
    </xf>
    <xf numFmtId="164" fontId="7" fillId="0" borderId="5" xfId="0" applyNumberFormat="1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164" fontId="5" fillId="4" borderId="5" xfId="0" applyNumberFormat="1" applyFont="1" applyFill="1" applyBorder="1" applyAlignment="1">
      <alignment horizontal="center" vertical="top"/>
    </xf>
    <xf numFmtId="0" fontId="0" fillId="0" borderId="1" xfId="0" applyBorder="1" applyAlignment="1">
      <alignment vertical="top"/>
    </xf>
    <xf numFmtId="0" fontId="1" fillId="5" borderId="0" xfId="0" applyFont="1" applyFill="1" applyAlignment="1">
      <alignment vertical="top"/>
    </xf>
    <xf numFmtId="164" fontId="5" fillId="5" borderId="0" xfId="0" applyNumberFormat="1" applyFont="1" applyFill="1" applyAlignment="1">
      <alignment vertical="top"/>
    </xf>
    <xf numFmtId="0" fontId="5" fillId="5" borderId="0" xfId="0" applyFont="1" applyFill="1" applyAlignment="1">
      <alignment vertical="top"/>
    </xf>
    <xf numFmtId="164" fontId="7" fillId="0" borderId="0" xfId="0" applyNumberFormat="1" applyFont="1" applyAlignment="1">
      <alignment vertical="top"/>
    </xf>
    <xf numFmtId="0" fontId="7" fillId="0" borderId="0" xfId="0" applyFont="1" applyAlignment="1">
      <alignment vertical="top"/>
    </xf>
    <xf numFmtId="0" fontId="1" fillId="4" borderId="0" xfId="0" applyFont="1" applyFill="1" applyAlignment="1">
      <alignment horizontal="center" vertical="top"/>
    </xf>
    <xf numFmtId="0" fontId="6" fillId="0" borderId="4" xfId="0" applyFont="1" applyBorder="1" applyAlignment="1">
      <alignment horizontal="center" vertical="center" wrapText="1"/>
    </xf>
    <xf numFmtId="164" fontId="5" fillId="4" borderId="0" xfId="0" applyNumberFormat="1" applyFont="1" applyFill="1" applyAlignment="1">
      <alignment vertical="top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164" fontId="1" fillId="6" borderId="0" xfId="0" applyNumberFormat="1" applyFont="1" applyFill="1" applyAlignment="1">
      <alignment vertical="top"/>
    </xf>
    <xf numFmtId="164" fontId="1" fillId="6" borderId="0" xfId="0" applyNumberFormat="1" applyFont="1" applyFill="1" applyAlignment="1">
      <alignment horizontal="right" vertical="top"/>
    </xf>
    <xf numFmtId="164" fontId="1" fillId="7" borderId="0" xfId="0" applyNumberFormat="1" applyFont="1" applyFill="1" applyAlignment="1">
      <alignment vertical="top"/>
    </xf>
    <xf numFmtId="164" fontId="1" fillId="7" borderId="0" xfId="0" applyNumberFormat="1" applyFont="1" applyFill="1" applyAlignment="1">
      <alignment horizontal="right" vertical="top"/>
    </xf>
    <xf numFmtId="0" fontId="0" fillId="0" borderId="4" xfId="0" applyBorder="1" applyAlignment="1">
      <alignment horizontal="center" vertical="top"/>
    </xf>
    <xf numFmtId="49" fontId="0" fillId="0" borderId="4" xfId="0" applyNumberFormat="1" applyBorder="1" applyAlignment="1">
      <alignment horizontal="center" vertical="top"/>
    </xf>
    <xf numFmtId="164" fontId="0" fillId="0" borderId="4" xfId="0" applyNumberFormat="1" applyBorder="1" applyAlignment="1">
      <alignment horizontal="center" vertical="top"/>
    </xf>
    <xf numFmtId="165" fontId="0" fillId="0" borderId="4" xfId="0" applyNumberForma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64" fontId="1" fillId="0" borderId="4" xfId="0" applyNumberFormat="1" applyFont="1" applyBorder="1" applyAlignment="1">
      <alignment horizontal="center" vertical="top"/>
    </xf>
    <xf numFmtId="165" fontId="1" fillId="0" borderId="4" xfId="0" applyNumberFormat="1" applyFont="1" applyBorder="1" applyAlignment="1">
      <alignment horizontal="center" vertical="top"/>
    </xf>
    <xf numFmtId="0" fontId="1" fillId="8" borderId="0" xfId="0" applyFont="1" applyFill="1" applyAlignment="1">
      <alignment vertical="top"/>
    </xf>
    <xf numFmtId="0" fontId="1" fillId="8" borderId="0" xfId="0" applyFont="1" applyFill="1" applyAlignment="1">
      <alignment horizontal="right" vertical="top"/>
    </xf>
    <xf numFmtId="164" fontId="1" fillId="8" borderId="0" xfId="0" applyNumberFormat="1" applyFont="1" applyFill="1" applyAlignment="1">
      <alignment vertical="top"/>
    </xf>
    <xf numFmtId="165" fontId="1" fillId="8" borderId="0" xfId="0" applyNumberFormat="1" applyFont="1" applyFill="1" applyAlignment="1">
      <alignment vertical="top"/>
    </xf>
    <xf numFmtId="0" fontId="1" fillId="9" borderId="0" xfId="0" applyFont="1" applyFill="1" applyAlignment="1">
      <alignment vertical="top"/>
    </xf>
    <xf numFmtId="0" fontId="1" fillId="9" borderId="0" xfId="0" applyFont="1" applyFill="1" applyAlignment="1">
      <alignment horizontal="right" vertical="top"/>
    </xf>
    <xf numFmtId="164" fontId="1" fillId="9" borderId="0" xfId="0" applyNumberFormat="1" applyFont="1" applyFill="1" applyAlignment="1">
      <alignment vertical="top"/>
    </xf>
    <xf numFmtId="165" fontId="1" fillId="9" borderId="0" xfId="0" applyNumberFormat="1" applyFont="1" applyFill="1" applyAlignment="1">
      <alignment vertical="top"/>
    </xf>
    <xf numFmtId="0" fontId="1" fillId="10" borderId="0" xfId="0" applyFont="1" applyFill="1" applyAlignment="1">
      <alignment vertical="top"/>
    </xf>
    <xf numFmtId="0" fontId="1" fillId="10" borderId="0" xfId="0" applyFont="1" applyFill="1" applyAlignment="1">
      <alignment horizontal="right" vertical="top"/>
    </xf>
    <xf numFmtId="164" fontId="1" fillId="10" borderId="0" xfId="0" applyNumberFormat="1" applyFont="1" applyFill="1" applyAlignment="1">
      <alignment vertical="top"/>
    </xf>
    <xf numFmtId="165" fontId="1" fillId="10" borderId="0" xfId="0" applyNumberFormat="1" applyFont="1" applyFill="1" applyAlignment="1">
      <alignment vertical="top"/>
    </xf>
    <xf numFmtId="166" fontId="0" fillId="0" borderId="0" xfId="0" applyNumberFormat="1" applyAlignment="1">
      <alignment vertical="top"/>
    </xf>
    <xf numFmtId="168" fontId="0" fillId="0" borderId="0" xfId="0" applyNumberFormat="1" applyAlignment="1">
      <alignment horizontal="right" vertical="top"/>
    </xf>
    <xf numFmtId="0" fontId="7" fillId="0" borderId="0" xfId="0" applyFont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" fillId="11" borderId="6" xfId="0" applyFont="1" applyFill="1" applyBorder="1" applyAlignment="1">
      <alignment vertical="top"/>
    </xf>
    <xf numFmtId="0" fontId="5" fillId="11" borderId="6" xfId="0" applyFont="1" applyFill="1" applyBorder="1" applyAlignment="1">
      <alignment horizontal="center" vertical="top"/>
    </xf>
    <xf numFmtId="164" fontId="1" fillId="12" borderId="8" xfId="0" applyNumberFormat="1" applyFont="1" applyFill="1" applyBorder="1" applyAlignment="1">
      <alignment vertical="top"/>
    </xf>
    <xf numFmtId="164" fontId="1" fillId="12" borderId="8" xfId="0" applyNumberFormat="1" applyFont="1" applyFill="1" applyBorder="1" applyAlignment="1">
      <alignment horizontal="right" vertical="top"/>
    </xf>
    <xf numFmtId="164" fontId="5" fillId="12" borderId="8" xfId="0" applyNumberFormat="1" applyFont="1" applyFill="1" applyBorder="1" applyAlignment="1">
      <alignment horizontal="center" vertical="top"/>
    </xf>
    <xf numFmtId="168" fontId="5" fillId="12" borderId="8" xfId="0" applyNumberFormat="1" applyFont="1" applyFill="1" applyBorder="1" applyAlignment="1">
      <alignment horizontal="center" vertical="top"/>
    </xf>
    <xf numFmtId="164" fontId="1" fillId="13" borderId="8" xfId="0" applyNumberFormat="1" applyFont="1" applyFill="1" applyBorder="1" applyAlignment="1">
      <alignment vertical="top"/>
    </xf>
    <xf numFmtId="164" fontId="1" fillId="13" borderId="8" xfId="0" applyNumberFormat="1" applyFont="1" applyFill="1" applyBorder="1" applyAlignment="1">
      <alignment horizontal="right" vertical="top"/>
    </xf>
    <xf numFmtId="164" fontId="5" fillId="13" borderId="8" xfId="0" applyNumberFormat="1" applyFont="1" applyFill="1" applyBorder="1" applyAlignment="1">
      <alignment horizontal="center" vertical="top"/>
    </xf>
    <xf numFmtId="168" fontId="5" fillId="13" borderId="8" xfId="0" applyNumberFormat="1" applyFont="1" applyFill="1" applyBorder="1" applyAlignment="1">
      <alignment horizontal="center" vertical="top"/>
    </xf>
    <xf numFmtId="166" fontId="0" fillId="0" borderId="9" xfId="0" applyNumberFormat="1" applyBorder="1" applyAlignment="1">
      <alignment vertical="top"/>
    </xf>
    <xf numFmtId="166" fontId="0" fillId="0" borderId="9" xfId="0" applyNumberFormat="1" applyBorder="1" applyAlignment="1">
      <alignment horizontal="center" vertical="top"/>
    </xf>
    <xf numFmtId="166" fontId="7" fillId="0" borderId="9" xfId="0" applyNumberFormat="1" applyFont="1" applyBorder="1" applyAlignment="1">
      <alignment horizontal="center" vertical="top"/>
    </xf>
    <xf numFmtId="164" fontId="7" fillId="0" borderId="9" xfId="0" applyNumberFormat="1" applyFont="1" applyBorder="1" applyAlignment="1">
      <alignment horizontal="center" vertical="top"/>
    </xf>
    <xf numFmtId="0" fontId="0" fillId="0" borderId="10" xfId="0" applyBorder="1" applyAlignment="1">
      <alignment vertical="top"/>
    </xf>
    <xf numFmtId="166" fontId="0" fillId="0" borderId="10" xfId="0" applyNumberFormat="1" applyBorder="1" applyAlignment="1">
      <alignment vertical="top"/>
    </xf>
    <xf numFmtId="0" fontId="6" fillId="0" borderId="10" xfId="0" applyFont="1" applyBorder="1" applyAlignment="1">
      <alignment horizontal="center" vertical="top" wrapText="1"/>
    </xf>
    <xf numFmtId="49" fontId="7" fillId="0" borderId="10" xfId="0" applyNumberFormat="1" applyFont="1" applyBorder="1" applyAlignment="1">
      <alignment horizontal="center" vertical="top"/>
    </xf>
    <xf numFmtId="0" fontId="7" fillId="0" borderId="10" xfId="0" applyFont="1" applyBorder="1" applyAlignment="1">
      <alignment horizontal="center" vertical="top"/>
    </xf>
    <xf numFmtId="166" fontId="0" fillId="0" borderId="10" xfId="0" applyNumberFormat="1" applyBorder="1" applyAlignment="1">
      <alignment horizontal="center" vertical="top"/>
    </xf>
    <xf numFmtId="166" fontId="7" fillId="0" borderId="10" xfId="0" applyNumberFormat="1" applyFont="1" applyBorder="1" applyAlignment="1">
      <alignment horizontal="center" vertical="top"/>
    </xf>
    <xf numFmtId="164" fontId="7" fillId="0" borderId="10" xfId="0" applyNumberFormat="1" applyFont="1" applyBorder="1" applyAlignment="1">
      <alignment horizontal="center" vertical="top"/>
    </xf>
    <xf numFmtId="164" fontId="1" fillId="10" borderId="11" xfId="0" applyNumberFormat="1" applyFont="1" applyFill="1" applyBorder="1" applyAlignment="1">
      <alignment vertical="top"/>
    </xf>
    <xf numFmtId="164" fontId="5" fillId="10" borderId="11" xfId="0" applyNumberFormat="1" applyFont="1" applyFill="1" applyBorder="1" applyAlignment="1">
      <alignment horizontal="center" vertical="top"/>
    </xf>
    <xf numFmtId="0" fontId="0" fillId="0" borderId="6" xfId="0" applyBorder="1" applyAlignment="1">
      <alignment vertical="top"/>
    </xf>
    <xf numFmtId="0" fontId="7" fillId="0" borderId="6" xfId="0" applyFont="1" applyBorder="1" applyAlignment="1">
      <alignment horizontal="center" vertical="top"/>
    </xf>
    <xf numFmtId="164" fontId="1" fillId="13" borderId="6" xfId="0" applyNumberFormat="1" applyFont="1" applyFill="1" applyBorder="1" applyAlignment="1">
      <alignment vertical="top"/>
    </xf>
    <xf numFmtId="164" fontId="1" fillId="13" borderId="6" xfId="0" applyNumberFormat="1" applyFont="1" applyFill="1" applyBorder="1" applyAlignment="1">
      <alignment horizontal="right" vertical="top"/>
    </xf>
    <xf numFmtId="164" fontId="5" fillId="13" borderId="6" xfId="0" applyNumberFormat="1" applyFont="1" applyFill="1" applyBorder="1" applyAlignment="1">
      <alignment horizontal="center" vertical="top"/>
    </xf>
    <xf numFmtId="0" fontId="0" fillId="0" borderId="12" xfId="0" applyBorder="1" applyAlignment="1">
      <alignment vertical="top"/>
    </xf>
    <xf numFmtId="0" fontId="7" fillId="0" borderId="12" xfId="0" applyFont="1" applyBorder="1" applyAlignment="1">
      <alignment horizontal="center" vertical="top"/>
    </xf>
    <xf numFmtId="164" fontId="7" fillId="0" borderId="12" xfId="0" applyNumberFormat="1" applyFont="1" applyBorder="1" applyAlignment="1">
      <alignment horizontal="center" vertical="top"/>
    </xf>
    <xf numFmtId="167" fontId="7" fillId="0" borderId="10" xfId="0" applyNumberFormat="1" applyFont="1" applyBorder="1" applyAlignment="1">
      <alignment horizontal="center" vertical="top"/>
    </xf>
    <xf numFmtId="167" fontId="7" fillId="0" borderId="9" xfId="0" applyNumberFormat="1" applyFont="1" applyBorder="1" applyAlignment="1">
      <alignment horizontal="center" vertical="top"/>
    </xf>
    <xf numFmtId="169" fontId="11" fillId="0" borderId="4" xfId="0" applyNumberFormat="1" applyFont="1" applyBorder="1" applyAlignment="1">
      <alignment vertical="top"/>
    </xf>
    <xf numFmtId="168" fontId="11" fillId="0" borderId="4" xfId="0" applyNumberFormat="1" applyFont="1" applyBorder="1" applyAlignment="1">
      <alignment vertical="top"/>
    </xf>
    <xf numFmtId="164" fontId="1" fillId="10" borderId="0" xfId="0" applyNumberFormat="1" applyFont="1" applyFill="1" applyAlignment="1">
      <alignment horizontal="right" vertical="top"/>
    </xf>
    <xf numFmtId="164" fontId="5" fillId="10" borderId="0" xfId="0" applyNumberFormat="1" applyFont="1" applyFill="1" applyAlignment="1">
      <alignment horizontal="center" vertical="top"/>
    </xf>
    <xf numFmtId="164" fontId="1" fillId="13" borderId="14" xfId="0" applyNumberFormat="1" applyFont="1" applyFill="1" applyBorder="1" applyAlignment="1">
      <alignment vertical="top"/>
    </xf>
    <xf numFmtId="164" fontId="1" fillId="13" borderId="14" xfId="0" applyNumberFormat="1" applyFont="1" applyFill="1" applyBorder="1" applyAlignment="1">
      <alignment horizontal="right" vertical="top"/>
    </xf>
    <xf numFmtId="168" fontId="5" fillId="13" borderId="14" xfId="0" applyNumberFormat="1" applyFont="1" applyFill="1" applyBorder="1" applyAlignment="1">
      <alignment horizontal="center" vertical="top"/>
    </xf>
    <xf numFmtId="166" fontId="0" fillId="0" borderId="15" xfId="0" applyNumberFormat="1" applyBorder="1" applyAlignment="1">
      <alignment vertical="top"/>
    </xf>
    <xf numFmtId="164" fontId="7" fillId="0" borderId="15" xfId="0" applyNumberFormat="1" applyFont="1" applyBorder="1" applyAlignment="1">
      <alignment horizontal="center" vertical="top"/>
    </xf>
    <xf numFmtId="0" fontId="0" fillId="0" borderId="16" xfId="0" applyBorder="1" applyAlignment="1">
      <alignment vertical="top"/>
    </xf>
    <xf numFmtId="166" fontId="0" fillId="0" borderId="16" xfId="0" applyNumberFormat="1" applyBorder="1" applyAlignment="1">
      <alignment vertical="top"/>
    </xf>
    <xf numFmtId="49" fontId="0" fillId="0" borderId="16" xfId="0" applyNumberFormat="1" applyBorder="1" applyAlignment="1">
      <alignment horizontal="center" vertical="top"/>
    </xf>
    <xf numFmtId="0" fontId="7" fillId="0" borderId="16" xfId="0" applyFont="1" applyBorder="1" applyAlignment="1">
      <alignment horizontal="center" vertical="top"/>
    </xf>
    <xf numFmtId="164" fontId="7" fillId="0" borderId="16" xfId="0" applyNumberFormat="1" applyFont="1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166" fontId="7" fillId="0" borderId="15" xfId="0" applyNumberFormat="1" applyFont="1" applyBorder="1" applyAlignment="1">
      <alignment horizontal="center" vertical="top"/>
    </xf>
    <xf numFmtId="166" fontId="7" fillId="0" borderId="16" xfId="0" applyNumberFormat="1" applyFont="1" applyBorder="1" applyAlignment="1">
      <alignment horizontal="center" vertical="top"/>
    </xf>
    <xf numFmtId="167" fontId="7" fillId="0" borderId="16" xfId="0" applyNumberFormat="1" applyFont="1" applyBorder="1" applyAlignment="1">
      <alignment horizontal="center" vertical="top"/>
    </xf>
    <xf numFmtId="1" fontId="0" fillId="0" borderId="0" xfId="0" applyNumberFormat="1" applyAlignment="1">
      <alignment vertical="top"/>
    </xf>
    <xf numFmtId="1" fontId="2" fillId="0" borderId="0" xfId="0" applyNumberFormat="1" applyFont="1" applyAlignment="1">
      <alignment horizontal="center" vertical="top"/>
    </xf>
    <xf numFmtId="1" fontId="0" fillId="0" borderId="1" xfId="0" applyNumberFormat="1" applyBorder="1" applyAlignment="1">
      <alignment vertical="top"/>
    </xf>
    <xf numFmtId="1" fontId="1" fillId="12" borderId="8" xfId="0" applyNumberFormat="1" applyFont="1" applyFill="1" applyBorder="1" applyAlignment="1">
      <alignment vertical="top"/>
    </xf>
    <xf numFmtId="1" fontId="1" fillId="13" borderId="8" xfId="0" applyNumberFormat="1" applyFont="1" applyFill="1" applyBorder="1" applyAlignment="1">
      <alignment vertical="top"/>
    </xf>
    <xf numFmtId="1" fontId="0" fillId="0" borderId="9" xfId="0" applyNumberFormat="1" applyBorder="1" applyAlignment="1">
      <alignment horizontal="center" vertical="top"/>
    </xf>
    <xf numFmtId="1" fontId="0" fillId="0" borderId="10" xfId="0" applyNumberFormat="1" applyBorder="1" applyAlignment="1">
      <alignment vertical="top"/>
    </xf>
    <xf numFmtId="1" fontId="0" fillId="0" borderId="10" xfId="0" applyNumberFormat="1" applyBorder="1" applyAlignment="1">
      <alignment horizontal="center" vertical="top"/>
    </xf>
    <xf numFmtId="1" fontId="1" fillId="10" borderId="11" xfId="0" applyNumberFormat="1" applyFont="1" applyFill="1" applyBorder="1" applyAlignment="1">
      <alignment vertical="top"/>
    </xf>
    <xf numFmtId="1" fontId="1" fillId="10" borderId="0" xfId="0" applyNumberFormat="1" applyFont="1" applyFill="1" applyAlignment="1">
      <alignment vertical="top"/>
    </xf>
    <xf numFmtId="1" fontId="1" fillId="13" borderId="14" xfId="0" applyNumberFormat="1" applyFont="1" applyFill="1" applyBorder="1" applyAlignment="1">
      <alignment vertical="top"/>
    </xf>
    <xf numFmtId="1" fontId="0" fillId="0" borderId="15" xfId="0" applyNumberFormat="1" applyBorder="1" applyAlignment="1">
      <alignment horizontal="center" vertical="top"/>
    </xf>
    <xf numFmtId="1" fontId="0" fillId="0" borderId="16" xfId="0" applyNumberFormat="1" applyBorder="1" applyAlignment="1">
      <alignment vertical="top"/>
    </xf>
    <xf numFmtId="1" fontId="0" fillId="0" borderId="16" xfId="0" applyNumberFormat="1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3" xfId="0" applyBorder="1" applyAlignment="1">
      <alignment vertical="top"/>
    </xf>
    <xf numFmtId="49" fontId="5" fillId="3" borderId="13" xfId="0" applyNumberFormat="1" applyFont="1" applyFill="1" applyBorder="1" applyAlignment="1">
      <alignment vertical="top"/>
    </xf>
    <xf numFmtId="49" fontId="7" fillId="0" borderId="13" xfId="0" applyNumberFormat="1" applyFont="1" applyBorder="1" applyAlignment="1">
      <alignment horizontal="center" vertical="top"/>
    </xf>
    <xf numFmtId="49" fontId="7" fillId="0" borderId="13" xfId="0" applyNumberFormat="1" applyFont="1" applyBorder="1" applyAlignment="1">
      <alignment horizontal="center" vertical="top" wrapText="1"/>
    </xf>
    <xf numFmtId="164" fontId="5" fillId="3" borderId="13" xfId="0" applyNumberFormat="1" applyFont="1" applyFill="1" applyBorder="1" applyAlignment="1">
      <alignment horizontal="center" vertical="top"/>
    </xf>
    <xf numFmtId="165" fontId="5" fillId="3" borderId="13" xfId="0" applyNumberFormat="1" applyFont="1" applyFill="1" applyBorder="1" applyAlignment="1">
      <alignment horizontal="center" vertical="top"/>
    </xf>
    <xf numFmtId="0" fontId="5" fillId="3" borderId="13" xfId="0" applyFont="1" applyFill="1" applyBorder="1" applyAlignment="1">
      <alignment horizontal="center" vertical="top"/>
    </xf>
    <xf numFmtId="164" fontId="7" fillId="0" borderId="13" xfId="0" applyNumberFormat="1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1" fontId="0" fillId="14" borderId="0" xfId="0" applyNumberFormat="1" applyFill="1" applyAlignment="1">
      <alignment vertical="top"/>
    </xf>
    <xf numFmtId="0" fontId="0" fillId="14" borderId="0" xfId="0" applyFill="1" applyAlignment="1">
      <alignment vertical="top"/>
    </xf>
    <xf numFmtId="169" fontId="0" fillId="14" borderId="0" xfId="0" applyNumberFormat="1" applyFill="1" applyAlignment="1">
      <alignment vertical="top"/>
    </xf>
    <xf numFmtId="49" fontId="0" fillId="14" borderId="0" xfId="0" applyNumberFormat="1" applyFill="1" applyAlignment="1">
      <alignment vertical="top"/>
    </xf>
    <xf numFmtId="164" fontId="0" fillId="14" borderId="0" xfId="0" applyNumberFormat="1" applyFill="1" applyAlignment="1">
      <alignment vertical="top"/>
    </xf>
    <xf numFmtId="164" fontId="1" fillId="13" borderId="18" xfId="0" applyNumberFormat="1" applyFont="1" applyFill="1" applyBorder="1" applyAlignment="1">
      <alignment vertical="top"/>
    </xf>
    <xf numFmtId="164" fontId="1" fillId="13" borderId="18" xfId="0" applyNumberFormat="1" applyFont="1" applyFill="1" applyBorder="1" applyAlignment="1">
      <alignment horizontal="right" vertical="top"/>
    </xf>
    <xf numFmtId="168" fontId="5" fillId="13" borderId="18" xfId="0" applyNumberFormat="1" applyFont="1" applyFill="1" applyBorder="1" applyAlignment="1">
      <alignment horizontal="center" vertical="top"/>
    </xf>
    <xf numFmtId="166" fontId="0" fillId="0" borderId="19" xfId="0" applyNumberFormat="1" applyBorder="1" applyAlignment="1">
      <alignment vertical="top"/>
    </xf>
    <xf numFmtId="170" fontId="0" fillId="0" borderId="19" xfId="0" applyNumberFormat="1" applyBorder="1" applyAlignment="1">
      <alignment horizontal="center" vertical="top"/>
    </xf>
    <xf numFmtId="164" fontId="7" fillId="0" borderId="19" xfId="0" applyNumberFormat="1" applyFont="1" applyBorder="1" applyAlignment="1">
      <alignment horizontal="center" vertical="top"/>
    </xf>
    <xf numFmtId="0" fontId="0" fillId="0" borderId="20" xfId="0" applyBorder="1" applyAlignment="1">
      <alignment vertical="top"/>
    </xf>
    <xf numFmtId="166" fontId="0" fillId="0" borderId="20" xfId="0" applyNumberFormat="1" applyBorder="1" applyAlignment="1">
      <alignment vertical="top"/>
    </xf>
    <xf numFmtId="0" fontId="6" fillId="0" borderId="20" xfId="0" applyFon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/>
    </xf>
    <xf numFmtId="0" fontId="7" fillId="0" borderId="20" xfId="0" applyFont="1" applyBorder="1" applyAlignment="1">
      <alignment horizontal="center" vertical="top"/>
    </xf>
    <xf numFmtId="170" fontId="0" fillId="0" borderId="20" xfId="0" applyNumberFormat="1" applyBorder="1" applyAlignment="1">
      <alignment horizontal="center" vertical="top"/>
    </xf>
    <xf numFmtId="164" fontId="7" fillId="0" borderId="20" xfId="0" applyNumberFormat="1" applyFont="1" applyBorder="1" applyAlignment="1">
      <alignment horizontal="center" vertical="top"/>
    </xf>
    <xf numFmtId="0" fontId="0" fillId="0" borderId="20" xfId="0" applyBorder="1" applyAlignment="1">
      <alignment horizontal="center" vertical="top"/>
    </xf>
    <xf numFmtId="166" fontId="7" fillId="0" borderId="19" xfId="0" applyNumberFormat="1" applyFont="1" applyBorder="1" applyAlignment="1">
      <alignment horizontal="center" vertical="top"/>
    </xf>
    <xf numFmtId="166" fontId="7" fillId="0" borderId="20" xfId="0" applyNumberFormat="1" applyFont="1" applyBorder="1" applyAlignment="1">
      <alignment horizontal="center" vertical="top"/>
    </xf>
    <xf numFmtId="167" fontId="7" fillId="0" borderId="20" xfId="0" applyNumberFormat="1" applyFont="1" applyBorder="1" applyAlignment="1">
      <alignment horizontal="center" vertical="top"/>
    </xf>
    <xf numFmtId="164" fontId="7" fillId="0" borderId="17" xfId="0" applyNumberFormat="1" applyFont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/>
    </xf>
    <xf numFmtId="0" fontId="7" fillId="0" borderId="17" xfId="0" applyFont="1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0" fillId="0" borderId="17" xfId="0" applyBorder="1" applyAlignment="1">
      <alignment vertical="top"/>
    </xf>
    <xf numFmtId="49" fontId="5" fillId="3" borderId="17" xfId="0" applyNumberFormat="1" applyFont="1" applyFill="1" applyBorder="1" applyAlignment="1">
      <alignment vertical="top"/>
    </xf>
    <xf numFmtId="165" fontId="5" fillId="3" borderId="17" xfId="0" applyNumberFormat="1" applyFont="1" applyFill="1" applyBorder="1" applyAlignment="1">
      <alignment horizontal="center" vertical="top"/>
    </xf>
    <xf numFmtId="49" fontId="6" fillId="0" borderId="17" xfId="0" applyNumberFormat="1" applyFont="1" applyBorder="1" applyAlignment="1">
      <alignment horizontal="center" vertical="top" wrapText="1"/>
    </xf>
    <xf numFmtId="49" fontId="7" fillId="0" borderId="17" xfId="0" applyNumberFormat="1" applyFont="1" applyBorder="1" applyAlignment="1">
      <alignment horizontal="center" vertical="top"/>
    </xf>
    <xf numFmtId="49" fontId="7" fillId="0" borderId="17" xfId="0" applyNumberFormat="1" applyFont="1" applyBorder="1" applyAlignment="1">
      <alignment horizontal="center" vertical="top" wrapText="1"/>
    </xf>
    <xf numFmtId="164" fontId="5" fillId="3" borderId="17" xfId="0" applyNumberFormat="1" applyFont="1" applyFill="1" applyBorder="1" applyAlignment="1">
      <alignment horizontal="center" vertical="top"/>
    </xf>
    <xf numFmtId="0" fontId="5" fillId="3" borderId="21" xfId="0" applyFont="1" applyFill="1" applyBorder="1" applyAlignment="1">
      <alignment horizontal="center" vertical="top"/>
    </xf>
    <xf numFmtId="0" fontId="7" fillId="0" borderId="21" xfId="0" applyFont="1" applyBorder="1" applyAlignment="1">
      <alignment horizontal="center" vertical="top"/>
    </xf>
    <xf numFmtId="166" fontId="0" fillId="0" borderId="25" xfId="0" applyNumberFormat="1" applyBorder="1" applyAlignment="1">
      <alignment vertical="top"/>
    </xf>
    <xf numFmtId="164" fontId="1" fillId="13" borderId="23" xfId="0" applyNumberFormat="1" applyFont="1" applyFill="1" applyBorder="1" applyAlignment="1">
      <alignment vertical="top"/>
    </xf>
    <xf numFmtId="164" fontId="1" fillId="13" borderId="23" xfId="0" applyNumberFormat="1" applyFont="1" applyFill="1" applyBorder="1" applyAlignment="1">
      <alignment horizontal="right" vertical="top"/>
    </xf>
    <xf numFmtId="168" fontId="5" fillId="13" borderId="23" xfId="0" applyNumberFormat="1" applyFont="1" applyFill="1" applyBorder="1" applyAlignment="1">
      <alignment horizontal="center" vertical="top"/>
    </xf>
    <xf numFmtId="166" fontId="0" fillId="0" borderId="24" xfId="0" applyNumberFormat="1" applyBorder="1" applyAlignment="1">
      <alignment vertical="top"/>
    </xf>
    <xf numFmtId="170" fontId="0" fillId="0" borderId="24" xfId="0" applyNumberFormat="1" applyBorder="1" applyAlignment="1">
      <alignment horizontal="center" vertical="top"/>
    </xf>
    <xf numFmtId="164" fontId="7" fillId="0" borderId="24" xfId="0" applyNumberFormat="1" applyFont="1" applyBorder="1" applyAlignment="1">
      <alignment horizontal="center" vertical="top"/>
    </xf>
    <xf numFmtId="0" fontId="0" fillId="0" borderId="25" xfId="0" applyBorder="1" applyAlignment="1">
      <alignment vertical="top"/>
    </xf>
    <xf numFmtId="49" fontId="0" fillId="0" borderId="25" xfId="0" applyNumberFormat="1" applyBorder="1" applyAlignment="1">
      <alignment horizontal="center" vertical="top"/>
    </xf>
    <xf numFmtId="0" fontId="7" fillId="0" borderId="25" xfId="0" applyFont="1" applyBorder="1" applyAlignment="1">
      <alignment horizontal="center" vertical="top"/>
    </xf>
    <xf numFmtId="170" fontId="0" fillId="0" borderId="25" xfId="0" applyNumberFormat="1" applyBorder="1" applyAlignment="1">
      <alignment horizontal="center" vertical="top"/>
    </xf>
    <xf numFmtId="164" fontId="7" fillId="0" borderId="25" xfId="0" applyNumberFormat="1" applyFont="1" applyBorder="1" applyAlignment="1">
      <alignment horizontal="center" vertical="top"/>
    </xf>
    <xf numFmtId="0" fontId="0" fillId="0" borderId="25" xfId="0" applyBorder="1" applyAlignment="1">
      <alignment horizontal="center" vertical="top"/>
    </xf>
    <xf numFmtId="166" fontId="7" fillId="0" borderId="24" xfId="0" applyNumberFormat="1" applyFont="1" applyBorder="1" applyAlignment="1">
      <alignment horizontal="center" vertical="top"/>
    </xf>
    <xf numFmtId="166" fontId="7" fillId="0" borderId="25" xfId="0" applyNumberFormat="1" applyFont="1" applyBorder="1" applyAlignment="1">
      <alignment horizontal="center" vertical="top"/>
    </xf>
    <xf numFmtId="167" fontId="7" fillId="0" borderId="25" xfId="0" applyNumberFormat="1" applyFont="1" applyBorder="1" applyAlignment="1">
      <alignment horizontal="center" vertical="top"/>
    </xf>
    <xf numFmtId="164" fontId="7" fillId="0" borderId="22" xfId="0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0" fillId="0" borderId="22" xfId="0" applyBorder="1" applyAlignment="1">
      <alignment vertical="top"/>
    </xf>
    <xf numFmtId="49" fontId="5" fillId="3" borderId="22" xfId="0" applyNumberFormat="1" applyFont="1" applyFill="1" applyBorder="1" applyAlignment="1">
      <alignment vertical="top"/>
    </xf>
    <xf numFmtId="0" fontId="5" fillId="3" borderId="22" xfId="0" applyFont="1" applyFill="1" applyBorder="1" applyAlignment="1">
      <alignment horizontal="center" vertical="top"/>
    </xf>
    <xf numFmtId="165" fontId="5" fillId="3" borderId="22" xfId="0" applyNumberFormat="1" applyFont="1" applyFill="1" applyBorder="1" applyAlignment="1">
      <alignment horizontal="center" vertical="top"/>
    </xf>
    <xf numFmtId="49" fontId="7" fillId="0" borderId="22" xfId="0" applyNumberFormat="1" applyFont="1" applyBorder="1" applyAlignment="1">
      <alignment horizontal="center" vertical="top"/>
    </xf>
    <xf numFmtId="49" fontId="7" fillId="0" borderId="22" xfId="0" applyNumberFormat="1" applyFont="1" applyBorder="1" applyAlignment="1">
      <alignment horizontal="center" vertical="top" wrapText="1"/>
    </xf>
    <xf numFmtId="164" fontId="5" fillId="3" borderId="22" xfId="0" applyNumberFormat="1" applyFont="1" applyFill="1" applyBorder="1" applyAlignment="1">
      <alignment horizontal="center" vertical="top"/>
    </xf>
    <xf numFmtId="0" fontId="7" fillId="0" borderId="22" xfId="0" applyFont="1" applyBorder="1" applyAlignment="1">
      <alignment horizontal="center" vertical="top"/>
    </xf>
    <xf numFmtId="166" fontId="0" fillId="0" borderId="29" xfId="0" applyNumberFormat="1" applyBorder="1" applyAlignment="1">
      <alignment vertical="top"/>
    </xf>
    <xf numFmtId="164" fontId="1" fillId="13" borderId="27" xfId="0" applyNumberFormat="1" applyFont="1" applyFill="1" applyBorder="1" applyAlignment="1">
      <alignment vertical="top"/>
    </xf>
    <xf numFmtId="164" fontId="1" fillId="13" borderId="27" xfId="0" applyNumberFormat="1" applyFont="1" applyFill="1" applyBorder="1" applyAlignment="1">
      <alignment horizontal="right" vertical="top"/>
    </xf>
    <xf numFmtId="168" fontId="5" fillId="13" borderId="27" xfId="0" applyNumberFormat="1" applyFont="1" applyFill="1" applyBorder="1" applyAlignment="1">
      <alignment horizontal="center" vertical="top"/>
    </xf>
    <xf numFmtId="166" fontId="0" fillId="0" borderId="28" xfId="0" applyNumberFormat="1" applyBorder="1" applyAlignment="1">
      <alignment vertical="top"/>
    </xf>
    <xf numFmtId="170" fontId="0" fillId="0" borderId="28" xfId="0" applyNumberFormat="1" applyBorder="1" applyAlignment="1">
      <alignment horizontal="center" vertical="top"/>
    </xf>
    <xf numFmtId="164" fontId="7" fillId="0" borderId="28" xfId="0" applyNumberFormat="1" applyFont="1" applyBorder="1" applyAlignment="1">
      <alignment horizontal="center" vertical="top"/>
    </xf>
    <xf numFmtId="0" fontId="0" fillId="0" borderId="29" xfId="0" applyBorder="1" applyAlignment="1">
      <alignment vertical="top"/>
    </xf>
    <xf numFmtId="49" fontId="0" fillId="0" borderId="29" xfId="0" applyNumberFormat="1" applyBorder="1" applyAlignment="1">
      <alignment horizontal="center" vertical="top"/>
    </xf>
    <xf numFmtId="0" fontId="7" fillId="0" borderId="29" xfId="0" applyFont="1" applyBorder="1" applyAlignment="1">
      <alignment horizontal="center" vertical="top"/>
    </xf>
    <xf numFmtId="170" fontId="0" fillId="0" borderId="29" xfId="0" applyNumberFormat="1" applyBorder="1" applyAlignment="1">
      <alignment horizontal="center" vertical="top"/>
    </xf>
    <xf numFmtId="164" fontId="7" fillId="0" borderId="29" xfId="0" applyNumberFormat="1" applyFont="1" applyBorder="1" applyAlignment="1">
      <alignment horizontal="center" vertical="top"/>
    </xf>
    <xf numFmtId="0" fontId="0" fillId="0" borderId="29" xfId="0" applyBorder="1" applyAlignment="1">
      <alignment horizontal="center" vertical="top"/>
    </xf>
    <xf numFmtId="166" fontId="7" fillId="0" borderId="28" xfId="0" applyNumberFormat="1" applyFont="1" applyBorder="1" applyAlignment="1">
      <alignment horizontal="center" vertical="top"/>
    </xf>
    <xf numFmtId="166" fontId="7" fillId="0" borderId="29" xfId="0" applyNumberFormat="1" applyFont="1" applyBorder="1" applyAlignment="1">
      <alignment horizontal="center" vertical="top"/>
    </xf>
    <xf numFmtId="167" fontId="7" fillId="0" borderId="29" xfId="0" applyNumberFormat="1" applyFont="1" applyBorder="1" applyAlignment="1">
      <alignment horizontal="center" vertical="top"/>
    </xf>
    <xf numFmtId="164" fontId="7" fillId="0" borderId="26" xfId="0" applyNumberFormat="1" applyFont="1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0" fillId="0" borderId="26" xfId="0" applyBorder="1" applyAlignment="1">
      <alignment vertical="top"/>
    </xf>
    <xf numFmtId="49" fontId="5" fillId="3" borderId="26" xfId="0" applyNumberFormat="1" applyFont="1" applyFill="1" applyBorder="1" applyAlignment="1">
      <alignment vertical="top"/>
    </xf>
    <xf numFmtId="0" fontId="5" fillId="3" borderId="26" xfId="0" applyFont="1" applyFill="1" applyBorder="1" applyAlignment="1">
      <alignment horizontal="center" vertical="top"/>
    </xf>
    <xf numFmtId="165" fontId="5" fillId="3" borderId="26" xfId="0" applyNumberFormat="1" applyFont="1" applyFill="1" applyBorder="1" applyAlignment="1">
      <alignment horizontal="center" vertical="top"/>
    </xf>
    <xf numFmtId="49" fontId="7" fillId="0" borderId="26" xfId="0" applyNumberFormat="1" applyFont="1" applyBorder="1" applyAlignment="1">
      <alignment horizontal="center" vertical="top"/>
    </xf>
    <xf numFmtId="49" fontId="7" fillId="0" borderId="26" xfId="0" applyNumberFormat="1" applyFont="1" applyBorder="1" applyAlignment="1">
      <alignment horizontal="center" vertical="top" wrapText="1"/>
    </xf>
    <xf numFmtId="164" fontId="5" fillId="3" borderId="26" xfId="0" applyNumberFormat="1" applyFont="1" applyFill="1" applyBorder="1" applyAlignment="1">
      <alignment horizontal="center" vertical="top"/>
    </xf>
    <xf numFmtId="0" fontId="7" fillId="0" borderId="26" xfId="0" applyFont="1" applyBorder="1" applyAlignment="1">
      <alignment horizontal="center" vertical="top"/>
    </xf>
    <xf numFmtId="164" fontId="1" fillId="13" borderId="30" xfId="0" applyNumberFormat="1" applyFont="1" applyFill="1" applyBorder="1" applyAlignment="1">
      <alignment vertical="top"/>
    </xf>
    <xf numFmtId="164" fontId="1" fillId="13" borderId="30" xfId="0" applyNumberFormat="1" applyFont="1" applyFill="1" applyBorder="1" applyAlignment="1">
      <alignment horizontal="right" vertical="top"/>
    </xf>
    <xf numFmtId="168" fontId="5" fillId="13" borderId="30" xfId="0" applyNumberFormat="1" applyFont="1" applyFill="1" applyBorder="1" applyAlignment="1">
      <alignment horizontal="center" vertical="top"/>
    </xf>
    <xf numFmtId="166" fontId="0" fillId="0" borderId="31" xfId="0" applyNumberFormat="1" applyBorder="1" applyAlignment="1">
      <alignment vertical="top"/>
    </xf>
    <xf numFmtId="170" fontId="0" fillId="0" borderId="31" xfId="0" applyNumberFormat="1" applyBorder="1" applyAlignment="1">
      <alignment horizontal="center" vertical="top"/>
    </xf>
    <xf numFmtId="164" fontId="7" fillId="0" borderId="31" xfId="0" applyNumberFormat="1" applyFont="1" applyBorder="1" applyAlignment="1">
      <alignment horizontal="center" vertical="top"/>
    </xf>
    <xf numFmtId="0" fontId="0" fillId="0" borderId="32" xfId="0" applyBorder="1" applyAlignment="1">
      <alignment vertical="top"/>
    </xf>
    <xf numFmtId="166" fontId="0" fillId="0" borderId="32" xfId="0" applyNumberFormat="1" applyBorder="1" applyAlignment="1">
      <alignment vertical="top"/>
    </xf>
    <xf numFmtId="49" fontId="0" fillId="0" borderId="32" xfId="0" applyNumberFormat="1" applyBorder="1" applyAlignment="1">
      <alignment horizontal="center" vertical="top"/>
    </xf>
    <xf numFmtId="0" fontId="7" fillId="0" borderId="32" xfId="0" applyFont="1" applyBorder="1" applyAlignment="1">
      <alignment horizontal="center" vertical="top"/>
    </xf>
    <xf numFmtId="170" fontId="0" fillId="0" borderId="32" xfId="0" applyNumberFormat="1" applyBorder="1" applyAlignment="1">
      <alignment horizontal="center" vertical="top"/>
    </xf>
    <xf numFmtId="164" fontId="7" fillId="0" borderId="32" xfId="0" applyNumberFormat="1" applyFont="1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166" fontId="7" fillId="0" borderId="31" xfId="0" applyNumberFormat="1" applyFont="1" applyBorder="1" applyAlignment="1">
      <alignment horizontal="center" vertical="top"/>
    </xf>
    <xf numFmtId="166" fontId="7" fillId="0" borderId="32" xfId="0" applyNumberFormat="1" applyFont="1" applyBorder="1" applyAlignment="1">
      <alignment horizontal="center" vertical="top"/>
    </xf>
    <xf numFmtId="167" fontId="7" fillId="0" borderId="32" xfId="0" applyNumberFormat="1" applyFont="1" applyBorder="1" applyAlignment="1">
      <alignment horizontal="center" vertical="top"/>
    </xf>
    <xf numFmtId="0" fontId="7" fillId="15" borderId="1" xfId="0" applyFont="1" applyFill="1" applyBorder="1" applyAlignment="1">
      <alignment horizontal="center" vertical="top"/>
    </xf>
    <xf numFmtId="164" fontId="1" fillId="13" borderId="34" xfId="0" applyNumberFormat="1" applyFont="1" applyFill="1" applyBorder="1" applyAlignment="1">
      <alignment vertical="top"/>
    </xf>
    <xf numFmtId="164" fontId="1" fillId="13" borderId="34" xfId="0" applyNumberFormat="1" applyFont="1" applyFill="1" applyBorder="1" applyAlignment="1">
      <alignment horizontal="right" vertical="top"/>
    </xf>
    <xf numFmtId="168" fontId="5" fillId="13" borderId="34" xfId="0" applyNumberFormat="1" applyFont="1" applyFill="1" applyBorder="1" applyAlignment="1">
      <alignment horizontal="center" vertical="top"/>
    </xf>
    <xf numFmtId="166" fontId="0" fillId="0" borderId="35" xfId="0" applyNumberFormat="1" applyBorder="1" applyAlignment="1">
      <alignment vertical="top"/>
    </xf>
    <xf numFmtId="170" fontId="0" fillId="0" borderId="35" xfId="0" applyNumberFormat="1" applyBorder="1" applyAlignment="1">
      <alignment horizontal="center" vertical="top"/>
    </xf>
    <xf numFmtId="164" fontId="7" fillId="0" borderId="35" xfId="0" applyNumberFormat="1" applyFont="1" applyBorder="1" applyAlignment="1">
      <alignment horizontal="center" vertical="top"/>
    </xf>
    <xf numFmtId="0" fontId="0" fillId="0" borderId="36" xfId="0" applyBorder="1" applyAlignment="1">
      <alignment vertical="top"/>
    </xf>
    <xf numFmtId="166" fontId="0" fillId="0" borderId="36" xfId="0" applyNumberFormat="1" applyBorder="1" applyAlignment="1">
      <alignment vertical="top"/>
    </xf>
    <xf numFmtId="49" fontId="0" fillId="0" borderId="36" xfId="0" applyNumberFormat="1" applyBorder="1" applyAlignment="1">
      <alignment horizontal="center" vertical="top"/>
    </xf>
    <xf numFmtId="0" fontId="7" fillId="0" borderId="36" xfId="0" applyFont="1" applyBorder="1" applyAlignment="1">
      <alignment horizontal="center" vertical="top"/>
    </xf>
    <xf numFmtId="170" fontId="0" fillId="0" borderId="36" xfId="0" applyNumberFormat="1" applyBorder="1" applyAlignment="1">
      <alignment horizontal="center" vertical="top"/>
    </xf>
    <xf numFmtId="164" fontId="7" fillId="0" borderId="36" xfId="0" applyNumberFormat="1" applyFont="1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166" fontId="7" fillId="0" borderId="35" xfId="0" applyNumberFormat="1" applyFont="1" applyBorder="1" applyAlignment="1">
      <alignment horizontal="center" vertical="top"/>
    </xf>
    <xf numFmtId="166" fontId="7" fillId="0" borderId="36" xfId="0" applyNumberFormat="1" applyFont="1" applyBorder="1" applyAlignment="1">
      <alignment horizontal="center" vertical="top"/>
    </xf>
    <xf numFmtId="167" fontId="7" fillId="0" borderId="36" xfId="0" applyNumberFormat="1" applyFont="1" applyBorder="1" applyAlignment="1">
      <alignment horizontal="center" vertical="top"/>
    </xf>
    <xf numFmtId="0" fontId="0" fillId="0" borderId="33" xfId="0" applyBorder="1" applyAlignment="1">
      <alignment horizontal="center" vertical="top"/>
    </xf>
    <xf numFmtId="0" fontId="0" fillId="0" borderId="33" xfId="0" applyBorder="1" applyAlignment="1">
      <alignment vertical="top"/>
    </xf>
    <xf numFmtId="49" fontId="5" fillId="3" borderId="33" xfId="0" applyNumberFormat="1" applyFont="1" applyFill="1" applyBorder="1" applyAlignment="1">
      <alignment vertical="top"/>
    </xf>
    <xf numFmtId="0" fontId="5" fillId="3" borderId="33" xfId="0" applyFont="1" applyFill="1" applyBorder="1" applyAlignment="1">
      <alignment horizontal="center" vertical="top"/>
    </xf>
    <xf numFmtId="165" fontId="5" fillId="3" borderId="33" xfId="0" applyNumberFormat="1" applyFont="1" applyFill="1" applyBorder="1" applyAlignment="1">
      <alignment horizontal="center" vertical="top"/>
    </xf>
    <xf numFmtId="164" fontId="7" fillId="0" borderId="33" xfId="0" applyNumberFormat="1" applyFont="1" applyBorder="1" applyAlignment="1">
      <alignment horizontal="center" vertical="top"/>
    </xf>
    <xf numFmtId="49" fontId="7" fillId="0" borderId="33" xfId="0" applyNumberFormat="1" applyFont="1" applyBorder="1" applyAlignment="1">
      <alignment horizontal="center" vertical="top"/>
    </xf>
    <xf numFmtId="49" fontId="7" fillId="0" borderId="33" xfId="0" applyNumberFormat="1" applyFont="1" applyBorder="1" applyAlignment="1">
      <alignment horizontal="center" vertical="top" wrapText="1"/>
    </xf>
    <xf numFmtId="164" fontId="5" fillId="3" borderId="33" xfId="0" applyNumberFormat="1" applyFont="1" applyFill="1" applyBorder="1" applyAlignment="1">
      <alignment horizontal="center" vertical="top"/>
    </xf>
    <xf numFmtId="0" fontId="7" fillId="0" borderId="33" xfId="0" applyFont="1" applyBorder="1" applyAlignment="1">
      <alignment horizontal="center" vertical="top"/>
    </xf>
    <xf numFmtId="166" fontId="0" fillId="0" borderId="43" xfId="0" applyNumberFormat="1" applyBorder="1" applyAlignment="1">
      <alignment vertical="top"/>
    </xf>
    <xf numFmtId="164" fontId="1" fillId="13" borderId="41" xfId="0" applyNumberFormat="1" applyFont="1" applyFill="1" applyBorder="1" applyAlignment="1">
      <alignment vertical="top"/>
    </xf>
    <xf numFmtId="164" fontId="1" fillId="13" borderId="41" xfId="0" applyNumberFormat="1" applyFont="1" applyFill="1" applyBorder="1" applyAlignment="1">
      <alignment horizontal="right" vertical="top"/>
    </xf>
    <xf numFmtId="168" fontId="5" fillId="13" borderId="41" xfId="0" applyNumberFormat="1" applyFont="1" applyFill="1" applyBorder="1" applyAlignment="1">
      <alignment horizontal="center" vertical="top"/>
    </xf>
    <xf numFmtId="166" fontId="0" fillId="0" borderId="42" xfId="0" applyNumberFormat="1" applyBorder="1" applyAlignment="1">
      <alignment vertical="top"/>
    </xf>
    <xf numFmtId="170" fontId="0" fillId="0" borderId="42" xfId="0" applyNumberFormat="1" applyBorder="1" applyAlignment="1">
      <alignment horizontal="center" vertical="top"/>
    </xf>
    <xf numFmtId="164" fontId="7" fillId="0" borderId="42" xfId="0" applyNumberFormat="1" applyFont="1" applyBorder="1" applyAlignment="1">
      <alignment horizontal="center" vertical="top"/>
    </xf>
    <xf numFmtId="0" fontId="0" fillId="0" borderId="43" xfId="0" applyBorder="1" applyAlignment="1">
      <alignment vertical="top"/>
    </xf>
    <xf numFmtId="49" fontId="0" fillId="0" borderId="43" xfId="0" applyNumberFormat="1" applyBorder="1" applyAlignment="1">
      <alignment horizontal="center" vertical="top"/>
    </xf>
    <xf numFmtId="0" fontId="7" fillId="0" borderId="43" xfId="0" applyFont="1" applyBorder="1" applyAlignment="1">
      <alignment horizontal="center" vertical="top"/>
    </xf>
    <xf numFmtId="170" fontId="0" fillId="0" borderId="43" xfId="0" applyNumberFormat="1" applyBorder="1" applyAlignment="1">
      <alignment horizontal="center" vertical="top"/>
    </xf>
    <xf numFmtId="164" fontId="7" fillId="0" borderId="43" xfId="0" applyNumberFormat="1" applyFont="1" applyBorder="1" applyAlignment="1">
      <alignment horizontal="center" vertical="top"/>
    </xf>
    <xf numFmtId="0" fontId="0" fillId="0" borderId="43" xfId="0" applyBorder="1" applyAlignment="1">
      <alignment horizontal="center" vertical="top"/>
    </xf>
    <xf numFmtId="166" fontId="7" fillId="0" borderId="42" xfId="0" applyNumberFormat="1" applyFont="1" applyBorder="1" applyAlignment="1">
      <alignment horizontal="center" vertical="top"/>
    </xf>
    <xf numFmtId="166" fontId="7" fillId="0" borderId="43" xfId="0" applyNumberFormat="1" applyFont="1" applyBorder="1" applyAlignment="1">
      <alignment horizontal="center" vertical="top"/>
    </xf>
    <xf numFmtId="167" fontId="7" fillId="0" borderId="43" xfId="0" applyNumberFormat="1" applyFont="1" applyBorder="1" applyAlignment="1">
      <alignment horizontal="center" vertical="top"/>
    </xf>
    <xf numFmtId="164" fontId="7" fillId="0" borderId="40" xfId="0" applyNumberFormat="1" applyFont="1" applyBorder="1" applyAlignment="1">
      <alignment horizontal="center" vertical="top"/>
    </xf>
    <xf numFmtId="0" fontId="5" fillId="3" borderId="40" xfId="0" applyFont="1" applyFill="1" applyBorder="1" applyAlignment="1">
      <alignment horizontal="center" vertical="top"/>
    </xf>
    <xf numFmtId="0" fontId="7" fillId="0" borderId="40" xfId="0" applyFont="1" applyBorder="1" applyAlignment="1">
      <alignment horizontal="center" vertical="top"/>
    </xf>
    <xf numFmtId="0" fontId="0" fillId="0" borderId="40" xfId="0" applyBorder="1" applyAlignment="1">
      <alignment horizontal="center" vertical="top"/>
    </xf>
    <xf numFmtId="0" fontId="0" fillId="0" borderId="40" xfId="0" applyBorder="1" applyAlignment="1">
      <alignment vertical="top"/>
    </xf>
    <xf numFmtId="49" fontId="5" fillId="3" borderId="40" xfId="0" applyNumberFormat="1" applyFont="1" applyFill="1" applyBorder="1" applyAlignment="1">
      <alignment vertical="top"/>
    </xf>
    <xf numFmtId="165" fontId="5" fillId="3" borderId="40" xfId="0" applyNumberFormat="1" applyFont="1" applyFill="1" applyBorder="1" applyAlignment="1">
      <alignment horizontal="center" vertical="top"/>
    </xf>
    <xf numFmtId="49" fontId="7" fillId="0" borderId="40" xfId="0" applyNumberFormat="1" applyFont="1" applyBorder="1" applyAlignment="1">
      <alignment horizontal="center" vertical="top"/>
    </xf>
    <xf numFmtId="49" fontId="7" fillId="0" borderId="40" xfId="0" applyNumberFormat="1" applyFont="1" applyBorder="1" applyAlignment="1">
      <alignment horizontal="center" vertical="top" wrapText="1"/>
    </xf>
    <xf numFmtId="164" fontId="5" fillId="3" borderId="40" xfId="0" applyNumberFormat="1" applyFont="1" applyFill="1" applyBorder="1" applyAlignment="1">
      <alignment horizontal="center" vertical="top"/>
    </xf>
    <xf numFmtId="0" fontId="0" fillId="4" borderId="38" xfId="0" applyFill="1" applyBorder="1" applyAlignment="1">
      <alignment vertical="top"/>
    </xf>
    <xf numFmtId="0" fontId="0" fillId="4" borderId="0" xfId="0" applyFill="1" applyAlignment="1">
      <alignment vertical="top"/>
    </xf>
    <xf numFmtId="0" fontId="0" fillId="4" borderId="36" xfId="0" applyFill="1" applyBorder="1" applyAlignment="1">
      <alignment vertical="top"/>
    </xf>
    <xf numFmtId="164" fontId="1" fillId="13" borderId="45" xfId="0" applyNumberFormat="1" applyFont="1" applyFill="1" applyBorder="1" applyAlignment="1">
      <alignment vertical="top"/>
    </xf>
    <xf numFmtId="164" fontId="1" fillId="13" borderId="45" xfId="0" applyNumberFormat="1" applyFont="1" applyFill="1" applyBorder="1" applyAlignment="1">
      <alignment horizontal="right" vertical="top"/>
    </xf>
    <xf numFmtId="168" fontId="5" fillId="13" borderId="45" xfId="0" applyNumberFormat="1" applyFont="1" applyFill="1" applyBorder="1" applyAlignment="1">
      <alignment horizontal="center" vertical="top"/>
    </xf>
    <xf numFmtId="166" fontId="0" fillId="0" borderId="46" xfId="0" applyNumberFormat="1" applyBorder="1" applyAlignment="1">
      <alignment vertical="top"/>
    </xf>
    <xf numFmtId="170" fontId="0" fillId="0" borderId="46" xfId="0" applyNumberFormat="1" applyBorder="1" applyAlignment="1">
      <alignment horizontal="center" vertical="top"/>
    </xf>
    <xf numFmtId="164" fontId="7" fillId="0" borderId="46" xfId="0" applyNumberFormat="1" applyFont="1" applyBorder="1" applyAlignment="1">
      <alignment horizontal="center" vertical="top"/>
    </xf>
    <xf numFmtId="0" fontId="0" fillId="0" borderId="47" xfId="0" applyBorder="1" applyAlignment="1">
      <alignment vertical="top"/>
    </xf>
    <xf numFmtId="166" fontId="0" fillId="0" borderId="47" xfId="0" applyNumberFormat="1" applyBorder="1" applyAlignment="1">
      <alignment vertical="top"/>
    </xf>
    <xf numFmtId="49" fontId="0" fillId="0" borderId="47" xfId="0" applyNumberFormat="1" applyBorder="1" applyAlignment="1">
      <alignment horizontal="center" vertical="top"/>
    </xf>
    <xf numFmtId="0" fontId="7" fillId="0" borderId="47" xfId="0" applyFont="1" applyBorder="1" applyAlignment="1">
      <alignment horizontal="center" vertical="top"/>
    </xf>
    <xf numFmtId="170" fontId="0" fillId="0" borderId="47" xfId="0" applyNumberFormat="1" applyBorder="1" applyAlignment="1">
      <alignment horizontal="center" vertical="top"/>
    </xf>
    <xf numFmtId="164" fontId="7" fillId="0" borderId="47" xfId="0" applyNumberFormat="1" applyFont="1" applyBorder="1" applyAlignment="1">
      <alignment horizontal="center" vertical="top"/>
    </xf>
    <xf numFmtId="0" fontId="0" fillId="0" borderId="47" xfId="0" applyBorder="1" applyAlignment="1">
      <alignment horizontal="center" vertical="top"/>
    </xf>
    <xf numFmtId="166" fontId="7" fillId="0" borderId="46" xfId="0" applyNumberFormat="1" applyFont="1" applyBorder="1" applyAlignment="1">
      <alignment horizontal="center" vertical="top"/>
    </xf>
    <xf numFmtId="166" fontId="7" fillId="0" borderId="47" xfId="0" applyNumberFormat="1" applyFont="1" applyBorder="1" applyAlignment="1">
      <alignment horizontal="center" vertical="top"/>
    </xf>
    <xf numFmtId="167" fontId="7" fillId="0" borderId="47" xfId="0" applyNumberFormat="1" applyFont="1" applyBorder="1" applyAlignment="1">
      <alignment horizontal="center" vertical="top"/>
    </xf>
    <xf numFmtId="164" fontId="7" fillId="0" borderId="44" xfId="0" applyNumberFormat="1" applyFont="1" applyBorder="1" applyAlignment="1">
      <alignment horizontal="center" vertical="top"/>
    </xf>
    <xf numFmtId="0" fontId="0" fillId="0" borderId="44" xfId="0" applyBorder="1" applyAlignment="1">
      <alignment horizontal="center" vertical="top"/>
    </xf>
    <xf numFmtId="0" fontId="0" fillId="0" borderId="44" xfId="0" applyBorder="1" applyAlignment="1">
      <alignment vertical="top"/>
    </xf>
    <xf numFmtId="49" fontId="5" fillId="3" borderId="44" xfId="0" applyNumberFormat="1" applyFont="1" applyFill="1" applyBorder="1" applyAlignment="1">
      <alignment vertical="top"/>
    </xf>
    <xf numFmtId="0" fontId="5" fillId="3" borderId="44" xfId="0" applyFont="1" applyFill="1" applyBorder="1" applyAlignment="1">
      <alignment horizontal="center" vertical="top"/>
    </xf>
    <xf numFmtId="165" fontId="5" fillId="3" borderId="44" xfId="0" applyNumberFormat="1" applyFont="1" applyFill="1" applyBorder="1" applyAlignment="1">
      <alignment horizontal="center" vertical="top"/>
    </xf>
    <xf numFmtId="49" fontId="7" fillId="0" borderId="44" xfId="0" applyNumberFormat="1" applyFont="1" applyBorder="1" applyAlignment="1">
      <alignment horizontal="center" vertical="top"/>
    </xf>
    <xf numFmtId="49" fontId="7" fillId="0" borderId="44" xfId="0" applyNumberFormat="1" applyFont="1" applyBorder="1" applyAlignment="1">
      <alignment horizontal="center" vertical="top" wrapText="1"/>
    </xf>
    <xf numFmtId="164" fontId="5" fillId="3" borderId="44" xfId="0" applyNumberFormat="1" applyFont="1" applyFill="1" applyBorder="1" applyAlignment="1">
      <alignment horizontal="center" vertical="top"/>
    </xf>
    <xf numFmtId="0" fontId="7" fillId="0" borderId="44" xfId="0" applyFont="1" applyBorder="1" applyAlignment="1">
      <alignment horizontal="center" vertical="top"/>
    </xf>
    <xf numFmtId="166" fontId="0" fillId="0" borderId="51" xfId="0" applyNumberFormat="1" applyBorder="1" applyAlignment="1">
      <alignment vertical="top"/>
    </xf>
    <xf numFmtId="164" fontId="1" fillId="13" borderId="49" xfId="0" applyNumberFormat="1" applyFont="1" applyFill="1" applyBorder="1" applyAlignment="1">
      <alignment vertical="top"/>
    </xf>
    <xf numFmtId="164" fontId="1" fillId="13" borderId="49" xfId="0" applyNumberFormat="1" applyFont="1" applyFill="1" applyBorder="1" applyAlignment="1">
      <alignment horizontal="right" vertical="top"/>
    </xf>
    <xf numFmtId="168" fontId="5" fillId="13" borderId="49" xfId="0" applyNumberFormat="1" applyFont="1" applyFill="1" applyBorder="1" applyAlignment="1">
      <alignment horizontal="center" vertical="top"/>
    </xf>
    <xf numFmtId="166" fontId="0" fillId="0" borderId="50" xfId="0" applyNumberFormat="1" applyBorder="1" applyAlignment="1">
      <alignment vertical="top"/>
    </xf>
    <xf numFmtId="170" fontId="0" fillId="0" borderId="50" xfId="0" applyNumberFormat="1" applyBorder="1" applyAlignment="1">
      <alignment horizontal="center" vertical="top"/>
    </xf>
    <xf numFmtId="164" fontId="7" fillId="0" borderId="50" xfId="0" applyNumberFormat="1" applyFont="1" applyBorder="1" applyAlignment="1">
      <alignment horizontal="center" vertical="top"/>
    </xf>
    <xf numFmtId="0" fontId="0" fillId="0" borderId="51" xfId="0" applyBorder="1" applyAlignment="1">
      <alignment vertical="top"/>
    </xf>
    <xf numFmtId="49" fontId="0" fillId="0" borderId="51" xfId="0" applyNumberFormat="1" applyBorder="1" applyAlignment="1">
      <alignment horizontal="center" vertical="top"/>
    </xf>
    <xf numFmtId="0" fontId="7" fillId="0" borderId="51" xfId="0" applyFont="1" applyBorder="1" applyAlignment="1">
      <alignment horizontal="center" vertical="top"/>
    </xf>
    <xf numFmtId="170" fontId="0" fillId="0" borderId="51" xfId="0" applyNumberFormat="1" applyBorder="1" applyAlignment="1">
      <alignment horizontal="center" vertical="top"/>
    </xf>
    <xf numFmtId="164" fontId="7" fillId="0" borderId="51" xfId="0" applyNumberFormat="1" applyFont="1" applyBorder="1" applyAlignment="1">
      <alignment horizontal="center" vertical="top"/>
    </xf>
    <xf numFmtId="0" fontId="0" fillId="0" borderId="51" xfId="0" applyBorder="1" applyAlignment="1">
      <alignment horizontal="center" vertical="top"/>
    </xf>
    <xf numFmtId="166" fontId="7" fillId="0" borderId="50" xfId="0" applyNumberFormat="1" applyFont="1" applyBorder="1" applyAlignment="1">
      <alignment horizontal="center" vertical="top"/>
    </xf>
    <xf numFmtId="166" fontId="7" fillId="0" borderId="51" xfId="0" applyNumberFormat="1" applyFont="1" applyBorder="1" applyAlignment="1">
      <alignment horizontal="center" vertical="top"/>
    </xf>
    <xf numFmtId="167" fontId="7" fillId="0" borderId="51" xfId="0" applyNumberFormat="1" applyFont="1" applyBorder="1" applyAlignment="1">
      <alignment horizontal="center" vertical="top"/>
    </xf>
    <xf numFmtId="164" fontId="7" fillId="0" borderId="48" xfId="0" applyNumberFormat="1" applyFont="1" applyBorder="1" applyAlignment="1">
      <alignment horizontal="center" vertical="top"/>
    </xf>
    <xf numFmtId="0" fontId="5" fillId="3" borderId="48" xfId="0" applyFont="1" applyFill="1" applyBorder="1" applyAlignment="1">
      <alignment horizontal="center" vertical="top"/>
    </xf>
    <xf numFmtId="0" fontId="7" fillId="0" borderId="48" xfId="0" applyFont="1" applyBorder="1" applyAlignment="1">
      <alignment horizontal="center" vertical="top"/>
    </xf>
    <xf numFmtId="0" fontId="0" fillId="0" borderId="48" xfId="0" applyBorder="1" applyAlignment="1">
      <alignment horizontal="center" vertical="top"/>
    </xf>
    <xf numFmtId="0" fontId="0" fillId="0" borderId="48" xfId="0" applyBorder="1" applyAlignment="1">
      <alignment vertical="top"/>
    </xf>
    <xf numFmtId="49" fontId="5" fillId="3" borderId="48" xfId="0" applyNumberFormat="1" applyFont="1" applyFill="1" applyBorder="1" applyAlignment="1">
      <alignment vertical="top"/>
    </xf>
    <xf numFmtId="165" fontId="5" fillId="3" borderId="48" xfId="0" applyNumberFormat="1" applyFont="1" applyFill="1" applyBorder="1" applyAlignment="1">
      <alignment horizontal="center" vertical="top"/>
    </xf>
    <xf numFmtId="49" fontId="7" fillId="0" borderId="48" xfId="0" applyNumberFormat="1" applyFont="1" applyBorder="1" applyAlignment="1">
      <alignment horizontal="center" vertical="top"/>
    </xf>
    <xf numFmtId="49" fontId="7" fillId="0" borderId="48" xfId="0" applyNumberFormat="1" applyFont="1" applyBorder="1" applyAlignment="1">
      <alignment horizontal="center" vertical="top" wrapText="1"/>
    </xf>
    <xf numFmtId="164" fontId="5" fillId="3" borderId="48" xfId="0" applyNumberFormat="1" applyFont="1" applyFill="1" applyBorder="1" applyAlignment="1">
      <alignment horizontal="center" vertical="top"/>
    </xf>
    <xf numFmtId="164" fontId="1" fillId="13" borderId="52" xfId="0" applyNumberFormat="1" applyFont="1" applyFill="1" applyBorder="1" applyAlignment="1">
      <alignment vertical="top"/>
    </xf>
    <xf numFmtId="164" fontId="1" fillId="13" borderId="52" xfId="0" applyNumberFormat="1" applyFont="1" applyFill="1" applyBorder="1" applyAlignment="1">
      <alignment horizontal="right" vertical="top"/>
    </xf>
    <xf numFmtId="168" fontId="5" fillId="13" borderId="52" xfId="0" applyNumberFormat="1" applyFont="1" applyFill="1" applyBorder="1" applyAlignment="1">
      <alignment horizontal="center" vertical="top"/>
    </xf>
    <xf numFmtId="166" fontId="0" fillId="0" borderId="53" xfId="0" applyNumberFormat="1" applyBorder="1" applyAlignment="1">
      <alignment vertical="top"/>
    </xf>
    <xf numFmtId="170" fontId="0" fillId="0" borderId="53" xfId="0" applyNumberFormat="1" applyBorder="1" applyAlignment="1">
      <alignment horizontal="center" vertical="top"/>
    </xf>
    <xf numFmtId="164" fontId="7" fillId="0" borderId="53" xfId="0" applyNumberFormat="1" applyFont="1" applyBorder="1" applyAlignment="1">
      <alignment horizontal="center" vertical="top"/>
    </xf>
    <xf numFmtId="0" fontId="0" fillId="0" borderId="54" xfId="0" applyBorder="1" applyAlignment="1">
      <alignment vertical="top"/>
    </xf>
    <xf numFmtId="166" fontId="0" fillId="0" borderId="54" xfId="0" applyNumberFormat="1" applyBorder="1" applyAlignment="1">
      <alignment vertical="top"/>
    </xf>
    <xf numFmtId="49" fontId="0" fillId="0" borderId="54" xfId="0" applyNumberFormat="1" applyBorder="1" applyAlignment="1">
      <alignment horizontal="center" vertical="top"/>
    </xf>
    <xf numFmtId="0" fontId="7" fillId="0" borderId="54" xfId="0" applyFont="1" applyBorder="1" applyAlignment="1">
      <alignment horizontal="center" vertical="top"/>
    </xf>
    <xf numFmtId="170" fontId="0" fillId="0" borderId="54" xfId="0" applyNumberFormat="1" applyBorder="1" applyAlignment="1">
      <alignment horizontal="center" vertical="top"/>
    </xf>
    <xf numFmtId="164" fontId="7" fillId="0" borderId="54" xfId="0" applyNumberFormat="1" applyFont="1" applyBorder="1" applyAlignment="1">
      <alignment horizontal="center" vertical="top"/>
    </xf>
    <xf numFmtId="0" fontId="0" fillId="0" borderId="54" xfId="0" applyBorder="1" applyAlignment="1">
      <alignment horizontal="center" vertical="top"/>
    </xf>
    <xf numFmtId="166" fontId="7" fillId="0" borderId="53" xfId="0" applyNumberFormat="1" applyFont="1" applyBorder="1" applyAlignment="1">
      <alignment horizontal="center" vertical="top"/>
    </xf>
    <xf numFmtId="166" fontId="7" fillId="0" borderId="54" xfId="0" applyNumberFormat="1" applyFont="1" applyBorder="1" applyAlignment="1">
      <alignment horizontal="center" vertical="top"/>
    </xf>
    <xf numFmtId="167" fontId="7" fillId="0" borderId="54" xfId="0" applyNumberFormat="1" applyFont="1" applyBorder="1" applyAlignment="1">
      <alignment horizontal="center" vertical="top"/>
    </xf>
    <xf numFmtId="164" fontId="1" fillId="13" borderId="56" xfId="0" applyNumberFormat="1" applyFont="1" applyFill="1" applyBorder="1" applyAlignment="1">
      <alignment vertical="top"/>
    </xf>
    <xf numFmtId="164" fontId="1" fillId="13" borderId="56" xfId="0" applyNumberFormat="1" applyFont="1" applyFill="1" applyBorder="1" applyAlignment="1">
      <alignment horizontal="right" vertical="top"/>
    </xf>
    <xf numFmtId="168" fontId="5" fillId="13" borderId="56" xfId="0" applyNumberFormat="1" applyFont="1" applyFill="1" applyBorder="1" applyAlignment="1">
      <alignment horizontal="center" vertical="top"/>
    </xf>
    <xf numFmtId="166" fontId="0" fillId="0" borderId="57" xfId="0" applyNumberFormat="1" applyBorder="1" applyAlignment="1">
      <alignment vertical="top"/>
    </xf>
    <xf numFmtId="170" fontId="0" fillId="0" borderId="57" xfId="0" applyNumberFormat="1" applyBorder="1" applyAlignment="1">
      <alignment horizontal="center" vertical="top"/>
    </xf>
    <xf numFmtId="164" fontId="7" fillId="0" borderId="57" xfId="0" applyNumberFormat="1" applyFont="1" applyBorder="1" applyAlignment="1">
      <alignment horizontal="center" vertical="top"/>
    </xf>
    <xf numFmtId="0" fontId="0" fillId="0" borderId="58" xfId="0" applyBorder="1" applyAlignment="1">
      <alignment vertical="top"/>
    </xf>
    <xf numFmtId="166" fontId="0" fillId="0" borderId="58" xfId="0" applyNumberFormat="1" applyBorder="1" applyAlignment="1">
      <alignment vertical="top"/>
    </xf>
    <xf numFmtId="49" fontId="0" fillId="0" borderId="58" xfId="0" applyNumberFormat="1" applyBorder="1" applyAlignment="1">
      <alignment horizontal="center" vertical="top"/>
    </xf>
    <xf numFmtId="0" fontId="7" fillId="0" borderId="58" xfId="0" applyFont="1" applyBorder="1" applyAlignment="1">
      <alignment horizontal="center" vertical="top"/>
    </xf>
    <xf numFmtId="170" fontId="0" fillId="0" borderId="58" xfId="0" applyNumberFormat="1" applyBorder="1" applyAlignment="1">
      <alignment horizontal="center" vertical="top"/>
    </xf>
    <xf numFmtId="164" fontId="7" fillId="0" borderId="58" xfId="0" applyNumberFormat="1" applyFont="1" applyBorder="1" applyAlignment="1">
      <alignment horizontal="center" vertical="top"/>
    </xf>
    <xf numFmtId="0" fontId="0" fillId="0" borderId="58" xfId="0" applyBorder="1" applyAlignment="1">
      <alignment horizontal="center" vertical="top"/>
    </xf>
    <xf numFmtId="166" fontId="7" fillId="0" borderId="57" xfId="0" applyNumberFormat="1" applyFont="1" applyBorder="1" applyAlignment="1">
      <alignment horizontal="center" vertical="top"/>
    </xf>
    <xf numFmtId="166" fontId="7" fillId="0" borderId="58" xfId="0" applyNumberFormat="1" applyFont="1" applyBorder="1" applyAlignment="1">
      <alignment horizontal="center" vertical="top"/>
    </xf>
    <xf numFmtId="167" fontId="7" fillId="0" borderId="58" xfId="0" applyNumberFormat="1" applyFont="1" applyBorder="1" applyAlignment="1">
      <alignment horizontal="center" vertical="top"/>
    </xf>
    <xf numFmtId="0" fontId="6" fillId="0" borderId="58" xfId="0" applyFont="1" applyBorder="1" applyAlignment="1">
      <alignment horizontal="center" vertical="top" wrapText="1"/>
    </xf>
    <xf numFmtId="164" fontId="1" fillId="4" borderId="54" xfId="0" applyNumberFormat="1" applyFont="1" applyFill="1" applyBorder="1" applyAlignment="1">
      <alignment horizontal="right" vertical="top"/>
    </xf>
    <xf numFmtId="49" fontId="7" fillId="4" borderId="54" xfId="0" applyNumberFormat="1" applyFont="1" applyFill="1" applyBorder="1" applyAlignment="1">
      <alignment horizontal="center" vertical="top"/>
    </xf>
    <xf numFmtId="164" fontId="5" fillId="4" borderId="54" xfId="0" applyNumberFormat="1" applyFont="1" applyFill="1" applyBorder="1" applyAlignment="1">
      <alignment horizontal="center" vertical="top"/>
    </xf>
    <xf numFmtId="164" fontId="7" fillId="0" borderId="55" xfId="0" applyNumberFormat="1" applyFont="1" applyBorder="1" applyAlignment="1">
      <alignment horizontal="center" vertical="top"/>
    </xf>
    <xf numFmtId="0" fontId="5" fillId="3" borderId="55" xfId="0" applyFont="1" applyFill="1" applyBorder="1" applyAlignment="1">
      <alignment horizontal="center" vertical="top"/>
    </xf>
    <xf numFmtId="0" fontId="7" fillId="0" borderId="55" xfId="0" applyFont="1" applyBorder="1" applyAlignment="1">
      <alignment horizontal="center" vertical="top"/>
    </xf>
    <xf numFmtId="0" fontId="0" fillId="0" borderId="55" xfId="0" applyBorder="1" applyAlignment="1">
      <alignment horizontal="center" vertical="top"/>
    </xf>
    <xf numFmtId="0" fontId="0" fillId="0" borderId="55" xfId="0" applyBorder="1" applyAlignment="1">
      <alignment vertical="top"/>
    </xf>
    <xf numFmtId="49" fontId="5" fillId="3" borderId="55" xfId="0" applyNumberFormat="1" applyFont="1" applyFill="1" applyBorder="1" applyAlignment="1">
      <alignment vertical="top"/>
    </xf>
    <xf numFmtId="165" fontId="5" fillId="3" borderId="55" xfId="0" applyNumberFormat="1" applyFont="1" applyFill="1" applyBorder="1" applyAlignment="1">
      <alignment horizontal="center" vertical="top"/>
    </xf>
    <xf numFmtId="49" fontId="7" fillId="0" borderId="55" xfId="0" applyNumberFormat="1" applyFont="1" applyBorder="1" applyAlignment="1">
      <alignment horizontal="center" vertical="top"/>
    </xf>
    <xf numFmtId="49" fontId="7" fillId="0" borderId="55" xfId="0" applyNumberFormat="1" applyFont="1" applyBorder="1" applyAlignment="1">
      <alignment horizontal="center" vertical="top" wrapText="1"/>
    </xf>
    <xf numFmtId="164" fontId="5" fillId="3" borderId="55" xfId="0" applyNumberFormat="1" applyFont="1" applyFill="1" applyBorder="1" applyAlignment="1">
      <alignment horizontal="center" vertical="top"/>
    </xf>
    <xf numFmtId="49" fontId="6" fillId="0" borderId="55" xfId="0" applyNumberFormat="1" applyFont="1" applyBorder="1" applyAlignment="1">
      <alignment horizontal="center" vertical="top" wrapText="1"/>
    </xf>
    <xf numFmtId="166" fontId="0" fillId="0" borderId="58" xfId="0" applyNumberFormat="1" applyBorder="1" applyAlignment="1">
      <alignment vertical="top"/>
    </xf>
    <xf numFmtId="0" fontId="0" fillId="0" borderId="0" xfId="0" applyAlignment="1">
      <alignment vertical="top"/>
    </xf>
    <xf numFmtId="169" fontId="7" fillId="0" borderId="58" xfId="0" applyNumberFormat="1" applyFont="1" applyBorder="1" applyAlignment="1">
      <alignment horizontal="center" vertical="top"/>
    </xf>
    <xf numFmtId="169" fontId="11" fillId="0" borderId="58" xfId="0" applyNumberFormat="1" applyFont="1" applyBorder="1" applyAlignment="1">
      <alignment vertical="top"/>
    </xf>
    <xf numFmtId="168" fontId="11" fillId="0" borderId="58" xfId="0" applyNumberFormat="1" applyFont="1" applyBorder="1" applyAlignment="1">
      <alignment vertical="top"/>
    </xf>
    <xf numFmtId="0" fontId="0" fillId="4" borderId="58" xfId="0" applyFill="1" applyBorder="1" applyAlignment="1">
      <alignment horizontal="center" vertical="top"/>
    </xf>
    <xf numFmtId="164" fontId="1" fillId="4" borderId="58" xfId="0" applyNumberFormat="1" applyFont="1" applyFill="1" applyBorder="1" applyAlignment="1">
      <alignment horizontal="right" vertical="top"/>
    </xf>
    <xf numFmtId="49" fontId="7" fillId="4" borderId="58" xfId="0" applyNumberFormat="1" applyFont="1" applyFill="1" applyBorder="1" applyAlignment="1">
      <alignment horizontal="center" vertical="top"/>
    </xf>
    <xf numFmtId="164" fontId="5" fillId="4" borderId="58" xfId="0" applyNumberFormat="1" applyFont="1" applyFill="1" applyBorder="1" applyAlignment="1">
      <alignment horizontal="center" vertical="top"/>
    </xf>
    <xf numFmtId="49" fontId="5" fillId="3" borderId="58" xfId="0" applyNumberFormat="1" applyFont="1" applyFill="1" applyBorder="1" applyAlignment="1">
      <alignment vertical="top"/>
    </xf>
    <xf numFmtId="164" fontId="5" fillId="3" borderId="58" xfId="0" applyNumberFormat="1" applyFont="1" applyFill="1" applyBorder="1" applyAlignment="1">
      <alignment horizontal="center" vertical="top"/>
    </xf>
    <xf numFmtId="165" fontId="5" fillId="3" borderId="58" xfId="0" applyNumberFormat="1" applyFont="1" applyFill="1" applyBorder="1" applyAlignment="1">
      <alignment horizontal="center" vertical="top"/>
    </xf>
    <xf numFmtId="0" fontId="5" fillId="3" borderId="58" xfId="0" applyFont="1" applyFill="1" applyBorder="1" applyAlignment="1">
      <alignment horizontal="center" vertical="top"/>
    </xf>
    <xf numFmtId="49" fontId="7" fillId="0" borderId="58" xfId="0" applyNumberFormat="1" applyFont="1" applyBorder="1" applyAlignment="1">
      <alignment horizontal="center" vertical="top" wrapText="1"/>
    </xf>
    <xf numFmtId="49" fontId="7" fillId="0" borderId="58" xfId="0" applyNumberFormat="1" applyFont="1" applyBorder="1" applyAlignment="1">
      <alignment horizontal="center" vertical="top"/>
    </xf>
    <xf numFmtId="0" fontId="0" fillId="0" borderId="58" xfId="0" applyBorder="1" applyAlignment="1">
      <alignment vertical="top" wrapText="1"/>
    </xf>
    <xf numFmtId="164" fontId="7" fillId="0" borderId="58" xfId="0" applyNumberFormat="1" applyFont="1" applyBorder="1" applyAlignment="1">
      <alignment horizontal="center" vertical="top"/>
    </xf>
    <xf numFmtId="164" fontId="1" fillId="4" borderId="5" xfId="0" applyNumberFormat="1" applyFont="1" applyFill="1" applyBorder="1" applyAlignment="1">
      <alignment horizontal="right" vertical="top"/>
    </xf>
    <xf numFmtId="0" fontId="1" fillId="3" borderId="58" xfId="0" applyFont="1" applyFill="1" applyBorder="1" applyAlignment="1">
      <alignment horizontal="right" vertical="top"/>
    </xf>
    <xf numFmtId="0" fontId="1" fillId="3" borderId="58" xfId="0" applyFont="1" applyFill="1" applyBorder="1" applyAlignment="1">
      <alignment vertical="top" wrapText="1"/>
    </xf>
    <xf numFmtId="0" fontId="0" fillId="4" borderId="59" xfId="0" applyFill="1" applyBorder="1" applyAlignment="1">
      <alignment horizontal="center" vertical="top"/>
    </xf>
    <xf numFmtId="0" fontId="0" fillId="4" borderId="3" xfId="0" applyFill="1" applyBorder="1" applyAlignment="1">
      <alignment horizontal="center" vertical="top"/>
    </xf>
    <xf numFmtId="0" fontId="0" fillId="4" borderId="56" xfId="0" applyFill="1" applyBorder="1" applyAlignment="1">
      <alignment horizontal="center" vertical="top"/>
    </xf>
    <xf numFmtId="0" fontId="0" fillId="0" borderId="55" xfId="0" applyBorder="1" applyAlignment="1">
      <alignment vertical="top" wrapText="1"/>
    </xf>
    <xf numFmtId="164" fontId="7" fillId="0" borderId="55" xfId="0" applyNumberFormat="1" applyFont="1" applyBorder="1" applyAlignment="1">
      <alignment horizontal="center" vertical="top"/>
    </xf>
    <xf numFmtId="0" fontId="1" fillId="3" borderId="55" xfId="0" applyFont="1" applyFill="1" applyBorder="1" applyAlignment="1">
      <alignment horizontal="right" vertical="top"/>
    </xf>
    <xf numFmtId="0" fontId="1" fillId="3" borderId="55" xfId="0" applyFont="1" applyFill="1" applyBorder="1" applyAlignment="1">
      <alignment vertical="top" wrapText="1"/>
    </xf>
    <xf numFmtId="0" fontId="0" fillId="4" borderId="52" xfId="0" applyFill="1" applyBorder="1" applyAlignment="1">
      <alignment horizontal="center" vertical="top"/>
    </xf>
    <xf numFmtId="0" fontId="1" fillId="3" borderId="40" xfId="0" applyFont="1" applyFill="1" applyBorder="1" applyAlignment="1">
      <alignment horizontal="right" vertical="top"/>
    </xf>
    <xf numFmtId="164" fontId="7" fillId="0" borderId="40" xfId="0" applyNumberFormat="1" applyFont="1" applyBorder="1" applyAlignment="1">
      <alignment horizontal="center" vertical="top"/>
    </xf>
    <xf numFmtId="0" fontId="0" fillId="0" borderId="33" xfId="0" applyBorder="1" applyAlignment="1">
      <alignment vertical="top" wrapText="1"/>
    </xf>
    <xf numFmtId="164" fontId="7" fillId="0" borderId="33" xfId="0" applyNumberFormat="1" applyFont="1" applyBorder="1" applyAlignment="1">
      <alignment horizontal="center" vertical="top"/>
    </xf>
    <xf numFmtId="0" fontId="1" fillId="3" borderId="40" xfId="0" applyFont="1" applyFill="1" applyBorder="1" applyAlignment="1">
      <alignment vertical="top" wrapText="1"/>
    </xf>
    <xf numFmtId="0" fontId="0" fillId="0" borderId="40" xfId="0" applyBorder="1" applyAlignment="1">
      <alignment vertical="top" wrapText="1"/>
    </xf>
    <xf numFmtId="0" fontId="1" fillId="3" borderId="33" xfId="0" applyFont="1" applyFill="1" applyBorder="1" applyAlignment="1">
      <alignment horizontal="right" vertical="top"/>
    </xf>
    <xf numFmtId="0" fontId="1" fillId="3" borderId="33" xfId="0" applyFont="1" applyFill="1" applyBorder="1" applyAlignment="1">
      <alignment vertical="top" wrapText="1"/>
    </xf>
    <xf numFmtId="0" fontId="0" fillId="0" borderId="17" xfId="0" applyBorder="1" applyAlignment="1">
      <alignment vertical="top" wrapText="1"/>
    </xf>
    <xf numFmtId="164" fontId="7" fillId="0" borderId="17" xfId="0" applyNumberFormat="1" applyFont="1" applyBorder="1" applyAlignment="1">
      <alignment horizontal="center" vertical="top"/>
    </xf>
    <xf numFmtId="164" fontId="7" fillId="0" borderId="26" xfId="0" applyNumberFormat="1" applyFont="1" applyBorder="1" applyAlignment="1">
      <alignment horizontal="center" vertical="top"/>
    </xf>
    <xf numFmtId="0" fontId="0" fillId="0" borderId="26" xfId="0" applyBorder="1" applyAlignment="1">
      <alignment vertical="top" wrapText="1"/>
    </xf>
    <xf numFmtId="0" fontId="1" fillId="3" borderId="26" xfId="0" applyFont="1" applyFill="1" applyBorder="1" applyAlignment="1">
      <alignment horizontal="right" vertical="top"/>
    </xf>
    <xf numFmtId="0" fontId="1" fillId="3" borderId="26" xfId="0" applyFont="1" applyFill="1" applyBorder="1" applyAlignment="1">
      <alignment vertical="top" wrapText="1"/>
    </xf>
    <xf numFmtId="164" fontId="7" fillId="0" borderId="22" xfId="0" applyNumberFormat="1" applyFont="1" applyBorder="1" applyAlignment="1">
      <alignment horizontal="center" vertical="top"/>
    </xf>
    <xf numFmtId="0" fontId="0" fillId="0" borderId="22" xfId="0" applyBorder="1" applyAlignment="1">
      <alignment vertical="top" wrapText="1"/>
    </xf>
    <xf numFmtId="0" fontId="1" fillId="3" borderId="22" xfId="0" applyFont="1" applyFill="1" applyBorder="1" applyAlignment="1">
      <alignment horizontal="right" vertical="top"/>
    </xf>
    <xf numFmtId="0" fontId="1" fillId="3" borderId="22" xfId="0" applyFont="1" applyFill="1" applyBorder="1" applyAlignment="1">
      <alignment vertical="top" wrapText="1"/>
    </xf>
    <xf numFmtId="0" fontId="1" fillId="3" borderId="17" xfId="0" applyFont="1" applyFill="1" applyBorder="1" applyAlignment="1">
      <alignment horizontal="right" vertical="top"/>
    </xf>
    <xf numFmtId="0" fontId="1" fillId="3" borderId="17" xfId="0" applyFont="1" applyFill="1" applyBorder="1" applyAlignment="1">
      <alignment vertical="top" wrapText="1"/>
    </xf>
    <xf numFmtId="0" fontId="2" fillId="0" borderId="0" xfId="0" applyFont="1" applyAlignment="1">
      <alignment horizontal="center" vertical="top"/>
    </xf>
    <xf numFmtId="49" fontId="1" fillId="0" borderId="1" xfId="0" applyNumberFormat="1" applyFont="1" applyBorder="1" applyAlignment="1">
      <alignment vertical="top" wrapText="1"/>
    </xf>
    <xf numFmtId="0" fontId="3" fillId="0" borderId="2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164" fontId="1" fillId="0" borderId="1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0" fontId="1" fillId="3" borderId="13" xfId="0" applyFont="1" applyFill="1" applyBorder="1" applyAlignment="1">
      <alignment horizontal="right" vertical="top"/>
    </xf>
    <xf numFmtId="0" fontId="1" fillId="3" borderId="13" xfId="0" applyFont="1" applyFill="1" applyBorder="1" applyAlignment="1">
      <alignment vertical="top" wrapText="1"/>
    </xf>
    <xf numFmtId="0" fontId="0" fillId="0" borderId="13" xfId="0" applyBorder="1" applyAlignment="1">
      <alignment vertical="top" wrapText="1"/>
    </xf>
    <xf numFmtId="164" fontId="7" fillId="0" borderId="13" xfId="0" applyNumberFormat="1" applyFont="1" applyBorder="1" applyAlignment="1">
      <alignment horizontal="center" vertical="top"/>
    </xf>
    <xf numFmtId="0" fontId="4" fillId="0" borderId="4" xfId="0" applyFont="1" applyBorder="1" applyAlignment="1">
      <alignment horizontal="center" vertical="center" wrapText="1"/>
    </xf>
    <xf numFmtId="0" fontId="0" fillId="0" borderId="0" xfId="0" applyAlignment="1">
      <alignment vertical="top"/>
    </xf>
    <xf numFmtId="164" fontId="4" fillId="0" borderId="4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0" fontId="1" fillId="3" borderId="44" xfId="0" applyFont="1" applyFill="1" applyBorder="1" applyAlignment="1">
      <alignment horizontal="right" vertical="top"/>
    </xf>
    <xf numFmtId="0" fontId="1" fillId="3" borderId="44" xfId="0" applyFont="1" applyFill="1" applyBorder="1" applyAlignment="1">
      <alignment vertical="top" wrapText="1"/>
    </xf>
    <xf numFmtId="0" fontId="0" fillId="0" borderId="44" xfId="0" applyBorder="1" applyAlignment="1">
      <alignment vertical="top" wrapText="1"/>
    </xf>
    <xf numFmtId="164" fontId="7" fillId="0" borderId="44" xfId="0" applyNumberFormat="1" applyFont="1" applyBorder="1" applyAlignment="1">
      <alignment horizontal="center" vertical="top"/>
    </xf>
    <xf numFmtId="0" fontId="1" fillId="3" borderId="48" xfId="0" applyFont="1" applyFill="1" applyBorder="1" applyAlignment="1">
      <alignment horizontal="right" vertical="top"/>
    </xf>
    <xf numFmtId="0" fontId="1" fillId="3" borderId="48" xfId="0" applyFont="1" applyFill="1" applyBorder="1" applyAlignment="1">
      <alignment vertical="top" wrapText="1"/>
    </xf>
    <xf numFmtId="0" fontId="0" fillId="0" borderId="48" xfId="0" applyBorder="1" applyAlignment="1">
      <alignment vertical="top" wrapText="1"/>
    </xf>
    <xf numFmtId="164" fontId="7" fillId="0" borderId="48" xfId="0" applyNumberFormat="1" applyFont="1" applyBorder="1" applyAlignment="1">
      <alignment horizontal="center" vertical="top"/>
    </xf>
    <xf numFmtId="164" fontId="1" fillId="13" borderId="56" xfId="0" applyNumberFormat="1" applyFont="1" applyFill="1" applyBorder="1" applyAlignment="1">
      <alignment vertical="top" wrapText="1"/>
    </xf>
    <xf numFmtId="0" fontId="0" fillId="0" borderId="58" xfId="0" applyBorder="1" applyAlignment="1">
      <alignment horizontal="left" vertical="top" wrapText="1"/>
    </xf>
    <xf numFmtId="166" fontId="0" fillId="0" borderId="58" xfId="0" applyNumberFormat="1" applyBorder="1" applyAlignment="1">
      <alignment horizontal="center" vertical="top"/>
    </xf>
    <xf numFmtId="0" fontId="0" fillId="0" borderId="59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56" xfId="0" applyBorder="1" applyAlignment="1">
      <alignment horizontal="center" vertical="top"/>
    </xf>
    <xf numFmtId="49" fontId="0" fillId="0" borderId="58" xfId="0" applyNumberFormat="1" applyBorder="1" applyAlignment="1">
      <alignment horizontal="center" vertical="top" wrapText="1"/>
    </xf>
    <xf numFmtId="166" fontId="0" fillId="0" borderId="58" xfId="0" applyNumberFormat="1" applyBorder="1" applyAlignment="1">
      <alignment horizontal="left" vertical="top"/>
    </xf>
    <xf numFmtId="166" fontId="0" fillId="0" borderId="58" xfId="0" applyNumberFormat="1" applyBorder="1" applyAlignment="1">
      <alignment vertical="top"/>
    </xf>
    <xf numFmtId="166" fontId="0" fillId="0" borderId="57" xfId="0" applyNumberFormat="1" applyBorder="1" applyAlignment="1">
      <alignment vertical="top"/>
    </xf>
    <xf numFmtId="166" fontId="0" fillId="0" borderId="57" xfId="0" applyNumberFormat="1" applyBorder="1" applyAlignment="1">
      <alignment horizontal="left" vertical="top"/>
    </xf>
    <xf numFmtId="166" fontId="0" fillId="0" borderId="57" xfId="0" applyNumberFormat="1" applyBorder="1" applyAlignment="1">
      <alignment horizontal="center" vertical="top"/>
    </xf>
    <xf numFmtId="49" fontId="0" fillId="0" borderId="58" xfId="0" applyNumberFormat="1" applyBorder="1" applyAlignment="1">
      <alignment horizontal="left" vertical="top" wrapText="1"/>
    </xf>
    <xf numFmtId="0" fontId="0" fillId="0" borderId="57" xfId="0" applyBorder="1" applyAlignment="1">
      <alignment horizontal="left" vertical="top" wrapText="1"/>
    </xf>
    <xf numFmtId="0" fontId="0" fillId="0" borderId="36" xfId="0" applyBorder="1" applyAlignment="1">
      <alignment vertical="top" wrapText="1"/>
    </xf>
    <xf numFmtId="0" fontId="0" fillId="0" borderId="36" xfId="0" applyBorder="1" applyAlignment="1">
      <alignment horizontal="left" vertical="top" wrapText="1"/>
    </xf>
    <xf numFmtId="166" fontId="0" fillId="0" borderId="36" xfId="0" applyNumberFormat="1" applyBorder="1" applyAlignment="1">
      <alignment horizontal="center" vertical="top"/>
    </xf>
    <xf numFmtId="164" fontId="1" fillId="13" borderId="34" xfId="0" applyNumberFormat="1" applyFont="1" applyFill="1" applyBorder="1" applyAlignment="1">
      <alignment vertical="top" wrapText="1"/>
    </xf>
    <xf numFmtId="0" fontId="0" fillId="0" borderId="35" xfId="0" applyBorder="1" applyAlignment="1">
      <alignment vertical="top" wrapText="1"/>
    </xf>
    <xf numFmtId="0" fontId="0" fillId="0" borderId="35" xfId="0" applyBorder="1" applyAlignment="1">
      <alignment horizontal="left" vertical="top" wrapText="1"/>
    </xf>
    <xf numFmtId="166" fontId="0" fillId="0" borderId="35" xfId="0" applyNumberFormat="1" applyBorder="1" applyAlignment="1">
      <alignment horizontal="center" vertical="top"/>
    </xf>
    <xf numFmtId="166" fontId="0" fillId="0" borderId="36" xfId="0" applyNumberFormat="1" applyBorder="1" applyAlignment="1">
      <alignment vertical="top"/>
    </xf>
    <xf numFmtId="166" fontId="0" fillId="0" borderId="36" xfId="0" applyNumberFormat="1" applyBorder="1" applyAlignment="1">
      <alignment horizontal="left" vertical="top"/>
    </xf>
    <xf numFmtId="166" fontId="0" fillId="0" borderId="35" xfId="0" applyNumberFormat="1" applyBorder="1" applyAlignment="1">
      <alignment vertical="top"/>
    </xf>
    <xf numFmtId="166" fontId="0" fillId="0" borderId="35" xfId="0" applyNumberFormat="1" applyBorder="1" applyAlignment="1">
      <alignment horizontal="left" vertical="top"/>
    </xf>
    <xf numFmtId="49" fontId="0" fillId="0" borderId="35" xfId="0" applyNumberFormat="1" applyBorder="1" applyAlignment="1">
      <alignment horizontal="center" vertical="top" wrapText="1"/>
    </xf>
    <xf numFmtId="49" fontId="0" fillId="0" borderId="36" xfId="0" applyNumberFormat="1" applyBorder="1" applyAlignment="1">
      <alignment horizontal="center" vertical="top" wrapText="1"/>
    </xf>
    <xf numFmtId="164" fontId="1" fillId="13" borderId="27" xfId="0" applyNumberFormat="1" applyFont="1" applyFill="1" applyBorder="1" applyAlignment="1">
      <alignment vertical="top" wrapText="1"/>
    </xf>
    <xf numFmtId="166" fontId="0" fillId="0" borderId="28" xfId="0" applyNumberFormat="1" applyBorder="1" applyAlignment="1">
      <alignment vertical="top"/>
    </xf>
    <xf numFmtId="166" fontId="0" fillId="0" borderId="29" xfId="0" applyNumberFormat="1" applyBorder="1" applyAlignment="1">
      <alignment vertical="top"/>
    </xf>
    <xf numFmtId="0" fontId="0" fillId="0" borderId="28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  <xf numFmtId="166" fontId="0" fillId="0" borderId="28" xfId="0" applyNumberFormat="1" applyBorder="1" applyAlignment="1">
      <alignment horizontal="center" vertical="top"/>
    </xf>
    <xf numFmtId="166" fontId="0" fillId="0" borderId="29" xfId="0" applyNumberFormat="1" applyBorder="1" applyAlignment="1">
      <alignment horizontal="center" vertical="top"/>
    </xf>
    <xf numFmtId="0" fontId="0" fillId="0" borderId="15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166" fontId="0" fillId="0" borderId="15" xfId="0" applyNumberForma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164" fontId="1" fillId="13" borderId="14" xfId="0" applyNumberFormat="1" applyFont="1" applyFill="1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20" xfId="0" applyBorder="1" applyAlignment="1">
      <alignment horizontal="left" vertical="top" wrapText="1"/>
    </xf>
    <xf numFmtId="49" fontId="0" fillId="0" borderId="20" xfId="0" applyNumberFormat="1" applyBorder="1" applyAlignment="1">
      <alignment horizontal="center" vertical="top" wrapText="1"/>
    </xf>
    <xf numFmtId="166" fontId="0" fillId="0" borderId="16" xfId="0" applyNumberFormat="1" applyBorder="1" applyAlignment="1">
      <alignment horizontal="left" vertical="top"/>
    </xf>
    <xf numFmtId="166" fontId="0" fillId="0" borderId="20" xfId="0" applyNumberFormat="1" applyBorder="1" applyAlignment="1">
      <alignment horizontal="center" vertical="top"/>
    </xf>
    <xf numFmtId="166" fontId="0" fillId="0" borderId="20" xfId="0" applyNumberFormat="1" applyBorder="1" applyAlignment="1">
      <alignment horizontal="left" vertical="top"/>
    </xf>
    <xf numFmtId="166" fontId="0" fillId="0" borderId="15" xfId="0" applyNumberFormat="1" applyBorder="1" applyAlignment="1">
      <alignment horizontal="left" vertical="top"/>
    </xf>
    <xf numFmtId="49" fontId="0" fillId="0" borderId="16" xfId="0" applyNumberFormat="1" applyBorder="1" applyAlignment="1">
      <alignment horizontal="center" wrapText="1"/>
    </xf>
    <xf numFmtId="0" fontId="8" fillId="0" borderId="4" xfId="0" applyFont="1" applyBorder="1" applyAlignment="1">
      <alignment horizontal="center" vertical="center" wrapText="1"/>
    </xf>
    <xf numFmtId="164" fontId="1" fillId="12" borderId="8" xfId="0" applyNumberFormat="1" applyFont="1" applyFill="1" applyBorder="1" applyAlignment="1">
      <alignment vertical="top" wrapText="1"/>
    </xf>
    <xf numFmtId="166" fontId="0" fillId="0" borderId="10" xfId="0" applyNumberFormat="1" applyBorder="1" applyAlignment="1">
      <alignment vertical="top"/>
    </xf>
    <xf numFmtId="49" fontId="7" fillId="0" borderId="10" xfId="0" applyNumberFormat="1" applyFont="1" applyBorder="1" applyAlignment="1">
      <alignment horizontal="center" wrapText="1"/>
    </xf>
    <xf numFmtId="0" fontId="0" fillId="0" borderId="10" xfId="0" applyBorder="1" applyAlignment="1">
      <alignment vertical="top" wrapText="1"/>
    </xf>
    <xf numFmtId="164" fontId="1" fillId="13" borderId="8" xfId="0" applyNumberFormat="1" applyFont="1" applyFill="1" applyBorder="1" applyAlignment="1">
      <alignment vertical="top"/>
    </xf>
    <xf numFmtId="166" fontId="0" fillId="0" borderId="9" xfId="0" applyNumberFormat="1" applyBorder="1" applyAlignment="1">
      <alignment vertical="top"/>
    </xf>
    <xf numFmtId="0" fontId="0" fillId="0" borderId="9" xfId="0" applyBorder="1" applyAlignment="1">
      <alignment vertical="top" wrapText="1"/>
    </xf>
    <xf numFmtId="49" fontId="7" fillId="0" borderId="9" xfId="0" applyNumberFormat="1" applyFont="1" applyBorder="1" applyAlignment="1">
      <alignment horizont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vertical="top"/>
    </xf>
    <xf numFmtId="1" fontId="8" fillId="0" borderId="4" xfId="0" applyNumberFormat="1" applyFont="1" applyBorder="1" applyAlignment="1">
      <alignment horizontal="center" vertical="center" wrapText="1"/>
    </xf>
    <xf numFmtId="164" fontId="1" fillId="13" borderId="18" xfId="0" applyNumberFormat="1" applyFont="1" applyFill="1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19" xfId="0" applyBorder="1" applyAlignment="1">
      <alignment horizontal="left" vertical="top" wrapText="1"/>
    </xf>
    <xf numFmtId="166" fontId="0" fillId="0" borderId="19" xfId="0" applyNumberFormat="1" applyBorder="1" applyAlignment="1">
      <alignment horizontal="center" vertical="top"/>
    </xf>
    <xf numFmtId="166" fontId="7" fillId="0" borderId="10" xfId="0" applyNumberFormat="1" applyFont="1" applyBorder="1" applyAlignment="1">
      <alignment horizontal="center"/>
    </xf>
    <xf numFmtId="49" fontId="0" fillId="0" borderId="19" xfId="0" applyNumberFormat="1" applyBorder="1" applyAlignment="1">
      <alignment horizontal="center" vertical="top" wrapText="1"/>
    </xf>
    <xf numFmtId="164" fontId="1" fillId="13" borderId="8" xfId="0" applyNumberFormat="1" applyFont="1" applyFill="1" applyBorder="1" applyAlignment="1">
      <alignment vertical="top" wrapText="1"/>
    </xf>
    <xf numFmtId="166" fontId="7" fillId="0" borderId="9" xfId="0" applyNumberFormat="1" applyFont="1" applyBorder="1" applyAlignment="1">
      <alignment horizontal="center"/>
    </xf>
    <xf numFmtId="164" fontId="1" fillId="12" borderId="8" xfId="0" applyNumberFormat="1" applyFont="1" applyFill="1" applyBorder="1" applyAlignment="1">
      <alignment vertical="top"/>
    </xf>
    <xf numFmtId="164" fontId="1" fillId="10" borderId="11" xfId="0" applyNumberFormat="1" applyFont="1" applyFill="1" applyBorder="1" applyAlignment="1">
      <alignment horizontal="right" vertical="top"/>
    </xf>
    <xf numFmtId="166" fontId="0" fillId="0" borderId="25" xfId="0" applyNumberFormat="1" applyBorder="1" applyAlignment="1">
      <alignment vertical="top"/>
    </xf>
    <xf numFmtId="0" fontId="0" fillId="0" borderId="25" xfId="0" applyBorder="1" applyAlignment="1">
      <alignment horizontal="left" vertical="top" wrapText="1"/>
    </xf>
    <xf numFmtId="166" fontId="0" fillId="0" borderId="25" xfId="0" applyNumberFormat="1" applyBorder="1" applyAlignment="1">
      <alignment horizontal="center" vertical="top"/>
    </xf>
    <xf numFmtId="164" fontId="1" fillId="13" borderId="23" xfId="0" applyNumberFormat="1" applyFont="1" applyFill="1" applyBorder="1" applyAlignment="1">
      <alignment vertical="top" wrapText="1"/>
    </xf>
    <xf numFmtId="166" fontId="0" fillId="0" borderId="24" xfId="0" applyNumberFormat="1" applyBorder="1" applyAlignment="1">
      <alignment vertical="top"/>
    </xf>
    <xf numFmtId="0" fontId="0" fillId="0" borderId="24" xfId="0" applyBorder="1" applyAlignment="1">
      <alignment horizontal="left" vertical="top" wrapText="1"/>
    </xf>
    <xf numFmtId="166" fontId="0" fillId="0" borderId="24" xfId="0" applyNumberFormat="1" applyBorder="1" applyAlignment="1">
      <alignment horizontal="center" vertical="top"/>
    </xf>
    <xf numFmtId="0" fontId="0" fillId="0" borderId="24" xfId="0" applyBorder="1" applyAlignment="1">
      <alignment vertical="top" wrapText="1"/>
    </xf>
    <xf numFmtId="0" fontId="0" fillId="0" borderId="25" xfId="0" applyBorder="1" applyAlignment="1">
      <alignment vertical="top" wrapText="1"/>
    </xf>
    <xf numFmtId="49" fontId="0" fillId="0" borderId="24" xfId="0" applyNumberFormat="1" applyBorder="1" applyAlignment="1">
      <alignment horizontal="center" vertical="top" wrapText="1"/>
    </xf>
    <xf numFmtId="49" fontId="0" fillId="0" borderId="25" xfId="0" applyNumberFormat="1" applyBorder="1" applyAlignment="1">
      <alignment horizontal="center" vertical="top" wrapText="1"/>
    </xf>
    <xf numFmtId="0" fontId="0" fillId="0" borderId="32" xfId="0" applyBorder="1" applyAlignment="1">
      <alignment vertical="top" wrapText="1"/>
    </xf>
    <xf numFmtId="0" fontId="0" fillId="0" borderId="32" xfId="0" applyBorder="1" applyAlignment="1">
      <alignment horizontal="left" vertical="top" wrapText="1"/>
    </xf>
    <xf numFmtId="166" fontId="0" fillId="0" borderId="32" xfId="0" applyNumberFormat="1" applyBorder="1" applyAlignment="1">
      <alignment horizontal="center" vertical="top"/>
    </xf>
    <xf numFmtId="164" fontId="1" fillId="13" borderId="30" xfId="0" applyNumberFormat="1" applyFont="1" applyFill="1" applyBorder="1" applyAlignment="1">
      <alignment vertical="top" wrapText="1"/>
    </xf>
    <xf numFmtId="0" fontId="0" fillId="0" borderId="31" xfId="0" applyBorder="1" applyAlignment="1">
      <alignment vertical="top" wrapText="1"/>
    </xf>
    <xf numFmtId="0" fontId="0" fillId="0" borderId="31" xfId="0" applyBorder="1" applyAlignment="1">
      <alignment horizontal="left" vertical="top" wrapText="1"/>
    </xf>
    <xf numFmtId="166" fontId="0" fillId="0" borderId="31" xfId="0" applyNumberFormat="1" applyBorder="1" applyAlignment="1">
      <alignment horizontal="center" vertical="top"/>
    </xf>
    <xf numFmtId="166" fontId="0" fillId="0" borderId="25" xfId="0" applyNumberFormat="1" applyBorder="1" applyAlignment="1">
      <alignment horizontal="left" vertical="top"/>
    </xf>
    <xf numFmtId="166" fontId="0" fillId="0" borderId="43" xfId="0" applyNumberFormat="1" applyBorder="1" applyAlignment="1">
      <alignment vertical="top"/>
    </xf>
    <xf numFmtId="0" fontId="0" fillId="0" borderId="43" xfId="0" applyBorder="1" applyAlignment="1">
      <alignment horizontal="left" vertical="top" wrapText="1"/>
    </xf>
    <xf numFmtId="166" fontId="0" fillId="0" borderId="43" xfId="0" applyNumberFormat="1" applyBorder="1" applyAlignment="1">
      <alignment horizontal="center" vertical="top"/>
    </xf>
    <xf numFmtId="166" fontId="0" fillId="0" borderId="43" xfId="0" applyNumberFormat="1" applyBorder="1" applyAlignment="1">
      <alignment horizontal="left" vertical="top"/>
    </xf>
    <xf numFmtId="164" fontId="1" fillId="13" borderId="41" xfId="0" applyNumberFormat="1" applyFont="1" applyFill="1" applyBorder="1" applyAlignment="1">
      <alignment vertical="top" wrapText="1"/>
    </xf>
    <xf numFmtId="166" fontId="0" fillId="0" borderId="42" xfId="0" applyNumberFormat="1" applyBorder="1" applyAlignment="1">
      <alignment vertical="top"/>
    </xf>
    <xf numFmtId="0" fontId="0" fillId="0" borderId="42" xfId="0" applyBorder="1" applyAlignment="1">
      <alignment horizontal="left" vertical="top" wrapText="1"/>
    </xf>
    <xf numFmtId="166" fontId="0" fillId="0" borderId="42" xfId="0" applyNumberFormat="1" applyBorder="1" applyAlignment="1">
      <alignment horizontal="center" vertical="top"/>
    </xf>
    <xf numFmtId="0" fontId="0" fillId="0" borderId="43" xfId="0" applyBorder="1" applyAlignment="1">
      <alignment vertical="top" wrapText="1"/>
    </xf>
    <xf numFmtId="49" fontId="0" fillId="0" borderId="43" xfId="0" applyNumberFormat="1" applyBorder="1" applyAlignment="1">
      <alignment horizontal="center" vertical="top" wrapText="1"/>
    </xf>
    <xf numFmtId="0" fontId="0" fillId="0" borderId="42" xfId="0" applyBorder="1" applyAlignment="1">
      <alignment vertical="top" wrapText="1"/>
    </xf>
    <xf numFmtId="166" fontId="0" fillId="0" borderId="42" xfId="0" applyNumberFormat="1" applyBorder="1" applyAlignment="1">
      <alignment horizontal="left" vertical="top"/>
    </xf>
    <xf numFmtId="49" fontId="0" fillId="0" borderId="42" xfId="0" applyNumberFormat="1" applyBorder="1" applyAlignment="1">
      <alignment horizontal="center" vertical="top" wrapText="1"/>
    </xf>
    <xf numFmtId="166" fontId="0" fillId="0" borderId="47" xfId="0" applyNumberFormat="1" applyBorder="1" applyAlignment="1">
      <alignment horizontal="left" vertical="top"/>
    </xf>
    <xf numFmtId="166" fontId="0" fillId="0" borderId="47" xfId="0" applyNumberFormat="1" applyBorder="1" applyAlignment="1">
      <alignment horizontal="center" vertical="top"/>
    </xf>
    <xf numFmtId="0" fontId="0" fillId="0" borderId="47" xfId="0" applyBorder="1" applyAlignment="1">
      <alignment vertical="top" wrapText="1"/>
    </xf>
    <xf numFmtId="0" fontId="0" fillId="0" borderId="47" xfId="0" applyBorder="1" applyAlignment="1">
      <alignment horizontal="left" vertical="top" wrapText="1"/>
    </xf>
    <xf numFmtId="164" fontId="1" fillId="13" borderId="45" xfId="0" applyNumberFormat="1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6" xfId="0" applyBorder="1" applyAlignment="1">
      <alignment horizontal="left" vertical="top" wrapText="1"/>
    </xf>
    <xf numFmtId="166" fontId="0" fillId="0" borderId="46" xfId="0" applyNumberFormat="1" applyBorder="1" applyAlignment="1">
      <alignment horizontal="center" vertical="top"/>
    </xf>
    <xf numFmtId="166" fontId="0" fillId="0" borderId="47" xfId="0" applyNumberFormat="1" applyBorder="1" applyAlignment="1">
      <alignment vertical="top"/>
    </xf>
    <xf numFmtId="166" fontId="0" fillId="0" borderId="46" xfId="0" applyNumberFormat="1" applyBorder="1" applyAlignment="1">
      <alignment vertical="top"/>
    </xf>
    <xf numFmtId="166" fontId="0" fillId="0" borderId="46" xfId="0" applyNumberFormat="1" applyBorder="1" applyAlignment="1">
      <alignment horizontal="left" vertical="top"/>
    </xf>
    <xf numFmtId="49" fontId="0" fillId="0" borderId="46" xfId="0" applyNumberFormat="1" applyBorder="1" applyAlignment="1">
      <alignment horizontal="center" vertical="top" wrapText="1"/>
    </xf>
    <xf numFmtId="49" fontId="0" fillId="0" borderId="47" xfId="0" applyNumberFormat="1" applyBorder="1" applyAlignment="1">
      <alignment horizontal="center" vertical="top" wrapText="1"/>
    </xf>
    <xf numFmtId="164" fontId="1" fillId="13" borderId="45" xfId="0" applyNumberFormat="1" applyFont="1" applyFill="1" applyBorder="1" applyAlignment="1">
      <alignment vertical="top"/>
    </xf>
    <xf numFmtId="166" fontId="0" fillId="0" borderId="51" xfId="0" applyNumberFormat="1" applyBorder="1" applyAlignment="1">
      <alignment vertical="top"/>
    </xf>
    <xf numFmtId="0" fontId="0" fillId="0" borderId="51" xfId="0" applyBorder="1" applyAlignment="1">
      <alignment horizontal="left" vertical="top" wrapText="1"/>
    </xf>
    <xf numFmtId="166" fontId="0" fillId="0" borderId="51" xfId="0" applyNumberFormat="1" applyBorder="1" applyAlignment="1">
      <alignment horizontal="center" vertical="top"/>
    </xf>
    <xf numFmtId="166" fontId="0" fillId="0" borderId="51" xfId="0" applyNumberFormat="1" applyBorder="1" applyAlignment="1">
      <alignment horizontal="left" vertical="top"/>
    </xf>
    <xf numFmtId="49" fontId="0" fillId="0" borderId="51" xfId="0" applyNumberFormat="1" applyBorder="1" applyAlignment="1">
      <alignment horizontal="center" vertical="top" wrapText="1"/>
    </xf>
    <xf numFmtId="164" fontId="1" fillId="13" borderId="49" xfId="0" applyNumberFormat="1" applyFont="1" applyFill="1" applyBorder="1" applyAlignment="1">
      <alignment vertical="top" wrapText="1"/>
    </xf>
    <xf numFmtId="166" fontId="0" fillId="0" borderId="50" xfId="0" applyNumberFormat="1" applyBorder="1" applyAlignment="1">
      <alignment vertical="top"/>
    </xf>
    <xf numFmtId="166" fontId="0" fillId="0" borderId="50" xfId="0" applyNumberFormat="1" applyBorder="1" applyAlignment="1">
      <alignment horizontal="left" vertical="top"/>
    </xf>
    <xf numFmtId="166" fontId="0" fillId="0" borderId="50" xfId="0" applyNumberFormat="1" applyBorder="1" applyAlignment="1">
      <alignment horizontal="center" vertical="top"/>
    </xf>
    <xf numFmtId="0" fontId="0" fillId="0" borderId="54" xfId="0" applyBorder="1" applyAlignment="1">
      <alignment vertical="top" wrapText="1"/>
    </xf>
    <xf numFmtId="0" fontId="0" fillId="0" borderId="54" xfId="0" applyBorder="1" applyAlignment="1">
      <alignment horizontal="left" vertical="top" wrapText="1"/>
    </xf>
    <xf numFmtId="49" fontId="0" fillId="0" borderId="54" xfId="0" applyNumberFormat="1" applyBorder="1" applyAlignment="1">
      <alignment horizontal="center" vertical="top" wrapText="1"/>
    </xf>
    <xf numFmtId="166" fontId="0" fillId="0" borderId="54" xfId="0" applyNumberFormat="1" applyBorder="1" applyAlignment="1">
      <alignment horizontal="center" vertical="top"/>
    </xf>
    <xf numFmtId="166" fontId="0" fillId="0" borderId="54" xfId="0" applyNumberFormat="1" applyBorder="1" applyAlignment="1">
      <alignment horizontal="left" vertical="top"/>
    </xf>
    <xf numFmtId="164" fontId="1" fillId="13" borderId="52" xfId="0" applyNumberFormat="1" applyFont="1" applyFill="1" applyBorder="1" applyAlignment="1">
      <alignment vertical="top" wrapText="1"/>
    </xf>
    <xf numFmtId="0" fontId="0" fillId="0" borderId="53" xfId="0" applyBorder="1" applyAlignment="1">
      <alignment vertical="top" wrapText="1"/>
    </xf>
    <xf numFmtId="0" fontId="0" fillId="0" borderId="53" xfId="0" applyBorder="1" applyAlignment="1">
      <alignment horizontal="left" vertical="top" wrapText="1"/>
    </xf>
    <xf numFmtId="49" fontId="0" fillId="0" borderId="53" xfId="0" applyNumberFormat="1" applyBorder="1" applyAlignment="1">
      <alignment horizontal="center" vertical="top" wrapText="1"/>
    </xf>
    <xf numFmtId="166" fontId="0" fillId="0" borderId="53" xfId="0" applyNumberFormat="1" applyBorder="1" applyAlignment="1">
      <alignment vertical="top"/>
    </xf>
    <xf numFmtId="166" fontId="0" fillId="0" borderId="54" xfId="0" applyNumberFormat="1" applyBorder="1" applyAlignment="1">
      <alignment vertical="top"/>
    </xf>
    <xf numFmtId="166" fontId="0" fillId="0" borderId="53" xfId="0" applyNumberFormat="1" applyBorder="1" applyAlignment="1">
      <alignment horizontal="left" vertical="top" wrapText="1"/>
    </xf>
    <xf numFmtId="166" fontId="0" fillId="0" borderId="54" xfId="0" applyNumberFormat="1" applyBorder="1" applyAlignment="1">
      <alignment horizontal="left" vertical="top" wrapText="1"/>
    </xf>
    <xf numFmtId="166" fontId="0" fillId="0" borderId="53" xfId="0" applyNumberFormat="1" applyBorder="1" applyAlignment="1">
      <alignment horizontal="center" vertical="top"/>
    </xf>
    <xf numFmtId="166" fontId="0" fillId="0" borderId="53" xfId="0" applyNumberFormat="1" applyBorder="1" applyAlignment="1">
      <alignment horizontal="left" vertical="top"/>
    </xf>
    <xf numFmtId="49" fontId="0" fillId="0" borderId="54" xfId="0" applyNumberFormat="1" applyBorder="1" applyAlignment="1">
      <alignment horizontal="left" vertical="top" wrapText="1"/>
    </xf>
    <xf numFmtId="164" fontId="7" fillId="0" borderId="5" xfId="0" applyNumberFormat="1" applyFont="1" applyBorder="1" applyAlignment="1">
      <alignment horizontal="center" vertical="top"/>
    </xf>
    <xf numFmtId="0" fontId="0" fillId="0" borderId="5" xfId="0" applyBorder="1" applyAlignment="1">
      <alignment vertical="top" wrapText="1"/>
    </xf>
    <xf numFmtId="0" fontId="1" fillId="2" borderId="4" xfId="0" applyFont="1" applyFill="1" applyBorder="1" applyAlignment="1">
      <alignment horizontal="right" vertical="top"/>
    </xf>
    <xf numFmtId="0" fontId="1" fillId="2" borderId="5" xfId="0" applyFont="1" applyFill="1" applyBorder="1" applyAlignment="1">
      <alignment horizontal="right" vertical="top"/>
    </xf>
    <xf numFmtId="0" fontId="1" fillId="2" borderId="4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1" fillId="3" borderId="5" xfId="0" applyFont="1" applyFill="1" applyBorder="1" applyAlignment="1">
      <alignment horizontal="right" vertical="top"/>
    </xf>
    <xf numFmtId="0" fontId="1" fillId="3" borderId="5" xfId="0" applyFont="1" applyFill="1" applyBorder="1" applyAlignment="1">
      <alignment vertical="top" wrapText="1"/>
    </xf>
    <xf numFmtId="49" fontId="7" fillId="0" borderId="10" xfId="0" applyNumberFormat="1" applyFont="1" applyBorder="1" applyAlignment="1">
      <alignment horizontal="center" vertical="top" wrapText="1"/>
    </xf>
    <xf numFmtId="166" fontId="7" fillId="0" borderId="10" xfId="0" applyNumberFormat="1" applyFont="1" applyBorder="1" applyAlignment="1">
      <alignment horizontal="center" vertical="top"/>
    </xf>
    <xf numFmtId="49" fontId="7" fillId="0" borderId="9" xfId="0" applyNumberFormat="1" applyFont="1" applyBorder="1" applyAlignment="1">
      <alignment horizontal="center" vertical="top" wrapText="1"/>
    </xf>
    <xf numFmtId="166" fontId="6" fillId="0" borderId="9" xfId="0" applyNumberFormat="1" applyFont="1" applyBorder="1" applyAlignment="1">
      <alignment horizontal="center" vertical="top" wrapText="1"/>
    </xf>
    <xf numFmtId="166" fontId="6" fillId="0" borderId="10" xfId="0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center" wrapText="1"/>
    </xf>
    <xf numFmtId="166" fontId="7" fillId="0" borderId="9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0" fillId="0" borderId="8" xfId="0" applyBorder="1" applyAlignment="1">
      <alignment vertical="top" wrapText="1"/>
    </xf>
    <xf numFmtId="0" fontId="0" fillId="0" borderId="1" xfId="0" applyBorder="1" applyAlignment="1">
      <alignment vertical="top"/>
    </xf>
    <xf numFmtId="164" fontId="1" fillId="13" borderId="7" xfId="0" applyNumberFormat="1" applyFont="1" applyFill="1" applyBorder="1" applyAlignment="1">
      <alignment vertical="top"/>
    </xf>
    <xf numFmtId="0" fontId="0" fillId="0" borderId="12" xfId="0" applyBorder="1" applyAlignment="1">
      <alignment vertical="top" wrapText="1"/>
    </xf>
    <xf numFmtId="0" fontId="1" fillId="11" borderId="7" xfId="0" applyFont="1" applyFill="1" applyBorder="1" applyAlignment="1">
      <alignment vertical="top"/>
    </xf>
    <xf numFmtId="0" fontId="0" fillId="0" borderId="7" xfId="0" applyBorder="1" applyAlignment="1">
      <alignment vertical="top"/>
    </xf>
    <xf numFmtId="0" fontId="1" fillId="11" borderId="6" xfId="0" applyFont="1" applyFill="1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vertical="top" wrapText="1"/>
    </xf>
    <xf numFmtId="49" fontId="0" fillId="0" borderId="4" xfId="0" applyNumberForma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49" fontId="0" fillId="0" borderId="4" xfId="0" applyNumberForma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1" fillId="4" borderId="2" xfId="0" applyFont="1" applyFill="1" applyBorder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1" fillId="5" borderId="2" xfId="0" applyFont="1" applyFill="1" applyBorder="1" applyAlignment="1">
      <alignment vertical="top"/>
    </xf>
    <xf numFmtId="0" fontId="1" fillId="5" borderId="0" xfId="0" applyFont="1" applyFill="1" applyAlignment="1">
      <alignment vertical="top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colors>
    <mruColors>
      <color rgb="FFFFCCFF"/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44D99-3D1C-4CE1-8722-42F87FF3A03D}">
  <sheetPr>
    <tabColor rgb="FFFF99FF"/>
    <pageSetUpPr fitToPage="1"/>
  </sheetPr>
  <dimension ref="A4:AL707"/>
  <sheetViews>
    <sheetView view="pageBreakPreview" zoomScale="90" zoomScaleNormal="120" zoomScaleSheetLayoutView="90" workbookViewId="0">
      <pane ySplit="14" topLeftCell="A681" activePane="bottomLeft" state="frozen"/>
      <selection pane="bottomLeft" activeCell="A613" sqref="A613:XFD707"/>
    </sheetView>
  </sheetViews>
  <sheetFormatPr defaultColWidth="10.83203125" defaultRowHeight="11.25" x14ac:dyDescent="0.2"/>
  <cols>
    <col min="1" max="1" width="5.83203125" style="1" customWidth="1"/>
    <col min="2" max="2" width="12.83203125" style="1" customWidth="1"/>
    <col min="3" max="9" width="10.83203125" style="1"/>
    <col min="10" max="10" width="12.83203125" style="3" customWidth="1"/>
    <col min="11" max="11" width="10.83203125" style="2"/>
    <col min="12" max="24" width="11.83203125" style="2" customWidth="1"/>
    <col min="25" max="26" width="11.83203125" style="1" customWidth="1"/>
    <col min="27" max="27" width="11.83203125" style="2" customWidth="1"/>
    <col min="28" max="28" width="9.6640625" style="1" customWidth="1"/>
    <col min="29" max="29" width="10.1640625" style="1" customWidth="1"/>
    <col min="30" max="31" width="6.83203125" style="1" customWidth="1"/>
    <col min="32" max="35" width="11.83203125" style="2" customWidth="1"/>
    <col min="36" max="36" width="20.83203125" style="1" customWidth="1"/>
    <col min="37" max="16384" width="10.83203125" style="1"/>
  </cols>
  <sheetData>
    <row r="4" spans="1:37" ht="5.0999999999999996" customHeight="1" x14ac:dyDescent="0.2"/>
    <row r="5" spans="1:37" s="7" customFormat="1" ht="14.25" x14ac:dyDescent="0.2">
      <c r="A5" s="463" t="s">
        <v>3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6"/>
      <c r="Q5" s="6"/>
      <c r="R5" s="6"/>
      <c r="S5" s="6"/>
      <c r="T5" s="6"/>
      <c r="U5" s="6"/>
      <c r="V5" s="6"/>
      <c r="W5" s="6"/>
      <c r="X5" s="6"/>
      <c r="AA5" s="6"/>
      <c r="AF5" s="6"/>
      <c r="AG5" s="6"/>
      <c r="AH5" s="6"/>
      <c r="AI5" s="6"/>
    </row>
    <row r="6" spans="1:37" ht="27.95" customHeight="1" x14ac:dyDescent="0.2">
      <c r="A6" s="8" t="s">
        <v>4</v>
      </c>
      <c r="B6" s="464" t="s">
        <v>5</v>
      </c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</row>
    <row r="7" spans="1:37" ht="8.1" customHeight="1" x14ac:dyDescent="0.2">
      <c r="C7" s="465" t="s">
        <v>6</v>
      </c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</row>
    <row r="8" spans="1:37" ht="5.0999999999999996" customHeight="1" x14ac:dyDescent="0.2"/>
    <row r="9" spans="1:37" x14ac:dyDescent="0.2">
      <c r="E9" s="8" t="s">
        <v>7</v>
      </c>
      <c r="F9" s="466" t="s">
        <v>8</v>
      </c>
      <c r="G9" s="466"/>
      <c r="J9" s="10" t="s">
        <v>9</v>
      </c>
      <c r="K9" s="467" t="s">
        <v>10</v>
      </c>
      <c r="L9" s="467"/>
    </row>
    <row r="10" spans="1:37" s="3" customFormat="1" x14ac:dyDescent="0.2">
      <c r="J10" s="10" t="s">
        <v>11</v>
      </c>
      <c r="K10" s="468">
        <v>1.03320565</v>
      </c>
      <c r="L10" s="468"/>
    </row>
    <row r="12" spans="1:37" x14ac:dyDescent="0.2">
      <c r="A12" s="473" t="s">
        <v>12</v>
      </c>
      <c r="B12" s="473" t="s">
        <v>13</v>
      </c>
      <c r="C12" s="473" t="s">
        <v>14</v>
      </c>
      <c r="D12" s="473"/>
      <c r="E12" s="473"/>
      <c r="F12" s="473"/>
      <c r="G12" s="473"/>
      <c r="H12" s="473"/>
      <c r="I12" s="473"/>
      <c r="J12" s="476" t="s">
        <v>15</v>
      </c>
      <c r="K12" s="475" t="s">
        <v>17</v>
      </c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3" t="s">
        <v>44</v>
      </c>
      <c r="Z12" s="473"/>
      <c r="AA12" s="473"/>
      <c r="AB12" s="473" t="s">
        <v>47</v>
      </c>
      <c r="AC12" s="473"/>
      <c r="AD12" s="473"/>
      <c r="AE12" s="473"/>
      <c r="AF12" s="473"/>
      <c r="AG12" s="473"/>
      <c r="AH12" s="473"/>
      <c r="AI12" s="473"/>
      <c r="AJ12" s="474" t="s">
        <v>59</v>
      </c>
    </row>
    <row r="13" spans="1:37" ht="16.5" x14ac:dyDescent="0.2">
      <c r="A13" s="473"/>
      <c r="B13" s="473"/>
      <c r="C13" s="473"/>
      <c r="D13" s="473"/>
      <c r="E13" s="473"/>
      <c r="F13" s="473"/>
      <c r="G13" s="473"/>
      <c r="H13" s="473"/>
      <c r="I13" s="473"/>
      <c r="J13" s="476"/>
      <c r="K13" s="14" t="s">
        <v>18</v>
      </c>
      <c r="L13" s="14" t="s">
        <v>20</v>
      </c>
      <c r="M13" s="14" t="s">
        <v>22</v>
      </c>
      <c r="N13" s="14" t="s">
        <v>24</v>
      </c>
      <c r="O13" s="14" t="s">
        <v>26</v>
      </c>
      <c r="P13" s="475" t="s">
        <v>28</v>
      </c>
      <c r="Q13" s="14" t="s">
        <v>29</v>
      </c>
      <c r="R13" s="14" t="s">
        <v>31</v>
      </c>
      <c r="S13" s="475" t="s">
        <v>33</v>
      </c>
      <c r="T13" s="14" t="s">
        <v>34</v>
      </c>
      <c r="U13" s="14" t="s">
        <v>36</v>
      </c>
      <c r="V13" s="14" t="s">
        <v>38</v>
      </c>
      <c r="W13" s="14" t="s">
        <v>40</v>
      </c>
      <c r="X13" s="14" t="s">
        <v>42</v>
      </c>
      <c r="Y13" s="12" t="s">
        <v>45</v>
      </c>
      <c r="Z13" s="12" t="s">
        <v>46</v>
      </c>
      <c r="AA13" s="14" t="s">
        <v>42</v>
      </c>
      <c r="AB13" s="12" t="s">
        <v>48</v>
      </c>
      <c r="AC13" s="12" t="s">
        <v>49</v>
      </c>
      <c r="AD13" s="12" t="s">
        <v>50</v>
      </c>
      <c r="AE13" s="12" t="s">
        <v>51</v>
      </c>
      <c r="AF13" s="475" t="s">
        <v>52</v>
      </c>
      <c r="AG13" s="475"/>
      <c r="AH13" s="475" t="s">
        <v>53</v>
      </c>
      <c r="AI13" s="475"/>
      <c r="AJ13" s="474"/>
    </row>
    <row r="14" spans="1:37" ht="16.5" x14ac:dyDescent="0.2">
      <c r="A14" s="473"/>
      <c r="B14" s="473"/>
      <c r="C14" s="473"/>
      <c r="D14" s="473"/>
      <c r="E14" s="473"/>
      <c r="F14" s="473"/>
      <c r="G14" s="473"/>
      <c r="H14" s="473"/>
      <c r="I14" s="473"/>
      <c r="J14" s="13" t="s">
        <v>16</v>
      </c>
      <c r="K14" s="14" t="s">
        <v>19</v>
      </c>
      <c r="L14" s="14" t="s">
        <v>21</v>
      </c>
      <c r="M14" s="14" t="s">
        <v>23</v>
      </c>
      <c r="N14" s="14" t="s">
        <v>25</v>
      </c>
      <c r="O14" s="14" t="s">
        <v>27</v>
      </c>
      <c r="P14" s="475"/>
      <c r="Q14" s="14" t="s">
        <v>30</v>
      </c>
      <c r="R14" s="14" t="s">
        <v>32</v>
      </c>
      <c r="S14" s="475"/>
      <c r="T14" s="14" t="s">
        <v>35</v>
      </c>
      <c r="U14" s="14" t="s">
        <v>37</v>
      </c>
      <c r="V14" s="14" t="s">
        <v>39</v>
      </c>
      <c r="W14" s="14" t="s">
        <v>41</v>
      </c>
      <c r="X14" s="14" t="s">
        <v>43</v>
      </c>
      <c r="Y14" s="12">
        <v>1.03320565</v>
      </c>
      <c r="Z14" s="12">
        <v>1.0332056499932174</v>
      </c>
      <c r="AA14" s="14" t="s">
        <v>43</v>
      </c>
      <c r="AB14" s="12" t="s">
        <v>24</v>
      </c>
      <c r="AC14" s="12" t="s">
        <v>54</v>
      </c>
      <c r="AD14" s="12" t="s">
        <v>55</v>
      </c>
      <c r="AE14" s="12" t="s">
        <v>56</v>
      </c>
      <c r="AF14" s="14" t="s">
        <v>57</v>
      </c>
      <c r="AG14" s="14" t="s">
        <v>58</v>
      </c>
      <c r="AH14" s="14" t="s">
        <v>57</v>
      </c>
      <c r="AI14" s="14" t="s">
        <v>58</v>
      </c>
      <c r="AJ14" s="474"/>
    </row>
    <row r="15" spans="1:37" s="158" customFormat="1" x14ac:dyDescent="0.2">
      <c r="B15" s="158" t="s">
        <v>1103</v>
      </c>
      <c r="J15" s="160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AA15" s="161"/>
      <c r="AF15" s="161"/>
      <c r="AG15" s="161"/>
      <c r="AH15" s="161"/>
      <c r="AI15" s="161"/>
    </row>
    <row r="16" spans="1:37" ht="12.75" x14ac:dyDescent="0.2">
      <c r="A16" s="469" t="s">
        <v>1104</v>
      </c>
      <c r="B16" s="469"/>
      <c r="C16" s="470" t="s">
        <v>1105</v>
      </c>
      <c r="D16" s="470"/>
      <c r="E16" s="470"/>
      <c r="F16" s="470"/>
      <c r="G16" s="470"/>
      <c r="H16" s="470"/>
      <c r="I16" s="470"/>
      <c r="J16" s="149"/>
      <c r="K16" s="152">
        <v>0</v>
      </c>
      <c r="L16" s="152">
        <v>0</v>
      </c>
      <c r="M16" s="152">
        <v>-334590.59999999998</v>
      </c>
      <c r="N16" s="152">
        <v>0</v>
      </c>
      <c r="O16" s="152">
        <v>0</v>
      </c>
      <c r="P16" s="152">
        <v>-1190163.25</v>
      </c>
      <c r="Q16" s="152">
        <v>0</v>
      </c>
      <c r="R16" s="152">
        <v>0</v>
      </c>
      <c r="S16" s="152">
        <v>0</v>
      </c>
      <c r="T16" s="152">
        <v>0</v>
      </c>
      <c r="U16" s="152">
        <v>0</v>
      </c>
      <c r="V16" s="152">
        <v>0</v>
      </c>
      <c r="W16" s="152">
        <v>-1208015.7</v>
      </c>
      <c r="X16" s="153">
        <v>-1208015.7</v>
      </c>
      <c r="Y16" s="153">
        <v>-1248128.6499999999</v>
      </c>
      <c r="Z16" s="153">
        <v>0</v>
      </c>
      <c r="AA16" s="154">
        <v>-1248128.6499999999</v>
      </c>
      <c r="AB16" s="154"/>
      <c r="AC16" s="154"/>
      <c r="AD16" s="154"/>
      <c r="AE16" s="152"/>
      <c r="AF16" s="152">
        <v>-334590.59999999998</v>
      </c>
      <c r="AG16" s="152">
        <v>0</v>
      </c>
      <c r="AH16" s="152">
        <v>0</v>
      </c>
      <c r="AI16" s="152"/>
      <c r="AJ16" s="152"/>
      <c r="AK16" s="154"/>
    </row>
    <row r="17" spans="1:37" ht="12.75" x14ac:dyDescent="0.2">
      <c r="A17" s="469"/>
      <c r="B17" s="469"/>
      <c r="C17" s="470"/>
      <c r="D17" s="470"/>
      <c r="E17" s="470"/>
      <c r="F17" s="470"/>
      <c r="G17" s="470"/>
      <c r="H17" s="470"/>
      <c r="I17" s="470"/>
      <c r="J17" s="149"/>
      <c r="K17" s="152">
        <v>0</v>
      </c>
      <c r="L17" s="152">
        <v>0</v>
      </c>
      <c r="M17" s="152">
        <v>-855572.65</v>
      </c>
      <c r="N17" s="152">
        <v>0</v>
      </c>
      <c r="O17" s="152">
        <v>0</v>
      </c>
      <c r="P17" s="152"/>
      <c r="Q17" s="152">
        <v>0</v>
      </c>
      <c r="R17" s="152">
        <v>0</v>
      </c>
      <c r="S17" s="152"/>
      <c r="T17" s="152">
        <v>-1190163.25</v>
      </c>
      <c r="U17" s="152">
        <v>0</v>
      </c>
      <c r="V17" s="152">
        <v>0</v>
      </c>
      <c r="W17" s="152">
        <v>0</v>
      </c>
      <c r="X17" s="153">
        <v>-1208015.7</v>
      </c>
      <c r="Y17" s="153">
        <v>0</v>
      </c>
      <c r="Z17" s="153">
        <v>0</v>
      </c>
      <c r="AA17" s="154">
        <v>-1248128.6499999999</v>
      </c>
      <c r="AB17" s="154"/>
      <c r="AC17" s="154"/>
      <c r="AD17" s="154"/>
      <c r="AE17" s="152"/>
      <c r="AF17" s="152">
        <v>-855572.65</v>
      </c>
      <c r="AG17" s="152">
        <v>0</v>
      </c>
      <c r="AH17" s="152">
        <v>0</v>
      </c>
      <c r="AI17" s="152"/>
      <c r="AJ17" s="152"/>
      <c r="AK17" s="154"/>
    </row>
    <row r="18" spans="1:37" ht="12.75" x14ac:dyDescent="0.2">
      <c r="A18" s="147">
        <v>1</v>
      </c>
      <c r="B18" s="148" t="s">
        <v>1106</v>
      </c>
      <c r="C18" s="471" t="s">
        <v>385</v>
      </c>
      <c r="D18" s="471"/>
      <c r="E18" s="471"/>
      <c r="F18" s="471"/>
      <c r="G18" s="471"/>
      <c r="H18" s="471"/>
      <c r="I18" s="471"/>
      <c r="J18" s="151" t="s">
        <v>156</v>
      </c>
      <c r="K18" s="155"/>
      <c r="L18" s="155"/>
      <c r="M18" s="155">
        <v>-334590.59999999998</v>
      </c>
      <c r="N18" s="155"/>
      <c r="O18" s="155"/>
      <c r="P18" s="472">
        <v>-1190163.25</v>
      </c>
      <c r="Q18" s="155"/>
      <c r="R18" s="155"/>
      <c r="S18" s="472"/>
      <c r="T18" s="155"/>
      <c r="U18" s="155"/>
      <c r="V18" s="155"/>
      <c r="W18" s="155">
        <v>-1208015.7</v>
      </c>
      <c r="X18" s="155">
        <v>-1208015.7</v>
      </c>
      <c r="Y18" s="155">
        <v>-1248128.6499999999</v>
      </c>
      <c r="Z18" s="155">
        <v>0</v>
      </c>
      <c r="AA18" s="155">
        <v>-1248128.6499999999</v>
      </c>
      <c r="AB18" s="156">
        <v>1</v>
      </c>
      <c r="AC18" s="156">
        <v>1</v>
      </c>
      <c r="AD18" s="156">
        <v>1</v>
      </c>
      <c r="AE18" s="155">
        <v>1</v>
      </c>
      <c r="AF18" s="155">
        <v>-334590.59999999998</v>
      </c>
      <c r="AG18" s="155"/>
      <c r="AH18" s="155"/>
      <c r="AI18" s="155"/>
      <c r="AJ18" s="155"/>
      <c r="AK18" s="156"/>
    </row>
    <row r="19" spans="1:37" ht="12.75" x14ac:dyDescent="0.2">
      <c r="A19" s="148"/>
      <c r="B19" s="148"/>
      <c r="C19" s="471"/>
      <c r="D19" s="471"/>
      <c r="E19" s="471"/>
      <c r="F19" s="471"/>
      <c r="G19" s="471"/>
      <c r="H19" s="471"/>
      <c r="I19" s="471"/>
      <c r="J19" s="150" t="s">
        <v>1156</v>
      </c>
      <c r="K19" s="155"/>
      <c r="L19" s="155"/>
      <c r="M19" s="155">
        <v>-855572.65</v>
      </c>
      <c r="N19" s="155"/>
      <c r="O19" s="155"/>
      <c r="P19" s="472"/>
      <c r="Q19" s="155"/>
      <c r="R19" s="155"/>
      <c r="S19" s="472"/>
      <c r="T19" s="155">
        <v>-1190163.25</v>
      </c>
      <c r="U19" s="155"/>
      <c r="V19" s="155"/>
      <c r="W19" s="155"/>
      <c r="X19" s="155">
        <v>-1208015.7</v>
      </c>
      <c r="Y19" s="155">
        <v>0</v>
      </c>
      <c r="Z19" s="155"/>
      <c r="AA19" s="155">
        <v>-1248128.6499999999</v>
      </c>
      <c r="AB19" s="156">
        <v>1</v>
      </c>
      <c r="AC19" s="156">
        <v>1</v>
      </c>
      <c r="AD19" s="156">
        <v>3.4409999999999998</v>
      </c>
      <c r="AE19" s="155">
        <v>3.0280800000000001</v>
      </c>
      <c r="AF19" s="155">
        <v>-855572.65</v>
      </c>
      <c r="AG19" s="155"/>
      <c r="AH19" s="155"/>
      <c r="AI19" s="155"/>
      <c r="AJ19" s="155"/>
      <c r="AK19" s="156"/>
    </row>
    <row r="20" spans="1:37" ht="12.75" x14ac:dyDescent="0.2">
      <c r="A20" s="469" t="s">
        <v>1107</v>
      </c>
      <c r="B20" s="469"/>
      <c r="C20" s="470" t="s">
        <v>1108</v>
      </c>
      <c r="D20" s="470"/>
      <c r="E20" s="470"/>
      <c r="F20" s="470"/>
      <c r="G20" s="470"/>
      <c r="H20" s="470"/>
      <c r="I20" s="470"/>
      <c r="J20" s="149"/>
      <c r="K20" s="152">
        <v>1188.9399999999998</v>
      </c>
      <c r="L20" s="152">
        <v>18842.87</v>
      </c>
      <c r="M20" s="152">
        <v>5827.3499999999995</v>
      </c>
      <c r="N20" s="152">
        <v>7703.1600000000008</v>
      </c>
      <c r="O20" s="152">
        <v>403.31999999999994</v>
      </c>
      <c r="P20" s="152">
        <v>66395.48000000001</v>
      </c>
      <c r="Q20" s="152">
        <v>3985.1899999999996</v>
      </c>
      <c r="R20" s="152">
        <v>0</v>
      </c>
      <c r="S20" s="152">
        <v>0</v>
      </c>
      <c r="T20" s="152">
        <v>0</v>
      </c>
      <c r="U20" s="152">
        <v>0</v>
      </c>
      <c r="V20" s="152">
        <v>0</v>
      </c>
      <c r="W20" s="152">
        <v>71374.98000000001</v>
      </c>
      <c r="X20" s="153">
        <v>71014.739999999991</v>
      </c>
      <c r="Y20" s="153">
        <v>73372.83</v>
      </c>
      <c r="Z20" s="153">
        <v>0</v>
      </c>
      <c r="AA20" s="154">
        <v>73372.83</v>
      </c>
      <c r="AB20" s="154"/>
      <c r="AC20" s="154"/>
      <c r="AD20" s="154"/>
      <c r="AE20" s="152"/>
      <c r="AF20" s="152">
        <v>5827.3499999999995</v>
      </c>
      <c r="AG20" s="152">
        <v>0</v>
      </c>
      <c r="AH20" s="152">
        <v>0</v>
      </c>
      <c r="AI20" s="152"/>
      <c r="AJ20" s="152"/>
      <c r="AK20" s="154"/>
    </row>
    <row r="21" spans="1:37" ht="12.75" x14ac:dyDescent="0.2">
      <c r="A21" s="469"/>
      <c r="B21" s="469"/>
      <c r="C21" s="470"/>
      <c r="D21" s="470"/>
      <c r="E21" s="470"/>
      <c r="F21" s="470"/>
      <c r="G21" s="470"/>
      <c r="H21" s="470"/>
      <c r="I21" s="470"/>
      <c r="J21" s="149"/>
      <c r="K21" s="152">
        <v>5640.6800000000012</v>
      </c>
      <c r="L21" s="152">
        <v>6080.5</v>
      </c>
      <c r="M21" s="152">
        <v>19431.210000000003</v>
      </c>
      <c r="N21" s="152">
        <v>8191.96</v>
      </c>
      <c r="O21" s="152">
        <v>354.93</v>
      </c>
      <c r="P21" s="152"/>
      <c r="Q21" s="152">
        <v>0</v>
      </c>
      <c r="R21" s="152">
        <v>0</v>
      </c>
      <c r="S21" s="152"/>
      <c r="T21" s="152">
        <v>70380.670000000013</v>
      </c>
      <c r="U21" s="152">
        <v>-61.4</v>
      </c>
      <c r="V21" s="152">
        <v>0</v>
      </c>
      <c r="W21" s="152">
        <v>0</v>
      </c>
      <c r="X21" s="153">
        <v>71374.98000000001</v>
      </c>
      <c r="Y21" s="153">
        <v>372.21000000000004</v>
      </c>
      <c r="Z21" s="153">
        <v>0</v>
      </c>
      <c r="AA21" s="154">
        <v>73745.039999999979</v>
      </c>
      <c r="AB21" s="154"/>
      <c r="AC21" s="154"/>
      <c r="AD21" s="154"/>
      <c r="AE21" s="152"/>
      <c r="AF21" s="152">
        <v>10382.400000000001</v>
      </c>
      <c r="AG21" s="152">
        <v>0</v>
      </c>
      <c r="AH21" s="152">
        <v>0</v>
      </c>
      <c r="AI21" s="152"/>
      <c r="AJ21" s="152"/>
      <c r="AK21" s="154"/>
    </row>
    <row r="22" spans="1:37" ht="12.75" x14ac:dyDescent="0.2">
      <c r="A22" s="147">
        <v>2</v>
      </c>
      <c r="B22" s="148" t="s">
        <v>1109</v>
      </c>
      <c r="C22" s="471" t="s">
        <v>475</v>
      </c>
      <c r="D22" s="471"/>
      <c r="E22" s="471"/>
      <c r="F22" s="471"/>
      <c r="G22" s="471"/>
      <c r="H22" s="471"/>
      <c r="I22" s="471"/>
      <c r="J22" s="151" t="s">
        <v>156</v>
      </c>
      <c r="K22" s="155">
        <v>69.27</v>
      </c>
      <c r="L22" s="155">
        <v>888.15</v>
      </c>
      <c r="M22" s="155">
        <v>518.29</v>
      </c>
      <c r="N22" s="155">
        <v>420.35</v>
      </c>
      <c r="O22" s="155">
        <v>22.01</v>
      </c>
      <c r="P22" s="472">
        <v>4097.24</v>
      </c>
      <c r="Q22" s="155">
        <v>217.46</v>
      </c>
      <c r="R22" s="155"/>
      <c r="S22" s="472"/>
      <c r="T22" s="155"/>
      <c r="U22" s="155"/>
      <c r="V22" s="155"/>
      <c r="W22" s="155">
        <v>4376.07</v>
      </c>
      <c r="X22" s="155">
        <v>4356.41</v>
      </c>
      <c r="Y22" s="155">
        <v>4501.07</v>
      </c>
      <c r="Z22" s="155">
        <v>0</v>
      </c>
      <c r="AA22" s="155">
        <v>4501.07</v>
      </c>
      <c r="AB22" s="156">
        <v>1</v>
      </c>
      <c r="AC22" s="156">
        <v>1</v>
      </c>
      <c r="AD22" s="156">
        <v>1</v>
      </c>
      <c r="AE22" s="155">
        <v>1</v>
      </c>
      <c r="AF22" s="155">
        <v>518.29</v>
      </c>
      <c r="AG22" s="155"/>
      <c r="AH22" s="155"/>
      <c r="AI22" s="155"/>
      <c r="AJ22" s="155"/>
      <c r="AK22" s="156"/>
    </row>
    <row r="23" spans="1:37" ht="12.75" x14ac:dyDescent="0.2">
      <c r="A23" s="148"/>
      <c r="B23" s="148"/>
      <c r="C23" s="471"/>
      <c r="D23" s="471"/>
      <c r="E23" s="471"/>
      <c r="F23" s="471"/>
      <c r="G23" s="471"/>
      <c r="H23" s="471"/>
      <c r="I23" s="471"/>
      <c r="J23" s="150" t="s">
        <v>1157</v>
      </c>
      <c r="K23" s="155">
        <v>446.63</v>
      </c>
      <c r="L23" s="155">
        <v>192.97</v>
      </c>
      <c r="M23" s="155">
        <v>1335.42</v>
      </c>
      <c r="N23" s="155">
        <v>447.02</v>
      </c>
      <c r="O23" s="155">
        <v>19.37</v>
      </c>
      <c r="P23" s="472"/>
      <c r="Q23" s="155"/>
      <c r="R23" s="155"/>
      <c r="S23" s="472"/>
      <c r="T23" s="155">
        <v>4314.7</v>
      </c>
      <c r="U23" s="155">
        <v>-3.35</v>
      </c>
      <c r="V23" s="155"/>
      <c r="W23" s="155"/>
      <c r="X23" s="155">
        <v>4376.07</v>
      </c>
      <c r="Y23" s="155">
        <v>0</v>
      </c>
      <c r="Z23" s="155"/>
      <c r="AA23" s="155">
        <v>4521.38</v>
      </c>
      <c r="AB23" s="156">
        <v>1</v>
      </c>
      <c r="AC23" s="156">
        <v>1</v>
      </c>
      <c r="AD23" s="156">
        <v>3.4409999999999998</v>
      </c>
      <c r="AE23" s="155">
        <v>3.0280800000000001</v>
      </c>
      <c r="AF23" s="155">
        <v>1335.42</v>
      </c>
      <c r="AG23" s="155"/>
      <c r="AH23" s="155"/>
      <c r="AI23" s="155"/>
      <c r="AJ23" s="155"/>
      <c r="AK23" s="156"/>
    </row>
    <row r="24" spans="1:37" ht="12.75" x14ac:dyDescent="0.2">
      <c r="A24" s="147">
        <v>3</v>
      </c>
      <c r="B24" s="148" t="s">
        <v>1109</v>
      </c>
      <c r="C24" s="471" t="s">
        <v>1110</v>
      </c>
      <c r="D24" s="471"/>
      <c r="E24" s="471"/>
      <c r="F24" s="471"/>
      <c r="G24" s="471"/>
      <c r="H24" s="471"/>
      <c r="I24" s="471"/>
      <c r="J24" s="151" t="s">
        <v>156</v>
      </c>
      <c r="K24" s="155">
        <v>73.239999999999995</v>
      </c>
      <c r="L24" s="155">
        <v>3080.32</v>
      </c>
      <c r="M24" s="155">
        <v>1.65</v>
      </c>
      <c r="N24" s="155">
        <v>528.47</v>
      </c>
      <c r="O24" s="155">
        <v>27.67</v>
      </c>
      <c r="P24" s="472">
        <v>4382.71</v>
      </c>
      <c r="Q24" s="155">
        <v>273.39999999999998</v>
      </c>
      <c r="R24" s="155"/>
      <c r="S24" s="472"/>
      <c r="T24" s="155"/>
      <c r="U24" s="155"/>
      <c r="V24" s="155"/>
      <c r="W24" s="155">
        <v>4721.74</v>
      </c>
      <c r="X24" s="155">
        <v>4697.03</v>
      </c>
      <c r="Y24" s="155">
        <v>4853</v>
      </c>
      <c r="Z24" s="155">
        <v>0</v>
      </c>
      <c r="AA24" s="155">
        <v>4853</v>
      </c>
      <c r="AB24" s="156">
        <v>1</v>
      </c>
      <c r="AC24" s="156">
        <v>1</v>
      </c>
      <c r="AD24" s="156">
        <v>1</v>
      </c>
      <c r="AE24" s="155">
        <v>1</v>
      </c>
      <c r="AF24" s="155">
        <v>1.65</v>
      </c>
      <c r="AG24" s="155"/>
      <c r="AH24" s="155"/>
      <c r="AI24" s="155"/>
      <c r="AJ24" s="155"/>
      <c r="AK24" s="156"/>
    </row>
    <row r="25" spans="1:37" ht="12.75" x14ac:dyDescent="0.2">
      <c r="A25" s="148"/>
      <c r="B25" s="148"/>
      <c r="C25" s="471"/>
      <c r="D25" s="471"/>
      <c r="E25" s="471"/>
      <c r="F25" s="471"/>
      <c r="G25" s="471"/>
      <c r="H25" s="471"/>
      <c r="I25" s="471"/>
      <c r="J25" s="150" t="s">
        <v>1158</v>
      </c>
      <c r="K25" s="155">
        <v>158.24</v>
      </c>
      <c r="L25" s="155">
        <v>645.89</v>
      </c>
      <c r="M25" s="155"/>
      <c r="N25" s="155">
        <v>562.01</v>
      </c>
      <c r="O25" s="155">
        <v>24.35</v>
      </c>
      <c r="P25" s="472"/>
      <c r="Q25" s="155"/>
      <c r="R25" s="155"/>
      <c r="S25" s="472"/>
      <c r="T25" s="155">
        <v>4656.1099999999997</v>
      </c>
      <c r="U25" s="155">
        <v>-4.21</v>
      </c>
      <c r="V25" s="155"/>
      <c r="W25" s="155"/>
      <c r="X25" s="155">
        <v>4721.74</v>
      </c>
      <c r="Y25" s="155">
        <v>0</v>
      </c>
      <c r="Z25" s="155"/>
      <c r="AA25" s="155">
        <v>4878.53</v>
      </c>
      <c r="AB25" s="156">
        <v>1</v>
      </c>
      <c r="AC25" s="156">
        <v>1</v>
      </c>
      <c r="AD25" s="156">
        <v>3.4409999999999998</v>
      </c>
      <c r="AE25" s="155">
        <v>3.0280800000000001</v>
      </c>
      <c r="AF25" s="155"/>
      <c r="AG25" s="155"/>
      <c r="AH25" s="155"/>
      <c r="AI25" s="155"/>
      <c r="AJ25" s="155"/>
      <c r="AK25" s="156"/>
    </row>
    <row r="26" spans="1:37" ht="12.75" x14ac:dyDescent="0.2">
      <c r="A26" s="147">
        <v>4</v>
      </c>
      <c r="B26" s="148" t="s">
        <v>1109</v>
      </c>
      <c r="C26" s="471" t="s">
        <v>1111</v>
      </c>
      <c r="D26" s="471"/>
      <c r="E26" s="471"/>
      <c r="F26" s="471"/>
      <c r="G26" s="471"/>
      <c r="H26" s="471"/>
      <c r="I26" s="471"/>
      <c r="J26" s="151" t="s">
        <v>1112</v>
      </c>
      <c r="K26" s="155">
        <v>122.81</v>
      </c>
      <c r="L26" s="155"/>
      <c r="M26" s="155"/>
      <c r="N26" s="155">
        <v>680.15</v>
      </c>
      <c r="O26" s="155">
        <v>35.61</v>
      </c>
      <c r="P26" s="472">
        <v>2505.33</v>
      </c>
      <c r="Q26" s="155">
        <v>351.87</v>
      </c>
      <c r="R26" s="155"/>
      <c r="S26" s="472"/>
      <c r="T26" s="155"/>
      <c r="U26" s="155"/>
      <c r="V26" s="155"/>
      <c r="W26" s="155">
        <v>2894.64</v>
      </c>
      <c r="X26" s="155">
        <v>2862.83</v>
      </c>
      <c r="Y26" s="155">
        <v>2957.89</v>
      </c>
      <c r="Z26" s="155">
        <v>0</v>
      </c>
      <c r="AA26" s="155">
        <v>2957.89</v>
      </c>
      <c r="AB26" s="156">
        <v>1</v>
      </c>
      <c r="AC26" s="156">
        <v>1</v>
      </c>
      <c r="AD26" s="156">
        <v>1</v>
      </c>
      <c r="AE26" s="155">
        <v>1</v>
      </c>
      <c r="AF26" s="155"/>
      <c r="AG26" s="155"/>
      <c r="AH26" s="155"/>
      <c r="AI26" s="155"/>
      <c r="AJ26" s="155"/>
      <c r="AK26" s="156"/>
    </row>
    <row r="27" spans="1:37" ht="12.75" x14ac:dyDescent="0.2">
      <c r="A27" s="148"/>
      <c r="B27" s="148"/>
      <c r="C27" s="471"/>
      <c r="D27" s="471"/>
      <c r="E27" s="471"/>
      <c r="F27" s="471"/>
      <c r="G27" s="471"/>
      <c r="H27" s="471"/>
      <c r="I27" s="471"/>
      <c r="J27" s="150" t="s">
        <v>1159</v>
      </c>
      <c r="K27" s="155">
        <v>1034.92</v>
      </c>
      <c r="L27" s="155"/>
      <c r="M27" s="155"/>
      <c r="N27" s="155">
        <v>723.31</v>
      </c>
      <c r="O27" s="155">
        <v>31.34</v>
      </c>
      <c r="P27" s="472"/>
      <c r="Q27" s="155"/>
      <c r="R27" s="155"/>
      <c r="S27" s="472"/>
      <c r="T27" s="155">
        <v>2857.2</v>
      </c>
      <c r="U27" s="155">
        <v>-5.42</v>
      </c>
      <c r="V27" s="155"/>
      <c r="W27" s="155"/>
      <c r="X27" s="155">
        <v>2894.64</v>
      </c>
      <c r="Y27" s="155">
        <v>0</v>
      </c>
      <c r="Z27" s="155"/>
      <c r="AA27" s="155">
        <v>2990.7599999999998</v>
      </c>
      <c r="AB27" s="156">
        <v>1</v>
      </c>
      <c r="AC27" s="156">
        <v>1</v>
      </c>
      <c r="AD27" s="156">
        <v>3.4409999999999998</v>
      </c>
      <c r="AE27" s="155">
        <v>3.0280800000000001</v>
      </c>
      <c r="AF27" s="155"/>
      <c r="AG27" s="155"/>
      <c r="AH27" s="155"/>
      <c r="AI27" s="155"/>
      <c r="AJ27" s="155"/>
      <c r="AK27" s="156"/>
    </row>
    <row r="28" spans="1:37" ht="12.75" x14ac:dyDescent="0.2">
      <c r="A28" s="147">
        <v>5</v>
      </c>
      <c r="B28" s="148" t="s">
        <v>1109</v>
      </c>
      <c r="C28" s="471" t="s">
        <v>1113</v>
      </c>
      <c r="D28" s="471"/>
      <c r="E28" s="471"/>
      <c r="F28" s="471"/>
      <c r="G28" s="471"/>
      <c r="H28" s="471"/>
      <c r="I28" s="471"/>
      <c r="J28" s="151" t="s">
        <v>156</v>
      </c>
      <c r="K28" s="155">
        <v>2.4900000000000002</v>
      </c>
      <c r="L28" s="155">
        <v>104.37</v>
      </c>
      <c r="M28" s="155">
        <v>0.05</v>
      </c>
      <c r="N28" s="155">
        <v>17.899999999999999</v>
      </c>
      <c r="O28" s="155">
        <v>0.94</v>
      </c>
      <c r="P28" s="472">
        <v>148.47999999999999</v>
      </c>
      <c r="Q28" s="155">
        <v>9.26</v>
      </c>
      <c r="R28" s="155"/>
      <c r="S28" s="472"/>
      <c r="T28" s="155"/>
      <c r="U28" s="155"/>
      <c r="V28" s="155"/>
      <c r="W28" s="155">
        <v>159.97</v>
      </c>
      <c r="X28" s="155">
        <v>159.13</v>
      </c>
      <c r="Y28" s="155">
        <v>164.41</v>
      </c>
      <c r="Z28" s="155">
        <v>0</v>
      </c>
      <c r="AA28" s="155">
        <v>164.41</v>
      </c>
      <c r="AB28" s="156">
        <v>1</v>
      </c>
      <c r="AC28" s="156">
        <v>1</v>
      </c>
      <c r="AD28" s="156">
        <v>1</v>
      </c>
      <c r="AE28" s="155">
        <v>1</v>
      </c>
      <c r="AF28" s="155">
        <v>0.05</v>
      </c>
      <c r="AG28" s="155"/>
      <c r="AH28" s="155"/>
      <c r="AI28" s="155"/>
      <c r="AJ28" s="155"/>
      <c r="AK28" s="156"/>
    </row>
    <row r="29" spans="1:37" ht="12.75" x14ac:dyDescent="0.2">
      <c r="A29" s="148"/>
      <c r="B29" s="148"/>
      <c r="C29" s="471"/>
      <c r="D29" s="471"/>
      <c r="E29" s="471"/>
      <c r="F29" s="471"/>
      <c r="G29" s="471"/>
      <c r="H29" s="471"/>
      <c r="I29" s="471"/>
      <c r="J29" s="150" t="s">
        <v>1160</v>
      </c>
      <c r="K29" s="155">
        <v>5.36</v>
      </c>
      <c r="L29" s="155">
        <v>21.88</v>
      </c>
      <c r="M29" s="155"/>
      <c r="N29" s="155">
        <v>19.04</v>
      </c>
      <c r="O29" s="155">
        <v>0.82</v>
      </c>
      <c r="P29" s="472"/>
      <c r="Q29" s="155"/>
      <c r="R29" s="155"/>
      <c r="S29" s="472"/>
      <c r="T29" s="155">
        <v>157.73999999999998</v>
      </c>
      <c r="U29" s="155">
        <v>-0.14000000000000001</v>
      </c>
      <c r="V29" s="155"/>
      <c r="W29" s="155"/>
      <c r="X29" s="155">
        <v>159.97</v>
      </c>
      <c r="Y29" s="155">
        <v>0</v>
      </c>
      <c r="Z29" s="155"/>
      <c r="AA29" s="155">
        <v>165.28</v>
      </c>
      <c r="AB29" s="156">
        <v>1</v>
      </c>
      <c r="AC29" s="156">
        <v>1</v>
      </c>
      <c r="AD29" s="156">
        <v>3.4409999999999998</v>
      </c>
      <c r="AE29" s="155">
        <v>3.0280800000000001</v>
      </c>
      <c r="AF29" s="155"/>
      <c r="AG29" s="155"/>
      <c r="AH29" s="155"/>
      <c r="AI29" s="155"/>
      <c r="AJ29" s="155"/>
      <c r="AK29" s="156"/>
    </row>
    <row r="30" spans="1:37" ht="12.75" x14ac:dyDescent="0.2">
      <c r="A30" s="147">
        <v>6</v>
      </c>
      <c r="B30" s="148" t="s">
        <v>1109</v>
      </c>
      <c r="C30" s="471" t="s">
        <v>1114</v>
      </c>
      <c r="D30" s="471"/>
      <c r="E30" s="471"/>
      <c r="F30" s="471"/>
      <c r="G30" s="471"/>
      <c r="H30" s="471"/>
      <c r="I30" s="471"/>
      <c r="J30" s="151" t="s">
        <v>178</v>
      </c>
      <c r="K30" s="155"/>
      <c r="L30" s="155"/>
      <c r="M30" s="155"/>
      <c r="N30" s="155"/>
      <c r="O30" s="155"/>
      <c r="P30" s="472">
        <v>2873.08</v>
      </c>
      <c r="Q30" s="155"/>
      <c r="R30" s="155"/>
      <c r="S30" s="472"/>
      <c r="T30" s="155"/>
      <c r="U30" s="155"/>
      <c r="V30" s="155"/>
      <c r="W30" s="155">
        <v>2916.18</v>
      </c>
      <c r="X30" s="155">
        <v>2916.18</v>
      </c>
      <c r="Y30" s="155">
        <v>3013.01</v>
      </c>
      <c r="Z30" s="155">
        <v>0</v>
      </c>
      <c r="AA30" s="155">
        <v>3013.01</v>
      </c>
      <c r="AB30" s="156">
        <v>1</v>
      </c>
      <c r="AC30" s="156">
        <v>1</v>
      </c>
      <c r="AD30" s="156">
        <v>1</v>
      </c>
      <c r="AE30" s="155">
        <v>1</v>
      </c>
      <c r="AF30" s="155"/>
      <c r="AG30" s="155"/>
      <c r="AH30" s="155"/>
      <c r="AI30" s="155"/>
      <c r="AJ30" s="155"/>
      <c r="AK30" s="156"/>
    </row>
    <row r="31" spans="1:37" ht="12.75" x14ac:dyDescent="0.2">
      <c r="A31" s="148"/>
      <c r="B31" s="148"/>
      <c r="C31" s="471"/>
      <c r="D31" s="471"/>
      <c r="E31" s="471"/>
      <c r="F31" s="471"/>
      <c r="G31" s="471"/>
      <c r="H31" s="471"/>
      <c r="I31" s="471"/>
      <c r="J31" s="150" t="s">
        <v>1161</v>
      </c>
      <c r="K31" s="155"/>
      <c r="L31" s="155"/>
      <c r="M31" s="155">
        <v>2873.08</v>
      </c>
      <c r="N31" s="155"/>
      <c r="O31" s="155"/>
      <c r="P31" s="472"/>
      <c r="Q31" s="155"/>
      <c r="R31" s="155"/>
      <c r="S31" s="472"/>
      <c r="T31" s="155">
        <v>2873.08</v>
      </c>
      <c r="U31" s="155"/>
      <c r="V31" s="155"/>
      <c r="W31" s="155"/>
      <c r="X31" s="155">
        <v>2916.18</v>
      </c>
      <c r="Y31" s="155">
        <v>0</v>
      </c>
      <c r="Z31" s="155"/>
      <c r="AA31" s="155">
        <v>3013.01</v>
      </c>
      <c r="AB31" s="156">
        <v>1</v>
      </c>
      <c r="AC31" s="156">
        <v>1</v>
      </c>
      <c r="AD31" s="156">
        <v>3.4409999999999998</v>
      </c>
      <c r="AE31" s="155">
        <v>3.0280800000000001</v>
      </c>
      <c r="AF31" s="155"/>
      <c r="AG31" s="155"/>
      <c r="AH31" s="155"/>
      <c r="AI31" s="155"/>
      <c r="AJ31" s="155"/>
      <c r="AK31" s="156"/>
    </row>
    <row r="32" spans="1:37" ht="12.75" x14ac:dyDescent="0.2">
      <c r="A32" s="147">
        <v>7</v>
      </c>
      <c r="B32" s="148" t="s">
        <v>1109</v>
      </c>
      <c r="C32" s="471" t="s">
        <v>1115</v>
      </c>
      <c r="D32" s="471"/>
      <c r="E32" s="471"/>
      <c r="F32" s="471"/>
      <c r="G32" s="471"/>
      <c r="H32" s="471"/>
      <c r="I32" s="471"/>
      <c r="J32" s="151" t="s">
        <v>178</v>
      </c>
      <c r="K32" s="155"/>
      <c r="L32" s="155"/>
      <c r="M32" s="155"/>
      <c r="N32" s="155"/>
      <c r="O32" s="155"/>
      <c r="P32" s="472">
        <v>4007.26</v>
      </c>
      <c r="Q32" s="155"/>
      <c r="R32" s="155"/>
      <c r="S32" s="472"/>
      <c r="T32" s="155"/>
      <c r="U32" s="155"/>
      <c r="V32" s="155"/>
      <c r="W32" s="155">
        <v>4067.37</v>
      </c>
      <c r="X32" s="155">
        <v>4067.37</v>
      </c>
      <c r="Y32" s="155">
        <v>4202.43</v>
      </c>
      <c r="Z32" s="155">
        <v>0</v>
      </c>
      <c r="AA32" s="155">
        <v>4202.43</v>
      </c>
      <c r="AB32" s="156">
        <v>1</v>
      </c>
      <c r="AC32" s="156">
        <v>1</v>
      </c>
      <c r="AD32" s="156">
        <v>1</v>
      </c>
      <c r="AE32" s="155">
        <v>1</v>
      </c>
      <c r="AF32" s="155"/>
      <c r="AG32" s="155"/>
      <c r="AH32" s="155"/>
      <c r="AI32" s="155"/>
      <c r="AJ32" s="155"/>
      <c r="AK32" s="156"/>
    </row>
    <row r="33" spans="1:37" ht="12.75" x14ac:dyDescent="0.2">
      <c r="A33" s="148"/>
      <c r="B33" s="148"/>
      <c r="C33" s="471"/>
      <c r="D33" s="471"/>
      <c r="E33" s="471"/>
      <c r="F33" s="471"/>
      <c r="G33" s="471"/>
      <c r="H33" s="471"/>
      <c r="I33" s="471"/>
      <c r="J33" s="150" t="s">
        <v>1162</v>
      </c>
      <c r="K33" s="155"/>
      <c r="L33" s="155"/>
      <c r="M33" s="155">
        <v>4007.26</v>
      </c>
      <c r="N33" s="155"/>
      <c r="O33" s="155"/>
      <c r="P33" s="472"/>
      <c r="Q33" s="155"/>
      <c r="R33" s="155"/>
      <c r="S33" s="472"/>
      <c r="T33" s="155">
        <v>4007.26</v>
      </c>
      <c r="U33" s="155"/>
      <c r="V33" s="155"/>
      <c r="W33" s="155"/>
      <c r="X33" s="155">
        <v>4067.37</v>
      </c>
      <c r="Y33" s="155">
        <v>0</v>
      </c>
      <c r="Z33" s="155"/>
      <c r="AA33" s="155">
        <v>4202.43</v>
      </c>
      <c r="AB33" s="156">
        <v>1</v>
      </c>
      <c r="AC33" s="156">
        <v>1</v>
      </c>
      <c r="AD33" s="156">
        <v>3.4409999999999998</v>
      </c>
      <c r="AE33" s="155">
        <v>3.0280800000000001</v>
      </c>
      <c r="AF33" s="155"/>
      <c r="AG33" s="155"/>
      <c r="AH33" s="155"/>
      <c r="AI33" s="155"/>
      <c r="AJ33" s="155"/>
      <c r="AK33" s="156"/>
    </row>
    <row r="34" spans="1:37" ht="12.75" x14ac:dyDescent="0.2">
      <c r="A34" s="147">
        <v>8</v>
      </c>
      <c r="B34" s="148" t="s">
        <v>1109</v>
      </c>
      <c r="C34" s="471" t="s">
        <v>1110</v>
      </c>
      <c r="D34" s="471"/>
      <c r="E34" s="471"/>
      <c r="F34" s="471"/>
      <c r="G34" s="471"/>
      <c r="H34" s="471"/>
      <c r="I34" s="471"/>
      <c r="J34" s="151" t="s">
        <v>156</v>
      </c>
      <c r="K34" s="155">
        <v>52.45</v>
      </c>
      <c r="L34" s="155">
        <v>2205.7800000000002</v>
      </c>
      <c r="M34" s="155">
        <v>1.18</v>
      </c>
      <c r="N34" s="155">
        <v>378.43</v>
      </c>
      <c r="O34" s="155">
        <v>19.809999999999999</v>
      </c>
      <c r="P34" s="472">
        <v>3138.39</v>
      </c>
      <c r="Q34" s="155">
        <v>195.78</v>
      </c>
      <c r="R34" s="155"/>
      <c r="S34" s="472"/>
      <c r="T34" s="155"/>
      <c r="U34" s="155"/>
      <c r="V34" s="155"/>
      <c r="W34" s="155">
        <v>3381.16</v>
      </c>
      <c r="X34" s="155">
        <v>3363.46</v>
      </c>
      <c r="Y34" s="155">
        <v>3475.15</v>
      </c>
      <c r="Z34" s="155">
        <v>0</v>
      </c>
      <c r="AA34" s="155">
        <v>3475.15</v>
      </c>
      <c r="AB34" s="156">
        <v>1</v>
      </c>
      <c r="AC34" s="156">
        <v>1</v>
      </c>
      <c r="AD34" s="156">
        <v>1</v>
      </c>
      <c r="AE34" s="155">
        <v>1</v>
      </c>
      <c r="AF34" s="155">
        <v>1.18</v>
      </c>
      <c r="AG34" s="155"/>
      <c r="AH34" s="155"/>
      <c r="AI34" s="155"/>
      <c r="AJ34" s="155"/>
      <c r="AK34" s="156"/>
    </row>
    <row r="35" spans="1:37" ht="12.75" x14ac:dyDescent="0.2">
      <c r="A35" s="148"/>
      <c r="B35" s="148"/>
      <c r="C35" s="471"/>
      <c r="D35" s="471"/>
      <c r="E35" s="471"/>
      <c r="F35" s="471"/>
      <c r="G35" s="471"/>
      <c r="H35" s="471"/>
      <c r="I35" s="471"/>
      <c r="J35" s="150" t="s">
        <v>1163</v>
      </c>
      <c r="K35" s="155">
        <v>113.31</v>
      </c>
      <c r="L35" s="155">
        <v>462.51</v>
      </c>
      <c r="M35" s="155"/>
      <c r="N35" s="155">
        <v>402.44</v>
      </c>
      <c r="O35" s="155">
        <v>17.440000000000001</v>
      </c>
      <c r="P35" s="472"/>
      <c r="Q35" s="155"/>
      <c r="R35" s="155"/>
      <c r="S35" s="472"/>
      <c r="T35" s="155">
        <v>3334.17</v>
      </c>
      <c r="U35" s="155">
        <v>-3.02</v>
      </c>
      <c r="V35" s="155"/>
      <c r="W35" s="155"/>
      <c r="X35" s="155">
        <v>3381.16</v>
      </c>
      <c r="Y35" s="155">
        <v>0</v>
      </c>
      <c r="Z35" s="155"/>
      <c r="AA35" s="155">
        <v>3493.44</v>
      </c>
      <c r="AB35" s="156">
        <v>1</v>
      </c>
      <c r="AC35" s="156">
        <v>1</v>
      </c>
      <c r="AD35" s="156">
        <v>3.4409999999999998</v>
      </c>
      <c r="AE35" s="155">
        <v>3.0280800000000001</v>
      </c>
      <c r="AF35" s="155"/>
      <c r="AG35" s="155"/>
      <c r="AH35" s="155"/>
      <c r="AI35" s="155"/>
      <c r="AJ35" s="155"/>
      <c r="AK35" s="156"/>
    </row>
    <row r="36" spans="1:37" ht="12.75" x14ac:dyDescent="0.2">
      <c r="A36" s="147">
        <v>9</v>
      </c>
      <c r="B36" s="148" t="s">
        <v>1109</v>
      </c>
      <c r="C36" s="471" t="s">
        <v>1114</v>
      </c>
      <c r="D36" s="471"/>
      <c r="E36" s="471"/>
      <c r="F36" s="471"/>
      <c r="G36" s="471"/>
      <c r="H36" s="471"/>
      <c r="I36" s="471"/>
      <c r="J36" s="151" t="s">
        <v>178</v>
      </c>
      <c r="K36" s="155"/>
      <c r="L36" s="155"/>
      <c r="M36" s="155"/>
      <c r="N36" s="155"/>
      <c r="O36" s="155"/>
      <c r="P36" s="472">
        <v>2168.4699999999998</v>
      </c>
      <c r="Q36" s="155"/>
      <c r="R36" s="155"/>
      <c r="S36" s="472"/>
      <c r="T36" s="155"/>
      <c r="U36" s="155"/>
      <c r="V36" s="155"/>
      <c r="W36" s="155">
        <v>2201</v>
      </c>
      <c r="X36" s="155">
        <v>2201</v>
      </c>
      <c r="Y36" s="155">
        <v>2274.09</v>
      </c>
      <c r="Z36" s="155">
        <v>0</v>
      </c>
      <c r="AA36" s="155">
        <v>2274.09</v>
      </c>
      <c r="AB36" s="156">
        <v>1</v>
      </c>
      <c r="AC36" s="156">
        <v>1</v>
      </c>
      <c r="AD36" s="156">
        <v>1</v>
      </c>
      <c r="AE36" s="155">
        <v>1</v>
      </c>
      <c r="AF36" s="155"/>
      <c r="AG36" s="155"/>
      <c r="AH36" s="155"/>
      <c r="AI36" s="155"/>
      <c r="AJ36" s="155"/>
      <c r="AK36" s="156"/>
    </row>
    <row r="37" spans="1:37" ht="12.75" x14ac:dyDescent="0.2">
      <c r="A37" s="148"/>
      <c r="B37" s="148"/>
      <c r="C37" s="471"/>
      <c r="D37" s="471"/>
      <c r="E37" s="471"/>
      <c r="F37" s="471"/>
      <c r="G37" s="471"/>
      <c r="H37" s="471"/>
      <c r="I37" s="471"/>
      <c r="J37" s="150" t="s">
        <v>1164</v>
      </c>
      <c r="K37" s="155"/>
      <c r="L37" s="155"/>
      <c r="M37" s="155">
        <v>2168.4699999999998</v>
      </c>
      <c r="N37" s="155"/>
      <c r="O37" s="155"/>
      <c r="P37" s="472"/>
      <c r="Q37" s="155"/>
      <c r="R37" s="155"/>
      <c r="S37" s="472"/>
      <c r="T37" s="155">
        <v>2168.4699999999998</v>
      </c>
      <c r="U37" s="155"/>
      <c r="V37" s="155"/>
      <c r="W37" s="155"/>
      <c r="X37" s="155">
        <v>2201</v>
      </c>
      <c r="Y37" s="155">
        <v>0</v>
      </c>
      <c r="Z37" s="155"/>
      <c r="AA37" s="155">
        <v>2274.09</v>
      </c>
      <c r="AB37" s="156">
        <v>1</v>
      </c>
      <c r="AC37" s="156">
        <v>1</v>
      </c>
      <c r="AD37" s="156">
        <v>3.4409999999999998</v>
      </c>
      <c r="AE37" s="155">
        <v>3.0280800000000001</v>
      </c>
      <c r="AF37" s="155"/>
      <c r="AG37" s="155"/>
      <c r="AH37" s="155"/>
      <c r="AI37" s="155"/>
      <c r="AJ37" s="155"/>
      <c r="AK37" s="156"/>
    </row>
    <row r="38" spans="1:37" ht="12.75" x14ac:dyDescent="0.2">
      <c r="A38" s="147">
        <v>10</v>
      </c>
      <c r="B38" s="148" t="s">
        <v>1109</v>
      </c>
      <c r="C38" s="471" t="s">
        <v>1119</v>
      </c>
      <c r="D38" s="471"/>
      <c r="E38" s="471"/>
      <c r="F38" s="471"/>
      <c r="G38" s="471"/>
      <c r="H38" s="471"/>
      <c r="I38" s="471"/>
      <c r="J38" s="151" t="s">
        <v>156</v>
      </c>
      <c r="K38" s="155">
        <v>11.93</v>
      </c>
      <c r="L38" s="155">
        <v>516.75</v>
      </c>
      <c r="M38" s="155"/>
      <c r="N38" s="155">
        <v>84.64</v>
      </c>
      <c r="O38" s="155">
        <v>4.43</v>
      </c>
      <c r="P38" s="472">
        <v>699.73</v>
      </c>
      <c r="Q38" s="155">
        <v>43.79</v>
      </c>
      <c r="R38" s="155"/>
      <c r="S38" s="472"/>
      <c r="T38" s="155"/>
      <c r="U38" s="155"/>
      <c r="V38" s="155"/>
      <c r="W38" s="155">
        <v>754</v>
      </c>
      <c r="X38" s="155">
        <v>750.04</v>
      </c>
      <c r="Y38" s="155">
        <v>774.95</v>
      </c>
      <c r="Z38" s="155">
        <v>0</v>
      </c>
      <c r="AA38" s="155">
        <v>774.95</v>
      </c>
      <c r="AB38" s="156">
        <v>1</v>
      </c>
      <c r="AC38" s="156">
        <v>1</v>
      </c>
      <c r="AD38" s="156">
        <v>1</v>
      </c>
      <c r="AE38" s="155">
        <v>1</v>
      </c>
      <c r="AF38" s="155"/>
      <c r="AG38" s="155"/>
      <c r="AH38" s="155"/>
      <c r="AI38" s="155"/>
      <c r="AJ38" s="155"/>
      <c r="AK38" s="156"/>
    </row>
    <row r="39" spans="1:37" ht="12.75" x14ac:dyDescent="0.2">
      <c r="A39" s="148"/>
      <c r="B39" s="148"/>
      <c r="C39" s="471"/>
      <c r="D39" s="471"/>
      <c r="E39" s="471"/>
      <c r="F39" s="471"/>
      <c r="G39" s="471"/>
      <c r="H39" s="471"/>
      <c r="I39" s="471"/>
      <c r="J39" s="150" t="s">
        <v>1165</v>
      </c>
      <c r="K39" s="155"/>
      <c r="L39" s="155">
        <v>128.79</v>
      </c>
      <c r="M39" s="155"/>
      <c r="N39" s="155">
        <v>90.01</v>
      </c>
      <c r="O39" s="155">
        <v>3.9</v>
      </c>
      <c r="P39" s="472"/>
      <c r="Q39" s="155"/>
      <c r="R39" s="155"/>
      <c r="S39" s="472"/>
      <c r="T39" s="155">
        <v>743.52</v>
      </c>
      <c r="U39" s="155">
        <v>-0.67</v>
      </c>
      <c r="V39" s="155"/>
      <c r="W39" s="155"/>
      <c r="X39" s="155">
        <v>754</v>
      </c>
      <c r="Y39" s="155">
        <v>0</v>
      </c>
      <c r="Z39" s="155"/>
      <c r="AA39" s="155">
        <v>779.04000000000008</v>
      </c>
      <c r="AB39" s="156">
        <v>1</v>
      </c>
      <c r="AC39" s="156">
        <v>1</v>
      </c>
      <c r="AD39" s="156">
        <v>3.4409999999999998</v>
      </c>
      <c r="AE39" s="155">
        <v>3.0280800000000001</v>
      </c>
      <c r="AF39" s="155"/>
      <c r="AG39" s="155"/>
      <c r="AH39" s="155"/>
      <c r="AI39" s="155"/>
      <c r="AJ39" s="155"/>
      <c r="AK39" s="156"/>
    </row>
    <row r="40" spans="1:37" ht="12.75" x14ac:dyDescent="0.2">
      <c r="A40" s="147">
        <v>11</v>
      </c>
      <c r="B40" s="148" t="s">
        <v>1109</v>
      </c>
      <c r="C40" s="471" t="s">
        <v>1121</v>
      </c>
      <c r="D40" s="471"/>
      <c r="E40" s="471"/>
      <c r="F40" s="471"/>
      <c r="G40" s="471"/>
      <c r="H40" s="471"/>
      <c r="I40" s="471"/>
      <c r="J40" s="151" t="s">
        <v>1112</v>
      </c>
      <c r="K40" s="155">
        <v>31.19</v>
      </c>
      <c r="L40" s="155"/>
      <c r="M40" s="155">
        <v>3453.94</v>
      </c>
      <c r="N40" s="155">
        <v>172.75</v>
      </c>
      <c r="O40" s="155">
        <v>9.0399999999999991</v>
      </c>
      <c r="P40" s="472">
        <v>12989.61</v>
      </c>
      <c r="Q40" s="155">
        <v>89.37</v>
      </c>
      <c r="R40" s="155"/>
      <c r="S40" s="472"/>
      <c r="T40" s="155"/>
      <c r="U40" s="155"/>
      <c r="V40" s="155"/>
      <c r="W40" s="155">
        <v>13273.78</v>
      </c>
      <c r="X40" s="155">
        <v>13265.71</v>
      </c>
      <c r="Y40" s="155">
        <v>13706.21</v>
      </c>
      <c r="Z40" s="155">
        <v>0</v>
      </c>
      <c r="AA40" s="155">
        <v>13706.21</v>
      </c>
      <c r="AB40" s="156">
        <v>1</v>
      </c>
      <c r="AC40" s="156">
        <v>1</v>
      </c>
      <c r="AD40" s="156">
        <v>1</v>
      </c>
      <c r="AE40" s="155">
        <v>1</v>
      </c>
      <c r="AF40" s="155">
        <v>3453.94</v>
      </c>
      <c r="AG40" s="155"/>
      <c r="AH40" s="155"/>
      <c r="AI40" s="155"/>
      <c r="AJ40" s="155"/>
      <c r="AK40" s="156"/>
    </row>
    <row r="41" spans="1:37" ht="12.75" x14ac:dyDescent="0.2">
      <c r="A41" s="148"/>
      <c r="B41" s="148"/>
      <c r="C41" s="471"/>
      <c r="D41" s="471"/>
      <c r="E41" s="471"/>
      <c r="F41" s="471"/>
      <c r="G41" s="471"/>
      <c r="H41" s="471"/>
      <c r="I41" s="471"/>
      <c r="J41" s="150" t="s">
        <v>1166</v>
      </c>
      <c r="K41" s="155">
        <v>262.85000000000002</v>
      </c>
      <c r="L41" s="155"/>
      <c r="M41" s="155">
        <v>8899.36</v>
      </c>
      <c r="N41" s="155">
        <v>183.71</v>
      </c>
      <c r="O41" s="155">
        <v>7.96</v>
      </c>
      <c r="P41" s="472"/>
      <c r="Q41" s="155"/>
      <c r="R41" s="155"/>
      <c r="S41" s="472"/>
      <c r="T41" s="155">
        <v>13078.980000000001</v>
      </c>
      <c r="U41" s="155">
        <v>-1.38</v>
      </c>
      <c r="V41" s="155"/>
      <c r="W41" s="155"/>
      <c r="X41" s="155">
        <v>13273.78</v>
      </c>
      <c r="Y41" s="155">
        <v>0</v>
      </c>
      <c r="Z41" s="155"/>
      <c r="AA41" s="155">
        <v>13714.55</v>
      </c>
      <c r="AB41" s="156">
        <v>1</v>
      </c>
      <c r="AC41" s="156">
        <v>1</v>
      </c>
      <c r="AD41" s="156">
        <v>3.4409999999999998</v>
      </c>
      <c r="AE41" s="155">
        <v>3.0280800000000001</v>
      </c>
      <c r="AF41" s="155">
        <v>8899.36</v>
      </c>
      <c r="AG41" s="155"/>
      <c r="AH41" s="155"/>
      <c r="AI41" s="155"/>
      <c r="AJ41" s="155"/>
      <c r="AK41" s="156"/>
    </row>
    <row r="42" spans="1:37" ht="12.75" x14ac:dyDescent="0.2">
      <c r="A42" s="147">
        <v>12</v>
      </c>
      <c r="B42" s="148" t="s">
        <v>1109</v>
      </c>
      <c r="C42" s="471" t="s">
        <v>1123</v>
      </c>
      <c r="D42" s="471"/>
      <c r="E42" s="471"/>
      <c r="F42" s="471"/>
      <c r="G42" s="471"/>
      <c r="H42" s="471"/>
      <c r="I42" s="471"/>
      <c r="J42" s="151" t="s">
        <v>1125</v>
      </c>
      <c r="K42" s="155">
        <v>366.98</v>
      </c>
      <c r="L42" s="155">
        <v>5452.08</v>
      </c>
      <c r="M42" s="155"/>
      <c r="N42" s="155">
        <v>2279.58</v>
      </c>
      <c r="O42" s="155">
        <v>119.36</v>
      </c>
      <c r="P42" s="472">
        <v>12076.2</v>
      </c>
      <c r="Q42" s="155">
        <v>1179.33</v>
      </c>
      <c r="R42" s="155"/>
      <c r="S42" s="472"/>
      <c r="T42" s="155"/>
      <c r="U42" s="155"/>
      <c r="V42" s="155"/>
      <c r="W42" s="155">
        <v>13436.19</v>
      </c>
      <c r="X42" s="155">
        <v>13329.59</v>
      </c>
      <c r="Y42" s="155">
        <v>13772.21</v>
      </c>
      <c r="Z42" s="155">
        <v>0</v>
      </c>
      <c r="AA42" s="155">
        <v>13772.21</v>
      </c>
      <c r="AB42" s="156">
        <v>1</v>
      </c>
      <c r="AC42" s="156">
        <v>1</v>
      </c>
      <c r="AD42" s="156">
        <v>1</v>
      </c>
      <c r="AE42" s="155">
        <v>1</v>
      </c>
      <c r="AF42" s="155"/>
      <c r="AG42" s="155"/>
      <c r="AH42" s="155"/>
      <c r="AI42" s="155"/>
      <c r="AJ42" s="155"/>
      <c r="AK42" s="156"/>
    </row>
    <row r="43" spans="1:37" ht="12.75" x14ac:dyDescent="0.2">
      <c r="A43" s="148"/>
      <c r="B43" s="148"/>
      <c r="C43" s="471"/>
      <c r="D43" s="471"/>
      <c r="E43" s="471"/>
      <c r="F43" s="471"/>
      <c r="G43" s="471"/>
      <c r="H43" s="471"/>
      <c r="I43" s="471"/>
      <c r="J43" s="150" t="s">
        <v>1167</v>
      </c>
      <c r="K43" s="155">
        <v>1695.92</v>
      </c>
      <c r="L43" s="155">
        <v>1772.71</v>
      </c>
      <c r="M43" s="155"/>
      <c r="N43" s="155">
        <v>2424.23</v>
      </c>
      <c r="O43" s="155">
        <v>105.03</v>
      </c>
      <c r="P43" s="472"/>
      <c r="Q43" s="155"/>
      <c r="R43" s="155"/>
      <c r="S43" s="472"/>
      <c r="T43" s="155">
        <v>13255.53</v>
      </c>
      <c r="U43" s="155">
        <v>-18.170000000000002</v>
      </c>
      <c r="V43" s="155"/>
      <c r="W43" s="155"/>
      <c r="X43" s="155">
        <v>13436.19</v>
      </c>
      <c r="Y43" s="155">
        <v>0</v>
      </c>
      <c r="Z43" s="155"/>
      <c r="AA43" s="155">
        <v>13882.349999999999</v>
      </c>
      <c r="AB43" s="156">
        <v>1</v>
      </c>
      <c r="AC43" s="156">
        <v>1</v>
      </c>
      <c r="AD43" s="156">
        <v>3.4409999999999998</v>
      </c>
      <c r="AE43" s="155">
        <v>3.0280800000000001</v>
      </c>
      <c r="AF43" s="155"/>
      <c r="AG43" s="155"/>
      <c r="AH43" s="155"/>
      <c r="AI43" s="155"/>
      <c r="AJ43" s="155"/>
      <c r="AK43" s="156"/>
    </row>
    <row r="44" spans="1:37" ht="12.75" x14ac:dyDescent="0.2">
      <c r="A44" s="147">
        <v>13</v>
      </c>
      <c r="B44" s="148" t="s">
        <v>1126</v>
      </c>
      <c r="C44" s="471" t="s">
        <v>461</v>
      </c>
      <c r="D44" s="471"/>
      <c r="E44" s="471"/>
      <c r="F44" s="471"/>
      <c r="G44" s="471"/>
      <c r="H44" s="471"/>
      <c r="I44" s="471"/>
      <c r="J44" s="151" t="s">
        <v>1128</v>
      </c>
      <c r="K44" s="155">
        <v>212.7</v>
      </c>
      <c r="L44" s="155">
        <v>3264.51</v>
      </c>
      <c r="M44" s="155">
        <v>570.6</v>
      </c>
      <c r="N44" s="155">
        <v>1466.48</v>
      </c>
      <c r="O44" s="155">
        <v>76.78</v>
      </c>
      <c r="P44" s="472">
        <v>7868.97</v>
      </c>
      <c r="Q44" s="155">
        <v>758.68</v>
      </c>
      <c r="R44" s="155"/>
      <c r="S44" s="472"/>
      <c r="T44" s="155"/>
      <c r="U44" s="155"/>
      <c r="V44" s="155"/>
      <c r="W44" s="155">
        <v>8745.3700000000008</v>
      </c>
      <c r="X44" s="155">
        <v>8676.7900000000009</v>
      </c>
      <c r="Y44" s="155">
        <v>8964.91</v>
      </c>
      <c r="Z44" s="155">
        <v>0</v>
      </c>
      <c r="AA44" s="155">
        <v>8964.91</v>
      </c>
      <c r="AB44" s="156">
        <v>1</v>
      </c>
      <c r="AC44" s="156">
        <v>1</v>
      </c>
      <c r="AD44" s="156">
        <v>1</v>
      </c>
      <c r="AE44" s="155">
        <v>1</v>
      </c>
      <c r="AF44" s="155">
        <v>570.6</v>
      </c>
      <c r="AG44" s="155"/>
      <c r="AH44" s="155"/>
      <c r="AI44" s="155"/>
      <c r="AJ44" s="155"/>
      <c r="AK44" s="156"/>
    </row>
    <row r="45" spans="1:37" ht="12.75" x14ac:dyDescent="0.2">
      <c r="A45" s="148"/>
      <c r="B45" s="148"/>
      <c r="C45" s="471"/>
      <c r="D45" s="471"/>
      <c r="E45" s="471"/>
      <c r="F45" s="471"/>
      <c r="G45" s="471"/>
      <c r="H45" s="471"/>
      <c r="I45" s="471"/>
      <c r="J45" s="150" t="s">
        <v>1168</v>
      </c>
      <c r="K45" s="155">
        <v>818.08</v>
      </c>
      <c r="L45" s="155">
        <v>1413.32</v>
      </c>
      <c r="M45" s="155">
        <v>45.42</v>
      </c>
      <c r="N45" s="155">
        <v>1559.53</v>
      </c>
      <c r="O45" s="155">
        <v>67.569999999999993</v>
      </c>
      <c r="P45" s="472"/>
      <c r="Q45" s="155"/>
      <c r="R45" s="155"/>
      <c r="S45" s="472"/>
      <c r="T45" s="155">
        <v>8627.65</v>
      </c>
      <c r="U45" s="155">
        <v>-11.69</v>
      </c>
      <c r="V45" s="155"/>
      <c r="W45" s="155"/>
      <c r="X45" s="155">
        <v>8745.3700000000008</v>
      </c>
      <c r="Y45" s="155">
        <v>0</v>
      </c>
      <c r="Z45" s="155"/>
      <c r="AA45" s="155">
        <v>9035.77</v>
      </c>
      <c r="AB45" s="156">
        <v>1</v>
      </c>
      <c r="AC45" s="156">
        <v>1</v>
      </c>
      <c r="AD45" s="156">
        <v>3.4409999999999998</v>
      </c>
      <c r="AE45" s="155">
        <v>3.0280800000000001</v>
      </c>
      <c r="AF45" s="155">
        <v>45.42</v>
      </c>
      <c r="AG45" s="155"/>
      <c r="AH45" s="155"/>
      <c r="AI45" s="155"/>
      <c r="AJ45" s="155"/>
      <c r="AK45" s="156"/>
    </row>
    <row r="46" spans="1:37" ht="12.75" x14ac:dyDescent="0.2">
      <c r="A46" s="147">
        <v>14</v>
      </c>
      <c r="B46" s="148" t="s">
        <v>1126</v>
      </c>
      <c r="C46" s="471" t="s">
        <v>1129</v>
      </c>
      <c r="D46" s="471"/>
      <c r="E46" s="471"/>
      <c r="F46" s="471"/>
      <c r="G46" s="471"/>
      <c r="H46" s="471"/>
      <c r="I46" s="471"/>
      <c r="J46" s="151" t="s">
        <v>1128</v>
      </c>
      <c r="K46" s="155">
        <v>40.090000000000003</v>
      </c>
      <c r="L46" s="155">
        <v>609.12</v>
      </c>
      <c r="M46" s="155">
        <v>148.69</v>
      </c>
      <c r="N46" s="155">
        <v>276.27</v>
      </c>
      <c r="O46" s="155">
        <v>14.46</v>
      </c>
      <c r="P46" s="472">
        <v>1523.5</v>
      </c>
      <c r="Q46" s="155">
        <v>142.93</v>
      </c>
      <c r="R46" s="155"/>
      <c r="S46" s="472"/>
      <c r="T46" s="155"/>
      <c r="U46" s="155"/>
      <c r="V46" s="155"/>
      <c r="W46" s="155">
        <v>1689.23</v>
      </c>
      <c r="X46" s="155">
        <v>1676.31</v>
      </c>
      <c r="Y46" s="155">
        <v>1731.97</v>
      </c>
      <c r="Z46" s="155">
        <v>0</v>
      </c>
      <c r="AA46" s="155">
        <v>1731.97</v>
      </c>
      <c r="AB46" s="156">
        <v>1</v>
      </c>
      <c r="AC46" s="156">
        <v>1</v>
      </c>
      <c r="AD46" s="156">
        <v>1</v>
      </c>
      <c r="AE46" s="155">
        <v>1</v>
      </c>
      <c r="AF46" s="155">
        <v>148.69</v>
      </c>
      <c r="AG46" s="155"/>
      <c r="AH46" s="155"/>
      <c r="AI46" s="155"/>
      <c r="AJ46" s="155"/>
      <c r="AK46" s="156"/>
    </row>
    <row r="47" spans="1:37" ht="12.75" x14ac:dyDescent="0.2">
      <c r="A47" s="148"/>
      <c r="B47" s="148"/>
      <c r="C47" s="471"/>
      <c r="D47" s="471"/>
      <c r="E47" s="471"/>
      <c r="F47" s="471"/>
      <c r="G47" s="471"/>
      <c r="H47" s="471"/>
      <c r="I47" s="471"/>
      <c r="J47" s="150" t="s">
        <v>521</v>
      </c>
      <c r="K47" s="155">
        <v>156.6</v>
      </c>
      <c r="L47" s="155">
        <v>263.77</v>
      </c>
      <c r="M47" s="155">
        <v>11.83</v>
      </c>
      <c r="N47" s="155">
        <v>293.8</v>
      </c>
      <c r="O47" s="155">
        <v>12.73</v>
      </c>
      <c r="P47" s="472"/>
      <c r="Q47" s="155"/>
      <c r="R47" s="155"/>
      <c r="S47" s="472"/>
      <c r="T47" s="155">
        <v>1666.43</v>
      </c>
      <c r="U47" s="155">
        <v>-2.2000000000000002</v>
      </c>
      <c r="V47" s="155"/>
      <c r="W47" s="155"/>
      <c r="X47" s="155">
        <v>1689.23</v>
      </c>
      <c r="Y47" s="155">
        <v>0</v>
      </c>
      <c r="Z47" s="155"/>
      <c r="AA47" s="155">
        <v>1745.32</v>
      </c>
      <c r="AB47" s="156">
        <v>1</v>
      </c>
      <c r="AC47" s="156">
        <v>1</v>
      </c>
      <c r="AD47" s="156">
        <v>3.4409999999999998</v>
      </c>
      <c r="AE47" s="155">
        <v>3.0280800000000001</v>
      </c>
      <c r="AF47" s="155">
        <v>11.83</v>
      </c>
      <c r="AG47" s="155"/>
      <c r="AH47" s="155"/>
      <c r="AI47" s="155"/>
      <c r="AJ47" s="155"/>
      <c r="AK47" s="156"/>
    </row>
    <row r="48" spans="1:37" ht="12.75" x14ac:dyDescent="0.2">
      <c r="A48" s="147">
        <v>15</v>
      </c>
      <c r="B48" s="148" t="s">
        <v>1126</v>
      </c>
      <c r="C48" s="471" t="s">
        <v>1130</v>
      </c>
      <c r="D48" s="471"/>
      <c r="E48" s="471"/>
      <c r="F48" s="471"/>
      <c r="G48" s="471"/>
      <c r="H48" s="471"/>
      <c r="I48" s="471"/>
      <c r="J48" s="151" t="s">
        <v>1128</v>
      </c>
      <c r="K48" s="155">
        <v>6.92</v>
      </c>
      <c r="L48" s="155">
        <v>105.41</v>
      </c>
      <c r="M48" s="155">
        <v>22.2</v>
      </c>
      <c r="N48" s="155">
        <v>47.67</v>
      </c>
      <c r="O48" s="155">
        <v>2.5</v>
      </c>
      <c r="P48" s="472">
        <v>259.33</v>
      </c>
      <c r="Q48" s="155">
        <v>24.66</v>
      </c>
      <c r="R48" s="155"/>
      <c r="S48" s="472"/>
      <c r="T48" s="155"/>
      <c r="U48" s="155"/>
      <c r="V48" s="155"/>
      <c r="W48" s="155">
        <v>287.87</v>
      </c>
      <c r="X48" s="155">
        <v>285.64</v>
      </c>
      <c r="Y48" s="155">
        <v>295.12</v>
      </c>
      <c r="Z48" s="155">
        <v>0</v>
      </c>
      <c r="AA48" s="155">
        <v>295.12</v>
      </c>
      <c r="AB48" s="156">
        <v>1</v>
      </c>
      <c r="AC48" s="156">
        <v>1</v>
      </c>
      <c r="AD48" s="156">
        <v>1</v>
      </c>
      <c r="AE48" s="155">
        <v>1</v>
      </c>
      <c r="AF48" s="155">
        <v>22.2</v>
      </c>
      <c r="AG48" s="155"/>
      <c r="AH48" s="155"/>
      <c r="AI48" s="155"/>
      <c r="AJ48" s="155"/>
      <c r="AK48" s="156"/>
    </row>
    <row r="49" spans="1:37" ht="12.75" x14ac:dyDescent="0.2">
      <c r="A49" s="148"/>
      <c r="B49" s="148"/>
      <c r="C49" s="471"/>
      <c r="D49" s="471"/>
      <c r="E49" s="471"/>
      <c r="F49" s="471"/>
      <c r="G49" s="471"/>
      <c r="H49" s="471"/>
      <c r="I49" s="471"/>
      <c r="J49" s="150" t="s">
        <v>310</v>
      </c>
      <c r="K49" s="155">
        <v>26.88</v>
      </c>
      <c r="L49" s="155">
        <v>45.66</v>
      </c>
      <c r="M49" s="155">
        <v>1.77</v>
      </c>
      <c r="N49" s="155">
        <v>50.7</v>
      </c>
      <c r="O49" s="155">
        <v>2.2000000000000002</v>
      </c>
      <c r="P49" s="472"/>
      <c r="Q49" s="155"/>
      <c r="R49" s="155"/>
      <c r="S49" s="472"/>
      <c r="T49" s="155">
        <v>283.99</v>
      </c>
      <c r="U49" s="155">
        <v>-0.38</v>
      </c>
      <c r="V49" s="155"/>
      <c r="W49" s="155"/>
      <c r="X49" s="155">
        <v>287.87</v>
      </c>
      <c r="Y49" s="155">
        <v>0</v>
      </c>
      <c r="Z49" s="155"/>
      <c r="AA49" s="155">
        <v>297.42</v>
      </c>
      <c r="AB49" s="156">
        <v>1</v>
      </c>
      <c r="AC49" s="156">
        <v>1</v>
      </c>
      <c r="AD49" s="156">
        <v>3.4409999999999998</v>
      </c>
      <c r="AE49" s="155">
        <v>3.0280800000000001</v>
      </c>
      <c r="AF49" s="155">
        <v>1.77</v>
      </c>
      <c r="AG49" s="155"/>
      <c r="AH49" s="155"/>
      <c r="AI49" s="155"/>
      <c r="AJ49" s="155"/>
      <c r="AK49" s="156"/>
    </row>
    <row r="50" spans="1:37" ht="12.75" x14ac:dyDescent="0.2">
      <c r="A50" s="147">
        <v>16</v>
      </c>
      <c r="B50" s="148" t="s">
        <v>1126</v>
      </c>
      <c r="C50" s="471" t="s">
        <v>1131</v>
      </c>
      <c r="D50" s="471"/>
      <c r="E50" s="471"/>
      <c r="F50" s="471"/>
      <c r="G50" s="471"/>
      <c r="H50" s="471"/>
      <c r="I50" s="471"/>
      <c r="J50" s="151" t="s">
        <v>1128</v>
      </c>
      <c r="K50" s="155">
        <v>14.53</v>
      </c>
      <c r="L50" s="155">
        <v>216.67</v>
      </c>
      <c r="M50" s="155">
        <v>47.8</v>
      </c>
      <c r="N50" s="155">
        <v>100.05</v>
      </c>
      <c r="O50" s="155">
        <v>5.24</v>
      </c>
      <c r="P50" s="472">
        <v>543.01</v>
      </c>
      <c r="Q50" s="155">
        <v>51.76</v>
      </c>
      <c r="R50" s="155"/>
      <c r="S50" s="472"/>
      <c r="T50" s="155"/>
      <c r="U50" s="155"/>
      <c r="V50" s="155"/>
      <c r="W50" s="155">
        <v>602.89</v>
      </c>
      <c r="X50" s="155">
        <v>598.21</v>
      </c>
      <c r="Y50" s="155">
        <v>618.07000000000005</v>
      </c>
      <c r="Z50" s="155">
        <v>0</v>
      </c>
      <c r="AA50" s="155">
        <v>618.07000000000005</v>
      </c>
      <c r="AB50" s="156">
        <v>1</v>
      </c>
      <c r="AC50" s="156">
        <v>1</v>
      </c>
      <c r="AD50" s="156">
        <v>1</v>
      </c>
      <c r="AE50" s="155">
        <v>1</v>
      </c>
      <c r="AF50" s="155">
        <v>47.8</v>
      </c>
      <c r="AG50" s="155"/>
      <c r="AH50" s="155"/>
      <c r="AI50" s="155"/>
      <c r="AJ50" s="155"/>
      <c r="AK50" s="156"/>
    </row>
    <row r="51" spans="1:37" ht="12.75" x14ac:dyDescent="0.2">
      <c r="A51" s="148"/>
      <c r="B51" s="148"/>
      <c r="C51" s="471"/>
      <c r="D51" s="471"/>
      <c r="E51" s="471"/>
      <c r="F51" s="471"/>
      <c r="G51" s="471"/>
      <c r="H51" s="471"/>
      <c r="I51" s="471"/>
      <c r="J51" s="150" t="s">
        <v>485</v>
      </c>
      <c r="K51" s="155">
        <v>58.43</v>
      </c>
      <c r="L51" s="155">
        <v>93.81</v>
      </c>
      <c r="M51" s="155">
        <v>3.81</v>
      </c>
      <c r="N51" s="155">
        <v>106.4</v>
      </c>
      <c r="O51" s="155">
        <v>4.6100000000000003</v>
      </c>
      <c r="P51" s="472"/>
      <c r="Q51" s="155"/>
      <c r="R51" s="155"/>
      <c r="S51" s="472"/>
      <c r="T51" s="155">
        <v>594.77</v>
      </c>
      <c r="U51" s="155">
        <v>-0.8</v>
      </c>
      <c r="V51" s="155"/>
      <c r="W51" s="155"/>
      <c r="X51" s="155">
        <v>602.89</v>
      </c>
      <c r="Y51" s="155">
        <v>0</v>
      </c>
      <c r="Z51" s="155"/>
      <c r="AA51" s="155">
        <v>622.91000000000008</v>
      </c>
      <c r="AB51" s="156">
        <v>1</v>
      </c>
      <c r="AC51" s="156">
        <v>1</v>
      </c>
      <c r="AD51" s="156">
        <v>3.4409999999999998</v>
      </c>
      <c r="AE51" s="155">
        <v>3.0280800000000001</v>
      </c>
      <c r="AF51" s="155">
        <v>3.81</v>
      </c>
      <c r="AG51" s="155"/>
      <c r="AH51" s="155"/>
      <c r="AI51" s="155"/>
      <c r="AJ51" s="155"/>
      <c r="AK51" s="156"/>
    </row>
    <row r="52" spans="1:37" ht="12.75" x14ac:dyDescent="0.2">
      <c r="A52" s="147">
        <v>17</v>
      </c>
      <c r="B52" s="148" t="s">
        <v>1126</v>
      </c>
      <c r="C52" s="471" t="s">
        <v>1133</v>
      </c>
      <c r="D52" s="471"/>
      <c r="E52" s="471"/>
      <c r="F52" s="471"/>
      <c r="G52" s="471"/>
      <c r="H52" s="471"/>
      <c r="I52" s="471"/>
      <c r="J52" s="151" t="s">
        <v>1128</v>
      </c>
      <c r="K52" s="155">
        <v>184.34</v>
      </c>
      <c r="L52" s="155">
        <v>2399.71</v>
      </c>
      <c r="M52" s="155">
        <v>1062.95</v>
      </c>
      <c r="N52" s="155">
        <v>1250.42</v>
      </c>
      <c r="O52" s="155">
        <v>65.47</v>
      </c>
      <c r="P52" s="472">
        <v>7114.17</v>
      </c>
      <c r="Q52" s="155">
        <v>646.9</v>
      </c>
      <c r="R52" s="155"/>
      <c r="S52" s="472"/>
      <c r="T52" s="155"/>
      <c r="U52" s="155"/>
      <c r="V52" s="155"/>
      <c r="W52" s="155">
        <v>7867.52</v>
      </c>
      <c r="X52" s="155">
        <v>7809.04</v>
      </c>
      <c r="Y52" s="155">
        <v>8068.34</v>
      </c>
      <c r="Z52" s="155">
        <v>0</v>
      </c>
      <c r="AA52" s="155">
        <v>8068.34</v>
      </c>
      <c r="AB52" s="156">
        <v>1</v>
      </c>
      <c r="AC52" s="156">
        <v>1</v>
      </c>
      <c r="AD52" s="156">
        <v>1</v>
      </c>
      <c r="AE52" s="155">
        <v>1</v>
      </c>
      <c r="AF52" s="155">
        <v>1062.95</v>
      </c>
      <c r="AG52" s="155"/>
      <c r="AH52" s="155"/>
      <c r="AI52" s="155"/>
      <c r="AJ52" s="155"/>
      <c r="AK52" s="156"/>
    </row>
    <row r="53" spans="1:37" ht="12.75" x14ac:dyDescent="0.2">
      <c r="A53" s="148"/>
      <c r="B53" s="148"/>
      <c r="C53" s="471"/>
      <c r="D53" s="471"/>
      <c r="E53" s="471"/>
      <c r="F53" s="471"/>
      <c r="G53" s="471"/>
      <c r="H53" s="471"/>
      <c r="I53" s="471"/>
      <c r="J53" s="150" t="s">
        <v>1169</v>
      </c>
      <c r="K53" s="155">
        <v>863.46</v>
      </c>
      <c r="L53" s="155">
        <v>1039.19</v>
      </c>
      <c r="M53" s="155">
        <v>84.79</v>
      </c>
      <c r="N53" s="155">
        <v>1329.76</v>
      </c>
      <c r="O53" s="155">
        <v>57.61</v>
      </c>
      <c r="P53" s="472"/>
      <c r="Q53" s="155"/>
      <c r="R53" s="155"/>
      <c r="S53" s="472"/>
      <c r="T53" s="155">
        <v>7761.07</v>
      </c>
      <c r="U53" s="155">
        <v>-9.9700000000000006</v>
      </c>
      <c r="V53" s="155"/>
      <c r="W53" s="155"/>
      <c r="X53" s="155">
        <v>7867.52</v>
      </c>
      <c r="Y53" s="155">
        <v>0</v>
      </c>
      <c r="Z53" s="155"/>
      <c r="AA53" s="155">
        <v>8128.76</v>
      </c>
      <c r="AB53" s="156">
        <v>1</v>
      </c>
      <c r="AC53" s="156">
        <v>1</v>
      </c>
      <c r="AD53" s="156">
        <v>3.4409999999999998</v>
      </c>
      <c r="AE53" s="155">
        <v>3.0280800000000001</v>
      </c>
      <c r="AF53" s="155">
        <v>84.79</v>
      </c>
      <c r="AG53" s="155"/>
      <c r="AH53" s="155"/>
      <c r="AI53" s="155"/>
      <c r="AJ53" s="155"/>
      <c r="AK53" s="156"/>
    </row>
    <row r="54" spans="1:37" ht="12.75" x14ac:dyDescent="0.2">
      <c r="A54" s="469" t="s">
        <v>1135</v>
      </c>
      <c r="B54" s="469"/>
      <c r="C54" s="470" t="s">
        <v>1136</v>
      </c>
      <c r="D54" s="470"/>
      <c r="E54" s="470"/>
      <c r="F54" s="470"/>
      <c r="G54" s="470"/>
      <c r="H54" s="470"/>
      <c r="I54" s="470"/>
      <c r="J54" s="149"/>
      <c r="K54" s="152">
        <v>674.42000000000007</v>
      </c>
      <c r="L54" s="152">
        <v>35331.69</v>
      </c>
      <c r="M54" s="152">
        <v>35197.99</v>
      </c>
      <c r="N54" s="152">
        <v>5061.4599999999991</v>
      </c>
      <c r="O54" s="152">
        <v>265.02</v>
      </c>
      <c r="P54" s="152">
        <v>197353.87999999998</v>
      </c>
      <c r="Q54" s="152">
        <v>2618.5300000000002</v>
      </c>
      <c r="R54" s="152">
        <v>0</v>
      </c>
      <c r="S54" s="152">
        <v>0</v>
      </c>
      <c r="T54" s="152">
        <v>0</v>
      </c>
      <c r="U54" s="152">
        <v>0</v>
      </c>
      <c r="V54" s="152">
        <v>0</v>
      </c>
      <c r="W54" s="152">
        <v>202931.65</v>
      </c>
      <c r="X54" s="153">
        <v>202694.93</v>
      </c>
      <c r="Y54" s="153">
        <v>209425.53999999998</v>
      </c>
      <c r="Z54" s="153">
        <v>0</v>
      </c>
      <c r="AA54" s="154">
        <v>209425.53999999998</v>
      </c>
      <c r="AB54" s="154"/>
      <c r="AC54" s="154"/>
      <c r="AD54" s="154"/>
      <c r="AE54" s="152"/>
      <c r="AF54" s="152">
        <v>35197.99</v>
      </c>
      <c r="AG54" s="152">
        <v>0</v>
      </c>
      <c r="AH54" s="152">
        <v>0</v>
      </c>
      <c r="AI54" s="152"/>
      <c r="AJ54" s="152"/>
      <c r="AK54" s="154"/>
    </row>
    <row r="55" spans="1:37" ht="12.75" x14ac:dyDescent="0.2">
      <c r="A55" s="469"/>
      <c r="B55" s="469"/>
      <c r="C55" s="470"/>
      <c r="D55" s="470"/>
      <c r="E55" s="470"/>
      <c r="F55" s="470"/>
      <c r="G55" s="470"/>
      <c r="H55" s="470"/>
      <c r="I55" s="470"/>
      <c r="J55" s="149"/>
      <c r="K55" s="152">
        <v>355.35</v>
      </c>
      <c r="L55" s="152">
        <v>7346.2000000000007</v>
      </c>
      <c r="M55" s="152">
        <v>115526.54000000001</v>
      </c>
      <c r="N55" s="152">
        <v>5382.6200000000008</v>
      </c>
      <c r="O55" s="152">
        <v>233.21</v>
      </c>
      <c r="P55" s="152"/>
      <c r="Q55" s="152">
        <v>0</v>
      </c>
      <c r="R55" s="152">
        <v>0</v>
      </c>
      <c r="S55" s="152"/>
      <c r="T55" s="152">
        <v>199972.40999999995</v>
      </c>
      <c r="U55" s="152">
        <v>-40.349999999999994</v>
      </c>
      <c r="V55" s="152">
        <v>0</v>
      </c>
      <c r="W55" s="152">
        <v>0</v>
      </c>
      <c r="X55" s="153">
        <v>202931.65</v>
      </c>
      <c r="Y55" s="153">
        <v>244.57000000000002</v>
      </c>
      <c r="Z55" s="153">
        <v>0</v>
      </c>
      <c r="AA55" s="154">
        <v>209670.11000000002</v>
      </c>
      <c r="AB55" s="154"/>
      <c r="AC55" s="154"/>
      <c r="AD55" s="154"/>
      <c r="AE55" s="152"/>
      <c r="AF55" s="152">
        <v>108726.35</v>
      </c>
      <c r="AG55" s="152">
        <v>0</v>
      </c>
      <c r="AH55" s="152">
        <v>0</v>
      </c>
      <c r="AI55" s="152"/>
      <c r="AJ55" s="152"/>
      <c r="AK55" s="154"/>
    </row>
    <row r="56" spans="1:37" ht="12.75" x14ac:dyDescent="0.2">
      <c r="A56" s="147">
        <v>18</v>
      </c>
      <c r="B56" s="148" t="s">
        <v>1137</v>
      </c>
      <c r="C56" s="471" t="s">
        <v>1138</v>
      </c>
      <c r="D56" s="471"/>
      <c r="E56" s="471"/>
      <c r="F56" s="471"/>
      <c r="G56" s="471"/>
      <c r="H56" s="471"/>
      <c r="I56" s="471"/>
      <c r="J56" s="151" t="s">
        <v>156</v>
      </c>
      <c r="K56" s="155">
        <v>164.46</v>
      </c>
      <c r="L56" s="155">
        <v>6917.17</v>
      </c>
      <c r="M56" s="155"/>
      <c r="N56" s="155">
        <v>1186.74</v>
      </c>
      <c r="O56" s="155">
        <v>62.14</v>
      </c>
      <c r="P56" s="472">
        <v>9838.1200000000008</v>
      </c>
      <c r="Q56" s="155">
        <v>613.96</v>
      </c>
      <c r="R56" s="155"/>
      <c r="S56" s="472"/>
      <c r="T56" s="155"/>
      <c r="U56" s="155"/>
      <c r="V56" s="155"/>
      <c r="W56" s="155">
        <v>10599.4</v>
      </c>
      <c r="X56" s="155">
        <v>10543.9</v>
      </c>
      <c r="Y56" s="155">
        <v>10894.02</v>
      </c>
      <c r="Z56" s="155">
        <v>0</v>
      </c>
      <c r="AA56" s="155">
        <v>10894.02</v>
      </c>
      <c r="AB56" s="156">
        <v>1</v>
      </c>
      <c r="AC56" s="156">
        <v>1</v>
      </c>
      <c r="AD56" s="156">
        <v>1</v>
      </c>
      <c r="AE56" s="155">
        <v>1</v>
      </c>
      <c r="AF56" s="155"/>
      <c r="AG56" s="155"/>
      <c r="AH56" s="155"/>
      <c r="AI56" s="155"/>
      <c r="AJ56" s="155"/>
      <c r="AK56" s="156"/>
    </row>
    <row r="57" spans="1:37" ht="12.75" x14ac:dyDescent="0.2">
      <c r="A57" s="148"/>
      <c r="B57" s="148"/>
      <c r="C57" s="471"/>
      <c r="D57" s="471"/>
      <c r="E57" s="471"/>
      <c r="F57" s="471"/>
      <c r="G57" s="471"/>
      <c r="H57" s="471"/>
      <c r="I57" s="471"/>
      <c r="J57" s="150" t="s">
        <v>1170</v>
      </c>
      <c r="K57" s="155">
        <v>355.35</v>
      </c>
      <c r="L57" s="155">
        <v>1450.4</v>
      </c>
      <c r="M57" s="155"/>
      <c r="N57" s="155">
        <v>1262.04</v>
      </c>
      <c r="O57" s="155">
        <v>54.68</v>
      </c>
      <c r="P57" s="472"/>
      <c r="Q57" s="155"/>
      <c r="R57" s="155"/>
      <c r="S57" s="472"/>
      <c r="T57" s="155">
        <v>10452.080000000002</v>
      </c>
      <c r="U57" s="155">
        <v>-9.4600000000000009</v>
      </c>
      <c r="V57" s="155"/>
      <c r="W57" s="155"/>
      <c r="X57" s="155">
        <v>10599.4</v>
      </c>
      <c r="Y57" s="155">
        <v>0</v>
      </c>
      <c r="Z57" s="155"/>
      <c r="AA57" s="155">
        <v>10951.36</v>
      </c>
      <c r="AB57" s="156">
        <v>1</v>
      </c>
      <c r="AC57" s="156">
        <v>1</v>
      </c>
      <c r="AD57" s="156">
        <v>3.4409999999999998</v>
      </c>
      <c r="AE57" s="155">
        <v>3.0280800000000001</v>
      </c>
      <c r="AF57" s="155"/>
      <c r="AG57" s="155"/>
      <c r="AH57" s="155"/>
      <c r="AI57" s="155"/>
      <c r="AJ57" s="155"/>
      <c r="AK57" s="156"/>
    </row>
    <row r="58" spans="1:37" ht="12.75" x14ac:dyDescent="0.2">
      <c r="A58" s="147">
        <v>19</v>
      </c>
      <c r="B58" s="148" t="s">
        <v>1137</v>
      </c>
      <c r="C58" s="471" t="s">
        <v>1139</v>
      </c>
      <c r="D58" s="471"/>
      <c r="E58" s="471"/>
      <c r="F58" s="471"/>
      <c r="G58" s="471"/>
      <c r="H58" s="471"/>
      <c r="I58" s="471"/>
      <c r="J58" s="151" t="s">
        <v>178</v>
      </c>
      <c r="K58" s="155"/>
      <c r="L58" s="155"/>
      <c r="M58" s="155"/>
      <c r="N58" s="155"/>
      <c r="O58" s="155"/>
      <c r="P58" s="472">
        <v>6800.19</v>
      </c>
      <c r="Q58" s="155"/>
      <c r="R58" s="155"/>
      <c r="S58" s="472"/>
      <c r="T58" s="155"/>
      <c r="U58" s="155"/>
      <c r="V58" s="155"/>
      <c r="W58" s="155">
        <v>6902.19</v>
      </c>
      <c r="X58" s="155">
        <v>6902.19</v>
      </c>
      <c r="Y58" s="155">
        <v>7131.38</v>
      </c>
      <c r="Z58" s="155">
        <v>0</v>
      </c>
      <c r="AA58" s="155">
        <v>7131.38</v>
      </c>
      <c r="AB58" s="156">
        <v>1</v>
      </c>
      <c r="AC58" s="156">
        <v>1</v>
      </c>
      <c r="AD58" s="156">
        <v>1</v>
      </c>
      <c r="AE58" s="155">
        <v>1</v>
      </c>
      <c r="AF58" s="155"/>
      <c r="AG58" s="155"/>
      <c r="AH58" s="155"/>
      <c r="AI58" s="155"/>
      <c r="AJ58" s="155"/>
      <c r="AK58" s="156"/>
    </row>
    <row r="59" spans="1:37" ht="12.75" x14ac:dyDescent="0.2">
      <c r="A59" s="148"/>
      <c r="B59" s="148"/>
      <c r="C59" s="471"/>
      <c r="D59" s="471"/>
      <c r="E59" s="471"/>
      <c r="F59" s="471"/>
      <c r="G59" s="471"/>
      <c r="H59" s="471"/>
      <c r="I59" s="471"/>
      <c r="J59" s="150" t="s">
        <v>1171</v>
      </c>
      <c r="K59" s="155"/>
      <c r="L59" s="155"/>
      <c r="M59" s="155">
        <v>6800.19</v>
      </c>
      <c r="N59" s="155"/>
      <c r="O59" s="155"/>
      <c r="P59" s="472"/>
      <c r="Q59" s="155"/>
      <c r="R59" s="155"/>
      <c r="S59" s="472"/>
      <c r="T59" s="155">
        <v>6800.19</v>
      </c>
      <c r="U59" s="155"/>
      <c r="V59" s="155"/>
      <c r="W59" s="155"/>
      <c r="X59" s="155">
        <v>6902.19</v>
      </c>
      <c r="Y59" s="155">
        <v>0</v>
      </c>
      <c r="Z59" s="155"/>
      <c r="AA59" s="155">
        <v>7131.38</v>
      </c>
      <c r="AB59" s="156">
        <v>1</v>
      </c>
      <c r="AC59" s="156">
        <v>1</v>
      </c>
      <c r="AD59" s="156">
        <v>3.4409999999999998</v>
      </c>
      <c r="AE59" s="155">
        <v>3.0280800000000001</v>
      </c>
      <c r="AF59" s="155"/>
      <c r="AG59" s="155"/>
      <c r="AH59" s="155"/>
      <c r="AI59" s="155"/>
      <c r="AJ59" s="155"/>
      <c r="AK59" s="156"/>
    </row>
    <row r="60" spans="1:37" ht="12.75" x14ac:dyDescent="0.2">
      <c r="A60" s="147">
        <v>20</v>
      </c>
      <c r="B60" s="148" t="s">
        <v>1137</v>
      </c>
      <c r="C60" s="471" t="s">
        <v>1140</v>
      </c>
      <c r="D60" s="471"/>
      <c r="E60" s="471"/>
      <c r="F60" s="471"/>
      <c r="G60" s="471"/>
      <c r="H60" s="471"/>
      <c r="I60" s="471"/>
      <c r="J60" s="151" t="s">
        <v>156</v>
      </c>
      <c r="K60" s="155">
        <v>374.27</v>
      </c>
      <c r="L60" s="155">
        <v>23185.74</v>
      </c>
      <c r="M60" s="155"/>
      <c r="N60" s="155">
        <v>2924.91</v>
      </c>
      <c r="O60" s="155">
        <v>153.13999999999999</v>
      </c>
      <c r="P60" s="472">
        <v>29509.06</v>
      </c>
      <c r="Q60" s="155">
        <v>1513.19</v>
      </c>
      <c r="R60" s="155"/>
      <c r="S60" s="472"/>
      <c r="T60" s="155"/>
      <c r="U60" s="155"/>
      <c r="V60" s="155"/>
      <c r="W60" s="155">
        <v>31464.26</v>
      </c>
      <c r="X60" s="155">
        <v>31327.47</v>
      </c>
      <c r="Y60" s="155">
        <v>32367.72</v>
      </c>
      <c r="Z60" s="155">
        <v>0</v>
      </c>
      <c r="AA60" s="155">
        <v>32367.72</v>
      </c>
      <c r="AB60" s="156">
        <v>1</v>
      </c>
      <c r="AC60" s="156">
        <v>1</v>
      </c>
      <c r="AD60" s="156">
        <v>1</v>
      </c>
      <c r="AE60" s="155">
        <v>1</v>
      </c>
      <c r="AF60" s="155"/>
      <c r="AG60" s="155"/>
      <c r="AH60" s="155"/>
      <c r="AI60" s="155"/>
      <c r="AJ60" s="155"/>
      <c r="AK60" s="156"/>
    </row>
    <row r="61" spans="1:37" ht="12.75" x14ac:dyDescent="0.2">
      <c r="A61" s="148"/>
      <c r="B61" s="148"/>
      <c r="C61" s="471"/>
      <c r="D61" s="471"/>
      <c r="E61" s="471"/>
      <c r="F61" s="471"/>
      <c r="G61" s="471"/>
      <c r="H61" s="471"/>
      <c r="I61" s="471"/>
      <c r="J61" s="150" t="s">
        <v>1172</v>
      </c>
      <c r="K61" s="155"/>
      <c r="L61" s="155">
        <v>4450.5600000000004</v>
      </c>
      <c r="M61" s="155"/>
      <c r="N61" s="155">
        <v>3110.5</v>
      </c>
      <c r="O61" s="155">
        <v>134.77000000000001</v>
      </c>
      <c r="P61" s="472"/>
      <c r="Q61" s="155"/>
      <c r="R61" s="155"/>
      <c r="S61" s="472"/>
      <c r="T61" s="155">
        <v>31022.25</v>
      </c>
      <c r="U61" s="155">
        <v>-23.32</v>
      </c>
      <c r="V61" s="155"/>
      <c r="W61" s="155"/>
      <c r="X61" s="155">
        <v>31464.26</v>
      </c>
      <c r="Y61" s="155">
        <v>0</v>
      </c>
      <c r="Z61" s="155"/>
      <c r="AA61" s="155">
        <v>32509.050000000003</v>
      </c>
      <c r="AB61" s="156">
        <v>1</v>
      </c>
      <c r="AC61" s="156">
        <v>1</v>
      </c>
      <c r="AD61" s="156">
        <v>3.4409999999999998</v>
      </c>
      <c r="AE61" s="155">
        <v>3.0280800000000001</v>
      </c>
      <c r="AF61" s="155"/>
      <c r="AG61" s="155"/>
      <c r="AH61" s="155"/>
      <c r="AI61" s="155"/>
      <c r="AJ61" s="155"/>
      <c r="AK61" s="156"/>
    </row>
    <row r="62" spans="1:37" ht="12.75" x14ac:dyDescent="0.2">
      <c r="A62" s="147">
        <v>21</v>
      </c>
      <c r="B62" s="148" t="s">
        <v>1137</v>
      </c>
      <c r="C62" s="471" t="s">
        <v>1141</v>
      </c>
      <c r="D62" s="471"/>
      <c r="E62" s="471"/>
      <c r="F62" s="471"/>
      <c r="G62" s="471"/>
      <c r="H62" s="471"/>
      <c r="I62" s="471"/>
      <c r="J62" s="151" t="s">
        <v>156</v>
      </c>
      <c r="K62" s="155">
        <v>9.15</v>
      </c>
      <c r="L62" s="155">
        <v>542.66999999999996</v>
      </c>
      <c r="M62" s="155"/>
      <c r="N62" s="155">
        <v>71.36</v>
      </c>
      <c r="O62" s="155">
        <v>3.74</v>
      </c>
      <c r="P62" s="472">
        <v>696.95</v>
      </c>
      <c r="Q62" s="155">
        <v>36.92</v>
      </c>
      <c r="R62" s="155"/>
      <c r="S62" s="472"/>
      <c r="T62" s="155"/>
      <c r="U62" s="155"/>
      <c r="V62" s="155"/>
      <c r="W62" s="155">
        <v>744.31</v>
      </c>
      <c r="X62" s="155">
        <v>740.97</v>
      </c>
      <c r="Y62" s="155">
        <v>765.57</v>
      </c>
      <c r="Z62" s="155">
        <v>0</v>
      </c>
      <c r="AA62" s="155">
        <v>765.57</v>
      </c>
      <c r="AB62" s="156">
        <v>1</v>
      </c>
      <c r="AC62" s="156">
        <v>1</v>
      </c>
      <c r="AD62" s="156">
        <v>1</v>
      </c>
      <c r="AE62" s="155">
        <v>1</v>
      </c>
      <c r="AF62" s="155"/>
      <c r="AG62" s="155"/>
      <c r="AH62" s="155"/>
      <c r="AI62" s="155"/>
      <c r="AJ62" s="155"/>
      <c r="AK62" s="156"/>
    </row>
    <row r="63" spans="1:37" ht="12.75" x14ac:dyDescent="0.2">
      <c r="A63" s="148"/>
      <c r="B63" s="148"/>
      <c r="C63" s="471"/>
      <c r="D63" s="471"/>
      <c r="E63" s="471"/>
      <c r="F63" s="471"/>
      <c r="G63" s="471"/>
      <c r="H63" s="471"/>
      <c r="I63" s="471"/>
      <c r="J63" s="150" t="s">
        <v>1172</v>
      </c>
      <c r="K63" s="155"/>
      <c r="L63" s="155">
        <v>108.58</v>
      </c>
      <c r="M63" s="155"/>
      <c r="N63" s="155">
        <v>75.89</v>
      </c>
      <c r="O63" s="155">
        <v>3.29</v>
      </c>
      <c r="P63" s="472"/>
      <c r="Q63" s="155"/>
      <c r="R63" s="155"/>
      <c r="S63" s="472"/>
      <c r="T63" s="155">
        <v>733.87</v>
      </c>
      <c r="U63" s="155">
        <v>-0.56999999999999995</v>
      </c>
      <c r="V63" s="155"/>
      <c r="W63" s="155"/>
      <c r="X63" s="155">
        <v>744.31</v>
      </c>
      <c r="Y63" s="155">
        <v>0</v>
      </c>
      <c r="Z63" s="155"/>
      <c r="AA63" s="155">
        <v>769.0200000000001</v>
      </c>
      <c r="AB63" s="156">
        <v>1</v>
      </c>
      <c r="AC63" s="156">
        <v>1</v>
      </c>
      <c r="AD63" s="156">
        <v>3.4409999999999998</v>
      </c>
      <c r="AE63" s="155">
        <v>3.0280800000000001</v>
      </c>
      <c r="AF63" s="155"/>
      <c r="AG63" s="155"/>
      <c r="AH63" s="155"/>
      <c r="AI63" s="155"/>
      <c r="AJ63" s="155"/>
      <c r="AK63" s="156"/>
    </row>
    <row r="64" spans="1:37" ht="12.75" x14ac:dyDescent="0.2">
      <c r="A64" s="147">
        <v>22</v>
      </c>
      <c r="B64" s="148" t="s">
        <v>1137</v>
      </c>
      <c r="C64" s="471" t="s">
        <v>1142</v>
      </c>
      <c r="D64" s="471"/>
      <c r="E64" s="471"/>
      <c r="F64" s="471"/>
      <c r="G64" s="471"/>
      <c r="H64" s="471"/>
      <c r="I64" s="471"/>
      <c r="J64" s="151" t="s">
        <v>156</v>
      </c>
      <c r="K64" s="155">
        <v>33.1</v>
      </c>
      <c r="L64" s="155">
        <v>1434.05</v>
      </c>
      <c r="M64" s="155">
        <v>35197.99</v>
      </c>
      <c r="N64" s="155">
        <v>234.9</v>
      </c>
      <c r="O64" s="155">
        <v>12.3</v>
      </c>
      <c r="P64" s="472">
        <v>145866.21</v>
      </c>
      <c r="Q64" s="155">
        <v>121.52</v>
      </c>
      <c r="R64" s="155"/>
      <c r="S64" s="472"/>
      <c r="T64" s="155"/>
      <c r="U64" s="155"/>
      <c r="V64" s="155"/>
      <c r="W64" s="155">
        <v>148175.67999999999</v>
      </c>
      <c r="X64" s="155">
        <v>148164.69</v>
      </c>
      <c r="Y64" s="155">
        <v>153084.59</v>
      </c>
      <c r="Z64" s="155">
        <v>0</v>
      </c>
      <c r="AA64" s="155">
        <v>153084.59</v>
      </c>
      <c r="AB64" s="156">
        <v>1</v>
      </c>
      <c r="AC64" s="156">
        <v>1</v>
      </c>
      <c r="AD64" s="156">
        <v>1</v>
      </c>
      <c r="AE64" s="155">
        <v>1</v>
      </c>
      <c r="AF64" s="155">
        <v>35197.99</v>
      </c>
      <c r="AG64" s="155"/>
      <c r="AH64" s="155"/>
      <c r="AI64" s="155"/>
      <c r="AJ64" s="155"/>
      <c r="AK64" s="156"/>
    </row>
    <row r="65" spans="1:37" ht="12.75" x14ac:dyDescent="0.2">
      <c r="A65" s="148"/>
      <c r="B65" s="148"/>
      <c r="C65" s="471"/>
      <c r="D65" s="471"/>
      <c r="E65" s="471"/>
      <c r="F65" s="471"/>
      <c r="G65" s="471"/>
      <c r="H65" s="471"/>
      <c r="I65" s="471"/>
      <c r="J65" s="150" t="s">
        <v>1173</v>
      </c>
      <c r="K65" s="155"/>
      <c r="L65" s="155">
        <v>357.42</v>
      </c>
      <c r="M65" s="155">
        <v>108726.35</v>
      </c>
      <c r="N65" s="155">
        <v>249.8</v>
      </c>
      <c r="O65" s="155">
        <v>10.82</v>
      </c>
      <c r="P65" s="472"/>
      <c r="Q65" s="155"/>
      <c r="R65" s="155"/>
      <c r="S65" s="472"/>
      <c r="T65" s="155">
        <v>145987.72999999998</v>
      </c>
      <c r="U65" s="155">
        <v>-1.87</v>
      </c>
      <c r="V65" s="155"/>
      <c r="W65" s="155"/>
      <c r="X65" s="155">
        <v>148175.67999999999</v>
      </c>
      <c r="Y65" s="155">
        <v>0</v>
      </c>
      <c r="Z65" s="155"/>
      <c r="AA65" s="155">
        <v>153095.94</v>
      </c>
      <c r="AB65" s="156">
        <v>1</v>
      </c>
      <c r="AC65" s="156">
        <v>1</v>
      </c>
      <c r="AD65" s="156">
        <v>3.4409999999999998</v>
      </c>
      <c r="AE65" s="155">
        <v>3.0280800000000001</v>
      </c>
      <c r="AF65" s="155">
        <v>108726.35</v>
      </c>
      <c r="AG65" s="155"/>
      <c r="AH65" s="155"/>
      <c r="AI65" s="155"/>
      <c r="AJ65" s="155"/>
      <c r="AK65" s="156"/>
    </row>
    <row r="66" spans="1:37" ht="12.75" x14ac:dyDescent="0.2">
      <c r="A66" s="147">
        <v>23</v>
      </c>
      <c r="B66" s="148" t="s">
        <v>1137</v>
      </c>
      <c r="C66" s="471" t="s">
        <v>1144</v>
      </c>
      <c r="D66" s="471"/>
      <c r="E66" s="471"/>
      <c r="F66" s="471"/>
      <c r="G66" s="471"/>
      <c r="H66" s="471"/>
      <c r="I66" s="471"/>
      <c r="J66" s="151" t="s">
        <v>1145</v>
      </c>
      <c r="K66" s="155">
        <v>35.57</v>
      </c>
      <c r="L66" s="155">
        <v>1607.07</v>
      </c>
      <c r="M66" s="155"/>
      <c r="N66" s="155">
        <v>270.73</v>
      </c>
      <c r="O66" s="155">
        <v>14.18</v>
      </c>
      <c r="P66" s="472">
        <v>2192.36</v>
      </c>
      <c r="Q66" s="155">
        <v>140.06</v>
      </c>
      <c r="R66" s="155"/>
      <c r="S66" s="472"/>
      <c r="T66" s="155"/>
      <c r="U66" s="155"/>
      <c r="V66" s="155"/>
      <c r="W66" s="155">
        <v>2365.25</v>
      </c>
      <c r="X66" s="155">
        <v>2352.59</v>
      </c>
      <c r="Y66" s="155">
        <v>2430.71</v>
      </c>
      <c r="Z66" s="155">
        <v>0</v>
      </c>
      <c r="AA66" s="155">
        <v>2430.71</v>
      </c>
      <c r="AB66" s="156">
        <v>1</v>
      </c>
      <c r="AC66" s="156">
        <v>1</v>
      </c>
      <c r="AD66" s="156">
        <v>1</v>
      </c>
      <c r="AE66" s="155">
        <v>1</v>
      </c>
      <c r="AF66" s="155"/>
      <c r="AG66" s="155"/>
      <c r="AH66" s="155"/>
      <c r="AI66" s="155"/>
      <c r="AJ66" s="155"/>
      <c r="AK66" s="156"/>
    </row>
    <row r="67" spans="1:37" ht="12.75" x14ac:dyDescent="0.2">
      <c r="A67" s="148"/>
      <c r="B67" s="148"/>
      <c r="C67" s="471"/>
      <c r="D67" s="471"/>
      <c r="E67" s="471"/>
      <c r="F67" s="471"/>
      <c r="G67" s="471"/>
      <c r="H67" s="471"/>
      <c r="I67" s="471"/>
      <c r="J67" s="150" t="s">
        <v>1173</v>
      </c>
      <c r="K67" s="155"/>
      <c r="L67" s="155">
        <v>411.95</v>
      </c>
      <c r="M67" s="155"/>
      <c r="N67" s="155">
        <v>287.91000000000003</v>
      </c>
      <c r="O67" s="155">
        <v>12.47</v>
      </c>
      <c r="P67" s="472"/>
      <c r="Q67" s="155"/>
      <c r="R67" s="155"/>
      <c r="S67" s="472"/>
      <c r="T67" s="155">
        <v>2332.42</v>
      </c>
      <c r="U67" s="155">
        <v>-2.16</v>
      </c>
      <c r="V67" s="155"/>
      <c r="W67" s="155"/>
      <c r="X67" s="155">
        <v>2365.25</v>
      </c>
      <c r="Y67" s="155">
        <v>0</v>
      </c>
      <c r="Z67" s="155"/>
      <c r="AA67" s="155">
        <v>2443.79</v>
      </c>
      <c r="AB67" s="156">
        <v>1</v>
      </c>
      <c r="AC67" s="156">
        <v>1</v>
      </c>
      <c r="AD67" s="156">
        <v>3.4409999999999998</v>
      </c>
      <c r="AE67" s="155">
        <v>3.0280800000000001</v>
      </c>
      <c r="AF67" s="155"/>
      <c r="AG67" s="155"/>
      <c r="AH67" s="155"/>
      <c r="AI67" s="155"/>
      <c r="AJ67" s="155"/>
      <c r="AK67" s="156"/>
    </row>
    <row r="68" spans="1:37" ht="12.75" x14ac:dyDescent="0.2">
      <c r="A68" s="147">
        <v>24</v>
      </c>
      <c r="B68" s="148" t="s">
        <v>1137</v>
      </c>
      <c r="C68" s="471" t="s">
        <v>1146</v>
      </c>
      <c r="D68" s="471"/>
      <c r="E68" s="471"/>
      <c r="F68" s="471"/>
      <c r="G68" s="471"/>
      <c r="H68" s="471"/>
      <c r="I68" s="471"/>
      <c r="J68" s="151" t="s">
        <v>1145</v>
      </c>
      <c r="K68" s="155">
        <v>57.87</v>
      </c>
      <c r="L68" s="155">
        <v>1644.99</v>
      </c>
      <c r="M68" s="155"/>
      <c r="N68" s="155">
        <v>372.82</v>
      </c>
      <c r="O68" s="155">
        <v>19.52</v>
      </c>
      <c r="P68" s="472">
        <v>2450.9899999999998</v>
      </c>
      <c r="Q68" s="155">
        <v>192.88</v>
      </c>
      <c r="R68" s="155"/>
      <c r="S68" s="472"/>
      <c r="T68" s="155"/>
      <c r="U68" s="155"/>
      <c r="V68" s="155"/>
      <c r="W68" s="155">
        <v>2680.56</v>
      </c>
      <c r="X68" s="155">
        <v>2663.12</v>
      </c>
      <c r="Y68" s="155">
        <v>2751.55</v>
      </c>
      <c r="Z68" s="155">
        <v>0</v>
      </c>
      <c r="AA68" s="155">
        <v>2751.55</v>
      </c>
      <c r="AB68" s="156">
        <v>1</v>
      </c>
      <c r="AC68" s="156">
        <v>1</v>
      </c>
      <c r="AD68" s="156">
        <v>1</v>
      </c>
      <c r="AE68" s="155">
        <v>1</v>
      </c>
      <c r="AF68" s="155"/>
      <c r="AG68" s="155"/>
      <c r="AH68" s="155"/>
      <c r="AI68" s="155"/>
      <c r="AJ68" s="155"/>
      <c r="AK68" s="156"/>
    </row>
    <row r="69" spans="1:37" ht="12.75" x14ac:dyDescent="0.2">
      <c r="A69" s="148"/>
      <c r="B69" s="148"/>
      <c r="C69" s="471"/>
      <c r="D69" s="471"/>
      <c r="E69" s="471"/>
      <c r="F69" s="471"/>
      <c r="G69" s="471"/>
      <c r="H69" s="471"/>
      <c r="I69" s="471"/>
      <c r="J69" s="150" t="s">
        <v>1173</v>
      </c>
      <c r="K69" s="155"/>
      <c r="L69" s="155">
        <v>567.29</v>
      </c>
      <c r="M69" s="155"/>
      <c r="N69" s="155">
        <v>396.48</v>
      </c>
      <c r="O69" s="155">
        <v>17.18</v>
      </c>
      <c r="P69" s="472"/>
      <c r="Q69" s="155"/>
      <c r="R69" s="155"/>
      <c r="S69" s="472"/>
      <c r="T69" s="155">
        <v>2643.87</v>
      </c>
      <c r="U69" s="155">
        <v>-2.97</v>
      </c>
      <c r="V69" s="155"/>
      <c r="W69" s="155"/>
      <c r="X69" s="155">
        <v>2680.56</v>
      </c>
      <c r="Y69" s="155">
        <v>0</v>
      </c>
      <c r="Z69" s="155"/>
      <c r="AA69" s="155">
        <v>2769.57</v>
      </c>
      <c r="AB69" s="156">
        <v>1</v>
      </c>
      <c r="AC69" s="156">
        <v>1</v>
      </c>
      <c r="AD69" s="156">
        <v>3.4409999999999998</v>
      </c>
      <c r="AE69" s="155">
        <v>3.0280800000000001</v>
      </c>
      <c r="AF69" s="155"/>
      <c r="AG69" s="155"/>
      <c r="AH69" s="155"/>
      <c r="AI69" s="155"/>
      <c r="AJ69" s="155"/>
      <c r="AK69" s="156"/>
    </row>
    <row r="70" spans="1:37" ht="12.75" x14ac:dyDescent="0.2">
      <c r="A70" s="469" t="s">
        <v>1147</v>
      </c>
      <c r="B70" s="469"/>
      <c r="C70" s="470" t="s">
        <v>1148</v>
      </c>
      <c r="D70" s="470"/>
      <c r="E70" s="470"/>
      <c r="F70" s="470"/>
      <c r="G70" s="470"/>
      <c r="H70" s="470"/>
      <c r="I70" s="470"/>
      <c r="J70" s="149"/>
      <c r="K70" s="152">
        <v>74.39</v>
      </c>
      <c r="L70" s="152">
        <v>3171.2</v>
      </c>
      <c r="M70" s="152">
        <v>35550.550000000003</v>
      </c>
      <c r="N70" s="152">
        <v>532.80999999999995</v>
      </c>
      <c r="O70" s="152">
        <v>27.9</v>
      </c>
      <c r="P70" s="152">
        <v>151471.19</v>
      </c>
      <c r="Q70" s="152">
        <v>275.64999999999998</v>
      </c>
      <c r="R70" s="152">
        <v>0</v>
      </c>
      <c r="S70" s="152">
        <v>0</v>
      </c>
      <c r="T70" s="152">
        <v>0</v>
      </c>
      <c r="U70" s="152">
        <v>0</v>
      </c>
      <c r="V70" s="152">
        <v>0</v>
      </c>
      <c r="W70" s="152">
        <v>154018.79</v>
      </c>
      <c r="X70" s="153">
        <v>153993.87</v>
      </c>
      <c r="Y70" s="153">
        <v>159107.34000000003</v>
      </c>
      <c r="Z70" s="153">
        <v>0</v>
      </c>
      <c r="AA70" s="154">
        <v>159107.34000000003</v>
      </c>
      <c r="AB70" s="154"/>
      <c r="AC70" s="154"/>
      <c r="AD70" s="154"/>
      <c r="AE70" s="152"/>
      <c r="AF70" s="152">
        <v>35550.550000000003</v>
      </c>
      <c r="AG70" s="152">
        <v>0</v>
      </c>
      <c r="AH70" s="152">
        <v>0</v>
      </c>
      <c r="AI70" s="152"/>
      <c r="AJ70" s="152"/>
      <c r="AK70" s="154"/>
    </row>
    <row r="71" spans="1:37" ht="12.75" x14ac:dyDescent="0.2">
      <c r="A71" s="469"/>
      <c r="B71" s="469"/>
      <c r="C71" s="470"/>
      <c r="D71" s="470"/>
      <c r="E71" s="470"/>
      <c r="F71" s="470"/>
      <c r="G71" s="470"/>
      <c r="H71" s="470"/>
      <c r="I71" s="470"/>
      <c r="J71" s="149"/>
      <c r="K71" s="152">
        <v>88.5</v>
      </c>
      <c r="L71" s="152">
        <v>722.23</v>
      </c>
      <c r="M71" s="152">
        <v>111509.06</v>
      </c>
      <c r="N71" s="152">
        <v>566.62</v>
      </c>
      <c r="O71" s="152">
        <v>24.549999999999997</v>
      </c>
      <c r="P71" s="152"/>
      <c r="Q71" s="152">
        <v>0</v>
      </c>
      <c r="R71" s="152">
        <v>0</v>
      </c>
      <c r="S71" s="152"/>
      <c r="T71" s="152">
        <v>151746.84</v>
      </c>
      <c r="U71" s="152">
        <v>-4.25</v>
      </c>
      <c r="V71" s="152">
        <v>0</v>
      </c>
      <c r="W71" s="152">
        <v>0</v>
      </c>
      <c r="X71" s="153">
        <v>154018.79</v>
      </c>
      <c r="Y71" s="153">
        <v>25.75</v>
      </c>
      <c r="Z71" s="153">
        <v>0</v>
      </c>
      <c r="AA71" s="154">
        <v>159133.09</v>
      </c>
      <c r="AB71" s="154"/>
      <c r="AC71" s="154"/>
      <c r="AD71" s="154"/>
      <c r="AE71" s="152"/>
      <c r="AF71" s="152">
        <v>109815.41</v>
      </c>
      <c r="AG71" s="152">
        <v>0</v>
      </c>
      <c r="AH71" s="152">
        <v>0</v>
      </c>
      <c r="AI71" s="152"/>
      <c r="AJ71" s="152"/>
      <c r="AK71" s="154"/>
    </row>
    <row r="72" spans="1:37" ht="12.75" x14ac:dyDescent="0.2">
      <c r="A72" s="147">
        <v>25</v>
      </c>
      <c r="B72" s="148" t="s">
        <v>1137</v>
      </c>
      <c r="C72" s="471" t="s">
        <v>1138</v>
      </c>
      <c r="D72" s="471"/>
      <c r="E72" s="471"/>
      <c r="F72" s="471"/>
      <c r="G72" s="471"/>
      <c r="H72" s="471"/>
      <c r="I72" s="471"/>
      <c r="J72" s="151" t="s">
        <v>156</v>
      </c>
      <c r="K72" s="155">
        <v>40.96</v>
      </c>
      <c r="L72" s="155">
        <v>1722.78</v>
      </c>
      <c r="M72" s="155"/>
      <c r="N72" s="155">
        <v>295.56</v>
      </c>
      <c r="O72" s="155">
        <v>15.48</v>
      </c>
      <c r="P72" s="472">
        <v>2450.2600000000002</v>
      </c>
      <c r="Q72" s="155">
        <v>152.91</v>
      </c>
      <c r="R72" s="155"/>
      <c r="S72" s="472"/>
      <c r="T72" s="155"/>
      <c r="U72" s="155"/>
      <c r="V72" s="155"/>
      <c r="W72" s="155">
        <v>2639.86</v>
      </c>
      <c r="X72" s="155">
        <v>2626.03</v>
      </c>
      <c r="Y72" s="155">
        <v>2713.23</v>
      </c>
      <c r="Z72" s="155">
        <v>0</v>
      </c>
      <c r="AA72" s="155">
        <v>2713.23</v>
      </c>
      <c r="AB72" s="156">
        <v>1</v>
      </c>
      <c r="AC72" s="156">
        <v>1</v>
      </c>
      <c r="AD72" s="156">
        <v>1</v>
      </c>
      <c r="AE72" s="155">
        <v>1</v>
      </c>
      <c r="AF72" s="155"/>
      <c r="AG72" s="155"/>
      <c r="AH72" s="155"/>
      <c r="AI72" s="155"/>
      <c r="AJ72" s="155"/>
      <c r="AK72" s="156"/>
    </row>
    <row r="73" spans="1:37" ht="12.75" x14ac:dyDescent="0.2">
      <c r="A73" s="148"/>
      <c r="B73" s="148"/>
      <c r="C73" s="471"/>
      <c r="D73" s="471"/>
      <c r="E73" s="471"/>
      <c r="F73" s="471"/>
      <c r="G73" s="471"/>
      <c r="H73" s="471"/>
      <c r="I73" s="471"/>
      <c r="J73" s="150" t="s">
        <v>1174</v>
      </c>
      <c r="K73" s="155">
        <v>88.5</v>
      </c>
      <c r="L73" s="155">
        <v>361.23</v>
      </c>
      <c r="M73" s="155"/>
      <c r="N73" s="155">
        <v>314.32</v>
      </c>
      <c r="O73" s="155">
        <v>13.62</v>
      </c>
      <c r="P73" s="472"/>
      <c r="Q73" s="155"/>
      <c r="R73" s="155"/>
      <c r="S73" s="472"/>
      <c r="T73" s="155">
        <v>2603.17</v>
      </c>
      <c r="U73" s="155">
        <v>-2.36</v>
      </c>
      <c r="V73" s="155"/>
      <c r="W73" s="155"/>
      <c r="X73" s="155">
        <v>2639.86</v>
      </c>
      <c r="Y73" s="155">
        <v>0</v>
      </c>
      <c r="Z73" s="155"/>
      <c r="AA73" s="155">
        <v>2727.52</v>
      </c>
      <c r="AB73" s="156">
        <v>1</v>
      </c>
      <c r="AC73" s="156">
        <v>1</v>
      </c>
      <c r="AD73" s="156">
        <v>3.4409999999999998</v>
      </c>
      <c r="AE73" s="155">
        <v>3.0280800000000001</v>
      </c>
      <c r="AF73" s="155"/>
      <c r="AG73" s="155"/>
      <c r="AH73" s="155"/>
      <c r="AI73" s="155"/>
      <c r="AJ73" s="155"/>
      <c r="AK73" s="156"/>
    </row>
    <row r="74" spans="1:37" ht="12.75" x14ac:dyDescent="0.2">
      <c r="A74" s="147">
        <v>26</v>
      </c>
      <c r="B74" s="148" t="s">
        <v>1137</v>
      </c>
      <c r="C74" s="471" t="s">
        <v>1139</v>
      </c>
      <c r="D74" s="471"/>
      <c r="E74" s="471"/>
      <c r="F74" s="471"/>
      <c r="G74" s="471"/>
      <c r="H74" s="471"/>
      <c r="I74" s="471"/>
      <c r="J74" s="151" t="s">
        <v>178</v>
      </c>
      <c r="K74" s="155"/>
      <c r="L74" s="155"/>
      <c r="M74" s="155"/>
      <c r="N74" s="155"/>
      <c r="O74" s="155"/>
      <c r="P74" s="472">
        <v>1693.65</v>
      </c>
      <c r="Q74" s="155"/>
      <c r="R74" s="155"/>
      <c r="S74" s="472"/>
      <c r="T74" s="155"/>
      <c r="U74" s="155"/>
      <c r="V74" s="155"/>
      <c r="W74" s="155">
        <v>1719.05</v>
      </c>
      <c r="X74" s="155">
        <v>1719.05</v>
      </c>
      <c r="Y74" s="155">
        <v>1776.13</v>
      </c>
      <c r="Z74" s="155">
        <v>0</v>
      </c>
      <c r="AA74" s="155">
        <v>1776.13</v>
      </c>
      <c r="AB74" s="156">
        <v>1</v>
      </c>
      <c r="AC74" s="156">
        <v>1</v>
      </c>
      <c r="AD74" s="156">
        <v>1</v>
      </c>
      <c r="AE74" s="155">
        <v>1</v>
      </c>
      <c r="AF74" s="155"/>
      <c r="AG74" s="155"/>
      <c r="AH74" s="155"/>
      <c r="AI74" s="155"/>
      <c r="AJ74" s="155"/>
      <c r="AK74" s="156"/>
    </row>
    <row r="75" spans="1:37" ht="12.75" x14ac:dyDescent="0.2">
      <c r="A75" s="148"/>
      <c r="B75" s="148"/>
      <c r="C75" s="471"/>
      <c r="D75" s="471"/>
      <c r="E75" s="471"/>
      <c r="F75" s="471"/>
      <c r="G75" s="471"/>
      <c r="H75" s="471"/>
      <c r="I75" s="471"/>
      <c r="J75" s="150" t="s">
        <v>1175</v>
      </c>
      <c r="K75" s="155"/>
      <c r="L75" s="155"/>
      <c r="M75" s="155">
        <v>1693.65</v>
      </c>
      <c r="N75" s="155"/>
      <c r="O75" s="155"/>
      <c r="P75" s="472"/>
      <c r="Q75" s="155"/>
      <c r="R75" s="155"/>
      <c r="S75" s="472"/>
      <c r="T75" s="155">
        <v>1693.65</v>
      </c>
      <c r="U75" s="155"/>
      <c r="V75" s="155"/>
      <c r="W75" s="155"/>
      <c r="X75" s="155">
        <v>1719.05</v>
      </c>
      <c r="Y75" s="155">
        <v>0</v>
      </c>
      <c r="Z75" s="155"/>
      <c r="AA75" s="155">
        <v>1776.13</v>
      </c>
      <c r="AB75" s="156">
        <v>1</v>
      </c>
      <c r="AC75" s="156">
        <v>1</v>
      </c>
      <c r="AD75" s="156">
        <v>3.4409999999999998</v>
      </c>
      <c r="AE75" s="155">
        <v>3.0280800000000001</v>
      </c>
      <c r="AF75" s="155"/>
      <c r="AG75" s="155"/>
      <c r="AH75" s="155"/>
      <c r="AI75" s="155"/>
      <c r="AJ75" s="155"/>
      <c r="AK75" s="156"/>
    </row>
    <row r="76" spans="1:37" ht="12.75" x14ac:dyDescent="0.2">
      <c r="A76" s="147">
        <v>27</v>
      </c>
      <c r="B76" s="148" t="s">
        <v>1137</v>
      </c>
      <c r="C76" s="471" t="s">
        <v>1142</v>
      </c>
      <c r="D76" s="471"/>
      <c r="E76" s="471"/>
      <c r="F76" s="471"/>
      <c r="G76" s="471"/>
      <c r="H76" s="471"/>
      <c r="I76" s="471"/>
      <c r="J76" s="151" t="s">
        <v>156</v>
      </c>
      <c r="K76" s="155">
        <v>33.43</v>
      </c>
      <c r="L76" s="155">
        <v>1448.42</v>
      </c>
      <c r="M76" s="155">
        <v>35550.550000000003</v>
      </c>
      <c r="N76" s="155">
        <v>237.25</v>
      </c>
      <c r="O76" s="155">
        <v>12.42</v>
      </c>
      <c r="P76" s="472">
        <v>147327.28</v>
      </c>
      <c r="Q76" s="155">
        <v>122.74</v>
      </c>
      <c r="R76" s="155"/>
      <c r="S76" s="472"/>
      <c r="T76" s="155"/>
      <c r="U76" s="155"/>
      <c r="V76" s="155"/>
      <c r="W76" s="155">
        <v>149659.88</v>
      </c>
      <c r="X76" s="155">
        <v>149648.79</v>
      </c>
      <c r="Y76" s="155">
        <v>154617.98000000001</v>
      </c>
      <c r="Z76" s="155">
        <v>0</v>
      </c>
      <c r="AA76" s="155">
        <v>154617.98000000001</v>
      </c>
      <c r="AB76" s="156">
        <v>1</v>
      </c>
      <c r="AC76" s="156">
        <v>1</v>
      </c>
      <c r="AD76" s="156">
        <v>1</v>
      </c>
      <c r="AE76" s="155">
        <v>1</v>
      </c>
      <c r="AF76" s="155">
        <v>35550.550000000003</v>
      </c>
      <c r="AG76" s="155"/>
      <c r="AH76" s="155"/>
      <c r="AI76" s="155"/>
      <c r="AJ76" s="155"/>
      <c r="AK76" s="156"/>
    </row>
    <row r="77" spans="1:37" ht="12.75" x14ac:dyDescent="0.2">
      <c r="A77" s="148"/>
      <c r="B77" s="148"/>
      <c r="C77" s="471"/>
      <c r="D77" s="471"/>
      <c r="E77" s="471"/>
      <c r="F77" s="471"/>
      <c r="G77" s="471"/>
      <c r="H77" s="471"/>
      <c r="I77" s="471"/>
      <c r="J77" s="150" t="s">
        <v>1176</v>
      </c>
      <c r="K77" s="155"/>
      <c r="L77" s="155">
        <v>361</v>
      </c>
      <c r="M77" s="155">
        <v>109815.41</v>
      </c>
      <c r="N77" s="155">
        <v>252.3</v>
      </c>
      <c r="O77" s="155">
        <v>10.93</v>
      </c>
      <c r="P77" s="472"/>
      <c r="Q77" s="155"/>
      <c r="R77" s="155"/>
      <c r="S77" s="472"/>
      <c r="T77" s="155">
        <v>147450.01999999999</v>
      </c>
      <c r="U77" s="155">
        <v>-1.89</v>
      </c>
      <c r="V77" s="155"/>
      <c r="W77" s="155"/>
      <c r="X77" s="155">
        <v>149659.88</v>
      </c>
      <c r="Y77" s="155">
        <v>0</v>
      </c>
      <c r="Z77" s="155"/>
      <c r="AA77" s="155">
        <v>154629.44</v>
      </c>
      <c r="AB77" s="156">
        <v>1</v>
      </c>
      <c r="AC77" s="156">
        <v>1</v>
      </c>
      <c r="AD77" s="156">
        <v>3.4409999999999998</v>
      </c>
      <c r="AE77" s="155">
        <v>3.0280800000000001</v>
      </c>
      <c r="AF77" s="155">
        <v>109815.41</v>
      </c>
      <c r="AG77" s="155"/>
      <c r="AH77" s="155"/>
      <c r="AI77" s="155"/>
      <c r="AJ77" s="155"/>
      <c r="AK77" s="156"/>
    </row>
    <row r="78" spans="1:37" ht="12.75" x14ac:dyDescent="0.2">
      <c r="A78" s="469" t="s">
        <v>1149</v>
      </c>
      <c r="B78" s="469"/>
      <c r="C78" s="470" t="s">
        <v>1136</v>
      </c>
      <c r="D78" s="470"/>
      <c r="E78" s="470"/>
      <c r="F78" s="470"/>
      <c r="G78" s="470"/>
      <c r="H78" s="470"/>
      <c r="I78" s="470"/>
      <c r="J78" s="149"/>
      <c r="K78" s="152">
        <v>0</v>
      </c>
      <c r="L78" s="152">
        <v>0</v>
      </c>
      <c r="M78" s="152">
        <v>22992.61</v>
      </c>
      <c r="N78" s="152">
        <v>0</v>
      </c>
      <c r="O78" s="152">
        <v>0</v>
      </c>
      <c r="P78" s="152">
        <v>34657.53</v>
      </c>
      <c r="Q78" s="152">
        <v>0</v>
      </c>
      <c r="R78" s="152">
        <v>0</v>
      </c>
      <c r="S78" s="152">
        <v>0</v>
      </c>
      <c r="T78" s="152">
        <v>0</v>
      </c>
      <c r="U78" s="152">
        <v>0</v>
      </c>
      <c r="V78" s="152">
        <v>0</v>
      </c>
      <c r="W78" s="152">
        <v>35177.39</v>
      </c>
      <c r="X78" s="153">
        <v>35177.39</v>
      </c>
      <c r="Y78" s="153">
        <v>36345.480000000003</v>
      </c>
      <c r="Z78" s="153">
        <v>0</v>
      </c>
      <c r="AA78" s="154">
        <v>36345.480000000003</v>
      </c>
      <c r="AB78" s="154"/>
      <c r="AC78" s="154"/>
      <c r="AD78" s="154"/>
      <c r="AE78" s="152"/>
      <c r="AF78" s="152">
        <v>22992.61</v>
      </c>
      <c r="AG78" s="152">
        <v>0</v>
      </c>
      <c r="AH78" s="152">
        <v>0</v>
      </c>
      <c r="AI78" s="152"/>
      <c r="AJ78" s="152"/>
      <c r="AK78" s="154"/>
    </row>
    <row r="79" spans="1:37" ht="12.75" x14ac:dyDescent="0.2">
      <c r="A79" s="469"/>
      <c r="B79" s="469"/>
      <c r="C79" s="470"/>
      <c r="D79" s="470"/>
      <c r="E79" s="470"/>
      <c r="F79" s="470"/>
      <c r="G79" s="470"/>
      <c r="H79" s="470"/>
      <c r="I79" s="470"/>
      <c r="J79" s="149"/>
      <c r="K79" s="152">
        <v>0</v>
      </c>
      <c r="L79" s="152">
        <v>0</v>
      </c>
      <c r="M79" s="152">
        <v>11664.92</v>
      </c>
      <c r="N79" s="152">
        <v>0</v>
      </c>
      <c r="O79" s="152">
        <v>0</v>
      </c>
      <c r="P79" s="152"/>
      <c r="Q79" s="152">
        <v>0</v>
      </c>
      <c r="R79" s="152">
        <v>0</v>
      </c>
      <c r="S79" s="152"/>
      <c r="T79" s="152">
        <v>34657.53</v>
      </c>
      <c r="U79" s="152">
        <v>0</v>
      </c>
      <c r="V79" s="152">
        <v>0</v>
      </c>
      <c r="W79" s="152">
        <v>0</v>
      </c>
      <c r="X79" s="153">
        <v>35177.39</v>
      </c>
      <c r="Y79" s="153">
        <v>0</v>
      </c>
      <c r="Z79" s="153">
        <v>0</v>
      </c>
      <c r="AA79" s="154">
        <v>36345.480000000003</v>
      </c>
      <c r="AB79" s="154"/>
      <c r="AC79" s="154"/>
      <c r="AD79" s="154"/>
      <c r="AE79" s="152"/>
      <c r="AF79" s="152">
        <v>0</v>
      </c>
      <c r="AG79" s="152">
        <v>0</v>
      </c>
      <c r="AH79" s="152">
        <v>0</v>
      </c>
      <c r="AI79" s="152"/>
      <c r="AJ79" s="152"/>
      <c r="AK79" s="154"/>
    </row>
    <row r="80" spans="1:37" ht="12.75" x14ac:dyDescent="0.2">
      <c r="A80" s="147">
        <v>28</v>
      </c>
      <c r="B80" s="148" t="s">
        <v>1150</v>
      </c>
      <c r="C80" s="471" t="s">
        <v>353</v>
      </c>
      <c r="D80" s="471"/>
      <c r="E80" s="471"/>
      <c r="F80" s="471"/>
      <c r="G80" s="471"/>
      <c r="H80" s="471"/>
      <c r="I80" s="471"/>
      <c r="J80" s="151" t="s">
        <v>178</v>
      </c>
      <c r="K80" s="155"/>
      <c r="L80" s="155"/>
      <c r="M80" s="155">
        <v>22992.61</v>
      </c>
      <c r="N80" s="155"/>
      <c r="O80" s="155"/>
      <c r="P80" s="472">
        <v>34657.53</v>
      </c>
      <c r="Q80" s="155"/>
      <c r="R80" s="155"/>
      <c r="S80" s="472"/>
      <c r="T80" s="155"/>
      <c r="U80" s="155"/>
      <c r="V80" s="155"/>
      <c r="W80" s="155">
        <v>35177.39</v>
      </c>
      <c r="X80" s="155">
        <v>35177.39</v>
      </c>
      <c r="Y80" s="155">
        <v>36345.480000000003</v>
      </c>
      <c r="Z80" s="155">
        <v>0</v>
      </c>
      <c r="AA80" s="155">
        <v>36345.480000000003</v>
      </c>
      <c r="AB80" s="156">
        <v>1</v>
      </c>
      <c r="AC80" s="156">
        <v>1</v>
      </c>
      <c r="AD80" s="156">
        <v>1</v>
      </c>
      <c r="AE80" s="155">
        <v>1</v>
      </c>
      <c r="AF80" s="155">
        <v>22992.61</v>
      </c>
      <c r="AG80" s="155"/>
      <c r="AH80" s="155"/>
      <c r="AI80" s="155"/>
      <c r="AJ80" s="155"/>
      <c r="AK80" s="156"/>
    </row>
    <row r="81" spans="1:37" ht="12.75" x14ac:dyDescent="0.2">
      <c r="A81" s="148"/>
      <c r="B81" s="148"/>
      <c r="C81" s="471"/>
      <c r="D81" s="471"/>
      <c r="E81" s="471"/>
      <c r="F81" s="471"/>
      <c r="G81" s="471"/>
      <c r="H81" s="471"/>
      <c r="I81" s="471"/>
      <c r="J81" s="150" t="s">
        <v>1177</v>
      </c>
      <c r="K81" s="155"/>
      <c r="L81" s="155"/>
      <c r="M81" s="155">
        <v>11664.92</v>
      </c>
      <c r="N81" s="155"/>
      <c r="O81" s="155"/>
      <c r="P81" s="472"/>
      <c r="Q81" s="155"/>
      <c r="R81" s="155"/>
      <c r="S81" s="472"/>
      <c r="T81" s="155">
        <v>34657.53</v>
      </c>
      <c r="U81" s="155"/>
      <c r="V81" s="155"/>
      <c r="W81" s="155"/>
      <c r="X81" s="155">
        <v>35177.39</v>
      </c>
      <c r="Y81" s="155">
        <v>0</v>
      </c>
      <c r="Z81" s="155"/>
      <c r="AA81" s="155">
        <v>36345.480000000003</v>
      </c>
      <c r="AB81" s="156">
        <v>1</v>
      </c>
      <c r="AC81" s="156">
        <v>1</v>
      </c>
      <c r="AD81" s="156">
        <v>3.4409999999999998</v>
      </c>
      <c r="AE81" s="155">
        <v>3.0280800000000001</v>
      </c>
      <c r="AF81" s="155"/>
      <c r="AG81" s="155"/>
      <c r="AH81" s="155"/>
      <c r="AI81" s="155"/>
      <c r="AJ81" s="155"/>
      <c r="AK81" s="156"/>
    </row>
    <row r="82" spans="1:37" ht="12.75" x14ac:dyDescent="0.2">
      <c r="A82" s="469" t="s">
        <v>1151</v>
      </c>
      <c r="B82" s="469"/>
      <c r="C82" s="470" t="s">
        <v>1152</v>
      </c>
      <c r="D82" s="470"/>
      <c r="E82" s="470"/>
      <c r="F82" s="470"/>
      <c r="G82" s="470"/>
      <c r="H82" s="470"/>
      <c r="I82" s="470"/>
      <c r="J82" s="149"/>
      <c r="K82" s="152">
        <v>151.78999999999996</v>
      </c>
      <c r="L82" s="152">
        <v>9102.5599999999977</v>
      </c>
      <c r="M82" s="152">
        <v>8941.57</v>
      </c>
      <c r="N82" s="152">
        <v>1183.92</v>
      </c>
      <c r="O82" s="152">
        <v>61.990000000000009</v>
      </c>
      <c r="P82" s="152">
        <v>25139.98</v>
      </c>
      <c r="Q82" s="152">
        <v>612.5</v>
      </c>
      <c r="R82" s="152">
        <v>0</v>
      </c>
      <c r="S82" s="152">
        <v>0</v>
      </c>
      <c r="T82" s="152">
        <v>0</v>
      </c>
      <c r="U82" s="152">
        <v>0</v>
      </c>
      <c r="V82" s="152">
        <v>0</v>
      </c>
      <c r="W82" s="152">
        <v>26129.340000000007</v>
      </c>
      <c r="X82" s="153">
        <v>26073.97</v>
      </c>
      <c r="Y82" s="153">
        <v>26939.769999999997</v>
      </c>
      <c r="Z82" s="153">
        <v>0</v>
      </c>
      <c r="AA82" s="154">
        <v>26939.769999999997</v>
      </c>
      <c r="AB82" s="154"/>
      <c r="AC82" s="154"/>
      <c r="AD82" s="154"/>
      <c r="AE82" s="152"/>
      <c r="AF82" s="152">
        <v>8941.57</v>
      </c>
      <c r="AG82" s="152">
        <v>0</v>
      </c>
      <c r="AH82" s="152">
        <v>0</v>
      </c>
      <c r="AI82" s="152"/>
      <c r="AJ82" s="152"/>
      <c r="AK82" s="154"/>
    </row>
    <row r="83" spans="1:37" ht="12.75" x14ac:dyDescent="0.2">
      <c r="A83" s="469"/>
      <c r="B83" s="469"/>
      <c r="C83" s="470"/>
      <c r="D83" s="470"/>
      <c r="E83" s="470"/>
      <c r="F83" s="470"/>
      <c r="G83" s="470"/>
      <c r="H83" s="470"/>
      <c r="I83" s="470"/>
      <c r="J83" s="149"/>
      <c r="K83" s="152">
        <v>0</v>
      </c>
      <c r="L83" s="152">
        <v>1801.4699999999993</v>
      </c>
      <c r="M83" s="152">
        <v>4536.3500000000004</v>
      </c>
      <c r="N83" s="152">
        <v>1259.04</v>
      </c>
      <c r="O83" s="152">
        <v>54.549999999999983</v>
      </c>
      <c r="P83" s="152"/>
      <c r="Q83" s="152">
        <v>0</v>
      </c>
      <c r="R83" s="152">
        <v>0</v>
      </c>
      <c r="S83" s="152"/>
      <c r="T83" s="152">
        <v>25752.480000000003</v>
      </c>
      <c r="U83" s="152">
        <v>-9.43</v>
      </c>
      <c r="V83" s="152">
        <v>0</v>
      </c>
      <c r="W83" s="152">
        <v>0</v>
      </c>
      <c r="X83" s="153">
        <v>26129.340000000007</v>
      </c>
      <c r="Y83" s="153">
        <v>57.20999999999998</v>
      </c>
      <c r="Z83" s="153">
        <v>0</v>
      </c>
      <c r="AA83" s="154">
        <v>26996.979999999996</v>
      </c>
      <c r="AB83" s="154"/>
      <c r="AC83" s="154"/>
      <c r="AD83" s="154"/>
      <c r="AE83" s="152"/>
      <c r="AF83" s="152">
        <v>0</v>
      </c>
      <c r="AG83" s="152">
        <v>0</v>
      </c>
      <c r="AH83" s="152">
        <v>0</v>
      </c>
      <c r="AI83" s="152"/>
      <c r="AJ83" s="152"/>
      <c r="AK83" s="154"/>
    </row>
    <row r="84" spans="1:37" ht="12.75" x14ac:dyDescent="0.2">
      <c r="A84" s="147">
        <v>29</v>
      </c>
      <c r="B84" s="148" t="s">
        <v>1137</v>
      </c>
      <c r="C84" s="471" t="s">
        <v>1138</v>
      </c>
      <c r="D84" s="471"/>
      <c r="E84" s="471"/>
      <c r="F84" s="471"/>
      <c r="G84" s="471"/>
      <c r="H84" s="471"/>
      <c r="I84" s="471"/>
      <c r="J84" s="151" t="s">
        <v>156</v>
      </c>
      <c r="K84" s="155">
        <v>-374.27</v>
      </c>
      <c r="L84" s="155">
        <v>-23185.74</v>
      </c>
      <c r="M84" s="155"/>
      <c r="N84" s="155">
        <v>-2924.91</v>
      </c>
      <c r="O84" s="155">
        <v>-153.13999999999999</v>
      </c>
      <c r="P84" s="472">
        <v>-29509.06</v>
      </c>
      <c r="Q84" s="155">
        <v>-1513.19</v>
      </c>
      <c r="R84" s="155"/>
      <c r="S84" s="472"/>
      <c r="T84" s="155"/>
      <c r="U84" s="155"/>
      <c r="V84" s="155"/>
      <c r="W84" s="155">
        <v>-31464.26</v>
      </c>
      <c r="X84" s="155">
        <v>-31327.47</v>
      </c>
      <c r="Y84" s="155">
        <v>-32367.72</v>
      </c>
      <c r="Z84" s="155">
        <v>0</v>
      </c>
      <c r="AA84" s="155">
        <v>-32367.72</v>
      </c>
      <c r="AB84" s="156">
        <v>1</v>
      </c>
      <c r="AC84" s="156">
        <v>1</v>
      </c>
      <c r="AD84" s="156">
        <v>1</v>
      </c>
      <c r="AE84" s="155">
        <v>1</v>
      </c>
      <c r="AF84" s="155"/>
      <c r="AG84" s="155"/>
      <c r="AH84" s="155"/>
      <c r="AI84" s="155"/>
      <c r="AJ84" s="155"/>
      <c r="AK84" s="156"/>
    </row>
    <row r="85" spans="1:37" ht="12.75" x14ac:dyDescent="0.2">
      <c r="A85" s="148"/>
      <c r="B85" s="148"/>
      <c r="C85" s="471"/>
      <c r="D85" s="471"/>
      <c r="E85" s="471"/>
      <c r="F85" s="471"/>
      <c r="G85" s="471"/>
      <c r="H85" s="471"/>
      <c r="I85" s="471"/>
      <c r="J85" s="150" t="s">
        <v>1178</v>
      </c>
      <c r="K85" s="155"/>
      <c r="L85" s="155">
        <v>-4450.5600000000004</v>
      </c>
      <c r="M85" s="155"/>
      <c r="N85" s="155">
        <v>-3110.5</v>
      </c>
      <c r="O85" s="155">
        <v>-134.77000000000001</v>
      </c>
      <c r="P85" s="472"/>
      <c r="Q85" s="155"/>
      <c r="R85" s="155"/>
      <c r="S85" s="472"/>
      <c r="T85" s="155">
        <v>-31022.25</v>
      </c>
      <c r="U85" s="155">
        <v>23.32</v>
      </c>
      <c r="V85" s="155"/>
      <c r="W85" s="155"/>
      <c r="X85" s="155">
        <v>-31464.26</v>
      </c>
      <c r="Y85" s="155">
        <v>0</v>
      </c>
      <c r="Z85" s="155"/>
      <c r="AA85" s="155">
        <v>-32509.050000000003</v>
      </c>
      <c r="AB85" s="156">
        <v>1</v>
      </c>
      <c r="AC85" s="156">
        <v>1</v>
      </c>
      <c r="AD85" s="156">
        <v>3.4409999999999998</v>
      </c>
      <c r="AE85" s="155">
        <v>3.0280800000000001</v>
      </c>
      <c r="AF85" s="155"/>
      <c r="AG85" s="155"/>
      <c r="AH85" s="155"/>
      <c r="AI85" s="155"/>
      <c r="AJ85" s="155"/>
      <c r="AK85" s="156"/>
    </row>
    <row r="86" spans="1:37" ht="12.75" x14ac:dyDescent="0.2">
      <c r="A86" s="147">
        <v>30</v>
      </c>
      <c r="B86" s="148" t="s">
        <v>1137</v>
      </c>
      <c r="C86" s="471" t="s">
        <v>1153</v>
      </c>
      <c r="D86" s="471"/>
      <c r="E86" s="471"/>
      <c r="F86" s="471"/>
      <c r="G86" s="471"/>
      <c r="H86" s="471"/>
      <c r="I86" s="471"/>
      <c r="J86" s="151" t="s">
        <v>156</v>
      </c>
      <c r="K86" s="155">
        <v>526.05999999999995</v>
      </c>
      <c r="L86" s="155">
        <v>32288.3</v>
      </c>
      <c r="M86" s="155"/>
      <c r="N86" s="155">
        <v>4108.83</v>
      </c>
      <c r="O86" s="155">
        <v>215.13</v>
      </c>
      <c r="P86" s="472">
        <v>41171.120000000003</v>
      </c>
      <c r="Q86" s="155">
        <v>2125.69</v>
      </c>
      <c r="R86" s="155"/>
      <c r="S86" s="472"/>
      <c r="T86" s="155"/>
      <c r="U86" s="155"/>
      <c r="V86" s="155"/>
      <c r="W86" s="155">
        <v>43913.51</v>
      </c>
      <c r="X86" s="155">
        <v>43721.35</v>
      </c>
      <c r="Y86" s="155">
        <v>45173.15</v>
      </c>
      <c r="Z86" s="155">
        <v>0</v>
      </c>
      <c r="AA86" s="155">
        <v>45173.15</v>
      </c>
      <c r="AB86" s="156">
        <v>1</v>
      </c>
      <c r="AC86" s="156">
        <v>1</v>
      </c>
      <c r="AD86" s="156">
        <v>1</v>
      </c>
      <c r="AE86" s="155">
        <v>1</v>
      </c>
      <c r="AF86" s="155"/>
      <c r="AG86" s="155"/>
      <c r="AH86" s="155"/>
      <c r="AI86" s="155"/>
      <c r="AJ86" s="155"/>
      <c r="AK86" s="156"/>
    </row>
    <row r="87" spans="1:37" ht="12.75" x14ac:dyDescent="0.2">
      <c r="A87" s="148"/>
      <c r="B87" s="148"/>
      <c r="C87" s="471"/>
      <c r="D87" s="471"/>
      <c r="E87" s="471"/>
      <c r="F87" s="471"/>
      <c r="G87" s="471"/>
      <c r="H87" s="471"/>
      <c r="I87" s="471"/>
      <c r="J87" s="150" t="s">
        <v>1172</v>
      </c>
      <c r="K87" s="155"/>
      <c r="L87" s="155">
        <v>6252.03</v>
      </c>
      <c r="M87" s="155"/>
      <c r="N87" s="155">
        <v>4369.54</v>
      </c>
      <c r="O87" s="155">
        <v>189.32</v>
      </c>
      <c r="P87" s="472"/>
      <c r="Q87" s="155"/>
      <c r="R87" s="155"/>
      <c r="S87" s="472"/>
      <c r="T87" s="155">
        <v>43296.810000000005</v>
      </c>
      <c r="U87" s="155">
        <v>-32.75</v>
      </c>
      <c r="V87" s="155"/>
      <c r="W87" s="155"/>
      <c r="X87" s="155">
        <v>43913.51</v>
      </c>
      <c r="Y87" s="155">
        <v>0</v>
      </c>
      <c r="Z87" s="155"/>
      <c r="AA87" s="155">
        <v>45371.69</v>
      </c>
      <c r="AB87" s="156">
        <v>1</v>
      </c>
      <c r="AC87" s="156">
        <v>1</v>
      </c>
      <c r="AD87" s="156">
        <v>3.4409999999999998</v>
      </c>
      <c r="AE87" s="155">
        <v>3.0280800000000001</v>
      </c>
      <c r="AF87" s="155"/>
      <c r="AG87" s="155"/>
      <c r="AH87" s="155"/>
      <c r="AI87" s="155"/>
      <c r="AJ87" s="155"/>
      <c r="AK87" s="156"/>
    </row>
    <row r="88" spans="1:37" ht="12.75" x14ac:dyDescent="0.2">
      <c r="A88" s="147">
        <v>31</v>
      </c>
      <c r="B88" s="148" t="s">
        <v>1150</v>
      </c>
      <c r="C88" s="471" t="s">
        <v>353</v>
      </c>
      <c r="D88" s="471"/>
      <c r="E88" s="471"/>
      <c r="F88" s="471"/>
      <c r="G88" s="471"/>
      <c r="H88" s="471"/>
      <c r="I88" s="471"/>
      <c r="J88" s="151" t="s">
        <v>178</v>
      </c>
      <c r="K88" s="155"/>
      <c r="L88" s="155"/>
      <c r="M88" s="155">
        <v>-22992.61</v>
      </c>
      <c r="N88" s="155"/>
      <c r="O88" s="155"/>
      <c r="P88" s="472">
        <v>-34657.53</v>
      </c>
      <c r="Q88" s="155"/>
      <c r="R88" s="155"/>
      <c r="S88" s="472"/>
      <c r="T88" s="155"/>
      <c r="U88" s="155"/>
      <c r="V88" s="155"/>
      <c r="W88" s="155">
        <v>-35177.39</v>
      </c>
      <c r="X88" s="155">
        <v>-35177.39</v>
      </c>
      <c r="Y88" s="155">
        <v>-36345.480000000003</v>
      </c>
      <c r="Z88" s="155">
        <v>0</v>
      </c>
      <c r="AA88" s="155">
        <v>-36345.480000000003</v>
      </c>
      <c r="AB88" s="156">
        <v>1</v>
      </c>
      <c r="AC88" s="156">
        <v>1</v>
      </c>
      <c r="AD88" s="156">
        <v>1</v>
      </c>
      <c r="AE88" s="155">
        <v>1</v>
      </c>
      <c r="AF88" s="155">
        <v>-22992.61</v>
      </c>
      <c r="AG88" s="155"/>
      <c r="AH88" s="155"/>
      <c r="AI88" s="155"/>
      <c r="AJ88" s="155"/>
      <c r="AK88" s="156"/>
    </row>
    <row r="89" spans="1:37" ht="12.75" x14ac:dyDescent="0.2">
      <c r="A89" s="148"/>
      <c r="B89" s="148"/>
      <c r="C89" s="471"/>
      <c r="D89" s="471"/>
      <c r="E89" s="471"/>
      <c r="F89" s="471"/>
      <c r="G89" s="471"/>
      <c r="H89" s="471"/>
      <c r="I89" s="471"/>
      <c r="J89" s="150" t="s">
        <v>1179</v>
      </c>
      <c r="K89" s="155"/>
      <c r="L89" s="155"/>
      <c r="M89" s="155">
        <v>-11664.92</v>
      </c>
      <c r="N89" s="155"/>
      <c r="O89" s="155"/>
      <c r="P89" s="472"/>
      <c r="Q89" s="155"/>
      <c r="R89" s="155"/>
      <c r="S89" s="472"/>
      <c r="T89" s="155">
        <v>-34657.53</v>
      </c>
      <c r="U89" s="155"/>
      <c r="V89" s="155"/>
      <c r="W89" s="155"/>
      <c r="X89" s="155">
        <v>-35177.39</v>
      </c>
      <c r="Y89" s="155">
        <v>0</v>
      </c>
      <c r="Z89" s="155"/>
      <c r="AA89" s="155">
        <v>-36345.480000000003</v>
      </c>
      <c r="AB89" s="156">
        <v>1</v>
      </c>
      <c r="AC89" s="156">
        <v>1</v>
      </c>
      <c r="AD89" s="156">
        <v>3.4409999999999998</v>
      </c>
      <c r="AE89" s="155">
        <v>3.0280800000000001</v>
      </c>
      <c r="AF89" s="155"/>
      <c r="AG89" s="155"/>
      <c r="AH89" s="155"/>
      <c r="AI89" s="155"/>
      <c r="AJ89" s="155"/>
      <c r="AK89" s="156"/>
    </row>
    <row r="90" spans="1:37" ht="12.75" x14ac:dyDescent="0.2">
      <c r="A90" s="147">
        <v>32</v>
      </c>
      <c r="B90" s="148" t="s">
        <v>1150</v>
      </c>
      <c r="C90" s="471" t="s">
        <v>1154</v>
      </c>
      <c r="D90" s="471"/>
      <c r="E90" s="471"/>
      <c r="F90" s="471"/>
      <c r="G90" s="471"/>
      <c r="H90" s="471"/>
      <c r="I90" s="471"/>
      <c r="J90" s="151" t="s">
        <v>178</v>
      </c>
      <c r="K90" s="155"/>
      <c r="L90" s="155"/>
      <c r="M90" s="155">
        <v>31934.18</v>
      </c>
      <c r="N90" s="155"/>
      <c r="O90" s="155"/>
      <c r="P90" s="472">
        <v>48135.45</v>
      </c>
      <c r="Q90" s="155"/>
      <c r="R90" s="155"/>
      <c r="S90" s="472"/>
      <c r="T90" s="155"/>
      <c r="U90" s="155"/>
      <c r="V90" s="155"/>
      <c r="W90" s="155">
        <v>48857.48</v>
      </c>
      <c r="X90" s="155">
        <v>48857.48</v>
      </c>
      <c r="Y90" s="155">
        <v>50479.82</v>
      </c>
      <c r="Z90" s="155">
        <v>0</v>
      </c>
      <c r="AA90" s="155">
        <v>50479.82</v>
      </c>
      <c r="AB90" s="156">
        <v>1</v>
      </c>
      <c r="AC90" s="156">
        <v>1</v>
      </c>
      <c r="AD90" s="156">
        <v>1</v>
      </c>
      <c r="AE90" s="155">
        <v>1</v>
      </c>
      <c r="AF90" s="155">
        <v>31934.18</v>
      </c>
      <c r="AG90" s="155"/>
      <c r="AH90" s="155"/>
      <c r="AI90" s="155"/>
      <c r="AJ90" s="155"/>
      <c r="AK90" s="156"/>
    </row>
    <row r="91" spans="1:37" ht="12.75" x14ac:dyDescent="0.2">
      <c r="A91" s="148"/>
      <c r="B91" s="148"/>
      <c r="C91" s="471"/>
      <c r="D91" s="471"/>
      <c r="E91" s="471"/>
      <c r="F91" s="471"/>
      <c r="G91" s="471"/>
      <c r="H91" s="471"/>
      <c r="I91" s="471"/>
      <c r="J91" s="150" t="s">
        <v>1180</v>
      </c>
      <c r="K91" s="155"/>
      <c r="L91" s="155"/>
      <c r="M91" s="155">
        <v>16201.27</v>
      </c>
      <c r="N91" s="155"/>
      <c r="O91" s="155"/>
      <c r="P91" s="472"/>
      <c r="Q91" s="155"/>
      <c r="R91" s="155"/>
      <c r="S91" s="472"/>
      <c r="T91" s="155">
        <v>48135.45</v>
      </c>
      <c r="U91" s="155"/>
      <c r="V91" s="155"/>
      <c r="W91" s="155"/>
      <c r="X91" s="155">
        <v>48857.48</v>
      </c>
      <c r="Y91" s="155">
        <v>0</v>
      </c>
      <c r="Z91" s="155"/>
      <c r="AA91" s="155">
        <v>50479.82</v>
      </c>
      <c r="AB91" s="156">
        <v>1</v>
      </c>
      <c r="AC91" s="156">
        <v>1</v>
      </c>
      <c r="AD91" s="156">
        <v>3.4409999999999998</v>
      </c>
      <c r="AE91" s="155">
        <v>3.0280800000000001</v>
      </c>
      <c r="AF91" s="155"/>
      <c r="AG91" s="155"/>
      <c r="AH91" s="155"/>
      <c r="AI91" s="155"/>
      <c r="AJ91" s="155"/>
      <c r="AK91" s="156"/>
    </row>
    <row r="92" spans="1:37" s="4" customFormat="1" ht="12.75" x14ac:dyDescent="0.2">
      <c r="A92" s="17"/>
      <c r="B92" s="17"/>
      <c r="C92" s="432" t="s">
        <v>1181</v>
      </c>
      <c r="D92" s="432"/>
      <c r="E92" s="432"/>
      <c r="F92" s="432"/>
      <c r="G92" s="432"/>
      <c r="H92" s="432"/>
      <c r="I92" s="432"/>
      <c r="J92" s="25"/>
      <c r="K92" s="41">
        <f>K82+K78+K70+K54+K20+K16</f>
        <v>2089.54</v>
      </c>
      <c r="L92" s="41">
        <f t="shared" ref="L92:T93" si="0">L82+L78+L70+L54+L20+L16</f>
        <v>66448.319999999992</v>
      </c>
      <c r="M92" s="41">
        <f t="shared" si="0"/>
        <v>-226080.52999999997</v>
      </c>
      <c r="N92" s="41">
        <f t="shared" si="0"/>
        <v>14481.349999999999</v>
      </c>
      <c r="O92" s="41">
        <f t="shared" si="0"/>
        <v>758.2299999999999</v>
      </c>
      <c r="P92" s="41">
        <f t="shared" si="0"/>
        <v>-715145.19000000006</v>
      </c>
      <c r="Q92" s="41">
        <f t="shared" si="0"/>
        <v>7491.87</v>
      </c>
      <c r="R92" s="41">
        <f t="shared" si="0"/>
        <v>0</v>
      </c>
      <c r="S92" s="41">
        <f t="shared" si="0"/>
        <v>0</v>
      </c>
      <c r="T92" s="41">
        <f t="shared" si="0"/>
        <v>0</v>
      </c>
      <c r="U92" s="41">
        <f t="shared" ref="U92:AH92" si="1">U82+U78+U70+U54+U20+U16</f>
        <v>0</v>
      </c>
      <c r="V92" s="41">
        <f t="shared" si="1"/>
        <v>0</v>
      </c>
      <c r="W92" s="41">
        <f t="shared" si="1"/>
        <v>-718383.54999999993</v>
      </c>
      <c r="X92" s="41">
        <f t="shared" si="1"/>
        <v>-719060.8</v>
      </c>
      <c r="Y92" s="41">
        <f t="shared" si="1"/>
        <v>-742937.69</v>
      </c>
      <c r="Z92" s="41">
        <f t="shared" si="1"/>
        <v>0</v>
      </c>
      <c r="AA92" s="41">
        <f t="shared" si="1"/>
        <v>-742937.69</v>
      </c>
      <c r="AB92" s="41">
        <f t="shared" si="1"/>
        <v>0</v>
      </c>
      <c r="AC92" s="41">
        <f t="shared" si="1"/>
        <v>0</v>
      </c>
      <c r="AD92" s="41">
        <f t="shared" si="1"/>
        <v>0</v>
      </c>
      <c r="AE92" s="41">
        <f t="shared" si="1"/>
        <v>0</v>
      </c>
      <c r="AF92" s="41">
        <f t="shared" si="1"/>
        <v>-226080.52999999997</v>
      </c>
      <c r="AG92" s="41">
        <f t="shared" si="1"/>
        <v>0</v>
      </c>
      <c r="AH92" s="41">
        <f t="shared" si="1"/>
        <v>0</v>
      </c>
      <c r="AI92" s="41"/>
    </row>
    <row r="93" spans="1:37" s="9" customFormat="1" ht="12.75" x14ac:dyDescent="0.2">
      <c r="A93" s="18"/>
      <c r="B93" s="18"/>
      <c r="C93" s="432"/>
      <c r="D93" s="432"/>
      <c r="E93" s="432"/>
      <c r="F93" s="432"/>
      <c r="G93" s="432"/>
      <c r="H93" s="432"/>
      <c r="I93" s="432"/>
      <c r="J93" s="26"/>
      <c r="K93" s="27">
        <f>K83+K79+K71+K55+K21+K17</f>
        <v>6084.5300000000016</v>
      </c>
      <c r="L93" s="27">
        <f t="shared" si="0"/>
        <v>15950.4</v>
      </c>
      <c r="M93" s="27">
        <f t="shared" si="0"/>
        <v>-592904.57000000007</v>
      </c>
      <c r="N93" s="27">
        <f t="shared" si="0"/>
        <v>15400.240000000002</v>
      </c>
      <c r="O93" s="27">
        <f t="shared" si="0"/>
        <v>667.24</v>
      </c>
      <c r="P93" s="27">
        <f t="shared" si="0"/>
        <v>0</v>
      </c>
      <c r="Q93" s="27">
        <f t="shared" si="0"/>
        <v>0</v>
      </c>
      <c r="R93" s="27">
        <f t="shared" si="0"/>
        <v>0</v>
      </c>
      <c r="S93" s="27">
        <f t="shared" si="0"/>
        <v>0</v>
      </c>
      <c r="T93" s="27">
        <f t="shared" si="0"/>
        <v>-707653.32000000007</v>
      </c>
      <c r="U93" s="27">
        <f t="shared" ref="U93:AH93" si="2">U83+U79+U71+U55+U21+U17</f>
        <v>-115.42999999999999</v>
      </c>
      <c r="V93" s="27">
        <f t="shared" si="2"/>
        <v>0</v>
      </c>
      <c r="W93" s="27">
        <f t="shared" si="2"/>
        <v>0</v>
      </c>
      <c r="X93" s="27">
        <f t="shared" si="2"/>
        <v>-718383.54999999993</v>
      </c>
      <c r="Y93" s="27">
        <f t="shared" si="2"/>
        <v>699.74</v>
      </c>
      <c r="Z93" s="27">
        <f t="shared" si="2"/>
        <v>0</v>
      </c>
      <c r="AA93" s="27">
        <f t="shared" si="2"/>
        <v>-742237.95</v>
      </c>
      <c r="AB93" s="27">
        <f t="shared" si="2"/>
        <v>0</v>
      </c>
      <c r="AC93" s="27">
        <f t="shared" si="2"/>
        <v>0</v>
      </c>
      <c r="AD93" s="27">
        <f t="shared" si="2"/>
        <v>0</v>
      </c>
      <c r="AE93" s="27">
        <f t="shared" si="2"/>
        <v>0</v>
      </c>
      <c r="AF93" s="27">
        <f t="shared" si="2"/>
        <v>-626648.49</v>
      </c>
      <c r="AG93" s="27">
        <f t="shared" si="2"/>
        <v>0</v>
      </c>
      <c r="AH93" s="27">
        <f t="shared" si="2"/>
        <v>0</v>
      </c>
      <c r="AI93" s="27"/>
    </row>
    <row r="94" spans="1:37" s="4" customFormat="1" ht="12.75" hidden="1" x14ac:dyDescent="0.2">
      <c r="A94" s="17"/>
      <c r="B94" s="17"/>
      <c r="C94" s="432" t="s">
        <v>625</v>
      </c>
      <c r="D94" s="432"/>
      <c r="E94" s="432"/>
      <c r="F94" s="432"/>
      <c r="G94" s="432"/>
      <c r="H94" s="432"/>
      <c r="I94" s="432"/>
      <c r="J94" s="25"/>
      <c r="K94" s="41" t="e">
        <f>K92+#REF!</f>
        <v>#REF!</v>
      </c>
      <c r="L94" s="41" t="e">
        <f>L92+#REF!</f>
        <v>#REF!</v>
      </c>
      <c r="M94" s="41" t="e">
        <f>M92+#REF!</f>
        <v>#REF!</v>
      </c>
      <c r="N94" s="41" t="e">
        <f>N92+#REF!</f>
        <v>#REF!</v>
      </c>
      <c r="O94" s="41" t="e">
        <f>O92+#REF!</f>
        <v>#REF!</v>
      </c>
      <c r="P94" s="41" t="e">
        <f>P92+#REF!</f>
        <v>#REF!</v>
      </c>
      <c r="Q94" s="41" t="e">
        <f>Q92+#REF!</f>
        <v>#REF!</v>
      </c>
      <c r="R94" s="41" t="e">
        <f>R92+#REF!</f>
        <v>#REF!</v>
      </c>
      <c r="S94" s="41" t="e">
        <f>S92+#REF!</f>
        <v>#REF!</v>
      </c>
      <c r="T94" s="41" t="e">
        <f>T92+#REF!</f>
        <v>#REF!</v>
      </c>
      <c r="U94" s="41" t="e">
        <f>U92+#REF!</f>
        <v>#REF!</v>
      </c>
      <c r="V94" s="41" t="e">
        <f>V92+#REF!</f>
        <v>#REF!</v>
      </c>
      <c r="W94" s="41" t="e">
        <f>W92+#REF!</f>
        <v>#REF!</v>
      </c>
      <c r="X94" s="41" t="e">
        <f>X92+#REF!</f>
        <v>#REF!</v>
      </c>
      <c r="Y94" s="41" t="e">
        <f>Y92+#REF!</f>
        <v>#REF!</v>
      </c>
      <c r="Z94" s="41" t="e">
        <f>Z92+#REF!</f>
        <v>#REF!</v>
      </c>
      <c r="AA94" s="41" t="e">
        <f>AA92+#REF!</f>
        <v>#REF!</v>
      </c>
      <c r="AB94" s="41" t="e">
        <f>AB92+#REF!</f>
        <v>#REF!</v>
      </c>
      <c r="AC94" s="41" t="e">
        <f>AC92+#REF!</f>
        <v>#REF!</v>
      </c>
      <c r="AD94" s="41" t="e">
        <f>AD92+#REF!</f>
        <v>#REF!</v>
      </c>
      <c r="AE94" s="41" t="e">
        <f>AE92+#REF!</f>
        <v>#REF!</v>
      </c>
      <c r="AF94" s="41" t="e">
        <f>AF92+#REF!</f>
        <v>#REF!</v>
      </c>
      <c r="AG94" s="41" t="e">
        <f>AG92+#REF!</f>
        <v>#REF!</v>
      </c>
      <c r="AH94" s="41" t="e">
        <f>AH92+#REF!</f>
        <v>#REF!</v>
      </c>
      <c r="AI94" s="41" t="e">
        <f>AI92+#REF!</f>
        <v>#REF!</v>
      </c>
    </row>
    <row r="95" spans="1:37" s="9" customFormat="1" ht="12.75" hidden="1" x14ac:dyDescent="0.2">
      <c r="A95" s="18"/>
      <c r="B95" s="18"/>
      <c r="C95" s="432"/>
      <c r="D95" s="432"/>
      <c r="E95" s="432"/>
      <c r="F95" s="432"/>
      <c r="G95" s="432"/>
      <c r="H95" s="432"/>
      <c r="I95" s="432"/>
      <c r="J95" s="26"/>
      <c r="K95" s="27" t="e">
        <f>K93+#REF!</f>
        <v>#REF!</v>
      </c>
      <c r="L95" s="27" t="e">
        <f>L93+#REF!</f>
        <v>#REF!</v>
      </c>
      <c r="M95" s="27" t="e">
        <f>M93+#REF!</f>
        <v>#REF!</v>
      </c>
      <c r="N95" s="27" t="e">
        <f>N93+#REF!</f>
        <v>#REF!</v>
      </c>
      <c r="O95" s="27" t="e">
        <f>O93+#REF!</f>
        <v>#REF!</v>
      </c>
      <c r="P95" s="27" t="e">
        <f>P93+#REF!</f>
        <v>#REF!</v>
      </c>
      <c r="Q95" s="27" t="e">
        <f>Q93+#REF!</f>
        <v>#REF!</v>
      </c>
      <c r="R95" s="27" t="e">
        <f>R93+#REF!</f>
        <v>#REF!</v>
      </c>
      <c r="S95" s="27" t="e">
        <f>S93+#REF!</f>
        <v>#REF!</v>
      </c>
      <c r="T95" s="27" t="e">
        <f>T93+#REF!</f>
        <v>#REF!</v>
      </c>
      <c r="U95" s="27" t="e">
        <f>U93+#REF!</f>
        <v>#REF!</v>
      </c>
      <c r="V95" s="27" t="e">
        <f>V93+#REF!</f>
        <v>#REF!</v>
      </c>
      <c r="W95" s="27" t="e">
        <f>W93+#REF!</f>
        <v>#REF!</v>
      </c>
      <c r="X95" s="27" t="e">
        <f>X93+#REF!</f>
        <v>#REF!</v>
      </c>
      <c r="Y95" s="27" t="e">
        <f>Y93+#REF!</f>
        <v>#REF!</v>
      </c>
      <c r="Z95" s="27" t="e">
        <f>Z93+#REF!</f>
        <v>#REF!</v>
      </c>
      <c r="AA95" s="27" t="e">
        <f>AA93+#REF!</f>
        <v>#REF!</v>
      </c>
      <c r="AB95" s="27" t="e">
        <f>AB93+#REF!</f>
        <v>#REF!</v>
      </c>
      <c r="AC95" s="27" t="e">
        <f>AC93+#REF!</f>
        <v>#REF!</v>
      </c>
      <c r="AD95" s="27" t="e">
        <f>AD93+#REF!</f>
        <v>#REF!</v>
      </c>
      <c r="AE95" s="27" t="e">
        <f>AE93+#REF!</f>
        <v>#REF!</v>
      </c>
      <c r="AF95" s="27" t="e">
        <f>AF93+#REF!</f>
        <v>#REF!</v>
      </c>
      <c r="AG95" s="27" t="e">
        <f>AG93+#REF!</f>
        <v>#REF!</v>
      </c>
      <c r="AH95" s="27" t="e">
        <f>AH93+#REF!</f>
        <v>#REF!</v>
      </c>
      <c r="AI95" s="27" t="e">
        <f>AI93+#REF!</f>
        <v>#REF!</v>
      </c>
    </row>
    <row r="96" spans="1:37" s="158" customFormat="1" x14ac:dyDescent="0.2">
      <c r="B96" s="158" t="s">
        <v>1183</v>
      </c>
      <c r="J96" s="160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AA96" s="161"/>
      <c r="AF96" s="161"/>
      <c r="AG96" s="161"/>
      <c r="AH96" s="161"/>
      <c r="AI96" s="161"/>
    </row>
    <row r="97" spans="1:38" ht="12.75" customHeight="1" x14ac:dyDescent="0.2">
      <c r="A97" s="461" t="s">
        <v>1184</v>
      </c>
      <c r="B97" s="461"/>
      <c r="C97" s="462" t="s">
        <v>1185</v>
      </c>
      <c r="D97" s="462"/>
      <c r="E97" s="462"/>
      <c r="F97" s="462"/>
      <c r="G97" s="462"/>
      <c r="H97" s="462"/>
      <c r="I97" s="462"/>
      <c r="J97" s="184"/>
      <c r="K97" s="189">
        <v>-63.16</v>
      </c>
      <c r="L97" s="189">
        <v>-739.18</v>
      </c>
      <c r="M97" s="189">
        <v>-6155.0899999999974</v>
      </c>
      <c r="N97" s="189">
        <v>-461.47999999999996</v>
      </c>
      <c r="O97" s="189">
        <v>-22.14</v>
      </c>
      <c r="P97" s="189">
        <v>-8798.25</v>
      </c>
      <c r="Q97" s="189">
        <v>-218.78</v>
      </c>
      <c r="R97" s="189">
        <v>0</v>
      </c>
      <c r="S97" s="189">
        <v>0</v>
      </c>
      <c r="T97" s="189">
        <v>0</v>
      </c>
      <c r="U97" s="189">
        <v>0</v>
      </c>
      <c r="V97" s="189">
        <v>0</v>
      </c>
      <c r="W97" s="189">
        <v>-9148.8900000000012</v>
      </c>
      <c r="X97" s="185">
        <v>-9129.1299999999992</v>
      </c>
      <c r="Y97" s="185">
        <v>-9432.260000000002</v>
      </c>
      <c r="Z97" s="185">
        <v>0</v>
      </c>
      <c r="AA97" s="180">
        <v>-9432.260000000002</v>
      </c>
      <c r="AB97" s="185">
        <v>-11969.350000000004</v>
      </c>
      <c r="AC97" s="180"/>
      <c r="AD97" s="180"/>
      <c r="AE97" s="189"/>
      <c r="AF97" s="189">
        <v>-6155.0899999999974</v>
      </c>
      <c r="AG97" s="189">
        <v>0</v>
      </c>
      <c r="AH97" s="189">
        <v>0</v>
      </c>
      <c r="AI97" s="180"/>
      <c r="AJ97" s="180"/>
      <c r="AK97" s="180"/>
      <c r="AL97" s="180"/>
    </row>
    <row r="98" spans="1:38" ht="12.75" x14ac:dyDescent="0.2">
      <c r="A98" s="461"/>
      <c r="B98" s="461"/>
      <c r="C98" s="462"/>
      <c r="D98" s="462"/>
      <c r="E98" s="462"/>
      <c r="F98" s="462"/>
      <c r="G98" s="462"/>
      <c r="H98" s="462"/>
      <c r="I98" s="462"/>
      <c r="J98" s="184"/>
      <c r="K98" s="189">
        <v>-508.82</v>
      </c>
      <c r="L98" s="189">
        <v>-134.66</v>
      </c>
      <c r="M98" s="189">
        <v>-507.37999999999988</v>
      </c>
      <c r="N98" s="189">
        <v>-384.68</v>
      </c>
      <c r="O98" s="189">
        <v>-19.48</v>
      </c>
      <c r="P98" s="189"/>
      <c r="Q98" s="189">
        <v>0</v>
      </c>
      <c r="R98" s="189">
        <v>0</v>
      </c>
      <c r="S98" s="189"/>
      <c r="T98" s="189">
        <v>-9017.0300000000007</v>
      </c>
      <c r="U98" s="189">
        <v>3.38</v>
      </c>
      <c r="V98" s="189">
        <v>0</v>
      </c>
      <c r="W98" s="189">
        <v>0</v>
      </c>
      <c r="X98" s="185">
        <v>-9148.8900000000012</v>
      </c>
      <c r="Y98" s="185">
        <v>-20.420000000000002</v>
      </c>
      <c r="Z98" s="185">
        <v>0</v>
      </c>
      <c r="AA98" s="180">
        <v>-9452.6800000000021</v>
      </c>
      <c r="AB98" s="185">
        <v>-2516.6700000000023</v>
      </c>
      <c r="AC98" s="180"/>
      <c r="AD98" s="180"/>
      <c r="AE98" s="189"/>
      <c r="AF98" s="189">
        <v>-507.37999999999988</v>
      </c>
      <c r="AG98" s="189">
        <v>0</v>
      </c>
      <c r="AH98" s="189">
        <v>0</v>
      </c>
      <c r="AI98" s="180"/>
      <c r="AJ98" s="180"/>
      <c r="AK98" s="180"/>
      <c r="AL98" s="180"/>
    </row>
    <row r="99" spans="1:38" ht="12.75" customHeight="1" x14ac:dyDescent="0.2">
      <c r="A99" s="182">
        <v>205</v>
      </c>
      <c r="B99" s="183" t="s">
        <v>1186</v>
      </c>
      <c r="C99" s="451" t="s">
        <v>396</v>
      </c>
      <c r="D99" s="451"/>
      <c r="E99" s="451"/>
      <c r="F99" s="451"/>
      <c r="G99" s="451"/>
      <c r="H99" s="451"/>
      <c r="I99" s="451"/>
      <c r="J99" s="188" t="s">
        <v>78</v>
      </c>
      <c r="K99" s="179">
        <v>-7.02</v>
      </c>
      <c r="L99" s="179">
        <v>-117.33</v>
      </c>
      <c r="M99" s="179">
        <v>-124.14</v>
      </c>
      <c r="N99" s="179">
        <v>-44.33</v>
      </c>
      <c r="O99" s="179">
        <v>-2.56</v>
      </c>
      <c r="P99" s="452">
        <v>-379.48</v>
      </c>
      <c r="Q99" s="179">
        <v>-25.3</v>
      </c>
      <c r="R99" s="179"/>
      <c r="S99" s="452"/>
      <c r="T99" s="179"/>
      <c r="U99" s="179"/>
      <c r="V99" s="179"/>
      <c r="W99" s="179">
        <v>-410.46</v>
      </c>
      <c r="X99" s="179">
        <v>-408.18</v>
      </c>
      <c r="Y99" s="179">
        <v>-421.73</v>
      </c>
      <c r="Z99" s="179">
        <v>0</v>
      </c>
      <c r="AA99" s="179">
        <v>-421.73</v>
      </c>
      <c r="AB99" s="179">
        <v>-535.58000000000004</v>
      </c>
      <c r="AC99" s="181">
        <v>1</v>
      </c>
      <c r="AD99" s="181">
        <v>1</v>
      </c>
      <c r="AE99" s="179">
        <v>1</v>
      </c>
      <c r="AF99" s="179">
        <v>-124.14</v>
      </c>
      <c r="AG99" s="179"/>
      <c r="AH99" s="179"/>
      <c r="AI99" s="181"/>
      <c r="AJ99" s="181"/>
      <c r="AK99" s="181"/>
      <c r="AL99" s="181"/>
    </row>
    <row r="100" spans="1:38" ht="12.75" x14ac:dyDescent="0.2">
      <c r="A100" s="183"/>
      <c r="B100" s="183"/>
      <c r="C100" s="451"/>
      <c r="D100" s="451"/>
      <c r="E100" s="451"/>
      <c r="F100" s="451"/>
      <c r="G100" s="451"/>
      <c r="H100" s="451"/>
      <c r="I100" s="451"/>
      <c r="J100" s="187" t="s">
        <v>1239</v>
      </c>
      <c r="K100" s="179">
        <v>-50.2</v>
      </c>
      <c r="L100" s="179">
        <v>-24.22</v>
      </c>
      <c r="M100" s="179">
        <v>-8.5</v>
      </c>
      <c r="N100" s="179">
        <v>-30.17</v>
      </c>
      <c r="O100" s="179">
        <v>-2.25</v>
      </c>
      <c r="P100" s="452"/>
      <c r="Q100" s="179"/>
      <c r="R100" s="179"/>
      <c r="S100" s="452"/>
      <c r="T100" s="179">
        <v>-404.78000000000003</v>
      </c>
      <c r="U100" s="179">
        <v>0.39</v>
      </c>
      <c r="V100" s="179"/>
      <c r="W100" s="179"/>
      <c r="X100" s="179">
        <v>-410.46</v>
      </c>
      <c r="Y100" s="179"/>
      <c r="Z100" s="179"/>
      <c r="AA100" s="179">
        <v>-424.09000000000003</v>
      </c>
      <c r="AB100" s="179">
        <v>-111.49000000000001</v>
      </c>
      <c r="AC100" s="181">
        <v>1</v>
      </c>
      <c r="AD100" s="181">
        <v>1</v>
      </c>
      <c r="AE100" s="179">
        <v>3.4409999999999998</v>
      </c>
      <c r="AF100" s="179">
        <v>-8.5</v>
      </c>
      <c r="AG100" s="179"/>
      <c r="AH100" s="179"/>
      <c r="AI100" s="181"/>
      <c r="AJ100" s="181"/>
      <c r="AK100" s="181"/>
      <c r="AL100" s="181"/>
    </row>
    <row r="101" spans="1:38" ht="12.75" customHeight="1" x14ac:dyDescent="0.2">
      <c r="A101" s="182">
        <v>206</v>
      </c>
      <c r="B101" s="183" t="s">
        <v>1186</v>
      </c>
      <c r="C101" s="451" t="s">
        <v>1187</v>
      </c>
      <c r="D101" s="451"/>
      <c r="E101" s="451"/>
      <c r="F101" s="451"/>
      <c r="G101" s="451"/>
      <c r="H101" s="451"/>
      <c r="I101" s="451"/>
      <c r="J101" s="188" t="s">
        <v>78</v>
      </c>
      <c r="K101" s="179"/>
      <c r="L101" s="179"/>
      <c r="M101" s="179">
        <v>-3203.85</v>
      </c>
      <c r="N101" s="179"/>
      <c r="O101" s="179"/>
      <c r="P101" s="452">
        <v>-3374.29</v>
      </c>
      <c r="Q101" s="179"/>
      <c r="R101" s="179"/>
      <c r="S101" s="452"/>
      <c r="T101" s="179"/>
      <c r="U101" s="179"/>
      <c r="V101" s="179"/>
      <c r="W101" s="179">
        <v>-3424.9</v>
      </c>
      <c r="X101" s="179">
        <v>-3424.9</v>
      </c>
      <c r="Y101" s="179">
        <v>-3538.63</v>
      </c>
      <c r="Z101" s="179">
        <v>0</v>
      </c>
      <c r="AA101" s="179">
        <v>-3538.63</v>
      </c>
      <c r="AB101" s="179">
        <v>-4488.16</v>
      </c>
      <c r="AC101" s="181">
        <v>1</v>
      </c>
      <c r="AD101" s="181">
        <v>1</v>
      </c>
      <c r="AE101" s="179">
        <v>1</v>
      </c>
      <c r="AF101" s="179">
        <v>-3203.85</v>
      </c>
      <c r="AG101" s="179"/>
      <c r="AH101" s="179"/>
      <c r="AI101" s="181"/>
      <c r="AJ101" s="181"/>
      <c r="AK101" s="181"/>
      <c r="AL101" s="181"/>
    </row>
    <row r="102" spans="1:38" ht="12.75" x14ac:dyDescent="0.2">
      <c r="A102" s="183"/>
      <c r="B102" s="183"/>
      <c r="C102" s="451"/>
      <c r="D102" s="451"/>
      <c r="E102" s="451"/>
      <c r="F102" s="451"/>
      <c r="G102" s="451"/>
      <c r="H102" s="451"/>
      <c r="I102" s="451"/>
      <c r="J102" s="187" t="s">
        <v>1240</v>
      </c>
      <c r="K102" s="179"/>
      <c r="L102" s="179"/>
      <c r="M102" s="179">
        <v>-170.44</v>
      </c>
      <c r="N102" s="179"/>
      <c r="O102" s="179"/>
      <c r="P102" s="452"/>
      <c r="Q102" s="179"/>
      <c r="R102" s="179"/>
      <c r="S102" s="452"/>
      <c r="T102" s="179">
        <v>-3374.29</v>
      </c>
      <c r="U102" s="179"/>
      <c r="V102" s="179"/>
      <c r="W102" s="179"/>
      <c r="X102" s="179">
        <v>-3424.9</v>
      </c>
      <c r="Y102" s="179"/>
      <c r="Z102" s="179"/>
      <c r="AA102" s="179">
        <v>-3538.63</v>
      </c>
      <c r="AB102" s="179">
        <v>-949.52999999999975</v>
      </c>
      <c r="AC102" s="181">
        <v>1</v>
      </c>
      <c r="AD102" s="181">
        <v>1</v>
      </c>
      <c r="AE102" s="179">
        <v>3.4409999999999998</v>
      </c>
      <c r="AF102" s="179">
        <v>-170.44</v>
      </c>
      <c r="AG102" s="179"/>
      <c r="AH102" s="179"/>
      <c r="AI102" s="181"/>
      <c r="AJ102" s="181"/>
      <c r="AK102" s="181"/>
      <c r="AL102" s="181"/>
    </row>
    <row r="103" spans="1:38" ht="12.75" customHeight="1" x14ac:dyDescent="0.2">
      <c r="A103" s="182">
        <v>207</v>
      </c>
      <c r="B103" s="183" t="s">
        <v>1186</v>
      </c>
      <c r="C103" s="451" t="s">
        <v>1188</v>
      </c>
      <c r="D103" s="451"/>
      <c r="E103" s="451"/>
      <c r="F103" s="451"/>
      <c r="G103" s="451"/>
      <c r="H103" s="451"/>
      <c r="I103" s="451"/>
      <c r="J103" s="188" t="s">
        <v>78</v>
      </c>
      <c r="K103" s="179"/>
      <c r="L103" s="179"/>
      <c r="M103" s="179">
        <v>-109.64</v>
      </c>
      <c r="N103" s="179"/>
      <c r="O103" s="179"/>
      <c r="P103" s="452">
        <v>-115.47</v>
      </c>
      <c r="Q103" s="179"/>
      <c r="R103" s="179"/>
      <c r="S103" s="452"/>
      <c r="T103" s="179"/>
      <c r="U103" s="179"/>
      <c r="V103" s="179"/>
      <c r="W103" s="179">
        <v>-117.2</v>
      </c>
      <c r="X103" s="179">
        <v>-117.2</v>
      </c>
      <c r="Y103" s="179">
        <v>-121.09</v>
      </c>
      <c r="Z103" s="179">
        <v>0</v>
      </c>
      <c r="AA103" s="179">
        <v>-121.09</v>
      </c>
      <c r="AB103" s="179">
        <v>-153.58000000000001</v>
      </c>
      <c r="AC103" s="181">
        <v>1</v>
      </c>
      <c r="AD103" s="181">
        <v>1</v>
      </c>
      <c r="AE103" s="179">
        <v>1</v>
      </c>
      <c r="AF103" s="179">
        <v>-109.64</v>
      </c>
      <c r="AG103" s="179"/>
      <c r="AH103" s="179"/>
      <c r="AI103" s="181"/>
      <c r="AJ103" s="181"/>
      <c r="AK103" s="181"/>
      <c r="AL103" s="181"/>
    </row>
    <row r="104" spans="1:38" ht="12.75" x14ac:dyDescent="0.2">
      <c r="A104" s="183"/>
      <c r="B104" s="183"/>
      <c r="C104" s="451"/>
      <c r="D104" s="451"/>
      <c r="E104" s="451"/>
      <c r="F104" s="451"/>
      <c r="G104" s="451"/>
      <c r="H104" s="451"/>
      <c r="I104" s="451"/>
      <c r="J104" s="187" t="s">
        <v>1241</v>
      </c>
      <c r="K104" s="179"/>
      <c r="L104" s="179"/>
      <c r="M104" s="179">
        <v>-5.83</v>
      </c>
      <c r="N104" s="179"/>
      <c r="O104" s="179"/>
      <c r="P104" s="452"/>
      <c r="Q104" s="179"/>
      <c r="R104" s="179"/>
      <c r="S104" s="452"/>
      <c r="T104" s="179">
        <v>-115.47</v>
      </c>
      <c r="U104" s="179"/>
      <c r="V104" s="179"/>
      <c r="W104" s="179"/>
      <c r="X104" s="179">
        <v>-117.2</v>
      </c>
      <c r="Y104" s="179"/>
      <c r="Z104" s="179"/>
      <c r="AA104" s="179">
        <v>-121.09</v>
      </c>
      <c r="AB104" s="179">
        <v>-32.490000000000009</v>
      </c>
      <c r="AC104" s="181">
        <v>1</v>
      </c>
      <c r="AD104" s="181">
        <v>1</v>
      </c>
      <c r="AE104" s="179">
        <v>3.4409999999999998</v>
      </c>
      <c r="AF104" s="179">
        <v>-5.83</v>
      </c>
      <c r="AG104" s="179"/>
      <c r="AH104" s="179"/>
      <c r="AI104" s="181"/>
      <c r="AJ104" s="181"/>
      <c r="AK104" s="181"/>
      <c r="AL104" s="181"/>
    </row>
    <row r="105" spans="1:38" ht="12.75" customHeight="1" x14ac:dyDescent="0.2">
      <c r="A105" s="182">
        <v>208</v>
      </c>
      <c r="B105" s="183" t="s">
        <v>1186</v>
      </c>
      <c r="C105" s="451" t="s">
        <v>1189</v>
      </c>
      <c r="D105" s="451"/>
      <c r="E105" s="451"/>
      <c r="F105" s="451"/>
      <c r="G105" s="451"/>
      <c r="H105" s="451"/>
      <c r="I105" s="451"/>
      <c r="J105" s="188" t="s">
        <v>78</v>
      </c>
      <c r="K105" s="179"/>
      <c r="L105" s="179"/>
      <c r="M105" s="179">
        <v>4466.38</v>
      </c>
      <c r="N105" s="179"/>
      <c r="O105" s="179"/>
      <c r="P105" s="452">
        <v>4703.99</v>
      </c>
      <c r="Q105" s="179"/>
      <c r="R105" s="179"/>
      <c r="S105" s="452"/>
      <c r="T105" s="179"/>
      <c r="U105" s="179"/>
      <c r="V105" s="179"/>
      <c r="W105" s="179">
        <v>4774.55</v>
      </c>
      <c r="X105" s="179">
        <v>4774.55</v>
      </c>
      <c r="Y105" s="179">
        <v>4933.09</v>
      </c>
      <c r="Z105" s="179">
        <v>0</v>
      </c>
      <c r="AA105" s="179">
        <v>4933.09</v>
      </c>
      <c r="AB105" s="179">
        <v>6256.79</v>
      </c>
      <c r="AC105" s="181">
        <v>1</v>
      </c>
      <c r="AD105" s="181">
        <v>1</v>
      </c>
      <c r="AE105" s="179">
        <v>1</v>
      </c>
      <c r="AF105" s="179">
        <v>4466.38</v>
      </c>
      <c r="AG105" s="179"/>
      <c r="AH105" s="179"/>
      <c r="AI105" s="181"/>
      <c r="AJ105" s="181"/>
      <c r="AK105" s="181"/>
      <c r="AL105" s="181"/>
    </row>
    <row r="106" spans="1:38" ht="12.75" x14ac:dyDescent="0.2">
      <c r="A106" s="183"/>
      <c r="B106" s="183"/>
      <c r="C106" s="451"/>
      <c r="D106" s="451"/>
      <c r="E106" s="451"/>
      <c r="F106" s="451"/>
      <c r="G106" s="451"/>
      <c r="H106" s="451"/>
      <c r="I106" s="451"/>
      <c r="J106" s="187" t="s">
        <v>1242</v>
      </c>
      <c r="K106" s="179"/>
      <c r="L106" s="179"/>
      <c r="M106" s="179">
        <v>237.61</v>
      </c>
      <c r="N106" s="179"/>
      <c r="O106" s="179"/>
      <c r="P106" s="452"/>
      <c r="Q106" s="179"/>
      <c r="R106" s="179"/>
      <c r="S106" s="452"/>
      <c r="T106" s="179">
        <v>4703.99</v>
      </c>
      <c r="U106" s="179"/>
      <c r="V106" s="179"/>
      <c r="W106" s="179"/>
      <c r="X106" s="179">
        <v>4774.55</v>
      </c>
      <c r="Y106" s="179"/>
      <c r="Z106" s="179"/>
      <c r="AA106" s="179">
        <v>4933.09</v>
      </c>
      <c r="AB106" s="179">
        <v>1323.6999999999998</v>
      </c>
      <c r="AC106" s="181">
        <v>1</v>
      </c>
      <c r="AD106" s="181">
        <v>1</v>
      </c>
      <c r="AE106" s="179">
        <v>3.4409999999999998</v>
      </c>
      <c r="AF106" s="179">
        <v>237.61</v>
      </c>
      <c r="AG106" s="179"/>
      <c r="AH106" s="179"/>
      <c r="AI106" s="181"/>
      <c r="AJ106" s="181"/>
      <c r="AK106" s="181"/>
      <c r="AL106" s="181"/>
    </row>
    <row r="107" spans="1:38" ht="12.75" customHeight="1" x14ac:dyDescent="0.2">
      <c r="A107" s="182">
        <v>209</v>
      </c>
      <c r="B107" s="183" t="s">
        <v>1186</v>
      </c>
      <c r="C107" s="451" t="s">
        <v>398</v>
      </c>
      <c r="D107" s="451"/>
      <c r="E107" s="451"/>
      <c r="F107" s="451"/>
      <c r="G107" s="451"/>
      <c r="H107" s="451"/>
      <c r="I107" s="451"/>
      <c r="J107" s="188" t="s">
        <v>1190</v>
      </c>
      <c r="K107" s="179">
        <v>-12.68</v>
      </c>
      <c r="L107" s="179">
        <v>-73.14</v>
      </c>
      <c r="M107" s="179">
        <v>-17.97</v>
      </c>
      <c r="N107" s="179">
        <v>-90.11</v>
      </c>
      <c r="O107" s="179">
        <v>-3.94</v>
      </c>
      <c r="P107" s="452">
        <v>-369.56</v>
      </c>
      <c r="Q107" s="179">
        <v>-38.96</v>
      </c>
      <c r="R107" s="179"/>
      <c r="S107" s="452"/>
      <c r="T107" s="179"/>
      <c r="U107" s="179"/>
      <c r="V107" s="179"/>
      <c r="W107" s="179">
        <v>-414.05</v>
      </c>
      <c r="X107" s="179">
        <v>-410.53</v>
      </c>
      <c r="Y107" s="179">
        <v>-424.16</v>
      </c>
      <c r="Z107" s="179">
        <v>0</v>
      </c>
      <c r="AA107" s="179">
        <v>-424.16</v>
      </c>
      <c r="AB107" s="179">
        <v>-539.07000000000005</v>
      </c>
      <c r="AC107" s="181">
        <v>1</v>
      </c>
      <c r="AD107" s="181">
        <v>1</v>
      </c>
      <c r="AE107" s="179">
        <v>1</v>
      </c>
      <c r="AF107" s="179">
        <v>-17.97</v>
      </c>
      <c r="AG107" s="179"/>
      <c r="AH107" s="179"/>
      <c r="AI107" s="181"/>
      <c r="AJ107" s="181"/>
      <c r="AK107" s="181"/>
      <c r="AL107" s="181"/>
    </row>
    <row r="108" spans="1:38" ht="12.75" x14ac:dyDescent="0.2">
      <c r="A108" s="183"/>
      <c r="B108" s="183"/>
      <c r="C108" s="451"/>
      <c r="D108" s="451"/>
      <c r="E108" s="451"/>
      <c r="F108" s="451"/>
      <c r="G108" s="451"/>
      <c r="H108" s="451"/>
      <c r="I108" s="451"/>
      <c r="J108" s="187" t="s">
        <v>1243</v>
      </c>
      <c r="K108" s="179">
        <v>-98.54</v>
      </c>
      <c r="L108" s="179">
        <v>-16.05</v>
      </c>
      <c r="M108" s="179">
        <v>-1.32</v>
      </c>
      <c r="N108" s="179">
        <v>-81.069999999999993</v>
      </c>
      <c r="O108" s="179">
        <v>-3.47</v>
      </c>
      <c r="P108" s="452"/>
      <c r="Q108" s="179"/>
      <c r="R108" s="179"/>
      <c r="S108" s="452"/>
      <c r="T108" s="179">
        <v>-408.52</v>
      </c>
      <c r="U108" s="179">
        <v>0.6</v>
      </c>
      <c r="V108" s="179"/>
      <c r="W108" s="179"/>
      <c r="X108" s="179">
        <v>-414.05</v>
      </c>
      <c r="Y108" s="179"/>
      <c r="Z108" s="179"/>
      <c r="AA108" s="179">
        <v>-427.8</v>
      </c>
      <c r="AB108" s="179">
        <v>-111.27000000000004</v>
      </c>
      <c r="AC108" s="181">
        <v>1</v>
      </c>
      <c r="AD108" s="181">
        <v>1</v>
      </c>
      <c r="AE108" s="179">
        <v>3.4409999999999998</v>
      </c>
      <c r="AF108" s="179">
        <v>-1.32</v>
      </c>
      <c r="AG108" s="179"/>
      <c r="AH108" s="179"/>
      <c r="AI108" s="181"/>
      <c r="AJ108" s="181"/>
      <c r="AK108" s="181"/>
      <c r="AL108" s="181"/>
    </row>
    <row r="109" spans="1:38" ht="12.75" customHeight="1" x14ac:dyDescent="0.2">
      <c r="A109" s="182">
        <v>210</v>
      </c>
      <c r="B109" s="183" t="s">
        <v>1186</v>
      </c>
      <c r="C109" s="451" t="s">
        <v>1191</v>
      </c>
      <c r="D109" s="451"/>
      <c r="E109" s="451"/>
      <c r="F109" s="451"/>
      <c r="G109" s="451"/>
      <c r="H109" s="451"/>
      <c r="I109" s="451"/>
      <c r="J109" s="188" t="s">
        <v>102</v>
      </c>
      <c r="K109" s="179"/>
      <c r="L109" s="179"/>
      <c r="M109" s="179">
        <v>-2302.4699999999998</v>
      </c>
      <c r="N109" s="179"/>
      <c r="O109" s="179"/>
      <c r="P109" s="452">
        <v>-2485.29</v>
      </c>
      <c r="Q109" s="179"/>
      <c r="R109" s="179"/>
      <c r="S109" s="452"/>
      <c r="T109" s="179"/>
      <c r="U109" s="179"/>
      <c r="V109" s="179"/>
      <c r="W109" s="179">
        <v>-2522.5700000000002</v>
      </c>
      <c r="X109" s="179">
        <v>-2522.5700000000002</v>
      </c>
      <c r="Y109" s="179">
        <v>-2606.33</v>
      </c>
      <c r="Z109" s="179">
        <v>0</v>
      </c>
      <c r="AA109" s="179">
        <v>-2606.33</v>
      </c>
      <c r="AB109" s="179">
        <v>-3305.7</v>
      </c>
      <c r="AC109" s="181">
        <v>1</v>
      </c>
      <c r="AD109" s="181">
        <v>1</v>
      </c>
      <c r="AE109" s="179">
        <v>1</v>
      </c>
      <c r="AF109" s="179">
        <v>-2302.4699999999998</v>
      </c>
      <c r="AG109" s="179"/>
      <c r="AH109" s="179"/>
      <c r="AI109" s="181"/>
      <c r="AJ109" s="181"/>
      <c r="AK109" s="181"/>
      <c r="AL109" s="181"/>
    </row>
    <row r="110" spans="1:38" ht="12.75" x14ac:dyDescent="0.2">
      <c r="A110" s="183"/>
      <c r="B110" s="183"/>
      <c r="C110" s="451"/>
      <c r="D110" s="451"/>
      <c r="E110" s="451"/>
      <c r="F110" s="451"/>
      <c r="G110" s="451"/>
      <c r="H110" s="451"/>
      <c r="I110" s="451"/>
      <c r="J110" s="187" t="s">
        <v>1244</v>
      </c>
      <c r="K110" s="179"/>
      <c r="L110" s="179"/>
      <c r="M110" s="179">
        <v>-182.82</v>
      </c>
      <c r="N110" s="179"/>
      <c r="O110" s="179"/>
      <c r="P110" s="452"/>
      <c r="Q110" s="179"/>
      <c r="R110" s="179"/>
      <c r="S110" s="452"/>
      <c r="T110" s="179">
        <v>-2485.29</v>
      </c>
      <c r="U110" s="179"/>
      <c r="V110" s="179"/>
      <c r="W110" s="179"/>
      <c r="X110" s="179">
        <v>-2522.5700000000002</v>
      </c>
      <c r="Y110" s="179"/>
      <c r="Z110" s="179"/>
      <c r="AA110" s="179">
        <v>-2606.33</v>
      </c>
      <c r="AB110" s="179">
        <v>-699.36999999999989</v>
      </c>
      <c r="AC110" s="181">
        <v>1</v>
      </c>
      <c r="AD110" s="181">
        <v>1</v>
      </c>
      <c r="AE110" s="179">
        <v>3.4409999999999998</v>
      </c>
      <c r="AF110" s="179">
        <v>-182.82</v>
      </c>
      <c r="AG110" s="179"/>
      <c r="AH110" s="179"/>
      <c r="AI110" s="181"/>
      <c r="AJ110" s="181"/>
      <c r="AK110" s="181"/>
      <c r="AL110" s="181"/>
    </row>
    <row r="111" spans="1:38" ht="12.75" customHeight="1" x14ac:dyDescent="0.2">
      <c r="A111" s="182">
        <v>211</v>
      </c>
      <c r="B111" s="183" t="s">
        <v>1186</v>
      </c>
      <c r="C111" s="451" t="s">
        <v>1192</v>
      </c>
      <c r="D111" s="451"/>
      <c r="E111" s="451"/>
      <c r="F111" s="451"/>
      <c r="G111" s="451"/>
      <c r="H111" s="451"/>
      <c r="I111" s="451"/>
      <c r="J111" s="188" t="s">
        <v>102</v>
      </c>
      <c r="K111" s="179"/>
      <c r="L111" s="179"/>
      <c r="M111" s="179">
        <v>-814.57</v>
      </c>
      <c r="N111" s="179"/>
      <c r="O111" s="179"/>
      <c r="P111" s="452">
        <v>-879.26</v>
      </c>
      <c r="Q111" s="179"/>
      <c r="R111" s="179"/>
      <c r="S111" s="452"/>
      <c r="T111" s="179"/>
      <c r="U111" s="179"/>
      <c r="V111" s="179"/>
      <c r="W111" s="179">
        <v>-892.45</v>
      </c>
      <c r="X111" s="179">
        <v>-892.45</v>
      </c>
      <c r="Y111" s="179">
        <v>-922.08</v>
      </c>
      <c r="Z111" s="179">
        <v>0</v>
      </c>
      <c r="AA111" s="179">
        <v>-922.08</v>
      </c>
      <c r="AB111" s="179">
        <v>-1169.5</v>
      </c>
      <c r="AC111" s="181">
        <v>1</v>
      </c>
      <c r="AD111" s="181">
        <v>1</v>
      </c>
      <c r="AE111" s="179">
        <v>1</v>
      </c>
      <c r="AF111" s="179">
        <v>-814.57</v>
      </c>
      <c r="AG111" s="179"/>
      <c r="AH111" s="179"/>
      <c r="AI111" s="181"/>
      <c r="AJ111" s="181"/>
      <c r="AK111" s="181"/>
      <c r="AL111" s="181"/>
    </row>
    <row r="112" spans="1:38" ht="12.75" x14ac:dyDescent="0.2">
      <c r="A112" s="183"/>
      <c r="B112" s="183"/>
      <c r="C112" s="451"/>
      <c r="D112" s="451"/>
      <c r="E112" s="451"/>
      <c r="F112" s="451"/>
      <c r="G112" s="451"/>
      <c r="H112" s="451"/>
      <c r="I112" s="451"/>
      <c r="J112" s="187" t="s">
        <v>1244</v>
      </c>
      <c r="K112" s="179"/>
      <c r="L112" s="179"/>
      <c r="M112" s="179">
        <v>-64.69</v>
      </c>
      <c r="N112" s="179"/>
      <c r="O112" s="179"/>
      <c r="P112" s="452"/>
      <c r="Q112" s="179"/>
      <c r="R112" s="179"/>
      <c r="S112" s="452"/>
      <c r="T112" s="179">
        <v>-879.26</v>
      </c>
      <c r="U112" s="179"/>
      <c r="V112" s="179"/>
      <c r="W112" s="179"/>
      <c r="X112" s="179">
        <v>-892.45</v>
      </c>
      <c r="Y112" s="179"/>
      <c r="Z112" s="179"/>
      <c r="AA112" s="179">
        <v>-922.08</v>
      </c>
      <c r="AB112" s="179">
        <v>-247.41999999999996</v>
      </c>
      <c r="AC112" s="181">
        <v>1</v>
      </c>
      <c r="AD112" s="181">
        <v>1</v>
      </c>
      <c r="AE112" s="179">
        <v>3.4409999999999998</v>
      </c>
      <c r="AF112" s="179">
        <v>-64.69</v>
      </c>
      <c r="AG112" s="179"/>
      <c r="AH112" s="179"/>
      <c r="AI112" s="181"/>
      <c r="AJ112" s="181"/>
      <c r="AK112" s="181"/>
      <c r="AL112" s="181"/>
    </row>
    <row r="113" spans="1:38" ht="12.75" customHeight="1" x14ac:dyDescent="0.2">
      <c r="A113" s="182">
        <v>212</v>
      </c>
      <c r="B113" s="183" t="s">
        <v>1186</v>
      </c>
      <c r="C113" s="451" t="s">
        <v>1193</v>
      </c>
      <c r="D113" s="451"/>
      <c r="E113" s="451"/>
      <c r="F113" s="451"/>
      <c r="G113" s="451"/>
      <c r="H113" s="451"/>
      <c r="I113" s="451"/>
      <c r="J113" s="188" t="s">
        <v>102</v>
      </c>
      <c r="K113" s="179"/>
      <c r="L113" s="179"/>
      <c r="M113" s="179">
        <v>-779.12</v>
      </c>
      <c r="N113" s="179"/>
      <c r="O113" s="179"/>
      <c r="P113" s="452">
        <v>-840.98</v>
      </c>
      <c r="Q113" s="179"/>
      <c r="R113" s="179"/>
      <c r="S113" s="452"/>
      <c r="T113" s="179"/>
      <c r="U113" s="179"/>
      <c r="V113" s="179"/>
      <c r="W113" s="179">
        <v>-853.59</v>
      </c>
      <c r="X113" s="179">
        <v>-853.59</v>
      </c>
      <c r="Y113" s="179">
        <v>-881.93</v>
      </c>
      <c r="Z113" s="179">
        <v>0</v>
      </c>
      <c r="AA113" s="179">
        <v>-881.93</v>
      </c>
      <c r="AB113" s="179">
        <v>-1118.58</v>
      </c>
      <c r="AC113" s="181">
        <v>1</v>
      </c>
      <c r="AD113" s="181">
        <v>1</v>
      </c>
      <c r="AE113" s="179">
        <v>1</v>
      </c>
      <c r="AF113" s="179">
        <v>-779.12</v>
      </c>
      <c r="AG113" s="179"/>
      <c r="AH113" s="179"/>
      <c r="AI113" s="181"/>
      <c r="AJ113" s="181"/>
      <c r="AK113" s="181"/>
      <c r="AL113" s="181"/>
    </row>
    <row r="114" spans="1:38" ht="12.75" x14ac:dyDescent="0.2">
      <c r="A114" s="183"/>
      <c r="B114" s="183"/>
      <c r="C114" s="451"/>
      <c r="D114" s="451"/>
      <c r="E114" s="451"/>
      <c r="F114" s="451"/>
      <c r="G114" s="451"/>
      <c r="H114" s="451"/>
      <c r="I114" s="451"/>
      <c r="J114" s="187" t="s">
        <v>1244</v>
      </c>
      <c r="K114" s="179"/>
      <c r="L114" s="179"/>
      <c r="M114" s="179">
        <v>-61.86</v>
      </c>
      <c r="N114" s="179"/>
      <c r="O114" s="179"/>
      <c r="P114" s="452"/>
      <c r="Q114" s="179"/>
      <c r="R114" s="179"/>
      <c r="S114" s="452"/>
      <c r="T114" s="179">
        <v>-840.98</v>
      </c>
      <c r="U114" s="179"/>
      <c r="V114" s="179"/>
      <c r="W114" s="179"/>
      <c r="X114" s="179">
        <v>-853.59</v>
      </c>
      <c r="Y114" s="179"/>
      <c r="Z114" s="179"/>
      <c r="AA114" s="179">
        <v>-881.93</v>
      </c>
      <c r="AB114" s="179">
        <v>-236.64999999999998</v>
      </c>
      <c r="AC114" s="181">
        <v>1</v>
      </c>
      <c r="AD114" s="181">
        <v>1</v>
      </c>
      <c r="AE114" s="179">
        <v>3.4409999999999998</v>
      </c>
      <c r="AF114" s="179">
        <v>-61.86</v>
      </c>
      <c r="AG114" s="179"/>
      <c r="AH114" s="179"/>
      <c r="AI114" s="181"/>
      <c r="AJ114" s="181"/>
      <c r="AK114" s="181"/>
      <c r="AL114" s="181"/>
    </row>
    <row r="115" spans="1:38" ht="12.75" customHeight="1" x14ac:dyDescent="0.2">
      <c r="A115" s="182">
        <v>213</v>
      </c>
      <c r="B115" s="183" t="s">
        <v>1186</v>
      </c>
      <c r="C115" s="451" t="s">
        <v>1194</v>
      </c>
      <c r="D115" s="451"/>
      <c r="E115" s="451"/>
      <c r="F115" s="451"/>
      <c r="G115" s="451"/>
      <c r="H115" s="451"/>
      <c r="I115" s="451"/>
      <c r="J115" s="188" t="s">
        <v>102</v>
      </c>
      <c r="K115" s="179"/>
      <c r="L115" s="179"/>
      <c r="M115" s="179">
        <v>-643.65</v>
      </c>
      <c r="N115" s="179"/>
      <c r="O115" s="179"/>
      <c r="P115" s="452">
        <v>-694.76</v>
      </c>
      <c r="Q115" s="179"/>
      <c r="R115" s="179"/>
      <c r="S115" s="452"/>
      <c r="T115" s="179"/>
      <c r="U115" s="179"/>
      <c r="V115" s="179"/>
      <c r="W115" s="179">
        <v>-705.18</v>
      </c>
      <c r="X115" s="179">
        <v>-705.18</v>
      </c>
      <c r="Y115" s="179">
        <v>-728.6</v>
      </c>
      <c r="Z115" s="179">
        <v>0</v>
      </c>
      <c r="AA115" s="179">
        <v>-728.6</v>
      </c>
      <c r="AB115" s="179">
        <v>-924.11</v>
      </c>
      <c r="AC115" s="181">
        <v>1</v>
      </c>
      <c r="AD115" s="181">
        <v>1</v>
      </c>
      <c r="AE115" s="179">
        <v>1</v>
      </c>
      <c r="AF115" s="179">
        <v>-643.65</v>
      </c>
      <c r="AG115" s="179"/>
      <c r="AH115" s="179"/>
      <c r="AI115" s="181"/>
      <c r="AJ115" s="181"/>
      <c r="AK115" s="181"/>
      <c r="AL115" s="181"/>
    </row>
    <row r="116" spans="1:38" ht="12.75" x14ac:dyDescent="0.2">
      <c r="A116" s="183"/>
      <c r="B116" s="183"/>
      <c r="C116" s="451"/>
      <c r="D116" s="451"/>
      <c r="E116" s="451"/>
      <c r="F116" s="451"/>
      <c r="G116" s="451"/>
      <c r="H116" s="451"/>
      <c r="I116" s="451"/>
      <c r="J116" s="187" t="s">
        <v>1244</v>
      </c>
      <c r="K116" s="179"/>
      <c r="L116" s="179"/>
      <c r="M116" s="179">
        <v>-51.11</v>
      </c>
      <c r="N116" s="179"/>
      <c r="O116" s="179"/>
      <c r="P116" s="452"/>
      <c r="Q116" s="179"/>
      <c r="R116" s="179"/>
      <c r="S116" s="452"/>
      <c r="T116" s="179">
        <v>-694.76</v>
      </c>
      <c r="U116" s="179"/>
      <c r="V116" s="179"/>
      <c r="W116" s="179"/>
      <c r="X116" s="179">
        <v>-705.18</v>
      </c>
      <c r="Y116" s="179"/>
      <c r="Z116" s="179"/>
      <c r="AA116" s="179">
        <v>-728.6</v>
      </c>
      <c r="AB116" s="179">
        <v>-195.51</v>
      </c>
      <c r="AC116" s="181">
        <v>1</v>
      </c>
      <c r="AD116" s="181">
        <v>1</v>
      </c>
      <c r="AE116" s="179">
        <v>3.4409999999999998</v>
      </c>
      <c r="AF116" s="179">
        <v>-51.11</v>
      </c>
      <c r="AG116" s="179"/>
      <c r="AH116" s="179"/>
      <c r="AI116" s="181"/>
      <c r="AJ116" s="181"/>
      <c r="AK116" s="181"/>
      <c r="AL116" s="181"/>
    </row>
    <row r="117" spans="1:38" ht="12.75" customHeight="1" x14ac:dyDescent="0.2">
      <c r="A117" s="182">
        <v>214</v>
      </c>
      <c r="B117" s="183" t="s">
        <v>1186</v>
      </c>
      <c r="C117" s="451" t="s">
        <v>1195</v>
      </c>
      <c r="D117" s="451"/>
      <c r="E117" s="451"/>
      <c r="F117" s="451"/>
      <c r="G117" s="451"/>
      <c r="H117" s="451"/>
      <c r="I117" s="451"/>
      <c r="J117" s="188" t="s">
        <v>102</v>
      </c>
      <c r="K117" s="179">
        <v>-12.51</v>
      </c>
      <c r="L117" s="179">
        <v>-7.83</v>
      </c>
      <c r="M117" s="179">
        <v>-232.68</v>
      </c>
      <c r="N117" s="179">
        <v>-76.86</v>
      </c>
      <c r="O117" s="179">
        <v>-4.4400000000000004</v>
      </c>
      <c r="P117" s="452">
        <v>-518.38</v>
      </c>
      <c r="Q117" s="179">
        <v>-43.87</v>
      </c>
      <c r="R117" s="179"/>
      <c r="S117" s="452"/>
      <c r="T117" s="179"/>
      <c r="U117" s="179"/>
      <c r="V117" s="179"/>
      <c r="W117" s="179">
        <v>-570</v>
      </c>
      <c r="X117" s="179">
        <v>-566.04</v>
      </c>
      <c r="Y117" s="179">
        <v>-584.84</v>
      </c>
      <c r="Z117" s="179">
        <v>0</v>
      </c>
      <c r="AA117" s="179">
        <v>-584.84</v>
      </c>
      <c r="AB117" s="179">
        <v>-743</v>
      </c>
      <c r="AC117" s="181">
        <v>1</v>
      </c>
      <c r="AD117" s="181">
        <v>1</v>
      </c>
      <c r="AE117" s="179">
        <v>1</v>
      </c>
      <c r="AF117" s="179">
        <v>-232.68</v>
      </c>
      <c r="AG117" s="179"/>
      <c r="AH117" s="179"/>
      <c r="AI117" s="181"/>
      <c r="AJ117" s="181"/>
      <c r="AK117" s="181"/>
      <c r="AL117" s="181"/>
    </row>
    <row r="118" spans="1:38" ht="12.75" x14ac:dyDescent="0.2">
      <c r="A118" s="183"/>
      <c r="B118" s="183"/>
      <c r="C118" s="451"/>
      <c r="D118" s="451"/>
      <c r="E118" s="451"/>
      <c r="F118" s="451"/>
      <c r="G118" s="451"/>
      <c r="H118" s="451"/>
      <c r="I118" s="451"/>
      <c r="J118" s="187" t="s">
        <v>1243</v>
      </c>
      <c r="K118" s="179">
        <v>-127.19</v>
      </c>
      <c r="L118" s="179">
        <v>-1.83</v>
      </c>
      <c r="M118" s="179">
        <v>-13.17</v>
      </c>
      <c r="N118" s="179">
        <v>-52.3</v>
      </c>
      <c r="O118" s="179">
        <v>-3.91</v>
      </c>
      <c r="P118" s="452"/>
      <c r="Q118" s="179"/>
      <c r="R118" s="179"/>
      <c r="S118" s="452"/>
      <c r="T118" s="179">
        <v>-562.25</v>
      </c>
      <c r="U118" s="179">
        <v>0.68</v>
      </c>
      <c r="V118" s="179"/>
      <c r="W118" s="179"/>
      <c r="X118" s="179">
        <v>-570</v>
      </c>
      <c r="Y118" s="179"/>
      <c r="Z118" s="179"/>
      <c r="AA118" s="179">
        <v>-588.93000000000006</v>
      </c>
      <c r="AB118" s="179">
        <v>-154.06999999999994</v>
      </c>
      <c r="AC118" s="181">
        <v>1</v>
      </c>
      <c r="AD118" s="181">
        <v>1</v>
      </c>
      <c r="AE118" s="179">
        <v>3.4409999999999998</v>
      </c>
      <c r="AF118" s="179">
        <v>-13.17</v>
      </c>
      <c r="AG118" s="179"/>
      <c r="AH118" s="179"/>
      <c r="AI118" s="181"/>
      <c r="AJ118" s="181"/>
      <c r="AK118" s="181"/>
      <c r="AL118" s="181"/>
    </row>
    <row r="119" spans="1:38" ht="12.75" customHeight="1" x14ac:dyDescent="0.2">
      <c r="A119" s="182">
        <v>215</v>
      </c>
      <c r="B119" s="183" t="s">
        <v>1186</v>
      </c>
      <c r="C119" s="451" t="s">
        <v>1197</v>
      </c>
      <c r="D119" s="451"/>
      <c r="E119" s="451"/>
      <c r="F119" s="451"/>
      <c r="G119" s="451"/>
      <c r="H119" s="451"/>
      <c r="I119" s="451"/>
      <c r="J119" s="188" t="s">
        <v>102</v>
      </c>
      <c r="K119" s="179"/>
      <c r="L119" s="179"/>
      <c r="M119" s="179">
        <v>-637.41999999999996</v>
      </c>
      <c r="N119" s="179"/>
      <c r="O119" s="179"/>
      <c r="P119" s="452">
        <v>-688</v>
      </c>
      <c r="Q119" s="179"/>
      <c r="R119" s="179"/>
      <c r="S119" s="452"/>
      <c r="T119" s="179"/>
      <c r="U119" s="179"/>
      <c r="V119" s="179"/>
      <c r="W119" s="179">
        <v>-698.32</v>
      </c>
      <c r="X119" s="179">
        <v>-698.32</v>
      </c>
      <c r="Y119" s="179">
        <v>-721.51</v>
      </c>
      <c r="Z119" s="179">
        <v>0</v>
      </c>
      <c r="AA119" s="179">
        <v>-721.51</v>
      </c>
      <c r="AB119" s="179">
        <v>-915.11</v>
      </c>
      <c r="AC119" s="181">
        <v>1</v>
      </c>
      <c r="AD119" s="181">
        <v>1</v>
      </c>
      <c r="AE119" s="179">
        <v>1</v>
      </c>
      <c r="AF119" s="179">
        <v>-637.41999999999996</v>
      </c>
      <c r="AG119" s="179"/>
      <c r="AH119" s="179"/>
      <c r="AI119" s="181"/>
      <c r="AJ119" s="181"/>
      <c r="AK119" s="181"/>
      <c r="AL119" s="181"/>
    </row>
    <row r="120" spans="1:38" ht="12.75" x14ac:dyDescent="0.2">
      <c r="A120" s="183"/>
      <c r="B120" s="183"/>
      <c r="C120" s="451"/>
      <c r="D120" s="451"/>
      <c r="E120" s="451"/>
      <c r="F120" s="451"/>
      <c r="G120" s="451"/>
      <c r="H120" s="451"/>
      <c r="I120" s="451"/>
      <c r="J120" s="187" t="s">
        <v>1245</v>
      </c>
      <c r="K120" s="179"/>
      <c r="L120" s="179"/>
      <c r="M120" s="179">
        <v>-50.58</v>
      </c>
      <c r="N120" s="179"/>
      <c r="O120" s="179"/>
      <c r="P120" s="452"/>
      <c r="Q120" s="179"/>
      <c r="R120" s="179"/>
      <c r="S120" s="452"/>
      <c r="T120" s="179">
        <v>-688</v>
      </c>
      <c r="U120" s="179"/>
      <c r="V120" s="179"/>
      <c r="W120" s="179"/>
      <c r="X120" s="179">
        <v>-698.32</v>
      </c>
      <c r="Y120" s="179"/>
      <c r="Z120" s="179"/>
      <c r="AA120" s="179">
        <v>-721.51</v>
      </c>
      <c r="AB120" s="179">
        <v>-193.60000000000002</v>
      </c>
      <c r="AC120" s="181">
        <v>1</v>
      </c>
      <c r="AD120" s="181">
        <v>1</v>
      </c>
      <c r="AE120" s="179">
        <v>3.4409999999999998</v>
      </c>
      <c r="AF120" s="179">
        <v>-50.58</v>
      </c>
      <c r="AG120" s="179"/>
      <c r="AH120" s="179"/>
      <c r="AI120" s="181"/>
      <c r="AJ120" s="181"/>
      <c r="AK120" s="181"/>
      <c r="AL120" s="181"/>
    </row>
    <row r="121" spans="1:38" ht="12.75" customHeight="1" x14ac:dyDescent="0.2">
      <c r="A121" s="182">
        <v>216</v>
      </c>
      <c r="B121" s="183" t="s">
        <v>1186</v>
      </c>
      <c r="C121" s="451" t="s">
        <v>1198</v>
      </c>
      <c r="D121" s="451"/>
      <c r="E121" s="451"/>
      <c r="F121" s="451"/>
      <c r="G121" s="451"/>
      <c r="H121" s="451"/>
      <c r="I121" s="451"/>
      <c r="J121" s="188" t="s">
        <v>102</v>
      </c>
      <c r="K121" s="179"/>
      <c r="L121" s="179"/>
      <c r="M121" s="179">
        <v>472.34</v>
      </c>
      <c r="N121" s="179"/>
      <c r="O121" s="179"/>
      <c r="P121" s="452">
        <v>509.84</v>
      </c>
      <c r="Q121" s="179"/>
      <c r="R121" s="179"/>
      <c r="S121" s="452"/>
      <c r="T121" s="179"/>
      <c r="U121" s="179"/>
      <c r="V121" s="179"/>
      <c r="W121" s="179">
        <v>517.49</v>
      </c>
      <c r="X121" s="179">
        <v>517.49</v>
      </c>
      <c r="Y121" s="179">
        <v>534.66999999999996</v>
      </c>
      <c r="Z121" s="179">
        <v>0</v>
      </c>
      <c r="AA121" s="179">
        <v>534.66999999999996</v>
      </c>
      <c r="AB121" s="179">
        <v>678.14</v>
      </c>
      <c r="AC121" s="181">
        <v>1</v>
      </c>
      <c r="AD121" s="181">
        <v>1</v>
      </c>
      <c r="AE121" s="179">
        <v>1</v>
      </c>
      <c r="AF121" s="179">
        <v>472.34</v>
      </c>
      <c r="AG121" s="179"/>
      <c r="AH121" s="179"/>
      <c r="AI121" s="181"/>
      <c r="AJ121" s="181"/>
      <c r="AK121" s="181"/>
      <c r="AL121" s="181"/>
    </row>
    <row r="122" spans="1:38" ht="12.75" x14ac:dyDescent="0.2">
      <c r="A122" s="183"/>
      <c r="B122" s="183"/>
      <c r="C122" s="451"/>
      <c r="D122" s="451"/>
      <c r="E122" s="451"/>
      <c r="F122" s="451"/>
      <c r="G122" s="451"/>
      <c r="H122" s="451"/>
      <c r="I122" s="451"/>
      <c r="J122" s="187" t="s">
        <v>1246</v>
      </c>
      <c r="K122" s="179"/>
      <c r="L122" s="179"/>
      <c r="M122" s="179">
        <v>37.5</v>
      </c>
      <c r="N122" s="179"/>
      <c r="O122" s="179"/>
      <c r="P122" s="452"/>
      <c r="Q122" s="179"/>
      <c r="R122" s="179"/>
      <c r="S122" s="452"/>
      <c r="T122" s="179">
        <v>509.84</v>
      </c>
      <c r="U122" s="179"/>
      <c r="V122" s="179"/>
      <c r="W122" s="179"/>
      <c r="X122" s="179">
        <v>517.49</v>
      </c>
      <c r="Y122" s="179"/>
      <c r="Z122" s="179"/>
      <c r="AA122" s="179">
        <v>534.66999999999996</v>
      </c>
      <c r="AB122" s="179">
        <v>143.47000000000003</v>
      </c>
      <c r="AC122" s="181">
        <v>1</v>
      </c>
      <c r="AD122" s="181">
        <v>1</v>
      </c>
      <c r="AE122" s="179">
        <v>3.4409999999999998</v>
      </c>
      <c r="AF122" s="179">
        <v>37.5</v>
      </c>
      <c r="AG122" s="179"/>
      <c r="AH122" s="179"/>
      <c r="AI122" s="181"/>
      <c r="AJ122" s="181"/>
      <c r="AK122" s="181"/>
      <c r="AL122" s="181"/>
    </row>
    <row r="123" spans="1:38" ht="12.75" customHeight="1" x14ac:dyDescent="0.2">
      <c r="A123" s="182">
        <v>217</v>
      </c>
      <c r="B123" s="183" t="s">
        <v>1186</v>
      </c>
      <c r="C123" s="451" t="s">
        <v>1199</v>
      </c>
      <c r="D123" s="451"/>
      <c r="E123" s="451"/>
      <c r="F123" s="451"/>
      <c r="G123" s="451"/>
      <c r="H123" s="451"/>
      <c r="I123" s="451"/>
      <c r="J123" s="186" t="s">
        <v>399</v>
      </c>
      <c r="K123" s="179">
        <v>-27.87</v>
      </c>
      <c r="L123" s="179">
        <v>-540.72</v>
      </c>
      <c r="M123" s="179"/>
      <c r="N123" s="179">
        <v>-232.22</v>
      </c>
      <c r="O123" s="179">
        <v>-10.16</v>
      </c>
      <c r="P123" s="452">
        <v>-1203.7</v>
      </c>
      <c r="Q123" s="179">
        <v>-100.4</v>
      </c>
      <c r="R123" s="179"/>
      <c r="S123" s="452"/>
      <c r="T123" s="179"/>
      <c r="U123" s="179"/>
      <c r="V123" s="179"/>
      <c r="W123" s="179">
        <v>-1322.11</v>
      </c>
      <c r="X123" s="179">
        <v>-1313.04</v>
      </c>
      <c r="Y123" s="179">
        <v>-1356.64</v>
      </c>
      <c r="Z123" s="179">
        <v>0</v>
      </c>
      <c r="AA123" s="179">
        <v>-1356.64</v>
      </c>
      <c r="AB123" s="179">
        <v>-1723.47</v>
      </c>
      <c r="AC123" s="181">
        <v>1</v>
      </c>
      <c r="AD123" s="181">
        <v>1</v>
      </c>
      <c r="AE123" s="179">
        <v>1</v>
      </c>
      <c r="AF123" s="179"/>
      <c r="AG123" s="179"/>
      <c r="AH123" s="179"/>
      <c r="AI123" s="181"/>
      <c r="AJ123" s="181"/>
      <c r="AK123" s="181"/>
      <c r="AL123" s="181"/>
    </row>
    <row r="124" spans="1:38" ht="12.75" x14ac:dyDescent="0.2">
      <c r="A124" s="183"/>
      <c r="B124" s="183"/>
      <c r="C124" s="451"/>
      <c r="D124" s="451"/>
      <c r="E124" s="451"/>
      <c r="F124" s="451"/>
      <c r="G124" s="451"/>
      <c r="H124" s="451"/>
      <c r="I124" s="451"/>
      <c r="J124" s="187" t="s">
        <v>1247</v>
      </c>
      <c r="K124" s="179">
        <v>-202.74</v>
      </c>
      <c r="L124" s="179">
        <v>-92.56</v>
      </c>
      <c r="M124" s="179"/>
      <c r="N124" s="179">
        <v>-208.92</v>
      </c>
      <c r="O124" s="179">
        <v>-8.94</v>
      </c>
      <c r="P124" s="452"/>
      <c r="Q124" s="179"/>
      <c r="R124" s="179"/>
      <c r="S124" s="452"/>
      <c r="T124" s="179">
        <v>-1304.1000000000001</v>
      </c>
      <c r="U124" s="179">
        <v>1.55</v>
      </c>
      <c r="V124" s="179"/>
      <c r="W124" s="179"/>
      <c r="X124" s="179">
        <v>-1322.11</v>
      </c>
      <c r="Y124" s="179"/>
      <c r="Z124" s="179"/>
      <c r="AA124" s="179">
        <v>-1366.01</v>
      </c>
      <c r="AB124" s="179">
        <v>-357.46000000000004</v>
      </c>
      <c r="AC124" s="181">
        <v>1</v>
      </c>
      <c r="AD124" s="181">
        <v>1</v>
      </c>
      <c r="AE124" s="179">
        <v>3.4409999999999998</v>
      </c>
      <c r="AF124" s="179"/>
      <c r="AG124" s="179"/>
      <c r="AH124" s="179"/>
      <c r="AI124" s="181"/>
      <c r="AJ124" s="181"/>
      <c r="AK124" s="181"/>
      <c r="AL124" s="181"/>
    </row>
    <row r="125" spans="1:38" ht="12.75" customHeight="1" x14ac:dyDescent="0.2">
      <c r="A125" s="182">
        <v>218</v>
      </c>
      <c r="B125" s="183" t="s">
        <v>1186</v>
      </c>
      <c r="C125" s="451" t="s">
        <v>1201</v>
      </c>
      <c r="D125" s="451"/>
      <c r="E125" s="451"/>
      <c r="F125" s="451"/>
      <c r="G125" s="451"/>
      <c r="H125" s="451"/>
      <c r="I125" s="451"/>
      <c r="J125" s="188" t="s">
        <v>102</v>
      </c>
      <c r="K125" s="179"/>
      <c r="L125" s="179"/>
      <c r="M125" s="179">
        <v>-253.21</v>
      </c>
      <c r="N125" s="179"/>
      <c r="O125" s="179"/>
      <c r="P125" s="452">
        <v>-273.31</v>
      </c>
      <c r="Q125" s="179"/>
      <c r="R125" s="179"/>
      <c r="S125" s="452"/>
      <c r="T125" s="179"/>
      <c r="U125" s="179"/>
      <c r="V125" s="179"/>
      <c r="W125" s="179">
        <v>-277.41000000000003</v>
      </c>
      <c r="X125" s="179">
        <v>-277.41000000000003</v>
      </c>
      <c r="Y125" s="179">
        <v>-286.62</v>
      </c>
      <c r="Z125" s="179">
        <v>0</v>
      </c>
      <c r="AA125" s="179">
        <v>-286.62</v>
      </c>
      <c r="AB125" s="179">
        <v>-363.54</v>
      </c>
      <c r="AC125" s="181">
        <v>1</v>
      </c>
      <c r="AD125" s="181">
        <v>1</v>
      </c>
      <c r="AE125" s="179">
        <v>1</v>
      </c>
      <c r="AF125" s="179">
        <v>-253.21</v>
      </c>
      <c r="AG125" s="179"/>
      <c r="AH125" s="179"/>
      <c r="AI125" s="181"/>
      <c r="AJ125" s="181"/>
      <c r="AK125" s="181"/>
      <c r="AL125" s="181"/>
    </row>
    <row r="126" spans="1:38" ht="12.75" x14ac:dyDescent="0.2">
      <c r="A126" s="183"/>
      <c r="B126" s="183"/>
      <c r="C126" s="451"/>
      <c r="D126" s="451"/>
      <c r="E126" s="451"/>
      <c r="F126" s="451"/>
      <c r="G126" s="451"/>
      <c r="H126" s="451"/>
      <c r="I126" s="451"/>
      <c r="J126" s="187" t="s">
        <v>1244</v>
      </c>
      <c r="K126" s="179"/>
      <c r="L126" s="179"/>
      <c r="M126" s="179">
        <v>-20.100000000000001</v>
      </c>
      <c r="N126" s="179"/>
      <c r="O126" s="179"/>
      <c r="P126" s="452"/>
      <c r="Q126" s="179"/>
      <c r="R126" s="179"/>
      <c r="S126" s="452"/>
      <c r="T126" s="179">
        <v>-273.31</v>
      </c>
      <c r="U126" s="179"/>
      <c r="V126" s="179"/>
      <c r="W126" s="179"/>
      <c r="X126" s="179">
        <v>-277.41000000000003</v>
      </c>
      <c r="Y126" s="179"/>
      <c r="Z126" s="179"/>
      <c r="AA126" s="179">
        <v>-286.62</v>
      </c>
      <c r="AB126" s="179">
        <v>-76.920000000000016</v>
      </c>
      <c r="AC126" s="181">
        <v>1</v>
      </c>
      <c r="AD126" s="181">
        <v>1</v>
      </c>
      <c r="AE126" s="179">
        <v>3.4409999999999998</v>
      </c>
      <c r="AF126" s="179">
        <v>-20.100000000000001</v>
      </c>
      <c r="AG126" s="179"/>
      <c r="AH126" s="179"/>
      <c r="AI126" s="181"/>
      <c r="AJ126" s="181"/>
      <c r="AK126" s="181"/>
      <c r="AL126" s="181"/>
    </row>
    <row r="127" spans="1:38" ht="12.75" customHeight="1" x14ac:dyDescent="0.2">
      <c r="A127" s="182">
        <v>219</v>
      </c>
      <c r="B127" s="183" t="s">
        <v>1186</v>
      </c>
      <c r="C127" s="451" t="s">
        <v>1203</v>
      </c>
      <c r="D127" s="451"/>
      <c r="E127" s="451"/>
      <c r="F127" s="451"/>
      <c r="G127" s="451"/>
      <c r="H127" s="451"/>
      <c r="I127" s="451"/>
      <c r="J127" s="188" t="s">
        <v>169</v>
      </c>
      <c r="K127" s="179"/>
      <c r="L127" s="179"/>
      <c r="M127" s="179">
        <v>-5890.15</v>
      </c>
      <c r="N127" s="179"/>
      <c r="O127" s="179"/>
      <c r="P127" s="452">
        <v>-6357.86</v>
      </c>
      <c r="Q127" s="179"/>
      <c r="R127" s="179"/>
      <c r="S127" s="452"/>
      <c r="T127" s="179"/>
      <c r="U127" s="179"/>
      <c r="V127" s="179"/>
      <c r="W127" s="179">
        <v>-6453.23</v>
      </c>
      <c r="X127" s="179">
        <v>-6453.23</v>
      </c>
      <c r="Y127" s="179">
        <v>-6667.51</v>
      </c>
      <c r="Z127" s="179">
        <v>0</v>
      </c>
      <c r="AA127" s="179">
        <v>-6667.51</v>
      </c>
      <c r="AB127" s="179">
        <v>-8456.61</v>
      </c>
      <c r="AC127" s="181">
        <v>1</v>
      </c>
      <c r="AD127" s="181">
        <v>1</v>
      </c>
      <c r="AE127" s="179">
        <v>1</v>
      </c>
      <c r="AF127" s="179">
        <v>-5890.15</v>
      </c>
      <c r="AG127" s="179"/>
      <c r="AH127" s="179"/>
      <c r="AI127" s="181"/>
      <c r="AJ127" s="181"/>
      <c r="AK127" s="181"/>
      <c r="AL127" s="181"/>
    </row>
    <row r="128" spans="1:38" ht="12.75" x14ac:dyDescent="0.2">
      <c r="A128" s="183"/>
      <c r="B128" s="183"/>
      <c r="C128" s="451"/>
      <c r="D128" s="451"/>
      <c r="E128" s="451"/>
      <c r="F128" s="451"/>
      <c r="G128" s="451"/>
      <c r="H128" s="451"/>
      <c r="I128" s="451"/>
      <c r="J128" s="187" t="s">
        <v>1248</v>
      </c>
      <c r="K128" s="179"/>
      <c r="L128" s="179"/>
      <c r="M128" s="179">
        <v>-467.71</v>
      </c>
      <c r="N128" s="179"/>
      <c r="O128" s="179"/>
      <c r="P128" s="452"/>
      <c r="Q128" s="179"/>
      <c r="R128" s="179"/>
      <c r="S128" s="452"/>
      <c r="T128" s="179">
        <v>-6357.86</v>
      </c>
      <c r="U128" s="179"/>
      <c r="V128" s="179"/>
      <c r="W128" s="179"/>
      <c r="X128" s="179">
        <v>-6453.23</v>
      </c>
      <c r="Y128" s="179"/>
      <c r="Z128" s="179"/>
      <c r="AA128" s="179">
        <v>-6667.51</v>
      </c>
      <c r="AB128" s="179">
        <v>-1789.1000000000004</v>
      </c>
      <c r="AC128" s="181">
        <v>1</v>
      </c>
      <c r="AD128" s="181">
        <v>1</v>
      </c>
      <c r="AE128" s="179">
        <v>3.4409999999999998</v>
      </c>
      <c r="AF128" s="179">
        <v>-467.71</v>
      </c>
      <c r="AG128" s="179"/>
      <c r="AH128" s="179"/>
      <c r="AI128" s="181"/>
      <c r="AJ128" s="181"/>
      <c r="AK128" s="181"/>
      <c r="AL128" s="181"/>
    </row>
    <row r="129" spans="1:38" ht="12.75" customHeight="1" x14ac:dyDescent="0.2">
      <c r="A129" s="182">
        <v>220</v>
      </c>
      <c r="B129" s="183" t="s">
        <v>1186</v>
      </c>
      <c r="C129" s="451" t="s">
        <v>1203</v>
      </c>
      <c r="D129" s="451"/>
      <c r="E129" s="451"/>
      <c r="F129" s="451"/>
      <c r="G129" s="451"/>
      <c r="H129" s="451"/>
      <c r="I129" s="451"/>
      <c r="J129" s="188" t="s">
        <v>169</v>
      </c>
      <c r="K129" s="179"/>
      <c r="L129" s="179"/>
      <c r="M129" s="179">
        <v>11613.91</v>
      </c>
      <c r="N129" s="179"/>
      <c r="O129" s="179"/>
      <c r="P129" s="452">
        <v>12535.76</v>
      </c>
      <c r="Q129" s="179"/>
      <c r="R129" s="179"/>
      <c r="S129" s="452"/>
      <c r="T129" s="179"/>
      <c r="U129" s="179"/>
      <c r="V129" s="179"/>
      <c r="W129" s="179">
        <v>12723.8</v>
      </c>
      <c r="X129" s="179">
        <v>12723.8</v>
      </c>
      <c r="Y129" s="179">
        <v>13146.3</v>
      </c>
      <c r="Z129" s="179">
        <v>0</v>
      </c>
      <c r="AA129" s="179">
        <v>13146.3</v>
      </c>
      <c r="AB129" s="179">
        <v>16673.87</v>
      </c>
      <c r="AC129" s="181">
        <v>1</v>
      </c>
      <c r="AD129" s="181">
        <v>1</v>
      </c>
      <c r="AE129" s="179">
        <v>1</v>
      </c>
      <c r="AF129" s="179">
        <v>11613.91</v>
      </c>
      <c r="AG129" s="179"/>
      <c r="AH129" s="179"/>
      <c r="AI129" s="181"/>
      <c r="AJ129" s="181"/>
      <c r="AK129" s="181"/>
      <c r="AL129" s="181"/>
    </row>
    <row r="130" spans="1:38" ht="12.75" x14ac:dyDescent="0.2">
      <c r="A130" s="183"/>
      <c r="B130" s="183"/>
      <c r="C130" s="451"/>
      <c r="D130" s="451"/>
      <c r="E130" s="451"/>
      <c r="F130" s="451"/>
      <c r="G130" s="451"/>
      <c r="H130" s="451"/>
      <c r="I130" s="451"/>
      <c r="J130" s="187" t="s">
        <v>1249</v>
      </c>
      <c r="K130" s="179"/>
      <c r="L130" s="179"/>
      <c r="M130" s="179">
        <v>921.85</v>
      </c>
      <c r="N130" s="179"/>
      <c r="O130" s="179"/>
      <c r="P130" s="452"/>
      <c r="Q130" s="179"/>
      <c r="R130" s="179"/>
      <c r="S130" s="452"/>
      <c r="T130" s="179">
        <v>12535.76</v>
      </c>
      <c r="U130" s="179"/>
      <c r="V130" s="179"/>
      <c r="W130" s="179"/>
      <c r="X130" s="179">
        <v>12723.8</v>
      </c>
      <c r="Y130" s="179"/>
      <c r="Z130" s="179"/>
      <c r="AA130" s="179">
        <v>13146.3</v>
      </c>
      <c r="AB130" s="179">
        <v>3527.5699999999997</v>
      </c>
      <c r="AC130" s="181">
        <v>1</v>
      </c>
      <c r="AD130" s="181">
        <v>1</v>
      </c>
      <c r="AE130" s="179">
        <v>3.4409999999999998</v>
      </c>
      <c r="AF130" s="179">
        <v>921.85</v>
      </c>
      <c r="AG130" s="179"/>
      <c r="AH130" s="179"/>
      <c r="AI130" s="181"/>
      <c r="AJ130" s="181"/>
      <c r="AK130" s="181"/>
      <c r="AL130" s="181"/>
    </row>
    <row r="131" spans="1:38" ht="12.75" customHeight="1" x14ac:dyDescent="0.2">
      <c r="A131" s="182">
        <v>221</v>
      </c>
      <c r="B131" s="183" t="s">
        <v>1186</v>
      </c>
      <c r="C131" s="451" t="s">
        <v>1204</v>
      </c>
      <c r="D131" s="451"/>
      <c r="E131" s="451"/>
      <c r="F131" s="451"/>
      <c r="G131" s="451"/>
      <c r="H131" s="451"/>
      <c r="I131" s="451"/>
      <c r="J131" s="188" t="s">
        <v>169</v>
      </c>
      <c r="K131" s="179"/>
      <c r="L131" s="179"/>
      <c r="M131" s="179">
        <v>-5900.78</v>
      </c>
      <c r="N131" s="179"/>
      <c r="O131" s="179"/>
      <c r="P131" s="452">
        <v>-6369.3</v>
      </c>
      <c r="Q131" s="179"/>
      <c r="R131" s="179"/>
      <c r="S131" s="452"/>
      <c r="T131" s="179"/>
      <c r="U131" s="179"/>
      <c r="V131" s="179"/>
      <c r="W131" s="179">
        <v>-6464.84</v>
      </c>
      <c r="X131" s="179">
        <v>-6464.84</v>
      </c>
      <c r="Y131" s="179">
        <v>-6679.51</v>
      </c>
      <c r="Z131" s="179">
        <v>0</v>
      </c>
      <c r="AA131" s="179">
        <v>-6679.51</v>
      </c>
      <c r="AB131" s="179">
        <v>-8471.84</v>
      </c>
      <c r="AC131" s="181">
        <v>1</v>
      </c>
      <c r="AD131" s="181">
        <v>1</v>
      </c>
      <c r="AE131" s="179">
        <v>1</v>
      </c>
      <c r="AF131" s="179">
        <v>-5900.78</v>
      </c>
      <c r="AG131" s="179"/>
      <c r="AH131" s="179"/>
      <c r="AI131" s="181"/>
      <c r="AJ131" s="181"/>
      <c r="AK131" s="181"/>
      <c r="AL131" s="181"/>
    </row>
    <row r="132" spans="1:38" ht="12.75" x14ac:dyDescent="0.2">
      <c r="A132" s="183"/>
      <c r="B132" s="183"/>
      <c r="C132" s="451"/>
      <c r="D132" s="451"/>
      <c r="E132" s="451"/>
      <c r="F132" s="451"/>
      <c r="G132" s="451"/>
      <c r="H132" s="451"/>
      <c r="I132" s="451"/>
      <c r="J132" s="187" t="s">
        <v>1248</v>
      </c>
      <c r="K132" s="179"/>
      <c r="L132" s="179"/>
      <c r="M132" s="179">
        <v>-468.52</v>
      </c>
      <c r="N132" s="179"/>
      <c r="O132" s="179"/>
      <c r="P132" s="452"/>
      <c r="Q132" s="179"/>
      <c r="R132" s="179"/>
      <c r="S132" s="452"/>
      <c r="T132" s="179">
        <v>-6369.3</v>
      </c>
      <c r="U132" s="179"/>
      <c r="V132" s="179"/>
      <c r="W132" s="179"/>
      <c r="X132" s="179">
        <v>-6464.84</v>
      </c>
      <c r="Y132" s="179"/>
      <c r="Z132" s="179"/>
      <c r="AA132" s="179">
        <v>-6679.51</v>
      </c>
      <c r="AB132" s="179">
        <v>-1792.33</v>
      </c>
      <c r="AC132" s="181">
        <v>1</v>
      </c>
      <c r="AD132" s="181">
        <v>1</v>
      </c>
      <c r="AE132" s="179">
        <v>3.4409999999999998</v>
      </c>
      <c r="AF132" s="179">
        <v>-468.52</v>
      </c>
      <c r="AG132" s="179"/>
      <c r="AH132" s="179"/>
      <c r="AI132" s="181"/>
      <c r="AJ132" s="181"/>
      <c r="AK132" s="181"/>
      <c r="AL132" s="181"/>
    </row>
    <row r="133" spans="1:38" ht="12.75" customHeight="1" x14ac:dyDescent="0.2">
      <c r="A133" s="182">
        <v>222</v>
      </c>
      <c r="B133" s="183" t="s">
        <v>1186</v>
      </c>
      <c r="C133" s="451" t="s">
        <v>1204</v>
      </c>
      <c r="D133" s="451"/>
      <c r="E133" s="451"/>
      <c r="F133" s="451"/>
      <c r="G133" s="451"/>
      <c r="H133" s="451"/>
      <c r="I133" s="451"/>
      <c r="J133" s="188" t="s">
        <v>169</v>
      </c>
      <c r="K133" s="179"/>
      <c r="L133" s="179"/>
      <c r="M133" s="179">
        <v>1314.65</v>
      </c>
      <c r="N133" s="179"/>
      <c r="O133" s="179"/>
      <c r="P133" s="452">
        <v>1419.02</v>
      </c>
      <c r="Q133" s="179"/>
      <c r="R133" s="179"/>
      <c r="S133" s="452"/>
      <c r="T133" s="179"/>
      <c r="U133" s="179"/>
      <c r="V133" s="179"/>
      <c r="W133" s="179">
        <v>1440.31</v>
      </c>
      <c r="X133" s="179">
        <v>1440.31</v>
      </c>
      <c r="Y133" s="179">
        <v>1488.14</v>
      </c>
      <c r="Z133" s="179">
        <v>0</v>
      </c>
      <c r="AA133" s="179">
        <v>1488.14</v>
      </c>
      <c r="AB133" s="179">
        <v>1887.46</v>
      </c>
      <c r="AC133" s="181">
        <v>1</v>
      </c>
      <c r="AD133" s="181">
        <v>1</v>
      </c>
      <c r="AE133" s="179">
        <v>1</v>
      </c>
      <c r="AF133" s="179">
        <v>1314.65</v>
      </c>
      <c r="AG133" s="179"/>
      <c r="AH133" s="179"/>
      <c r="AI133" s="181"/>
      <c r="AJ133" s="181"/>
      <c r="AK133" s="181"/>
      <c r="AL133" s="181"/>
    </row>
    <row r="134" spans="1:38" ht="12.75" x14ac:dyDescent="0.2">
      <c r="A134" s="183"/>
      <c r="B134" s="183"/>
      <c r="C134" s="451"/>
      <c r="D134" s="451"/>
      <c r="E134" s="451"/>
      <c r="F134" s="451"/>
      <c r="G134" s="451"/>
      <c r="H134" s="451"/>
      <c r="I134" s="451"/>
      <c r="J134" s="187" t="s">
        <v>1250</v>
      </c>
      <c r="K134" s="179"/>
      <c r="L134" s="179"/>
      <c r="M134" s="179">
        <v>104.37</v>
      </c>
      <c r="N134" s="179"/>
      <c r="O134" s="179"/>
      <c r="P134" s="452"/>
      <c r="Q134" s="179"/>
      <c r="R134" s="179"/>
      <c r="S134" s="452"/>
      <c r="T134" s="179">
        <v>1419.02</v>
      </c>
      <c r="U134" s="179"/>
      <c r="V134" s="179"/>
      <c r="W134" s="179"/>
      <c r="X134" s="179">
        <v>1440.31</v>
      </c>
      <c r="Y134" s="179"/>
      <c r="Z134" s="179"/>
      <c r="AA134" s="179">
        <v>1488.14</v>
      </c>
      <c r="AB134" s="179">
        <v>399.31999999999994</v>
      </c>
      <c r="AC134" s="181">
        <v>1</v>
      </c>
      <c r="AD134" s="181">
        <v>1</v>
      </c>
      <c r="AE134" s="179">
        <v>3.4409999999999998</v>
      </c>
      <c r="AF134" s="179">
        <v>104.37</v>
      </c>
      <c r="AG134" s="179"/>
      <c r="AH134" s="179"/>
      <c r="AI134" s="181"/>
      <c r="AJ134" s="181"/>
      <c r="AK134" s="181"/>
      <c r="AL134" s="181"/>
    </row>
    <row r="135" spans="1:38" ht="12.75" customHeight="1" x14ac:dyDescent="0.2">
      <c r="A135" s="182">
        <v>223</v>
      </c>
      <c r="B135" s="183" t="s">
        <v>1186</v>
      </c>
      <c r="C135" s="451" t="s">
        <v>1205</v>
      </c>
      <c r="D135" s="451"/>
      <c r="E135" s="451"/>
      <c r="F135" s="451"/>
      <c r="G135" s="451"/>
      <c r="H135" s="451"/>
      <c r="I135" s="451"/>
      <c r="J135" s="188" t="s">
        <v>169</v>
      </c>
      <c r="K135" s="179"/>
      <c r="L135" s="179"/>
      <c r="M135" s="179">
        <v>-2914.59</v>
      </c>
      <c r="N135" s="179"/>
      <c r="O135" s="179"/>
      <c r="P135" s="452">
        <v>-3146.01</v>
      </c>
      <c r="Q135" s="179"/>
      <c r="R135" s="179"/>
      <c r="S135" s="452"/>
      <c r="T135" s="179"/>
      <c r="U135" s="179"/>
      <c r="V135" s="179"/>
      <c r="W135" s="179">
        <v>-3193.2</v>
      </c>
      <c r="X135" s="179">
        <v>-3193.2</v>
      </c>
      <c r="Y135" s="179">
        <v>-3299.23</v>
      </c>
      <c r="Z135" s="179">
        <v>0</v>
      </c>
      <c r="AA135" s="179">
        <v>-3299.23</v>
      </c>
      <c r="AB135" s="179">
        <v>-4184.5200000000004</v>
      </c>
      <c r="AC135" s="181">
        <v>1</v>
      </c>
      <c r="AD135" s="181">
        <v>1</v>
      </c>
      <c r="AE135" s="179">
        <v>1</v>
      </c>
      <c r="AF135" s="179">
        <v>-2914.59</v>
      </c>
      <c r="AG135" s="179"/>
      <c r="AH135" s="179"/>
      <c r="AI135" s="181"/>
      <c r="AJ135" s="181"/>
      <c r="AK135" s="181"/>
      <c r="AL135" s="181"/>
    </row>
    <row r="136" spans="1:38" ht="12.75" x14ac:dyDescent="0.2">
      <c r="A136" s="183"/>
      <c r="B136" s="183"/>
      <c r="C136" s="451"/>
      <c r="D136" s="451"/>
      <c r="E136" s="451"/>
      <c r="F136" s="451"/>
      <c r="G136" s="451"/>
      <c r="H136" s="451"/>
      <c r="I136" s="451"/>
      <c r="J136" s="187" t="s">
        <v>1244</v>
      </c>
      <c r="K136" s="179"/>
      <c r="L136" s="179"/>
      <c r="M136" s="179">
        <v>-231.42</v>
      </c>
      <c r="N136" s="179"/>
      <c r="O136" s="179"/>
      <c r="P136" s="452"/>
      <c r="Q136" s="179"/>
      <c r="R136" s="179"/>
      <c r="S136" s="452"/>
      <c r="T136" s="179">
        <v>-3146.01</v>
      </c>
      <c r="U136" s="179"/>
      <c r="V136" s="179"/>
      <c r="W136" s="179"/>
      <c r="X136" s="179">
        <v>-3193.2</v>
      </c>
      <c r="Y136" s="179"/>
      <c r="Z136" s="179"/>
      <c r="AA136" s="179">
        <v>-3299.23</v>
      </c>
      <c r="AB136" s="179">
        <v>-885.29000000000042</v>
      </c>
      <c r="AC136" s="181">
        <v>1</v>
      </c>
      <c r="AD136" s="181">
        <v>1</v>
      </c>
      <c r="AE136" s="179">
        <v>3.4409999999999998</v>
      </c>
      <c r="AF136" s="179">
        <v>-231.42</v>
      </c>
      <c r="AG136" s="179"/>
      <c r="AH136" s="179"/>
      <c r="AI136" s="181"/>
      <c r="AJ136" s="181"/>
      <c r="AK136" s="181"/>
      <c r="AL136" s="181"/>
    </row>
    <row r="137" spans="1:38" ht="12.75" customHeight="1" x14ac:dyDescent="0.2">
      <c r="A137" s="182">
        <v>224</v>
      </c>
      <c r="B137" s="183" t="s">
        <v>1186</v>
      </c>
      <c r="C137" s="451" t="s">
        <v>401</v>
      </c>
      <c r="D137" s="451"/>
      <c r="E137" s="451"/>
      <c r="F137" s="451"/>
      <c r="G137" s="451"/>
      <c r="H137" s="451"/>
      <c r="I137" s="451"/>
      <c r="J137" s="188" t="s">
        <v>102</v>
      </c>
      <c r="K137" s="179">
        <v>-3.08</v>
      </c>
      <c r="L137" s="179">
        <v>-0.16</v>
      </c>
      <c r="M137" s="179">
        <v>-5.34</v>
      </c>
      <c r="N137" s="179">
        <v>-17.96</v>
      </c>
      <c r="O137" s="179">
        <v>-1.04</v>
      </c>
      <c r="P137" s="452">
        <v>-68.17</v>
      </c>
      <c r="Q137" s="179">
        <v>-10.25</v>
      </c>
      <c r="R137" s="179"/>
      <c r="S137" s="452"/>
      <c r="T137" s="179"/>
      <c r="U137" s="179"/>
      <c r="V137" s="179"/>
      <c r="W137" s="179">
        <v>-79.44</v>
      </c>
      <c r="X137" s="179">
        <v>-78.510000000000005</v>
      </c>
      <c r="Y137" s="179">
        <v>-81.12</v>
      </c>
      <c r="Z137" s="179">
        <v>0</v>
      </c>
      <c r="AA137" s="179">
        <v>-81.12</v>
      </c>
      <c r="AB137" s="179">
        <v>-103.17</v>
      </c>
      <c r="AC137" s="181">
        <v>1</v>
      </c>
      <c r="AD137" s="181">
        <v>1</v>
      </c>
      <c r="AE137" s="179">
        <v>1</v>
      </c>
      <c r="AF137" s="179">
        <v>-5.34</v>
      </c>
      <c r="AG137" s="179"/>
      <c r="AH137" s="179"/>
      <c r="AI137" s="181"/>
      <c r="AJ137" s="181"/>
      <c r="AK137" s="181"/>
      <c r="AL137" s="181"/>
    </row>
    <row r="138" spans="1:38" ht="12.75" x14ac:dyDescent="0.2">
      <c r="A138" s="183"/>
      <c r="B138" s="183"/>
      <c r="C138" s="451"/>
      <c r="D138" s="451"/>
      <c r="E138" s="451"/>
      <c r="F138" s="451"/>
      <c r="G138" s="451"/>
      <c r="H138" s="451"/>
      <c r="I138" s="451"/>
      <c r="J138" s="187" t="s">
        <v>1243</v>
      </c>
      <c r="K138" s="179">
        <v>-30.15</v>
      </c>
      <c r="L138" s="179"/>
      <c r="M138" s="179">
        <v>-0.39</v>
      </c>
      <c r="N138" s="179">
        <v>-12.22</v>
      </c>
      <c r="O138" s="179">
        <v>-0.91</v>
      </c>
      <c r="P138" s="452"/>
      <c r="Q138" s="179"/>
      <c r="R138" s="179"/>
      <c r="S138" s="452"/>
      <c r="T138" s="179">
        <v>-78.42</v>
      </c>
      <c r="U138" s="179">
        <v>0.16</v>
      </c>
      <c r="V138" s="179"/>
      <c r="W138" s="179"/>
      <c r="X138" s="179">
        <v>-79.44</v>
      </c>
      <c r="Y138" s="179"/>
      <c r="Z138" s="179"/>
      <c r="AA138" s="179">
        <v>-82.08</v>
      </c>
      <c r="AB138" s="179">
        <v>-21.090000000000003</v>
      </c>
      <c r="AC138" s="181">
        <v>1</v>
      </c>
      <c r="AD138" s="181">
        <v>1</v>
      </c>
      <c r="AE138" s="179">
        <v>3.4409999999999998</v>
      </c>
      <c r="AF138" s="179">
        <v>-0.39</v>
      </c>
      <c r="AG138" s="179"/>
      <c r="AH138" s="179"/>
      <c r="AI138" s="181"/>
      <c r="AJ138" s="181"/>
      <c r="AK138" s="181"/>
      <c r="AL138" s="181"/>
    </row>
    <row r="139" spans="1:38" ht="12.75" customHeight="1" x14ac:dyDescent="0.2">
      <c r="A139" s="182">
        <v>225</v>
      </c>
      <c r="B139" s="183" t="s">
        <v>1186</v>
      </c>
      <c r="C139" s="451" t="s">
        <v>1208</v>
      </c>
      <c r="D139" s="451"/>
      <c r="E139" s="451"/>
      <c r="F139" s="451"/>
      <c r="G139" s="451"/>
      <c r="H139" s="451"/>
      <c r="I139" s="451"/>
      <c r="J139" s="188" t="s">
        <v>112</v>
      </c>
      <c r="K139" s="179"/>
      <c r="L139" s="179"/>
      <c r="M139" s="179">
        <v>-192.79</v>
      </c>
      <c r="N139" s="179"/>
      <c r="O139" s="179"/>
      <c r="P139" s="452">
        <v>-203.04</v>
      </c>
      <c r="Q139" s="179"/>
      <c r="R139" s="179"/>
      <c r="S139" s="452"/>
      <c r="T139" s="179"/>
      <c r="U139" s="179"/>
      <c r="V139" s="179"/>
      <c r="W139" s="179">
        <v>-206.09</v>
      </c>
      <c r="X139" s="179">
        <v>-206.09</v>
      </c>
      <c r="Y139" s="179">
        <v>-212.93</v>
      </c>
      <c r="Z139" s="179">
        <v>0</v>
      </c>
      <c r="AA139" s="179">
        <v>-212.93</v>
      </c>
      <c r="AB139" s="179">
        <v>-270.07</v>
      </c>
      <c r="AC139" s="181">
        <v>1</v>
      </c>
      <c r="AD139" s="181">
        <v>1</v>
      </c>
      <c r="AE139" s="179">
        <v>1</v>
      </c>
      <c r="AF139" s="179">
        <v>-192.79</v>
      </c>
      <c r="AG139" s="179"/>
      <c r="AH139" s="179"/>
      <c r="AI139" s="181"/>
      <c r="AJ139" s="181"/>
      <c r="AK139" s="181"/>
      <c r="AL139" s="181"/>
    </row>
    <row r="140" spans="1:38" ht="12.75" x14ac:dyDescent="0.2">
      <c r="A140" s="183"/>
      <c r="B140" s="183"/>
      <c r="C140" s="451"/>
      <c r="D140" s="451"/>
      <c r="E140" s="451"/>
      <c r="F140" s="451"/>
      <c r="G140" s="451"/>
      <c r="H140" s="451"/>
      <c r="I140" s="451"/>
      <c r="J140" s="187" t="s">
        <v>1243</v>
      </c>
      <c r="K140" s="179"/>
      <c r="L140" s="179"/>
      <c r="M140" s="179">
        <v>-10.25</v>
      </c>
      <c r="N140" s="179"/>
      <c r="O140" s="179"/>
      <c r="P140" s="452"/>
      <c r="Q140" s="179"/>
      <c r="R140" s="179"/>
      <c r="S140" s="452"/>
      <c r="T140" s="179">
        <v>-203.04</v>
      </c>
      <c r="U140" s="179"/>
      <c r="V140" s="179"/>
      <c r="W140" s="179"/>
      <c r="X140" s="179">
        <v>-206.09</v>
      </c>
      <c r="Y140" s="179"/>
      <c r="Z140" s="179"/>
      <c r="AA140" s="179">
        <v>-212.93</v>
      </c>
      <c r="AB140" s="179">
        <v>-57.139999999999986</v>
      </c>
      <c r="AC140" s="181">
        <v>1</v>
      </c>
      <c r="AD140" s="181">
        <v>1</v>
      </c>
      <c r="AE140" s="179">
        <v>3.4409999999999998</v>
      </c>
      <c r="AF140" s="179">
        <v>-10.25</v>
      </c>
      <c r="AG140" s="179"/>
      <c r="AH140" s="179"/>
      <c r="AI140" s="181"/>
      <c r="AJ140" s="181"/>
      <c r="AK140" s="181"/>
      <c r="AL140" s="181"/>
    </row>
    <row r="141" spans="1:38" ht="12.75" x14ac:dyDescent="0.2">
      <c r="A141" s="461" t="s">
        <v>1210</v>
      </c>
      <c r="B141" s="461"/>
      <c r="C141" s="462" t="s">
        <v>1211</v>
      </c>
      <c r="D141" s="462"/>
      <c r="E141" s="462"/>
      <c r="F141" s="462"/>
      <c r="G141" s="462"/>
      <c r="H141" s="462"/>
      <c r="I141" s="462"/>
      <c r="J141" s="184"/>
      <c r="K141" s="189">
        <v>-201.24</v>
      </c>
      <c r="L141" s="189">
        <v>-1694.7399999999998</v>
      </c>
      <c r="M141" s="189">
        <v>-10244.139999999992</v>
      </c>
      <c r="N141" s="189">
        <v>-1299.2700000000002</v>
      </c>
      <c r="O141" s="189">
        <v>-68.029999999999987</v>
      </c>
      <c r="P141" s="189">
        <v>-17430.44000000001</v>
      </c>
      <c r="Q141" s="189">
        <v>-672.15999999999985</v>
      </c>
      <c r="R141" s="189">
        <v>0</v>
      </c>
      <c r="S141" s="189">
        <v>0</v>
      </c>
      <c r="T141" s="189">
        <v>0</v>
      </c>
      <c r="U141" s="189">
        <v>0</v>
      </c>
      <c r="V141" s="189">
        <v>0</v>
      </c>
      <c r="W141" s="189">
        <v>-18363.800000000036</v>
      </c>
      <c r="X141" s="185">
        <v>-18303.029999999981</v>
      </c>
      <c r="Y141" s="185">
        <v>-18910.780000000013</v>
      </c>
      <c r="Z141" s="185">
        <v>0</v>
      </c>
      <c r="AA141" s="180">
        <v>-18910.780000000013</v>
      </c>
      <c r="AB141" s="185">
        <v>-23938.690000000017</v>
      </c>
      <c r="AC141" s="180"/>
      <c r="AD141" s="180"/>
      <c r="AE141" s="189"/>
      <c r="AF141" s="189">
        <v>-10244.139999999992</v>
      </c>
      <c r="AG141" s="189">
        <v>0</v>
      </c>
      <c r="AH141" s="189">
        <v>0</v>
      </c>
      <c r="AI141" s="180"/>
      <c r="AJ141" s="180"/>
      <c r="AK141" s="180"/>
    </row>
    <row r="142" spans="1:38" ht="12.75" x14ac:dyDescent="0.2">
      <c r="A142" s="461"/>
      <c r="B142" s="461"/>
      <c r="C142" s="462"/>
      <c r="D142" s="462"/>
      <c r="E142" s="462"/>
      <c r="F142" s="462"/>
      <c r="G142" s="462"/>
      <c r="H142" s="462"/>
      <c r="I142" s="462"/>
      <c r="J142" s="184"/>
      <c r="K142" s="189">
        <v>-1579.1199999999992</v>
      </c>
      <c r="L142" s="189">
        <v>-397.87000000000018</v>
      </c>
      <c r="M142" s="189">
        <v>-1103.5600000000009</v>
      </c>
      <c r="N142" s="189">
        <v>-1381.7100000000005</v>
      </c>
      <c r="O142" s="189">
        <v>-59.869999999999969</v>
      </c>
      <c r="P142" s="189"/>
      <c r="Q142" s="189">
        <v>0</v>
      </c>
      <c r="R142" s="189">
        <v>0</v>
      </c>
      <c r="S142" s="189"/>
      <c r="T142" s="189">
        <v>-18102.599999999984</v>
      </c>
      <c r="U142" s="189">
        <v>10.35</v>
      </c>
      <c r="V142" s="189">
        <v>0</v>
      </c>
      <c r="W142" s="189">
        <v>0</v>
      </c>
      <c r="X142" s="185">
        <v>-18363.800000000036</v>
      </c>
      <c r="Y142" s="185">
        <v>-62.77</v>
      </c>
      <c r="Z142" s="185">
        <v>0</v>
      </c>
      <c r="AA142" s="180">
        <v>-18973.550000000021</v>
      </c>
      <c r="AB142" s="185">
        <v>-4965.1399999999776</v>
      </c>
      <c r="AC142" s="180"/>
      <c r="AD142" s="180"/>
      <c r="AE142" s="189"/>
      <c r="AF142" s="189">
        <v>-1103.5600000000009</v>
      </c>
      <c r="AG142" s="189">
        <v>0</v>
      </c>
      <c r="AH142" s="189">
        <v>0</v>
      </c>
      <c r="AI142" s="180"/>
      <c r="AJ142" s="180"/>
      <c r="AK142" s="180"/>
    </row>
    <row r="143" spans="1:38" ht="12.75" x14ac:dyDescent="0.2">
      <c r="A143" s="182">
        <v>265</v>
      </c>
      <c r="B143" s="183" t="s">
        <v>1212</v>
      </c>
      <c r="C143" s="451" t="s">
        <v>478</v>
      </c>
      <c r="D143" s="451"/>
      <c r="E143" s="451"/>
      <c r="F143" s="451"/>
      <c r="G143" s="451"/>
      <c r="H143" s="451"/>
      <c r="I143" s="451"/>
      <c r="J143" s="188" t="s">
        <v>156</v>
      </c>
      <c r="K143" s="179">
        <v>-0.15</v>
      </c>
      <c r="L143" s="179">
        <v>-1.24</v>
      </c>
      <c r="M143" s="179">
        <v>-68.489999999999995</v>
      </c>
      <c r="N143" s="179">
        <v>-0.99</v>
      </c>
      <c r="O143" s="179">
        <v>-0.05</v>
      </c>
      <c r="P143" s="452">
        <v>-79.290000000000006</v>
      </c>
      <c r="Q143" s="179">
        <v>-0.51</v>
      </c>
      <c r="R143" s="179"/>
      <c r="S143" s="452"/>
      <c r="T143" s="179"/>
      <c r="U143" s="179"/>
      <c r="V143" s="179"/>
      <c r="W143" s="179">
        <v>-80.989999999999995</v>
      </c>
      <c r="X143" s="179">
        <v>-80.94</v>
      </c>
      <c r="Y143" s="179">
        <v>-83.63</v>
      </c>
      <c r="Z143" s="179">
        <v>0</v>
      </c>
      <c r="AA143" s="179">
        <v>-83.63</v>
      </c>
      <c r="AB143" s="179">
        <v>-105.88</v>
      </c>
      <c r="AC143" s="181">
        <v>1</v>
      </c>
      <c r="AD143" s="181">
        <v>1</v>
      </c>
      <c r="AE143" s="179">
        <v>1</v>
      </c>
      <c r="AF143" s="179">
        <v>-68.489999999999995</v>
      </c>
      <c r="AG143" s="179"/>
      <c r="AH143" s="179"/>
      <c r="AI143" s="181"/>
      <c r="AJ143" s="181"/>
      <c r="AK143" s="181"/>
    </row>
    <row r="144" spans="1:38" ht="12.75" x14ac:dyDescent="0.2">
      <c r="A144" s="183"/>
      <c r="B144" s="183"/>
      <c r="C144" s="451"/>
      <c r="D144" s="451"/>
      <c r="E144" s="451"/>
      <c r="F144" s="451"/>
      <c r="G144" s="451"/>
      <c r="H144" s="451"/>
      <c r="I144" s="451"/>
      <c r="J144" s="187" t="s">
        <v>1251</v>
      </c>
      <c r="K144" s="179">
        <v>-1.24</v>
      </c>
      <c r="L144" s="179">
        <v>-0.27</v>
      </c>
      <c r="M144" s="179">
        <v>-6.17</v>
      </c>
      <c r="N144" s="179">
        <v>-1.06</v>
      </c>
      <c r="O144" s="179">
        <v>-0.05</v>
      </c>
      <c r="P144" s="452"/>
      <c r="Q144" s="179"/>
      <c r="R144" s="179"/>
      <c r="S144" s="452"/>
      <c r="T144" s="179">
        <v>-79.800000000000011</v>
      </c>
      <c r="U144" s="179">
        <v>0.01</v>
      </c>
      <c r="V144" s="179"/>
      <c r="W144" s="179"/>
      <c r="X144" s="179">
        <v>-80.989999999999995</v>
      </c>
      <c r="Y144" s="179"/>
      <c r="Z144" s="179"/>
      <c r="AA144" s="179">
        <v>-83.679999999999993</v>
      </c>
      <c r="AB144" s="179">
        <v>-22.200000000000003</v>
      </c>
      <c r="AC144" s="181">
        <v>1</v>
      </c>
      <c r="AD144" s="181">
        <v>1</v>
      </c>
      <c r="AE144" s="179">
        <v>3.4409999999999998</v>
      </c>
      <c r="AF144" s="179">
        <v>-6.17</v>
      </c>
      <c r="AG144" s="179"/>
      <c r="AH144" s="179"/>
      <c r="AI144" s="181"/>
      <c r="AJ144" s="181"/>
      <c r="AK144" s="181"/>
    </row>
    <row r="145" spans="1:37" ht="12.75" x14ac:dyDescent="0.2">
      <c r="A145" s="182">
        <v>266</v>
      </c>
      <c r="B145" s="183" t="s">
        <v>1212</v>
      </c>
      <c r="C145" s="451" t="s">
        <v>1213</v>
      </c>
      <c r="D145" s="451"/>
      <c r="E145" s="451"/>
      <c r="F145" s="451"/>
      <c r="G145" s="451"/>
      <c r="H145" s="451"/>
      <c r="I145" s="451"/>
      <c r="J145" s="188" t="s">
        <v>156</v>
      </c>
      <c r="K145" s="179">
        <v>-20.95</v>
      </c>
      <c r="L145" s="179">
        <v>-199.74</v>
      </c>
      <c r="M145" s="179">
        <v>-1662.2</v>
      </c>
      <c r="N145" s="179">
        <v>-134.12</v>
      </c>
      <c r="O145" s="179">
        <v>-7.02</v>
      </c>
      <c r="P145" s="452">
        <v>-2449.9699999999998</v>
      </c>
      <c r="Q145" s="179">
        <v>-69.39</v>
      </c>
      <c r="R145" s="179"/>
      <c r="S145" s="452"/>
      <c r="T145" s="179"/>
      <c r="U145" s="179"/>
      <c r="V145" s="179"/>
      <c r="W145" s="179">
        <v>-2556.08</v>
      </c>
      <c r="X145" s="179">
        <v>-2549.81</v>
      </c>
      <c r="Y145" s="179">
        <v>-2634.48</v>
      </c>
      <c r="Z145" s="179">
        <v>0</v>
      </c>
      <c r="AA145" s="179">
        <v>-2634.48</v>
      </c>
      <c r="AB145" s="179">
        <v>-3334.92</v>
      </c>
      <c r="AC145" s="181">
        <v>1</v>
      </c>
      <c r="AD145" s="181">
        <v>1</v>
      </c>
      <c r="AE145" s="179">
        <v>1</v>
      </c>
      <c r="AF145" s="179">
        <v>-1662.2</v>
      </c>
      <c r="AG145" s="179"/>
      <c r="AH145" s="179"/>
      <c r="AI145" s="181"/>
      <c r="AJ145" s="181"/>
      <c r="AK145" s="181"/>
    </row>
    <row r="146" spans="1:37" ht="12.75" x14ac:dyDescent="0.2">
      <c r="A146" s="183"/>
      <c r="B146" s="183"/>
      <c r="C146" s="451"/>
      <c r="D146" s="451"/>
      <c r="E146" s="451"/>
      <c r="F146" s="451"/>
      <c r="G146" s="451"/>
      <c r="H146" s="451"/>
      <c r="I146" s="451"/>
      <c r="J146" s="187" t="s">
        <v>1252</v>
      </c>
      <c r="K146" s="179">
        <v>-155.94999999999999</v>
      </c>
      <c r="L146" s="179">
        <v>-48.13</v>
      </c>
      <c r="M146" s="179">
        <v>-142.13</v>
      </c>
      <c r="N146" s="179">
        <v>-142.63</v>
      </c>
      <c r="O146" s="179">
        <v>-6.18</v>
      </c>
      <c r="P146" s="452"/>
      <c r="Q146" s="179"/>
      <c r="R146" s="179"/>
      <c r="S146" s="452"/>
      <c r="T146" s="179">
        <v>-2519.3599999999997</v>
      </c>
      <c r="U146" s="179">
        <v>1.07</v>
      </c>
      <c r="V146" s="179"/>
      <c r="W146" s="179"/>
      <c r="X146" s="179">
        <v>-2556.08</v>
      </c>
      <c r="Y146" s="179"/>
      <c r="Z146" s="179"/>
      <c r="AA146" s="179">
        <v>-2640.96</v>
      </c>
      <c r="AB146" s="179">
        <v>-693.96</v>
      </c>
      <c r="AC146" s="181">
        <v>1</v>
      </c>
      <c r="AD146" s="181">
        <v>1</v>
      </c>
      <c r="AE146" s="179">
        <v>3.4409999999999998</v>
      </c>
      <c r="AF146" s="179">
        <v>-142.13</v>
      </c>
      <c r="AG146" s="179"/>
      <c r="AH146" s="179"/>
      <c r="AI146" s="181"/>
      <c r="AJ146" s="181"/>
      <c r="AK146" s="181"/>
    </row>
    <row r="147" spans="1:37" ht="12.75" x14ac:dyDescent="0.2">
      <c r="A147" s="182">
        <v>267</v>
      </c>
      <c r="B147" s="183" t="s">
        <v>1212</v>
      </c>
      <c r="C147" s="451" t="s">
        <v>1215</v>
      </c>
      <c r="D147" s="451"/>
      <c r="E147" s="451"/>
      <c r="F147" s="451"/>
      <c r="G147" s="451"/>
      <c r="H147" s="451"/>
      <c r="I147" s="451"/>
      <c r="J147" s="188" t="s">
        <v>82</v>
      </c>
      <c r="K147" s="179">
        <v>-62.78</v>
      </c>
      <c r="L147" s="179">
        <v>-288.35000000000002</v>
      </c>
      <c r="M147" s="179">
        <v>-1732.72</v>
      </c>
      <c r="N147" s="179">
        <v>-380.27</v>
      </c>
      <c r="O147" s="179">
        <v>-19.91</v>
      </c>
      <c r="P147" s="452">
        <v>-3465.05</v>
      </c>
      <c r="Q147" s="179">
        <v>-196.73</v>
      </c>
      <c r="R147" s="179"/>
      <c r="S147" s="452"/>
      <c r="T147" s="179"/>
      <c r="U147" s="179"/>
      <c r="V147" s="179"/>
      <c r="W147" s="179">
        <v>-3713.68</v>
      </c>
      <c r="X147" s="179">
        <v>-3695.89</v>
      </c>
      <c r="Y147" s="179">
        <v>-3818.61</v>
      </c>
      <c r="Z147" s="179">
        <v>0</v>
      </c>
      <c r="AA147" s="179">
        <v>-3818.61</v>
      </c>
      <c r="AB147" s="179">
        <v>-4833.8900000000003</v>
      </c>
      <c r="AC147" s="181">
        <v>1</v>
      </c>
      <c r="AD147" s="181">
        <v>1</v>
      </c>
      <c r="AE147" s="179">
        <v>1</v>
      </c>
      <c r="AF147" s="179">
        <v>-1732.72</v>
      </c>
      <c r="AG147" s="179"/>
      <c r="AH147" s="179"/>
      <c r="AI147" s="181"/>
      <c r="AJ147" s="181"/>
      <c r="AK147" s="181"/>
    </row>
    <row r="148" spans="1:37" ht="12.75" x14ac:dyDescent="0.2">
      <c r="A148" s="183"/>
      <c r="B148" s="183"/>
      <c r="C148" s="451"/>
      <c r="D148" s="451"/>
      <c r="E148" s="451"/>
      <c r="F148" s="451"/>
      <c r="G148" s="451"/>
      <c r="H148" s="451"/>
      <c r="I148" s="451"/>
      <c r="J148" s="187" t="s">
        <v>1253</v>
      </c>
      <c r="K148" s="179">
        <v>-485.26</v>
      </c>
      <c r="L148" s="179">
        <v>-93.36</v>
      </c>
      <c r="M148" s="179">
        <v>-136.62</v>
      </c>
      <c r="N148" s="179">
        <v>-404.4</v>
      </c>
      <c r="O148" s="179">
        <v>-17.52</v>
      </c>
      <c r="P148" s="452"/>
      <c r="Q148" s="179"/>
      <c r="R148" s="179"/>
      <c r="S148" s="452"/>
      <c r="T148" s="179">
        <v>-3661.78</v>
      </c>
      <c r="U148" s="179">
        <v>3.03</v>
      </c>
      <c r="V148" s="179"/>
      <c r="W148" s="179"/>
      <c r="X148" s="179">
        <v>-3713.68</v>
      </c>
      <c r="Y148" s="179"/>
      <c r="Z148" s="179"/>
      <c r="AA148" s="179">
        <v>-3836.9900000000002</v>
      </c>
      <c r="AB148" s="179">
        <v>-996.90000000000009</v>
      </c>
      <c r="AC148" s="181">
        <v>1</v>
      </c>
      <c r="AD148" s="181">
        <v>1</v>
      </c>
      <c r="AE148" s="179">
        <v>3.4409999999999998</v>
      </c>
      <c r="AF148" s="179">
        <v>-136.62</v>
      </c>
      <c r="AG148" s="179"/>
      <c r="AH148" s="179"/>
      <c r="AI148" s="181"/>
      <c r="AJ148" s="181"/>
      <c r="AK148" s="181"/>
    </row>
    <row r="149" spans="1:37" ht="12.75" x14ac:dyDescent="0.2">
      <c r="A149" s="182">
        <v>268</v>
      </c>
      <c r="B149" s="183" t="s">
        <v>1212</v>
      </c>
      <c r="C149" s="451" t="s">
        <v>1216</v>
      </c>
      <c r="D149" s="451"/>
      <c r="E149" s="451"/>
      <c r="F149" s="451"/>
      <c r="G149" s="451"/>
      <c r="H149" s="451"/>
      <c r="I149" s="451"/>
      <c r="J149" s="188" t="s">
        <v>82</v>
      </c>
      <c r="K149" s="179">
        <v>-42.38</v>
      </c>
      <c r="L149" s="179">
        <v>-15.61</v>
      </c>
      <c r="M149" s="179">
        <v>-255.83</v>
      </c>
      <c r="N149" s="179">
        <v>-238.51</v>
      </c>
      <c r="O149" s="179">
        <v>-12.49</v>
      </c>
      <c r="P149" s="452">
        <v>-1165.33</v>
      </c>
      <c r="Q149" s="179">
        <v>-123.39</v>
      </c>
      <c r="R149" s="179"/>
      <c r="S149" s="452"/>
      <c r="T149" s="179"/>
      <c r="U149" s="179"/>
      <c r="V149" s="179"/>
      <c r="W149" s="179">
        <v>-1306.1500000000001</v>
      </c>
      <c r="X149" s="179">
        <v>-1295</v>
      </c>
      <c r="Y149" s="179">
        <v>-1338</v>
      </c>
      <c r="Z149" s="179">
        <v>0</v>
      </c>
      <c r="AA149" s="179">
        <v>-1338</v>
      </c>
      <c r="AB149" s="179">
        <v>-1693.74</v>
      </c>
      <c r="AC149" s="181">
        <v>1</v>
      </c>
      <c r="AD149" s="181">
        <v>1</v>
      </c>
      <c r="AE149" s="179">
        <v>1</v>
      </c>
      <c r="AF149" s="179">
        <v>-255.83</v>
      </c>
      <c r="AG149" s="179"/>
      <c r="AH149" s="179"/>
      <c r="AI149" s="181"/>
      <c r="AJ149" s="181"/>
      <c r="AK149" s="181"/>
    </row>
    <row r="150" spans="1:37" ht="12.75" x14ac:dyDescent="0.2">
      <c r="A150" s="183"/>
      <c r="B150" s="183"/>
      <c r="C150" s="451"/>
      <c r="D150" s="451"/>
      <c r="E150" s="451"/>
      <c r="F150" s="451"/>
      <c r="G150" s="451"/>
      <c r="H150" s="451"/>
      <c r="I150" s="451"/>
      <c r="J150" s="187" t="s">
        <v>1254</v>
      </c>
      <c r="K150" s="179">
        <v>-358.45</v>
      </c>
      <c r="L150" s="179">
        <v>-4.47</v>
      </c>
      <c r="M150" s="179">
        <v>-19.809999999999999</v>
      </c>
      <c r="N150" s="179">
        <v>-253.64</v>
      </c>
      <c r="O150" s="179">
        <v>-10.99</v>
      </c>
      <c r="P150" s="452"/>
      <c r="Q150" s="179"/>
      <c r="R150" s="179"/>
      <c r="S150" s="452"/>
      <c r="T150" s="179">
        <v>-1288.72</v>
      </c>
      <c r="U150" s="179">
        <v>1.9</v>
      </c>
      <c r="V150" s="179"/>
      <c r="W150" s="179"/>
      <c r="X150" s="179">
        <v>-1306.1500000000001</v>
      </c>
      <c r="Y150" s="179"/>
      <c r="Z150" s="179"/>
      <c r="AA150" s="179">
        <v>-1349.52</v>
      </c>
      <c r="AB150" s="179">
        <v>-344.22</v>
      </c>
      <c r="AC150" s="181">
        <v>1</v>
      </c>
      <c r="AD150" s="181">
        <v>1</v>
      </c>
      <c r="AE150" s="179">
        <v>3.4409999999999998</v>
      </c>
      <c r="AF150" s="179">
        <v>-19.809999999999999</v>
      </c>
      <c r="AG150" s="179"/>
      <c r="AH150" s="179"/>
      <c r="AI150" s="181"/>
      <c r="AJ150" s="181"/>
      <c r="AK150" s="181"/>
    </row>
    <row r="151" spans="1:37" ht="12.75" x14ac:dyDescent="0.2">
      <c r="A151" s="182">
        <v>269</v>
      </c>
      <c r="B151" s="183" t="s">
        <v>1212</v>
      </c>
      <c r="C151" s="451" t="s">
        <v>1217</v>
      </c>
      <c r="D151" s="451"/>
      <c r="E151" s="451"/>
      <c r="F151" s="451"/>
      <c r="G151" s="451"/>
      <c r="H151" s="451"/>
      <c r="I151" s="451"/>
      <c r="J151" s="188" t="s">
        <v>82</v>
      </c>
      <c r="K151" s="179">
        <v>-2.74</v>
      </c>
      <c r="L151" s="179">
        <v>-2.82</v>
      </c>
      <c r="M151" s="179">
        <v>-122.26</v>
      </c>
      <c r="N151" s="179">
        <v>-15.39</v>
      </c>
      <c r="O151" s="179">
        <v>-0.81</v>
      </c>
      <c r="P151" s="452">
        <v>-189.34</v>
      </c>
      <c r="Q151" s="179">
        <v>-7.96</v>
      </c>
      <c r="R151" s="179"/>
      <c r="S151" s="452"/>
      <c r="T151" s="179"/>
      <c r="U151" s="179"/>
      <c r="V151" s="179"/>
      <c r="W151" s="179">
        <v>-200.14</v>
      </c>
      <c r="X151" s="179">
        <v>-199.42</v>
      </c>
      <c r="Y151" s="179">
        <v>-206.04</v>
      </c>
      <c r="Z151" s="179">
        <v>0</v>
      </c>
      <c r="AA151" s="179">
        <v>-206.04</v>
      </c>
      <c r="AB151" s="179">
        <v>-260.83</v>
      </c>
      <c r="AC151" s="181">
        <v>1</v>
      </c>
      <c r="AD151" s="181">
        <v>1</v>
      </c>
      <c r="AE151" s="179">
        <v>1</v>
      </c>
      <c r="AF151" s="179">
        <v>-122.26</v>
      </c>
      <c r="AG151" s="179"/>
      <c r="AH151" s="179"/>
      <c r="AI151" s="181"/>
      <c r="AJ151" s="181"/>
      <c r="AK151" s="181"/>
    </row>
    <row r="152" spans="1:37" ht="12.75" x14ac:dyDescent="0.2">
      <c r="A152" s="183"/>
      <c r="B152" s="183"/>
      <c r="C152" s="451"/>
      <c r="D152" s="451"/>
      <c r="E152" s="451"/>
      <c r="F152" s="451"/>
      <c r="G152" s="451"/>
      <c r="H152" s="451"/>
      <c r="I152" s="451"/>
      <c r="J152" s="187" t="s">
        <v>1254</v>
      </c>
      <c r="K152" s="179">
        <v>-21.47</v>
      </c>
      <c r="L152" s="179">
        <v>-1.95</v>
      </c>
      <c r="M152" s="179">
        <v>-9.51</v>
      </c>
      <c r="N152" s="179">
        <v>-16.37</v>
      </c>
      <c r="O152" s="179">
        <v>-0.71</v>
      </c>
      <c r="P152" s="452"/>
      <c r="Q152" s="179"/>
      <c r="R152" s="179"/>
      <c r="S152" s="452"/>
      <c r="T152" s="179">
        <v>-197.3</v>
      </c>
      <c r="U152" s="179">
        <v>0.12</v>
      </c>
      <c r="V152" s="179"/>
      <c r="W152" s="179"/>
      <c r="X152" s="179">
        <v>-200.14</v>
      </c>
      <c r="Y152" s="179"/>
      <c r="Z152" s="179"/>
      <c r="AA152" s="179">
        <v>-206.78</v>
      </c>
      <c r="AB152" s="179">
        <v>-54.049999999999983</v>
      </c>
      <c r="AC152" s="181">
        <v>1</v>
      </c>
      <c r="AD152" s="181">
        <v>1</v>
      </c>
      <c r="AE152" s="179">
        <v>3.4409999999999998</v>
      </c>
      <c r="AF152" s="179">
        <v>-9.51</v>
      </c>
      <c r="AG152" s="179"/>
      <c r="AH152" s="179"/>
      <c r="AI152" s="181"/>
      <c r="AJ152" s="181"/>
      <c r="AK152" s="181"/>
    </row>
    <row r="153" spans="1:37" ht="12.75" x14ac:dyDescent="0.2">
      <c r="A153" s="182">
        <v>270</v>
      </c>
      <c r="B153" s="183" t="s">
        <v>1212</v>
      </c>
      <c r="C153" s="451" t="s">
        <v>478</v>
      </c>
      <c r="D153" s="451"/>
      <c r="E153" s="451"/>
      <c r="F153" s="451"/>
      <c r="G153" s="451"/>
      <c r="H153" s="451"/>
      <c r="I153" s="451"/>
      <c r="J153" s="188" t="s">
        <v>156</v>
      </c>
      <c r="K153" s="179">
        <v>-585.63</v>
      </c>
      <c r="L153" s="179">
        <v>-4856.6099999999997</v>
      </c>
      <c r="M153" s="179">
        <v>-126355.31</v>
      </c>
      <c r="N153" s="179">
        <v>-3875.52</v>
      </c>
      <c r="O153" s="179">
        <v>-202.92</v>
      </c>
      <c r="P153" s="452">
        <v>-155720.03</v>
      </c>
      <c r="Q153" s="179">
        <v>-2004.99</v>
      </c>
      <c r="R153" s="179"/>
      <c r="S153" s="452"/>
      <c r="T153" s="179"/>
      <c r="U153" s="179"/>
      <c r="V153" s="179"/>
      <c r="W153" s="179">
        <v>-160060.01</v>
      </c>
      <c r="X153" s="179">
        <v>-159878.76</v>
      </c>
      <c r="Y153" s="179">
        <v>-165187.64000000001</v>
      </c>
      <c r="Z153" s="179">
        <v>0</v>
      </c>
      <c r="AA153" s="179">
        <v>-165187.64000000001</v>
      </c>
      <c r="AB153" s="179">
        <v>-209106.79</v>
      </c>
      <c r="AC153" s="181">
        <v>1</v>
      </c>
      <c r="AD153" s="181">
        <v>1</v>
      </c>
      <c r="AE153" s="179">
        <v>1</v>
      </c>
      <c r="AF153" s="179">
        <v>-126355.31</v>
      </c>
      <c r="AG153" s="179"/>
      <c r="AH153" s="179"/>
      <c r="AI153" s="181"/>
      <c r="AJ153" s="181"/>
      <c r="AK153" s="181"/>
    </row>
    <row r="154" spans="1:37" ht="12.75" x14ac:dyDescent="0.2">
      <c r="A154" s="183"/>
      <c r="B154" s="183"/>
      <c r="C154" s="451"/>
      <c r="D154" s="451"/>
      <c r="E154" s="451"/>
      <c r="F154" s="451"/>
      <c r="G154" s="451"/>
      <c r="H154" s="451"/>
      <c r="I154" s="451"/>
      <c r="J154" s="187" t="s">
        <v>1255</v>
      </c>
      <c r="K154" s="179">
        <v>-4860.3599999999997</v>
      </c>
      <c r="L154" s="179">
        <v>-1036.6600000000001</v>
      </c>
      <c r="M154" s="179">
        <v>-11269.31</v>
      </c>
      <c r="N154" s="179">
        <v>-4121.43</v>
      </c>
      <c r="O154" s="179">
        <v>-178.57</v>
      </c>
      <c r="P154" s="452"/>
      <c r="Q154" s="179"/>
      <c r="R154" s="179"/>
      <c r="S154" s="452"/>
      <c r="T154" s="179">
        <v>-157725.01999999999</v>
      </c>
      <c r="U154" s="179">
        <v>30.89</v>
      </c>
      <c r="V154" s="179"/>
      <c r="W154" s="179"/>
      <c r="X154" s="179">
        <v>-160060.01</v>
      </c>
      <c r="Y154" s="179"/>
      <c r="Z154" s="179"/>
      <c r="AA154" s="179">
        <v>-165374.91</v>
      </c>
      <c r="AB154" s="179">
        <v>-43731.880000000005</v>
      </c>
      <c r="AC154" s="181">
        <v>1</v>
      </c>
      <c r="AD154" s="181">
        <v>1</v>
      </c>
      <c r="AE154" s="179">
        <v>3.4409999999999998</v>
      </c>
      <c r="AF154" s="179">
        <v>-11269.31</v>
      </c>
      <c r="AG154" s="179"/>
      <c r="AH154" s="179"/>
      <c r="AI154" s="181"/>
      <c r="AJ154" s="181"/>
      <c r="AK154" s="181"/>
    </row>
    <row r="155" spans="1:37" ht="12.75" x14ac:dyDescent="0.2">
      <c r="A155" s="182">
        <v>271</v>
      </c>
      <c r="B155" s="183" t="s">
        <v>1212</v>
      </c>
      <c r="C155" s="451" t="s">
        <v>478</v>
      </c>
      <c r="D155" s="451"/>
      <c r="E155" s="451"/>
      <c r="F155" s="451"/>
      <c r="G155" s="451"/>
      <c r="H155" s="451"/>
      <c r="I155" s="451"/>
      <c r="J155" s="188" t="s">
        <v>178</v>
      </c>
      <c r="K155" s="179">
        <v>0.6</v>
      </c>
      <c r="L155" s="179">
        <v>1.58</v>
      </c>
      <c r="M155" s="179">
        <v>81.41</v>
      </c>
      <c r="N155" s="179">
        <v>4.13</v>
      </c>
      <c r="O155" s="179">
        <v>0.22</v>
      </c>
      <c r="P155" s="452">
        <v>102.65</v>
      </c>
      <c r="Q155" s="179">
        <v>2.14</v>
      </c>
      <c r="R155" s="179"/>
      <c r="S155" s="452"/>
      <c r="T155" s="179"/>
      <c r="U155" s="179"/>
      <c r="V155" s="179"/>
      <c r="W155" s="179">
        <v>106.33</v>
      </c>
      <c r="X155" s="179">
        <v>106.14</v>
      </c>
      <c r="Y155" s="179">
        <v>109.66</v>
      </c>
      <c r="Z155" s="179">
        <v>0</v>
      </c>
      <c r="AA155" s="179">
        <v>109.66</v>
      </c>
      <c r="AB155" s="179">
        <v>138.82</v>
      </c>
      <c r="AC155" s="181">
        <v>1</v>
      </c>
      <c r="AD155" s="181">
        <v>1</v>
      </c>
      <c r="AE155" s="179">
        <v>1</v>
      </c>
      <c r="AF155" s="179">
        <v>81.41</v>
      </c>
      <c r="AG155" s="179"/>
      <c r="AH155" s="179"/>
      <c r="AI155" s="181"/>
      <c r="AJ155" s="181"/>
      <c r="AK155" s="181"/>
    </row>
    <row r="156" spans="1:37" ht="12.75" x14ac:dyDescent="0.2">
      <c r="A156" s="183"/>
      <c r="B156" s="183"/>
      <c r="C156" s="451"/>
      <c r="D156" s="451"/>
      <c r="E156" s="451"/>
      <c r="F156" s="451"/>
      <c r="G156" s="451"/>
      <c r="H156" s="451"/>
      <c r="I156" s="451"/>
      <c r="J156" s="187" t="s">
        <v>1256</v>
      </c>
      <c r="K156" s="179">
        <v>6.02</v>
      </c>
      <c r="L156" s="179">
        <v>0.26</v>
      </c>
      <c r="M156" s="179">
        <v>4.71</v>
      </c>
      <c r="N156" s="179">
        <v>4.3899999999999997</v>
      </c>
      <c r="O156" s="179">
        <v>0.19</v>
      </c>
      <c r="P156" s="452"/>
      <c r="Q156" s="179"/>
      <c r="R156" s="179"/>
      <c r="S156" s="452"/>
      <c r="T156" s="179">
        <v>104.79</v>
      </c>
      <c r="U156" s="179">
        <v>-0.03</v>
      </c>
      <c r="V156" s="179"/>
      <c r="W156" s="179"/>
      <c r="X156" s="179">
        <v>106.33</v>
      </c>
      <c r="Y156" s="179"/>
      <c r="Z156" s="179"/>
      <c r="AA156" s="179">
        <v>109.86</v>
      </c>
      <c r="AB156" s="179">
        <v>28.959999999999994</v>
      </c>
      <c r="AC156" s="181">
        <v>1</v>
      </c>
      <c r="AD156" s="181">
        <v>1</v>
      </c>
      <c r="AE156" s="179">
        <v>3.4409999999999998</v>
      </c>
      <c r="AF156" s="179">
        <v>4.71</v>
      </c>
      <c r="AG156" s="179"/>
      <c r="AH156" s="179"/>
      <c r="AI156" s="181"/>
      <c r="AJ156" s="181"/>
      <c r="AK156" s="181"/>
    </row>
    <row r="157" spans="1:37" ht="12.75" x14ac:dyDescent="0.2">
      <c r="A157" s="182">
        <v>272</v>
      </c>
      <c r="B157" s="183" t="s">
        <v>1212</v>
      </c>
      <c r="C157" s="451" t="s">
        <v>478</v>
      </c>
      <c r="D157" s="451"/>
      <c r="E157" s="451"/>
      <c r="F157" s="451"/>
      <c r="G157" s="451"/>
      <c r="H157" s="451"/>
      <c r="I157" s="451"/>
      <c r="J157" s="188" t="s">
        <v>156</v>
      </c>
      <c r="K157" s="179">
        <v>20.85</v>
      </c>
      <c r="L157" s="179">
        <v>170.77</v>
      </c>
      <c r="M157" s="179">
        <v>1369.85</v>
      </c>
      <c r="N157" s="179">
        <v>128.65</v>
      </c>
      <c r="O157" s="179">
        <v>6.74</v>
      </c>
      <c r="P157" s="452">
        <v>2092.98</v>
      </c>
      <c r="Q157" s="179">
        <v>66.56</v>
      </c>
      <c r="R157" s="179"/>
      <c r="S157" s="452"/>
      <c r="T157" s="179"/>
      <c r="U157" s="179"/>
      <c r="V157" s="179"/>
      <c r="W157" s="179">
        <v>2190.9</v>
      </c>
      <c r="X157" s="179">
        <v>2184.88</v>
      </c>
      <c r="Y157" s="179">
        <v>2257.4299999999998</v>
      </c>
      <c r="Z157" s="179">
        <v>0</v>
      </c>
      <c r="AA157" s="179">
        <v>2257.4299999999998</v>
      </c>
      <c r="AB157" s="179">
        <v>2857.63</v>
      </c>
      <c r="AC157" s="181">
        <v>1</v>
      </c>
      <c r="AD157" s="181">
        <v>1</v>
      </c>
      <c r="AE157" s="179">
        <v>1</v>
      </c>
      <c r="AF157" s="179">
        <v>1369.85</v>
      </c>
      <c r="AG157" s="179"/>
      <c r="AH157" s="179"/>
      <c r="AI157" s="181"/>
      <c r="AJ157" s="181"/>
      <c r="AK157" s="181"/>
    </row>
    <row r="158" spans="1:37" ht="12.75" x14ac:dyDescent="0.2">
      <c r="A158" s="183"/>
      <c r="B158" s="183"/>
      <c r="C158" s="451"/>
      <c r="D158" s="451"/>
      <c r="E158" s="451"/>
      <c r="F158" s="451"/>
      <c r="G158" s="451"/>
      <c r="H158" s="451"/>
      <c r="I158" s="451"/>
      <c r="J158" s="187" t="s">
        <v>1257</v>
      </c>
      <c r="K158" s="179">
        <v>167.45</v>
      </c>
      <c r="L158" s="179">
        <v>28.31</v>
      </c>
      <c r="M158" s="179">
        <v>106.77</v>
      </c>
      <c r="N158" s="179">
        <v>136.82</v>
      </c>
      <c r="O158" s="179">
        <v>5.93</v>
      </c>
      <c r="P158" s="452"/>
      <c r="Q158" s="179"/>
      <c r="R158" s="179"/>
      <c r="S158" s="452"/>
      <c r="T158" s="179">
        <v>2159.54</v>
      </c>
      <c r="U158" s="179">
        <v>-1.03</v>
      </c>
      <c r="V158" s="179"/>
      <c r="W158" s="179"/>
      <c r="X158" s="179">
        <v>2190.9</v>
      </c>
      <c r="Y158" s="179"/>
      <c r="Z158" s="179"/>
      <c r="AA158" s="179">
        <v>2263.6499999999996</v>
      </c>
      <c r="AB158" s="179">
        <v>593.98000000000047</v>
      </c>
      <c r="AC158" s="181">
        <v>1</v>
      </c>
      <c r="AD158" s="181">
        <v>1</v>
      </c>
      <c r="AE158" s="179">
        <v>3.4409999999999998</v>
      </c>
      <c r="AF158" s="179">
        <v>106.77</v>
      </c>
      <c r="AG158" s="179"/>
      <c r="AH158" s="179"/>
      <c r="AI158" s="181"/>
      <c r="AJ158" s="181"/>
      <c r="AK158" s="181"/>
    </row>
    <row r="159" spans="1:37" ht="12.75" x14ac:dyDescent="0.2">
      <c r="A159" s="182">
        <v>273</v>
      </c>
      <c r="B159" s="183" t="s">
        <v>1212</v>
      </c>
      <c r="C159" s="451" t="s">
        <v>1221</v>
      </c>
      <c r="D159" s="451"/>
      <c r="E159" s="451"/>
      <c r="F159" s="451"/>
      <c r="G159" s="451"/>
      <c r="H159" s="451"/>
      <c r="I159" s="451"/>
      <c r="J159" s="188" t="s">
        <v>156</v>
      </c>
      <c r="K159" s="179">
        <v>87.29</v>
      </c>
      <c r="L159" s="179">
        <v>211.11</v>
      </c>
      <c r="M159" s="179">
        <v>1703.31</v>
      </c>
      <c r="N159" s="179">
        <v>542.29</v>
      </c>
      <c r="O159" s="179">
        <v>28.39</v>
      </c>
      <c r="P159" s="452">
        <v>3999.16</v>
      </c>
      <c r="Q159" s="179">
        <v>280.55</v>
      </c>
      <c r="R159" s="179"/>
      <c r="S159" s="452"/>
      <c r="T159" s="179"/>
      <c r="U159" s="179"/>
      <c r="V159" s="179"/>
      <c r="W159" s="179">
        <v>4339.59</v>
      </c>
      <c r="X159" s="179">
        <v>4314.22</v>
      </c>
      <c r="Y159" s="179">
        <v>4457.4799999999996</v>
      </c>
      <c r="Z159" s="179">
        <v>0</v>
      </c>
      <c r="AA159" s="179">
        <v>4457.4799999999996</v>
      </c>
      <c r="AB159" s="179">
        <v>5642.62</v>
      </c>
      <c r="AC159" s="181">
        <v>1</v>
      </c>
      <c r="AD159" s="181">
        <v>1</v>
      </c>
      <c r="AE159" s="179">
        <v>1</v>
      </c>
      <c r="AF159" s="179">
        <v>1703.31</v>
      </c>
      <c r="AG159" s="179"/>
      <c r="AH159" s="179"/>
      <c r="AI159" s="181"/>
      <c r="AJ159" s="181"/>
      <c r="AK159" s="181"/>
    </row>
    <row r="160" spans="1:37" ht="12.75" x14ac:dyDescent="0.2">
      <c r="A160" s="183"/>
      <c r="B160" s="183"/>
      <c r="C160" s="451"/>
      <c r="D160" s="451"/>
      <c r="E160" s="451"/>
      <c r="F160" s="451"/>
      <c r="G160" s="451"/>
      <c r="H160" s="451"/>
      <c r="I160" s="451"/>
      <c r="J160" s="187" t="s">
        <v>1258</v>
      </c>
      <c r="K160" s="179">
        <v>778.96</v>
      </c>
      <c r="L160" s="179">
        <v>46.19</v>
      </c>
      <c r="M160" s="179">
        <v>133.41</v>
      </c>
      <c r="N160" s="179">
        <v>576.70000000000005</v>
      </c>
      <c r="O160" s="179">
        <v>24.99</v>
      </c>
      <c r="P160" s="452"/>
      <c r="Q160" s="179"/>
      <c r="R160" s="179"/>
      <c r="S160" s="452"/>
      <c r="T160" s="179">
        <v>4279.71</v>
      </c>
      <c r="U160" s="179">
        <v>-4.32</v>
      </c>
      <c r="V160" s="179"/>
      <c r="W160" s="179"/>
      <c r="X160" s="179">
        <v>4339.59</v>
      </c>
      <c r="Y160" s="179"/>
      <c r="Z160" s="179"/>
      <c r="AA160" s="179">
        <v>4483.6899999999996</v>
      </c>
      <c r="AB160" s="179">
        <v>1158.9300000000003</v>
      </c>
      <c r="AC160" s="181">
        <v>1</v>
      </c>
      <c r="AD160" s="181">
        <v>1</v>
      </c>
      <c r="AE160" s="179">
        <v>3.4409999999999998</v>
      </c>
      <c r="AF160" s="179">
        <v>133.41</v>
      </c>
      <c r="AG160" s="179"/>
      <c r="AH160" s="179"/>
      <c r="AI160" s="181"/>
      <c r="AJ160" s="181"/>
      <c r="AK160" s="181"/>
    </row>
    <row r="161" spans="1:37" ht="12.75" x14ac:dyDescent="0.2">
      <c r="A161" s="182">
        <v>274</v>
      </c>
      <c r="B161" s="183" t="s">
        <v>1212</v>
      </c>
      <c r="C161" s="451" t="s">
        <v>1223</v>
      </c>
      <c r="D161" s="451"/>
      <c r="E161" s="451"/>
      <c r="F161" s="451"/>
      <c r="G161" s="451"/>
      <c r="H161" s="451"/>
      <c r="I161" s="451"/>
      <c r="J161" s="188" t="s">
        <v>156</v>
      </c>
      <c r="K161" s="179">
        <v>5.76</v>
      </c>
      <c r="L161" s="179">
        <v>9.39</v>
      </c>
      <c r="M161" s="179">
        <v>5755.2</v>
      </c>
      <c r="N161" s="179">
        <v>35.270000000000003</v>
      </c>
      <c r="O161" s="179">
        <v>1.85</v>
      </c>
      <c r="P161" s="452">
        <v>6224.37</v>
      </c>
      <c r="Q161" s="179">
        <v>18.25</v>
      </c>
      <c r="R161" s="179"/>
      <c r="S161" s="452"/>
      <c r="T161" s="179"/>
      <c r="U161" s="179"/>
      <c r="V161" s="179"/>
      <c r="W161" s="179">
        <v>6335.98</v>
      </c>
      <c r="X161" s="179">
        <v>6334.32</v>
      </c>
      <c r="Y161" s="179">
        <v>6544.66</v>
      </c>
      <c r="Z161" s="179">
        <v>0</v>
      </c>
      <c r="AA161" s="179">
        <v>6544.66</v>
      </c>
      <c r="AB161" s="179">
        <v>8284.7099999999991</v>
      </c>
      <c r="AC161" s="181">
        <v>1</v>
      </c>
      <c r="AD161" s="181">
        <v>1</v>
      </c>
      <c r="AE161" s="179">
        <v>1</v>
      </c>
      <c r="AF161" s="179">
        <v>5755.2</v>
      </c>
      <c r="AG161" s="179"/>
      <c r="AH161" s="179"/>
      <c r="AI161" s="181"/>
      <c r="AJ161" s="181"/>
      <c r="AK161" s="181"/>
    </row>
    <row r="162" spans="1:37" ht="12.75" x14ac:dyDescent="0.2">
      <c r="A162" s="183"/>
      <c r="B162" s="183"/>
      <c r="C162" s="451"/>
      <c r="D162" s="451"/>
      <c r="E162" s="451"/>
      <c r="F162" s="451"/>
      <c r="G162" s="451"/>
      <c r="H162" s="451"/>
      <c r="I162" s="451"/>
      <c r="J162" s="187" t="s">
        <v>1259</v>
      </c>
      <c r="K162" s="179">
        <v>51.38</v>
      </c>
      <c r="L162" s="179">
        <v>2.29</v>
      </c>
      <c r="M162" s="179">
        <v>332.14</v>
      </c>
      <c r="N162" s="179">
        <v>37.51</v>
      </c>
      <c r="O162" s="179">
        <v>1.63</v>
      </c>
      <c r="P162" s="452"/>
      <c r="Q162" s="179"/>
      <c r="R162" s="179"/>
      <c r="S162" s="452"/>
      <c r="T162" s="179">
        <v>6242.62</v>
      </c>
      <c r="U162" s="179">
        <v>-0.28000000000000003</v>
      </c>
      <c r="V162" s="179"/>
      <c r="W162" s="179"/>
      <c r="X162" s="179">
        <v>6335.98</v>
      </c>
      <c r="Y162" s="179"/>
      <c r="Z162" s="179"/>
      <c r="AA162" s="179">
        <v>6546.38</v>
      </c>
      <c r="AB162" s="179">
        <v>1738.329999999999</v>
      </c>
      <c r="AC162" s="181">
        <v>1</v>
      </c>
      <c r="AD162" s="181">
        <v>1</v>
      </c>
      <c r="AE162" s="179">
        <v>3.4409999999999998</v>
      </c>
      <c r="AF162" s="179">
        <v>332.14</v>
      </c>
      <c r="AG162" s="179"/>
      <c r="AH162" s="179"/>
      <c r="AI162" s="181"/>
      <c r="AJ162" s="181"/>
      <c r="AK162" s="181"/>
    </row>
    <row r="163" spans="1:37" ht="12.75" x14ac:dyDescent="0.2">
      <c r="A163" s="182">
        <v>275</v>
      </c>
      <c r="B163" s="183" t="s">
        <v>1212</v>
      </c>
      <c r="C163" s="451" t="s">
        <v>1225</v>
      </c>
      <c r="D163" s="451"/>
      <c r="E163" s="451"/>
      <c r="F163" s="451"/>
      <c r="G163" s="451"/>
      <c r="H163" s="451"/>
      <c r="I163" s="451"/>
      <c r="J163" s="188" t="s">
        <v>156</v>
      </c>
      <c r="K163" s="179">
        <v>360.71</v>
      </c>
      <c r="L163" s="179">
        <v>2991.33</v>
      </c>
      <c r="M163" s="179">
        <v>108029.91</v>
      </c>
      <c r="N163" s="179">
        <v>2387.0500000000002</v>
      </c>
      <c r="O163" s="179">
        <v>124.98</v>
      </c>
      <c r="P163" s="452">
        <v>128841.39</v>
      </c>
      <c r="Q163" s="179">
        <v>1234.93</v>
      </c>
      <c r="R163" s="179"/>
      <c r="S163" s="452"/>
      <c r="T163" s="179"/>
      <c r="U163" s="179"/>
      <c r="V163" s="179"/>
      <c r="W163" s="179">
        <v>132008.43</v>
      </c>
      <c r="X163" s="179">
        <v>131896.81</v>
      </c>
      <c r="Y163" s="179">
        <v>136276.53</v>
      </c>
      <c r="Z163" s="179">
        <v>0</v>
      </c>
      <c r="AA163" s="179">
        <v>136276.53</v>
      </c>
      <c r="AB163" s="179">
        <v>172508.94</v>
      </c>
      <c r="AC163" s="181">
        <v>1</v>
      </c>
      <c r="AD163" s="181">
        <v>1</v>
      </c>
      <c r="AE163" s="179">
        <v>1</v>
      </c>
      <c r="AF163" s="179">
        <v>108029.91</v>
      </c>
      <c r="AG163" s="179"/>
      <c r="AH163" s="179"/>
      <c r="AI163" s="181"/>
      <c r="AJ163" s="181"/>
      <c r="AK163" s="181"/>
    </row>
    <row r="164" spans="1:37" ht="12.75" x14ac:dyDescent="0.2">
      <c r="A164" s="183"/>
      <c r="B164" s="183"/>
      <c r="C164" s="451"/>
      <c r="D164" s="451"/>
      <c r="E164" s="451"/>
      <c r="F164" s="451"/>
      <c r="G164" s="451"/>
      <c r="H164" s="451"/>
      <c r="I164" s="451"/>
      <c r="J164" s="187" t="s">
        <v>1260</v>
      </c>
      <c r="K164" s="179">
        <v>2993.64</v>
      </c>
      <c r="L164" s="179">
        <v>638.51</v>
      </c>
      <c r="M164" s="179">
        <v>9665.99</v>
      </c>
      <c r="N164" s="179">
        <v>2538.5100000000002</v>
      </c>
      <c r="O164" s="179">
        <v>109.98</v>
      </c>
      <c r="P164" s="452"/>
      <c r="Q164" s="179"/>
      <c r="R164" s="179"/>
      <c r="S164" s="452"/>
      <c r="T164" s="179">
        <v>130076.31999999999</v>
      </c>
      <c r="U164" s="179">
        <v>-19.03</v>
      </c>
      <c r="V164" s="179"/>
      <c r="W164" s="179"/>
      <c r="X164" s="179">
        <v>132008.43</v>
      </c>
      <c r="Y164" s="179"/>
      <c r="Z164" s="179"/>
      <c r="AA164" s="179">
        <v>136391.85999999999</v>
      </c>
      <c r="AB164" s="179">
        <v>36117.080000000016</v>
      </c>
      <c r="AC164" s="181">
        <v>1</v>
      </c>
      <c r="AD164" s="181">
        <v>1</v>
      </c>
      <c r="AE164" s="179">
        <v>3.4409999999999998</v>
      </c>
      <c r="AF164" s="179">
        <v>9665.99</v>
      </c>
      <c r="AG164" s="179"/>
      <c r="AH164" s="179"/>
      <c r="AI164" s="181"/>
      <c r="AJ164" s="181"/>
      <c r="AK164" s="181"/>
    </row>
    <row r="165" spans="1:37" ht="12.75" x14ac:dyDescent="0.2">
      <c r="A165" s="182">
        <v>276</v>
      </c>
      <c r="B165" s="183" t="s">
        <v>1212</v>
      </c>
      <c r="C165" s="451" t="s">
        <v>1227</v>
      </c>
      <c r="D165" s="451"/>
      <c r="E165" s="451"/>
      <c r="F165" s="451"/>
      <c r="G165" s="451"/>
      <c r="H165" s="451"/>
      <c r="I165" s="451"/>
      <c r="J165" s="188" t="s">
        <v>178</v>
      </c>
      <c r="K165" s="179">
        <v>9.99</v>
      </c>
      <c r="L165" s="179">
        <v>26.08</v>
      </c>
      <c r="M165" s="179">
        <v>897.08</v>
      </c>
      <c r="N165" s="179">
        <v>68.209999999999994</v>
      </c>
      <c r="O165" s="179">
        <v>3.57</v>
      </c>
      <c r="P165" s="452">
        <v>1222.4000000000001</v>
      </c>
      <c r="Q165" s="179">
        <v>35.29</v>
      </c>
      <c r="R165" s="179"/>
      <c r="S165" s="452"/>
      <c r="T165" s="179"/>
      <c r="U165" s="179"/>
      <c r="V165" s="179"/>
      <c r="W165" s="179">
        <v>1276.02</v>
      </c>
      <c r="X165" s="179">
        <v>1272.83</v>
      </c>
      <c r="Y165" s="179">
        <v>1315.1</v>
      </c>
      <c r="Z165" s="179">
        <v>0</v>
      </c>
      <c r="AA165" s="179">
        <v>1315.1</v>
      </c>
      <c r="AB165" s="179">
        <v>1664.76</v>
      </c>
      <c r="AC165" s="181">
        <v>1</v>
      </c>
      <c r="AD165" s="181">
        <v>1</v>
      </c>
      <c r="AE165" s="179">
        <v>1</v>
      </c>
      <c r="AF165" s="179">
        <v>897.08</v>
      </c>
      <c r="AG165" s="179"/>
      <c r="AH165" s="179"/>
      <c r="AI165" s="181"/>
      <c r="AJ165" s="181"/>
      <c r="AK165" s="181"/>
    </row>
    <row r="166" spans="1:37" ht="12.75" x14ac:dyDescent="0.2">
      <c r="A166" s="183"/>
      <c r="B166" s="183"/>
      <c r="C166" s="451"/>
      <c r="D166" s="451"/>
      <c r="E166" s="451"/>
      <c r="F166" s="451"/>
      <c r="G166" s="451"/>
      <c r="H166" s="451"/>
      <c r="I166" s="451"/>
      <c r="J166" s="187" t="s">
        <v>1261</v>
      </c>
      <c r="K166" s="179">
        <v>99.43</v>
      </c>
      <c r="L166" s="179">
        <v>4.3600000000000003</v>
      </c>
      <c r="M166" s="179">
        <v>52.35</v>
      </c>
      <c r="N166" s="179">
        <v>72.540000000000006</v>
      </c>
      <c r="O166" s="179">
        <v>3.14</v>
      </c>
      <c r="P166" s="452"/>
      <c r="Q166" s="179"/>
      <c r="R166" s="179"/>
      <c r="S166" s="452"/>
      <c r="T166" s="179">
        <v>1257.69</v>
      </c>
      <c r="U166" s="179">
        <v>-0.54</v>
      </c>
      <c r="V166" s="179"/>
      <c r="W166" s="179"/>
      <c r="X166" s="179">
        <v>1276.02</v>
      </c>
      <c r="Y166" s="179"/>
      <c r="Z166" s="179"/>
      <c r="AA166" s="179">
        <v>1318.3999999999999</v>
      </c>
      <c r="AB166" s="179">
        <v>346.36000000000013</v>
      </c>
      <c r="AC166" s="181">
        <v>1</v>
      </c>
      <c r="AD166" s="181">
        <v>1</v>
      </c>
      <c r="AE166" s="179">
        <v>3.4409999999999998</v>
      </c>
      <c r="AF166" s="179">
        <v>52.35</v>
      </c>
      <c r="AG166" s="179"/>
      <c r="AH166" s="179"/>
      <c r="AI166" s="181"/>
      <c r="AJ166" s="181"/>
      <c r="AK166" s="181"/>
    </row>
    <row r="167" spans="1:37" ht="12.75" x14ac:dyDescent="0.2">
      <c r="A167" s="182">
        <v>277</v>
      </c>
      <c r="B167" s="183" t="s">
        <v>1212</v>
      </c>
      <c r="C167" s="451" t="s">
        <v>478</v>
      </c>
      <c r="D167" s="451"/>
      <c r="E167" s="451"/>
      <c r="F167" s="451"/>
      <c r="G167" s="451"/>
      <c r="H167" s="451"/>
      <c r="I167" s="451"/>
      <c r="J167" s="188" t="s">
        <v>156</v>
      </c>
      <c r="K167" s="179">
        <v>0.35</v>
      </c>
      <c r="L167" s="179">
        <v>0.52</v>
      </c>
      <c r="M167" s="179">
        <v>0.13</v>
      </c>
      <c r="N167" s="179">
        <v>1.95</v>
      </c>
      <c r="O167" s="179">
        <v>0.1</v>
      </c>
      <c r="P167" s="452">
        <v>9.85</v>
      </c>
      <c r="Q167" s="179">
        <v>1.01</v>
      </c>
      <c r="R167" s="179"/>
      <c r="S167" s="452"/>
      <c r="T167" s="179"/>
      <c r="U167" s="179"/>
      <c r="V167" s="179"/>
      <c r="W167" s="179">
        <v>11</v>
      </c>
      <c r="X167" s="179">
        <v>10.91</v>
      </c>
      <c r="Y167" s="179">
        <v>11.27</v>
      </c>
      <c r="Z167" s="179">
        <v>0</v>
      </c>
      <c r="AA167" s="179">
        <v>11.27</v>
      </c>
      <c r="AB167" s="179">
        <v>14.27</v>
      </c>
      <c r="AC167" s="181">
        <v>1</v>
      </c>
      <c r="AD167" s="181">
        <v>1</v>
      </c>
      <c r="AE167" s="179">
        <v>1</v>
      </c>
      <c r="AF167" s="179">
        <v>0.13</v>
      </c>
      <c r="AG167" s="179"/>
      <c r="AH167" s="179"/>
      <c r="AI167" s="181"/>
      <c r="AJ167" s="181"/>
      <c r="AK167" s="181"/>
    </row>
    <row r="168" spans="1:37" ht="12.75" x14ac:dyDescent="0.2">
      <c r="A168" s="183"/>
      <c r="B168" s="183"/>
      <c r="C168" s="451"/>
      <c r="D168" s="451"/>
      <c r="E168" s="451"/>
      <c r="F168" s="451"/>
      <c r="G168" s="451"/>
      <c r="H168" s="451"/>
      <c r="I168" s="451"/>
      <c r="J168" s="187" t="s">
        <v>1262</v>
      </c>
      <c r="K168" s="179">
        <v>2.74</v>
      </c>
      <c r="L168" s="179">
        <v>0.22</v>
      </c>
      <c r="M168" s="179">
        <v>2.25</v>
      </c>
      <c r="N168" s="179">
        <v>2.0699999999999998</v>
      </c>
      <c r="O168" s="179">
        <v>0.09</v>
      </c>
      <c r="P168" s="452"/>
      <c r="Q168" s="179"/>
      <c r="R168" s="179"/>
      <c r="S168" s="452"/>
      <c r="T168" s="179">
        <v>10.86</v>
      </c>
      <c r="U168" s="179">
        <v>-0.02</v>
      </c>
      <c r="V168" s="179"/>
      <c r="W168" s="179"/>
      <c r="X168" s="179">
        <v>11</v>
      </c>
      <c r="Y168" s="179"/>
      <c r="Z168" s="179"/>
      <c r="AA168" s="179">
        <v>11.36</v>
      </c>
      <c r="AB168" s="179">
        <v>2.91</v>
      </c>
      <c r="AC168" s="181">
        <v>1</v>
      </c>
      <c r="AD168" s="181">
        <v>1</v>
      </c>
      <c r="AE168" s="179">
        <v>3.4409999999999998</v>
      </c>
      <c r="AF168" s="179">
        <v>2.25</v>
      </c>
      <c r="AG168" s="179"/>
      <c r="AH168" s="179"/>
      <c r="AI168" s="181"/>
      <c r="AJ168" s="181"/>
      <c r="AK168" s="181"/>
    </row>
    <row r="169" spans="1:37" ht="12.75" x14ac:dyDescent="0.2">
      <c r="A169" s="182">
        <v>278</v>
      </c>
      <c r="B169" s="183" t="s">
        <v>1212</v>
      </c>
      <c r="C169" s="451" t="s">
        <v>1230</v>
      </c>
      <c r="D169" s="451"/>
      <c r="E169" s="451"/>
      <c r="F169" s="451"/>
      <c r="G169" s="451"/>
      <c r="H169" s="451"/>
      <c r="I169" s="451"/>
      <c r="J169" s="188" t="s">
        <v>102</v>
      </c>
      <c r="K169" s="179">
        <v>3.97</v>
      </c>
      <c r="L169" s="179">
        <v>31.31</v>
      </c>
      <c r="M169" s="179">
        <v>193.22</v>
      </c>
      <c r="N169" s="179">
        <v>25.19</v>
      </c>
      <c r="O169" s="179">
        <v>1.32</v>
      </c>
      <c r="P169" s="452">
        <v>322.67</v>
      </c>
      <c r="Q169" s="179">
        <v>13.03</v>
      </c>
      <c r="R169" s="179"/>
      <c r="S169" s="452"/>
      <c r="T169" s="179"/>
      <c r="U169" s="179"/>
      <c r="V169" s="179"/>
      <c r="W169" s="179">
        <v>340.54</v>
      </c>
      <c r="X169" s="179">
        <v>339.36</v>
      </c>
      <c r="Y169" s="179">
        <v>350.63</v>
      </c>
      <c r="Z169" s="179">
        <v>0</v>
      </c>
      <c r="AA169" s="179">
        <v>350.63</v>
      </c>
      <c r="AB169" s="179">
        <v>443.87</v>
      </c>
      <c r="AC169" s="181">
        <v>1</v>
      </c>
      <c r="AD169" s="181">
        <v>1</v>
      </c>
      <c r="AE169" s="179">
        <v>1</v>
      </c>
      <c r="AF169" s="179">
        <v>193.22</v>
      </c>
      <c r="AG169" s="179"/>
      <c r="AH169" s="179"/>
      <c r="AI169" s="181"/>
      <c r="AJ169" s="181"/>
      <c r="AK169" s="181"/>
    </row>
    <row r="170" spans="1:37" ht="12.75" x14ac:dyDescent="0.2">
      <c r="A170" s="183"/>
      <c r="B170" s="183"/>
      <c r="C170" s="451"/>
      <c r="D170" s="451"/>
      <c r="E170" s="451"/>
      <c r="F170" s="451"/>
      <c r="G170" s="451"/>
      <c r="H170" s="451"/>
      <c r="I170" s="451"/>
      <c r="J170" s="187" t="s">
        <v>1263</v>
      </c>
      <c r="K170" s="179">
        <v>26.33</v>
      </c>
      <c r="L170" s="179">
        <v>12</v>
      </c>
      <c r="M170" s="179">
        <v>17.350000000000001</v>
      </c>
      <c r="N170" s="179">
        <v>26.79</v>
      </c>
      <c r="O170" s="179">
        <v>1.1599999999999999</v>
      </c>
      <c r="P170" s="452"/>
      <c r="Q170" s="179"/>
      <c r="R170" s="179"/>
      <c r="S170" s="452"/>
      <c r="T170" s="179">
        <v>335.7</v>
      </c>
      <c r="U170" s="179">
        <v>-0.2</v>
      </c>
      <c r="V170" s="179"/>
      <c r="W170" s="179"/>
      <c r="X170" s="179">
        <v>340.54</v>
      </c>
      <c r="Y170" s="179"/>
      <c r="Z170" s="179"/>
      <c r="AA170" s="179">
        <v>351.85</v>
      </c>
      <c r="AB170" s="179">
        <v>92.019999999999982</v>
      </c>
      <c r="AC170" s="181">
        <v>1</v>
      </c>
      <c r="AD170" s="181">
        <v>1</v>
      </c>
      <c r="AE170" s="179">
        <v>3.4409999999999998</v>
      </c>
      <c r="AF170" s="179">
        <v>17.350000000000001</v>
      </c>
      <c r="AG170" s="179"/>
      <c r="AH170" s="179"/>
      <c r="AI170" s="181"/>
      <c r="AJ170" s="181"/>
      <c r="AK170" s="181"/>
    </row>
    <row r="171" spans="1:37" ht="12.75" x14ac:dyDescent="0.2">
      <c r="A171" s="182">
        <v>279</v>
      </c>
      <c r="B171" s="183" t="s">
        <v>1212</v>
      </c>
      <c r="C171" s="451" t="s">
        <v>1232</v>
      </c>
      <c r="D171" s="451"/>
      <c r="E171" s="451"/>
      <c r="F171" s="451"/>
      <c r="G171" s="451"/>
      <c r="H171" s="451"/>
      <c r="I171" s="451"/>
      <c r="J171" s="188" t="s">
        <v>156</v>
      </c>
      <c r="K171" s="179">
        <v>23.87</v>
      </c>
      <c r="L171" s="179">
        <v>227.54</v>
      </c>
      <c r="M171" s="179">
        <v>1922.56</v>
      </c>
      <c r="N171" s="179">
        <v>152.79</v>
      </c>
      <c r="O171" s="179">
        <v>8</v>
      </c>
      <c r="P171" s="452">
        <v>2823.1</v>
      </c>
      <c r="Q171" s="179">
        <v>79.05</v>
      </c>
      <c r="R171" s="179"/>
      <c r="S171" s="452"/>
      <c r="T171" s="179"/>
      <c r="U171" s="179"/>
      <c r="V171" s="179"/>
      <c r="W171" s="179">
        <v>2944.46</v>
      </c>
      <c r="X171" s="179">
        <v>2937.32</v>
      </c>
      <c r="Y171" s="179">
        <v>3034.86</v>
      </c>
      <c r="Z171" s="179">
        <v>0</v>
      </c>
      <c r="AA171" s="179">
        <v>3034.86</v>
      </c>
      <c r="AB171" s="179">
        <v>3841.74</v>
      </c>
      <c r="AC171" s="181">
        <v>1</v>
      </c>
      <c r="AD171" s="181">
        <v>1</v>
      </c>
      <c r="AE171" s="179">
        <v>1</v>
      </c>
      <c r="AF171" s="179">
        <v>1922.56</v>
      </c>
      <c r="AG171" s="179"/>
      <c r="AH171" s="179"/>
      <c r="AI171" s="181"/>
      <c r="AJ171" s="181"/>
      <c r="AK171" s="181"/>
    </row>
    <row r="172" spans="1:37" ht="12.75" x14ac:dyDescent="0.2">
      <c r="A172" s="183"/>
      <c r="B172" s="183"/>
      <c r="C172" s="451"/>
      <c r="D172" s="451"/>
      <c r="E172" s="451"/>
      <c r="F172" s="451"/>
      <c r="G172" s="451"/>
      <c r="H172" s="451"/>
      <c r="I172" s="451"/>
      <c r="J172" s="187" t="s">
        <v>1264</v>
      </c>
      <c r="K172" s="179">
        <v>177.66</v>
      </c>
      <c r="L172" s="179">
        <v>54.83</v>
      </c>
      <c r="M172" s="179">
        <v>165.02</v>
      </c>
      <c r="N172" s="179">
        <v>162.49</v>
      </c>
      <c r="O172" s="179">
        <v>7.04</v>
      </c>
      <c r="P172" s="452"/>
      <c r="Q172" s="179"/>
      <c r="R172" s="179"/>
      <c r="S172" s="452"/>
      <c r="T172" s="179">
        <v>2902.15</v>
      </c>
      <c r="U172" s="179">
        <v>-1.22</v>
      </c>
      <c r="V172" s="179"/>
      <c r="W172" s="179"/>
      <c r="X172" s="179">
        <v>2944.46</v>
      </c>
      <c r="Y172" s="179"/>
      <c r="Z172" s="179"/>
      <c r="AA172" s="179">
        <v>3042.2400000000002</v>
      </c>
      <c r="AB172" s="179">
        <v>799.49999999999955</v>
      </c>
      <c r="AC172" s="181">
        <v>1</v>
      </c>
      <c r="AD172" s="181">
        <v>1</v>
      </c>
      <c r="AE172" s="179">
        <v>3.4409999999999998</v>
      </c>
      <c r="AF172" s="179">
        <v>165.02</v>
      </c>
      <c r="AG172" s="179"/>
      <c r="AH172" s="179"/>
      <c r="AI172" s="181"/>
      <c r="AJ172" s="181"/>
      <c r="AK172" s="181"/>
    </row>
    <row r="173" spans="1:37" ht="12.75" x14ac:dyDescent="0.2">
      <c r="A173" s="461" t="s">
        <v>1233</v>
      </c>
      <c r="B173" s="461"/>
      <c r="C173" s="462" t="s">
        <v>1234</v>
      </c>
      <c r="D173" s="462"/>
      <c r="E173" s="462"/>
      <c r="F173" s="462"/>
      <c r="G173" s="462"/>
      <c r="H173" s="462"/>
      <c r="I173" s="462"/>
      <c r="J173" s="184"/>
      <c r="K173" s="189">
        <v>3.98</v>
      </c>
      <c r="L173" s="189">
        <v>5.57</v>
      </c>
      <c r="M173" s="189">
        <v>320.01</v>
      </c>
      <c r="N173" s="189">
        <v>30.619999999999997</v>
      </c>
      <c r="O173" s="189">
        <v>1.3599999999999999</v>
      </c>
      <c r="P173" s="189">
        <v>450.83</v>
      </c>
      <c r="Q173" s="189">
        <v>13.52</v>
      </c>
      <c r="R173" s="189">
        <v>0</v>
      </c>
      <c r="S173" s="189">
        <v>0</v>
      </c>
      <c r="T173" s="189">
        <v>0</v>
      </c>
      <c r="U173" s="189">
        <v>0</v>
      </c>
      <c r="V173" s="189">
        <v>0</v>
      </c>
      <c r="W173" s="189">
        <v>471.11</v>
      </c>
      <c r="X173" s="185">
        <v>469.90000000000003</v>
      </c>
      <c r="Y173" s="185">
        <v>485.5</v>
      </c>
      <c r="Z173" s="185">
        <v>0</v>
      </c>
      <c r="AA173" s="180">
        <v>485.5</v>
      </c>
      <c r="AB173" s="185">
        <v>507.03000000000003</v>
      </c>
      <c r="AC173" s="180"/>
      <c r="AD173" s="180"/>
      <c r="AE173" s="189"/>
      <c r="AF173" s="189">
        <v>320.01</v>
      </c>
      <c r="AG173" s="189">
        <v>0</v>
      </c>
      <c r="AH173" s="189">
        <v>0</v>
      </c>
      <c r="AI173" s="180"/>
      <c r="AJ173" s="180"/>
      <c r="AK173" s="180"/>
    </row>
    <row r="174" spans="1:37" ht="12.75" x14ac:dyDescent="0.2">
      <c r="A174" s="461"/>
      <c r="B174" s="461"/>
      <c r="C174" s="462"/>
      <c r="D174" s="462"/>
      <c r="E174" s="462"/>
      <c r="F174" s="462"/>
      <c r="G174" s="462"/>
      <c r="H174" s="462"/>
      <c r="I174" s="462"/>
      <c r="J174" s="184"/>
      <c r="K174" s="189">
        <v>39.07</v>
      </c>
      <c r="L174" s="189">
        <v>0.69000000000000006</v>
      </c>
      <c r="M174" s="189">
        <v>24.16</v>
      </c>
      <c r="N174" s="189">
        <v>28.84</v>
      </c>
      <c r="O174" s="189">
        <v>1.2</v>
      </c>
      <c r="P174" s="189"/>
      <c r="Q174" s="189">
        <v>0</v>
      </c>
      <c r="R174" s="189">
        <v>0</v>
      </c>
      <c r="S174" s="189"/>
      <c r="T174" s="189">
        <v>464.34999999999997</v>
      </c>
      <c r="U174" s="189">
        <v>-0.2</v>
      </c>
      <c r="V174" s="189">
        <v>0</v>
      </c>
      <c r="W174" s="189">
        <v>0</v>
      </c>
      <c r="X174" s="185">
        <v>471.11</v>
      </c>
      <c r="Y174" s="185">
        <v>1.25</v>
      </c>
      <c r="Z174" s="185">
        <v>0</v>
      </c>
      <c r="AA174" s="180">
        <v>486.75</v>
      </c>
      <c r="AB174" s="185">
        <v>20.28000000000003</v>
      </c>
      <c r="AC174" s="180"/>
      <c r="AD174" s="180"/>
      <c r="AE174" s="189"/>
      <c r="AF174" s="189">
        <v>24.16</v>
      </c>
      <c r="AG174" s="189">
        <v>0</v>
      </c>
      <c r="AH174" s="189">
        <v>0</v>
      </c>
      <c r="AI174" s="180"/>
      <c r="AJ174" s="180"/>
      <c r="AK174" s="180"/>
    </row>
    <row r="175" spans="1:37" ht="12.75" x14ac:dyDescent="0.2">
      <c r="A175" s="182">
        <v>281</v>
      </c>
      <c r="B175" s="183" t="s">
        <v>1126</v>
      </c>
      <c r="C175" s="451" t="s">
        <v>461</v>
      </c>
      <c r="D175" s="451"/>
      <c r="E175" s="451"/>
      <c r="F175" s="451"/>
      <c r="G175" s="451"/>
      <c r="H175" s="451"/>
      <c r="I175" s="451"/>
      <c r="J175" s="188" t="s">
        <v>306</v>
      </c>
      <c r="K175" s="179">
        <v>1.04</v>
      </c>
      <c r="L175" s="179">
        <v>0.81</v>
      </c>
      <c r="M175" s="179">
        <v>36.58</v>
      </c>
      <c r="N175" s="179">
        <v>6.76</v>
      </c>
      <c r="O175" s="179">
        <v>0.35</v>
      </c>
      <c r="P175" s="452">
        <v>63.89</v>
      </c>
      <c r="Q175" s="179">
        <v>3.5</v>
      </c>
      <c r="R175" s="179"/>
      <c r="S175" s="452"/>
      <c r="T175" s="179"/>
      <c r="U175" s="179"/>
      <c r="V175" s="179"/>
      <c r="W175" s="179">
        <v>68.349999999999994</v>
      </c>
      <c r="X175" s="179">
        <v>68.040000000000006</v>
      </c>
      <c r="Y175" s="179">
        <v>70.3</v>
      </c>
      <c r="Z175" s="179">
        <v>0</v>
      </c>
      <c r="AA175" s="179">
        <v>70.3</v>
      </c>
      <c r="AB175" s="179">
        <v>73.56</v>
      </c>
      <c r="AC175" s="181">
        <v>1</v>
      </c>
      <c r="AD175" s="181">
        <v>1</v>
      </c>
      <c r="AE175" s="179">
        <v>1</v>
      </c>
      <c r="AF175" s="179">
        <v>36.58</v>
      </c>
      <c r="AG175" s="179"/>
      <c r="AH175" s="179"/>
      <c r="AI175" s="181"/>
      <c r="AJ175" s="181"/>
      <c r="AK175" s="181"/>
    </row>
    <row r="176" spans="1:37" ht="12.75" x14ac:dyDescent="0.2">
      <c r="A176" s="183"/>
      <c r="B176" s="183"/>
      <c r="C176" s="451"/>
      <c r="D176" s="451"/>
      <c r="E176" s="451"/>
      <c r="F176" s="451"/>
      <c r="G176" s="451"/>
      <c r="H176" s="451"/>
      <c r="I176" s="451"/>
      <c r="J176" s="187" t="s">
        <v>1265</v>
      </c>
      <c r="K176" s="179">
        <v>10.15</v>
      </c>
      <c r="L176" s="179">
        <v>0.14000000000000001</v>
      </c>
      <c r="M176" s="179">
        <v>1.74</v>
      </c>
      <c r="N176" s="179">
        <v>7.19</v>
      </c>
      <c r="O176" s="179">
        <v>0.31</v>
      </c>
      <c r="P176" s="452"/>
      <c r="Q176" s="179"/>
      <c r="R176" s="179"/>
      <c r="S176" s="452"/>
      <c r="T176" s="179">
        <v>67.39</v>
      </c>
      <c r="U176" s="179">
        <v>-0.05</v>
      </c>
      <c r="V176" s="179"/>
      <c r="W176" s="179"/>
      <c r="X176" s="179">
        <v>68.349999999999994</v>
      </c>
      <c r="Y176" s="179"/>
      <c r="Z176" s="179"/>
      <c r="AA176" s="179">
        <v>70.61999999999999</v>
      </c>
      <c r="AB176" s="179">
        <v>2.9400000000000119</v>
      </c>
      <c r="AC176" s="181">
        <v>1</v>
      </c>
      <c r="AD176" s="181">
        <v>1</v>
      </c>
      <c r="AE176" s="179">
        <v>3.4409999999999998</v>
      </c>
      <c r="AF176" s="179">
        <v>1.74</v>
      </c>
      <c r="AG176" s="179"/>
      <c r="AH176" s="179"/>
      <c r="AI176" s="181"/>
      <c r="AJ176" s="181"/>
      <c r="AK176" s="181"/>
    </row>
    <row r="177" spans="1:38" ht="12.75" x14ac:dyDescent="0.2">
      <c r="A177" s="182">
        <v>282</v>
      </c>
      <c r="B177" s="183" t="s">
        <v>1126</v>
      </c>
      <c r="C177" s="451" t="s">
        <v>1235</v>
      </c>
      <c r="D177" s="451"/>
      <c r="E177" s="451"/>
      <c r="F177" s="451"/>
      <c r="G177" s="451"/>
      <c r="H177" s="451"/>
      <c r="I177" s="451"/>
      <c r="J177" s="188" t="s">
        <v>102</v>
      </c>
      <c r="K177" s="179">
        <v>2.94</v>
      </c>
      <c r="L177" s="179">
        <v>4.76</v>
      </c>
      <c r="M177" s="179">
        <v>283.43</v>
      </c>
      <c r="N177" s="179">
        <v>23.86</v>
      </c>
      <c r="O177" s="179">
        <v>1.01</v>
      </c>
      <c r="P177" s="452">
        <v>386.94</v>
      </c>
      <c r="Q177" s="179">
        <v>10.02</v>
      </c>
      <c r="R177" s="179"/>
      <c r="S177" s="452"/>
      <c r="T177" s="179"/>
      <c r="U177" s="179"/>
      <c r="V177" s="179"/>
      <c r="W177" s="179">
        <v>402.76</v>
      </c>
      <c r="X177" s="179">
        <v>401.86</v>
      </c>
      <c r="Y177" s="179">
        <v>415.2</v>
      </c>
      <c r="Z177" s="179">
        <v>0</v>
      </c>
      <c r="AA177" s="179">
        <v>415.2</v>
      </c>
      <c r="AB177" s="179">
        <v>433.47</v>
      </c>
      <c r="AC177" s="181">
        <v>1</v>
      </c>
      <c r="AD177" s="181">
        <v>1</v>
      </c>
      <c r="AE177" s="179">
        <v>1</v>
      </c>
      <c r="AF177" s="179">
        <v>283.43</v>
      </c>
      <c r="AG177" s="179"/>
      <c r="AH177" s="179"/>
      <c r="AI177" s="181"/>
      <c r="AJ177" s="181"/>
      <c r="AK177" s="181"/>
    </row>
    <row r="178" spans="1:38" ht="12.75" x14ac:dyDescent="0.2">
      <c r="A178" s="183"/>
      <c r="B178" s="183"/>
      <c r="C178" s="451"/>
      <c r="D178" s="451"/>
      <c r="E178" s="451"/>
      <c r="F178" s="451"/>
      <c r="G178" s="451"/>
      <c r="H178" s="451"/>
      <c r="I178" s="451"/>
      <c r="J178" s="187" t="s">
        <v>237</v>
      </c>
      <c r="K178" s="179">
        <v>28.92</v>
      </c>
      <c r="L178" s="179">
        <v>0.55000000000000004</v>
      </c>
      <c r="M178" s="179">
        <v>22.42</v>
      </c>
      <c r="N178" s="179">
        <v>21.65</v>
      </c>
      <c r="O178" s="179">
        <v>0.89</v>
      </c>
      <c r="P178" s="452"/>
      <c r="Q178" s="179"/>
      <c r="R178" s="179"/>
      <c r="S178" s="452"/>
      <c r="T178" s="179">
        <v>396.96</v>
      </c>
      <c r="U178" s="179">
        <v>-0.15</v>
      </c>
      <c r="V178" s="179"/>
      <c r="W178" s="179"/>
      <c r="X178" s="179">
        <v>402.76</v>
      </c>
      <c r="Y178" s="179"/>
      <c r="Z178" s="179"/>
      <c r="AA178" s="179">
        <v>416.13</v>
      </c>
      <c r="AB178" s="179">
        <v>17.340000000000032</v>
      </c>
      <c r="AC178" s="181">
        <v>1</v>
      </c>
      <c r="AD178" s="181">
        <v>1</v>
      </c>
      <c r="AE178" s="179">
        <v>3.4409999999999998</v>
      </c>
      <c r="AF178" s="179">
        <v>22.42</v>
      </c>
      <c r="AG178" s="179"/>
      <c r="AH178" s="179"/>
      <c r="AI178" s="181"/>
      <c r="AJ178" s="181"/>
      <c r="AK178" s="181"/>
    </row>
    <row r="179" spans="1:38" s="4" customFormat="1" ht="12.75" x14ac:dyDescent="0.2">
      <c r="A179" s="17"/>
      <c r="B179" s="17"/>
      <c r="C179" s="432" t="s">
        <v>1266</v>
      </c>
      <c r="D179" s="432"/>
      <c r="E179" s="432"/>
      <c r="F179" s="432"/>
      <c r="G179" s="432"/>
      <c r="H179" s="432"/>
      <c r="I179" s="432"/>
      <c r="J179" s="25"/>
      <c r="K179" s="41">
        <f>K173+K141+K97</f>
        <v>-260.42</v>
      </c>
      <c r="L179" s="41">
        <f t="shared" ref="L179:AI180" si="3">L173+L141+L97</f>
        <v>-2428.35</v>
      </c>
      <c r="M179" s="41">
        <f t="shared" si="3"/>
        <v>-16079.21999999999</v>
      </c>
      <c r="N179" s="41">
        <f t="shared" si="3"/>
        <v>-1730.1300000000003</v>
      </c>
      <c r="O179" s="41">
        <f t="shared" si="3"/>
        <v>-88.809999999999988</v>
      </c>
      <c r="P179" s="41">
        <f t="shared" si="3"/>
        <v>-25777.860000000008</v>
      </c>
      <c r="Q179" s="41">
        <f t="shared" si="3"/>
        <v>-877.41999999999985</v>
      </c>
      <c r="R179" s="41">
        <f t="shared" si="3"/>
        <v>0</v>
      </c>
      <c r="S179" s="41">
        <f t="shared" si="3"/>
        <v>0</v>
      </c>
      <c r="T179" s="41">
        <f t="shared" si="3"/>
        <v>0</v>
      </c>
      <c r="U179" s="41">
        <f t="shared" si="3"/>
        <v>0</v>
      </c>
      <c r="V179" s="41">
        <f t="shared" si="3"/>
        <v>0</v>
      </c>
      <c r="W179" s="41">
        <f t="shared" si="3"/>
        <v>-27041.580000000038</v>
      </c>
      <c r="X179" s="41">
        <f t="shared" si="3"/>
        <v>-26962.25999999998</v>
      </c>
      <c r="Y179" s="41">
        <f t="shared" si="3"/>
        <v>-27857.540000000015</v>
      </c>
      <c r="Z179" s="41">
        <f t="shared" si="3"/>
        <v>0</v>
      </c>
      <c r="AA179" s="41">
        <f t="shared" si="3"/>
        <v>-27857.540000000015</v>
      </c>
      <c r="AB179" s="41">
        <f t="shared" si="3"/>
        <v>-35401.010000000024</v>
      </c>
      <c r="AC179" s="41">
        <f t="shared" si="3"/>
        <v>0</v>
      </c>
      <c r="AD179" s="41">
        <f t="shared" si="3"/>
        <v>0</v>
      </c>
      <c r="AE179" s="41">
        <f t="shared" si="3"/>
        <v>0</v>
      </c>
      <c r="AF179" s="41">
        <f t="shared" si="3"/>
        <v>-16079.21999999999</v>
      </c>
      <c r="AG179" s="41">
        <f t="shared" si="3"/>
        <v>0</v>
      </c>
      <c r="AH179" s="41">
        <f t="shared" si="3"/>
        <v>0</v>
      </c>
      <c r="AI179" s="41">
        <f t="shared" si="3"/>
        <v>0</v>
      </c>
    </row>
    <row r="180" spans="1:38" s="9" customFormat="1" ht="12.75" x14ac:dyDescent="0.2">
      <c r="A180" s="18"/>
      <c r="B180" s="18"/>
      <c r="C180" s="432"/>
      <c r="D180" s="432"/>
      <c r="E180" s="432"/>
      <c r="F180" s="432"/>
      <c r="G180" s="432"/>
      <c r="H180" s="432"/>
      <c r="I180" s="432"/>
      <c r="J180" s="26"/>
      <c r="K180" s="27">
        <f>K174+K142+K98</f>
        <v>-2048.8699999999994</v>
      </c>
      <c r="L180" s="27">
        <f t="shared" si="3"/>
        <v>-531.84000000000015</v>
      </c>
      <c r="M180" s="27">
        <f t="shared" si="3"/>
        <v>-1586.7800000000007</v>
      </c>
      <c r="N180" s="27">
        <f t="shared" si="3"/>
        <v>-1737.5500000000006</v>
      </c>
      <c r="O180" s="27">
        <f t="shared" si="3"/>
        <v>-78.149999999999963</v>
      </c>
      <c r="P180" s="27">
        <f t="shared" si="3"/>
        <v>0</v>
      </c>
      <c r="Q180" s="27">
        <f t="shared" si="3"/>
        <v>0</v>
      </c>
      <c r="R180" s="27">
        <f t="shared" si="3"/>
        <v>0</v>
      </c>
      <c r="S180" s="27">
        <f t="shared" si="3"/>
        <v>0</v>
      </c>
      <c r="T180" s="27">
        <f t="shared" si="3"/>
        <v>-26655.279999999984</v>
      </c>
      <c r="U180" s="27">
        <f t="shared" si="3"/>
        <v>13.530000000000001</v>
      </c>
      <c r="V180" s="27">
        <f t="shared" si="3"/>
        <v>0</v>
      </c>
      <c r="W180" s="27">
        <f t="shared" si="3"/>
        <v>0</v>
      </c>
      <c r="X180" s="27">
        <f t="shared" si="3"/>
        <v>-27041.580000000038</v>
      </c>
      <c r="Y180" s="27">
        <f t="shared" si="3"/>
        <v>-81.94</v>
      </c>
      <c r="Z180" s="27">
        <f t="shared" si="3"/>
        <v>0</v>
      </c>
      <c r="AA180" s="27">
        <f t="shared" si="3"/>
        <v>-27939.480000000025</v>
      </c>
      <c r="AB180" s="27">
        <f t="shared" si="3"/>
        <v>-7461.5299999999806</v>
      </c>
      <c r="AC180" s="27">
        <f t="shared" si="3"/>
        <v>0</v>
      </c>
      <c r="AD180" s="27">
        <f t="shared" si="3"/>
        <v>0</v>
      </c>
      <c r="AE180" s="27">
        <f t="shared" si="3"/>
        <v>0</v>
      </c>
      <c r="AF180" s="27">
        <f t="shared" si="3"/>
        <v>-1586.7800000000007</v>
      </c>
      <c r="AG180" s="27">
        <f t="shared" si="3"/>
        <v>0</v>
      </c>
      <c r="AH180" s="27">
        <f t="shared" si="3"/>
        <v>0</v>
      </c>
      <c r="AI180" s="27">
        <f t="shared" si="3"/>
        <v>0</v>
      </c>
    </row>
    <row r="181" spans="1:38" s="158" customFormat="1" x14ac:dyDescent="0.2">
      <c r="B181" s="158" t="s">
        <v>1267</v>
      </c>
      <c r="J181" s="160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AA181" s="161"/>
      <c r="AF181" s="161"/>
      <c r="AG181" s="161"/>
      <c r="AH181" s="161"/>
      <c r="AI181" s="161"/>
    </row>
    <row r="182" spans="1:38" ht="12.75" customHeight="1" x14ac:dyDescent="0.2">
      <c r="A182" s="459" t="s">
        <v>1268</v>
      </c>
      <c r="B182" s="459"/>
      <c r="C182" s="460" t="s">
        <v>1269</v>
      </c>
      <c r="D182" s="460"/>
      <c r="E182" s="460"/>
      <c r="F182" s="460"/>
      <c r="G182" s="460"/>
      <c r="H182" s="460"/>
      <c r="I182" s="460"/>
      <c r="J182" s="211"/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3">
        <v>0</v>
      </c>
      <c r="Y182" s="213">
        <v>0</v>
      </c>
      <c r="Z182" s="213">
        <v>0</v>
      </c>
      <c r="AA182" s="212">
        <v>0</v>
      </c>
      <c r="AB182" s="212"/>
      <c r="AC182" s="212"/>
      <c r="AD182" s="216"/>
      <c r="AE182" s="216"/>
      <c r="AF182" s="216">
        <v>0</v>
      </c>
      <c r="AG182" s="216">
        <v>0</v>
      </c>
      <c r="AH182" s="216">
        <v>650.89</v>
      </c>
      <c r="AI182" s="212"/>
      <c r="AJ182" s="212"/>
      <c r="AK182" s="190"/>
      <c r="AL182" s="190"/>
    </row>
    <row r="183" spans="1:38" ht="12.75" x14ac:dyDescent="0.2">
      <c r="A183" s="459"/>
      <c r="B183" s="459"/>
      <c r="C183" s="460"/>
      <c r="D183" s="460"/>
      <c r="E183" s="460"/>
      <c r="F183" s="460"/>
      <c r="G183" s="460"/>
      <c r="H183" s="460"/>
      <c r="I183" s="460"/>
      <c r="J183" s="211"/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/>
      <c r="Q183" s="216">
        <v>0</v>
      </c>
      <c r="R183" s="216">
        <v>0</v>
      </c>
      <c r="S183" s="216"/>
      <c r="T183" s="216">
        <v>0</v>
      </c>
      <c r="U183" s="216">
        <v>0</v>
      </c>
      <c r="V183" s="216">
        <v>0</v>
      </c>
      <c r="W183" s="216">
        <v>0</v>
      </c>
      <c r="X183" s="213">
        <v>0</v>
      </c>
      <c r="Y183" s="213">
        <v>0</v>
      </c>
      <c r="Z183" s="213">
        <v>0</v>
      </c>
      <c r="AA183" s="212">
        <v>0</v>
      </c>
      <c r="AB183" s="212"/>
      <c r="AC183" s="212"/>
      <c r="AD183" s="216"/>
      <c r="AE183" s="216"/>
      <c r="AF183" s="216">
        <v>0</v>
      </c>
      <c r="AG183" s="216">
        <v>0</v>
      </c>
      <c r="AH183" s="216">
        <v>0</v>
      </c>
      <c r="AI183" s="212"/>
      <c r="AJ183" s="212"/>
      <c r="AK183" s="190"/>
      <c r="AL183" s="190"/>
    </row>
    <row r="184" spans="1:38" ht="12.75" customHeight="1" x14ac:dyDescent="0.2">
      <c r="A184" s="209">
        <v>58</v>
      </c>
      <c r="B184" s="210" t="s">
        <v>621</v>
      </c>
      <c r="C184" s="458" t="s">
        <v>1270</v>
      </c>
      <c r="D184" s="458"/>
      <c r="E184" s="458"/>
      <c r="F184" s="458"/>
      <c r="G184" s="458"/>
      <c r="H184" s="458"/>
      <c r="I184" s="458"/>
      <c r="J184" s="215" t="s">
        <v>169</v>
      </c>
      <c r="K184" s="208"/>
      <c r="L184" s="208"/>
      <c r="M184" s="208"/>
      <c r="N184" s="208"/>
      <c r="O184" s="208"/>
      <c r="P184" s="457"/>
      <c r="Q184" s="208"/>
      <c r="R184" s="208"/>
      <c r="S184" s="457"/>
      <c r="T184" s="208"/>
      <c r="U184" s="208"/>
      <c r="V184" s="208"/>
      <c r="W184" s="208"/>
      <c r="X184" s="208"/>
      <c r="Y184" s="208">
        <v>0</v>
      </c>
      <c r="Z184" s="208">
        <v>0</v>
      </c>
      <c r="AA184" s="208"/>
      <c r="AB184" s="217">
        <v>1</v>
      </c>
      <c r="AC184" s="217">
        <v>1</v>
      </c>
      <c r="AD184" s="208">
        <v>1</v>
      </c>
      <c r="AE184" s="208">
        <v>1</v>
      </c>
      <c r="AF184" s="208"/>
      <c r="AG184" s="208"/>
      <c r="AH184" s="208">
        <v>130.5</v>
      </c>
      <c r="AI184" s="217"/>
      <c r="AJ184" s="217"/>
      <c r="AK184" s="191"/>
      <c r="AL184" s="191"/>
    </row>
    <row r="185" spans="1:38" ht="12.75" x14ac:dyDescent="0.2">
      <c r="A185" s="210"/>
      <c r="B185" s="210"/>
      <c r="C185" s="458"/>
      <c r="D185" s="458"/>
      <c r="E185" s="458"/>
      <c r="F185" s="458"/>
      <c r="G185" s="458"/>
      <c r="H185" s="458"/>
      <c r="I185" s="458"/>
      <c r="J185" s="214" t="s">
        <v>103</v>
      </c>
      <c r="K185" s="208"/>
      <c r="L185" s="208"/>
      <c r="M185" s="208"/>
      <c r="N185" s="208"/>
      <c r="O185" s="208"/>
      <c r="P185" s="457"/>
      <c r="Q185" s="208"/>
      <c r="R185" s="208"/>
      <c r="S185" s="457"/>
      <c r="T185" s="208"/>
      <c r="U185" s="208"/>
      <c r="V185" s="208"/>
      <c r="W185" s="208"/>
      <c r="X185" s="208"/>
      <c r="Y185" s="208"/>
      <c r="Z185" s="208"/>
      <c r="AA185" s="208">
        <v>0</v>
      </c>
      <c r="AB185" s="217">
        <v>1</v>
      </c>
      <c r="AC185" s="217">
        <v>1</v>
      </c>
      <c r="AD185" s="208">
        <v>3.4409999999999998</v>
      </c>
      <c r="AE185" s="208">
        <v>3.0280800000000001</v>
      </c>
      <c r="AF185" s="208"/>
      <c r="AG185" s="208"/>
      <c r="AH185" s="208"/>
      <c r="AI185" s="217"/>
      <c r="AJ185" s="217"/>
      <c r="AK185" s="191"/>
      <c r="AL185" s="191"/>
    </row>
    <row r="186" spans="1:38" ht="12.75" customHeight="1" x14ac:dyDescent="0.2">
      <c r="A186" s="209">
        <v>59</v>
      </c>
      <c r="B186" s="210" t="s">
        <v>621</v>
      </c>
      <c r="C186" s="458" t="s">
        <v>1271</v>
      </c>
      <c r="D186" s="458"/>
      <c r="E186" s="458"/>
      <c r="F186" s="458"/>
      <c r="G186" s="458"/>
      <c r="H186" s="458"/>
      <c r="I186" s="458"/>
      <c r="J186" s="215" t="s">
        <v>169</v>
      </c>
      <c r="K186" s="208"/>
      <c r="L186" s="208"/>
      <c r="M186" s="208"/>
      <c r="N186" s="208"/>
      <c r="O186" s="208"/>
      <c r="P186" s="457"/>
      <c r="Q186" s="208"/>
      <c r="R186" s="208"/>
      <c r="S186" s="457"/>
      <c r="T186" s="208"/>
      <c r="U186" s="208"/>
      <c r="V186" s="208"/>
      <c r="W186" s="208"/>
      <c r="X186" s="208"/>
      <c r="Y186" s="208">
        <v>0</v>
      </c>
      <c r="Z186" s="208">
        <v>0</v>
      </c>
      <c r="AA186" s="208"/>
      <c r="AB186" s="217">
        <v>1</v>
      </c>
      <c r="AC186" s="217">
        <v>1</v>
      </c>
      <c r="AD186" s="208">
        <v>1</v>
      </c>
      <c r="AE186" s="208">
        <v>1</v>
      </c>
      <c r="AF186" s="208"/>
      <c r="AG186" s="208"/>
      <c r="AH186" s="208">
        <v>239.89</v>
      </c>
      <c r="AI186" s="217"/>
      <c r="AJ186" s="217"/>
      <c r="AK186" s="191"/>
      <c r="AL186" s="191"/>
    </row>
    <row r="187" spans="1:38" ht="12.75" x14ac:dyDescent="0.2">
      <c r="A187" s="210"/>
      <c r="B187" s="210"/>
      <c r="C187" s="458"/>
      <c r="D187" s="458"/>
      <c r="E187" s="458"/>
      <c r="F187" s="458"/>
      <c r="G187" s="458"/>
      <c r="H187" s="458"/>
      <c r="I187" s="458"/>
      <c r="J187" s="214" t="s">
        <v>103</v>
      </c>
      <c r="K187" s="208"/>
      <c r="L187" s="208"/>
      <c r="M187" s="208"/>
      <c r="N187" s="208"/>
      <c r="O187" s="208"/>
      <c r="P187" s="457"/>
      <c r="Q187" s="208"/>
      <c r="R187" s="208"/>
      <c r="S187" s="457"/>
      <c r="T187" s="208"/>
      <c r="U187" s="208"/>
      <c r="V187" s="208"/>
      <c r="W187" s="208"/>
      <c r="X187" s="208"/>
      <c r="Y187" s="208"/>
      <c r="Z187" s="208"/>
      <c r="AA187" s="208">
        <v>0</v>
      </c>
      <c r="AB187" s="217">
        <v>1</v>
      </c>
      <c r="AC187" s="217">
        <v>1</v>
      </c>
      <c r="AD187" s="208">
        <v>3.4409999999999998</v>
      </c>
      <c r="AE187" s="208">
        <v>3.0280800000000001</v>
      </c>
      <c r="AF187" s="208"/>
      <c r="AG187" s="208"/>
      <c r="AH187" s="208"/>
      <c r="AI187" s="217"/>
      <c r="AJ187" s="217"/>
      <c r="AK187" s="191"/>
      <c r="AL187" s="191"/>
    </row>
    <row r="188" spans="1:38" ht="12.75" customHeight="1" x14ac:dyDescent="0.2">
      <c r="A188" s="209">
        <v>60</v>
      </c>
      <c r="B188" s="210" t="s">
        <v>621</v>
      </c>
      <c r="C188" s="458" t="s">
        <v>1272</v>
      </c>
      <c r="D188" s="458"/>
      <c r="E188" s="458"/>
      <c r="F188" s="458"/>
      <c r="G188" s="458"/>
      <c r="H188" s="458"/>
      <c r="I188" s="458"/>
      <c r="J188" s="215" t="s">
        <v>169</v>
      </c>
      <c r="K188" s="208"/>
      <c r="L188" s="208"/>
      <c r="M188" s="208"/>
      <c r="N188" s="208"/>
      <c r="O188" s="208"/>
      <c r="P188" s="457"/>
      <c r="Q188" s="208"/>
      <c r="R188" s="208"/>
      <c r="S188" s="457"/>
      <c r="T188" s="208"/>
      <c r="U188" s="208"/>
      <c r="V188" s="208"/>
      <c r="W188" s="208"/>
      <c r="X188" s="208"/>
      <c r="Y188" s="208">
        <v>0</v>
      </c>
      <c r="Z188" s="208">
        <v>0</v>
      </c>
      <c r="AA188" s="208"/>
      <c r="AB188" s="217">
        <v>1</v>
      </c>
      <c r="AC188" s="217">
        <v>1</v>
      </c>
      <c r="AD188" s="208">
        <v>1</v>
      </c>
      <c r="AE188" s="208">
        <v>1</v>
      </c>
      <c r="AF188" s="208"/>
      <c r="AG188" s="208"/>
      <c r="AH188" s="208">
        <v>428.4</v>
      </c>
      <c r="AI188" s="217"/>
      <c r="AJ188" s="217"/>
      <c r="AK188" s="191"/>
      <c r="AL188" s="191"/>
    </row>
    <row r="189" spans="1:38" ht="12.75" x14ac:dyDescent="0.2">
      <c r="A189" s="210"/>
      <c r="B189" s="210"/>
      <c r="C189" s="458"/>
      <c r="D189" s="458"/>
      <c r="E189" s="458"/>
      <c r="F189" s="458"/>
      <c r="G189" s="458"/>
      <c r="H189" s="458"/>
      <c r="I189" s="458"/>
      <c r="J189" s="214" t="s">
        <v>207</v>
      </c>
      <c r="K189" s="208"/>
      <c r="L189" s="208"/>
      <c r="M189" s="208"/>
      <c r="N189" s="208"/>
      <c r="O189" s="208"/>
      <c r="P189" s="457"/>
      <c r="Q189" s="208"/>
      <c r="R189" s="208"/>
      <c r="S189" s="457"/>
      <c r="T189" s="208"/>
      <c r="U189" s="208"/>
      <c r="V189" s="208"/>
      <c r="W189" s="208"/>
      <c r="X189" s="208"/>
      <c r="Y189" s="208"/>
      <c r="Z189" s="208"/>
      <c r="AA189" s="208">
        <v>0</v>
      </c>
      <c r="AB189" s="217">
        <v>1</v>
      </c>
      <c r="AC189" s="217">
        <v>1</v>
      </c>
      <c r="AD189" s="208">
        <v>3.4409999999999998</v>
      </c>
      <c r="AE189" s="208">
        <v>3.0280800000000001</v>
      </c>
      <c r="AF189" s="208"/>
      <c r="AG189" s="208"/>
      <c r="AH189" s="208"/>
      <c r="AI189" s="217"/>
      <c r="AJ189" s="217"/>
      <c r="AK189" s="191"/>
      <c r="AL189" s="191"/>
    </row>
    <row r="190" spans="1:38" ht="12.75" customHeight="1" x14ac:dyDescent="0.2">
      <c r="A190" s="209">
        <v>61</v>
      </c>
      <c r="B190" s="210" t="s">
        <v>621</v>
      </c>
      <c r="C190" s="458" t="s">
        <v>1273</v>
      </c>
      <c r="D190" s="458"/>
      <c r="E190" s="458"/>
      <c r="F190" s="458"/>
      <c r="G190" s="458"/>
      <c r="H190" s="458"/>
      <c r="I190" s="458"/>
      <c r="J190" s="215" t="s">
        <v>169</v>
      </c>
      <c r="K190" s="208"/>
      <c r="L190" s="208"/>
      <c r="M190" s="208"/>
      <c r="N190" s="208"/>
      <c r="O190" s="208"/>
      <c r="P190" s="457"/>
      <c r="Q190" s="208"/>
      <c r="R190" s="208"/>
      <c r="S190" s="457"/>
      <c r="T190" s="208"/>
      <c r="U190" s="208"/>
      <c r="V190" s="208"/>
      <c r="W190" s="208"/>
      <c r="X190" s="208"/>
      <c r="Y190" s="208">
        <v>0</v>
      </c>
      <c r="Z190" s="208">
        <v>0</v>
      </c>
      <c r="AA190" s="208"/>
      <c r="AB190" s="217">
        <v>1</v>
      </c>
      <c r="AC190" s="217">
        <v>1</v>
      </c>
      <c r="AD190" s="208">
        <v>1</v>
      </c>
      <c r="AE190" s="208">
        <v>1</v>
      </c>
      <c r="AF190" s="208"/>
      <c r="AG190" s="208"/>
      <c r="AH190" s="208">
        <v>-147.9</v>
      </c>
      <c r="AI190" s="217"/>
      <c r="AJ190" s="217"/>
      <c r="AK190" s="191"/>
      <c r="AL190" s="191"/>
    </row>
    <row r="191" spans="1:38" ht="12.75" x14ac:dyDescent="0.2">
      <c r="A191" s="210"/>
      <c r="B191" s="210"/>
      <c r="C191" s="458"/>
      <c r="D191" s="458"/>
      <c r="E191" s="458"/>
      <c r="F191" s="458"/>
      <c r="G191" s="458"/>
      <c r="H191" s="458"/>
      <c r="I191" s="458"/>
      <c r="J191" s="214" t="s">
        <v>1286</v>
      </c>
      <c r="K191" s="208"/>
      <c r="L191" s="208"/>
      <c r="M191" s="208"/>
      <c r="N191" s="208"/>
      <c r="O191" s="208"/>
      <c r="P191" s="457"/>
      <c r="Q191" s="208"/>
      <c r="R191" s="208"/>
      <c r="S191" s="457"/>
      <c r="T191" s="208"/>
      <c r="U191" s="208"/>
      <c r="V191" s="208"/>
      <c r="W191" s="208"/>
      <c r="X191" s="208"/>
      <c r="Y191" s="208"/>
      <c r="Z191" s="208"/>
      <c r="AA191" s="208">
        <v>0</v>
      </c>
      <c r="AB191" s="217">
        <v>1</v>
      </c>
      <c r="AC191" s="217">
        <v>1</v>
      </c>
      <c r="AD191" s="208">
        <v>3.4409999999999998</v>
      </c>
      <c r="AE191" s="208">
        <v>3.0280800000000001</v>
      </c>
      <c r="AF191" s="208"/>
      <c r="AG191" s="208"/>
      <c r="AH191" s="208"/>
      <c r="AI191" s="217"/>
      <c r="AJ191" s="217"/>
      <c r="AK191" s="191"/>
      <c r="AL191" s="191"/>
    </row>
    <row r="192" spans="1:38" ht="12.75" customHeight="1" x14ac:dyDescent="0.2">
      <c r="A192" s="459" t="s">
        <v>1274</v>
      </c>
      <c r="B192" s="459"/>
      <c r="C192" s="460" t="s">
        <v>1275</v>
      </c>
      <c r="D192" s="460"/>
      <c r="E192" s="460"/>
      <c r="F192" s="460"/>
      <c r="G192" s="460"/>
      <c r="H192" s="460"/>
      <c r="I192" s="460"/>
      <c r="J192" s="211"/>
      <c r="K192" s="216">
        <v>0</v>
      </c>
      <c r="L192" s="216">
        <v>0</v>
      </c>
      <c r="M192" s="216">
        <v>6319.29</v>
      </c>
      <c r="N192" s="216">
        <v>0</v>
      </c>
      <c r="O192" s="216">
        <v>0</v>
      </c>
      <c r="P192" s="216">
        <v>7082.87</v>
      </c>
      <c r="Q192" s="216">
        <v>0</v>
      </c>
      <c r="R192" s="216">
        <v>0</v>
      </c>
      <c r="S192" s="216">
        <v>0</v>
      </c>
      <c r="T192" s="216">
        <v>0</v>
      </c>
      <c r="U192" s="216">
        <v>0</v>
      </c>
      <c r="V192" s="216">
        <v>0</v>
      </c>
      <c r="W192" s="216">
        <v>7189.11</v>
      </c>
      <c r="X192" s="213">
        <v>7189.11</v>
      </c>
      <c r="Y192" s="213">
        <v>7427.83</v>
      </c>
      <c r="Z192" s="213">
        <v>0</v>
      </c>
      <c r="AA192" s="212">
        <v>7427.83</v>
      </c>
      <c r="AB192" s="212"/>
      <c r="AC192" s="212"/>
      <c r="AD192" s="216"/>
      <c r="AE192" s="216"/>
      <c r="AF192" s="216">
        <v>6319.29</v>
      </c>
      <c r="AG192" s="216">
        <v>0</v>
      </c>
      <c r="AH192" s="216">
        <v>-6445.45</v>
      </c>
      <c r="AI192" s="212"/>
      <c r="AJ192" s="212"/>
      <c r="AK192" s="190"/>
    </row>
    <row r="193" spans="1:37" ht="12.75" x14ac:dyDescent="0.2">
      <c r="A193" s="459"/>
      <c r="B193" s="459"/>
      <c r="C193" s="460"/>
      <c r="D193" s="460"/>
      <c r="E193" s="460"/>
      <c r="F193" s="460"/>
      <c r="G193" s="460"/>
      <c r="H193" s="460"/>
      <c r="I193" s="460"/>
      <c r="J193" s="211"/>
      <c r="K193" s="216">
        <v>0</v>
      </c>
      <c r="L193" s="216">
        <v>0</v>
      </c>
      <c r="M193" s="216">
        <v>763.58</v>
      </c>
      <c r="N193" s="216">
        <v>0</v>
      </c>
      <c r="O193" s="216">
        <v>0</v>
      </c>
      <c r="P193" s="216"/>
      <c r="Q193" s="216">
        <v>0</v>
      </c>
      <c r="R193" s="216">
        <v>0</v>
      </c>
      <c r="S193" s="216"/>
      <c r="T193" s="216">
        <v>7082.87</v>
      </c>
      <c r="U193" s="216">
        <v>0</v>
      </c>
      <c r="V193" s="216">
        <v>0</v>
      </c>
      <c r="W193" s="216">
        <v>0</v>
      </c>
      <c r="X193" s="213">
        <v>7189.11</v>
      </c>
      <c r="Y193" s="213">
        <v>0</v>
      </c>
      <c r="Z193" s="213">
        <v>0</v>
      </c>
      <c r="AA193" s="212">
        <v>7427.83</v>
      </c>
      <c r="AB193" s="212"/>
      <c r="AC193" s="212"/>
      <c r="AD193" s="216"/>
      <c r="AE193" s="216"/>
      <c r="AF193" s="216">
        <v>763.58</v>
      </c>
      <c r="AG193" s="216">
        <v>0</v>
      </c>
      <c r="AH193" s="216">
        <v>0</v>
      </c>
      <c r="AI193" s="212"/>
      <c r="AJ193" s="212"/>
      <c r="AK193" s="190"/>
    </row>
    <row r="194" spans="1:37" ht="12.75" customHeight="1" x14ac:dyDescent="0.2">
      <c r="A194" s="209">
        <v>208</v>
      </c>
      <c r="B194" s="210" t="s">
        <v>1276</v>
      </c>
      <c r="C194" s="458" t="s">
        <v>368</v>
      </c>
      <c r="D194" s="458"/>
      <c r="E194" s="458"/>
      <c r="F194" s="458"/>
      <c r="G194" s="458"/>
      <c r="H194" s="458"/>
      <c r="I194" s="458"/>
      <c r="J194" s="215" t="s">
        <v>178</v>
      </c>
      <c r="K194" s="208"/>
      <c r="L194" s="208"/>
      <c r="M194" s="208"/>
      <c r="N194" s="208"/>
      <c r="O194" s="208"/>
      <c r="P194" s="457"/>
      <c r="Q194" s="208"/>
      <c r="R194" s="208"/>
      <c r="S194" s="457"/>
      <c r="T194" s="208"/>
      <c r="U194" s="208"/>
      <c r="V194" s="208"/>
      <c r="W194" s="208"/>
      <c r="X194" s="208"/>
      <c r="Y194" s="208">
        <v>0</v>
      </c>
      <c r="Z194" s="208">
        <v>0</v>
      </c>
      <c r="AA194" s="208"/>
      <c r="AB194" s="217">
        <v>1</v>
      </c>
      <c r="AC194" s="217">
        <v>1</v>
      </c>
      <c r="AD194" s="208">
        <v>1</v>
      </c>
      <c r="AE194" s="208">
        <v>1</v>
      </c>
      <c r="AF194" s="208"/>
      <c r="AG194" s="208"/>
      <c r="AH194" s="208">
        <v>-6445.45</v>
      </c>
      <c r="AI194" s="217"/>
      <c r="AJ194" s="217"/>
      <c r="AK194" s="191"/>
    </row>
    <row r="195" spans="1:37" ht="12.75" x14ac:dyDescent="0.2">
      <c r="A195" s="210"/>
      <c r="B195" s="210"/>
      <c r="C195" s="458"/>
      <c r="D195" s="458"/>
      <c r="E195" s="458"/>
      <c r="F195" s="458"/>
      <c r="G195" s="458"/>
      <c r="H195" s="458"/>
      <c r="I195" s="458"/>
      <c r="J195" s="214" t="s">
        <v>1287</v>
      </c>
      <c r="K195" s="208"/>
      <c r="L195" s="208"/>
      <c r="M195" s="208"/>
      <c r="N195" s="208"/>
      <c r="O195" s="208"/>
      <c r="P195" s="457"/>
      <c r="Q195" s="208"/>
      <c r="R195" s="208"/>
      <c r="S195" s="457"/>
      <c r="T195" s="208"/>
      <c r="U195" s="208"/>
      <c r="V195" s="208"/>
      <c r="W195" s="208"/>
      <c r="X195" s="208"/>
      <c r="Y195" s="208"/>
      <c r="Z195" s="208"/>
      <c r="AA195" s="208">
        <v>0</v>
      </c>
      <c r="AB195" s="217">
        <v>1</v>
      </c>
      <c r="AC195" s="217">
        <v>1</v>
      </c>
      <c r="AD195" s="208">
        <v>3.4409999999999998</v>
      </c>
      <c r="AE195" s="208">
        <v>3.0280800000000001</v>
      </c>
      <c r="AF195" s="208"/>
      <c r="AG195" s="208"/>
      <c r="AH195" s="208"/>
      <c r="AI195" s="217"/>
      <c r="AJ195" s="217"/>
      <c r="AK195" s="191"/>
    </row>
    <row r="196" spans="1:37" ht="12.75" customHeight="1" x14ac:dyDescent="0.2">
      <c r="A196" s="209">
        <v>209</v>
      </c>
      <c r="B196" s="210" t="s">
        <v>1276</v>
      </c>
      <c r="C196" s="458" t="s">
        <v>1277</v>
      </c>
      <c r="D196" s="458"/>
      <c r="E196" s="458"/>
      <c r="F196" s="458"/>
      <c r="G196" s="458"/>
      <c r="H196" s="458"/>
      <c r="I196" s="458"/>
      <c r="J196" s="215" t="s">
        <v>178</v>
      </c>
      <c r="K196" s="208"/>
      <c r="L196" s="208"/>
      <c r="M196" s="208">
        <v>6319.29</v>
      </c>
      <c r="N196" s="208"/>
      <c r="O196" s="208"/>
      <c r="P196" s="457">
        <v>7082.87</v>
      </c>
      <c r="Q196" s="208"/>
      <c r="R196" s="208"/>
      <c r="S196" s="457"/>
      <c r="T196" s="208"/>
      <c r="U196" s="208"/>
      <c r="V196" s="208"/>
      <c r="W196" s="208">
        <v>7189.11</v>
      </c>
      <c r="X196" s="208">
        <v>7189.11</v>
      </c>
      <c r="Y196" s="208">
        <v>7427.83</v>
      </c>
      <c r="Z196" s="208">
        <v>0</v>
      </c>
      <c r="AA196" s="208">
        <v>7427.83</v>
      </c>
      <c r="AB196" s="217">
        <v>1</v>
      </c>
      <c r="AC196" s="217">
        <v>1</v>
      </c>
      <c r="AD196" s="208">
        <v>1</v>
      </c>
      <c r="AE196" s="208">
        <v>1</v>
      </c>
      <c r="AF196" s="208">
        <v>6319.29</v>
      </c>
      <c r="AG196" s="208"/>
      <c r="AH196" s="208"/>
      <c r="AI196" s="217"/>
      <c r="AJ196" s="217"/>
      <c r="AK196" s="191"/>
    </row>
    <row r="197" spans="1:37" ht="12.75" x14ac:dyDescent="0.2">
      <c r="A197" s="210"/>
      <c r="B197" s="210"/>
      <c r="C197" s="458"/>
      <c r="D197" s="458"/>
      <c r="E197" s="458"/>
      <c r="F197" s="458"/>
      <c r="G197" s="458"/>
      <c r="H197" s="458"/>
      <c r="I197" s="458"/>
      <c r="J197" s="214" t="s">
        <v>1288</v>
      </c>
      <c r="K197" s="208"/>
      <c r="L197" s="208"/>
      <c r="M197" s="208">
        <v>763.58</v>
      </c>
      <c r="N197" s="208"/>
      <c r="O197" s="208"/>
      <c r="P197" s="457"/>
      <c r="Q197" s="208"/>
      <c r="R197" s="208"/>
      <c r="S197" s="457"/>
      <c r="T197" s="208">
        <v>7082.87</v>
      </c>
      <c r="U197" s="208"/>
      <c r="V197" s="208"/>
      <c r="W197" s="208"/>
      <c r="X197" s="208">
        <v>7189.11</v>
      </c>
      <c r="Y197" s="208"/>
      <c r="Z197" s="208"/>
      <c r="AA197" s="208">
        <v>7427.83</v>
      </c>
      <c r="AB197" s="217">
        <v>1</v>
      </c>
      <c r="AC197" s="217">
        <v>1</v>
      </c>
      <c r="AD197" s="208">
        <v>3.4409999999999998</v>
      </c>
      <c r="AE197" s="208">
        <v>3.0280800000000001</v>
      </c>
      <c r="AF197" s="208">
        <v>763.58</v>
      </c>
      <c r="AG197" s="208"/>
      <c r="AH197" s="208"/>
      <c r="AI197" s="217"/>
      <c r="AJ197" s="217"/>
      <c r="AK197" s="191"/>
    </row>
    <row r="198" spans="1:37" ht="12.75" x14ac:dyDescent="0.2">
      <c r="A198" s="455" t="s">
        <v>1295</v>
      </c>
      <c r="B198" s="455"/>
      <c r="C198" s="456" t="s">
        <v>1296</v>
      </c>
      <c r="D198" s="456"/>
      <c r="E198" s="456"/>
      <c r="F198" s="456"/>
      <c r="G198" s="456"/>
      <c r="H198" s="456"/>
      <c r="I198" s="456"/>
      <c r="J198" s="237"/>
      <c r="K198" s="242">
        <v>0</v>
      </c>
      <c r="L198" s="242">
        <v>0</v>
      </c>
      <c r="M198" s="242">
        <v>1420.0299999999997</v>
      </c>
      <c r="N198" s="242">
        <v>0</v>
      </c>
      <c r="O198" s="242">
        <v>0</v>
      </c>
      <c r="P198" s="242">
        <v>1510.6800000000012</v>
      </c>
      <c r="Q198" s="242">
        <v>0</v>
      </c>
      <c r="R198" s="242">
        <v>0</v>
      </c>
      <c r="S198" s="242">
        <v>0</v>
      </c>
      <c r="T198" s="242">
        <v>0</v>
      </c>
      <c r="U198" s="242">
        <v>0</v>
      </c>
      <c r="V198" s="242">
        <v>0</v>
      </c>
      <c r="W198" s="242">
        <v>1533.3399999999992</v>
      </c>
      <c r="X198" s="239">
        <v>1533.3399999999992</v>
      </c>
      <c r="Y198" s="239">
        <v>1584.2599999999993</v>
      </c>
      <c r="Z198" s="239">
        <v>0</v>
      </c>
      <c r="AA198" s="238">
        <v>1584.2599999999993</v>
      </c>
      <c r="AB198" s="238"/>
      <c r="AC198" s="238"/>
      <c r="AD198" s="242"/>
      <c r="AE198" s="242"/>
      <c r="AF198" s="242">
        <v>1420.0299999999997</v>
      </c>
      <c r="AG198" s="242">
        <v>0</v>
      </c>
      <c r="AH198" s="242">
        <v>0</v>
      </c>
      <c r="AI198" s="238"/>
      <c r="AJ198" s="238"/>
      <c r="AK198" s="79"/>
    </row>
    <row r="199" spans="1:37" ht="12.75" x14ac:dyDescent="0.2">
      <c r="A199" s="455"/>
      <c r="B199" s="455"/>
      <c r="C199" s="456"/>
      <c r="D199" s="456"/>
      <c r="E199" s="456"/>
      <c r="F199" s="456"/>
      <c r="G199" s="456"/>
      <c r="H199" s="456"/>
      <c r="I199" s="456"/>
      <c r="J199" s="237"/>
      <c r="K199" s="242">
        <v>0</v>
      </c>
      <c r="L199" s="242">
        <v>0</v>
      </c>
      <c r="M199" s="242">
        <v>90.64999999999992</v>
      </c>
      <c r="N199" s="242">
        <v>0</v>
      </c>
      <c r="O199" s="242">
        <v>0</v>
      </c>
      <c r="P199" s="242"/>
      <c r="Q199" s="242">
        <v>0</v>
      </c>
      <c r="R199" s="242">
        <v>0</v>
      </c>
      <c r="S199" s="242"/>
      <c r="T199" s="242">
        <v>1510.6800000000012</v>
      </c>
      <c r="U199" s="242">
        <v>0</v>
      </c>
      <c r="V199" s="242">
        <v>0</v>
      </c>
      <c r="W199" s="242">
        <v>0</v>
      </c>
      <c r="X199" s="239">
        <v>1533.3399999999992</v>
      </c>
      <c r="Y199" s="239">
        <v>0</v>
      </c>
      <c r="Z199" s="239">
        <v>0</v>
      </c>
      <c r="AA199" s="238">
        <v>1584.2599999999993</v>
      </c>
      <c r="AB199" s="238"/>
      <c r="AC199" s="238"/>
      <c r="AD199" s="242"/>
      <c r="AE199" s="242"/>
      <c r="AF199" s="242">
        <v>90.64999999999992</v>
      </c>
      <c r="AG199" s="242">
        <v>0</v>
      </c>
      <c r="AH199" s="242">
        <v>0</v>
      </c>
      <c r="AI199" s="238"/>
      <c r="AJ199" s="238"/>
      <c r="AK199" s="79"/>
    </row>
    <row r="200" spans="1:37" ht="12.75" x14ac:dyDescent="0.2">
      <c r="A200" s="235">
        <v>211</v>
      </c>
      <c r="B200" s="236" t="s">
        <v>621</v>
      </c>
      <c r="C200" s="454" t="s">
        <v>1297</v>
      </c>
      <c r="D200" s="454"/>
      <c r="E200" s="454"/>
      <c r="F200" s="454"/>
      <c r="G200" s="454"/>
      <c r="H200" s="454"/>
      <c r="I200" s="454"/>
      <c r="J200" s="241" t="s">
        <v>1298</v>
      </c>
      <c r="K200" s="234"/>
      <c r="L200" s="234"/>
      <c r="M200" s="234">
        <v>-5264.5</v>
      </c>
      <c r="N200" s="234"/>
      <c r="O200" s="234"/>
      <c r="P200" s="453">
        <v>-5674.11</v>
      </c>
      <c r="Q200" s="234"/>
      <c r="R200" s="234"/>
      <c r="S200" s="453"/>
      <c r="T200" s="234"/>
      <c r="U200" s="234"/>
      <c r="V200" s="234"/>
      <c r="W200" s="234">
        <v>-5759.22</v>
      </c>
      <c r="X200" s="234">
        <v>-5759.22</v>
      </c>
      <c r="Y200" s="234">
        <v>-5950.46</v>
      </c>
      <c r="Z200" s="234">
        <v>0</v>
      </c>
      <c r="AA200" s="234">
        <v>-5950.46</v>
      </c>
      <c r="AB200" s="243">
        <v>1</v>
      </c>
      <c r="AC200" s="243">
        <v>1</v>
      </c>
      <c r="AD200" s="234">
        <v>1</v>
      </c>
      <c r="AE200" s="234">
        <v>1</v>
      </c>
      <c r="AF200" s="234">
        <v>-5264.5</v>
      </c>
      <c r="AG200" s="234"/>
      <c r="AH200" s="234"/>
      <c r="AI200" s="243"/>
      <c r="AJ200" s="243"/>
      <c r="AK200" s="79"/>
    </row>
    <row r="201" spans="1:37" ht="12.75" x14ac:dyDescent="0.2">
      <c r="A201" s="236"/>
      <c r="B201" s="236"/>
      <c r="C201" s="454"/>
      <c r="D201" s="454"/>
      <c r="E201" s="454"/>
      <c r="F201" s="454"/>
      <c r="G201" s="454"/>
      <c r="H201" s="454"/>
      <c r="I201" s="454"/>
      <c r="J201" s="240" t="s">
        <v>1301</v>
      </c>
      <c r="K201" s="234"/>
      <c r="L201" s="234"/>
      <c r="M201" s="234">
        <v>-409.61</v>
      </c>
      <c r="N201" s="234"/>
      <c r="O201" s="234"/>
      <c r="P201" s="453"/>
      <c r="Q201" s="234"/>
      <c r="R201" s="234"/>
      <c r="S201" s="453"/>
      <c r="T201" s="234">
        <v>-5674.11</v>
      </c>
      <c r="U201" s="234"/>
      <c r="V201" s="234"/>
      <c r="W201" s="234"/>
      <c r="X201" s="234">
        <v>-5759.22</v>
      </c>
      <c r="Y201" s="234"/>
      <c r="Z201" s="234"/>
      <c r="AA201" s="234">
        <v>-5950.46</v>
      </c>
      <c r="AB201" s="243">
        <v>1</v>
      </c>
      <c r="AC201" s="243">
        <v>1</v>
      </c>
      <c r="AD201" s="234">
        <v>3.4409999999999998</v>
      </c>
      <c r="AE201" s="234">
        <v>3.0280800000000001</v>
      </c>
      <c r="AF201" s="234">
        <v>-409.61</v>
      </c>
      <c r="AG201" s="234"/>
      <c r="AH201" s="234"/>
      <c r="AI201" s="243"/>
      <c r="AJ201" s="243"/>
      <c r="AK201" s="79"/>
    </row>
    <row r="202" spans="1:37" ht="12.75" x14ac:dyDescent="0.2">
      <c r="A202" s="235">
        <v>212</v>
      </c>
      <c r="B202" s="236" t="s">
        <v>621</v>
      </c>
      <c r="C202" s="454" t="s">
        <v>1299</v>
      </c>
      <c r="D202" s="454"/>
      <c r="E202" s="454"/>
      <c r="F202" s="454"/>
      <c r="G202" s="454"/>
      <c r="H202" s="454"/>
      <c r="I202" s="454"/>
      <c r="J202" s="241" t="s">
        <v>1300</v>
      </c>
      <c r="K202" s="234"/>
      <c r="L202" s="234"/>
      <c r="M202" s="234">
        <v>-5800.85</v>
      </c>
      <c r="N202" s="234"/>
      <c r="O202" s="234"/>
      <c r="P202" s="453">
        <v>-6132.65</v>
      </c>
      <c r="Q202" s="234"/>
      <c r="R202" s="234"/>
      <c r="S202" s="453"/>
      <c r="T202" s="234"/>
      <c r="U202" s="234"/>
      <c r="V202" s="234"/>
      <c r="W202" s="234">
        <v>-6224.64</v>
      </c>
      <c r="X202" s="234">
        <v>-6224.64</v>
      </c>
      <c r="Y202" s="234">
        <v>-6431.33</v>
      </c>
      <c r="Z202" s="234">
        <v>0</v>
      </c>
      <c r="AA202" s="234">
        <v>-6431.33</v>
      </c>
      <c r="AB202" s="243">
        <v>1</v>
      </c>
      <c r="AC202" s="243">
        <v>1</v>
      </c>
      <c r="AD202" s="234">
        <v>1</v>
      </c>
      <c r="AE202" s="234">
        <v>1</v>
      </c>
      <c r="AF202" s="234">
        <v>-5800.85</v>
      </c>
      <c r="AG202" s="234"/>
      <c r="AH202" s="234"/>
      <c r="AI202" s="243"/>
      <c r="AJ202" s="243"/>
      <c r="AK202" s="79"/>
    </row>
    <row r="203" spans="1:37" ht="12.75" x14ac:dyDescent="0.2">
      <c r="A203" s="236"/>
      <c r="B203" s="236"/>
      <c r="C203" s="454"/>
      <c r="D203" s="454"/>
      <c r="E203" s="454"/>
      <c r="F203" s="454"/>
      <c r="G203" s="454"/>
      <c r="H203" s="454"/>
      <c r="I203" s="454"/>
      <c r="J203" s="240" t="s">
        <v>1302</v>
      </c>
      <c r="K203" s="234"/>
      <c r="L203" s="234"/>
      <c r="M203" s="234">
        <v>-331.8</v>
      </c>
      <c r="N203" s="234"/>
      <c r="O203" s="234"/>
      <c r="P203" s="453"/>
      <c r="Q203" s="234"/>
      <c r="R203" s="234"/>
      <c r="S203" s="453"/>
      <c r="T203" s="234">
        <v>-6132.65</v>
      </c>
      <c r="U203" s="234"/>
      <c r="V203" s="234"/>
      <c r="W203" s="234"/>
      <c r="X203" s="234">
        <v>-6224.64</v>
      </c>
      <c r="Y203" s="234"/>
      <c r="Z203" s="234"/>
      <c r="AA203" s="234">
        <v>-6431.33</v>
      </c>
      <c r="AB203" s="243">
        <v>1</v>
      </c>
      <c r="AC203" s="243">
        <v>1</v>
      </c>
      <c r="AD203" s="234">
        <v>3.4409999999999998</v>
      </c>
      <c r="AE203" s="234">
        <v>3.0280800000000001</v>
      </c>
      <c r="AF203" s="234">
        <v>-331.8</v>
      </c>
      <c r="AG203" s="234"/>
      <c r="AH203" s="234"/>
      <c r="AI203" s="243"/>
      <c r="AJ203" s="243"/>
      <c r="AK203" s="79"/>
    </row>
    <row r="204" spans="1:37" ht="12.75" x14ac:dyDescent="0.2">
      <c r="A204" s="235">
        <v>213</v>
      </c>
      <c r="B204" s="236" t="s">
        <v>621</v>
      </c>
      <c r="C204" s="454" t="s">
        <v>1297</v>
      </c>
      <c r="D204" s="454"/>
      <c r="E204" s="454"/>
      <c r="F204" s="454"/>
      <c r="G204" s="454"/>
      <c r="H204" s="454"/>
      <c r="I204" s="454"/>
      <c r="J204" s="241" t="s">
        <v>1298</v>
      </c>
      <c r="K204" s="234"/>
      <c r="L204" s="234"/>
      <c r="M204" s="234">
        <v>5722.28</v>
      </c>
      <c r="N204" s="234"/>
      <c r="O204" s="234"/>
      <c r="P204" s="453">
        <v>6167.5</v>
      </c>
      <c r="Q204" s="234"/>
      <c r="R204" s="234"/>
      <c r="S204" s="453"/>
      <c r="T204" s="234"/>
      <c r="U204" s="234"/>
      <c r="V204" s="234"/>
      <c r="W204" s="234">
        <v>6260.01</v>
      </c>
      <c r="X204" s="234">
        <v>6260.01</v>
      </c>
      <c r="Y204" s="234">
        <v>6467.88</v>
      </c>
      <c r="Z204" s="234">
        <v>0</v>
      </c>
      <c r="AA204" s="234">
        <v>6467.88</v>
      </c>
      <c r="AB204" s="243">
        <v>1</v>
      </c>
      <c r="AC204" s="243">
        <v>1</v>
      </c>
      <c r="AD204" s="234">
        <v>1</v>
      </c>
      <c r="AE204" s="234">
        <v>1</v>
      </c>
      <c r="AF204" s="234">
        <v>5722.28</v>
      </c>
      <c r="AG204" s="234"/>
      <c r="AH204" s="234"/>
      <c r="AI204" s="243"/>
      <c r="AJ204" s="243"/>
      <c r="AK204" s="79"/>
    </row>
    <row r="205" spans="1:37" ht="12.75" x14ac:dyDescent="0.2">
      <c r="A205" s="236"/>
      <c r="B205" s="236"/>
      <c r="C205" s="454"/>
      <c r="D205" s="454"/>
      <c r="E205" s="454"/>
      <c r="F205" s="454"/>
      <c r="G205" s="454"/>
      <c r="H205" s="454"/>
      <c r="I205" s="454"/>
      <c r="J205" s="240" t="s">
        <v>1303</v>
      </c>
      <c r="K205" s="234"/>
      <c r="L205" s="234"/>
      <c r="M205" s="234">
        <v>445.22</v>
      </c>
      <c r="N205" s="234"/>
      <c r="O205" s="234"/>
      <c r="P205" s="453"/>
      <c r="Q205" s="234"/>
      <c r="R205" s="234"/>
      <c r="S205" s="453"/>
      <c r="T205" s="234">
        <v>6167.5</v>
      </c>
      <c r="U205" s="234"/>
      <c r="V205" s="234"/>
      <c r="W205" s="234"/>
      <c r="X205" s="234">
        <v>6260.01</v>
      </c>
      <c r="Y205" s="234"/>
      <c r="Z205" s="234"/>
      <c r="AA205" s="234">
        <v>6467.88</v>
      </c>
      <c r="AB205" s="243">
        <v>1</v>
      </c>
      <c r="AC205" s="243">
        <v>1</v>
      </c>
      <c r="AD205" s="234">
        <v>3.4409999999999998</v>
      </c>
      <c r="AE205" s="234">
        <v>3.0280800000000001</v>
      </c>
      <c r="AF205" s="234">
        <v>445.22</v>
      </c>
      <c r="AG205" s="234"/>
      <c r="AH205" s="234"/>
      <c r="AI205" s="243"/>
      <c r="AJ205" s="243"/>
      <c r="AK205" s="79"/>
    </row>
    <row r="206" spans="1:37" ht="12.75" x14ac:dyDescent="0.2">
      <c r="A206" s="235">
        <v>214</v>
      </c>
      <c r="B206" s="236" t="s">
        <v>621</v>
      </c>
      <c r="C206" s="454" t="s">
        <v>1299</v>
      </c>
      <c r="D206" s="454"/>
      <c r="E206" s="454"/>
      <c r="F206" s="454"/>
      <c r="G206" s="454"/>
      <c r="H206" s="454"/>
      <c r="I206" s="454"/>
      <c r="J206" s="241" t="s">
        <v>1300</v>
      </c>
      <c r="K206" s="234"/>
      <c r="L206" s="234"/>
      <c r="M206" s="234">
        <v>6763.1</v>
      </c>
      <c r="N206" s="234"/>
      <c r="O206" s="234"/>
      <c r="P206" s="453">
        <v>7149.94</v>
      </c>
      <c r="Q206" s="234"/>
      <c r="R206" s="234"/>
      <c r="S206" s="453"/>
      <c r="T206" s="234"/>
      <c r="U206" s="234"/>
      <c r="V206" s="234"/>
      <c r="W206" s="234">
        <v>7257.19</v>
      </c>
      <c r="X206" s="234">
        <v>7257.19</v>
      </c>
      <c r="Y206" s="234">
        <v>7498.17</v>
      </c>
      <c r="Z206" s="234">
        <v>0</v>
      </c>
      <c r="AA206" s="234">
        <v>7498.17</v>
      </c>
      <c r="AB206" s="243">
        <v>1</v>
      </c>
      <c r="AC206" s="243">
        <v>1</v>
      </c>
      <c r="AD206" s="234">
        <v>1</v>
      </c>
      <c r="AE206" s="234">
        <v>1</v>
      </c>
      <c r="AF206" s="234">
        <v>6763.1</v>
      </c>
      <c r="AG206" s="234"/>
      <c r="AH206" s="234"/>
      <c r="AI206" s="243"/>
      <c r="AJ206" s="243"/>
      <c r="AK206" s="79"/>
    </row>
    <row r="207" spans="1:37" ht="12.75" x14ac:dyDescent="0.2">
      <c r="A207" s="236"/>
      <c r="B207" s="236"/>
      <c r="C207" s="454"/>
      <c r="D207" s="454"/>
      <c r="E207" s="454"/>
      <c r="F207" s="454"/>
      <c r="G207" s="454"/>
      <c r="H207" s="454"/>
      <c r="I207" s="454"/>
      <c r="J207" s="240" t="s">
        <v>1304</v>
      </c>
      <c r="K207" s="234"/>
      <c r="L207" s="234"/>
      <c r="M207" s="234">
        <v>386.84</v>
      </c>
      <c r="N207" s="234"/>
      <c r="O207" s="234"/>
      <c r="P207" s="453"/>
      <c r="Q207" s="234"/>
      <c r="R207" s="234"/>
      <c r="S207" s="453"/>
      <c r="T207" s="234">
        <v>7149.94</v>
      </c>
      <c r="U207" s="234"/>
      <c r="V207" s="234"/>
      <c r="W207" s="234"/>
      <c r="X207" s="234">
        <v>7257.19</v>
      </c>
      <c r="Y207" s="234"/>
      <c r="Z207" s="234"/>
      <c r="AA207" s="234">
        <v>7498.17</v>
      </c>
      <c r="AB207" s="243">
        <v>1</v>
      </c>
      <c r="AC207" s="243">
        <v>1</v>
      </c>
      <c r="AD207" s="234">
        <v>3.4409999999999998</v>
      </c>
      <c r="AE207" s="234">
        <v>3.0280800000000001</v>
      </c>
      <c r="AF207" s="234">
        <v>386.84</v>
      </c>
      <c r="AG207" s="234"/>
      <c r="AH207" s="234"/>
      <c r="AI207" s="243"/>
      <c r="AJ207" s="243"/>
      <c r="AK207" s="79"/>
    </row>
    <row r="208" spans="1:37" ht="12.75" x14ac:dyDescent="0.2">
      <c r="A208" s="459" t="s">
        <v>1279</v>
      </c>
      <c r="B208" s="459"/>
      <c r="C208" s="460" t="s">
        <v>1280</v>
      </c>
      <c r="D208" s="460"/>
      <c r="E208" s="460"/>
      <c r="F208" s="460"/>
      <c r="G208" s="460"/>
      <c r="H208" s="460"/>
      <c r="I208" s="460"/>
      <c r="J208" s="211"/>
      <c r="K208" s="216">
        <v>216.53</v>
      </c>
      <c r="L208" s="216">
        <v>11857.58</v>
      </c>
      <c r="M208" s="216">
        <v>12919.76</v>
      </c>
      <c r="N208" s="216">
        <v>1691.1999999999998</v>
      </c>
      <c r="O208" s="216">
        <v>88.550000000000011</v>
      </c>
      <c r="P208" s="216">
        <v>34919.229999999996</v>
      </c>
      <c r="Q208" s="216">
        <v>874.94</v>
      </c>
      <c r="R208" s="216">
        <v>0</v>
      </c>
      <c r="S208" s="216">
        <v>0</v>
      </c>
      <c r="T208" s="216">
        <v>0</v>
      </c>
      <c r="U208" s="216">
        <v>0</v>
      </c>
      <c r="V208" s="216">
        <v>0</v>
      </c>
      <c r="W208" s="216">
        <v>36317.599999999999</v>
      </c>
      <c r="X208" s="213">
        <v>36238.51</v>
      </c>
      <c r="Y208" s="213">
        <v>37441.839999999997</v>
      </c>
      <c r="Z208" s="213">
        <v>0</v>
      </c>
      <c r="AA208" s="212">
        <v>37441.839999999997</v>
      </c>
      <c r="AB208" s="212"/>
      <c r="AC208" s="212"/>
      <c r="AD208" s="216"/>
      <c r="AE208" s="216"/>
      <c r="AF208" s="216">
        <v>12919.76</v>
      </c>
      <c r="AG208" s="216">
        <v>0</v>
      </c>
      <c r="AH208" s="216">
        <v>0</v>
      </c>
      <c r="AI208" s="212"/>
      <c r="AJ208" s="212"/>
    </row>
    <row r="209" spans="1:36" ht="12.75" x14ac:dyDescent="0.2">
      <c r="A209" s="459"/>
      <c r="B209" s="459"/>
      <c r="C209" s="460"/>
      <c r="D209" s="460"/>
      <c r="E209" s="460"/>
      <c r="F209" s="460"/>
      <c r="G209" s="460"/>
      <c r="H209" s="460"/>
      <c r="I209" s="460"/>
      <c r="J209" s="211"/>
      <c r="K209" s="216">
        <v>0</v>
      </c>
      <c r="L209" s="216">
        <v>2573.3399999999997</v>
      </c>
      <c r="M209" s="216">
        <v>6485.72</v>
      </c>
      <c r="N209" s="216">
        <v>1798.5</v>
      </c>
      <c r="O209" s="216">
        <v>77.92</v>
      </c>
      <c r="P209" s="216"/>
      <c r="Q209" s="216">
        <v>0</v>
      </c>
      <c r="R209" s="216">
        <v>0</v>
      </c>
      <c r="S209" s="216"/>
      <c r="T209" s="216">
        <v>35794.17</v>
      </c>
      <c r="U209" s="216">
        <v>-13.48</v>
      </c>
      <c r="V209" s="216">
        <v>0</v>
      </c>
      <c r="W209" s="216">
        <v>0</v>
      </c>
      <c r="X209" s="213">
        <v>36317.599999999999</v>
      </c>
      <c r="Y209" s="213">
        <v>81.709999999999994</v>
      </c>
      <c r="Z209" s="213">
        <v>0</v>
      </c>
      <c r="AA209" s="212">
        <v>37523.550000000003</v>
      </c>
      <c r="AB209" s="212"/>
      <c r="AC209" s="212"/>
      <c r="AD209" s="216"/>
      <c r="AE209" s="216"/>
      <c r="AF209" s="216">
        <v>1024.97</v>
      </c>
      <c r="AG209" s="216">
        <v>0</v>
      </c>
      <c r="AH209" s="216">
        <v>0</v>
      </c>
      <c r="AI209" s="212"/>
      <c r="AJ209" s="212"/>
    </row>
    <row r="210" spans="1:36" ht="12.75" x14ac:dyDescent="0.2">
      <c r="A210" s="209">
        <v>334</v>
      </c>
      <c r="B210" s="210" t="s">
        <v>1137</v>
      </c>
      <c r="C210" s="458" t="s">
        <v>1138</v>
      </c>
      <c r="D210" s="458"/>
      <c r="E210" s="458"/>
      <c r="F210" s="458"/>
      <c r="G210" s="458"/>
      <c r="H210" s="458"/>
      <c r="I210" s="458"/>
      <c r="J210" s="215" t="s">
        <v>156</v>
      </c>
      <c r="K210" s="208">
        <v>212.83</v>
      </c>
      <c r="L210" s="208">
        <v>11662.03</v>
      </c>
      <c r="M210" s="208"/>
      <c r="N210" s="208">
        <v>1662.33</v>
      </c>
      <c r="O210" s="208">
        <v>87.04</v>
      </c>
      <c r="P210" s="457">
        <v>15255.79</v>
      </c>
      <c r="Q210" s="208">
        <v>860</v>
      </c>
      <c r="R210" s="208"/>
      <c r="S210" s="457"/>
      <c r="T210" s="208"/>
      <c r="U210" s="208"/>
      <c r="V210" s="208"/>
      <c r="W210" s="208">
        <v>16344.28</v>
      </c>
      <c r="X210" s="208">
        <v>16266.54</v>
      </c>
      <c r="Y210" s="208">
        <v>16806.68</v>
      </c>
      <c r="Z210" s="208">
        <v>0</v>
      </c>
      <c r="AA210" s="208">
        <v>16806.68</v>
      </c>
      <c r="AB210" s="217">
        <v>1</v>
      </c>
      <c r="AC210" s="217">
        <v>1</v>
      </c>
      <c r="AD210" s="208">
        <v>1</v>
      </c>
      <c r="AE210" s="208">
        <v>1</v>
      </c>
      <c r="AF210" s="208"/>
      <c r="AG210" s="208"/>
      <c r="AH210" s="208"/>
      <c r="AI210" s="217"/>
      <c r="AJ210" s="217"/>
    </row>
    <row r="211" spans="1:36" ht="12.75" x14ac:dyDescent="0.2">
      <c r="A211" s="210"/>
      <c r="B211" s="210"/>
      <c r="C211" s="458"/>
      <c r="D211" s="458"/>
      <c r="E211" s="458"/>
      <c r="F211" s="458"/>
      <c r="G211" s="458"/>
      <c r="H211" s="458"/>
      <c r="I211" s="458"/>
      <c r="J211" s="214" t="s">
        <v>1289</v>
      </c>
      <c r="K211" s="208"/>
      <c r="L211" s="208">
        <v>2529.41</v>
      </c>
      <c r="M211" s="208"/>
      <c r="N211" s="208">
        <v>1767.8</v>
      </c>
      <c r="O211" s="208">
        <v>76.59</v>
      </c>
      <c r="P211" s="457"/>
      <c r="Q211" s="208"/>
      <c r="R211" s="208"/>
      <c r="S211" s="457"/>
      <c r="T211" s="208">
        <v>16115.79</v>
      </c>
      <c r="U211" s="208">
        <v>-13.25</v>
      </c>
      <c r="V211" s="208"/>
      <c r="W211" s="208"/>
      <c r="X211" s="208">
        <v>16344.28</v>
      </c>
      <c r="Y211" s="208"/>
      <c r="Z211" s="208"/>
      <c r="AA211" s="208">
        <v>16887</v>
      </c>
      <c r="AB211" s="217">
        <v>1</v>
      </c>
      <c r="AC211" s="217">
        <v>1</v>
      </c>
      <c r="AD211" s="208">
        <v>3.4409999999999998</v>
      </c>
      <c r="AE211" s="208">
        <v>3.0280800000000001</v>
      </c>
      <c r="AF211" s="208"/>
      <c r="AG211" s="208"/>
      <c r="AH211" s="208"/>
      <c r="AI211" s="217"/>
      <c r="AJ211" s="217"/>
    </row>
    <row r="212" spans="1:36" ht="12.75" x14ac:dyDescent="0.2">
      <c r="A212" s="209">
        <v>335</v>
      </c>
      <c r="B212" s="210" t="s">
        <v>1137</v>
      </c>
      <c r="C212" s="458" t="s">
        <v>1141</v>
      </c>
      <c r="D212" s="458"/>
      <c r="E212" s="458"/>
      <c r="F212" s="458"/>
      <c r="G212" s="458"/>
      <c r="H212" s="458"/>
      <c r="I212" s="458"/>
      <c r="J212" s="215" t="s">
        <v>156</v>
      </c>
      <c r="K212" s="208">
        <v>3.7</v>
      </c>
      <c r="L212" s="208">
        <v>195.55</v>
      </c>
      <c r="M212" s="208"/>
      <c r="N212" s="208">
        <v>28.87</v>
      </c>
      <c r="O212" s="208">
        <v>1.51</v>
      </c>
      <c r="P212" s="457">
        <v>257.95999999999998</v>
      </c>
      <c r="Q212" s="208">
        <v>14.94</v>
      </c>
      <c r="R212" s="208"/>
      <c r="S212" s="457"/>
      <c r="T212" s="208"/>
      <c r="U212" s="208"/>
      <c r="V212" s="208"/>
      <c r="W212" s="208">
        <v>276.76</v>
      </c>
      <c r="X212" s="208">
        <v>275.41000000000003</v>
      </c>
      <c r="Y212" s="208">
        <v>284.56</v>
      </c>
      <c r="Z212" s="208">
        <v>0</v>
      </c>
      <c r="AA212" s="208">
        <v>284.56</v>
      </c>
      <c r="AB212" s="217">
        <v>1</v>
      </c>
      <c r="AC212" s="217">
        <v>1</v>
      </c>
      <c r="AD212" s="208">
        <v>1</v>
      </c>
      <c r="AE212" s="208">
        <v>1</v>
      </c>
      <c r="AF212" s="208"/>
      <c r="AG212" s="208"/>
      <c r="AH212" s="208"/>
      <c r="AI212" s="217"/>
      <c r="AJ212" s="217"/>
    </row>
    <row r="213" spans="1:36" ht="12.75" x14ac:dyDescent="0.2">
      <c r="A213" s="210"/>
      <c r="B213" s="210"/>
      <c r="C213" s="458"/>
      <c r="D213" s="458"/>
      <c r="E213" s="458"/>
      <c r="F213" s="458"/>
      <c r="G213" s="458"/>
      <c r="H213" s="458"/>
      <c r="I213" s="458"/>
      <c r="J213" s="214" t="s">
        <v>1289</v>
      </c>
      <c r="K213" s="208"/>
      <c r="L213" s="208">
        <v>43.93</v>
      </c>
      <c r="M213" s="208"/>
      <c r="N213" s="208">
        <v>30.7</v>
      </c>
      <c r="O213" s="208">
        <v>1.33</v>
      </c>
      <c r="P213" s="457"/>
      <c r="Q213" s="208"/>
      <c r="R213" s="208"/>
      <c r="S213" s="457"/>
      <c r="T213" s="208">
        <v>272.89999999999998</v>
      </c>
      <c r="U213" s="208">
        <v>-0.23</v>
      </c>
      <c r="V213" s="208"/>
      <c r="W213" s="208"/>
      <c r="X213" s="208">
        <v>276.76</v>
      </c>
      <c r="Y213" s="208"/>
      <c r="Z213" s="208"/>
      <c r="AA213" s="208">
        <v>285.95</v>
      </c>
      <c r="AB213" s="217">
        <v>1</v>
      </c>
      <c r="AC213" s="217">
        <v>1</v>
      </c>
      <c r="AD213" s="208">
        <v>3.4409999999999998</v>
      </c>
      <c r="AE213" s="208">
        <v>3.0280800000000001</v>
      </c>
      <c r="AF213" s="208"/>
      <c r="AG213" s="208"/>
      <c r="AH213" s="208"/>
      <c r="AI213" s="217"/>
      <c r="AJ213" s="217"/>
    </row>
    <row r="214" spans="1:36" ht="12.75" x14ac:dyDescent="0.2">
      <c r="A214" s="209">
        <v>336</v>
      </c>
      <c r="B214" s="210" t="s">
        <v>1137</v>
      </c>
      <c r="C214" s="458" t="s">
        <v>1281</v>
      </c>
      <c r="D214" s="458"/>
      <c r="E214" s="458"/>
      <c r="F214" s="458"/>
      <c r="G214" s="458"/>
      <c r="H214" s="458"/>
      <c r="I214" s="458"/>
      <c r="J214" s="215" t="s">
        <v>178</v>
      </c>
      <c r="K214" s="208"/>
      <c r="L214" s="208"/>
      <c r="M214" s="208"/>
      <c r="N214" s="208"/>
      <c r="O214" s="208"/>
      <c r="P214" s="457">
        <v>5460.75</v>
      </c>
      <c r="Q214" s="208"/>
      <c r="R214" s="208"/>
      <c r="S214" s="457"/>
      <c r="T214" s="208"/>
      <c r="U214" s="208"/>
      <c r="V214" s="208"/>
      <c r="W214" s="208">
        <v>5542.66</v>
      </c>
      <c r="X214" s="208">
        <v>5542.66</v>
      </c>
      <c r="Y214" s="208">
        <v>5726.71</v>
      </c>
      <c r="Z214" s="208">
        <v>0</v>
      </c>
      <c r="AA214" s="208">
        <v>5726.71</v>
      </c>
      <c r="AB214" s="217">
        <v>1</v>
      </c>
      <c r="AC214" s="217">
        <v>1</v>
      </c>
      <c r="AD214" s="208">
        <v>1</v>
      </c>
      <c r="AE214" s="208">
        <v>1</v>
      </c>
      <c r="AF214" s="208"/>
      <c r="AG214" s="208"/>
      <c r="AH214" s="208"/>
      <c r="AI214" s="217"/>
      <c r="AJ214" s="217"/>
    </row>
    <row r="215" spans="1:36" ht="12.75" x14ac:dyDescent="0.2">
      <c r="A215" s="210"/>
      <c r="B215" s="210"/>
      <c r="C215" s="458"/>
      <c r="D215" s="458"/>
      <c r="E215" s="458"/>
      <c r="F215" s="458"/>
      <c r="G215" s="458"/>
      <c r="H215" s="458"/>
      <c r="I215" s="458"/>
      <c r="J215" s="214" t="s">
        <v>1290</v>
      </c>
      <c r="K215" s="208"/>
      <c r="L215" s="208"/>
      <c r="M215" s="208">
        <v>5460.75</v>
      </c>
      <c r="N215" s="208"/>
      <c r="O215" s="208"/>
      <c r="P215" s="457"/>
      <c r="Q215" s="208"/>
      <c r="R215" s="208"/>
      <c r="S215" s="457"/>
      <c r="T215" s="208">
        <v>5460.75</v>
      </c>
      <c r="U215" s="208"/>
      <c r="V215" s="208"/>
      <c r="W215" s="208"/>
      <c r="X215" s="208">
        <v>5542.66</v>
      </c>
      <c r="Y215" s="208"/>
      <c r="Z215" s="208"/>
      <c r="AA215" s="208">
        <v>5726.71</v>
      </c>
      <c r="AB215" s="217">
        <v>1</v>
      </c>
      <c r="AC215" s="217">
        <v>1</v>
      </c>
      <c r="AD215" s="208">
        <v>3.4409999999999998</v>
      </c>
      <c r="AE215" s="208">
        <v>3.0280800000000001</v>
      </c>
      <c r="AF215" s="208"/>
      <c r="AG215" s="208"/>
      <c r="AH215" s="208"/>
      <c r="AI215" s="217"/>
      <c r="AJ215" s="217"/>
    </row>
    <row r="216" spans="1:36" ht="12.75" x14ac:dyDescent="0.2">
      <c r="A216" s="209">
        <v>337</v>
      </c>
      <c r="B216" s="210" t="s">
        <v>1137</v>
      </c>
      <c r="C216" s="458" t="s">
        <v>1282</v>
      </c>
      <c r="D216" s="458"/>
      <c r="E216" s="458"/>
      <c r="F216" s="458"/>
      <c r="G216" s="458"/>
      <c r="H216" s="458"/>
      <c r="I216" s="458"/>
      <c r="J216" s="215" t="s">
        <v>1291</v>
      </c>
      <c r="K216" s="208"/>
      <c r="L216" s="208"/>
      <c r="M216" s="208">
        <v>12919.76</v>
      </c>
      <c r="N216" s="208"/>
      <c r="O216" s="208"/>
      <c r="P216" s="457">
        <v>13944.73</v>
      </c>
      <c r="Q216" s="208"/>
      <c r="R216" s="208"/>
      <c r="S216" s="457"/>
      <c r="T216" s="208"/>
      <c r="U216" s="208"/>
      <c r="V216" s="208"/>
      <c r="W216" s="208">
        <v>14153.9</v>
      </c>
      <c r="X216" s="208">
        <v>14153.9</v>
      </c>
      <c r="Y216" s="208">
        <v>14623.89</v>
      </c>
      <c r="Z216" s="208">
        <v>0</v>
      </c>
      <c r="AA216" s="208">
        <v>14623.89</v>
      </c>
      <c r="AB216" s="217">
        <v>1</v>
      </c>
      <c r="AC216" s="217">
        <v>1</v>
      </c>
      <c r="AD216" s="208">
        <v>1</v>
      </c>
      <c r="AE216" s="208">
        <v>1</v>
      </c>
      <c r="AF216" s="208">
        <v>12919.76</v>
      </c>
      <c r="AG216" s="208"/>
      <c r="AH216" s="208"/>
      <c r="AI216" s="217"/>
      <c r="AJ216" s="217"/>
    </row>
    <row r="217" spans="1:36" ht="12.75" x14ac:dyDescent="0.2">
      <c r="A217" s="210"/>
      <c r="B217" s="210"/>
      <c r="C217" s="458"/>
      <c r="D217" s="458"/>
      <c r="E217" s="458"/>
      <c r="F217" s="458"/>
      <c r="G217" s="458"/>
      <c r="H217" s="458"/>
      <c r="I217" s="458"/>
      <c r="J217" s="214" t="s">
        <v>1290</v>
      </c>
      <c r="K217" s="208"/>
      <c r="L217" s="208"/>
      <c r="M217" s="208">
        <v>1024.97</v>
      </c>
      <c r="N217" s="208"/>
      <c r="O217" s="208"/>
      <c r="P217" s="457"/>
      <c r="Q217" s="208"/>
      <c r="R217" s="208"/>
      <c r="S217" s="457"/>
      <c r="T217" s="208">
        <v>13944.73</v>
      </c>
      <c r="U217" s="208"/>
      <c r="V217" s="208"/>
      <c r="W217" s="208"/>
      <c r="X217" s="208">
        <v>14153.9</v>
      </c>
      <c r="Y217" s="208"/>
      <c r="Z217" s="208"/>
      <c r="AA217" s="208">
        <v>14623.89</v>
      </c>
      <c r="AB217" s="217">
        <v>1</v>
      </c>
      <c r="AC217" s="217">
        <v>1</v>
      </c>
      <c r="AD217" s="208">
        <v>3.4409999999999998</v>
      </c>
      <c r="AE217" s="208">
        <v>3.0280800000000001</v>
      </c>
      <c r="AF217" s="208">
        <v>1024.97</v>
      </c>
      <c r="AG217" s="208"/>
      <c r="AH217" s="208"/>
      <c r="AI217" s="217"/>
      <c r="AJ217" s="217"/>
    </row>
    <row r="218" spans="1:36" ht="12.75" x14ac:dyDescent="0.2">
      <c r="A218" s="459" t="s">
        <v>1283</v>
      </c>
      <c r="B218" s="459"/>
      <c r="C218" s="460" t="s">
        <v>1284</v>
      </c>
      <c r="D218" s="460"/>
      <c r="E218" s="460"/>
      <c r="F218" s="460"/>
      <c r="G218" s="460"/>
      <c r="H218" s="460"/>
      <c r="I218" s="460"/>
      <c r="J218" s="211"/>
      <c r="K218" s="216">
        <v>0</v>
      </c>
      <c r="L218" s="216">
        <v>0</v>
      </c>
      <c r="M218" s="216">
        <v>365.19</v>
      </c>
      <c r="N218" s="216">
        <v>0</v>
      </c>
      <c r="O218" s="216">
        <v>0</v>
      </c>
      <c r="P218" s="216">
        <v>409.32</v>
      </c>
      <c r="Q218" s="216">
        <v>0</v>
      </c>
      <c r="R218" s="216">
        <v>0</v>
      </c>
      <c r="S218" s="216">
        <v>0</v>
      </c>
      <c r="T218" s="216">
        <v>0</v>
      </c>
      <c r="U218" s="216">
        <v>0</v>
      </c>
      <c r="V218" s="216">
        <v>0</v>
      </c>
      <c r="W218" s="216">
        <v>415.46</v>
      </c>
      <c r="X218" s="213">
        <v>415.46</v>
      </c>
      <c r="Y218" s="213">
        <v>429.26</v>
      </c>
      <c r="Z218" s="213">
        <v>0</v>
      </c>
      <c r="AA218" s="212">
        <v>429.26</v>
      </c>
      <c r="AB218" s="212"/>
      <c r="AC218" s="212"/>
      <c r="AD218" s="216"/>
      <c r="AE218" s="216"/>
      <c r="AF218" s="216">
        <v>365.19</v>
      </c>
      <c r="AG218" s="216">
        <v>0</v>
      </c>
      <c r="AH218" s="216">
        <v>-372.48</v>
      </c>
      <c r="AI218" s="212"/>
      <c r="AJ218" s="212"/>
    </row>
    <row r="219" spans="1:36" ht="12.75" x14ac:dyDescent="0.2">
      <c r="A219" s="459"/>
      <c r="B219" s="459"/>
      <c r="C219" s="460"/>
      <c r="D219" s="460"/>
      <c r="E219" s="460"/>
      <c r="F219" s="460"/>
      <c r="G219" s="460"/>
      <c r="H219" s="460"/>
      <c r="I219" s="460"/>
      <c r="J219" s="211"/>
      <c r="K219" s="216">
        <v>0</v>
      </c>
      <c r="L219" s="216">
        <v>0</v>
      </c>
      <c r="M219" s="216">
        <v>44.13</v>
      </c>
      <c r="N219" s="216">
        <v>0</v>
      </c>
      <c r="O219" s="216">
        <v>0</v>
      </c>
      <c r="P219" s="216"/>
      <c r="Q219" s="216">
        <v>0</v>
      </c>
      <c r="R219" s="216">
        <v>0</v>
      </c>
      <c r="S219" s="216"/>
      <c r="T219" s="216">
        <v>409.32</v>
      </c>
      <c r="U219" s="216">
        <v>0</v>
      </c>
      <c r="V219" s="216">
        <v>0</v>
      </c>
      <c r="W219" s="216">
        <v>0</v>
      </c>
      <c r="X219" s="213">
        <v>415.46</v>
      </c>
      <c r="Y219" s="213">
        <v>0</v>
      </c>
      <c r="Z219" s="213">
        <v>0</v>
      </c>
      <c r="AA219" s="212">
        <v>429.26</v>
      </c>
      <c r="AB219" s="212"/>
      <c r="AC219" s="212"/>
      <c r="AD219" s="216"/>
      <c r="AE219" s="216"/>
      <c r="AF219" s="216">
        <v>44.13</v>
      </c>
      <c r="AG219" s="216">
        <v>0</v>
      </c>
      <c r="AH219" s="216">
        <v>0</v>
      </c>
      <c r="AI219" s="212"/>
      <c r="AJ219" s="212"/>
    </row>
    <row r="220" spans="1:36" ht="12.75" x14ac:dyDescent="0.2">
      <c r="A220" s="209">
        <v>347</v>
      </c>
      <c r="B220" s="210" t="s">
        <v>1276</v>
      </c>
      <c r="C220" s="458" t="s">
        <v>368</v>
      </c>
      <c r="D220" s="458"/>
      <c r="E220" s="458"/>
      <c r="F220" s="458"/>
      <c r="G220" s="458"/>
      <c r="H220" s="458"/>
      <c r="I220" s="458"/>
      <c r="J220" s="215" t="s">
        <v>178</v>
      </c>
      <c r="K220" s="208"/>
      <c r="L220" s="208"/>
      <c r="M220" s="208"/>
      <c r="N220" s="208"/>
      <c r="O220" s="208"/>
      <c r="P220" s="457"/>
      <c r="Q220" s="208"/>
      <c r="R220" s="208"/>
      <c r="S220" s="457"/>
      <c r="T220" s="208"/>
      <c r="U220" s="208"/>
      <c r="V220" s="208"/>
      <c r="W220" s="208"/>
      <c r="X220" s="208"/>
      <c r="Y220" s="208">
        <v>0</v>
      </c>
      <c r="Z220" s="208">
        <v>0</v>
      </c>
      <c r="AA220" s="208"/>
      <c r="AB220" s="217">
        <v>1</v>
      </c>
      <c r="AC220" s="217">
        <v>1</v>
      </c>
      <c r="AD220" s="208">
        <v>1</v>
      </c>
      <c r="AE220" s="208">
        <v>1</v>
      </c>
      <c r="AF220" s="208"/>
      <c r="AG220" s="208"/>
      <c r="AH220" s="208">
        <v>-372.48</v>
      </c>
      <c r="AI220" s="217"/>
      <c r="AJ220" s="217"/>
    </row>
    <row r="221" spans="1:36" ht="12.75" x14ac:dyDescent="0.2">
      <c r="A221" s="210"/>
      <c r="B221" s="210"/>
      <c r="C221" s="458"/>
      <c r="D221" s="458"/>
      <c r="E221" s="458"/>
      <c r="F221" s="458"/>
      <c r="G221" s="458"/>
      <c r="H221" s="458"/>
      <c r="I221" s="458"/>
      <c r="J221" s="214" t="s">
        <v>1292</v>
      </c>
      <c r="K221" s="208"/>
      <c r="L221" s="208"/>
      <c r="M221" s="208"/>
      <c r="N221" s="208"/>
      <c r="O221" s="208"/>
      <c r="P221" s="457"/>
      <c r="Q221" s="208"/>
      <c r="R221" s="208"/>
      <c r="S221" s="457"/>
      <c r="T221" s="208"/>
      <c r="U221" s="208"/>
      <c r="V221" s="208"/>
      <c r="W221" s="208"/>
      <c r="X221" s="208"/>
      <c r="Y221" s="208"/>
      <c r="Z221" s="208"/>
      <c r="AA221" s="208">
        <v>0</v>
      </c>
      <c r="AB221" s="217">
        <v>1</v>
      </c>
      <c r="AC221" s="217">
        <v>1</v>
      </c>
      <c r="AD221" s="208">
        <v>3.4409999999999998</v>
      </c>
      <c r="AE221" s="208">
        <v>3.0280800000000001</v>
      </c>
      <c r="AF221" s="208"/>
      <c r="AG221" s="208"/>
      <c r="AH221" s="208"/>
      <c r="AI221" s="217"/>
      <c r="AJ221" s="217"/>
    </row>
    <row r="222" spans="1:36" ht="12.75" x14ac:dyDescent="0.2">
      <c r="A222" s="209">
        <v>348</v>
      </c>
      <c r="B222" s="210" t="s">
        <v>1276</v>
      </c>
      <c r="C222" s="458" t="s">
        <v>1277</v>
      </c>
      <c r="D222" s="458"/>
      <c r="E222" s="458"/>
      <c r="F222" s="458"/>
      <c r="G222" s="458"/>
      <c r="H222" s="458"/>
      <c r="I222" s="458"/>
      <c r="J222" s="215" t="s">
        <v>178</v>
      </c>
      <c r="K222" s="208"/>
      <c r="L222" s="208"/>
      <c r="M222" s="208">
        <v>365.19</v>
      </c>
      <c r="N222" s="208"/>
      <c r="O222" s="208"/>
      <c r="P222" s="457">
        <v>409.32</v>
      </c>
      <c r="Q222" s="208"/>
      <c r="R222" s="208"/>
      <c r="S222" s="457"/>
      <c r="T222" s="208"/>
      <c r="U222" s="208"/>
      <c r="V222" s="208"/>
      <c r="W222" s="208">
        <v>415.46</v>
      </c>
      <c r="X222" s="208">
        <v>415.46</v>
      </c>
      <c r="Y222" s="208">
        <v>429.26</v>
      </c>
      <c r="Z222" s="208">
        <v>0</v>
      </c>
      <c r="AA222" s="208">
        <v>429.26</v>
      </c>
      <c r="AB222" s="217">
        <v>1</v>
      </c>
      <c r="AC222" s="217">
        <v>1</v>
      </c>
      <c r="AD222" s="208">
        <v>1</v>
      </c>
      <c r="AE222" s="208">
        <v>1</v>
      </c>
      <c r="AF222" s="208">
        <v>365.19</v>
      </c>
      <c r="AG222" s="208"/>
      <c r="AH222" s="208"/>
      <c r="AI222" s="217"/>
      <c r="AJ222" s="217"/>
    </row>
    <row r="223" spans="1:36" ht="12.75" x14ac:dyDescent="0.2">
      <c r="A223" s="210"/>
      <c r="B223" s="210"/>
      <c r="C223" s="458"/>
      <c r="D223" s="458"/>
      <c r="E223" s="458"/>
      <c r="F223" s="458"/>
      <c r="G223" s="458"/>
      <c r="H223" s="458"/>
      <c r="I223" s="458"/>
      <c r="J223" s="214" t="s">
        <v>1293</v>
      </c>
      <c r="K223" s="208"/>
      <c r="L223" s="208"/>
      <c r="M223" s="208">
        <v>44.13</v>
      </c>
      <c r="N223" s="208"/>
      <c r="O223" s="208"/>
      <c r="P223" s="457"/>
      <c r="Q223" s="208"/>
      <c r="R223" s="208"/>
      <c r="S223" s="457"/>
      <c r="T223" s="208">
        <v>409.32</v>
      </c>
      <c r="U223" s="208"/>
      <c r="V223" s="208"/>
      <c r="W223" s="208"/>
      <c r="X223" s="208">
        <v>415.46</v>
      </c>
      <c r="Y223" s="208"/>
      <c r="Z223" s="208"/>
      <c r="AA223" s="208">
        <v>429.26</v>
      </c>
      <c r="AB223" s="217">
        <v>1</v>
      </c>
      <c r="AC223" s="217">
        <v>1</v>
      </c>
      <c r="AD223" s="208">
        <v>3.4409999999999998</v>
      </c>
      <c r="AE223" s="208">
        <v>3.0280800000000001</v>
      </c>
      <c r="AF223" s="208">
        <v>44.13</v>
      </c>
      <c r="AG223" s="208"/>
      <c r="AH223" s="208"/>
      <c r="AI223" s="217"/>
      <c r="AJ223" s="217"/>
    </row>
    <row r="224" spans="1:36" s="4" customFormat="1" ht="12.75" x14ac:dyDescent="0.2">
      <c r="A224" s="17"/>
      <c r="B224" s="17"/>
      <c r="C224" s="432" t="s">
        <v>1294</v>
      </c>
      <c r="D224" s="432"/>
      <c r="E224" s="432"/>
      <c r="F224" s="432"/>
      <c r="G224" s="432"/>
      <c r="H224" s="432"/>
      <c r="I224" s="432"/>
      <c r="J224" s="25"/>
      <c r="K224" s="41">
        <f>K218+K208+K192+K182+K198</f>
        <v>216.53</v>
      </c>
      <c r="L224" s="41">
        <f t="shared" ref="L224:AI224" si="4">L218+L208+L192+L182+L198</f>
        <v>11857.58</v>
      </c>
      <c r="M224" s="41">
        <f t="shared" si="4"/>
        <v>21024.27</v>
      </c>
      <c r="N224" s="41">
        <f t="shared" si="4"/>
        <v>1691.1999999999998</v>
      </c>
      <c r="O224" s="41">
        <f t="shared" si="4"/>
        <v>88.550000000000011</v>
      </c>
      <c r="P224" s="41">
        <f t="shared" si="4"/>
        <v>43922.1</v>
      </c>
      <c r="Q224" s="41">
        <f t="shared" si="4"/>
        <v>874.94</v>
      </c>
      <c r="R224" s="41">
        <f t="shared" si="4"/>
        <v>0</v>
      </c>
      <c r="S224" s="41">
        <f t="shared" si="4"/>
        <v>0</v>
      </c>
      <c r="T224" s="41">
        <f t="shared" si="4"/>
        <v>0</v>
      </c>
      <c r="U224" s="41">
        <f t="shared" si="4"/>
        <v>0</v>
      </c>
      <c r="V224" s="41">
        <f t="shared" si="4"/>
        <v>0</v>
      </c>
      <c r="W224" s="41">
        <f t="shared" si="4"/>
        <v>45455.509999999995</v>
      </c>
      <c r="X224" s="41">
        <f t="shared" si="4"/>
        <v>45376.42</v>
      </c>
      <c r="Y224" s="41">
        <f t="shared" si="4"/>
        <v>46883.19</v>
      </c>
      <c r="Z224" s="41">
        <f t="shared" si="4"/>
        <v>0</v>
      </c>
      <c r="AA224" s="41">
        <f t="shared" si="4"/>
        <v>46883.19</v>
      </c>
      <c r="AB224" s="41">
        <f t="shared" si="4"/>
        <v>0</v>
      </c>
      <c r="AC224" s="41">
        <f t="shared" si="4"/>
        <v>0</v>
      </c>
      <c r="AD224" s="41">
        <f t="shared" si="4"/>
        <v>0</v>
      </c>
      <c r="AE224" s="41">
        <f t="shared" si="4"/>
        <v>0</v>
      </c>
      <c r="AF224" s="41">
        <f t="shared" si="4"/>
        <v>21024.27</v>
      </c>
      <c r="AG224" s="41">
        <f t="shared" si="4"/>
        <v>0</v>
      </c>
      <c r="AH224" s="41">
        <f t="shared" si="4"/>
        <v>-6167.04</v>
      </c>
      <c r="AI224" s="41">
        <f t="shared" si="4"/>
        <v>0</v>
      </c>
    </row>
    <row r="225" spans="1:36" s="9" customFormat="1" ht="12.75" x14ac:dyDescent="0.2">
      <c r="A225" s="18"/>
      <c r="B225" s="18"/>
      <c r="C225" s="432"/>
      <c r="D225" s="432"/>
      <c r="E225" s="432"/>
      <c r="F225" s="432"/>
      <c r="G225" s="432"/>
      <c r="H225" s="432"/>
      <c r="I225" s="432"/>
      <c r="J225" s="26"/>
      <c r="K225" s="27">
        <f>K209+K193+K183+K219+K199</f>
        <v>0</v>
      </c>
      <c r="L225" s="27">
        <f t="shared" ref="L225:AI225" si="5">L209+L193+L183+L219+L199</f>
        <v>2573.3399999999997</v>
      </c>
      <c r="M225" s="27">
        <f t="shared" si="5"/>
        <v>7384.08</v>
      </c>
      <c r="N225" s="27">
        <f t="shared" si="5"/>
        <v>1798.5</v>
      </c>
      <c r="O225" s="27">
        <f t="shared" si="5"/>
        <v>77.92</v>
      </c>
      <c r="P225" s="27">
        <f t="shared" si="5"/>
        <v>0</v>
      </c>
      <c r="Q225" s="27">
        <f t="shared" si="5"/>
        <v>0</v>
      </c>
      <c r="R225" s="27">
        <f t="shared" si="5"/>
        <v>0</v>
      </c>
      <c r="S225" s="27">
        <f t="shared" si="5"/>
        <v>0</v>
      </c>
      <c r="T225" s="27">
        <f t="shared" si="5"/>
        <v>44797.04</v>
      </c>
      <c r="U225" s="27">
        <f t="shared" si="5"/>
        <v>-13.48</v>
      </c>
      <c r="V225" s="27">
        <f t="shared" si="5"/>
        <v>0</v>
      </c>
      <c r="W225" s="27">
        <f t="shared" si="5"/>
        <v>0</v>
      </c>
      <c r="X225" s="27">
        <f t="shared" si="5"/>
        <v>45455.509999999995</v>
      </c>
      <c r="Y225" s="27">
        <f t="shared" si="5"/>
        <v>81.709999999999994</v>
      </c>
      <c r="Z225" s="27">
        <f t="shared" si="5"/>
        <v>0</v>
      </c>
      <c r="AA225" s="27">
        <f t="shared" si="5"/>
        <v>46964.900000000009</v>
      </c>
      <c r="AB225" s="27">
        <f t="shared" si="5"/>
        <v>0</v>
      </c>
      <c r="AC225" s="27">
        <f t="shared" si="5"/>
        <v>0</v>
      </c>
      <c r="AD225" s="27">
        <f t="shared" si="5"/>
        <v>0</v>
      </c>
      <c r="AE225" s="27">
        <f t="shared" si="5"/>
        <v>0</v>
      </c>
      <c r="AF225" s="27">
        <f t="shared" si="5"/>
        <v>1923.3300000000002</v>
      </c>
      <c r="AG225" s="27">
        <f t="shared" si="5"/>
        <v>0</v>
      </c>
      <c r="AH225" s="27">
        <f t="shared" si="5"/>
        <v>0</v>
      </c>
      <c r="AI225" s="27">
        <f t="shared" si="5"/>
        <v>0</v>
      </c>
    </row>
    <row r="226" spans="1:36" s="158" customFormat="1" x14ac:dyDescent="0.2">
      <c r="B226" s="158" t="s">
        <v>1307</v>
      </c>
      <c r="J226" s="160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AA226" s="161"/>
      <c r="AF226" s="161"/>
      <c r="AG226" s="161"/>
      <c r="AH226" s="161"/>
      <c r="AI226" s="161"/>
    </row>
    <row r="227" spans="1:36" ht="12.75" x14ac:dyDescent="0.2">
      <c r="A227" s="449" t="s">
        <v>1328</v>
      </c>
      <c r="B227" s="449"/>
      <c r="C227" s="450" t="s">
        <v>1308</v>
      </c>
      <c r="D227" s="450"/>
      <c r="E227" s="450"/>
      <c r="F227" s="450"/>
      <c r="G227" s="450"/>
      <c r="H227" s="450"/>
      <c r="I227" s="450"/>
      <c r="J227" s="279"/>
      <c r="K227" s="285">
        <v>313</v>
      </c>
      <c r="L227" s="285">
        <v>9770.39</v>
      </c>
      <c r="M227" s="285">
        <v>0</v>
      </c>
      <c r="N227" s="285">
        <v>1234.07</v>
      </c>
      <c r="O227" s="285">
        <v>64.62</v>
      </c>
      <c r="P227" s="285">
        <v>18864.580000000002</v>
      </c>
      <c r="Q227" s="285">
        <v>638.43999999999994</v>
      </c>
      <c r="R227" s="285">
        <v>0</v>
      </c>
      <c r="S227" s="285">
        <v>0</v>
      </c>
      <c r="T227" s="285">
        <v>12666.74</v>
      </c>
      <c r="U227" s="285">
        <v>0</v>
      </c>
      <c r="V227" s="285">
        <v>0</v>
      </c>
      <c r="W227" s="285">
        <v>32642.46</v>
      </c>
      <c r="X227" s="281">
        <v>32584.75</v>
      </c>
      <c r="Y227" s="281">
        <v>33666.759999999995</v>
      </c>
      <c r="Z227" s="281">
        <v>0</v>
      </c>
      <c r="AA227" s="280">
        <v>33666.759999999995</v>
      </c>
      <c r="AB227" s="280"/>
      <c r="AC227" s="280"/>
      <c r="AD227" s="285"/>
      <c r="AE227" s="285"/>
      <c r="AF227" s="285">
        <v>0</v>
      </c>
      <c r="AG227" s="285">
        <v>0</v>
      </c>
      <c r="AH227" s="285">
        <v>0</v>
      </c>
      <c r="AI227" s="280"/>
      <c r="AJ227" s="280"/>
    </row>
    <row r="228" spans="1:36" ht="12.75" x14ac:dyDescent="0.2">
      <c r="A228" s="449"/>
      <c r="B228" s="449"/>
      <c r="C228" s="450"/>
      <c r="D228" s="450"/>
      <c r="E228" s="450"/>
      <c r="F228" s="450"/>
      <c r="G228" s="450"/>
      <c r="H228" s="450"/>
      <c r="I228" s="450"/>
      <c r="J228" s="279"/>
      <c r="K228" s="285">
        <v>0</v>
      </c>
      <c r="L228" s="285">
        <v>1877.7700000000002</v>
      </c>
      <c r="M228" s="285">
        <v>6426.26</v>
      </c>
      <c r="N228" s="285">
        <v>1312.38</v>
      </c>
      <c r="O228" s="285">
        <v>56.86</v>
      </c>
      <c r="P228" s="285"/>
      <c r="Q228" s="285">
        <v>0</v>
      </c>
      <c r="R228" s="285">
        <v>0</v>
      </c>
      <c r="S228" s="285"/>
      <c r="T228" s="285">
        <v>32169.760000000002</v>
      </c>
      <c r="U228" s="285">
        <v>-9.84</v>
      </c>
      <c r="V228" s="285">
        <v>0</v>
      </c>
      <c r="W228" s="285">
        <v>0</v>
      </c>
      <c r="X228" s="281">
        <v>32642.46</v>
      </c>
      <c r="Y228" s="281">
        <v>59.63</v>
      </c>
      <c r="Z228" s="281">
        <v>0</v>
      </c>
      <c r="AA228" s="280">
        <v>33726.39</v>
      </c>
      <c r="AB228" s="280"/>
      <c r="AC228" s="280"/>
      <c r="AD228" s="285"/>
      <c r="AE228" s="285"/>
      <c r="AF228" s="285">
        <v>0</v>
      </c>
      <c r="AG228" s="285">
        <v>0</v>
      </c>
      <c r="AH228" s="285">
        <v>0</v>
      </c>
      <c r="AI228" s="280"/>
      <c r="AJ228" s="280"/>
    </row>
    <row r="229" spans="1:36" ht="12.75" x14ac:dyDescent="0.2">
      <c r="A229" s="277">
        <v>275</v>
      </c>
      <c r="B229" s="278" t="s">
        <v>621</v>
      </c>
      <c r="C229" s="445" t="s">
        <v>1309</v>
      </c>
      <c r="D229" s="445"/>
      <c r="E229" s="445"/>
      <c r="F229" s="445"/>
      <c r="G229" s="445"/>
      <c r="H229" s="445"/>
      <c r="I229" s="445"/>
      <c r="J229" s="284" t="s">
        <v>156</v>
      </c>
      <c r="K229" s="282">
        <v>303.37</v>
      </c>
      <c r="L229" s="282">
        <v>9484.84</v>
      </c>
      <c r="M229" s="282"/>
      <c r="N229" s="282">
        <v>1196.52</v>
      </c>
      <c r="O229" s="282">
        <v>62.65</v>
      </c>
      <c r="P229" s="446">
        <v>12071.59</v>
      </c>
      <c r="Q229" s="282">
        <v>619.02</v>
      </c>
      <c r="R229" s="282"/>
      <c r="S229" s="446"/>
      <c r="T229" s="282"/>
      <c r="U229" s="282"/>
      <c r="V229" s="282"/>
      <c r="W229" s="282">
        <v>12871.43</v>
      </c>
      <c r="X229" s="282">
        <v>12815.47</v>
      </c>
      <c r="Y229" s="282">
        <v>13241.02</v>
      </c>
      <c r="Z229" s="282">
        <v>0</v>
      </c>
      <c r="AA229" s="282">
        <v>13241.02</v>
      </c>
      <c r="AB229" s="286">
        <v>1</v>
      </c>
      <c r="AC229" s="286">
        <v>1</v>
      </c>
      <c r="AD229" s="282">
        <v>1</v>
      </c>
      <c r="AE229" s="282">
        <v>1</v>
      </c>
      <c r="AF229" s="282"/>
      <c r="AG229" s="282"/>
      <c r="AH229" s="282"/>
      <c r="AI229" s="286"/>
      <c r="AJ229" s="286"/>
    </row>
    <row r="230" spans="1:36" ht="12.75" x14ac:dyDescent="0.2">
      <c r="A230" s="278"/>
      <c r="B230" s="278"/>
      <c r="C230" s="445"/>
      <c r="D230" s="445"/>
      <c r="E230" s="445"/>
      <c r="F230" s="445"/>
      <c r="G230" s="445"/>
      <c r="H230" s="445"/>
      <c r="I230" s="445"/>
      <c r="J230" s="283" t="s">
        <v>1320</v>
      </c>
      <c r="K230" s="282"/>
      <c r="L230" s="282">
        <v>1820.64</v>
      </c>
      <c r="M230" s="282"/>
      <c r="N230" s="282">
        <v>1272.45</v>
      </c>
      <c r="O230" s="282">
        <v>55.13</v>
      </c>
      <c r="P230" s="446"/>
      <c r="Q230" s="282"/>
      <c r="R230" s="282"/>
      <c r="S230" s="446"/>
      <c r="T230" s="282">
        <v>12690.61</v>
      </c>
      <c r="U230" s="282">
        <v>-9.5399999999999991</v>
      </c>
      <c r="V230" s="282"/>
      <c r="W230" s="282"/>
      <c r="X230" s="282">
        <v>12871.43</v>
      </c>
      <c r="Y230" s="282"/>
      <c r="Z230" s="282"/>
      <c r="AA230" s="282">
        <v>13298.84</v>
      </c>
      <c r="AB230" s="286">
        <v>1</v>
      </c>
      <c r="AC230" s="286">
        <v>1</v>
      </c>
      <c r="AD230" s="282">
        <v>3.4409999999999998</v>
      </c>
      <c r="AE230" s="282">
        <v>3.0280800000000001</v>
      </c>
      <c r="AF230" s="282"/>
      <c r="AG230" s="282"/>
      <c r="AH230" s="282"/>
      <c r="AI230" s="286"/>
      <c r="AJ230" s="286"/>
    </row>
    <row r="231" spans="1:36" ht="12.75" x14ac:dyDescent="0.2">
      <c r="A231" s="277">
        <v>276</v>
      </c>
      <c r="B231" s="278" t="s">
        <v>621</v>
      </c>
      <c r="C231" s="445" t="s">
        <v>1310</v>
      </c>
      <c r="D231" s="445"/>
      <c r="E231" s="445"/>
      <c r="F231" s="445"/>
      <c r="G231" s="445"/>
      <c r="H231" s="445"/>
      <c r="I231" s="445"/>
      <c r="J231" s="284" t="s">
        <v>156</v>
      </c>
      <c r="K231" s="282">
        <v>9.6300000000000008</v>
      </c>
      <c r="L231" s="282">
        <v>285.55</v>
      </c>
      <c r="M231" s="282"/>
      <c r="N231" s="282">
        <v>37.549999999999997</v>
      </c>
      <c r="O231" s="282">
        <v>1.97</v>
      </c>
      <c r="P231" s="446">
        <v>366.73</v>
      </c>
      <c r="Q231" s="282">
        <v>19.420000000000002</v>
      </c>
      <c r="R231" s="282"/>
      <c r="S231" s="446"/>
      <c r="T231" s="282"/>
      <c r="U231" s="282"/>
      <c r="V231" s="282"/>
      <c r="W231" s="282">
        <v>391.64</v>
      </c>
      <c r="X231" s="282">
        <v>389.89</v>
      </c>
      <c r="Y231" s="282">
        <v>402.84</v>
      </c>
      <c r="Z231" s="282">
        <v>0</v>
      </c>
      <c r="AA231" s="282">
        <v>402.84</v>
      </c>
      <c r="AB231" s="286">
        <v>1</v>
      </c>
      <c r="AC231" s="286">
        <v>1</v>
      </c>
      <c r="AD231" s="282">
        <v>1</v>
      </c>
      <c r="AE231" s="282">
        <v>1</v>
      </c>
      <c r="AF231" s="282"/>
      <c r="AG231" s="282"/>
      <c r="AH231" s="282"/>
      <c r="AI231" s="286"/>
      <c r="AJ231" s="286"/>
    </row>
    <row r="232" spans="1:36" ht="12.75" x14ac:dyDescent="0.2">
      <c r="A232" s="278"/>
      <c r="B232" s="278"/>
      <c r="C232" s="445"/>
      <c r="D232" s="445"/>
      <c r="E232" s="445"/>
      <c r="F232" s="445"/>
      <c r="G232" s="445"/>
      <c r="H232" s="445"/>
      <c r="I232" s="445"/>
      <c r="J232" s="283" t="s">
        <v>1321</v>
      </c>
      <c r="K232" s="282"/>
      <c r="L232" s="282">
        <v>57.13</v>
      </c>
      <c r="M232" s="282"/>
      <c r="N232" s="282">
        <v>39.93</v>
      </c>
      <c r="O232" s="282">
        <v>1.73</v>
      </c>
      <c r="P232" s="446"/>
      <c r="Q232" s="282"/>
      <c r="R232" s="282"/>
      <c r="S232" s="446"/>
      <c r="T232" s="282">
        <v>386.15000000000003</v>
      </c>
      <c r="U232" s="282">
        <v>-0.3</v>
      </c>
      <c r="V232" s="282"/>
      <c r="W232" s="282"/>
      <c r="X232" s="282">
        <v>391.64</v>
      </c>
      <c r="Y232" s="282"/>
      <c r="Z232" s="282"/>
      <c r="AA232" s="282">
        <v>404.65</v>
      </c>
      <c r="AB232" s="286">
        <v>1</v>
      </c>
      <c r="AC232" s="286">
        <v>1</v>
      </c>
      <c r="AD232" s="282">
        <v>3.4409999999999998</v>
      </c>
      <c r="AE232" s="282">
        <v>3.0280800000000001</v>
      </c>
      <c r="AF232" s="282"/>
      <c r="AG232" s="282"/>
      <c r="AH232" s="282"/>
      <c r="AI232" s="286"/>
      <c r="AJ232" s="286"/>
    </row>
    <row r="233" spans="1:36" ht="12.75" x14ac:dyDescent="0.2">
      <c r="A233" s="277">
        <v>277</v>
      </c>
      <c r="B233" s="278" t="s">
        <v>621</v>
      </c>
      <c r="C233" s="445" t="s">
        <v>1311</v>
      </c>
      <c r="D233" s="445"/>
      <c r="E233" s="445"/>
      <c r="F233" s="445"/>
      <c r="G233" s="445"/>
      <c r="H233" s="445"/>
      <c r="I233" s="445"/>
      <c r="J233" s="284" t="s">
        <v>1300</v>
      </c>
      <c r="K233" s="282"/>
      <c r="L233" s="282"/>
      <c r="M233" s="282"/>
      <c r="N233" s="282"/>
      <c r="O233" s="282"/>
      <c r="P233" s="446">
        <v>6426.26</v>
      </c>
      <c r="Q233" s="282"/>
      <c r="R233" s="282"/>
      <c r="S233" s="446"/>
      <c r="T233" s="282"/>
      <c r="U233" s="282"/>
      <c r="V233" s="282"/>
      <c r="W233" s="282">
        <v>6522.65</v>
      </c>
      <c r="X233" s="282">
        <v>6522.65</v>
      </c>
      <c r="Y233" s="282">
        <v>6739.24</v>
      </c>
      <c r="Z233" s="282">
        <v>0</v>
      </c>
      <c r="AA233" s="282">
        <v>6739.24</v>
      </c>
      <c r="AB233" s="286">
        <v>1</v>
      </c>
      <c r="AC233" s="286">
        <v>1</v>
      </c>
      <c r="AD233" s="282">
        <v>1</v>
      </c>
      <c r="AE233" s="282">
        <v>1</v>
      </c>
      <c r="AF233" s="282"/>
      <c r="AG233" s="282"/>
      <c r="AH233" s="282"/>
      <c r="AI233" s="286"/>
      <c r="AJ233" s="286"/>
    </row>
    <row r="234" spans="1:36" ht="12.75" x14ac:dyDescent="0.2">
      <c r="A234" s="278"/>
      <c r="B234" s="278"/>
      <c r="C234" s="445"/>
      <c r="D234" s="445"/>
      <c r="E234" s="445"/>
      <c r="F234" s="445"/>
      <c r="G234" s="445"/>
      <c r="H234" s="445"/>
      <c r="I234" s="445"/>
      <c r="J234" s="283" t="s">
        <v>1322</v>
      </c>
      <c r="K234" s="282"/>
      <c r="L234" s="282"/>
      <c r="M234" s="282">
        <v>6426.26</v>
      </c>
      <c r="N234" s="282"/>
      <c r="O234" s="282"/>
      <c r="P234" s="446"/>
      <c r="Q234" s="282"/>
      <c r="R234" s="282"/>
      <c r="S234" s="446"/>
      <c r="T234" s="282">
        <v>6426.26</v>
      </c>
      <c r="U234" s="282"/>
      <c r="V234" s="282"/>
      <c r="W234" s="282"/>
      <c r="X234" s="282">
        <v>6522.65</v>
      </c>
      <c r="Y234" s="282"/>
      <c r="Z234" s="282"/>
      <c r="AA234" s="282">
        <v>6739.24</v>
      </c>
      <c r="AB234" s="286">
        <v>1</v>
      </c>
      <c r="AC234" s="286">
        <v>1</v>
      </c>
      <c r="AD234" s="282">
        <v>3.4409999999999998</v>
      </c>
      <c r="AE234" s="282">
        <v>3.0280800000000001</v>
      </c>
      <c r="AF234" s="282"/>
      <c r="AG234" s="282"/>
      <c r="AH234" s="282"/>
      <c r="AI234" s="286"/>
      <c r="AJ234" s="286"/>
    </row>
    <row r="235" spans="1:36" ht="12.75" x14ac:dyDescent="0.2">
      <c r="A235" s="277">
        <v>278</v>
      </c>
      <c r="B235" s="278" t="s">
        <v>621</v>
      </c>
      <c r="C235" s="445" t="s">
        <v>1312</v>
      </c>
      <c r="D235" s="445"/>
      <c r="E235" s="445"/>
      <c r="F235" s="445"/>
      <c r="G235" s="445"/>
      <c r="H235" s="445"/>
      <c r="I235" s="445"/>
      <c r="J235" s="284" t="s">
        <v>178</v>
      </c>
      <c r="K235" s="282"/>
      <c r="L235" s="282"/>
      <c r="M235" s="282"/>
      <c r="N235" s="282"/>
      <c r="O235" s="282"/>
      <c r="P235" s="446"/>
      <c r="Q235" s="282"/>
      <c r="R235" s="282"/>
      <c r="S235" s="446"/>
      <c r="T235" s="282">
        <v>12666.74</v>
      </c>
      <c r="U235" s="282"/>
      <c r="V235" s="282"/>
      <c r="W235" s="282">
        <v>12856.74</v>
      </c>
      <c r="X235" s="282">
        <v>12856.74</v>
      </c>
      <c r="Y235" s="282">
        <v>13283.66</v>
      </c>
      <c r="Z235" s="282">
        <v>0</v>
      </c>
      <c r="AA235" s="282">
        <v>13283.66</v>
      </c>
      <c r="AB235" s="286">
        <v>1</v>
      </c>
      <c r="AC235" s="286">
        <v>1</v>
      </c>
      <c r="AD235" s="282">
        <v>1</v>
      </c>
      <c r="AE235" s="282">
        <v>1</v>
      </c>
      <c r="AF235" s="282"/>
      <c r="AG235" s="282"/>
      <c r="AH235" s="282"/>
      <c r="AI235" s="286"/>
      <c r="AJ235" s="286"/>
    </row>
    <row r="236" spans="1:36" ht="12.75" x14ac:dyDescent="0.2">
      <c r="A236" s="278"/>
      <c r="B236" s="278"/>
      <c r="C236" s="445"/>
      <c r="D236" s="445"/>
      <c r="E236" s="445"/>
      <c r="F236" s="445"/>
      <c r="G236" s="445"/>
      <c r="H236" s="445"/>
      <c r="I236" s="445"/>
      <c r="J236" s="283" t="s">
        <v>1322</v>
      </c>
      <c r="K236" s="282"/>
      <c r="L236" s="282"/>
      <c r="M236" s="282"/>
      <c r="N236" s="282"/>
      <c r="O236" s="282"/>
      <c r="P236" s="446"/>
      <c r="Q236" s="282"/>
      <c r="R236" s="282"/>
      <c r="S236" s="446"/>
      <c r="T236" s="282">
        <v>12666.74</v>
      </c>
      <c r="U236" s="282"/>
      <c r="V236" s="282"/>
      <c r="W236" s="282"/>
      <c r="X236" s="282">
        <v>12856.74</v>
      </c>
      <c r="Y236" s="282"/>
      <c r="Z236" s="282"/>
      <c r="AA236" s="282">
        <v>13283.66</v>
      </c>
      <c r="AB236" s="286">
        <v>1</v>
      </c>
      <c r="AC236" s="286">
        <v>1</v>
      </c>
      <c r="AD236" s="282">
        <v>3.4409999999999998</v>
      </c>
      <c r="AE236" s="282">
        <v>3.0280800000000001</v>
      </c>
      <c r="AF236" s="282"/>
      <c r="AG236" s="282"/>
      <c r="AH236" s="282"/>
      <c r="AI236" s="286"/>
      <c r="AJ236" s="286"/>
    </row>
    <row r="237" spans="1:36" ht="12.75" x14ac:dyDescent="0.2">
      <c r="A237" s="449" t="s">
        <v>1329</v>
      </c>
      <c r="B237" s="449"/>
      <c r="C237" s="450" t="s">
        <v>1313</v>
      </c>
      <c r="D237" s="450"/>
      <c r="E237" s="450"/>
      <c r="F237" s="450"/>
      <c r="G237" s="450"/>
      <c r="H237" s="450"/>
      <c r="I237" s="450"/>
      <c r="J237" s="279"/>
      <c r="K237" s="285">
        <v>0</v>
      </c>
      <c r="L237" s="285">
        <v>0</v>
      </c>
      <c r="M237" s="285">
        <v>5775.3</v>
      </c>
      <c r="N237" s="285">
        <v>0</v>
      </c>
      <c r="O237" s="285">
        <v>0</v>
      </c>
      <c r="P237" s="285">
        <v>6048.33</v>
      </c>
      <c r="Q237" s="285">
        <v>0</v>
      </c>
      <c r="R237" s="285">
        <v>0</v>
      </c>
      <c r="S237" s="285">
        <v>0</v>
      </c>
      <c r="T237" s="285">
        <v>0</v>
      </c>
      <c r="U237" s="285">
        <v>0</v>
      </c>
      <c r="V237" s="285">
        <v>0</v>
      </c>
      <c r="W237" s="285">
        <v>6139.05</v>
      </c>
      <c r="X237" s="281">
        <v>6139.05</v>
      </c>
      <c r="Y237" s="281">
        <v>6342.9</v>
      </c>
      <c r="Z237" s="281">
        <v>0</v>
      </c>
      <c r="AA237" s="280">
        <v>6342.9</v>
      </c>
      <c r="AB237" s="280"/>
      <c r="AC237" s="280"/>
      <c r="AD237" s="285"/>
      <c r="AE237" s="285"/>
      <c r="AF237" s="285">
        <v>5775.3</v>
      </c>
      <c r="AG237" s="285">
        <v>0</v>
      </c>
      <c r="AH237" s="285">
        <v>0</v>
      </c>
      <c r="AI237" s="280"/>
      <c r="AJ237" s="280"/>
    </row>
    <row r="238" spans="1:36" ht="12.75" x14ac:dyDescent="0.2">
      <c r="A238" s="449"/>
      <c r="B238" s="449"/>
      <c r="C238" s="450"/>
      <c r="D238" s="450"/>
      <c r="E238" s="450"/>
      <c r="F238" s="450"/>
      <c r="G238" s="450"/>
      <c r="H238" s="450"/>
      <c r="I238" s="450"/>
      <c r="J238" s="279"/>
      <c r="K238" s="285">
        <v>0</v>
      </c>
      <c r="L238" s="285">
        <v>0</v>
      </c>
      <c r="M238" s="285">
        <v>273.02999999999997</v>
      </c>
      <c r="N238" s="285">
        <v>0</v>
      </c>
      <c r="O238" s="285">
        <v>0</v>
      </c>
      <c r="P238" s="285"/>
      <c r="Q238" s="285">
        <v>0</v>
      </c>
      <c r="R238" s="285">
        <v>0</v>
      </c>
      <c r="S238" s="285"/>
      <c r="T238" s="285">
        <v>6048.33</v>
      </c>
      <c r="U238" s="285">
        <v>0</v>
      </c>
      <c r="V238" s="285">
        <v>0</v>
      </c>
      <c r="W238" s="285">
        <v>0</v>
      </c>
      <c r="X238" s="281">
        <v>6139.05</v>
      </c>
      <c r="Y238" s="281">
        <v>0</v>
      </c>
      <c r="Z238" s="281">
        <v>0</v>
      </c>
      <c r="AA238" s="280">
        <v>6342.9</v>
      </c>
      <c r="AB238" s="280"/>
      <c r="AC238" s="280"/>
      <c r="AD238" s="285"/>
      <c r="AE238" s="285"/>
      <c r="AF238" s="285">
        <v>273.02999999999997</v>
      </c>
      <c r="AG238" s="285">
        <v>0</v>
      </c>
      <c r="AH238" s="285">
        <v>0</v>
      </c>
      <c r="AI238" s="280"/>
      <c r="AJ238" s="280"/>
    </row>
    <row r="239" spans="1:36" ht="12.75" x14ac:dyDescent="0.2">
      <c r="A239" s="277">
        <v>328</v>
      </c>
      <c r="B239" s="278" t="s">
        <v>621</v>
      </c>
      <c r="C239" s="445" t="s">
        <v>1314</v>
      </c>
      <c r="D239" s="445"/>
      <c r="E239" s="445"/>
      <c r="F239" s="445"/>
      <c r="G239" s="445"/>
      <c r="H239" s="445"/>
      <c r="I239" s="445"/>
      <c r="J239" s="284" t="s">
        <v>1315</v>
      </c>
      <c r="K239" s="282"/>
      <c r="L239" s="282"/>
      <c r="M239" s="282">
        <v>5775.3</v>
      </c>
      <c r="N239" s="282"/>
      <c r="O239" s="282"/>
      <c r="P239" s="446">
        <v>6048.33</v>
      </c>
      <c r="Q239" s="282"/>
      <c r="R239" s="282"/>
      <c r="S239" s="446"/>
      <c r="T239" s="282"/>
      <c r="U239" s="282"/>
      <c r="V239" s="282"/>
      <c r="W239" s="282">
        <v>6139.05</v>
      </c>
      <c r="X239" s="282">
        <v>6139.05</v>
      </c>
      <c r="Y239" s="282">
        <v>6342.9</v>
      </c>
      <c r="Z239" s="282">
        <v>0</v>
      </c>
      <c r="AA239" s="282">
        <v>6342.9</v>
      </c>
      <c r="AB239" s="286">
        <v>1</v>
      </c>
      <c r="AC239" s="286">
        <v>1</v>
      </c>
      <c r="AD239" s="282">
        <v>1</v>
      </c>
      <c r="AE239" s="282">
        <v>1</v>
      </c>
      <c r="AF239" s="282">
        <v>5775.3</v>
      </c>
      <c r="AG239" s="282"/>
      <c r="AH239" s="282"/>
      <c r="AI239" s="286"/>
      <c r="AJ239" s="286"/>
    </row>
    <row r="240" spans="1:36" ht="12.75" x14ac:dyDescent="0.2">
      <c r="A240" s="278"/>
      <c r="B240" s="278"/>
      <c r="C240" s="445"/>
      <c r="D240" s="445"/>
      <c r="E240" s="445"/>
      <c r="F240" s="445"/>
      <c r="G240" s="445"/>
      <c r="H240" s="445"/>
      <c r="I240" s="445"/>
      <c r="J240" s="283" t="s">
        <v>1323</v>
      </c>
      <c r="K240" s="282"/>
      <c r="L240" s="282"/>
      <c r="M240" s="282">
        <v>273.02999999999997</v>
      </c>
      <c r="N240" s="282"/>
      <c r="O240" s="282"/>
      <c r="P240" s="446"/>
      <c r="Q240" s="282"/>
      <c r="R240" s="282"/>
      <c r="S240" s="446"/>
      <c r="T240" s="282">
        <v>6048.33</v>
      </c>
      <c r="U240" s="282"/>
      <c r="V240" s="282"/>
      <c r="W240" s="282"/>
      <c r="X240" s="282">
        <v>6139.05</v>
      </c>
      <c r="Y240" s="282"/>
      <c r="Z240" s="282"/>
      <c r="AA240" s="282">
        <v>6342.9</v>
      </c>
      <c r="AB240" s="286">
        <v>1</v>
      </c>
      <c r="AC240" s="286">
        <v>1</v>
      </c>
      <c r="AD240" s="282">
        <v>3.4409999999999998</v>
      </c>
      <c r="AE240" s="282">
        <v>3.0280800000000001</v>
      </c>
      <c r="AF240" s="282">
        <v>273.02999999999997</v>
      </c>
      <c r="AG240" s="282"/>
      <c r="AH240" s="282"/>
      <c r="AI240" s="286"/>
      <c r="AJ240" s="286"/>
    </row>
    <row r="241" spans="1:38" ht="12.75" x14ac:dyDescent="0.2">
      <c r="A241" s="449" t="s">
        <v>1316</v>
      </c>
      <c r="B241" s="449"/>
      <c r="C241" s="450" t="s">
        <v>1317</v>
      </c>
      <c r="D241" s="450"/>
      <c r="E241" s="450"/>
      <c r="F241" s="450"/>
      <c r="G241" s="450"/>
      <c r="H241" s="450"/>
      <c r="I241" s="450"/>
      <c r="J241" s="279"/>
      <c r="K241" s="285">
        <v>5.2</v>
      </c>
      <c r="L241" s="285">
        <v>308.52999999999997</v>
      </c>
      <c r="M241" s="285">
        <v>0</v>
      </c>
      <c r="N241" s="285">
        <v>40.57</v>
      </c>
      <c r="O241" s="285">
        <v>2.12</v>
      </c>
      <c r="P241" s="285">
        <v>9239.01</v>
      </c>
      <c r="Q241" s="285">
        <v>20.99</v>
      </c>
      <c r="R241" s="285">
        <v>0</v>
      </c>
      <c r="S241" s="285">
        <v>0</v>
      </c>
      <c r="T241" s="285">
        <v>17429.93</v>
      </c>
      <c r="U241" s="285">
        <v>0</v>
      </c>
      <c r="V241" s="285">
        <v>0</v>
      </c>
      <c r="W241" s="285">
        <v>27089.96</v>
      </c>
      <c r="X241" s="281">
        <v>27088.06</v>
      </c>
      <c r="Y241" s="281">
        <v>27987.530000000002</v>
      </c>
      <c r="Z241" s="281">
        <v>0</v>
      </c>
      <c r="AA241" s="280">
        <v>27987.530000000002</v>
      </c>
      <c r="AB241" s="280"/>
      <c r="AC241" s="280"/>
      <c r="AD241" s="285"/>
      <c r="AE241" s="285"/>
      <c r="AF241" s="285">
        <v>0</v>
      </c>
      <c r="AG241" s="285">
        <v>0</v>
      </c>
      <c r="AH241" s="285">
        <v>0</v>
      </c>
      <c r="AI241" s="280"/>
      <c r="AJ241" s="280"/>
    </row>
    <row r="242" spans="1:38" ht="12.75" x14ac:dyDescent="0.2">
      <c r="A242" s="449"/>
      <c r="B242" s="449"/>
      <c r="C242" s="450"/>
      <c r="D242" s="450"/>
      <c r="E242" s="450"/>
      <c r="F242" s="450"/>
      <c r="G242" s="450"/>
      <c r="H242" s="450"/>
      <c r="I242" s="450"/>
      <c r="J242" s="279"/>
      <c r="K242" s="285">
        <v>0</v>
      </c>
      <c r="L242" s="285">
        <v>61.73</v>
      </c>
      <c r="M242" s="285">
        <v>8842.7800000000007</v>
      </c>
      <c r="N242" s="285">
        <v>43.14</v>
      </c>
      <c r="O242" s="285">
        <v>1.87</v>
      </c>
      <c r="P242" s="285"/>
      <c r="Q242" s="285">
        <v>0</v>
      </c>
      <c r="R242" s="285">
        <v>0</v>
      </c>
      <c r="S242" s="285"/>
      <c r="T242" s="285">
        <v>26689.93</v>
      </c>
      <c r="U242" s="285">
        <v>-0.32</v>
      </c>
      <c r="V242" s="285">
        <v>0</v>
      </c>
      <c r="W242" s="285">
        <v>0</v>
      </c>
      <c r="X242" s="281">
        <v>27089.96</v>
      </c>
      <c r="Y242" s="281">
        <v>1.96</v>
      </c>
      <c r="Z242" s="281">
        <v>0</v>
      </c>
      <c r="AA242" s="280">
        <v>27989.49</v>
      </c>
      <c r="AB242" s="280"/>
      <c r="AC242" s="280"/>
      <c r="AD242" s="285"/>
      <c r="AE242" s="285"/>
      <c r="AF242" s="285">
        <v>0</v>
      </c>
      <c r="AG242" s="285">
        <v>0</v>
      </c>
      <c r="AH242" s="285">
        <v>0</v>
      </c>
      <c r="AI242" s="280"/>
      <c r="AJ242" s="280"/>
    </row>
    <row r="243" spans="1:38" ht="12.75" x14ac:dyDescent="0.2">
      <c r="A243" s="277">
        <v>353</v>
      </c>
      <c r="B243" s="278" t="s">
        <v>1137</v>
      </c>
      <c r="C243" s="445" t="s">
        <v>1138</v>
      </c>
      <c r="D243" s="445"/>
      <c r="E243" s="445"/>
      <c r="F243" s="445"/>
      <c r="G243" s="445"/>
      <c r="H243" s="445"/>
      <c r="I243" s="445"/>
      <c r="J243" s="284" t="s">
        <v>156</v>
      </c>
      <c r="K243" s="282">
        <v>5.2</v>
      </c>
      <c r="L243" s="282">
        <v>308.52999999999997</v>
      </c>
      <c r="M243" s="282"/>
      <c r="N243" s="282">
        <v>40.57</v>
      </c>
      <c r="O243" s="282">
        <v>2.12</v>
      </c>
      <c r="P243" s="446">
        <v>396.23</v>
      </c>
      <c r="Q243" s="282">
        <v>20.99</v>
      </c>
      <c r="R243" s="282"/>
      <c r="S243" s="446"/>
      <c r="T243" s="282"/>
      <c r="U243" s="282"/>
      <c r="V243" s="282"/>
      <c r="W243" s="282">
        <v>423.16</v>
      </c>
      <c r="X243" s="282">
        <v>421.26</v>
      </c>
      <c r="Y243" s="282">
        <v>435.25</v>
      </c>
      <c r="Z243" s="282">
        <v>0</v>
      </c>
      <c r="AA243" s="282">
        <v>435.25</v>
      </c>
      <c r="AB243" s="286">
        <v>1</v>
      </c>
      <c r="AC243" s="286">
        <v>1</v>
      </c>
      <c r="AD243" s="282">
        <v>1</v>
      </c>
      <c r="AE243" s="282">
        <v>1</v>
      </c>
      <c r="AF243" s="282"/>
      <c r="AG243" s="282"/>
      <c r="AH243" s="282"/>
      <c r="AI243" s="286"/>
      <c r="AJ243" s="286"/>
    </row>
    <row r="244" spans="1:38" ht="12.75" x14ac:dyDescent="0.2">
      <c r="A244" s="278"/>
      <c r="B244" s="278"/>
      <c r="C244" s="445"/>
      <c r="D244" s="445"/>
      <c r="E244" s="445"/>
      <c r="F244" s="445"/>
      <c r="G244" s="445"/>
      <c r="H244" s="445"/>
      <c r="I244" s="445"/>
      <c r="J244" s="283" t="s">
        <v>1324</v>
      </c>
      <c r="K244" s="282"/>
      <c r="L244" s="282">
        <v>61.73</v>
      </c>
      <c r="M244" s="282"/>
      <c r="N244" s="282">
        <v>43.14</v>
      </c>
      <c r="O244" s="282">
        <v>1.87</v>
      </c>
      <c r="P244" s="446"/>
      <c r="Q244" s="282"/>
      <c r="R244" s="282"/>
      <c r="S244" s="446"/>
      <c r="T244" s="282">
        <v>417.22</v>
      </c>
      <c r="U244" s="282">
        <v>-0.32</v>
      </c>
      <c r="V244" s="282"/>
      <c r="W244" s="282"/>
      <c r="X244" s="282">
        <v>423.16</v>
      </c>
      <c r="Y244" s="282"/>
      <c r="Z244" s="282"/>
      <c r="AA244" s="282">
        <v>437.21</v>
      </c>
      <c r="AB244" s="286">
        <v>1</v>
      </c>
      <c r="AC244" s="286">
        <v>1</v>
      </c>
      <c r="AD244" s="282">
        <v>3.4409999999999998</v>
      </c>
      <c r="AE244" s="282">
        <v>3.0280800000000001</v>
      </c>
      <c r="AF244" s="282"/>
      <c r="AG244" s="282"/>
      <c r="AH244" s="282"/>
      <c r="AI244" s="286"/>
      <c r="AJ244" s="286"/>
    </row>
    <row r="245" spans="1:38" ht="12.75" x14ac:dyDescent="0.2">
      <c r="A245" s="277">
        <v>354</v>
      </c>
      <c r="B245" s="278" t="s">
        <v>1137</v>
      </c>
      <c r="C245" s="445" t="s">
        <v>1281</v>
      </c>
      <c r="D245" s="445"/>
      <c r="E245" s="445"/>
      <c r="F245" s="445"/>
      <c r="G245" s="445"/>
      <c r="H245" s="445"/>
      <c r="I245" s="445"/>
      <c r="J245" s="284" t="s">
        <v>178</v>
      </c>
      <c r="K245" s="282"/>
      <c r="L245" s="282"/>
      <c r="M245" s="282"/>
      <c r="N245" s="282"/>
      <c r="O245" s="282"/>
      <c r="P245" s="446">
        <v>8842.7800000000007</v>
      </c>
      <c r="Q245" s="282"/>
      <c r="R245" s="282"/>
      <c r="S245" s="446"/>
      <c r="T245" s="282"/>
      <c r="U245" s="282"/>
      <c r="V245" s="282"/>
      <c r="W245" s="282">
        <v>8975.42</v>
      </c>
      <c r="X245" s="282">
        <v>8975.42</v>
      </c>
      <c r="Y245" s="282">
        <v>9273.4500000000007</v>
      </c>
      <c r="Z245" s="282">
        <v>0</v>
      </c>
      <c r="AA245" s="282">
        <v>9273.4500000000007</v>
      </c>
      <c r="AB245" s="286">
        <v>1</v>
      </c>
      <c r="AC245" s="286">
        <v>1</v>
      </c>
      <c r="AD245" s="282">
        <v>1</v>
      </c>
      <c r="AE245" s="282">
        <v>1</v>
      </c>
      <c r="AF245" s="282"/>
      <c r="AG245" s="282"/>
      <c r="AH245" s="282"/>
      <c r="AI245" s="286"/>
      <c r="AJ245" s="286"/>
    </row>
    <row r="246" spans="1:38" ht="12.75" x14ac:dyDescent="0.2">
      <c r="A246" s="278"/>
      <c r="B246" s="278"/>
      <c r="C246" s="445"/>
      <c r="D246" s="445"/>
      <c r="E246" s="445"/>
      <c r="F246" s="445"/>
      <c r="G246" s="445"/>
      <c r="H246" s="445"/>
      <c r="I246" s="445"/>
      <c r="J246" s="283" t="s">
        <v>1325</v>
      </c>
      <c r="K246" s="282"/>
      <c r="L246" s="282"/>
      <c r="M246" s="282">
        <v>8842.7800000000007</v>
      </c>
      <c r="N246" s="282"/>
      <c r="O246" s="282"/>
      <c r="P246" s="446"/>
      <c r="Q246" s="282"/>
      <c r="R246" s="282"/>
      <c r="S246" s="446"/>
      <c r="T246" s="282">
        <v>8842.7800000000007</v>
      </c>
      <c r="U246" s="282"/>
      <c r="V246" s="282"/>
      <c r="W246" s="282"/>
      <c r="X246" s="282">
        <v>8975.42</v>
      </c>
      <c r="Y246" s="282"/>
      <c r="Z246" s="282"/>
      <c r="AA246" s="282">
        <v>9273.4500000000007</v>
      </c>
      <c r="AB246" s="286">
        <v>1</v>
      </c>
      <c r="AC246" s="286">
        <v>1</v>
      </c>
      <c r="AD246" s="282">
        <v>3.4409999999999998</v>
      </c>
      <c r="AE246" s="282">
        <v>3.0280800000000001</v>
      </c>
      <c r="AF246" s="282"/>
      <c r="AG246" s="282"/>
      <c r="AH246" s="282"/>
      <c r="AI246" s="286"/>
      <c r="AJ246" s="286"/>
    </row>
    <row r="247" spans="1:38" ht="12.75" x14ac:dyDescent="0.2">
      <c r="A247" s="277">
        <v>355</v>
      </c>
      <c r="B247" s="278" t="s">
        <v>1137</v>
      </c>
      <c r="C247" s="445" t="s">
        <v>1318</v>
      </c>
      <c r="D247" s="445"/>
      <c r="E247" s="445"/>
      <c r="F247" s="445"/>
      <c r="G247" s="445"/>
      <c r="H247" s="445"/>
      <c r="I247" s="445"/>
      <c r="J247" s="284" t="s">
        <v>1291</v>
      </c>
      <c r="K247" s="282"/>
      <c r="L247" s="282"/>
      <c r="M247" s="282"/>
      <c r="N247" s="282"/>
      <c r="O247" s="282"/>
      <c r="P247" s="446"/>
      <c r="Q247" s="282"/>
      <c r="R247" s="282"/>
      <c r="S247" s="446"/>
      <c r="T247" s="282">
        <v>17429.93</v>
      </c>
      <c r="U247" s="282"/>
      <c r="V247" s="282"/>
      <c r="W247" s="282">
        <v>17691.38</v>
      </c>
      <c r="X247" s="282">
        <v>17691.38</v>
      </c>
      <c r="Y247" s="282">
        <v>18278.830000000002</v>
      </c>
      <c r="Z247" s="282">
        <v>0</v>
      </c>
      <c r="AA247" s="282">
        <v>18278.830000000002</v>
      </c>
      <c r="AB247" s="286">
        <v>1</v>
      </c>
      <c r="AC247" s="286">
        <v>1</v>
      </c>
      <c r="AD247" s="282">
        <v>1</v>
      </c>
      <c r="AE247" s="282">
        <v>1</v>
      </c>
      <c r="AF247" s="282"/>
      <c r="AG247" s="282"/>
      <c r="AH247" s="282"/>
      <c r="AI247" s="286"/>
      <c r="AJ247" s="286"/>
    </row>
    <row r="248" spans="1:38" ht="12.75" x14ac:dyDescent="0.2">
      <c r="A248" s="278"/>
      <c r="B248" s="278"/>
      <c r="C248" s="445"/>
      <c r="D248" s="445"/>
      <c r="E248" s="445"/>
      <c r="F248" s="445"/>
      <c r="G248" s="445"/>
      <c r="H248" s="445"/>
      <c r="I248" s="445"/>
      <c r="J248" s="283" t="s">
        <v>1325</v>
      </c>
      <c r="K248" s="282"/>
      <c r="L248" s="282"/>
      <c r="M248" s="282"/>
      <c r="N248" s="282"/>
      <c r="O248" s="282"/>
      <c r="P248" s="446"/>
      <c r="Q248" s="282"/>
      <c r="R248" s="282"/>
      <c r="S248" s="446"/>
      <c r="T248" s="282">
        <v>17429.93</v>
      </c>
      <c r="U248" s="282"/>
      <c r="V248" s="282"/>
      <c r="W248" s="282"/>
      <c r="X248" s="282">
        <v>17691.38</v>
      </c>
      <c r="Y248" s="282"/>
      <c r="Z248" s="282"/>
      <c r="AA248" s="282">
        <v>18278.830000000002</v>
      </c>
      <c r="AB248" s="286">
        <v>1</v>
      </c>
      <c r="AC248" s="286">
        <v>1</v>
      </c>
      <c r="AD248" s="282">
        <v>3.4409999999999998</v>
      </c>
      <c r="AE248" s="282">
        <v>3.0280800000000001</v>
      </c>
      <c r="AF248" s="282"/>
      <c r="AG248" s="282"/>
      <c r="AH248" s="282"/>
      <c r="AI248" s="286"/>
      <c r="AJ248" s="286"/>
    </row>
    <row r="249" spans="1:38" s="4" customFormat="1" ht="12.75" x14ac:dyDescent="0.2">
      <c r="A249" s="17"/>
      <c r="B249" s="17"/>
      <c r="C249" s="432" t="s">
        <v>1326</v>
      </c>
      <c r="D249" s="432"/>
      <c r="E249" s="432"/>
      <c r="F249" s="432"/>
      <c r="G249" s="432"/>
      <c r="H249" s="432"/>
      <c r="I249" s="432"/>
      <c r="J249" s="25"/>
      <c r="K249" s="41">
        <f>K227+K237+K241</f>
        <v>318.2</v>
      </c>
      <c r="L249" s="41">
        <f t="shared" ref="L249:AI250" si="6">L227+L237+L241</f>
        <v>10078.92</v>
      </c>
      <c r="M249" s="41">
        <f t="shared" si="6"/>
        <v>5775.3</v>
      </c>
      <c r="N249" s="41">
        <f t="shared" si="6"/>
        <v>1274.6399999999999</v>
      </c>
      <c r="O249" s="41">
        <f t="shared" si="6"/>
        <v>66.740000000000009</v>
      </c>
      <c r="P249" s="41">
        <f t="shared" si="6"/>
        <v>34151.920000000006</v>
      </c>
      <c r="Q249" s="41">
        <f t="shared" si="6"/>
        <v>659.43</v>
      </c>
      <c r="R249" s="41">
        <f t="shared" si="6"/>
        <v>0</v>
      </c>
      <c r="S249" s="41">
        <f t="shared" si="6"/>
        <v>0</v>
      </c>
      <c r="T249" s="41">
        <f t="shared" si="6"/>
        <v>30096.67</v>
      </c>
      <c r="U249" s="41">
        <f t="shared" si="6"/>
        <v>0</v>
      </c>
      <c r="V249" s="41">
        <f t="shared" si="6"/>
        <v>0</v>
      </c>
      <c r="W249" s="41">
        <f t="shared" si="6"/>
        <v>65871.47</v>
      </c>
      <c r="X249" s="41">
        <f t="shared" si="6"/>
        <v>65811.86</v>
      </c>
      <c r="Y249" s="41">
        <f t="shared" si="6"/>
        <v>67997.19</v>
      </c>
      <c r="Z249" s="41">
        <f t="shared" si="6"/>
        <v>0</v>
      </c>
      <c r="AA249" s="41">
        <f t="shared" si="6"/>
        <v>67997.19</v>
      </c>
      <c r="AB249" s="41">
        <f t="shared" si="6"/>
        <v>0</v>
      </c>
      <c r="AC249" s="41">
        <f t="shared" si="6"/>
        <v>0</v>
      </c>
      <c r="AD249" s="41">
        <f t="shared" si="6"/>
        <v>0</v>
      </c>
      <c r="AE249" s="41">
        <f t="shared" si="6"/>
        <v>0</v>
      </c>
      <c r="AF249" s="41">
        <f t="shared" si="6"/>
        <v>5775.3</v>
      </c>
      <c r="AG249" s="41">
        <f t="shared" si="6"/>
        <v>0</v>
      </c>
      <c r="AH249" s="41">
        <f t="shared" si="6"/>
        <v>0</v>
      </c>
      <c r="AI249" s="41">
        <f t="shared" si="6"/>
        <v>0</v>
      </c>
    </row>
    <row r="250" spans="1:38" s="9" customFormat="1" ht="12.75" x14ac:dyDescent="0.2">
      <c r="A250" s="18"/>
      <c r="B250" s="18"/>
      <c r="C250" s="432"/>
      <c r="D250" s="432"/>
      <c r="E250" s="432"/>
      <c r="F250" s="432"/>
      <c r="G250" s="432"/>
      <c r="H250" s="432"/>
      <c r="I250" s="432"/>
      <c r="J250" s="26"/>
      <c r="K250" s="27">
        <f>K228+K238+K242</f>
        <v>0</v>
      </c>
      <c r="L250" s="27">
        <f t="shared" si="6"/>
        <v>1939.5000000000002</v>
      </c>
      <c r="M250" s="27">
        <f t="shared" si="6"/>
        <v>15542.07</v>
      </c>
      <c r="N250" s="27">
        <f t="shared" si="6"/>
        <v>1355.5200000000002</v>
      </c>
      <c r="O250" s="27">
        <f t="shared" si="6"/>
        <v>58.73</v>
      </c>
      <c r="P250" s="27">
        <f t="shared" si="6"/>
        <v>0</v>
      </c>
      <c r="Q250" s="27">
        <f t="shared" si="6"/>
        <v>0</v>
      </c>
      <c r="R250" s="27">
        <f t="shared" si="6"/>
        <v>0</v>
      </c>
      <c r="S250" s="27">
        <f t="shared" si="6"/>
        <v>0</v>
      </c>
      <c r="T250" s="27">
        <f t="shared" si="6"/>
        <v>64908.020000000004</v>
      </c>
      <c r="U250" s="27">
        <f t="shared" si="6"/>
        <v>-10.16</v>
      </c>
      <c r="V250" s="27">
        <f t="shared" si="6"/>
        <v>0</v>
      </c>
      <c r="W250" s="27">
        <f t="shared" si="6"/>
        <v>0</v>
      </c>
      <c r="X250" s="27">
        <f t="shared" si="6"/>
        <v>65871.47</v>
      </c>
      <c r="Y250" s="27">
        <f t="shared" si="6"/>
        <v>61.59</v>
      </c>
      <c r="Z250" s="27">
        <f t="shared" si="6"/>
        <v>0</v>
      </c>
      <c r="AA250" s="27">
        <f t="shared" si="6"/>
        <v>68058.78</v>
      </c>
      <c r="AB250" s="27">
        <f t="shared" si="6"/>
        <v>0</v>
      </c>
      <c r="AC250" s="27">
        <f t="shared" si="6"/>
        <v>0</v>
      </c>
      <c r="AD250" s="27">
        <f t="shared" si="6"/>
        <v>0</v>
      </c>
      <c r="AE250" s="27">
        <f t="shared" si="6"/>
        <v>0</v>
      </c>
      <c r="AF250" s="27">
        <f t="shared" si="6"/>
        <v>273.02999999999997</v>
      </c>
      <c r="AG250" s="27">
        <f t="shared" si="6"/>
        <v>0</v>
      </c>
      <c r="AH250" s="27">
        <f t="shared" si="6"/>
        <v>0</v>
      </c>
      <c r="AI250" s="27">
        <f t="shared" si="6"/>
        <v>0</v>
      </c>
    </row>
    <row r="251" spans="1:38" s="315" customFormat="1" ht="12.75" customHeight="1" x14ac:dyDescent="0.2">
      <c r="A251" s="313" t="s">
        <v>1332</v>
      </c>
      <c r="B251" s="314"/>
      <c r="C251" s="314"/>
      <c r="D251" s="314"/>
      <c r="E251" s="314"/>
      <c r="F251" s="314"/>
      <c r="G251" s="314"/>
      <c r="H251" s="314"/>
      <c r="I251" s="314"/>
      <c r="J251" s="314"/>
      <c r="K251" s="314"/>
      <c r="L251" s="314"/>
      <c r="M251" s="314"/>
      <c r="N251" s="314"/>
      <c r="O251" s="314"/>
      <c r="P251" s="314"/>
      <c r="Q251" s="314"/>
      <c r="R251" s="314"/>
      <c r="S251" s="314"/>
      <c r="T251" s="314"/>
      <c r="U251" s="314"/>
      <c r="V251" s="314"/>
      <c r="W251" s="314"/>
      <c r="X251" s="314"/>
      <c r="Y251" s="314"/>
      <c r="Z251" s="314"/>
      <c r="AA251" s="314"/>
      <c r="AB251" s="314"/>
      <c r="AC251" s="314"/>
      <c r="AD251" s="314"/>
      <c r="AE251" s="314"/>
      <c r="AF251" s="314"/>
      <c r="AG251" s="314"/>
      <c r="AH251" s="314"/>
      <c r="AI251" s="314"/>
      <c r="AJ251" s="314"/>
      <c r="AK251" s="314"/>
      <c r="AL251" s="314"/>
    </row>
    <row r="252" spans="1:38" s="9" customFormat="1" ht="12.75" customHeight="1" x14ac:dyDescent="0.2">
      <c r="A252" s="443" t="s">
        <v>1333</v>
      </c>
      <c r="B252" s="443"/>
      <c r="C252" s="447" t="s">
        <v>1334</v>
      </c>
      <c r="D252" s="447"/>
      <c r="E252" s="447"/>
      <c r="F252" s="447"/>
      <c r="G252" s="447"/>
      <c r="H252" s="447"/>
      <c r="I252" s="447"/>
      <c r="J252" s="308"/>
      <c r="K252" s="312">
        <v>-14.01</v>
      </c>
      <c r="L252" s="312">
        <v>63.99</v>
      </c>
      <c r="M252" s="312">
        <v>-67.44</v>
      </c>
      <c r="N252" s="312">
        <v>-55.750000000000028</v>
      </c>
      <c r="O252" s="312">
        <v>-3.219999999999998</v>
      </c>
      <c r="P252" s="312">
        <v>-242.6700000000001</v>
      </c>
      <c r="Q252" s="312">
        <v>-31.840000000000003</v>
      </c>
      <c r="R252" s="312">
        <v>0</v>
      </c>
      <c r="S252" s="312">
        <v>0</v>
      </c>
      <c r="T252" s="312">
        <v>0</v>
      </c>
      <c r="U252" s="312">
        <v>0</v>
      </c>
      <c r="V252" s="312">
        <v>0</v>
      </c>
      <c r="W252" s="312">
        <v>-278.10999999999996</v>
      </c>
      <c r="X252" s="309">
        <v>-275.2399999999999</v>
      </c>
      <c r="Y252" s="309">
        <v>-284.37999999999994</v>
      </c>
      <c r="Z252" s="309">
        <v>0</v>
      </c>
      <c r="AA252" s="304">
        <v>-284.37999999999994</v>
      </c>
      <c r="AB252" s="304"/>
      <c r="AC252" s="304"/>
      <c r="AD252" s="312"/>
      <c r="AE252" s="312"/>
      <c r="AF252" s="312">
        <v>-67.44</v>
      </c>
      <c r="AG252" s="312">
        <v>0</v>
      </c>
      <c r="AH252" s="312">
        <v>0</v>
      </c>
      <c r="AI252" s="304"/>
      <c r="AJ252" s="304"/>
      <c r="AK252" s="304"/>
      <c r="AL252" s="304"/>
    </row>
    <row r="253" spans="1:38" s="9" customFormat="1" ht="12.75" x14ac:dyDescent="0.2">
      <c r="A253" s="443"/>
      <c r="B253" s="443"/>
      <c r="C253" s="447"/>
      <c r="D253" s="447"/>
      <c r="E253" s="447"/>
      <c r="F253" s="447"/>
      <c r="G253" s="447"/>
      <c r="H253" s="447"/>
      <c r="I253" s="447"/>
      <c r="J253" s="308"/>
      <c r="K253" s="312">
        <v>-109.74000000000005</v>
      </c>
      <c r="L253" s="312">
        <v>16.13</v>
      </c>
      <c r="M253" s="312">
        <v>-29.730000000000015</v>
      </c>
      <c r="N253" s="312">
        <v>-37.949999999999996</v>
      </c>
      <c r="O253" s="312">
        <v>-2.8299999999999992</v>
      </c>
      <c r="P253" s="312"/>
      <c r="Q253" s="312">
        <v>0</v>
      </c>
      <c r="R253" s="312">
        <v>0</v>
      </c>
      <c r="S253" s="312"/>
      <c r="T253" s="312">
        <v>-274.51</v>
      </c>
      <c r="U253" s="312">
        <v>0.48999999999999966</v>
      </c>
      <c r="V253" s="312">
        <v>0</v>
      </c>
      <c r="W253" s="312">
        <v>0</v>
      </c>
      <c r="X253" s="309">
        <v>-278.10999999999996</v>
      </c>
      <c r="Y253" s="309">
        <v>-2.95</v>
      </c>
      <c r="Z253" s="309">
        <v>0</v>
      </c>
      <c r="AA253" s="304">
        <v>-287.32999999999964</v>
      </c>
      <c r="AB253" s="304"/>
      <c r="AC253" s="304"/>
      <c r="AD253" s="312"/>
      <c r="AE253" s="312"/>
      <c r="AF253" s="312">
        <v>-29.730000000000015</v>
      </c>
      <c r="AG253" s="312">
        <v>0</v>
      </c>
      <c r="AH253" s="312">
        <v>0</v>
      </c>
      <c r="AI253" s="304"/>
      <c r="AJ253" s="304"/>
      <c r="AK253" s="304"/>
      <c r="AL253" s="304"/>
    </row>
    <row r="254" spans="1:38" s="9" customFormat="1" ht="12.75" customHeight="1" x14ac:dyDescent="0.2">
      <c r="A254" s="306">
        <v>62</v>
      </c>
      <c r="B254" s="307" t="s">
        <v>189</v>
      </c>
      <c r="C254" s="448" t="s">
        <v>190</v>
      </c>
      <c r="D254" s="448"/>
      <c r="E254" s="448"/>
      <c r="F254" s="448"/>
      <c r="G254" s="448"/>
      <c r="H254" s="448"/>
      <c r="I254" s="448"/>
      <c r="J254" s="311" t="s">
        <v>78</v>
      </c>
      <c r="K254" s="303">
        <v>-40.56</v>
      </c>
      <c r="L254" s="303">
        <v>-5.31</v>
      </c>
      <c r="M254" s="303">
        <v>-244.61</v>
      </c>
      <c r="N254" s="303">
        <v>-216.86</v>
      </c>
      <c r="O254" s="303">
        <v>-12.53</v>
      </c>
      <c r="P254" s="444">
        <v>-1021.26</v>
      </c>
      <c r="Q254" s="303">
        <v>-123.78</v>
      </c>
      <c r="R254" s="303"/>
      <c r="S254" s="444"/>
      <c r="T254" s="303"/>
      <c r="U254" s="303"/>
      <c r="V254" s="303"/>
      <c r="W254" s="303">
        <v>-1160.31</v>
      </c>
      <c r="X254" s="303">
        <v>-1149.1199999999999</v>
      </c>
      <c r="Y254" s="303">
        <v>-1187.28</v>
      </c>
      <c r="Z254" s="303">
        <v>0</v>
      </c>
      <c r="AA254" s="303">
        <v>-1187.28</v>
      </c>
      <c r="AB254" s="305">
        <v>1</v>
      </c>
      <c r="AC254" s="305">
        <v>1</v>
      </c>
      <c r="AD254" s="303">
        <v>1</v>
      </c>
      <c r="AE254" s="303">
        <v>1</v>
      </c>
      <c r="AF254" s="303">
        <v>-244.61</v>
      </c>
      <c r="AG254" s="303"/>
      <c r="AH254" s="303"/>
      <c r="AI254" s="305"/>
      <c r="AJ254" s="305"/>
      <c r="AK254" s="305"/>
      <c r="AL254" s="305"/>
    </row>
    <row r="255" spans="1:38" s="9" customFormat="1" ht="12.75" x14ac:dyDescent="0.2">
      <c r="A255" s="307"/>
      <c r="B255" s="307"/>
      <c r="C255" s="448"/>
      <c r="D255" s="448"/>
      <c r="E255" s="448"/>
      <c r="F255" s="448"/>
      <c r="G255" s="448"/>
      <c r="H255" s="448"/>
      <c r="I255" s="448"/>
      <c r="J255" s="310" t="s">
        <v>1428</v>
      </c>
      <c r="K255" s="303">
        <v>-364.05</v>
      </c>
      <c r="L255" s="303"/>
      <c r="M255" s="303">
        <v>-19.29</v>
      </c>
      <c r="N255" s="303">
        <v>-147.59</v>
      </c>
      <c r="O255" s="303">
        <v>-11.02</v>
      </c>
      <c r="P255" s="444"/>
      <c r="Q255" s="303"/>
      <c r="R255" s="303"/>
      <c r="S255" s="444"/>
      <c r="T255" s="303">
        <v>-1145.04</v>
      </c>
      <c r="U255" s="303">
        <v>1.91</v>
      </c>
      <c r="V255" s="303"/>
      <c r="W255" s="303"/>
      <c r="X255" s="303">
        <v>-1160.31</v>
      </c>
      <c r="Y255" s="303"/>
      <c r="Z255" s="303"/>
      <c r="AA255" s="303">
        <v>-1198.8399999999999</v>
      </c>
      <c r="AB255" s="305">
        <v>1</v>
      </c>
      <c r="AC255" s="305">
        <v>1</v>
      </c>
      <c r="AD255" s="303">
        <v>3.4409999999999998</v>
      </c>
      <c r="AE255" s="303">
        <v>3.0280800000000001</v>
      </c>
      <c r="AF255" s="303">
        <v>-19.29</v>
      </c>
      <c r="AG255" s="303"/>
      <c r="AH255" s="303"/>
      <c r="AI255" s="305"/>
      <c r="AJ255" s="305"/>
      <c r="AK255" s="305"/>
      <c r="AL255" s="305"/>
    </row>
    <row r="256" spans="1:38" s="9" customFormat="1" ht="12.75" customHeight="1" x14ac:dyDescent="0.2">
      <c r="A256" s="306">
        <v>63</v>
      </c>
      <c r="B256" s="307" t="s">
        <v>189</v>
      </c>
      <c r="C256" s="448" t="s">
        <v>1335</v>
      </c>
      <c r="D256" s="448"/>
      <c r="E256" s="448"/>
      <c r="F256" s="448"/>
      <c r="G256" s="448"/>
      <c r="H256" s="448"/>
      <c r="I256" s="448"/>
      <c r="J256" s="311" t="s">
        <v>169</v>
      </c>
      <c r="K256" s="303"/>
      <c r="L256" s="303"/>
      <c r="M256" s="303">
        <v>-750</v>
      </c>
      <c r="N256" s="303"/>
      <c r="O256" s="303"/>
      <c r="P256" s="444">
        <v>-809.55</v>
      </c>
      <c r="Q256" s="303"/>
      <c r="R256" s="303"/>
      <c r="S256" s="444"/>
      <c r="T256" s="303"/>
      <c r="U256" s="303"/>
      <c r="V256" s="303"/>
      <c r="W256" s="303">
        <v>-821.69</v>
      </c>
      <c r="X256" s="303">
        <v>-821.69</v>
      </c>
      <c r="Y256" s="303">
        <v>-848.97</v>
      </c>
      <c r="Z256" s="303">
        <v>0</v>
      </c>
      <c r="AA256" s="303">
        <v>-848.97</v>
      </c>
      <c r="AB256" s="305">
        <v>1</v>
      </c>
      <c r="AC256" s="305">
        <v>1</v>
      </c>
      <c r="AD256" s="303">
        <v>1</v>
      </c>
      <c r="AE256" s="303">
        <v>1</v>
      </c>
      <c r="AF256" s="303">
        <v>-750</v>
      </c>
      <c r="AG256" s="303"/>
      <c r="AH256" s="303"/>
      <c r="AI256" s="305"/>
      <c r="AJ256" s="305"/>
      <c r="AK256" s="305"/>
      <c r="AL256" s="305"/>
    </row>
    <row r="257" spans="1:38" s="9" customFormat="1" ht="12.75" x14ac:dyDescent="0.2">
      <c r="A257" s="307"/>
      <c r="B257" s="307"/>
      <c r="C257" s="448"/>
      <c r="D257" s="448"/>
      <c r="E257" s="448"/>
      <c r="F257" s="448"/>
      <c r="G257" s="448"/>
      <c r="H257" s="448"/>
      <c r="I257" s="448"/>
      <c r="J257" s="310" t="s">
        <v>1429</v>
      </c>
      <c r="K257" s="303"/>
      <c r="L257" s="303"/>
      <c r="M257" s="303">
        <v>-59.55</v>
      </c>
      <c r="N257" s="303"/>
      <c r="O257" s="303"/>
      <c r="P257" s="444"/>
      <c r="Q257" s="303"/>
      <c r="R257" s="303"/>
      <c r="S257" s="444"/>
      <c r="T257" s="303">
        <v>-809.55</v>
      </c>
      <c r="U257" s="303"/>
      <c r="V257" s="303"/>
      <c r="W257" s="303"/>
      <c r="X257" s="303">
        <v>-821.69</v>
      </c>
      <c r="Y257" s="303"/>
      <c r="Z257" s="303"/>
      <c r="AA257" s="303">
        <v>-848.97</v>
      </c>
      <c r="AB257" s="305">
        <v>1</v>
      </c>
      <c r="AC257" s="305">
        <v>1</v>
      </c>
      <c r="AD257" s="303">
        <v>3.4409999999999998</v>
      </c>
      <c r="AE257" s="303">
        <v>3.0280800000000001</v>
      </c>
      <c r="AF257" s="303">
        <v>-59.55</v>
      </c>
      <c r="AG257" s="303"/>
      <c r="AH257" s="303"/>
      <c r="AI257" s="305"/>
      <c r="AJ257" s="305"/>
      <c r="AK257" s="305"/>
      <c r="AL257" s="305"/>
    </row>
    <row r="258" spans="1:38" s="9" customFormat="1" ht="12.75" customHeight="1" x14ac:dyDescent="0.2">
      <c r="A258" s="306">
        <v>64</v>
      </c>
      <c r="B258" s="307" t="s">
        <v>189</v>
      </c>
      <c r="C258" s="448" t="s">
        <v>1336</v>
      </c>
      <c r="D258" s="448"/>
      <c r="E258" s="448"/>
      <c r="F258" s="448"/>
      <c r="G258" s="448"/>
      <c r="H258" s="448"/>
      <c r="I258" s="448"/>
      <c r="J258" s="311" t="s">
        <v>169</v>
      </c>
      <c r="K258" s="303"/>
      <c r="L258" s="303"/>
      <c r="M258" s="303">
        <v>140</v>
      </c>
      <c r="N258" s="303"/>
      <c r="O258" s="303"/>
      <c r="P258" s="444">
        <v>151.1</v>
      </c>
      <c r="Q258" s="303"/>
      <c r="R258" s="303"/>
      <c r="S258" s="444"/>
      <c r="T258" s="303"/>
      <c r="U258" s="303"/>
      <c r="V258" s="303"/>
      <c r="W258" s="303">
        <v>153.37</v>
      </c>
      <c r="X258" s="303">
        <v>153.37</v>
      </c>
      <c r="Y258" s="303">
        <v>158.46</v>
      </c>
      <c r="Z258" s="303">
        <v>0</v>
      </c>
      <c r="AA258" s="303">
        <v>158.46</v>
      </c>
      <c r="AB258" s="305">
        <v>1</v>
      </c>
      <c r="AC258" s="305">
        <v>1</v>
      </c>
      <c r="AD258" s="303">
        <v>1</v>
      </c>
      <c r="AE258" s="303">
        <v>1</v>
      </c>
      <c r="AF258" s="303">
        <v>140</v>
      </c>
      <c r="AG258" s="303"/>
      <c r="AH258" s="303"/>
      <c r="AI258" s="305"/>
      <c r="AJ258" s="305"/>
      <c r="AK258" s="305"/>
      <c r="AL258" s="305"/>
    </row>
    <row r="259" spans="1:38" s="9" customFormat="1" ht="12.75" x14ac:dyDescent="0.2">
      <c r="A259" s="307"/>
      <c r="B259" s="307"/>
      <c r="C259" s="448"/>
      <c r="D259" s="448"/>
      <c r="E259" s="448"/>
      <c r="F259" s="448"/>
      <c r="G259" s="448"/>
      <c r="H259" s="448"/>
      <c r="I259" s="448"/>
      <c r="J259" s="310" t="s">
        <v>1196</v>
      </c>
      <c r="K259" s="303"/>
      <c r="L259" s="303"/>
      <c r="M259" s="303">
        <v>11.1</v>
      </c>
      <c r="N259" s="303"/>
      <c r="O259" s="303"/>
      <c r="P259" s="444"/>
      <c r="Q259" s="303"/>
      <c r="R259" s="303"/>
      <c r="S259" s="444"/>
      <c r="T259" s="303">
        <v>151.1</v>
      </c>
      <c r="U259" s="303"/>
      <c r="V259" s="303"/>
      <c r="W259" s="303"/>
      <c r="X259" s="303">
        <v>153.37</v>
      </c>
      <c r="Y259" s="303"/>
      <c r="Z259" s="303"/>
      <c r="AA259" s="303">
        <v>158.46</v>
      </c>
      <c r="AB259" s="305">
        <v>1</v>
      </c>
      <c r="AC259" s="305">
        <v>1</v>
      </c>
      <c r="AD259" s="303">
        <v>3.4409999999999998</v>
      </c>
      <c r="AE259" s="303">
        <v>3.0280800000000001</v>
      </c>
      <c r="AF259" s="303">
        <v>11.1</v>
      </c>
      <c r="AG259" s="303"/>
      <c r="AH259" s="303"/>
      <c r="AI259" s="305"/>
      <c r="AJ259" s="305"/>
      <c r="AK259" s="305"/>
      <c r="AL259" s="305"/>
    </row>
    <row r="260" spans="1:38" s="9" customFormat="1" ht="12.75" customHeight="1" x14ac:dyDescent="0.2">
      <c r="A260" s="306">
        <v>65</v>
      </c>
      <c r="B260" s="307" t="s">
        <v>189</v>
      </c>
      <c r="C260" s="448" t="s">
        <v>1337</v>
      </c>
      <c r="D260" s="448"/>
      <c r="E260" s="448"/>
      <c r="F260" s="448"/>
      <c r="G260" s="448"/>
      <c r="H260" s="448"/>
      <c r="I260" s="448"/>
      <c r="J260" s="311" t="s">
        <v>102</v>
      </c>
      <c r="K260" s="303"/>
      <c r="L260" s="303"/>
      <c r="M260" s="303">
        <v>-10.8</v>
      </c>
      <c r="N260" s="303"/>
      <c r="O260" s="303"/>
      <c r="P260" s="444">
        <v>-11.65</v>
      </c>
      <c r="Q260" s="303"/>
      <c r="R260" s="303"/>
      <c r="S260" s="444"/>
      <c r="T260" s="303"/>
      <c r="U260" s="303"/>
      <c r="V260" s="303"/>
      <c r="W260" s="303">
        <v>-11.82</v>
      </c>
      <c r="X260" s="303">
        <v>-11.82</v>
      </c>
      <c r="Y260" s="303">
        <v>-12.21</v>
      </c>
      <c r="Z260" s="303">
        <v>0</v>
      </c>
      <c r="AA260" s="303">
        <v>-12.21</v>
      </c>
      <c r="AB260" s="305">
        <v>1</v>
      </c>
      <c r="AC260" s="305">
        <v>1</v>
      </c>
      <c r="AD260" s="303">
        <v>1</v>
      </c>
      <c r="AE260" s="303">
        <v>1</v>
      </c>
      <c r="AF260" s="303">
        <v>-10.8</v>
      </c>
      <c r="AG260" s="303"/>
      <c r="AH260" s="303"/>
      <c r="AI260" s="305"/>
      <c r="AJ260" s="305"/>
      <c r="AK260" s="305"/>
      <c r="AL260" s="305"/>
    </row>
    <row r="261" spans="1:38" s="9" customFormat="1" ht="12.75" x14ac:dyDescent="0.2">
      <c r="A261" s="307"/>
      <c r="B261" s="307"/>
      <c r="C261" s="448"/>
      <c r="D261" s="448"/>
      <c r="E261" s="448"/>
      <c r="F261" s="448"/>
      <c r="G261" s="448"/>
      <c r="H261" s="448"/>
      <c r="I261" s="448"/>
      <c r="J261" s="310" t="s">
        <v>1430</v>
      </c>
      <c r="K261" s="303"/>
      <c r="L261" s="303"/>
      <c r="M261" s="303">
        <v>-0.85</v>
      </c>
      <c r="N261" s="303"/>
      <c r="O261" s="303"/>
      <c r="P261" s="444"/>
      <c r="Q261" s="303"/>
      <c r="R261" s="303"/>
      <c r="S261" s="444"/>
      <c r="T261" s="303">
        <v>-11.65</v>
      </c>
      <c r="U261" s="303"/>
      <c r="V261" s="303"/>
      <c r="W261" s="303"/>
      <c r="X261" s="303">
        <v>-11.82</v>
      </c>
      <c r="Y261" s="303"/>
      <c r="Z261" s="303"/>
      <c r="AA261" s="303">
        <v>-12.21</v>
      </c>
      <c r="AB261" s="305">
        <v>1</v>
      </c>
      <c r="AC261" s="305">
        <v>1</v>
      </c>
      <c r="AD261" s="303">
        <v>3.4409999999999998</v>
      </c>
      <c r="AE261" s="303">
        <v>3.0280800000000001</v>
      </c>
      <c r="AF261" s="303">
        <v>-0.85</v>
      </c>
      <c r="AG261" s="303"/>
      <c r="AH261" s="303"/>
      <c r="AI261" s="305"/>
      <c r="AJ261" s="305"/>
      <c r="AK261" s="305"/>
      <c r="AL261" s="305"/>
    </row>
    <row r="262" spans="1:38" s="9" customFormat="1" ht="12.75" customHeight="1" x14ac:dyDescent="0.2">
      <c r="A262" s="306">
        <v>66</v>
      </c>
      <c r="B262" s="307" t="s">
        <v>187</v>
      </c>
      <c r="C262" s="448" t="s">
        <v>188</v>
      </c>
      <c r="D262" s="448"/>
      <c r="E262" s="448"/>
      <c r="F262" s="448"/>
      <c r="G262" s="448"/>
      <c r="H262" s="448"/>
      <c r="I262" s="448"/>
      <c r="J262" s="311" t="s">
        <v>102</v>
      </c>
      <c r="K262" s="303">
        <v>2.48</v>
      </c>
      <c r="L262" s="303">
        <v>1.38</v>
      </c>
      <c r="M262" s="303">
        <v>166.55</v>
      </c>
      <c r="N262" s="303">
        <v>15.2</v>
      </c>
      <c r="O262" s="303">
        <v>0.88</v>
      </c>
      <c r="P262" s="444">
        <v>224.78</v>
      </c>
      <c r="Q262" s="303">
        <v>8.68</v>
      </c>
      <c r="R262" s="303"/>
      <c r="S262" s="444"/>
      <c r="T262" s="303"/>
      <c r="U262" s="303"/>
      <c r="V262" s="303"/>
      <c r="W262" s="303">
        <v>236.83</v>
      </c>
      <c r="X262" s="303">
        <v>236.05</v>
      </c>
      <c r="Y262" s="303">
        <v>243.89</v>
      </c>
      <c r="Z262" s="303">
        <v>0</v>
      </c>
      <c r="AA262" s="303">
        <v>243.89</v>
      </c>
      <c r="AB262" s="305">
        <v>1</v>
      </c>
      <c r="AC262" s="305">
        <v>1</v>
      </c>
      <c r="AD262" s="303">
        <v>1</v>
      </c>
      <c r="AE262" s="303">
        <v>1</v>
      </c>
      <c r="AF262" s="303">
        <v>166.55</v>
      </c>
      <c r="AG262" s="303"/>
      <c r="AH262" s="303"/>
      <c r="AI262" s="305"/>
      <c r="AJ262" s="305"/>
      <c r="AK262" s="305"/>
      <c r="AL262" s="305"/>
    </row>
    <row r="263" spans="1:38" s="9" customFormat="1" ht="12.75" x14ac:dyDescent="0.2">
      <c r="A263" s="307"/>
      <c r="B263" s="307"/>
      <c r="C263" s="448"/>
      <c r="D263" s="448"/>
      <c r="E263" s="448"/>
      <c r="F263" s="448"/>
      <c r="G263" s="448"/>
      <c r="H263" s="448"/>
      <c r="I263" s="448"/>
      <c r="J263" s="310" t="s">
        <v>103</v>
      </c>
      <c r="K263" s="303">
        <v>25.34</v>
      </c>
      <c r="L263" s="303">
        <v>0.18</v>
      </c>
      <c r="M263" s="303">
        <v>4.3099999999999996</v>
      </c>
      <c r="N263" s="303">
        <v>10.35</v>
      </c>
      <c r="O263" s="303">
        <v>0.77</v>
      </c>
      <c r="P263" s="444"/>
      <c r="Q263" s="303"/>
      <c r="R263" s="303"/>
      <c r="S263" s="444"/>
      <c r="T263" s="303">
        <v>233.46</v>
      </c>
      <c r="U263" s="303">
        <v>-0.13</v>
      </c>
      <c r="V263" s="303"/>
      <c r="W263" s="303"/>
      <c r="X263" s="303">
        <v>236.83</v>
      </c>
      <c r="Y263" s="303"/>
      <c r="Z263" s="303"/>
      <c r="AA263" s="303">
        <v>244.7</v>
      </c>
      <c r="AB263" s="305">
        <v>1</v>
      </c>
      <c r="AC263" s="305">
        <v>1</v>
      </c>
      <c r="AD263" s="303">
        <v>3.4409999999999998</v>
      </c>
      <c r="AE263" s="303">
        <v>3.0280800000000001</v>
      </c>
      <c r="AF263" s="303">
        <v>4.3099999999999996</v>
      </c>
      <c r="AG263" s="303"/>
      <c r="AH263" s="303"/>
      <c r="AI263" s="305"/>
      <c r="AJ263" s="305"/>
      <c r="AK263" s="305"/>
      <c r="AL263" s="305"/>
    </row>
    <row r="264" spans="1:38" s="9" customFormat="1" ht="12.75" customHeight="1" x14ac:dyDescent="0.2">
      <c r="A264" s="306">
        <v>67</v>
      </c>
      <c r="B264" s="307" t="s">
        <v>187</v>
      </c>
      <c r="C264" s="448" t="s">
        <v>1338</v>
      </c>
      <c r="D264" s="448"/>
      <c r="E264" s="448"/>
      <c r="F264" s="448"/>
      <c r="G264" s="448"/>
      <c r="H264" s="448"/>
      <c r="I264" s="448"/>
      <c r="J264" s="311" t="s">
        <v>78</v>
      </c>
      <c r="K264" s="303">
        <v>1.63</v>
      </c>
      <c r="L264" s="303">
        <v>3.05</v>
      </c>
      <c r="M264" s="303">
        <v>10.56</v>
      </c>
      <c r="N264" s="303">
        <v>9.82</v>
      </c>
      <c r="O264" s="303">
        <v>0.56999999999999995</v>
      </c>
      <c r="P264" s="444">
        <v>48.07</v>
      </c>
      <c r="Q264" s="303">
        <v>5.6</v>
      </c>
      <c r="R264" s="303"/>
      <c r="S264" s="444"/>
      <c r="T264" s="303"/>
      <c r="U264" s="303"/>
      <c r="V264" s="303"/>
      <c r="W264" s="303">
        <v>54.39</v>
      </c>
      <c r="X264" s="303">
        <v>53.88</v>
      </c>
      <c r="Y264" s="303">
        <v>55.67</v>
      </c>
      <c r="Z264" s="303">
        <v>0</v>
      </c>
      <c r="AA264" s="303">
        <v>55.67</v>
      </c>
      <c r="AB264" s="305">
        <v>1</v>
      </c>
      <c r="AC264" s="305">
        <v>1</v>
      </c>
      <c r="AD264" s="303">
        <v>1</v>
      </c>
      <c r="AE264" s="303">
        <v>1</v>
      </c>
      <c r="AF264" s="303">
        <v>10.56</v>
      </c>
      <c r="AG264" s="303"/>
      <c r="AH264" s="303"/>
      <c r="AI264" s="305"/>
      <c r="AJ264" s="305"/>
      <c r="AK264" s="305"/>
      <c r="AL264" s="305"/>
    </row>
    <row r="265" spans="1:38" s="9" customFormat="1" ht="12.75" x14ac:dyDescent="0.2">
      <c r="A265" s="307"/>
      <c r="B265" s="307"/>
      <c r="C265" s="448"/>
      <c r="D265" s="448"/>
      <c r="E265" s="448"/>
      <c r="F265" s="448"/>
      <c r="G265" s="448"/>
      <c r="H265" s="448"/>
      <c r="I265" s="448"/>
      <c r="J265" s="310" t="s">
        <v>1118</v>
      </c>
      <c r="K265" s="303">
        <v>16.239999999999998</v>
      </c>
      <c r="L265" s="303">
        <v>0.24</v>
      </c>
      <c r="M265" s="303">
        <v>0.65</v>
      </c>
      <c r="N265" s="303">
        <v>6.68</v>
      </c>
      <c r="O265" s="303">
        <v>0.5</v>
      </c>
      <c r="P265" s="444"/>
      <c r="Q265" s="303"/>
      <c r="R265" s="303"/>
      <c r="S265" s="444"/>
      <c r="T265" s="303">
        <v>53.67</v>
      </c>
      <c r="U265" s="303">
        <v>-0.09</v>
      </c>
      <c r="V265" s="303"/>
      <c r="W265" s="303"/>
      <c r="X265" s="303">
        <v>54.39</v>
      </c>
      <c r="Y265" s="303"/>
      <c r="Z265" s="303"/>
      <c r="AA265" s="303">
        <v>56.2</v>
      </c>
      <c r="AB265" s="305">
        <v>1</v>
      </c>
      <c r="AC265" s="305">
        <v>1</v>
      </c>
      <c r="AD265" s="303">
        <v>3.4409999999999998</v>
      </c>
      <c r="AE265" s="303">
        <v>3.0280800000000001</v>
      </c>
      <c r="AF265" s="303">
        <v>0.65</v>
      </c>
      <c r="AG265" s="303"/>
      <c r="AH265" s="303"/>
      <c r="AI265" s="305"/>
      <c r="AJ265" s="305"/>
      <c r="AK265" s="305"/>
      <c r="AL265" s="305"/>
    </row>
    <row r="266" spans="1:38" s="9" customFormat="1" ht="12.75" customHeight="1" x14ac:dyDescent="0.2">
      <c r="A266" s="306">
        <v>68</v>
      </c>
      <c r="B266" s="307" t="s">
        <v>187</v>
      </c>
      <c r="C266" s="448" t="s">
        <v>1339</v>
      </c>
      <c r="D266" s="448"/>
      <c r="E266" s="448"/>
      <c r="F266" s="448"/>
      <c r="G266" s="448"/>
      <c r="H266" s="448"/>
      <c r="I266" s="448"/>
      <c r="J266" s="311" t="s">
        <v>78</v>
      </c>
      <c r="K266" s="303">
        <v>1.49</v>
      </c>
      <c r="L266" s="303">
        <v>2.93</v>
      </c>
      <c r="M266" s="303">
        <v>4.95</v>
      </c>
      <c r="N266" s="303">
        <v>9</v>
      </c>
      <c r="O266" s="303">
        <v>0.52</v>
      </c>
      <c r="P266" s="444">
        <v>38.549999999999997</v>
      </c>
      <c r="Q266" s="303">
        <v>5.13</v>
      </c>
      <c r="R266" s="303"/>
      <c r="S266" s="444"/>
      <c r="T266" s="303"/>
      <c r="U266" s="303"/>
      <c r="V266" s="303"/>
      <c r="W266" s="303">
        <v>44.26</v>
      </c>
      <c r="X266" s="303">
        <v>43.79</v>
      </c>
      <c r="Y266" s="303">
        <v>45.24</v>
      </c>
      <c r="Z266" s="303">
        <v>0</v>
      </c>
      <c r="AA266" s="303">
        <v>45.24</v>
      </c>
      <c r="AB266" s="305">
        <v>1</v>
      </c>
      <c r="AC266" s="305">
        <v>1</v>
      </c>
      <c r="AD266" s="303">
        <v>1</v>
      </c>
      <c r="AE266" s="303">
        <v>1</v>
      </c>
      <c r="AF266" s="303">
        <v>4.95</v>
      </c>
      <c r="AG266" s="303"/>
      <c r="AH266" s="303"/>
      <c r="AI266" s="305"/>
      <c r="AJ266" s="305"/>
      <c r="AK266" s="305"/>
      <c r="AL266" s="305"/>
    </row>
    <row r="267" spans="1:38" s="9" customFormat="1" ht="12.75" x14ac:dyDescent="0.2">
      <c r="A267" s="307"/>
      <c r="B267" s="307"/>
      <c r="C267" s="448"/>
      <c r="D267" s="448"/>
      <c r="E267" s="448"/>
      <c r="F267" s="448"/>
      <c r="G267" s="448"/>
      <c r="H267" s="448"/>
      <c r="I267" s="448"/>
      <c r="J267" s="310" t="s">
        <v>1196</v>
      </c>
      <c r="K267" s="303">
        <v>14.28</v>
      </c>
      <c r="L267" s="303">
        <v>0.82</v>
      </c>
      <c r="M267" s="303">
        <v>0.28999999999999998</v>
      </c>
      <c r="N267" s="303">
        <v>6.12</v>
      </c>
      <c r="O267" s="303">
        <v>0.46</v>
      </c>
      <c r="P267" s="444"/>
      <c r="Q267" s="303"/>
      <c r="R267" s="303"/>
      <c r="S267" s="444"/>
      <c r="T267" s="303">
        <v>43.68</v>
      </c>
      <c r="U267" s="303">
        <v>-0.08</v>
      </c>
      <c r="V267" s="303"/>
      <c r="W267" s="303"/>
      <c r="X267" s="303">
        <v>44.26</v>
      </c>
      <c r="Y267" s="303"/>
      <c r="Z267" s="303"/>
      <c r="AA267" s="303">
        <v>45.730000000000004</v>
      </c>
      <c r="AB267" s="305">
        <v>1</v>
      </c>
      <c r="AC267" s="305">
        <v>1</v>
      </c>
      <c r="AD267" s="303">
        <v>3.4409999999999998</v>
      </c>
      <c r="AE267" s="303">
        <v>3.0280800000000001</v>
      </c>
      <c r="AF267" s="303">
        <v>0.28999999999999998</v>
      </c>
      <c r="AG267" s="303"/>
      <c r="AH267" s="303"/>
      <c r="AI267" s="305"/>
      <c r="AJ267" s="305"/>
      <c r="AK267" s="305"/>
      <c r="AL267" s="305"/>
    </row>
    <row r="268" spans="1:38" s="9" customFormat="1" ht="12.75" customHeight="1" x14ac:dyDescent="0.2">
      <c r="A268" s="306">
        <v>69</v>
      </c>
      <c r="B268" s="307" t="s">
        <v>187</v>
      </c>
      <c r="C268" s="448" t="s">
        <v>1340</v>
      </c>
      <c r="D268" s="448"/>
      <c r="E268" s="448"/>
      <c r="F268" s="448"/>
      <c r="G268" s="448"/>
      <c r="H268" s="448"/>
      <c r="I268" s="448"/>
      <c r="J268" s="311" t="s">
        <v>78</v>
      </c>
      <c r="K268" s="303">
        <v>8.7799999999999994</v>
      </c>
      <c r="L268" s="303">
        <v>17.95</v>
      </c>
      <c r="M268" s="303">
        <v>16.809999999999999</v>
      </c>
      <c r="N268" s="303">
        <v>53.06</v>
      </c>
      <c r="O268" s="303">
        <v>3.06</v>
      </c>
      <c r="P268" s="444">
        <v>214.89</v>
      </c>
      <c r="Q268" s="303">
        <v>30.28</v>
      </c>
      <c r="R268" s="303"/>
      <c r="S268" s="444"/>
      <c r="T268" s="303"/>
      <c r="U268" s="303"/>
      <c r="V268" s="303"/>
      <c r="W268" s="303">
        <v>248.38</v>
      </c>
      <c r="X268" s="303">
        <v>245.64</v>
      </c>
      <c r="Y268" s="303">
        <v>253.8</v>
      </c>
      <c r="Z268" s="303">
        <v>0</v>
      </c>
      <c r="AA268" s="303">
        <v>253.8</v>
      </c>
      <c r="AB268" s="305">
        <v>1</v>
      </c>
      <c r="AC268" s="305">
        <v>1</v>
      </c>
      <c r="AD268" s="303">
        <v>1</v>
      </c>
      <c r="AE268" s="303">
        <v>1</v>
      </c>
      <c r="AF268" s="303">
        <v>16.809999999999999</v>
      </c>
      <c r="AG268" s="303"/>
      <c r="AH268" s="303"/>
      <c r="AI268" s="305"/>
      <c r="AJ268" s="305"/>
      <c r="AK268" s="305"/>
      <c r="AL268" s="305"/>
    </row>
    <row r="269" spans="1:38" s="9" customFormat="1" ht="12.75" x14ac:dyDescent="0.2">
      <c r="A269" s="307"/>
      <c r="B269" s="307"/>
      <c r="C269" s="448"/>
      <c r="D269" s="448"/>
      <c r="E269" s="448"/>
      <c r="F269" s="448"/>
      <c r="G269" s="448"/>
      <c r="H269" s="448"/>
      <c r="I269" s="448"/>
      <c r="J269" s="310" t="s">
        <v>1207</v>
      </c>
      <c r="K269" s="303">
        <v>84.19</v>
      </c>
      <c r="L269" s="303">
        <v>4.88</v>
      </c>
      <c r="M269" s="303">
        <v>1.01</v>
      </c>
      <c r="N269" s="303">
        <v>36.11</v>
      </c>
      <c r="O269" s="303">
        <v>2.7</v>
      </c>
      <c r="P269" s="444"/>
      <c r="Q269" s="303"/>
      <c r="R269" s="303"/>
      <c r="S269" s="444"/>
      <c r="T269" s="303">
        <v>245.17</v>
      </c>
      <c r="U269" s="303">
        <v>-0.47</v>
      </c>
      <c r="V269" s="303"/>
      <c r="W269" s="303"/>
      <c r="X269" s="303">
        <v>248.38</v>
      </c>
      <c r="Y269" s="303"/>
      <c r="Z269" s="303"/>
      <c r="AA269" s="303">
        <v>256.63</v>
      </c>
      <c r="AB269" s="305">
        <v>1</v>
      </c>
      <c r="AC269" s="305">
        <v>1</v>
      </c>
      <c r="AD269" s="303">
        <v>3.4409999999999998</v>
      </c>
      <c r="AE269" s="303">
        <v>3.0280800000000001</v>
      </c>
      <c r="AF269" s="303">
        <v>1.01</v>
      </c>
      <c r="AG269" s="303"/>
      <c r="AH269" s="303"/>
      <c r="AI269" s="305"/>
      <c r="AJ269" s="305"/>
      <c r="AK269" s="305"/>
      <c r="AL269" s="305"/>
    </row>
    <row r="270" spans="1:38" s="9" customFormat="1" ht="12.75" customHeight="1" x14ac:dyDescent="0.2">
      <c r="A270" s="306">
        <v>70</v>
      </c>
      <c r="B270" s="307" t="s">
        <v>187</v>
      </c>
      <c r="C270" s="448" t="s">
        <v>1341</v>
      </c>
      <c r="D270" s="448"/>
      <c r="E270" s="448"/>
      <c r="F270" s="448"/>
      <c r="G270" s="448"/>
      <c r="H270" s="448"/>
      <c r="I270" s="448"/>
      <c r="J270" s="311" t="s">
        <v>78</v>
      </c>
      <c r="K270" s="303"/>
      <c r="L270" s="303"/>
      <c r="M270" s="303">
        <v>20.059999999999999</v>
      </c>
      <c r="N270" s="303"/>
      <c r="O270" s="303"/>
      <c r="P270" s="444">
        <v>21.13</v>
      </c>
      <c r="Q270" s="303"/>
      <c r="R270" s="303"/>
      <c r="S270" s="444"/>
      <c r="T270" s="303"/>
      <c r="U270" s="303"/>
      <c r="V270" s="303"/>
      <c r="W270" s="303">
        <v>21.45</v>
      </c>
      <c r="X270" s="303">
        <v>21.45</v>
      </c>
      <c r="Y270" s="303">
        <v>22.16</v>
      </c>
      <c r="Z270" s="303">
        <v>0</v>
      </c>
      <c r="AA270" s="303">
        <v>22.16</v>
      </c>
      <c r="AB270" s="305">
        <v>1</v>
      </c>
      <c r="AC270" s="305">
        <v>1</v>
      </c>
      <c r="AD270" s="303">
        <v>1</v>
      </c>
      <c r="AE270" s="303">
        <v>1</v>
      </c>
      <c r="AF270" s="303">
        <v>20.059999999999999</v>
      </c>
      <c r="AG270" s="303"/>
      <c r="AH270" s="303"/>
      <c r="AI270" s="305"/>
      <c r="AJ270" s="305"/>
      <c r="AK270" s="305"/>
      <c r="AL270" s="305"/>
    </row>
    <row r="271" spans="1:38" s="9" customFormat="1" ht="12.75" x14ac:dyDescent="0.2">
      <c r="A271" s="307"/>
      <c r="B271" s="307"/>
      <c r="C271" s="448"/>
      <c r="D271" s="448"/>
      <c r="E271" s="448"/>
      <c r="F271" s="448"/>
      <c r="G271" s="448"/>
      <c r="H271" s="448"/>
      <c r="I271" s="448"/>
      <c r="J271" s="310" t="s">
        <v>1196</v>
      </c>
      <c r="K271" s="303"/>
      <c r="L271" s="303"/>
      <c r="M271" s="303">
        <v>1.07</v>
      </c>
      <c r="N271" s="303"/>
      <c r="O271" s="303"/>
      <c r="P271" s="444"/>
      <c r="Q271" s="303"/>
      <c r="R271" s="303"/>
      <c r="S271" s="444"/>
      <c r="T271" s="303">
        <v>21.13</v>
      </c>
      <c r="U271" s="303"/>
      <c r="V271" s="303"/>
      <c r="W271" s="303"/>
      <c r="X271" s="303">
        <v>21.45</v>
      </c>
      <c r="Y271" s="303"/>
      <c r="Z271" s="303"/>
      <c r="AA271" s="303">
        <v>22.16</v>
      </c>
      <c r="AB271" s="305">
        <v>1</v>
      </c>
      <c r="AC271" s="305">
        <v>1</v>
      </c>
      <c r="AD271" s="303">
        <v>3.4409999999999998</v>
      </c>
      <c r="AE271" s="303">
        <v>3.0280800000000001</v>
      </c>
      <c r="AF271" s="303">
        <v>1.07</v>
      </c>
      <c r="AG271" s="303"/>
      <c r="AH271" s="303"/>
      <c r="AI271" s="305"/>
      <c r="AJ271" s="305"/>
      <c r="AK271" s="305"/>
      <c r="AL271" s="305"/>
    </row>
    <row r="272" spans="1:38" s="9" customFormat="1" ht="12.75" customHeight="1" x14ac:dyDescent="0.2">
      <c r="A272" s="306">
        <v>71</v>
      </c>
      <c r="B272" s="307" t="s">
        <v>187</v>
      </c>
      <c r="C272" s="448" t="s">
        <v>1342</v>
      </c>
      <c r="D272" s="448"/>
      <c r="E272" s="448"/>
      <c r="F272" s="448"/>
      <c r="G272" s="448"/>
      <c r="H272" s="448"/>
      <c r="I272" s="448"/>
      <c r="J272" s="311" t="s">
        <v>78</v>
      </c>
      <c r="K272" s="303"/>
      <c r="L272" s="303"/>
      <c r="M272" s="303">
        <v>165.46</v>
      </c>
      <c r="N272" s="303"/>
      <c r="O272" s="303"/>
      <c r="P272" s="444">
        <v>174.26</v>
      </c>
      <c r="Q272" s="303"/>
      <c r="R272" s="303"/>
      <c r="S272" s="444"/>
      <c r="T272" s="303"/>
      <c r="U272" s="303"/>
      <c r="V272" s="303"/>
      <c r="W272" s="303">
        <v>176.87</v>
      </c>
      <c r="X272" s="303">
        <v>176.87</v>
      </c>
      <c r="Y272" s="303">
        <v>182.74</v>
      </c>
      <c r="Z272" s="303">
        <v>0</v>
      </c>
      <c r="AA272" s="303">
        <v>182.74</v>
      </c>
      <c r="AB272" s="305">
        <v>1</v>
      </c>
      <c r="AC272" s="305">
        <v>1</v>
      </c>
      <c r="AD272" s="303">
        <v>1</v>
      </c>
      <c r="AE272" s="303">
        <v>1</v>
      </c>
      <c r="AF272" s="303">
        <v>165.46</v>
      </c>
      <c r="AG272" s="303"/>
      <c r="AH272" s="303"/>
      <c r="AI272" s="305"/>
      <c r="AJ272" s="305"/>
      <c r="AK272" s="305"/>
      <c r="AL272" s="305"/>
    </row>
    <row r="273" spans="1:38" s="9" customFormat="1" ht="12.75" x14ac:dyDescent="0.2">
      <c r="A273" s="307"/>
      <c r="B273" s="307"/>
      <c r="C273" s="448"/>
      <c r="D273" s="448"/>
      <c r="E273" s="448"/>
      <c r="F273" s="448"/>
      <c r="G273" s="448"/>
      <c r="H273" s="448"/>
      <c r="I273" s="448"/>
      <c r="J273" s="310" t="s">
        <v>1207</v>
      </c>
      <c r="K273" s="303"/>
      <c r="L273" s="303"/>
      <c r="M273" s="303">
        <v>8.8000000000000007</v>
      </c>
      <c r="N273" s="303"/>
      <c r="O273" s="303"/>
      <c r="P273" s="444"/>
      <c r="Q273" s="303"/>
      <c r="R273" s="303"/>
      <c r="S273" s="444"/>
      <c r="T273" s="303">
        <v>174.26</v>
      </c>
      <c r="U273" s="303"/>
      <c r="V273" s="303"/>
      <c r="W273" s="303"/>
      <c r="X273" s="303">
        <v>176.87</v>
      </c>
      <c r="Y273" s="303"/>
      <c r="Z273" s="303"/>
      <c r="AA273" s="303">
        <v>182.74</v>
      </c>
      <c r="AB273" s="305">
        <v>1</v>
      </c>
      <c r="AC273" s="305">
        <v>1</v>
      </c>
      <c r="AD273" s="303">
        <v>3.4409999999999998</v>
      </c>
      <c r="AE273" s="303">
        <v>3.0280800000000001</v>
      </c>
      <c r="AF273" s="303">
        <v>8.8000000000000007</v>
      </c>
      <c r="AG273" s="303"/>
      <c r="AH273" s="303"/>
      <c r="AI273" s="305"/>
      <c r="AJ273" s="305"/>
      <c r="AK273" s="305"/>
      <c r="AL273" s="305"/>
    </row>
    <row r="274" spans="1:38" s="9" customFormat="1" ht="12.75" customHeight="1" x14ac:dyDescent="0.2">
      <c r="A274" s="306">
        <v>72</v>
      </c>
      <c r="B274" s="307" t="s">
        <v>187</v>
      </c>
      <c r="C274" s="448" t="s">
        <v>1343</v>
      </c>
      <c r="D274" s="448"/>
      <c r="E274" s="448"/>
      <c r="F274" s="448"/>
      <c r="G274" s="448"/>
      <c r="H274" s="448"/>
      <c r="I274" s="448"/>
      <c r="J274" s="311" t="s">
        <v>102</v>
      </c>
      <c r="K274" s="303"/>
      <c r="L274" s="303"/>
      <c r="M274" s="303">
        <v>192</v>
      </c>
      <c r="N274" s="303"/>
      <c r="O274" s="303"/>
      <c r="P274" s="444">
        <v>202.4</v>
      </c>
      <c r="Q274" s="303"/>
      <c r="R274" s="303"/>
      <c r="S274" s="444"/>
      <c r="T274" s="303"/>
      <c r="U274" s="303"/>
      <c r="V274" s="303"/>
      <c r="W274" s="303">
        <v>205.44</v>
      </c>
      <c r="X274" s="303">
        <v>205.44</v>
      </c>
      <c r="Y274" s="303">
        <v>212.26</v>
      </c>
      <c r="Z274" s="303">
        <v>0</v>
      </c>
      <c r="AA274" s="303">
        <v>212.26</v>
      </c>
      <c r="AB274" s="305">
        <v>1</v>
      </c>
      <c r="AC274" s="305">
        <v>1</v>
      </c>
      <c r="AD274" s="303">
        <v>1</v>
      </c>
      <c r="AE274" s="303">
        <v>1</v>
      </c>
      <c r="AF274" s="303">
        <v>192</v>
      </c>
      <c r="AG274" s="303"/>
      <c r="AH274" s="303"/>
      <c r="AI274" s="305"/>
      <c r="AJ274" s="305"/>
      <c r="AK274" s="305"/>
      <c r="AL274" s="305"/>
    </row>
    <row r="275" spans="1:38" s="9" customFormat="1" ht="12.75" x14ac:dyDescent="0.2">
      <c r="A275" s="307"/>
      <c r="B275" s="307"/>
      <c r="C275" s="448"/>
      <c r="D275" s="448"/>
      <c r="E275" s="448"/>
      <c r="F275" s="448"/>
      <c r="G275" s="448"/>
      <c r="H275" s="448"/>
      <c r="I275" s="448"/>
      <c r="J275" s="310" t="s">
        <v>1431</v>
      </c>
      <c r="K275" s="303"/>
      <c r="L275" s="303"/>
      <c r="M275" s="303">
        <v>10.4</v>
      </c>
      <c r="N275" s="303"/>
      <c r="O275" s="303"/>
      <c r="P275" s="444"/>
      <c r="Q275" s="303"/>
      <c r="R275" s="303"/>
      <c r="S275" s="444"/>
      <c r="T275" s="303">
        <v>202.4</v>
      </c>
      <c r="U275" s="303"/>
      <c r="V275" s="303"/>
      <c r="W275" s="303"/>
      <c r="X275" s="303">
        <v>205.44</v>
      </c>
      <c r="Y275" s="303"/>
      <c r="Z275" s="303"/>
      <c r="AA275" s="303">
        <v>212.26</v>
      </c>
      <c r="AB275" s="305">
        <v>1</v>
      </c>
      <c r="AC275" s="305">
        <v>1</v>
      </c>
      <c r="AD275" s="303">
        <v>3.4409999999999998</v>
      </c>
      <c r="AE275" s="303">
        <v>3.0280800000000001</v>
      </c>
      <c r="AF275" s="303">
        <v>10.4</v>
      </c>
      <c r="AG275" s="303"/>
      <c r="AH275" s="303"/>
      <c r="AI275" s="305"/>
      <c r="AJ275" s="305"/>
      <c r="AK275" s="305"/>
      <c r="AL275" s="305"/>
    </row>
    <row r="276" spans="1:38" s="9" customFormat="1" ht="12.75" customHeight="1" x14ac:dyDescent="0.2">
      <c r="A276" s="306">
        <v>73</v>
      </c>
      <c r="B276" s="307" t="s">
        <v>187</v>
      </c>
      <c r="C276" s="448" t="s">
        <v>1344</v>
      </c>
      <c r="D276" s="448"/>
      <c r="E276" s="448"/>
      <c r="F276" s="448"/>
      <c r="G276" s="448"/>
      <c r="H276" s="448"/>
      <c r="I276" s="448"/>
      <c r="J276" s="311" t="s">
        <v>78</v>
      </c>
      <c r="K276" s="303">
        <v>12.17</v>
      </c>
      <c r="L276" s="303">
        <v>43.99</v>
      </c>
      <c r="M276" s="303">
        <v>43.23</v>
      </c>
      <c r="N276" s="303">
        <v>74.03</v>
      </c>
      <c r="O276" s="303">
        <v>4.28</v>
      </c>
      <c r="P276" s="444">
        <v>336.23</v>
      </c>
      <c r="Q276" s="303">
        <v>42.25</v>
      </c>
      <c r="R276" s="303"/>
      <c r="S276" s="444"/>
      <c r="T276" s="303"/>
      <c r="U276" s="303"/>
      <c r="V276" s="303"/>
      <c r="W276" s="303">
        <v>383.51</v>
      </c>
      <c r="X276" s="303">
        <v>379.69</v>
      </c>
      <c r="Y276" s="303">
        <v>392.3</v>
      </c>
      <c r="Z276" s="303">
        <v>0</v>
      </c>
      <c r="AA276" s="303">
        <v>392.3</v>
      </c>
      <c r="AB276" s="305">
        <v>1</v>
      </c>
      <c r="AC276" s="305">
        <v>1</v>
      </c>
      <c r="AD276" s="303">
        <v>1</v>
      </c>
      <c r="AE276" s="303">
        <v>1</v>
      </c>
      <c r="AF276" s="303">
        <v>43.23</v>
      </c>
      <c r="AG276" s="303"/>
      <c r="AH276" s="303"/>
      <c r="AI276" s="305"/>
      <c r="AJ276" s="305"/>
      <c r="AK276" s="305"/>
      <c r="AL276" s="305"/>
    </row>
    <row r="277" spans="1:38" s="9" customFormat="1" ht="12.75" x14ac:dyDescent="0.2">
      <c r="A277" s="307"/>
      <c r="B277" s="307"/>
      <c r="C277" s="448"/>
      <c r="D277" s="448"/>
      <c r="E277" s="448"/>
      <c r="F277" s="448"/>
      <c r="G277" s="448"/>
      <c r="H277" s="448"/>
      <c r="I277" s="448"/>
      <c r="J277" s="310" t="s">
        <v>1432</v>
      </c>
      <c r="K277" s="303">
        <v>114.26</v>
      </c>
      <c r="L277" s="303">
        <v>10.01</v>
      </c>
      <c r="M277" s="303">
        <v>2.2999999999999998</v>
      </c>
      <c r="N277" s="303">
        <v>50.38</v>
      </c>
      <c r="O277" s="303">
        <v>3.76</v>
      </c>
      <c r="P277" s="444"/>
      <c r="Q277" s="303"/>
      <c r="R277" s="303"/>
      <c r="S277" s="444"/>
      <c r="T277" s="303">
        <v>378.48</v>
      </c>
      <c r="U277" s="303">
        <v>-0.65</v>
      </c>
      <c r="V277" s="303"/>
      <c r="W277" s="303"/>
      <c r="X277" s="303">
        <v>383.51</v>
      </c>
      <c r="Y277" s="303"/>
      <c r="Z277" s="303"/>
      <c r="AA277" s="303">
        <v>396.25</v>
      </c>
      <c r="AB277" s="305">
        <v>1</v>
      </c>
      <c r="AC277" s="305">
        <v>1</v>
      </c>
      <c r="AD277" s="303">
        <v>3.4409999999999998</v>
      </c>
      <c r="AE277" s="303">
        <v>3.0280800000000001</v>
      </c>
      <c r="AF277" s="303">
        <v>2.2999999999999998</v>
      </c>
      <c r="AG277" s="303"/>
      <c r="AH277" s="303"/>
      <c r="AI277" s="305"/>
      <c r="AJ277" s="305"/>
      <c r="AK277" s="305"/>
      <c r="AL277" s="305"/>
    </row>
    <row r="278" spans="1:38" s="9" customFormat="1" ht="12.75" customHeight="1" x14ac:dyDescent="0.2">
      <c r="A278" s="306">
        <v>74</v>
      </c>
      <c r="B278" s="307" t="s">
        <v>192</v>
      </c>
      <c r="C278" s="448" t="s">
        <v>193</v>
      </c>
      <c r="D278" s="448"/>
      <c r="E278" s="448"/>
      <c r="F278" s="448"/>
      <c r="G278" s="448"/>
      <c r="H278" s="448"/>
      <c r="I278" s="448"/>
      <c r="J278" s="311" t="s">
        <v>78</v>
      </c>
      <c r="K278" s="303"/>
      <c r="L278" s="303"/>
      <c r="M278" s="303">
        <v>43.04</v>
      </c>
      <c r="N278" s="303"/>
      <c r="O278" s="303"/>
      <c r="P278" s="444">
        <v>45.33</v>
      </c>
      <c r="Q278" s="303"/>
      <c r="R278" s="303"/>
      <c r="S278" s="444"/>
      <c r="T278" s="303"/>
      <c r="U278" s="303"/>
      <c r="V278" s="303"/>
      <c r="W278" s="303">
        <v>46.01</v>
      </c>
      <c r="X278" s="303">
        <v>46.01</v>
      </c>
      <c r="Y278" s="303">
        <v>47.54</v>
      </c>
      <c r="Z278" s="303">
        <v>0</v>
      </c>
      <c r="AA278" s="303">
        <v>47.54</v>
      </c>
      <c r="AB278" s="305">
        <v>1</v>
      </c>
      <c r="AC278" s="305">
        <v>1</v>
      </c>
      <c r="AD278" s="303">
        <v>1</v>
      </c>
      <c r="AE278" s="303">
        <v>1</v>
      </c>
      <c r="AF278" s="303">
        <v>43.04</v>
      </c>
      <c r="AG278" s="303"/>
      <c r="AH278" s="303"/>
      <c r="AI278" s="305"/>
      <c r="AJ278" s="305"/>
      <c r="AK278" s="305"/>
      <c r="AL278" s="305"/>
    </row>
    <row r="279" spans="1:38" s="9" customFormat="1" ht="12.75" x14ac:dyDescent="0.2">
      <c r="A279" s="307"/>
      <c r="B279" s="307"/>
      <c r="C279" s="448"/>
      <c r="D279" s="448"/>
      <c r="E279" s="448"/>
      <c r="F279" s="448"/>
      <c r="G279" s="448"/>
      <c r="H279" s="448"/>
      <c r="I279" s="448"/>
      <c r="J279" s="310" t="s">
        <v>1207</v>
      </c>
      <c r="K279" s="303"/>
      <c r="L279" s="303"/>
      <c r="M279" s="303">
        <v>2.29</v>
      </c>
      <c r="N279" s="303"/>
      <c r="O279" s="303"/>
      <c r="P279" s="444"/>
      <c r="Q279" s="303"/>
      <c r="R279" s="303"/>
      <c r="S279" s="444"/>
      <c r="T279" s="303">
        <v>45.33</v>
      </c>
      <c r="U279" s="303"/>
      <c r="V279" s="303"/>
      <c r="W279" s="303"/>
      <c r="X279" s="303">
        <v>46.01</v>
      </c>
      <c r="Y279" s="303"/>
      <c r="Z279" s="303"/>
      <c r="AA279" s="303">
        <v>47.54</v>
      </c>
      <c r="AB279" s="305">
        <v>1</v>
      </c>
      <c r="AC279" s="305">
        <v>1</v>
      </c>
      <c r="AD279" s="303">
        <v>3.4409999999999998</v>
      </c>
      <c r="AE279" s="303">
        <v>3.0280800000000001</v>
      </c>
      <c r="AF279" s="303">
        <v>2.29</v>
      </c>
      <c r="AG279" s="303"/>
      <c r="AH279" s="303"/>
      <c r="AI279" s="305"/>
      <c r="AJ279" s="305"/>
      <c r="AK279" s="305"/>
      <c r="AL279" s="305"/>
    </row>
    <row r="280" spans="1:38" s="9" customFormat="1" ht="12.75" customHeight="1" x14ac:dyDescent="0.2">
      <c r="A280" s="306">
        <v>75</v>
      </c>
      <c r="B280" s="307" t="s">
        <v>192</v>
      </c>
      <c r="C280" s="448" t="s">
        <v>1345</v>
      </c>
      <c r="D280" s="448"/>
      <c r="E280" s="448"/>
      <c r="F280" s="448"/>
      <c r="G280" s="448"/>
      <c r="H280" s="448"/>
      <c r="I280" s="448"/>
      <c r="J280" s="311" t="s">
        <v>78</v>
      </c>
      <c r="K280" s="303"/>
      <c r="L280" s="303"/>
      <c r="M280" s="303">
        <v>113.95</v>
      </c>
      <c r="N280" s="303"/>
      <c r="O280" s="303"/>
      <c r="P280" s="444">
        <v>120.01</v>
      </c>
      <c r="Q280" s="303"/>
      <c r="R280" s="303"/>
      <c r="S280" s="444"/>
      <c r="T280" s="303"/>
      <c r="U280" s="303"/>
      <c r="V280" s="303"/>
      <c r="W280" s="303">
        <v>121.81</v>
      </c>
      <c r="X280" s="303">
        <v>121.81</v>
      </c>
      <c r="Y280" s="303">
        <v>125.85</v>
      </c>
      <c r="Z280" s="303">
        <v>0</v>
      </c>
      <c r="AA280" s="303">
        <v>125.85</v>
      </c>
      <c r="AB280" s="305">
        <v>1</v>
      </c>
      <c r="AC280" s="305">
        <v>1</v>
      </c>
      <c r="AD280" s="303">
        <v>1</v>
      </c>
      <c r="AE280" s="303">
        <v>1</v>
      </c>
      <c r="AF280" s="303">
        <v>113.95</v>
      </c>
      <c r="AG280" s="303"/>
      <c r="AH280" s="303"/>
      <c r="AI280" s="305"/>
      <c r="AJ280" s="305"/>
      <c r="AK280" s="305"/>
      <c r="AL280" s="305"/>
    </row>
    <row r="281" spans="1:38" s="9" customFormat="1" ht="12.75" x14ac:dyDescent="0.2">
      <c r="A281" s="307"/>
      <c r="B281" s="307"/>
      <c r="C281" s="448"/>
      <c r="D281" s="448"/>
      <c r="E281" s="448"/>
      <c r="F281" s="448"/>
      <c r="G281" s="448"/>
      <c r="H281" s="448"/>
      <c r="I281" s="448"/>
      <c r="J281" s="310" t="s">
        <v>1196</v>
      </c>
      <c r="K281" s="303"/>
      <c r="L281" s="303"/>
      <c r="M281" s="303">
        <v>6.06</v>
      </c>
      <c r="N281" s="303"/>
      <c r="O281" s="303"/>
      <c r="P281" s="444"/>
      <c r="Q281" s="303"/>
      <c r="R281" s="303"/>
      <c r="S281" s="444"/>
      <c r="T281" s="303">
        <v>120.01</v>
      </c>
      <c r="U281" s="303"/>
      <c r="V281" s="303"/>
      <c r="W281" s="303"/>
      <c r="X281" s="303">
        <v>121.81</v>
      </c>
      <c r="Y281" s="303"/>
      <c r="Z281" s="303"/>
      <c r="AA281" s="303">
        <v>125.85</v>
      </c>
      <c r="AB281" s="305">
        <v>1</v>
      </c>
      <c r="AC281" s="305">
        <v>1</v>
      </c>
      <c r="AD281" s="303">
        <v>3.4409999999999998</v>
      </c>
      <c r="AE281" s="303">
        <v>3.0280800000000001</v>
      </c>
      <c r="AF281" s="303">
        <v>6.06</v>
      </c>
      <c r="AG281" s="303"/>
      <c r="AH281" s="303"/>
      <c r="AI281" s="305"/>
      <c r="AJ281" s="305"/>
      <c r="AK281" s="305"/>
      <c r="AL281" s="305"/>
    </row>
    <row r="282" spans="1:38" s="9" customFormat="1" ht="12.75" customHeight="1" x14ac:dyDescent="0.2">
      <c r="A282" s="306">
        <v>76</v>
      </c>
      <c r="B282" s="307" t="s">
        <v>192</v>
      </c>
      <c r="C282" s="448" t="s">
        <v>1346</v>
      </c>
      <c r="D282" s="448"/>
      <c r="E282" s="448"/>
      <c r="F282" s="448"/>
      <c r="G282" s="448"/>
      <c r="H282" s="448"/>
      <c r="I282" s="448"/>
      <c r="J282" s="311" t="s">
        <v>1291</v>
      </c>
      <c r="K282" s="303"/>
      <c r="L282" s="303"/>
      <c r="M282" s="303">
        <v>21.36</v>
      </c>
      <c r="N282" s="303"/>
      <c r="O282" s="303"/>
      <c r="P282" s="444">
        <v>23.04</v>
      </c>
      <c r="Q282" s="303"/>
      <c r="R282" s="303"/>
      <c r="S282" s="444"/>
      <c r="T282" s="303"/>
      <c r="U282" s="303"/>
      <c r="V282" s="303"/>
      <c r="W282" s="303">
        <v>23.39</v>
      </c>
      <c r="X282" s="303">
        <v>23.39</v>
      </c>
      <c r="Y282" s="303">
        <v>24.17</v>
      </c>
      <c r="Z282" s="303">
        <v>0</v>
      </c>
      <c r="AA282" s="303">
        <v>24.17</v>
      </c>
      <c r="AB282" s="305">
        <v>1</v>
      </c>
      <c r="AC282" s="305">
        <v>1</v>
      </c>
      <c r="AD282" s="303">
        <v>1</v>
      </c>
      <c r="AE282" s="303">
        <v>1</v>
      </c>
      <c r="AF282" s="303">
        <v>21.36</v>
      </c>
      <c r="AG282" s="303"/>
      <c r="AH282" s="303"/>
      <c r="AI282" s="305"/>
      <c r="AJ282" s="305"/>
      <c r="AK282" s="305"/>
      <c r="AL282" s="305"/>
    </row>
    <row r="283" spans="1:38" s="9" customFormat="1" ht="12.75" x14ac:dyDescent="0.2">
      <c r="A283" s="307"/>
      <c r="B283" s="307"/>
      <c r="C283" s="448"/>
      <c r="D283" s="448"/>
      <c r="E283" s="448"/>
      <c r="F283" s="448"/>
      <c r="G283" s="448"/>
      <c r="H283" s="448"/>
      <c r="I283" s="448"/>
      <c r="J283" s="310" t="s">
        <v>1116</v>
      </c>
      <c r="K283" s="303"/>
      <c r="L283" s="303"/>
      <c r="M283" s="303">
        <v>1.68</v>
      </c>
      <c r="N283" s="303"/>
      <c r="O283" s="303"/>
      <c r="P283" s="444"/>
      <c r="Q283" s="303"/>
      <c r="R283" s="303"/>
      <c r="S283" s="444"/>
      <c r="T283" s="303">
        <v>23.04</v>
      </c>
      <c r="U283" s="303"/>
      <c r="V283" s="303"/>
      <c r="W283" s="303"/>
      <c r="X283" s="303">
        <v>23.39</v>
      </c>
      <c r="Y283" s="303"/>
      <c r="Z283" s="303"/>
      <c r="AA283" s="303">
        <v>24.17</v>
      </c>
      <c r="AB283" s="305">
        <v>1</v>
      </c>
      <c r="AC283" s="305">
        <v>1</v>
      </c>
      <c r="AD283" s="303">
        <v>3.4409999999999998</v>
      </c>
      <c r="AE283" s="303">
        <v>3.0280800000000001</v>
      </c>
      <c r="AF283" s="303">
        <v>1.68</v>
      </c>
      <c r="AG283" s="303"/>
      <c r="AH283" s="303"/>
      <c r="AI283" s="305"/>
      <c r="AJ283" s="305"/>
      <c r="AK283" s="305"/>
      <c r="AL283" s="305"/>
    </row>
    <row r="284" spans="1:38" s="9" customFormat="1" ht="12.75" x14ac:dyDescent="0.2">
      <c r="A284" s="443" t="s">
        <v>1347</v>
      </c>
      <c r="B284" s="443"/>
      <c r="C284" s="447" t="s">
        <v>1348</v>
      </c>
      <c r="D284" s="447"/>
      <c r="E284" s="447"/>
      <c r="F284" s="447"/>
      <c r="G284" s="447"/>
      <c r="H284" s="447"/>
      <c r="I284" s="447"/>
      <c r="J284" s="308"/>
      <c r="K284" s="312">
        <v>8.98</v>
      </c>
      <c r="L284" s="312">
        <v>14.17</v>
      </c>
      <c r="M284" s="312">
        <v>41.309999999999995</v>
      </c>
      <c r="N284" s="312">
        <v>54.28</v>
      </c>
      <c r="O284" s="312">
        <v>2.8499999999999996</v>
      </c>
      <c r="P284" s="312">
        <v>272.37</v>
      </c>
      <c r="Q284" s="312">
        <v>28.080000000000002</v>
      </c>
      <c r="R284" s="312">
        <v>0</v>
      </c>
      <c r="S284" s="312">
        <v>0</v>
      </c>
      <c r="T284" s="312">
        <v>0</v>
      </c>
      <c r="U284" s="312">
        <v>0</v>
      </c>
      <c r="V284" s="312">
        <v>0</v>
      </c>
      <c r="W284" s="312">
        <v>304.51</v>
      </c>
      <c r="X284" s="309">
        <v>301.98</v>
      </c>
      <c r="Y284" s="309">
        <v>312.01</v>
      </c>
      <c r="Z284" s="309">
        <v>0</v>
      </c>
      <c r="AA284" s="304">
        <v>312.01</v>
      </c>
      <c r="AB284" s="304"/>
      <c r="AC284" s="304"/>
      <c r="AD284" s="312"/>
      <c r="AE284" s="312"/>
      <c r="AF284" s="312">
        <v>41.309999999999995</v>
      </c>
      <c r="AG284" s="312">
        <v>0</v>
      </c>
      <c r="AH284" s="312">
        <v>0</v>
      </c>
      <c r="AI284" s="304"/>
      <c r="AJ284" s="304"/>
    </row>
    <row r="285" spans="1:38" s="9" customFormat="1" ht="12.75" x14ac:dyDescent="0.2">
      <c r="A285" s="443"/>
      <c r="B285" s="443"/>
      <c r="C285" s="447"/>
      <c r="D285" s="447"/>
      <c r="E285" s="447"/>
      <c r="F285" s="447"/>
      <c r="G285" s="447"/>
      <c r="H285" s="447"/>
      <c r="I285" s="447"/>
      <c r="J285" s="308"/>
      <c r="K285" s="312">
        <v>79.42</v>
      </c>
      <c r="L285" s="312">
        <v>3.17</v>
      </c>
      <c r="M285" s="312">
        <v>20.130000000000003</v>
      </c>
      <c r="N285" s="312">
        <v>57.71</v>
      </c>
      <c r="O285" s="312">
        <v>2.5</v>
      </c>
      <c r="P285" s="312"/>
      <c r="Q285" s="312">
        <v>0</v>
      </c>
      <c r="R285" s="312">
        <v>0</v>
      </c>
      <c r="S285" s="312"/>
      <c r="T285" s="312">
        <v>300.45000000000005</v>
      </c>
      <c r="U285" s="312">
        <v>-0.43999999999999995</v>
      </c>
      <c r="V285" s="312">
        <v>0</v>
      </c>
      <c r="W285" s="312">
        <v>0</v>
      </c>
      <c r="X285" s="309">
        <v>304.51</v>
      </c>
      <c r="Y285" s="309">
        <v>2.62</v>
      </c>
      <c r="Z285" s="309">
        <v>0</v>
      </c>
      <c r="AA285" s="304">
        <v>314.63</v>
      </c>
      <c r="AB285" s="304"/>
      <c r="AC285" s="304"/>
      <c r="AD285" s="312"/>
      <c r="AE285" s="312"/>
      <c r="AF285" s="312">
        <v>0.12</v>
      </c>
      <c r="AG285" s="312">
        <v>0</v>
      </c>
      <c r="AH285" s="312">
        <v>0</v>
      </c>
      <c r="AI285" s="304"/>
      <c r="AJ285" s="304"/>
    </row>
    <row r="286" spans="1:38" s="9" customFormat="1" ht="12.75" x14ac:dyDescent="0.2">
      <c r="A286" s="306">
        <v>231</v>
      </c>
      <c r="B286" s="307" t="s">
        <v>1150</v>
      </c>
      <c r="C286" s="448" t="s">
        <v>353</v>
      </c>
      <c r="D286" s="448"/>
      <c r="E286" s="448"/>
      <c r="F286" s="448"/>
      <c r="G286" s="448"/>
      <c r="H286" s="448"/>
      <c r="I286" s="448"/>
      <c r="J286" s="311" t="s">
        <v>78</v>
      </c>
      <c r="K286" s="303">
        <v>7.47</v>
      </c>
      <c r="L286" s="303"/>
      <c r="M286" s="303"/>
      <c r="N286" s="303">
        <v>44.74</v>
      </c>
      <c r="O286" s="303">
        <v>2.34</v>
      </c>
      <c r="P286" s="444">
        <v>164.78</v>
      </c>
      <c r="Q286" s="303">
        <v>23.14</v>
      </c>
      <c r="R286" s="303"/>
      <c r="S286" s="444"/>
      <c r="T286" s="303"/>
      <c r="U286" s="303"/>
      <c r="V286" s="303"/>
      <c r="W286" s="303">
        <v>190.38</v>
      </c>
      <c r="X286" s="303">
        <v>188.29</v>
      </c>
      <c r="Y286" s="303">
        <v>194.54</v>
      </c>
      <c r="Z286" s="303">
        <v>0</v>
      </c>
      <c r="AA286" s="303">
        <v>194.54</v>
      </c>
      <c r="AB286" s="305">
        <v>1</v>
      </c>
      <c r="AC286" s="305">
        <v>1</v>
      </c>
      <c r="AD286" s="303">
        <v>1</v>
      </c>
      <c r="AE286" s="303">
        <v>1</v>
      </c>
      <c r="AF286" s="303"/>
      <c r="AG286" s="303"/>
      <c r="AH286" s="303"/>
      <c r="AI286" s="305"/>
      <c r="AJ286" s="305"/>
    </row>
    <row r="287" spans="1:38" s="9" customFormat="1" ht="12.75" x14ac:dyDescent="0.2">
      <c r="A287" s="307"/>
      <c r="B287" s="307"/>
      <c r="C287" s="448"/>
      <c r="D287" s="448"/>
      <c r="E287" s="448"/>
      <c r="F287" s="448"/>
      <c r="G287" s="448"/>
      <c r="H287" s="448"/>
      <c r="I287" s="448"/>
      <c r="J287" s="310" t="s">
        <v>1246</v>
      </c>
      <c r="K287" s="303">
        <v>68.069999999999993</v>
      </c>
      <c r="L287" s="303"/>
      <c r="M287" s="303"/>
      <c r="N287" s="303">
        <v>47.57</v>
      </c>
      <c r="O287" s="303">
        <v>2.06</v>
      </c>
      <c r="P287" s="444"/>
      <c r="Q287" s="303"/>
      <c r="R287" s="303"/>
      <c r="S287" s="444"/>
      <c r="T287" s="303">
        <v>187.92000000000002</v>
      </c>
      <c r="U287" s="303">
        <v>-0.36</v>
      </c>
      <c r="V287" s="303"/>
      <c r="W287" s="303"/>
      <c r="X287" s="303">
        <v>190.38</v>
      </c>
      <c r="Y287" s="303"/>
      <c r="Z287" s="303"/>
      <c r="AA287" s="303">
        <v>196.7</v>
      </c>
      <c r="AB287" s="305">
        <v>1</v>
      </c>
      <c r="AC287" s="305">
        <v>1</v>
      </c>
      <c r="AD287" s="303">
        <v>3.4409999999999998</v>
      </c>
      <c r="AE287" s="303">
        <v>3.0280800000000001</v>
      </c>
      <c r="AF287" s="303"/>
      <c r="AG287" s="303"/>
      <c r="AH287" s="303"/>
      <c r="AI287" s="305"/>
      <c r="AJ287" s="305"/>
    </row>
    <row r="288" spans="1:38" s="9" customFormat="1" ht="12.75" x14ac:dyDescent="0.2">
      <c r="A288" s="306">
        <v>232</v>
      </c>
      <c r="B288" s="307" t="s">
        <v>1150</v>
      </c>
      <c r="C288" s="448" t="s">
        <v>1349</v>
      </c>
      <c r="D288" s="448"/>
      <c r="E288" s="448"/>
      <c r="F288" s="448"/>
      <c r="G288" s="448"/>
      <c r="H288" s="448"/>
      <c r="I288" s="448"/>
      <c r="J288" s="311" t="s">
        <v>156</v>
      </c>
      <c r="K288" s="303">
        <v>0.81</v>
      </c>
      <c r="L288" s="303">
        <v>8.61</v>
      </c>
      <c r="M288" s="303"/>
      <c r="N288" s="303">
        <v>4.93</v>
      </c>
      <c r="O288" s="303">
        <v>0.26</v>
      </c>
      <c r="P288" s="444">
        <v>24.06</v>
      </c>
      <c r="Q288" s="303">
        <v>2.5499999999999998</v>
      </c>
      <c r="R288" s="303"/>
      <c r="S288" s="444"/>
      <c r="T288" s="303"/>
      <c r="U288" s="303"/>
      <c r="V288" s="303"/>
      <c r="W288" s="303">
        <v>26.97</v>
      </c>
      <c r="X288" s="303">
        <v>26.74</v>
      </c>
      <c r="Y288" s="303">
        <v>27.63</v>
      </c>
      <c r="Z288" s="303">
        <v>0</v>
      </c>
      <c r="AA288" s="303">
        <v>27.63</v>
      </c>
      <c r="AB288" s="305">
        <v>1</v>
      </c>
      <c r="AC288" s="305">
        <v>1</v>
      </c>
      <c r="AD288" s="303">
        <v>1</v>
      </c>
      <c r="AE288" s="303">
        <v>1</v>
      </c>
      <c r="AF288" s="303"/>
      <c r="AG288" s="303"/>
      <c r="AH288" s="303"/>
      <c r="AI288" s="305"/>
      <c r="AJ288" s="305"/>
    </row>
    <row r="289" spans="1:36" s="9" customFormat="1" ht="12.75" x14ac:dyDescent="0.2">
      <c r="A289" s="307"/>
      <c r="B289" s="307"/>
      <c r="C289" s="448"/>
      <c r="D289" s="448"/>
      <c r="E289" s="448"/>
      <c r="F289" s="448"/>
      <c r="G289" s="448"/>
      <c r="H289" s="448"/>
      <c r="I289" s="448"/>
      <c r="J289" s="310" t="s">
        <v>1433</v>
      </c>
      <c r="K289" s="303">
        <v>4.79</v>
      </c>
      <c r="L289" s="303">
        <v>2.71</v>
      </c>
      <c r="M289" s="303"/>
      <c r="N289" s="303">
        <v>5.24</v>
      </c>
      <c r="O289" s="303">
        <v>0.23</v>
      </c>
      <c r="P289" s="444"/>
      <c r="Q289" s="303"/>
      <c r="R289" s="303"/>
      <c r="S289" s="444"/>
      <c r="T289" s="303">
        <v>26.61</v>
      </c>
      <c r="U289" s="303">
        <v>-0.04</v>
      </c>
      <c r="V289" s="303"/>
      <c r="W289" s="303"/>
      <c r="X289" s="303">
        <v>26.97</v>
      </c>
      <c r="Y289" s="303"/>
      <c r="Z289" s="303"/>
      <c r="AA289" s="303">
        <v>27.869999999999997</v>
      </c>
      <c r="AB289" s="305">
        <v>1</v>
      </c>
      <c r="AC289" s="305">
        <v>1</v>
      </c>
      <c r="AD289" s="303">
        <v>3.4409999999999998</v>
      </c>
      <c r="AE289" s="303">
        <v>3.0280800000000001</v>
      </c>
      <c r="AF289" s="303"/>
      <c r="AG289" s="303"/>
      <c r="AH289" s="303"/>
      <c r="AI289" s="305"/>
      <c r="AJ289" s="305"/>
    </row>
    <row r="290" spans="1:36" s="9" customFormat="1" ht="12.75" x14ac:dyDescent="0.2">
      <c r="A290" s="306">
        <v>233</v>
      </c>
      <c r="B290" s="307" t="s">
        <v>1150</v>
      </c>
      <c r="C290" s="448" t="s">
        <v>1350</v>
      </c>
      <c r="D290" s="448"/>
      <c r="E290" s="448"/>
      <c r="F290" s="448"/>
      <c r="G290" s="448"/>
      <c r="H290" s="448"/>
      <c r="I290" s="448"/>
      <c r="J290" s="311" t="s">
        <v>78</v>
      </c>
      <c r="K290" s="303">
        <v>0.65</v>
      </c>
      <c r="L290" s="303">
        <v>3.5</v>
      </c>
      <c r="M290" s="303">
        <v>1.87</v>
      </c>
      <c r="N290" s="303">
        <v>4.3099999999999996</v>
      </c>
      <c r="O290" s="303">
        <v>0.23</v>
      </c>
      <c r="P290" s="444">
        <v>21.37</v>
      </c>
      <c r="Q290" s="303">
        <v>2.23</v>
      </c>
      <c r="R290" s="303"/>
      <c r="S290" s="444"/>
      <c r="T290" s="303"/>
      <c r="U290" s="303"/>
      <c r="V290" s="303"/>
      <c r="W290" s="303">
        <v>23.91</v>
      </c>
      <c r="X290" s="303">
        <v>23.71</v>
      </c>
      <c r="Y290" s="303">
        <v>24.5</v>
      </c>
      <c r="Z290" s="303">
        <v>0</v>
      </c>
      <c r="AA290" s="303">
        <v>24.5</v>
      </c>
      <c r="AB290" s="305">
        <v>1</v>
      </c>
      <c r="AC290" s="305">
        <v>1</v>
      </c>
      <c r="AD290" s="303">
        <v>1</v>
      </c>
      <c r="AE290" s="303">
        <v>1</v>
      </c>
      <c r="AF290" s="303">
        <v>1.87</v>
      </c>
      <c r="AG290" s="303"/>
      <c r="AH290" s="303"/>
      <c r="AI290" s="305"/>
      <c r="AJ290" s="305"/>
    </row>
    <row r="291" spans="1:36" s="9" customFormat="1" ht="12.75" x14ac:dyDescent="0.2">
      <c r="A291" s="307"/>
      <c r="B291" s="307"/>
      <c r="C291" s="448"/>
      <c r="D291" s="448"/>
      <c r="E291" s="448"/>
      <c r="F291" s="448"/>
      <c r="G291" s="448"/>
      <c r="H291" s="448"/>
      <c r="I291" s="448"/>
      <c r="J291" s="310" t="s">
        <v>1246</v>
      </c>
      <c r="K291" s="303">
        <v>6.56</v>
      </c>
      <c r="L291" s="303"/>
      <c r="M291" s="303">
        <v>0.12</v>
      </c>
      <c r="N291" s="303">
        <v>4.58</v>
      </c>
      <c r="O291" s="303">
        <v>0.2</v>
      </c>
      <c r="P291" s="444"/>
      <c r="Q291" s="303"/>
      <c r="R291" s="303"/>
      <c r="S291" s="444"/>
      <c r="T291" s="303">
        <v>23.6</v>
      </c>
      <c r="U291" s="303">
        <v>-0.04</v>
      </c>
      <c r="V291" s="303"/>
      <c r="W291" s="303"/>
      <c r="X291" s="303">
        <v>23.91</v>
      </c>
      <c r="Y291" s="303"/>
      <c r="Z291" s="303"/>
      <c r="AA291" s="303">
        <v>24.71</v>
      </c>
      <c r="AB291" s="305">
        <v>1</v>
      </c>
      <c r="AC291" s="305">
        <v>1</v>
      </c>
      <c r="AD291" s="303">
        <v>3.4409999999999998</v>
      </c>
      <c r="AE291" s="303">
        <v>3.0280800000000001</v>
      </c>
      <c r="AF291" s="303">
        <v>0.12</v>
      </c>
      <c r="AG291" s="303"/>
      <c r="AH291" s="303"/>
      <c r="AI291" s="305"/>
      <c r="AJ291" s="305"/>
    </row>
    <row r="292" spans="1:36" s="9" customFormat="1" ht="12.75" x14ac:dyDescent="0.2">
      <c r="A292" s="306">
        <v>234</v>
      </c>
      <c r="B292" s="307" t="s">
        <v>1150</v>
      </c>
      <c r="C292" s="448" t="s">
        <v>1351</v>
      </c>
      <c r="D292" s="448"/>
      <c r="E292" s="448"/>
      <c r="F292" s="448"/>
      <c r="G292" s="448"/>
      <c r="H292" s="448"/>
      <c r="I292" s="448"/>
      <c r="J292" s="311" t="s">
        <v>156</v>
      </c>
      <c r="K292" s="303">
        <v>0.05</v>
      </c>
      <c r="L292" s="303">
        <v>2.06</v>
      </c>
      <c r="M292" s="303"/>
      <c r="N292" s="303">
        <v>0.3</v>
      </c>
      <c r="O292" s="303">
        <v>0.02</v>
      </c>
      <c r="P292" s="444">
        <v>2.71</v>
      </c>
      <c r="Q292" s="303">
        <v>0.16</v>
      </c>
      <c r="R292" s="303"/>
      <c r="S292" s="444"/>
      <c r="T292" s="303"/>
      <c r="U292" s="303"/>
      <c r="V292" s="303"/>
      <c r="W292" s="303">
        <v>2.91</v>
      </c>
      <c r="X292" s="303">
        <v>2.9</v>
      </c>
      <c r="Y292" s="303">
        <v>3</v>
      </c>
      <c r="Z292" s="303">
        <v>0</v>
      </c>
      <c r="AA292" s="303">
        <v>3</v>
      </c>
      <c r="AB292" s="305">
        <v>1</v>
      </c>
      <c r="AC292" s="305">
        <v>1</v>
      </c>
      <c r="AD292" s="303">
        <v>1</v>
      </c>
      <c r="AE292" s="303">
        <v>1</v>
      </c>
      <c r="AF292" s="303"/>
      <c r="AG292" s="303"/>
      <c r="AH292" s="303"/>
      <c r="AI292" s="305"/>
      <c r="AJ292" s="305"/>
    </row>
    <row r="293" spans="1:36" s="9" customFormat="1" ht="12.75" x14ac:dyDescent="0.2">
      <c r="A293" s="307"/>
      <c r="B293" s="307"/>
      <c r="C293" s="448"/>
      <c r="D293" s="448"/>
      <c r="E293" s="448"/>
      <c r="F293" s="448"/>
      <c r="G293" s="448"/>
      <c r="H293" s="448"/>
      <c r="I293" s="448"/>
      <c r="J293" s="310" t="s">
        <v>1434</v>
      </c>
      <c r="K293" s="303"/>
      <c r="L293" s="303">
        <v>0.46</v>
      </c>
      <c r="M293" s="303"/>
      <c r="N293" s="303">
        <v>0.32</v>
      </c>
      <c r="O293" s="303">
        <v>0.01</v>
      </c>
      <c r="P293" s="444"/>
      <c r="Q293" s="303"/>
      <c r="R293" s="303"/>
      <c r="S293" s="444"/>
      <c r="T293" s="303">
        <v>2.87</v>
      </c>
      <c r="U293" s="303"/>
      <c r="V293" s="303"/>
      <c r="W293" s="303"/>
      <c r="X293" s="303">
        <v>2.91</v>
      </c>
      <c r="Y293" s="303"/>
      <c r="Z293" s="303"/>
      <c r="AA293" s="303">
        <v>3.01</v>
      </c>
      <c r="AB293" s="305">
        <v>1</v>
      </c>
      <c r="AC293" s="305">
        <v>1</v>
      </c>
      <c r="AD293" s="303">
        <v>3.4409999999999998</v>
      </c>
      <c r="AE293" s="303">
        <v>3.0280800000000001</v>
      </c>
      <c r="AF293" s="303"/>
      <c r="AG293" s="303"/>
      <c r="AH293" s="303"/>
      <c r="AI293" s="305"/>
      <c r="AJ293" s="305"/>
    </row>
    <row r="294" spans="1:36" s="9" customFormat="1" ht="12.75" x14ac:dyDescent="0.2">
      <c r="A294" s="306">
        <v>235</v>
      </c>
      <c r="B294" s="307" t="s">
        <v>1150</v>
      </c>
      <c r="C294" s="448" t="s">
        <v>1352</v>
      </c>
      <c r="D294" s="448"/>
      <c r="E294" s="448"/>
      <c r="F294" s="448"/>
      <c r="G294" s="448"/>
      <c r="H294" s="448"/>
      <c r="I294" s="448"/>
      <c r="J294" s="311" t="s">
        <v>178</v>
      </c>
      <c r="K294" s="303"/>
      <c r="L294" s="303"/>
      <c r="M294" s="303">
        <v>39.44</v>
      </c>
      <c r="N294" s="303"/>
      <c r="O294" s="303"/>
      <c r="P294" s="444">
        <v>39.44</v>
      </c>
      <c r="Q294" s="303"/>
      <c r="R294" s="303"/>
      <c r="S294" s="444"/>
      <c r="T294" s="303"/>
      <c r="U294" s="303"/>
      <c r="V294" s="303"/>
      <c r="W294" s="303">
        <v>40.03</v>
      </c>
      <c r="X294" s="303">
        <v>40.03</v>
      </c>
      <c r="Y294" s="303">
        <v>41.36</v>
      </c>
      <c r="Z294" s="303">
        <v>0</v>
      </c>
      <c r="AA294" s="303">
        <v>41.36</v>
      </c>
      <c r="AB294" s="305">
        <v>1</v>
      </c>
      <c r="AC294" s="305">
        <v>1</v>
      </c>
      <c r="AD294" s="303">
        <v>1</v>
      </c>
      <c r="AE294" s="303">
        <v>1</v>
      </c>
      <c r="AF294" s="303">
        <v>39.44</v>
      </c>
      <c r="AG294" s="303"/>
      <c r="AH294" s="303"/>
      <c r="AI294" s="305"/>
      <c r="AJ294" s="305"/>
    </row>
    <row r="295" spans="1:36" s="9" customFormat="1" ht="12.75" x14ac:dyDescent="0.2">
      <c r="A295" s="307"/>
      <c r="B295" s="307"/>
      <c r="C295" s="448"/>
      <c r="D295" s="448"/>
      <c r="E295" s="448"/>
      <c r="F295" s="448"/>
      <c r="G295" s="448"/>
      <c r="H295" s="448"/>
      <c r="I295" s="448"/>
      <c r="J295" s="310" t="s">
        <v>1435</v>
      </c>
      <c r="K295" s="303"/>
      <c r="L295" s="303"/>
      <c r="M295" s="303"/>
      <c r="N295" s="303"/>
      <c r="O295" s="303"/>
      <c r="P295" s="444"/>
      <c r="Q295" s="303"/>
      <c r="R295" s="303"/>
      <c r="S295" s="444"/>
      <c r="T295" s="303">
        <v>39.44</v>
      </c>
      <c r="U295" s="303"/>
      <c r="V295" s="303"/>
      <c r="W295" s="303"/>
      <c r="X295" s="303">
        <v>40.03</v>
      </c>
      <c r="Y295" s="303"/>
      <c r="Z295" s="303"/>
      <c r="AA295" s="303">
        <v>41.36</v>
      </c>
      <c r="AB295" s="305">
        <v>1</v>
      </c>
      <c r="AC295" s="305">
        <v>1</v>
      </c>
      <c r="AD295" s="303">
        <v>3.4409999999999998</v>
      </c>
      <c r="AE295" s="303">
        <v>3.0280800000000001</v>
      </c>
      <c r="AF295" s="303"/>
      <c r="AG295" s="303"/>
      <c r="AH295" s="303"/>
      <c r="AI295" s="305"/>
      <c r="AJ295" s="305"/>
    </row>
    <row r="296" spans="1:36" s="9" customFormat="1" ht="12.75" x14ac:dyDescent="0.2">
      <c r="A296" s="306">
        <v>236</v>
      </c>
      <c r="B296" s="307" t="s">
        <v>1150</v>
      </c>
      <c r="C296" s="448" t="s">
        <v>1353</v>
      </c>
      <c r="D296" s="448"/>
      <c r="E296" s="448"/>
      <c r="F296" s="448"/>
      <c r="G296" s="448"/>
      <c r="H296" s="448"/>
      <c r="I296" s="448"/>
      <c r="J296" s="311" t="s">
        <v>178</v>
      </c>
      <c r="K296" s="303"/>
      <c r="L296" s="303"/>
      <c r="M296" s="303"/>
      <c r="N296" s="303"/>
      <c r="O296" s="303"/>
      <c r="P296" s="444">
        <v>20.010000000000002</v>
      </c>
      <c r="Q296" s="303"/>
      <c r="R296" s="303"/>
      <c r="S296" s="444"/>
      <c r="T296" s="303"/>
      <c r="U296" s="303"/>
      <c r="V296" s="303"/>
      <c r="W296" s="303">
        <v>20.309999999999999</v>
      </c>
      <c r="X296" s="303">
        <v>20.309999999999999</v>
      </c>
      <c r="Y296" s="303">
        <v>20.98</v>
      </c>
      <c r="Z296" s="303">
        <v>0</v>
      </c>
      <c r="AA296" s="303">
        <v>20.98</v>
      </c>
      <c r="AB296" s="305">
        <v>1</v>
      </c>
      <c r="AC296" s="305">
        <v>1</v>
      </c>
      <c r="AD296" s="303">
        <v>1</v>
      </c>
      <c r="AE296" s="303">
        <v>1</v>
      </c>
      <c r="AF296" s="303"/>
      <c r="AG296" s="303"/>
      <c r="AH296" s="303"/>
      <c r="AI296" s="305"/>
      <c r="AJ296" s="305"/>
    </row>
    <row r="297" spans="1:36" s="9" customFormat="1" ht="12.75" x14ac:dyDescent="0.2">
      <c r="A297" s="307"/>
      <c r="B297" s="307"/>
      <c r="C297" s="448"/>
      <c r="D297" s="448"/>
      <c r="E297" s="448"/>
      <c r="F297" s="448"/>
      <c r="G297" s="448"/>
      <c r="H297" s="448"/>
      <c r="I297" s="448"/>
      <c r="J297" s="310" t="s">
        <v>1435</v>
      </c>
      <c r="K297" s="303"/>
      <c r="L297" s="303"/>
      <c r="M297" s="303">
        <v>20.010000000000002</v>
      </c>
      <c r="N297" s="303"/>
      <c r="O297" s="303"/>
      <c r="P297" s="444"/>
      <c r="Q297" s="303"/>
      <c r="R297" s="303"/>
      <c r="S297" s="444"/>
      <c r="T297" s="303">
        <v>20.010000000000002</v>
      </c>
      <c r="U297" s="303"/>
      <c r="V297" s="303"/>
      <c r="W297" s="303"/>
      <c r="X297" s="303">
        <v>20.309999999999999</v>
      </c>
      <c r="Y297" s="303"/>
      <c r="Z297" s="303"/>
      <c r="AA297" s="303">
        <v>20.98</v>
      </c>
      <c r="AB297" s="305">
        <v>1</v>
      </c>
      <c r="AC297" s="305">
        <v>1</v>
      </c>
      <c r="AD297" s="303">
        <v>3.4409999999999998</v>
      </c>
      <c r="AE297" s="303">
        <v>3.0280800000000001</v>
      </c>
      <c r="AF297" s="303"/>
      <c r="AG297" s="303"/>
      <c r="AH297" s="303"/>
      <c r="AI297" s="305"/>
      <c r="AJ297" s="305"/>
    </row>
    <row r="298" spans="1:36" s="9" customFormat="1" ht="12.75" x14ac:dyDescent="0.2">
      <c r="A298" s="443" t="s">
        <v>1354</v>
      </c>
      <c r="B298" s="443"/>
      <c r="C298" s="447" t="s">
        <v>1355</v>
      </c>
      <c r="D298" s="447"/>
      <c r="E298" s="447"/>
      <c r="F298" s="447"/>
      <c r="G298" s="447"/>
      <c r="H298" s="447"/>
      <c r="I298" s="447"/>
      <c r="J298" s="308"/>
      <c r="K298" s="312">
        <v>19.050000000000004</v>
      </c>
      <c r="L298" s="312">
        <v>309.48</v>
      </c>
      <c r="M298" s="312">
        <v>3073.5500000000006</v>
      </c>
      <c r="N298" s="312">
        <v>131.15999999999997</v>
      </c>
      <c r="O298" s="312">
        <v>6.8599999999999994</v>
      </c>
      <c r="P298" s="312">
        <v>4633.88</v>
      </c>
      <c r="Q298" s="312">
        <v>67.820000000000007</v>
      </c>
      <c r="R298" s="312">
        <v>0</v>
      </c>
      <c r="S298" s="312">
        <v>0</v>
      </c>
      <c r="T298" s="312">
        <v>0</v>
      </c>
      <c r="U298" s="312">
        <v>0</v>
      </c>
      <c r="V298" s="312">
        <v>0</v>
      </c>
      <c r="W298" s="312">
        <v>4771.17</v>
      </c>
      <c r="X298" s="309">
        <v>4765.0499999999975</v>
      </c>
      <c r="Y298" s="309">
        <v>4923.2800000000007</v>
      </c>
      <c r="Z298" s="309">
        <v>0</v>
      </c>
      <c r="AA298" s="304">
        <v>4923.2800000000007</v>
      </c>
      <c r="AB298" s="304"/>
      <c r="AC298" s="304"/>
      <c r="AD298" s="312"/>
      <c r="AE298" s="312"/>
      <c r="AF298" s="312">
        <v>3073.5500000000006</v>
      </c>
      <c r="AG298" s="312">
        <v>0</v>
      </c>
      <c r="AH298" s="312">
        <v>0</v>
      </c>
      <c r="AI298" s="304"/>
      <c r="AJ298" s="304"/>
    </row>
    <row r="299" spans="1:36" s="9" customFormat="1" ht="12.75" x14ac:dyDescent="0.2">
      <c r="A299" s="443"/>
      <c r="B299" s="443"/>
      <c r="C299" s="447"/>
      <c r="D299" s="447"/>
      <c r="E299" s="447"/>
      <c r="F299" s="447"/>
      <c r="G299" s="447"/>
      <c r="H299" s="447"/>
      <c r="I299" s="447"/>
      <c r="J299" s="308"/>
      <c r="K299" s="312">
        <v>117.84</v>
      </c>
      <c r="L299" s="312">
        <v>81.680000000000021</v>
      </c>
      <c r="M299" s="312">
        <v>849.49</v>
      </c>
      <c r="N299" s="312">
        <v>139.44999999999999</v>
      </c>
      <c r="O299" s="312">
        <v>6.0500000000000025</v>
      </c>
      <c r="P299" s="312"/>
      <c r="Q299" s="312">
        <v>0</v>
      </c>
      <c r="R299" s="312">
        <v>0</v>
      </c>
      <c r="S299" s="312"/>
      <c r="T299" s="312">
        <v>4701.7</v>
      </c>
      <c r="U299" s="312">
        <v>-1.04</v>
      </c>
      <c r="V299" s="312">
        <v>0</v>
      </c>
      <c r="W299" s="312">
        <v>0</v>
      </c>
      <c r="X299" s="309">
        <v>4771.17</v>
      </c>
      <c r="Y299" s="309">
        <v>6.3300000000000027</v>
      </c>
      <c r="Z299" s="309">
        <v>0</v>
      </c>
      <c r="AA299" s="304">
        <v>4929.6100000000006</v>
      </c>
      <c r="AB299" s="304"/>
      <c r="AC299" s="304"/>
      <c r="AD299" s="312"/>
      <c r="AE299" s="312"/>
      <c r="AF299" s="312">
        <v>849.49</v>
      </c>
      <c r="AG299" s="312">
        <v>0</v>
      </c>
      <c r="AH299" s="312">
        <v>0</v>
      </c>
      <c r="AI299" s="304"/>
      <c r="AJ299" s="304"/>
    </row>
    <row r="300" spans="1:36" s="9" customFormat="1" ht="12.75" x14ac:dyDescent="0.2">
      <c r="A300" s="306">
        <v>237</v>
      </c>
      <c r="B300" s="307" t="s">
        <v>1356</v>
      </c>
      <c r="C300" s="448" t="s">
        <v>360</v>
      </c>
      <c r="D300" s="448"/>
      <c r="E300" s="448"/>
      <c r="F300" s="448"/>
      <c r="G300" s="448"/>
      <c r="H300" s="448"/>
      <c r="I300" s="448"/>
      <c r="J300" s="311" t="s">
        <v>156</v>
      </c>
      <c r="K300" s="303">
        <v>0.56000000000000005</v>
      </c>
      <c r="L300" s="303">
        <v>10.92</v>
      </c>
      <c r="M300" s="303">
        <v>25.54</v>
      </c>
      <c r="N300" s="303">
        <v>3.57</v>
      </c>
      <c r="O300" s="303">
        <v>0.19</v>
      </c>
      <c r="P300" s="444">
        <v>112.52</v>
      </c>
      <c r="Q300" s="303">
        <v>1.85</v>
      </c>
      <c r="R300" s="303"/>
      <c r="S300" s="444"/>
      <c r="T300" s="303"/>
      <c r="U300" s="303"/>
      <c r="V300" s="303"/>
      <c r="W300" s="303">
        <v>116.06</v>
      </c>
      <c r="X300" s="303">
        <v>115.89</v>
      </c>
      <c r="Y300" s="303">
        <v>119.74</v>
      </c>
      <c r="Z300" s="303">
        <v>0</v>
      </c>
      <c r="AA300" s="303">
        <v>119.74</v>
      </c>
      <c r="AB300" s="305">
        <v>1</v>
      </c>
      <c r="AC300" s="305">
        <v>1</v>
      </c>
      <c r="AD300" s="303">
        <v>1</v>
      </c>
      <c r="AE300" s="303">
        <v>1</v>
      </c>
      <c r="AF300" s="303">
        <v>25.54</v>
      </c>
      <c r="AG300" s="303"/>
      <c r="AH300" s="303"/>
      <c r="AI300" s="305"/>
      <c r="AJ300" s="305"/>
    </row>
    <row r="301" spans="1:36" s="9" customFormat="1" ht="12.75" x14ac:dyDescent="0.2">
      <c r="A301" s="307"/>
      <c r="B301" s="307"/>
      <c r="C301" s="448"/>
      <c r="D301" s="448"/>
      <c r="E301" s="448"/>
      <c r="F301" s="448"/>
      <c r="G301" s="448"/>
      <c r="H301" s="448"/>
      <c r="I301" s="448"/>
      <c r="J301" s="310" t="s">
        <v>1436</v>
      </c>
      <c r="K301" s="303">
        <v>2.98</v>
      </c>
      <c r="L301" s="303">
        <v>2.4500000000000002</v>
      </c>
      <c r="M301" s="303">
        <v>65.36</v>
      </c>
      <c r="N301" s="303">
        <v>3.8</v>
      </c>
      <c r="O301" s="303">
        <v>0.16</v>
      </c>
      <c r="P301" s="444"/>
      <c r="Q301" s="303"/>
      <c r="R301" s="303"/>
      <c r="S301" s="444"/>
      <c r="T301" s="303">
        <v>114.36999999999999</v>
      </c>
      <c r="U301" s="303">
        <v>-0.03</v>
      </c>
      <c r="V301" s="303"/>
      <c r="W301" s="303"/>
      <c r="X301" s="303">
        <v>116.06</v>
      </c>
      <c r="Y301" s="303"/>
      <c r="Z301" s="303"/>
      <c r="AA301" s="303">
        <v>119.92</v>
      </c>
      <c r="AB301" s="305">
        <v>1</v>
      </c>
      <c r="AC301" s="305">
        <v>1</v>
      </c>
      <c r="AD301" s="303">
        <v>3.4409999999999998</v>
      </c>
      <c r="AE301" s="303">
        <v>3.0280800000000001</v>
      </c>
      <c r="AF301" s="303">
        <v>65.36</v>
      </c>
      <c r="AG301" s="303"/>
      <c r="AH301" s="303"/>
      <c r="AI301" s="305"/>
      <c r="AJ301" s="305"/>
    </row>
    <row r="302" spans="1:36" s="9" customFormat="1" ht="12.75" x14ac:dyDescent="0.2">
      <c r="A302" s="306">
        <v>238</v>
      </c>
      <c r="B302" s="307" t="s">
        <v>1356</v>
      </c>
      <c r="C302" s="448" t="s">
        <v>1358</v>
      </c>
      <c r="D302" s="448"/>
      <c r="E302" s="448"/>
      <c r="F302" s="448"/>
      <c r="G302" s="448"/>
      <c r="H302" s="448"/>
      <c r="I302" s="448"/>
      <c r="J302" s="311" t="s">
        <v>82</v>
      </c>
      <c r="K302" s="303">
        <v>0.69</v>
      </c>
      <c r="L302" s="303">
        <v>18.559999999999999</v>
      </c>
      <c r="M302" s="303">
        <v>61.28</v>
      </c>
      <c r="N302" s="303">
        <v>5.0599999999999996</v>
      </c>
      <c r="O302" s="303">
        <v>0.26</v>
      </c>
      <c r="P302" s="444">
        <v>138.19</v>
      </c>
      <c r="Q302" s="303">
        <v>2.61</v>
      </c>
      <c r="R302" s="303"/>
      <c r="S302" s="444"/>
      <c r="T302" s="303"/>
      <c r="U302" s="303"/>
      <c r="V302" s="303"/>
      <c r="W302" s="303">
        <v>142.87</v>
      </c>
      <c r="X302" s="303">
        <v>142.63999999999999</v>
      </c>
      <c r="Y302" s="303">
        <v>147.38</v>
      </c>
      <c r="Z302" s="303">
        <v>0</v>
      </c>
      <c r="AA302" s="303">
        <v>147.38</v>
      </c>
      <c r="AB302" s="305">
        <v>1</v>
      </c>
      <c r="AC302" s="305">
        <v>1</v>
      </c>
      <c r="AD302" s="303">
        <v>1</v>
      </c>
      <c r="AE302" s="303">
        <v>1</v>
      </c>
      <c r="AF302" s="303">
        <v>61.28</v>
      </c>
      <c r="AG302" s="303"/>
      <c r="AH302" s="303"/>
      <c r="AI302" s="305"/>
      <c r="AJ302" s="305"/>
    </row>
    <row r="303" spans="1:36" s="9" customFormat="1" ht="12.75" x14ac:dyDescent="0.2">
      <c r="A303" s="307"/>
      <c r="B303" s="307"/>
      <c r="C303" s="448"/>
      <c r="D303" s="448"/>
      <c r="E303" s="448"/>
      <c r="F303" s="448"/>
      <c r="G303" s="448"/>
      <c r="H303" s="448"/>
      <c r="I303" s="448"/>
      <c r="J303" s="310" t="s">
        <v>1437</v>
      </c>
      <c r="K303" s="303">
        <v>2.59</v>
      </c>
      <c r="L303" s="303">
        <v>5.0999999999999996</v>
      </c>
      <c r="M303" s="303">
        <v>44.84</v>
      </c>
      <c r="N303" s="303">
        <v>5.37</v>
      </c>
      <c r="O303" s="303">
        <v>0.23</v>
      </c>
      <c r="P303" s="444"/>
      <c r="Q303" s="303"/>
      <c r="R303" s="303"/>
      <c r="S303" s="444"/>
      <c r="T303" s="303">
        <v>140.80000000000001</v>
      </c>
      <c r="U303" s="303">
        <v>-0.04</v>
      </c>
      <c r="V303" s="303"/>
      <c r="W303" s="303"/>
      <c r="X303" s="303">
        <v>142.87</v>
      </c>
      <c r="Y303" s="303"/>
      <c r="Z303" s="303"/>
      <c r="AA303" s="303">
        <v>147.62</v>
      </c>
      <c r="AB303" s="305">
        <v>1</v>
      </c>
      <c r="AC303" s="305">
        <v>1</v>
      </c>
      <c r="AD303" s="303">
        <v>3.4409999999999998</v>
      </c>
      <c r="AE303" s="303">
        <v>3.0280800000000001</v>
      </c>
      <c r="AF303" s="303">
        <v>44.84</v>
      </c>
      <c r="AG303" s="303"/>
      <c r="AH303" s="303"/>
      <c r="AI303" s="305"/>
      <c r="AJ303" s="305"/>
    </row>
    <row r="304" spans="1:36" s="9" customFormat="1" ht="12.75" x14ac:dyDescent="0.2">
      <c r="A304" s="306">
        <v>239</v>
      </c>
      <c r="B304" s="307" t="s">
        <v>1356</v>
      </c>
      <c r="C304" s="448" t="s">
        <v>1359</v>
      </c>
      <c r="D304" s="448"/>
      <c r="E304" s="448"/>
      <c r="F304" s="448"/>
      <c r="G304" s="448"/>
      <c r="H304" s="448"/>
      <c r="I304" s="448"/>
      <c r="J304" s="311" t="s">
        <v>82</v>
      </c>
      <c r="K304" s="303">
        <v>0.47</v>
      </c>
      <c r="L304" s="303">
        <v>11.94</v>
      </c>
      <c r="M304" s="303">
        <v>248.51</v>
      </c>
      <c r="N304" s="303">
        <v>4.08</v>
      </c>
      <c r="O304" s="303">
        <v>0.21</v>
      </c>
      <c r="P304" s="444">
        <v>291.54000000000002</v>
      </c>
      <c r="Q304" s="303">
        <v>2.11</v>
      </c>
      <c r="R304" s="303"/>
      <c r="S304" s="444"/>
      <c r="T304" s="303"/>
      <c r="U304" s="303"/>
      <c r="V304" s="303"/>
      <c r="W304" s="303">
        <v>298.02</v>
      </c>
      <c r="X304" s="303">
        <v>297.83</v>
      </c>
      <c r="Y304" s="303">
        <v>307.72000000000003</v>
      </c>
      <c r="Z304" s="303">
        <v>0</v>
      </c>
      <c r="AA304" s="303">
        <v>307.72000000000003</v>
      </c>
      <c r="AB304" s="305">
        <v>1</v>
      </c>
      <c r="AC304" s="305">
        <v>1</v>
      </c>
      <c r="AD304" s="303">
        <v>1</v>
      </c>
      <c r="AE304" s="303">
        <v>1</v>
      </c>
      <c r="AF304" s="303">
        <v>248.51</v>
      </c>
      <c r="AG304" s="303"/>
      <c r="AH304" s="303"/>
      <c r="AI304" s="305"/>
      <c r="AJ304" s="305"/>
    </row>
    <row r="305" spans="1:36" s="9" customFormat="1" ht="12.75" x14ac:dyDescent="0.2">
      <c r="A305" s="307"/>
      <c r="B305" s="307"/>
      <c r="C305" s="448"/>
      <c r="D305" s="448"/>
      <c r="E305" s="448"/>
      <c r="F305" s="448"/>
      <c r="G305" s="448"/>
      <c r="H305" s="448"/>
      <c r="I305" s="448"/>
      <c r="J305" s="310" t="s">
        <v>1437</v>
      </c>
      <c r="K305" s="303">
        <v>2.94</v>
      </c>
      <c r="L305" s="303">
        <v>3.26</v>
      </c>
      <c r="M305" s="303">
        <v>19.329999999999998</v>
      </c>
      <c r="N305" s="303">
        <v>4.34</v>
      </c>
      <c r="O305" s="303">
        <v>0.19</v>
      </c>
      <c r="P305" s="444"/>
      <c r="Q305" s="303"/>
      <c r="R305" s="303"/>
      <c r="S305" s="444"/>
      <c r="T305" s="303">
        <v>293.65000000000003</v>
      </c>
      <c r="U305" s="303">
        <v>-0.03</v>
      </c>
      <c r="V305" s="303"/>
      <c r="W305" s="303"/>
      <c r="X305" s="303">
        <v>298.02</v>
      </c>
      <c r="Y305" s="303"/>
      <c r="Z305" s="303"/>
      <c r="AA305" s="303">
        <v>307.92</v>
      </c>
      <c r="AB305" s="305">
        <v>1</v>
      </c>
      <c r="AC305" s="305">
        <v>1</v>
      </c>
      <c r="AD305" s="303">
        <v>3.4409999999999998</v>
      </c>
      <c r="AE305" s="303">
        <v>3.0280800000000001</v>
      </c>
      <c r="AF305" s="303">
        <v>19.329999999999998</v>
      </c>
      <c r="AG305" s="303"/>
      <c r="AH305" s="303"/>
      <c r="AI305" s="305"/>
      <c r="AJ305" s="305"/>
    </row>
    <row r="306" spans="1:36" s="9" customFormat="1" ht="12.75" x14ac:dyDescent="0.2">
      <c r="A306" s="306">
        <v>240</v>
      </c>
      <c r="B306" s="307" t="s">
        <v>1356</v>
      </c>
      <c r="C306" s="448" t="s">
        <v>1361</v>
      </c>
      <c r="D306" s="448"/>
      <c r="E306" s="448"/>
      <c r="F306" s="448"/>
      <c r="G306" s="448"/>
      <c r="H306" s="448"/>
      <c r="I306" s="448"/>
      <c r="J306" s="311" t="s">
        <v>82</v>
      </c>
      <c r="K306" s="303">
        <v>0.47</v>
      </c>
      <c r="L306" s="303">
        <v>8.5299999999999994</v>
      </c>
      <c r="M306" s="303">
        <v>128.55000000000001</v>
      </c>
      <c r="N306" s="303">
        <v>3.45</v>
      </c>
      <c r="O306" s="303">
        <v>0.18</v>
      </c>
      <c r="P306" s="444">
        <v>157.44999999999999</v>
      </c>
      <c r="Q306" s="303">
        <v>1.78</v>
      </c>
      <c r="R306" s="303"/>
      <c r="S306" s="444"/>
      <c r="T306" s="303"/>
      <c r="U306" s="303"/>
      <c r="V306" s="303"/>
      <c r="W306" s="303">
        <v>161.59</v>
      </c>
      <c r="X306" s="303">
        <v>161.43</v>
      </c>
      <c r="Y306" s="303">
        <v>166.79</v>
      </c>
      <c r="Z306" s="303">
        <v>0</v>
      </c>
      <c r="AA306" s="303">
        <v>166.79</v>
      </c>
      <c r="AB306" s="305">
        <v>1</v>
      </c>
      <c r="AC306" s="305">
        <v>1</v>
      </c>
      <c r="AD306" s="303">
        <v>1</v>
      </c>
      <c r="AE306" s="303">
        <v>1</v>
      </c>
      <c r="AF306" s="303">
        <v>128.55000000000001</v>
      </c>
      <c r="AG306" s="303"/>
      <c r="AH306" s="303"/>
      <c r="AI306" s="305"/>
      <c r="AJ306" s="305"/>
    </row>
    <row r="307" spans="1:36" s="9" customFormat="1" ht="12.75" x14ac:dyDescent="0.2">
      <c r="A307" s="307"/>
      <c r="B307" s="307"/>
      <c r="C307" s="448"/>
      <c r="D307" s="448"/>
      <c r="E307" s="448"/>
      <c r="F307" s="448"/>
      <c r="G307" s="448"/>
      <c r="H307" s="448"/>
      <c r="I307" s="448"/>
      <c r="J307" s="310" t="s">
        <v>1437</v>
      </c>
      <c r="K307" s="303">
        <v>2.91</v>
      </c>
      <c r="L307" s="303">
        <v>2.33</v>
      </c>
      <c r="M307" s="303">
        <v>10</v>
      </c>
      <c r="N307" s="303">
        <v>3.67</v>
      </c>
      <c r="O307" s="303">
        <v>0.16</v>
      </c>
      <c r="P307" s="444"/>
      <c r="Q307" s="303"/>
      <c r="R307" s="303"/>
      <c r="S307" s="444"/>
      <c r="T307" s="303">
        <v>159.22999999999999</v>
      </c>
      <c r="U307" s="303">
        <v>-0.03</v>
      </c>
      <c r="V307" s="303"/>
      <c r="W307" s="303"/>
      <c r="X307" s="303">
        <v>161.59</v>
      </c>
      <c r="Y307" s="303"/>
      <c r="Z307" s="303"/>
      <c r="AA307" s="303">
        <v>166.95999999999998</v>
      </c>
      <c r="AB307" s="305">
        <v>1</v>
      </c>
      <c r="AC307" s="305">
        <v>1</v>
      </c>
      <c r="AD307" s="303">
        <v>3.4409999999999998</v>
      </c>
      <c r="AE307" s="303">
        <v>3.0280800000000001</v>
      </c>
      <c r="AF307" s="303">
        <v>10</v>
      </c>
      <c r="AG307" s="303"/>
      <c r="AH307" s="303"/>
      <c r="AI307" s="305"/>
      <c r="AJ307" s="305"/>
    </row>
    <row r="308" spans="1:36" s="9" customFormat="1" ht="12.75" x14ac:dyDescent="0.2">
      <c r="A308" s="306">
        <v>241</v>
      </c>
      <c r="B308" s="307" t="s">
        <v>1356</v>
      </c>
      <c r="C308" s="448" t="s">
        <v>1362</v>
      </c>
      <c r="D308" s="448"/>
      <c r="E308" s="448"/>
      <c r="F308" s="448"/>
      <c r="G308" s="448"/>
      <c r="H308" s="448"/>
      <c r="I308" s="448"/>
      <c r="J308" s="311" t="s">
        <v>78</v>
      </c>
      <c r="K308" s="303">
        <v>10.47</v>
      </c>
      <c r="L308" s="303">
        <v>5.58</v>
      </c>
      <c r="M308" s="303">
        <v>293.75</v>
      </c>
      <c r="N308" s="303">
        <v>61.05</v>
      </c>
      <c r="O308" s="303">
        <v>3.2</v>
      </c>
      <c r="P308" s="444">
        <v>548.11</v>
      </c>
      <c r="Q308" s="303">
        <v>31.58</v>
      </c>
      <c r="R308" s="303"/>
      <c r="S308" s="444"/>
      <c r="T308" s="303"/>
      <c r="U308" s="303"/>
      <c r="V308" s="303"/>
      <c r="W308" s="303">
        <v>587.9</v>
      </c>
      <c r="X308" s="303">
        <v>585.04</v>
      </c>
      <c r="Y308" s="303">
        <v>604.47</v>
      </c>
      <c r="Z308" s="303">
        <v>0</v>
      </c>
      <c r="AA308" s="303">
        <v>604.47</v>
      </c>
      <c r="AB308" s="305">
        <v>1</v>
      </c>
      <c r="AC308" s="305">
        <v>1</v>
      </c>
      <c r="AD308" s="303">
        <v>1</v>
      </c>
      <c r="AE308" s="303">
        <v>1</v>
      </c>
      <c r="AF308" s="303">
        <v>293.75</v>
      </c>
      <c r="AG308" s="303"/>
      <c r="AH308" s="303"/>
      <c r="AI308" s="305"/>
      <c r="AJ308" s="305"/>
    </row>
    <row r="309" spans="1:36" s="9" customFormat="1" ht="12.75" x14ac:dyDescent="0.2">
      <c r="A309" s="307"/>
      <c r="B309" s="307"/>
      <c r="C309" s="448"/>
      <c r="D309" s="448"/>
      <c r="E309" s="448"/>
      <c r="F309" s="448"/>
      <c r="G309" s="448"/>
      <c r="H309" s="448"/>
      <c r="I309" s="448"/>
      <c r="J309" s="310" t="s">
        <v>336</v>
      </c>
      <c r="K309" s="303">
        <v>91.68</v>
      </c>
      <c r="L309" s="303">
        <v>1.21</v>
      </c>
      <c r="M309" s="303">
        <v>25.12</v>
      </c>
      <c r="N309" s="303">
        <v>64.92</v>
      </c>
      <c r="O309" s="303">
        <v>2.81</v>
      </c>
      <c r="P309" s="444"/>
      <c r="Q309" s="303"/>
      <c r="R309" s="303"/>
      <c r="S309" s="444"/>
      <c r="T309" s="303">
        <v>579.69000000000005</v>
      </c>
      <c r="U309" s="303">
        <v>-0.49</v>
      </c>
      <c r="V309" s="303"/>
      <c r="W309" s="303"/>
      <c r="X309" s="303">
        <v>587.9</v>
      </c>
      <c r="Y309" s="303"/>
      <c r="Z309" s="303"/>
      <c r="AA309" s="303">
        <v>607.42000000000007</v>
      </c>
      <c r="AB309" s="305">
        <v>1</v>
      </c>
      <c r="AC309" s="305">
        <v>1</v>
      </c>
      <c r="AD309" s="303">
        <v>3.4409999999999998</v>
      </c>
      <c r="AE309" s="303">
        <v>3.0280800000000001</v>
      </c>
      <c r="AF309" s="303">
        <v>25.12</v>
      </c>
      <c r="AG309" s="303"/>
      <c r="AH309" s="303"/>
      <c r="AI309" s="305"/>
      <c r="AJ309" s="305"/>
    </row>
    <row r="310" spans="1:36" s="9" customFormat="1" ht="12.75" x14ac:dyDescent="0.2">
      <c r="A310" s="306">
        <v>242</v>
      </c>
      <c r="B310" s="307" t="s">
        <v>1356</v>
      </c>
      <c r="C310" s="448" t="s">
        <v>360</v>
      </c>
      <c r="D310" s="448"/>
      <c r="E310" s="448"/>
      <c r="F310" s="448"/>
      <c r="G310" s="448"/>
      <c r="H310" s="448"/>
      <c r="I310" s="448"/>
      <c r="J310" s="311" t="s">
        <v>156</v>
      </c>
      <c r="K310" s="303">
        <v>2.99</v>
      </c>
      <c r="L310" s="303">
        <v>57.59</v>
      </c>
      <c r="M310" s="303">
        <v>134.66</v>
      </c>
      <c r="N310" s="303">
        <v>18.82</v>
      </c>
      <c r="O310" s="303">
        <v>0.99</v>
      </c>
      <c r="P310" s="444">
        <v>593.27</v>
      </c>
      <c r="Q310" s="303">
        <v>9.74</v>
      </c>
      <c r="R310" s="303"/>
      <c r="S310" s="444"/>
      <c r="T310" s="303"/>
      <c r="U310" s="303"/>
      <c r="V310" s="303"/>
      <c r="W310" s="303">
        <v>611.91</v>
      </c>
      <c r="X310" s="303">
        <v>611.02</v>
      </c>
      <c r="Y310" s="303">
        <v>631.30999999999995</v>
      </c>
      <c r="Z310" s="303">
        <v>0</v>
      </c>
      <c r="AA310" s="303">
        <v>631.30999999999995</v>
      </c>
      <c r="AB310" s="305">
        <v>1</v>
      </c>
      <c r="AC310" s="305">
        <v>1</v>
      </c>
      <c r="AD310" s="303">
        <v>1</v>
      </c>
      <c r="AE310" s="303">
        <v>1</v>
      </c>
      <c r="AF310" s="303">
        <v>134.66</v>
      </c>
      <c r="AG310" s="303"/>
      <c r="AH310" s="303"/>
      <c r="AI310" s="305"/>
      <c r="AJ310" s="305"/>
    </row>
    <row r="311" spans="1:36" s="9" customFormat="1" ht="12.75" x14ac:dyDescent="0.2">
      <c r="A311" s="307"/>
      <c r="B311" s="307"/>
      <c r="C311" s="448"/>
      <c r="D311" s="448"/>
      <c r="E311" s="448"/>
      <c r="F311" s="448"/>
      <c r="G311" s="448"/>
      <c r="H311" s="448"/>
      <c r="I311" s="448"/>
      <c r="J311" s="310" t="s">
        <v>1438</v>
      </c>
      <c r="K311" s="303">
        <v>15.71</v>
      </c>
      <c r="L311" s="303">
        <v>12.93</v>
      </c>
      <c r="M311" s="303">
        <v>344.61</v>
      </c>
      <c r="N311" s="303">
        <v>20.02</v>
      </c>
      <c r="O311" s="303">
        <v>0.87</v>
      </c>
      <c r="P311" s="444"/>
      <c r="Q311" s="303"/>
      <c r="R311" s="303"/>
      <c r="S311" s="444"/>
      <c r="T311" s="303">
        <v>603.01</v>
      </c>
      <c r="U311" s="303">
        <v>-0.15</v>
      </c>
      <c r="V311" s="303"/>
      <c r="W311" s="303"/>
      <c r="X311" s="303">
        <v>611.91</v>
      </c>
      <c r="Y311" s="303"/>
      <c r="Z311" s="303"/>
      <c r="AA311" s="303">
        <v>632.2299999999999</v>
      </c>
      <c r="AB311" s="305">
        <v>1</v>
      </c>
      <c r="AC311" s="305">
        <v>1</v>
      </c>
      <c r="AD311" s="303">
        <v>3.4409999999999998</v>
      </c>
      <c r="AE311" s="303">
        <v>3.0280800000000001</v>
      </c>
      <c r="AF311" s="303">
        <v>344.61</v>
      </c>
      <c r="AG311" s="303"/>
      <c r="AH311" s="303"/>
      <c r="AI311" s="305"/>
      <c r="AJ311" s="305"/>
    </row>
    <row r="312" spans="1:36" s="9" customFormat="1" ht="12.75" x14ac:dyDescent="0.2">
      <c r="A312" s="306">
        <v>243</v>
      </c>
      <c r="B312" s="307" t="s">
        <v>1356</v>
      </c>
      <c r="C312" s="448" t="s">
        <v>1358</v>
      </c>
      <c r="D312" s="448"/>
      <c r="E312" s="448"/>
      <c r="F312" s="448"/>
      <c r="G312" s="448"/>
      <c r="H312" s="448"/>
      <c r="I312" s="448"/>
      <c r="J312" s="311" t="s">
        <v>82</v>
      </c>
      <c r="K312" s="303">
        <v>3.66</v>
      </c>
      <c r="L312" s="303">
        <v>97.84</v>
      </c>
      <c r="M312" s="303">
        <v>323.08999999999997</v>
      </c>
      <c r="N312" s="303">
        <v>26.61</v>
      </c>
      <c r="O312" s="303">
        <v>1.39</v>
      </c>
      <c r="P312" s="444">
        <v>728.55</v>
      </c>
      <c r="Q312" s="303">
        <v>13.77</v>
      </c>
      <c r="R312" s="303"/>
      <c r="S312" s="444"/>
      <c r="T312" s="303"/>
      <c r="U312" s="303"/>
      <c r="V312" s="303"/>
      <c r="W312" s="303">
        <v>753.24</v>
      </c>
      <c r="X312" s="303">
        <v>752</v>
      </c>
      <c r="Y312" s="303">
        <v>776.97</v>
      </c>
      <c r="Z312" s="303">
        <v>0</v>
      </c>
      <c r="AA312" s="303">
        <v>776.97</v>
      </c>
      <c r="AB312" s="305">
        <v>1</v>
      </c>
      <c r="AC312" s="305">
        <v>1</v>
      </c>
      <c r="AD312" s="303">
        <v>1</v>
      </c>
      <c r="AE312" s="303">
        <v>1</v>
      </c>
      <c r="AF312" s="303">
        <v>323.08999999999997</v>
      </c>
      <c r="AG312" s="303"/>
      <c r="AH312" s="303"/>
      <c r="AI312" s="305"/>
      <c r="AJ312" s="305"/>
    </row>
    <row r="313" spans="1:36" s="9" customFormat="1" ht="12.75" x14ac:dyDescent="0.2">
      <c r="A313" s="307"/>
      <c r="B313" s="307"/>
      <c r="C313" s="448"/>
      <c r="D313" s="448"/>
      <c r="E313" s="448"/>
      <c r="F313" s="448"/>
      <c r="G313" s="448"/>
      <c r="H313" s="448"/>
      <c r="I313" s="448"/>
      <c r="J313" s="310" t="s">
        <v>1439</v>
      </c>
      <c r="K313" s="303">
        <v>13.63</v>
      </c>
      <c r="L313" s="303">
        <v>26.86</v>
      </c>
      <c r="M313" s="303">
        <v>236.46</v>
      </c>
      <c r="N313" s="303">
        <v>28.3</v>
      </c>
      <c r="O313" s="303">
        <v>1.23</v>
      </c>
      <c r="P313" s="444"/>
      <c r="Q313" s="303"/>
      <c r="R313" s="303"/>
      <c r="S313" s="444"/>
      <c r="T313" s="303">
        <v>742.31999999999994</v>
      </c>
      <c r="U313" s="303">
        <v>-0.21</v>
      </c>
      <c r="V313" s="303"/>
      <c r="W313" s="303"/>
      <c r="X313" s="303">
        <v>753.24</v>
      </c>
      <c r="Y313" s="303"/>
      <c r="Z313" s="303"/>
      <c r="AA313" s="303">
        <v>778.25</v>
      </c>
      <c r="AB313" s="305">
        <v>1</v>
      </c>
      <c r="AC313" s="305">
        <v>1</v>
      </c>
      <c r="AD313" s="303">
        <v>3.4409999999999998</v>
      </c>
      <c r="AE313" s="303">
        <v>3.0280800000000001</v>
      </c>
      <c r="AF313" s="303">
        <v>236.46</v>
      </c>
      <c r="AG313" s="303"/>
      <c r="AH313" s="303"/>
      <c r="AI313" s="305"/>
      <c r="AJ313" s="305"/>
    </row>
    <row r="314" spans="1:36" s="9" customFormat="1" ht="12.75" x14ac:dyDescent="0.2">
      <c r="A314" s="306">
        <v>244</v>
      </c>
      <c r="B314" s="307" t="s">
        <v>1356</v>
      </c>
      <c r="C314" s="448" t="s">
        <v>1359</v>
      </c>
      <c r="D314" s="448"/>
      <c r="E314" s="448"/>
      <c r="F314" s="448"/>
      <c r="G314" s="448"/>
      <c r="H314" s="448"/>
      <c r="I314" s="448"/>
      <c r="J314" s="311" t="s">
        <v>82</v>
      </c>
      <c r="K314" s="303">
        <v>2.5</v>
      </c>
      <c r="L314" s="303">
        <v>62.96</v>
      </c>
      <c r="M314" s="303">
        <v>1310.32</v>
      </c>
      <c r="N314" s="303">
        <v>21.49</v>
      </c>
      <c r="O314" s="303">
        <v>1.1200000000000001</v>
      </c>
      <c r="P314" s="444">
        <v>1537.14</v>
      </c>
      <c r="Q314" s="303">
        <v>11.11</v>
      </c>
      <c r="R314" s="303"/>
      <c r="S314" s="444"/>
      <c r="T314" s="303"/>
      <c r="U314" s="303"/>
      <c r="V314" s="303"/>
      <c r="W314" s="303">
        <v>1571.3</v>
      </c>
      <c r="X314" s="303">
        <v>1570.3</v>
      </c>
      <c r="Y314" s="303">
        <v>1622.44</v>
      </c>
      <c r="Z314" s="303">
        <v>0</v>
      </c>
      <c r="AA314" s="303">
        <v>1622.44</v>
      </c>
      <c r="AB314" s="305">
        <v>1</v>
      </c>
      <c r="AC314" s="305">
        <v>1</v>
      </c>
      <c r="AD314" s="303">
        <v>1</v>
      </c>
      <c r="AE314" s="303">
        <v>1</v>
      </c>
      <c r="AF314" s="303">
        <v>1310.32</v>
      </c>
      <c r="AG314" s="303"/>
      <c r="AH314" s="303"/>
      <c r="AI314" s="305"/>
      <c r="AJ314" s="305"/>
    </row>
    <row r="315" spans="1:36" s="9" customFormat="1" ht="12.75" x14ac:dyDescent="0.2">
      <c r="A315" s="307"/>
      <c r="B315" s="307"/>
      <c r="C315" s="448"/>
      <c r="D315" s="448"/>
      <c r="E315" s="448"/>
      <c r="F315" s="448"/>
      <c r="G315" s="448"/>
      <c r="H315" s="448"/>
      <c r="I315" s="448"/>
      <c r="J315" s="310" t="s">
        <v>1439</v>
      </c>
      <c r="K315" s="303">
        <v>15.5</v>
      </c>
      <c r="L315" s="303">
        <v>17.190000000000001</v>
      </c>
      <c r="M315" s="303">
        <v>101.92</v>
      </c>
      <c r="N315" s="303">
        <v>22.84</v>
      </c>
      <c r="O315" s="303">
        <v>0.99</v>
      </c>
      <c r="P315" s="444"/>
      <c r="Q315" s="303"/>
      <c r="R315" s="303"/>
      <c r="S315" s="444"/>
      <c r="T315" s="303">
        <v>1548.25</v>
      </c>
      <c r="U315" s="303">
        <v>-0.17</v>
      </c>
      <c r="V315" s="303"/>
      <c r="W315" s="303"/>
      <c r="X315" s="303">
        <v>1571.3</v>
      </c>
      <c r="Y315" s="303"/>
      <c r="Z315" s="303"/>
      <c r="AA315" s="303">
        <v>1623.47</v>
      </c>
      <c r="AB315" s="305">
        <v>1</v>
      </c>
      <c r="AC315" s="305">
        <v>1</v>
      </c>
      <c r="AD315" s="303">
        <v>3.4409999999999998</v>
      </c>
      <c r="AE315" s="303">
        <v>3.0280800000000001</v>
      </c>
      <c r="AF315" s="303">
        <v>101.92</v>
      </c>
      <c r="AG315" s="303"/>
      <c r="AH315" s="303"/>
      <c r="AI315" s="305"/>
      <c r="AJ315" s="305"/>
    </row>
    <row r="316" spans="1:36" s="9" customFormat="1" ht="12.75" x14ac:dyDescent="0.2">
      <c r="A316" s="306">
        <v>245</v>
      </c>
      <c r="B316" s="307" t="s">
        <v>1356</v>
      </c>
      <c r="C316" s="448" t="s">
        <v>1361</v>
      </c>
      <c r="D316" s="448"/>
      <c r="E316" s="448"/>
      <c r="F316" s="448"/>
      <c r="G316" s="448"/>
      <c r="H316" s="448"/>
      <c r="I316" s="448"/>
      <c r="J316" s="311" t="s">
        <v>82</v>
      </c>
      <c r="K316" s="303">
        <v>2.4900000000000002</v>
      </c>
      <c r="L316" s="303">
        <v>44.99</v>
      </c>
      <c r="M316" s="303">
        <v>677.8</v>
      </c>
      <c r="N316" s="303">
        <v>18.18</v>
      </c>
      <c r="O316" s="303">
        <v>0.95</v>
      </c>
      <c r="P316" s="444">
        <v>830.15</v>
      </c>
      <c r="Q316" s="303">
        <v>9.4</v>
      </c>
      <c r="R316" s="303"/>
      <c r="S316" s="444"/>
      <c r="T316" s="303"/>
      <c r="U316" s="303"/>
      <c r="V316" s="303"/>
      <c r="W316" s="303">
        <v>852</v>
      </c>
      <c r="X316" s="303">
        <v>851.15</v>
      </c>
      <c r="Y316" s="303">
        <v>879.41</v>
      </c>
      <c r="Z316" s="303">
        <v>0</v>
      </c>
      <c r="AA316" s="303">
        <v>879.41</v>
      </c>
      <c r="AB316" s="305">
        <v>1</v>
      </c>
      <c r="AC316" s="305">
        <v>1</v>
      </c>
      <c r="AD316" s="303">
        <v>1</v>
      </c>
      <c r="AE316" s="303">
        <v>1</v>
      </c>
      <c r="AF316" s="303">
        <v>677.8</v>
      </c>
      <c r="AG316" s="303"/>
      <c r="AH316" s="303"/>
      <c r="AI316" s="305"/>
      <c r="AJ316" s="305"/>
    </row>
    <row r="317" spans="1:36" s="9" customFormat="1" ht="12.75" x14ac:dyDescent="0.2">
      <c r="A317" s="307"/>
      <c r="B317" s="307"/>
      <c r="C317" s="448"/>
      <c r="D317" s="448"/>
      <c r="E317" s="448"/>
      <c r="F317" s="448"/>
      <c r="G317" s="448"/>
      <c r="H317" s="448"/>
      <c r="I317" s="448"/>
      <c r="J317" s="310" t="s">
        <v>1439</v>
      </c>
      <c r="K317" s="303">
        <v>15.37</v>
      </c>
      <c r="L317" s="303">
        <v>12.28</v>
      </c>
      <c r="M317" s="303">
        <v>52.7</v>
      </c>
      <c r="N317" s="303">
        <v>19.32</v>
      </c>
      <c r="O317" s="303">
        <v>0.84</v>
      </c>
      <c r="P317" s="444"/>
      <c r="Q317" s="303"/>
      <c r="R317" s="303"/>
      <c r="S317" s="444"/>
      <c r="T317" s="303">
        <v>839.55</v>
      </c>
      <c r="U317" s="303">
        <v>-0.14000000000000001</v>
      </c>
      <c r="V317" s="303"/>
      <c r="W317" s="303"/>
      <c r="X317" s="303">
        <v>852</v>
      </c>
      <c r="Y317" s="303"/>
      <c r="Z317" s="303"/>
      <c r="AA317" s="303">
        <v>880.29</v>
      </c>
      <c r="AB317" s="305">
        <v>1</v>
      </c>
      <c r="AC317" s="305">
        <v>1</v>
      </c>
      <c r="AD317" s="303">
        <v>3.4409999999999998</v>
      </c>
      <c r="AE317" s="303">
        <v>3.0280800000000001</v>
      </c>
      <c r="AF317" s="303">
        <v>52.7</v>
      </c>
      <c r="AG317" s="303"/>
      <c r="AH317" s="303"/>
      <c r="AI317" s="305"/>
      <c r="AJ317" s="305"/>
    </row>
    <row r="318" spans="1:36" s="9" customFormat="1" ht="12.75" x14ac:dyDescent="0.2">
      <c r="A318" s="306">
        <v>246</v>
      </c>
      <c r="B318" s="307" t="s">
        <v>1356</v>
      </c>
      <c r="C318" s="448" t="s">
        <v>360</v>
      </c>
      <c r="D318" s="448"/>
      <c r="E318" s="448"/>
      <c r="F318" s="448"/>
      <c r="G318" s="448"/>
      <c r="H318" s="448"/>
      <c r="I318" s="448"/>
      <c r="J318" s="311" t="s">
        <v>156</v>
      </c>
      <c r="K318" s="303">
        <v>0.06</v>
      </c>
      <c r="L318" s="303">
        <v>1.18</v>
      </c>
      <c r="M318" s="303">
        <v>5.01</v>
      </c>
      <c r="N318" s="303">
        <v>0.37</v>
      </c>
      <c r="O318" s="303">
        <v>0.02</v>
      </c>
      <c r="P318" s="444">
        <v>14.88</v>
      </c>
      <c r="Q318" s="303">
        <v>0.19</v>
      </c>
      <c r="R318" s="303"/>
      <c r="S318" s="444"/>
      <c r="T318" s="303"/>
      <c r="U318" s="303"/>
      <c r="V318" s="303"/>
      <c r="W318" s="303">
        <v>15.3</v>
      </c>
      <c r="X318" s="303">
        <v>15.28</v>
      </c>
      <c r="Y318" s="303">
        <v>15.79</v>
      </c>
      <c r="Z318" s="303">
        <v>0</v>
      </c>
      <c r="AA318" s="303">
        <v>15.79</v>
      </c>
      <c r="AB318" s="305">
        <v>1</v>
      </c>
      <c r="AC318" s="305">
        <v>1</v>
      </c>
      <c r="AD318" s="303">
        <v>1</v>
      </c>
      <c r="AE318" s="303">
        <v>1</v>
      </c>
      <c r="AF318" s="303">
        <v>5.01</v>
      </c>
      <c r="AG318" s="303"/>
      <c r="AH318" s="303"/>
      <c r="AI318" s="305"/>
      <c r="AJ318" s="305"/>
    </row>
    <row r="319" spans="1:36" s="9" customFormat="1" ht="12.75" x14ac:dyDescent="0.2">
      <c r="A319" s="307"/>
      <c r="B319" s="307"/>
      <c r="C319" s="448"/>
      <c r="D319" s="448"/>
      <c r="E319" s="448"/>
      <c r="F319" s="448"/>
      <c r="G319" s="448"/>
      <c r="H319" s="448"/>
      <c r="I319" s="448"/>
      <c r="J319" s="310" t="s">
        <v>1440</v>
      </c>
      <c r="K319" s="303">
        <v>0.31</v>
      </c>
      <c r="L319" s="303">
        <v>0.26</v>
      </c>
      <c r="M319" s="303">
        <v>7.57</v>
      </c>
      <c r="N319" s="303">
        <v>0.4</v>
      </c>
      <c r="O319" s="303">
        <v>0.02</v>
      </c>
      <c r="P319" s="444"/>
      <c r="Q319" s="303"/>
      <c r="R319" s="303"/>
      <c r="S319" s="444"/>
      <c r="T319" s="303">
        <v>15.07</v>
      </c>
      <c r="U319" s="303"/>
      <c r="V319" s="303"/>
      <c r="W319" s="303"/>
      <c r="X319" s="303">
        <v>15.3</v>
      </c>
      <c r="Y319" s="303"/>
      <c r="Z319" s="303"/>
      <c r="AA319" s="303">
        <v>15.809999999999999</v>
      </c>
      <c r="AB319" s="305">
        <v>1</v>
      </c>
      <c r="AC319" s="305">
        <v>1</v>
      </c>
      <c r="AD319" s="303">
        <v>3.4409999999999998</v>
      </c>
      <c r="AE319" s="303">
        <v>3.0280800000000001</v>
      </c>
      <c r="AF319" s="303">
        <v>7.57</v>
      </c>
      <c r="AG319" s="303"/>
      <c r="AH319" s="303"/>
      <c r="AI319" s="305"/>
      <c r="AJ319" s="305"/>
    </row>
    <row r="320" spans="1:36" s="9" customFormat="1" ht="12.75" x14ac:dyDescent="0.2">
      <c r="A320" s="306">
        <v>247</v>
      </c>
      <c r="B320" s="307" t="s">
        <v>1356</v>
      </c>
      <c r="C320" s="448" t="s">
        <v>1367</v>
      </c>
      <c r="D320" s="448"/>
      <c r="E320" s="448"/>
      <c r="F320" s="448"/>
      <c r="G320" s="448"/>
      <c r="H320" s="448"/>
      <c r="I320" s="448"/>
      <c r="J320" s="311" t="s">
        <v>156</v>
      </c>
      <c r="K320" s="303">
        <v>-0.21</v>
      </c>
      <c r="L320" s="303">
        <v>-4.07</v>
      </c>
      <c r="M320" s="303">
        <v>-9.5</v>
      </c>
      <c r="N320" s="303">
        <v>-1.33</v>
      </c>
      <c r="O320" s="303">
        <v>-7.0000000000000007E-2</v>
      </c>
      <c r="P320" s="444">
        <v>-41.88</v>
      </c>
      <c r="Q320" s="303">
        <v>-0.69</v>
      </c>
      <c r="R320" s="303"/>
      <c r="S320" s="444"/>
      <c r="T320" s="303"/>
      <c r="U320" s="303"/>
      <c r="V320" s="303"/>
      <c r="W320" s="303">
        <v>-43.2</v>
      </c>
      <c r="X320" s="303">
        <v>-43.14</v>
      </c>
      <c r="Y320" s="303">
        <v>-44.57</v>
      </c>
      <c r="Z320" s="303">
        <v>0</v>
      </c>
      <c r="AA320" s="303">
        <v>-44.57</v>
      </c>
      <c r="AB320" s="305">
        <v>1</v>
      </c>
      <c r="AC320" s="305">
        <v>1</v>
      </c>
      <c r="AD320" s="303">
        <v>1</v>
      </c>
      <c r="AE320" s="303">
        <v>1</v>
      </c>
      <c r="AF320" s="303">
        <v>-9.5</v>
      </c>
      <c r="AG320" s="303"/>
      <c r="AH320" s="303"/>
      <c r="AI320" s="305"/>
      <c r="AJ320" s="305"/>
    </row>
    <row r="321" spans="1:36" s="9" customFormat="1" ht="12.75" x14ac:dyDescent="0.2">
      <c r="A321" s="307"/>
      <c r="B321" s="307"/>
      <c r="C321" s="448"/>
      <c r="D321" s="448"/>
      <c r="E321" s="448"/>
      <c r="F321" s="448"/>
      <c r="G321" s="448"/>
      <c r="H321" s="448"/>
      <c r="I321" s="448"/>
      <c r="J321" s="310" t="s">
        <v>1441</v>
      </c>
      <c r="K321" s="303">
        <v>-1.1100000000000001</v>
      </c>
      <c r="L321" s="303">
        <v>-0.91</v>
      </c>
      <c r="M321" s="303">
        <v>-24.33</v>
      </c>
      <c r="N321" s="303">
        <v>-1.41</v>
      </c>
      <c r="O321" s="303">
        <v>-0.06</v>
      </c>
      <c r="P321" s="444"/>
      <c r="Q321" s="303"/>
      <c r="R321" s="303"/>
      <c r="S321" s="444"/>
      <c r="T321" s="303">
        <v>-42.57</v>
      </c>
      <c r="U321" s="303">
        <v>0.01</v>
      </c>
      <c r="V321" s="303"/>
      <c r="W321" s="303"/>
      <c r="X321" s="303">
        <v>-43.2</v>
      </c>
      <c r="Y321" s="303"/>
      <c r="Z321" s="303"/>
      <c r="AA321" s="303">
        <v>-44.63</v>
      </c>
      <c r="AB321" s="305">
        <v>1</v>
      </c>
      <c r="AC321" s="305">
        <v>1</v>
      </c>
      <c r="AD321" s="303">
        <v>3.4409999999999998</v>
      </c>
      <c r="AE321" s="303">
        <v>3.0280800000000001</v>
      </c>
      <c r="AF321" s="303">
        <v>-24.33</v>
      </c>
      <c r="AG321" s="303"/>
      <c r="AH321" s="303"/>
      <c r="AI321" s="305"/>
      <c r="AJ321" s="305"/>
    </row>
    <row r="322" spans="1:36" s="9" customFormat="1" ht="12.75" x14ac:dyDescent="0.2">
      <c r="A322" s="306">
        <v>248</v>
      </c>
      <c r="B322" s="307" t="s">
        <v>1356</v>
      </c>
      <c r="C322" s="448" t="s">
        <v>1369</v>
      </c>
      <c r="D322" s="448"/>
      <c r="E322" s="448"/>
      <c r="F322" s="448"/>
      <c r="G322" s="448"/>
      <c r="H322" s="448"/>
      <c r="I322" s="448"/>
      <c r="J322" s="311" t="s">
        <v>156</v>
      </c>
      <c r="K322" s="303">
        <v>-0.21</v>
      </c>
      <c r="L322" s="303">
        <v>-4.22</v>
      </c>
      <c r="M322" s="303">
        <v>-17.93</v>
      </c>
      <c r="N322" s="303">
        <v>-1.33</v>
      </c>
      <c r="O322" s="303">
        <v>-7.0000000000000007E-2</v>
      </c>
      <c r="P322" s="444">
        <v>-53.28</v>
      </c>
      <c r="Q322" s="303">
        <v>-0.69</v>
      </c>
      <c r="R322" s="303"/>
      <c r="S322" s="444"/>
      <c r="T322" s="303"/>
      <c r="U322" s="303"/>
      <c r="V322" s="303"/>
      <c r="W322" s="303">
        <v>-54.77</v>
      </c>
      <c r="X322" s="303">
        <v>-54.71</v>
      </c>
      <c r="Y322" s="303">
        <v>-56.53</v>
      </c>
      <c r="Z322" s="303">
        <v>0</v>
      </c>
      <c r="AA322" s="303">
        <v>-56.53</v>
      </c>
      <c r="AB322" s="305">
        <v>1</v>
      </c>
      <c r="AC322" s="305">
        <v>1</v>
      </c>
      <c r="AD322" s="303">
        <v>1</v>
      </c>
      <c r="AE322" s="303">
        <v>1</v>
      </c>
      <c r="AF322" s="303">
        <v>-17.93</v>
      </c>
      <c r="AG322" s="303"/>
      <c r="AH322" s="303"/>
      <c r="AI322" s="305"/>
      <c r="AJ322" s="305"/>
    </row>
    <row r="323" spans="1:36" s="9" customFormat="1" ht="12.75" x14ac:dyDescent="0.2">
      <c r="A323" s="307"/>
      <c r="B323" s="307"/>
      <c r="C323" s="448"/>
      <c r="D323" s="448"/>
      <c r="E323" s="448"/>
      <c r="F323" s="448"/>
      <c r="G323" s="448"/>
      <c r="H323" s="448"/>
      <c r="I323" s="448"/>
      <c r="J323" s="310" t="s">
        <v>1441</v>
      </c>
      <c r="K323" s="303">
        <v>-1.1100000000000001</v>
      </c>
      <c r="L323" s="303">
        <v>-0.92</v>
      </c>
      <c r="M323" s="303">
        <v>-27.14</v>
      </c>
      <c r="N323" s="303">
        <v>-1.42</v>
      </c>
      <c r="O323" s="303">
        <v>-0.06</v>
      </c>
      <c r="P323" s="444"/>
      <c r="Q323" s="303"/>
      <c r="R323" s="303"/>
      <c r="S323" s="444"/>
      <c r="T323" s="303">
        <v>-53.97</v>
      </c>
      <c r="U323" s="303">
        <v>0.01</v>
      </c>
      <c r="V323" s="303"/>
      <c r="W323" s="303"/>
      <c r="X323" s="303">
        <v>-54.77</v>
      </c>
      <c r="Y323" s="303"/>
      <c r="Z323" s="303"/>
      <c r="AA323" s="303">
        <v>-56.59</v>
      </c>
      <c r="AB323" s="305">
        <v>1</v>
      </c>
      <c r="AC323" s="305">
        <v>1</v>
      </c>
      <c r="AD323" s="303">
        <v>3.4409999999999998</v>
      </c>
      <c r="AE323" s="303">
        <v>3.0280800000000001</v>
      </c>
      <c r="AF323" s="303">
        <v>-27.14</v>
      </c>
      <c r="AG323" s="303"/>
      <c r="AH323" s="303"/>
      <c r="AI323" s="305"/>
      <c r="AJ323" s="305"/>
    </row>
    <row r="324" spans="1:36" s="9" customFormat="1" ht="12.75" x14ac:dyDescent="0.2">
      <c r="A324" s="306">
        <v>249</v>
      </c>
      <c r="B324" s="307" t="s">
        <v>1356</v>
      </c>
      <c r="C324" s="448" t="s">
        <v>1371</v>
      </c>
      <c r="D324" s="448"/>
      <c r="E324" s="448"/>
      <c r="F324" s="448"/>
      <c r="G324" s="448"/>
      <c r="H324" s="448"/>
      <c r="I324" s="448"/>
      <c r="J324" s="311" t="s">
        <v>82</v>
      </c>
      <c r="K324" s="303">
        <v>-5.27</v>
      </c>
      <c r="L324" s="303">
        <v>-2.79</v>
      </c>
      <c r="M324" s="303">
        <v>-114.43</v>
      </c>
      <c r="N324" s="303">
        <v>-31.13</v>
      </c>
      <c r="O324" s="303">
        <v>-1.63</v>
      </c>
      <c r="P324" s="444">
        <v>-240.92</v>
      </c>
      <c r="Q324" s="303">
        <v>-16.11</v>
      </c>
      <c r="R324" s="303"/>
      <c r="S324" s="444"/>
      <c r="T324" s="303"/>
      <c r="U324" s="303"/>
      <c r="V324" s="303"/>
      <c r="W324" s="303">
        <v>-260.64</v>
      </c>
      <c r="X324" s="303">
        <v>-259.18</v>
      </c>
      <c r="Y324" s="303">
        <v>-267.79000000000002</v>
      </c>
      <c r="Z324" s="303">
        <v>0</v>
      </c>
      <c r="AA324" s="303">
        <v>-267.79000000000002</v>
      </c>
      <c r="AB324" s="305">
        <v>1</v>
      </c>
      <c r="AC324" s="305">
        <v>1</v>
      </c>
      <c r="AD324" s="303">
        <v>1</v>
      </c>
      <c r="AE324" s="303">
        <v>1</v>
      </c>
      <c r="AF324" s="303">
        <v>-114.43</v>
      </c>
      <c r="AG324" s="303"/>
      <c r="AH324" s="303"/>
      <c r="AI324" s="305"/>
      <c r="AJ324" s="305"/>
    </row>
    <row r="325" spans="1:36" s="9" customFormat="1" ht="12.75" x14ac:dyDescent="0.2">
      <c r="A325" s="307"/>
      <c r="B325" s="307"/>
      <c r="C325" s="448"/>
      <c r="D325" s="448"/>
      <c r="E325" s="448"/>
      <c r="F325" s="448"/>
      <c r="G325" s="448"/>
      <c r="H325" s="448"/>
      <c r="I325" s="448"/>
      <c r="J325" s="310" t="s">
        <v>1442</v>
      </c>
      <c r="K325" s="303">
        <v>-46.91</v>
      </c>
      <c r="L325" s="303">
        <v>-0.46</v>
      </c>
      <c r="M325" s="303">
        <v>-9.49</v>
      </c>
      <c r="N325" s="303">
        <v>-33.11</v>
      </c>
      <c r="O325" s="303">
        <v>-1.43</v>
      </c>
      <c r="P325" s="444"/>
      <c r="Q325" s="303"/>
      <c r="R325" s="303"/>
      <c r="S325" s="444"/>
      <c r="T325" s="303">
        <v>-257.02999999999997</v>
      </c>
      <c r="U325" s="303">
        <v>0.25</v>
      </c>
      <c r="V325" s="303"/>
      <c r="W325" s="303"/>
      <c r="X325" s="303">
        <v>-260.64</v>
      </c>
      <c r="Y325" s="303"/>
      <c r="Z325" s="303"/>
      <c r="AA325" s="303">
        <v>-269.3</v>
      </c>
      <c r="AB325" s="305">
        <v>1</v>
      </c>
      <c r="AC325" s="305">
        <v>1</v>
      </c>
      <c r="AD325" s="303">
        <v>3.4409999999999998</v>
      </c>
      <c r="AE325" s="303">
        <v>3.0280800000000001</v>
      </c>
      <c r="AF325" s="303">
        <v>-9.49</v>
      </c>
      <c r="AG325" s="303"/>
      <c r="AH325" s="303"/>
      <c r="AI325" s="305"/>
      <c r="AJ325" s="305"/>
    </row>
    <row r="326" spans="1:36" s="9" customFormat="1" ht="12.75" x14ac:dyDescent="0.2">
      <c r="A326" s="306">
        <v>250</v>
      </c>
      <c r="B326" s="307" t="s">
        <v>1356</v>
      </c>
      <c r="C326" s="448" t="s">
        <v>1373</v>
      </c>
      <c r="D326" s="448"/>
      <c r="E326" s="448"/>
      <c r="F326" s="448"/>
      <c r="G326" s="448"/>
      <c r="H326" s="448"/>
      <c r="I326" s="448"/>
      <c r="J326" s="311" t="s">
        <v>156</v>
      </c>
      <c r="K326" s="303">
        <v>0.62</v>
      </c>
      <c r="L326" s="303">
        <v>11.91</v>
      </c>
      <c r="M326" s="303">
        <v>27.86</v>
      </c>
      <c r="N326" s="303">
        <v>3.9</v>
      </c>
      <c r="O326" s="303">
        <v>0.2</v>
      </c>
      <c r="P326" s="444">
        <v>122.74</v>
      </c>
      <c r="Q326" s="303">
        <v>2.02</v>
      </c>
      <c r="R326" s="303"/>
      <c r="S326" s="444"/>
      <c r="T326" s="303"/>
      <c r="U326" s="303"/>
      <c r="V326" s="303"/>
      <c r="W326" s="303">
        <v>126.6</v>
      </c>
      <c r="X326" s="303">
        <v>126.42</v>
      </c>
      <c r="Y326" s="303">
        <v>130.62</v>
      </c>
      <c r="Z326" s="303">
        <v>0</v>
      </c>
      <c r="AA326" s="303">
        <v>130.62</v>
      </c>
      <c r="AB326" s="305">
        <v>1</v>
      </c>
      <c r="AC326" s="305">
        <v>1</v>
      </c>
      <c r="AD326" s="303">
        <v>1</v>
      </c>
      <c r="AE326" s="303">
        <v>1</v>
      </c>
      <c r="AF326" s="303">
        <v>27.86</v>
      </c>
      <c r="AG326" s="303"/>
      <c r="AH326" s="303"/>
      <c r="AI326" s="305"/>
      <c r="AJ326" s="305"/>
    </row>
    <row r="327" spans="1:36" s="9" customFormat="1" ht="12.75" x14ac:dyDescent="0.2">
      <c r="A327" s="307"/>
      <c r="B327" s="307"/>
      <c r="C327" s="448"/>
      <c r="D327" s="448"/>
      <c r="E327" s="448"/>
      <c r="F327" s="448"/>
      <c r="G327" s="448"/>
      <c r="H327" s="448"/>
      <c r="I327" s="448"/>
      <c r="J327" s="310" t="s">
        <v>1443</v>
      </c>
      <c r="K327" s="303">
        <v>3.25</v>
      </c>
      <c r="L327" s="303">
        <v>2.68</v>
      </c>
      <c r="M327" s="303">
        <v>71.3</v>
      </c>
      <c r="N327" s="303">
        <v>4.1399999999999997</v>
      </c>
      <c r="O327" s="303">
        <v>0.18</v>
      </c>
      <c r="P327" s="444"/>
      <c r="Q327" s="303"/>
      <c r="R327" s="303"/>
      <c r="S327" s="444"/>
      <c r="T327" s="303">
        <v>124.75999999999999</v>
      </c>
      <c r="U327" s="303">
        <v>-0.03</v>
      </c>
      <c r="V327" s="303"/>
      <c r="W327" s="303"/>
      <c r="X327" s="303">
        <v>126.6</v>
      </c>
      <c r="Y327" s="303"/>
      <c r="Z327" s="303"/>
      <c r="AA327" s="303">
        <v>130.81</v>
      </c>
      <c r="AB327" s="305">
        <v>1</v>
      </c>
      <c r="AC327" s="305">
        <v>1</v>
      </c>
      <c r="AD327" s="303">
        <v>3.4409999999999998</v>
      </c>
      <c r="AE327" s="303">
        <v>3.0280800000000001</v>
      </c>
      <c r="AF327" s="303">
        <v>71.3</v>
      </c>
      <c r="AG327" s="303"/>
      <c r="AH327" s="303"/>
      <c r="AI327" s="305"/>
      <c r="AJ327" s="305"/>
    </row>
    <row r="328" spans="1:36" s="9" customFormat="1" ht="12.75" x14ac:dyDescent="0.2">
      <c r="A328" s="306">
        <v>251</v>
      </c>
      <c r="B328" s="307" t="s">
        <v>1356</v>
      </c>
      <c r="C328" s="448" t="s">
        <v>1371</v>
      </c>
      <c r="D328" s="448"/>
      <c r="E328" s="448"/>
      <c r="F328" s="448"/>
      <c r="G328" s="448"/>
      <c r="H328" s="448"/>
      <c r="I328" s="448"/>
      <c r="J328" s="311" t="s">
        <v>82</v>
      </c>
      <c r="K328" s="303">
        <v>15.44</v>
      </c>
      <c r="L328" s="303">
        <v>8.17</v>
      </c>
      <c r="M328" s="303">
        <v>261.93</v>
      </c>
      <c r="N328" s="303">
        <v>91.23</v>
      </c>
      <c r="O328" s="303">
        <v>4.78</v>
      </c>
      <c r="P328" s="444">
        <v>640.39</v>
      </c>
      <c r="Q328" s="303">
        <v>47.2</v>
      </c>
      <c r="R328" s="303"/>
      <c r="S328" s="444"/>
      <c r="T328" s="303"/>
      <c r="U328" s="303"/>
      <c r="V328" s="303"/>
      <c r="W328" s="303">
        <v>697.17</v>
      </c>
      <c r="X328" s="303">
        <v>692.91</v>
      </c>
      <c r="Y328" s="303">
        <v>715.92</v>
      </c>
      <c r="Z328" s="303">
        <v>0</v>
      </c>
      <c r="AA328" s="303">
        <v>715.92</v>
      </c>
      <c r="AB328" s="305">
        <v>1</v>
      </c>
      <c r="AC328" s="305">
        <v>1</v>
      </c>
      <c r="AD328" s="303">
        <v>1</v>
      </c>
      <c r="AE328" s="303">
        <v>1</v>
      </c>
      <c r="AF328" s="303">
        <v>261.93</v>
      </c>
      <c r="AG328" s="303"/>
      <c r="AH328" s="303"/>
      <c r="AI328" s="305"/>
      <c r="AJ328" s="305"/>
    </row>
    <row r="329" spans="1:36" s="9" customFormat="1" ht="12.75" x14ac:dyDescent="0.2">
      <c r="A329" s="307"/>
      <c r="B329" s="307"/>
      <c r="C329" s="448"/>
      <c r="D329" s="448"/>
      <c r="E329" s="448"/>
      <c r="F329" s="448"/>
      <c r="G329" s="448"/>
      <c r="H329" s="448"/>
      <c r="I329" s="448"/>
      <c r="J329" s="310" t="s">
        <v>1444</v>
      </c>
      <c r="K329" s="303">
        <v>137.47</v>
      </c>
      <c r="L329" s="303">
        <v>1.35</v>
      </c>
      <c r="M329" s="303">
        <v>35.590000000000003</v>
      </c>
      <c r="N329" s="303">
        <v>97.02</v>
      </c>
      <c r="O329" s="303">
        <v>4.2</v>
      </c>
      <c r="P329" s="444"/>
      <c r="Q329" s="303"/>
      <c r="R329" s="303"/>
      <c r="S329" s="444"/>
      <c r="T329" s="303">
        <v>687.59</v>
      </c>
      <c r="U329" s="303">
        <v>-0.73</v>
      </c>
      <c r="V329" s="303"/>
      <c r="W329" s="303"/>
      <c r="X329" s="303">
        <v>697.17</v>
      </c>
      <c r="Y329" s="303"/>
      <c r="Z329" s="303"/>
      <c r="AA329" s="303">
        <v>720.31999999999994</v>
      </c>
      <c r="AB329" s="305">
        <v>1</v>
      </c>
      <c r="AC329" s="305">
        <v>1</v>
      </c>
      <c r="AD329" s="303">
        <v>3.4409999999999998</v>
      </c>
      <c r="AE329" s="303">
        <v>3.0280800000000001</v>
      </c>
      <c r="AF329" s="303">
        <v>35.590000000000003</v>
      </c>
      <c r="AG329" s="303"/>
      <c r="AH329" s="303"/>
      <c r="AI329" s="305"/>
      <c r="AJ329" s="305"/>
    </row>
    <row r="330" spans="1:36" s="9" customFormat="1" ht="12.75" x14ac:dyDescent="0.2">
      <c r="A330" s="306">
        <v>252</v>
      </c>
      <c r="B330" s="307" t="s">
        <v>1356</v>
      </c>
      <c r="C330" s="448" t="s">
        <v>1374</v>
      </c>
      <c r="D330" s="448"/>
      <c r="E330" s="448"/>
      <c r="F330" s="448"/>
      <c r="G330" s="448"/>
      <c r="H330" s="448"/>
      <c r="I330" s="448"/>
      <c r="J330" s="311" t="s">
        <v>156</v>
      </c>
      <c r="K330" s="303">
        <v>-0.61</v>
      </c>
      <c r="L330" s="303">
        <v>-11.63</v>
      </c>
      <c r="M330" s="303">
        <v>-27.19</v>
      </c>
      <c r="N330" s="303">
        <v>-3.8</v>
      </c>
      <c r="O330" s="303">
        <v>-0.2</v>
      </c>
      <c r="P330" s="444">
        <v>-119.81</v>
      </c>
      <c r="Q330" s="303">
        <v>-1.97</v>
      </c>
      <c r="R330" s="303"/>
      <c r="S330" s="444"/>
      <c r="T330" s="303"/>
      <c r="U330" s="303"/>
      <c r="V330" s="303"/>
      <c r="W330" s="303">
        <v>-123.58</v>
      </c>
      <c r="X330" s="303">
        <v>-123.39</v>
      </c>
      <c r="Y330" s="303">
        <v>-127.49</v>
      </c>
      <c r="Z330" s="303">
        <v>0</v>
      </c>
      <c r="AA330" s="303">
        <v>-127.49</v>
      </c>
      <c r="AB330" s="305">
        <v>1</v>
      </c>
      <c r="AC330" s="305">
        <v>1</v>
      </c>
      <c r="AD330" s="303">
        <v>1</v>
      </c>
      <c r="AE330" s="303">
        <v>1</v>
      </c>
      <c r="AF330" s="303">
        <v>-27.19</v>
      </c>
      <c r="AG330" s="303"/>
      <c r="AH330" s="303"/>
      <c r="AI330" s="305"/>
      <c r="AJ330" s="305"/>
    </row>
    <row r="331" spans="1:36" s="9" customFormat="1" ht="12.75" x14ac:dyDescent="0.2">
      <c r="A331" s="307"/>
      <c r="B331" s="307"/>
      <c r="C331" s="448"/>
      <c r="D331" s="448"/>
      <c r="E331" s="448"/>
      <c r="F331" s="448"/>
      <c r="G331" s="448"/>
      <c r="H331" s="448"/>
      <c r="I331" s="448"/>
      <c r="J331" s="310" t="s">
        <v>1445</v>
      </c>
      <c r="K331" s="303">
        <v>-3.17</v>
      </c>
      <c r="L331" s="303">
        <v>-2.61</v>
      </c>
      <c r="M331" s="303">
        <v>-69.599999999999994</v>
      </c>
      <c r="N331" s="303">
        <v>-4.04</v>
      </c>
      <c r="O331" s="303">
        <v>-0.18</v>
      </c>
      <c r="P331" s="444"/>
      <c r="Q331" s="303"/>
      <c r="R331" s="303"/>
      <c r="S331" s="444"/>
      <c r="T331" s="303">
        <v>-121.78</v>
      </c>
      <c r="U331" s="303">
        <v>0.03</v>
      </c>
      <c r="V331" s="303"/>
      <c r="W331" s="303"/>
      <c r="X331" s="303">
        <v>-123.58</v>
      </c>
      <c r="Y331" s="303"/>
      <c r="Z331" s="303"/>
      <c r="AA331" s="303">
        <v>-127.69</v>
      </c>
      <c r="AB331" s="305">
        <v>1</v>
      </c>
      <c r="AC331" s="305">
        <v>1</v>
      </c>
      <c r="AD331" s="303">
        <v>3.4409999999999998</v>
      </c>
      <c r="AE331" s="303">
        <v>3.0280800000000001</v>
      </c>
      <c r="AF331" s="303">
        <v>-69.599999999999994</v>
      </c>
      <c r="AG331" s="303"/>
      <c r="AH331" s="303"/>
      <c r="AI331" s="305"/>
      <c r="AJ331" s="305"/>
    </row>
    <row r="332" spans="1:36" s="9" customFormat="1" ht="12.75" x14ac:dyDescent="0.2">
      <c r="A332" s="306">
        <v>253</v>
      </c>
      <c r="B332" s="307" t="s">
        <v>1356</v>
      </c>
      <c r="C332" s="448" t="s">
        <v>1371</v>
      </c>
      <c r="D332" s="448"/>
      <c r="E332" s="448"/>
      <c r="F332" s="448"/>
      <c r="G332" s="448"/>
      <c r="H332" s="448"/>
      <c r="I332" s="448"/>
      <c r="J332" s="311" t="s">
        <v>82</v>
      </c>
      <c r="K332" s="303">
        <v>-15.07</v>
      </c>
      <c r="L332" s="303">
        <v>-7.98</v>
      </c>
      <c r="M332" s="303">
        <v>-255.7</v>
      </c>
      <c r="N332" s="303">
        <v>-89.06</v>
      </c>
      <c r="O332" s="303">
        <v>-4.66</v>
      </c>
      <c r="P332" s="444">
        <v>-625.16</v>
      </c>
      <c r="Q332" s="303">
        <v>-46.08</v>
      </c>
      <c r="R332" s="303"/>
      <c r="S332" s="444"/>
      <c r="T332" s="303"/>
      <c r="U332" s="303"/>
      <c r="V332" s="303"/>
      <c r="W332" s="303">
        <v>-680.6</v>
      </c>
      <c r="X332" s="303">
        <v>-676.44</v>
      </c>
      <c r="Y332" s="303">
        <v>-698.9</v>
      </c>
      <c r="Z332" s="303">
        <v>0</v>
      </c>
      <c r="AA332" s="303">
        <v>-698.9</v>
      </c>
      <c r="AB332" s="305">
        <v>1</v>
      </c>
      <c r="AC332" s="305">
        <v>1</v>
      </c>
      <c r="AD332" s="303">
        <v>1</v>
      </c>
      <c r="AE332" s="303">
        <v>1</v>
      </c>
      <c r="AF332" s="303">
        <v>-255.7</v>
      </c>
      <c r="AG332" s="303"/>
      <c r="AH332" s="303"/>
      <c r="AI332" s="305"/>
      <c r="AJ332" s="305"/>
    </row>
    <row r="333" spans="1:36" s="9" customFormat="1" ht="12.75" x14ac:dyDescent="0.2">
      <c r="A333" s="307"/>
      <c r="B333" s="307"/>
      <c r="C333" s="448"/>
      <c r="D333" s="448"/>
      <c r="E333" s="448"/>
      <c r="F333" s="448"/>
      <c r="G333" s="448"/>
      <c r="H333" s="448"/>
      <c r="I333" s="448"/>
      <c r="J333" s="310" t="s">
        <v>1446</v>
      </c>
      <c r="K333" s="303">
        <v>-134.19999999999999</v>
      </c>
      <c r="L333" s="303">
        <v>-1.32</v>
      </c>
      <c r="M333" s="303">
        <v>-34.75</v>
      </c>
      <c r="N333" s="303">
        <v>-94.71</v>
      </c>
      <c r="O333" s="303">
        <v>-4.0999999999999996</v>
      </c>
      <c r="P333" s="444"/>
      <c r="Q333" s="303"/>
      <c r="R333" s="303"/>
      <c r="S333" s="444"/>
      <c r="T333" s="303">
        <v>-671.24</v>
      </c>
      <c r="U333" s="303">
        <v>0.71</v>
      </c>
      <c r="V333" s="303"/>
      <c r="W333" s="303"/>
      <c r="X333" s="303">
        <v>-680.6</v>
      </c>
      <c r="Y333" s="303"/>
      <c r="Z333" s="303"/>
      <c r="AA333" s="303">
        <v>-703.19999999999993</v>
      </c>
      <c r="AB333" s="305">
        <v>1</v>
      </c>
      <c r="AC333" s="305">
        <v>1</v>
      </c>
      <c r="AD333" s="303">
        <v>3.4409999999999998</v>
      </c>
      <c r="AE333" s="303">
        <v>3.0280800000000001</v>
      </c>
      <c r="AF333" s="303">
        <v>-34.75</v>
      </c>
      <c r="AG333" s="303"/>
      <c r="AH333" s="303"/>
      <c r="AI333" s="305"/>
      <c r="AJ333" s="305"/>
    </row>
    <row r="334" spans="1:36" s="9" customFormat="1" ht="12.75" x14ac:dyDescent="0.2">
      <c r="A334" s="443" t="s">
        <v>1380</v>
      </c>
      <c r="B334" s="443"/>
      <c r="C334" s="447" t="s">
        <v>1381</v>
      </c>
      <c r="D334" s="447"/>
      <c r="E334" s="447"/>
      <c r="F334" s="447"/>
      <c r="G334" s="447"/>
      <c r="H334" s="447"/>
      <c r="I334" s="447"/>
      <c r="J334" s="308"/>
      <c r="K334" s="312">
        <v>-3.0800000000000054</v>
      </c>
      <c r="L334" s="312">
        <v>-50.64999999999997</v>
      </c>
      <c r="M334" s="312">
        <v>867.42000000000007</v>
      </c>
      <c r="N334" s="312">
        <v>-23.53</v>
      </c>
      <c r="O334" s="312">
        <v>-1.2299999999999986</v>
      </c>
      <c r="P334" s="312">
        <v>777.66000000000031</v>
      </c>
      <c r="Q334" s="312">
        <v>-12.169999999999987</v>
      </c>
      <c r="R334" s="312">
        <v>0</v>
      </c>
      <c r="S334" s="312">
        <v>0</v>
      </c>
      <c r="T334" s="312">
        <v>0</v>
      </c>
      <c r="U334" s="312">
        <v>0</v>
      </c>
      <c r="V334" s="312">
        <v>0</v>
      </c>
      <c r="W334" s="312">
        <v>777.17000000000041</v>
      </c>
      <c r="X334" s="309">
        <v>778.27000000000032</v>
      </c>
      <c r="Y334" s="309">
        <v>804.10999999999967</v>
      </c>
      <c r="Z334" s="309">
        <v>0</v>
      </c>
      <c r="AA334" s="304">
        <v>804.10999999999967</v>
      </c>
      <c r="AB334" s="304"/>
      <c r="AC334" s="304"/>
      <c r="AD334" s="312"/>
      <c r="AE334" s="312"/>
      <c r="AF334" s="312">
        <v>867.42000000000007</v>
      </c>
      <c r="AG334" s="312">
        <v>0</v>
      </c>
      <c r="AH334" s="312">
        <v>0</v>
      </c>
      <c r="AI334" s="304"/>
      <c r="AJ334" s="304"/>
    </row>
    <row r="335" spans="1:36" s="9" customFormat="1" ht="12.75" x14ac:dyDescent="0.2">
      <c r="A335" s="443"/>
      <c r="B335" s="443"/>
      <c r="C335" s="447"/>
      <c r="D335" s="447"/>
      <c r="E335" s="447"/>
      <c r="F335" s="447"/>
      <c r="G335" s="447"/>
      <c r="H335" s="447"/>
      <c r="I335" s="447"/>
      <c r="J335" s="308"/>
      <c r="K335" s="312">
        <v>-26.659999999999997</v>
      </c>
      <c r="L335" s="312">
        <v>-9.1200000000000045</v>
      </c>
      <c r="M335" s="312">
        <v>38.400000000000013</v>
      </c>
      <c r="N335" s="312">
        <v>-25.000000000000028</v>
      </c>
      <c r="O335" s="312">
        <v>-1.0900000000000007</v>
      </c>
      <c r="P335" s="312"/>
      <c r="Q335" s="312">
        <v>0</v>
      </c>
      <c r="R335" s="312">
        <v>0</v>
      </c>
      <c r="S335" s="312"/>
      <c r="T335" s="312">
        <v>765.49000000000012</v>
      </c>
      <c r="U335" s="312">
        <v>0.18999999999999995</v>
      </c>
      <c r="V335" s="312">
        <v>0</v>
      </c>
      <c r="W335" s="312">
        <v>0</v>
      </c>
      <c r="X335" s="309">
        <v>777.17000000000041</v>
      </c>
      <c r="Y335" s="309">
        <v>-1.1400000000000015</v>
      </c>
      <c r="Z335" s="309">
        <v>0</v>
      </c>
      <c r="AA335" s="304">
        <v>802.96999999999935</v>
      </c>
      <c r="AB335" s="304"/>
      <c r="AC335" s="304"/>
      <c r="AD335" s="312"/>
      <c r="AE335" s="312"/>
      <c r="AF335" s="312">
        <v>38.400000000000013</v>
      </c>
      <c r="AG335" s="312">
        <v>0</v>
      </c>
      <c r="AH335" s="312">
        <v>0</v>
      </c>
      <c r="AI335" s="304"/>
      <c r="AJ335" s="304"/>
    </row>
    <row r="336" spans="1:36" s="9" customFormat="1" ht="12.75" x14ac:dyDescent="0.2">
      <c r="A336" s="306">
        <v>349</v>
      </c>
      <c r="B336" s="307" t="s">
        <v>460</v>
      </c>
      <c r="C336" s="448" t="s">
        <v>461</v>
      </c>
      <c r="D336" s="448"/>
      <c r="E336" s="448"/>
      <c r="F336" s="448"/>
      <c r="G336" s="448"/>
      <c r="H336" s="448"/>
      <c r="I336" s="448"/>
      <c r="J336" s="311" t="s">
        <v>306</v>
      </c>
      <c r="K336" s="303">
        <v>-34.130000000000003</v>
      </c>
      <c r="L336" s="303">
        <v>-299.27999999999997</v>
      </c>
      <c r="M336" s="303">
        <v>-108.18</v>
      </c>
      <c r="N336" s="303">
        <v>-235.86</v>
      </c>
      <c r="O336" s="303">
        <v>-12.35</v>
      </c>
      <c r="P336" s="444">
        <v>-1220.71</v>
      </c>
      <c r="Q336" s="303">
        <v>-122.02</v>
      </c>
      <c r="R336" s="303"/>
      <c r="S336" s="444"/>
      <c r="T336" s="303"/>
      <c r="U336" s="303"/>
      <c r="V336" s="303"/>
      <c r="W336" s="303">
        <v>-1360.99</v>
      </c>
      <c r="X336" s="303">
        <v>-1349.96</v>
      </c>
      <c r="Y336" s="303">
        <v>-1394.79</v>
      </c>
      <c r="Z336" s="303">
        <v>0</v>
      </c>
      <c r="AA336" s="303">
        <v>-1394.79</v>
      </c>
      <c r="AB336" s="305">
        <v>1</v>
      </c>
      <c r="AC336" s="305">
        <v>1</v>
      </c>
      <c r="AD336" s="303">
        <v>1</v>
      </c>
      <c r="AE336" s="303">
        <v>1</v>
      </c>
      <c r="AF336" s="303">
        <v>-108.18</v>
      </c>
      <c r="AG336" s="303"/>
      <c r="AH336" s="303"/>
      <c r="AI336" s="305"/>
      <c r="AJ336" s="305"/>
    </row>
    <row r="337" spans="1:36" s="9" customFormat="1" ht="12.75" x14ac:dyDescent="0.2">
      <c r="A337" s="307"/>
      <c r="B337" s="307"/>
      <c r="C337" s="448"/>
      <c r="D337" s="448"/>
      <c r="E337" s="448"/>
      <c r="F337" s="448"/>
      <c r="G337" s="448"/>
      <c r="H337" s="448"/>
      <c r="I337" s="448"/>
      <c r="J337" s="310" t="s">
        <v>1447</v>
      </c>
      <c r="K337" s="303">
        <v>-294.76</v>
      </c>
      <c r="L337" s="303">
        <v>-64.12</v>
      </c>
      <c r="M337" s="303">
        <v>-8.59</v>
      </c>
      <c r="N337" s="303">
        <v>-250.82</v>
      </c>
      <c r="O337" s="303">
        <v>-10.87</v>
      </c>
      <c r="P337" s="444"/>
      <c r="Q337" s="303"/>
      <c r="R337" s="303"/>
      <c r="S337" s="444"/>
      <c r="T337" s="303">
        <v>-1342.73</v>
      </c>
      <c r="U337" s="303">
        <v>1.88</v>
      </c>
      <c r="V337" s="303"/>
      <c r="W337" s="303"/>
      <c r="X337" s="303">
        <v>-1360.99</v>
      </c>
      <c r="Y337" s="303"/>
      <c r="Z337" s="303"/>
      <c r="AA337" s="303">
        <v>-1406.19</v>
      </c>
      <c r="AB337" s="305">
        <v>1</v>
      </c>
      <c r="AC337" s="305">
        <v>1</v>
      </c>
      <c r="AD337" s="303">
        <v>3.4409999999999998</v>
      </c>
      <c r="AE337" s="303">
        <v>3.0280800000000001</v>
      </c>
      <c r="AF337" s="303">
        <v>-8.59</v>
      </c>
      <c r="AG337" s="303"/>
      <c r="AH337" s="303"/>
      <c r="AI337" s="305"/>
      <c r="AJ337" s="305"/>
    </row>
    <row r="338" spans="1:36" s="9" customFormat="1" ht="12.75" x14ac:dyDescent="0.2">
      <c r="A338" s="306">
        <v>350</v>
      </c>
      <c r="B338" s="307" t="s">
        <v>460</v>
      </c>
      <c r="C338" s="448" t="s">
        <v>1382</v>
      </c>
      <c r="D338" s="448"/>
      <c r="E338" s="448"/>
      <c r="F338" s="448"/>
      <c r="G338" s="448"/>
      <c r="H338" s="448"/>
      <c r="I338" s="448"/>
      <c r="J338" s="311" t="s">
        <v>78</v>
      </c>
      <c r="K338" s="303"/>
      <c r="L338" s="303"/>
      <c r="M338" s="303">
        <v>-2440.29</v>
      </c>
      <c r="N338" s="303"/>
      <c r="O338" s="303"/>
      <c r="P338" s="444">
        <v>-2555.79</v>
      </c>
      <c r="Q338" s="303"/>
      <c r="R338" s="303"/>
      <c r="S338" s="444"/>
      <c r="T338" s="303"/>
      <c r="U338" s="303"/>
      <c r="V338" s="303"/>
      <c r="W338" s="303">
        <v>-2594.13</v>
      </c>
      <c r="X338" s="303">
        <v>-2594.13</v>
      </c>
      <c r="Y338" s="303">
        <v>-2680.27</v>
      </c>
      <c r="Z338" s="303">
        <v>0</v>
      </c>
      <c r="AA338" s="303">
        <v>-2680.27</v>
      </c>
      <c r="AB338" s="305">
        <v>1</v>
      </c>
      <c r="AC338" s="305">
        <v>1</v>
      </c>
      <c r="AD338" s="303">
        <v>1</v>
      </c>
      <c r="AE338" s="303">
        <v>1</v>
      </c>
      <c r="AF338" s="303">
        <v>-2440.29</v>
      </c>
      <c r="AG338" s="303"/>
      <c r="AH338" s="303"/>
      <c r="AI338" s="305"/>
      <c r="AJ338" s="305"/>
    </row>
    <row r="339" spans="1:36" s="9" customFormat="1" ht="12.75" x14ac:dyDescent="0.2">
      <c r="A339" s="307"/>
      <c r="B339" s="307"/>
      <c r="C339" s="448"/>
      <c r="D339" s="448"/>
      <c r="E339" s="448"/>
      <c r="F339" s="448"/>
      <c r="G339" s="448"/>
      <c r="H339" s="448"/>
      <c r="I339" s="448"/>
      <c r="J339" s="310" t="s">
        <v>1448</v>
      </c>
      <c r="K339" s="303"/>
      <c r="L339" s="303"/>
      <c r="M339" s="303">
        <v>-115.5</v>
      </c>
      <c r="N339" s="303"/>
      <c r="O339" s="303"/>
      <c r="P339" s="444"/>
      <c r="Q339" s="303"/>
      <c r="R339" s="303"/>
      <c r="S339" s="444"/>
      <c r="T339" s="303">
        <v>-2555.79</v>
      </c>
      <c r="U339" s="303"/>
      <c r="V339" s="303"/>
      <c r="W339" s="303"/>
      <c r="X339" s="303">
        <v>-2594.13</v>
      </c>
      <c r="Y339" s="303"/>
      <c r="Z339" s="303"/>
      <c r="AA339" s="303">
        <v>-2680.27</v>
      </c>
      <c r="AB339" s="305">
        <v>1</v>
      </c>
      <c r="AC339" s="305">
        <v>1</v>
      </c>
      <c r="AD339" s="303">
        <v>3.4409999999999998</v>
      </c>
      <c r="AE339" s="303">
        <v>3.0280800000000001</v>
      </c>
      <c r="AF339" s="303">
        <v>-115.5</v>
      </c>
      <c r="AG339" s="303"/>
      <c r="AH339" s="303"/>
      <c r="AI339" s="305"/>
      <c r="AJ339" s="305"/>
    </row>
    <row r="340" spans="1:36" s="9" customFormat="1" ht="12.75" x14ac:dyDescent="0.2">
      <c r="A340" s="306">
        <v>351</v>
      </c>
      <c r="B340" s="307" t="s">
        <v>460</v>
      </c>
      <c r="C340" s="448" t="s">
        <v>1383</v>
      </c>
      <c r="D340" s="448"/>
      <c r="E340" s="448"/>
      <c r="F340" s="448"/>
      <c r="G340" s="448"/>
      <c r="H340" s="448"/>
      <c r="I340" s="448"/>
      <c r="J340" s="311" t="s">
        <v>78</v>
      </c>
      <c r="K340" s="303">
        <v>-22.38</v>
      </c>
      <c r="L340" s="303">
        <v>-2.3199999999999998</v>
      </c>
      <c r="M340" s="303">
        <v>-218.32</v>
      </c>
      <c r="N340" s="303">
        <v>-150.01</v>
      </c>
      <c r="O340" s="303">
        <v>-7.85</v>
      </c>
      <c r="P340" s="444">
        <v>-790.53</v>
      </c>
      <c r="Q340" s="303">
        <v>-77.61</v>
      </c>
      <c r="R340" s="303"/>
      <c r="S340" s="444"/>
      <c r="T340" s="303"/>
      <c r="U340" s="303"/>
      <c r="V340" s="303"/>
      <c r="W340" s="303">
        <v>-879.96</v>
      </c>
      <c r="X340" s="303">
        <v>-872.95</v>
      </c>
      <c r="Y340" s="303">
        <v>-901.94</v>
      </c>
      <c r="Z340" s="303">
        <v>0</v>
      </c>
      <c r="AA340" s="303">
        <v>-901.94</v>
      </c>
      <c r="AB340" s="305">
        <v>1</v>
      </c>
      <c r="AC340" s="305">
        <v>1</v>
      </c>
      <c r="AD340" s="303">
        <v>1</v>
      </c>
      <c r="AE340" s="303">
        <v>1</v>
      </c>
      <c r="AF340" s="303">
        <v>-218.32</v>
      </c>
      <c r="AG340" s="303"/>
      <c r="AH340" s="303"/>
      <c r="AI340" s="305"/>
      <c r="AJ340" s="305"/>
    </row>
    <row r="341" spans="1:36" s="9" customFormat="1" ht="12.75" x14ac:dyDescent="0.2">
      <c r="A341" s="307"/>
      <c r="B341" s="307"/>
      <c r="C341" s="448"/>
      <c r="D341" s="448"/>
      <c r="E341" s="448"/>
      <c r="F341" s="448"/>
      <c r="G341" s="448"/>
      <c r="H341" s="448"/>
      <c r="I341" s="448"/>
      <c r="J341" s="310" t="s">
        <v>1449</v>
      </c>
      <c r="K341" s="303">
        <v>-228.25</v>
      </c>
      <c r="L341" s="303"/>
      <c r="M341" s="303">
        <v>-17.350000000000001</v>
      </c>
      <c r="N341" s="303">
        <v>-159.52000000000001</v>
      </c>
      <c r="O341" s="303">
        <v>-6.91</v>
      </c>
      <c r="P341" s="444"/>
      <c r="Q341" s="303"/>
      <c r="R341" s="303"/>
      <c r="S341" s="444"/>
      <c r="T341" s="303">
        <v>-868.14</v>
      </c>
      <c r="U341" s="303">
        <v>1.2</v>
      </c>
      <c r="V341" s="303"/>
      <c r="W341" s="303"/>
      <c r="X341" s="303">
        <v>-879.96</v>
      </c>
      <c r="Y341" s="303"/>
      <c r="Z341" s="303"/>
      <c r="AA341" s="303">
        <v>-909.18000000000006</v>
      </c>
      <c r="AB341" s="305">
        <v>1</v>
      </c>
      <c r="AC341" s="305">
        <v>1</v>
      </c>
      <c r="AD341" s="303">
        <v>3.4409999999999998</v>
      </c>
      <c r="AE341" s="303">
        <v>3.0280800000000001</v>
      </c>
      <c r="AF341" s="303">
        <v>-17.350000000000001</v>
      </c>
      <c r="AG341" s="303"/>
      <c r="AH341" s="303"/>
      <c r="AI341" s="305"/>
      <c r="AJ341" s="305"/>
    </row>
    <row r="342" spans="1:36" s="9" customFormat="1" ht="12.75" x14ac:dyDescent="0.2">
      <c r="A342" s="306">
        <v>352</v>
      </c>
      <c r="B342" s="307" t="s">
        <v>460</v>
      </c>
      <c r="C342" s="448" t="s">
        <v>1384</v>
      </c>
      <c r="D342" s="448"/>
      <c r="E342" s="448"/>
      <c r="F342" s="448"/>
      <c r="G342" s="448"/>
      <c r="H342" s="448"/>
      <c r="I342" s="448"/>
      <c r="J342" s="311" t="s">
        <v>306</v>
      </c>
      <c r="K342" s="303">
        <v>29.06</v>
      </c>
      <c r="L342" s="303">
        <v>248.97</v>
      </c>
      <c r="M342" s="303">
        <v>182.53</v>
      </c>
      <c r="N342" s="303">
        <v>200.62</v>
      </c>
      <c r="O342" s="303">
        <v>10.5</v>
      </c>
      <c r="P342" s="444">
        <v>1128.17</v>
      </c>
      <c r="Q342" s="303">
        <v>103.79</v>
      </c>
      <c r="R342" s="303"/>
      <c r="S342" s="444"/>
      <c r="T342" s="303"/>
      <c r="U342" s="303"/>
      <c r="V342" s="303"/>
      <c r="W342" s="303">
        <v>1248.8399999999999</v>
      </c>
      <c r="X342" s="303">
        <v>1239.46</v>
      </c>
      <c r="Y342" s="303">
        <v>1280.6199999999999</v>
      </c>
      <c r="Z342" s="303">
        <v>0</v>
      </c>
      <c r="AA342" s="303">
        <v>1280.6199999999999</v>
      </c>
      <c r="AB342" s="305">
        <v>1</v>
      </c>
      <c r="AC342" s="305">
        <v>1</v>
      </c>
      <c r="AD342" s="303">
        <v>1</v>
      </c>
      <c r="AE342" s="303">
        <v>1</v>
      </c>
      <c r="AF342" s="303">
        <v>182.53</v>
      </c>
      <c r="AG342" s="303"/>
      <c r="AH342" s="303"/>
      <c r="AI342" s="305"/>
      <c r="AJ342" s="305"/>
    </row>
    <row r="343" spans="1:36" s="9" customFormat="1" ht="12.75" x14ac:dyDescent="0.2">
      <c r="A343" s="307"/>
      <c r="B343" s="307"/>
      <c r="C343" s="448"/>
      <c r="D343" s="448"/>
      <c r="E343" s="448"/>
      <c r="F343" s="448"/>
      <c r="G343" s="448"/>
      <c r="H343" s="448"/>
      <c r="I343" s="448"/>
      <c r="J343" s="310" t="s">
        <v>1450</v>
      </c>
      <c r="K343" s="303">
        <v>250.27</v>
      </c>
      <c r="L343" s="303">
        <v>55</v>
      </c>
      <c r="M343" s="303">
        <v>12.69</v>
      </c>
      <c r="N343" s="303">
        <v>213.35</v>
      </c>
      <c r="O343" s="303">
        <v>9.24</v>
      </c>
      <c r="P343" s="444"/>
      <c r="Q343" s="303"/>
      <c r="R343" s="303"/>
      <c r="S343" s="444"/>
      <c r="T343" s="303">
        <v>1231.96</v>
      </c>
      <c r="U343" s="303">
        <v>-1.6</v>
      </c>
      <c r="V343" s="303"/>
      <c r="W343" s="303"/>
      <c r="X343" s="303">
        <v>1248.8399999999999</v>
      </c>
      <c r="Y343" s="303"/>
      <c r="Z343" s="303"/>
      <c r="AA343" s="303">
        <v>1290.31</v>
      </c>
      <c r="AB343" s="305">
        <v>1</v>
      </c>
      <c r="AC343" s="305">
        <v>1</v>
      </c>
      <c r="AD343" s="303">
        <v>3.4409999999999998</v>
      </c>
      <c r="AE343" s="303">
        <v>3.0280800000000001</v>
      </c>
      <c r="AF343" s="303">
        <v>12.69</v>
      </c>
      <c r="AG343" s="303"/>
      <c r="AH343" s="303"/>
      <c r="AI343" s="305"/>
      <c r="AJ343" s="305"/>
    </row>
    <row r="344" spans="1:36" s="9" customFormat="1" ht="12.75" x14ac:dyDescent="0.2">
      <c r="A344" s="306">
        <v>353</v>
      </c>
      <c r="B344" s="307" t="s">
        <v>460</v>
      </c>
      <c r="C344" s="448" t="s">
        <v>1385</v>
      </c>
      <c r="D344" s="448"/>
      <c r="E344" s="448"/>
      <c r="F344" s="448"/>
      <c r="G344" s="448"/>
      <c r="H344" s="448"/>
      <c r="I344" s="448"/>
      <c r="J344" s="311" t="s">
        <v>78</v>
      </c>
      <c r="K344" s="303"/>
      <c r="L344" s="303"/>
      <c r="M344" s="303">
        <v>3327.7</v>
      </c>
      <c r="N344" s="303"/>
      <c r="O344" s="303"/>
      <c r="P344" s="444">
        <v>3485</v>
      </c>
      <c r="Q344" s="303"/>
      <c r="R344" s="303"/>
      <c r="S344" s="444"/>
      <c r="T344" s="303"/>
      <c r="U344" s="303"/>
      <c r="V344" s="303"/>
      <c r="W344" s="303">
        <v>3537.28</v>
      </c>
      <c r="X344" s="303">
        <v>3537.28</v>
      </c>
      <c r="Y344" s="303">
        <v>3654.74</v>
      </c>
      <c r="Z344" s="303">
        <v>0</v>
      </c>
      <c r="AA344" s="303">
        <v>3654.74</v>
      </c>
      <c r="AB344" s="305">
        <v>1</v>
      </c>
      <c r="AC344" s="305">
        <v>1</v>
      </c>
      <c r="AD344" s="303">
        <v>1</v>
      </c>
      <c r="AE344" s="303">
        <v>1</v>
      </c>
      <c r="AF344" s="303">
        <v>3327.7</v>
      </c>
      <c r="AG344" s="303"/>
      <c r="AH344" s="303"/>
      <c r="AI344" s="305"/>
      <c r="AJ344" s="305"/>
    </row>
    <row r="345" spans="1:36" s="9" customFormat="1" ht="12.75" x14ac:dyDescent="0.2">
      <c r="A345" s="307"/>
      <c r="B345" s="307"/>
      <c r="C345" s="448"/>
      <c r="D345" s="448"/>
      <c r="E345" s="448"/>
      <c r="F345" s="448"/>
      <c r="G345" s="448"/>
      <c r="H345" s="448"/>
      <c r="I345" s="448"/>
      <c r="J345" s="310" t="s">
        <v>568</v>
      </c>
      <c r="K345" s="303"/>
      <c r="L345" s="303"/>
      <c r="M345" s="303">
        <v>157.30000000000001</v>
      </c>
      <c r="N345" s="303"/>
      <c r="O345" s="303"/>
      <c r="P345" s="444"/>
      <c r="Q345" s="303"/>
      <c r="R345" s="303"/>
      <c r="S345" s="444"/>
      <c r="T345" s="303">
        <v>3485</v>
      </c>
      <c r="U345" s="303"/>
      <c r="V345" s="303"/>
      <c r="W345" s="303"/>
      <c r="X345" s="303">
        <v>3537.28</v>
      </c>
      <c r="Y345" s="303"/>
      <c r="Z345" s="303"/>
      <c r="AA345" s="303">
        <v>3654.74</v>
      </c>
      <c r="AB345" s="305">
        <v>1</v>
      </c>
      <c r="AC345" s="305">
        <v>1</v>
      </c>
      <c r="AD345" s="303">
        <v>3.4409999999999998</v>
      </c>
      <c r="AE345" s="303">
        <v>3.0280800000000001</v>
      </c>
      <c r="AF345" s="303">
        <v>157.30000000000001</v>
      </c>
      <c r="AG345" s="303"/>
      <c r="AH345" s="303"/>
      <c r="AI345" s="305"/>
      <c r="AJ345" s="305"/>
    </row>
    <row r="346" spans="1:36" s="9" customFormat="1" ht="12.75" x14ac:dyDescent="0.2">
      <c r="A346" s="306">
        <v>354</v>
      </c>
      <c r="B346" s="307" t="s">
        <v>460</v>
      </c>
      <c r="C346" s="448" t="s">
        <v>1386</v>
      </c>
      <c r="D346" s="448"/>
      <c r="E346" s="448"/>
      <c r="F346" s="448"/>
      <c r="G346" s="448"/>
      <c r="H346" s="448"/>
      <c r="I346" s="448"/>
      <c r="J346" s="311" t="s">
        <v>78</v>
      </c>
      <c r="K346" s="303">
        <v>24.37</v>
      </c>
      <c r="L346" s="303">
        <v>1.98</v>
      </c>
      <c r="M346" s="303">
        <v>123.98</v>
      </c>
      <c r="N346" s="303">
        <v>161.72</v>
      </c>
      <c r="O346" s="303">
        <v>8.4700000000000006</v>
      </c>
      <c r="P346" s="444">
        <v>731.52</v>
      </c>
      <c r="Q346" s="303">
        <v>83.67</v>
      </c>
      <c r="R346" s="303"/>
      <c r="S346" s="444"/>
      <c r="T346" s="303"/>
      <c r="U346" s="303"/>
      <c r="V346" s="303"/>
      <c r="W346" s="303">
        <v>826.13</v>
      </c>
      <c r="X346" s="303">
        <v>818.57</v>
      </c>
      <c r="Y346" s="303">
        <v>845.75</v>
      </c>
      <c r="Z346" s="303">
        <v>0</v>
      </c>
      <c r="AA346" s="303">
        <v>845.75</v>
      </c>
      <c r="AB346" s="305">
        <v>1</v>
      </c>
      <c r="AC346" s="305">
        <v>1</v>
      </c>
      <c r="AD346" s="303">
        <v>1</v>
      </c>
      <c r="AE346" s="303">
        <v>1</v>
      </c>
      <c r="AF346" s="303">
        <v>123.98</v>
      </c>
      <c r="AG346" s="303"/>
      <c r="AH346" s="303"/>
      <c r="AI346" s="305"/>
      <c r="AJ346" s="305"/>
    </row>
    <row r="347" spans="1:36" s="9" customFormat="1" ht="12.75" x14ac:dyDescent="0.2">
      <c r="A347" s="307"/>
      <c r="B347" s="307"/>
      <c r="C347" s="448"/>
      <c r="D347" s="448"/>
      <c r="E347" s="448"/>
      <c r="F347" s="448"/>
      <c r="G347" s="448"/>
      <c r="H347" s="448"/>
      <c r="I347" s="448"/>
      <c r="J347" s="310" t="s">
        <v>1451</v>
      </c>
      <c r="K347" s="303">
        <v>246.08</v>
      </c>
      <c r="L347" s="303"/>
      <c r="M347" s="303">
        <v>9.85</v>
      </c>
      <c r="N347" s="303">
        <v>171.99</v>
      </c>
      <c r="O347" s="303">
        <v>7.45</v>
      </c>
      <c r="P347" s="444"/>
      <c r="Q347" s="303"/>
      <c r="R347" s="303"/>
      <c r="S347" s="444"/>
      <c r="T347" s="303">
        <v>815.18999999999994</v>
      </c>
      <c r="U347" s="303">
        <v>-1.29</v>
      </c>
      <c r="V347" s="303"/>
      <c r="W347" s="303"/>
      <c r="X347" s="303">
        <v>826.13</v>
      </c>
      <c r="Y347" s="303"/>
      <c r="Z347" s="303"/>
      <c r="AA347" s="303">
        <v>853.56</v>
      </c>
      <c r="AB347" s="305">
        <v>1</v>
      </c>
      <c r="AC347" s="305">
        <v>1</v>
      </c>
      <c r="AD347" s="303">
        <v>3.4409999999999998</v>
      </c>
      <c r="AE347" s="303">
        <v>3.0280800000000001</v>
      </c>
      <c r="AF347" s="303">
        <v>9.85</v>
      </c>
      <c r="AG347" s="303"/>
      <c r="AH347" s="303"/>
      <c r="AI347" s="305"/>
      <c r="AJ347" s="305"/>
    </row>
    <row r="348" spans="1:36" s="9" customFormat="1" ht="12.75" x14ac:dyDescent="0.2">
      <c r="A348" s="443" t="s">
        <v>1387</v>
      </c>
      <c r="B348" s="443"/>
      <c r="C348" s="447" t="s">
        <v>1388</v>
      </c>
      <c r="D348" s="447"/>
      <c r="E348" s="447"/>
      <c r="F348" s="447"/>
      <c r="G348" s="447"/>
      <c r="H348" s="447"/>
      <c r="I348" s="447"/>
      <c r="J348" s="308"/>
      <c r="K348" s="312">
        <v>5.1400000000000006</v>
      </c>
      <c r="L348" s="312">
        <v>23.319999999999997</v>
      </c>
      <c r="M348" s="312">
        <v>2342.0599999999995</v>
      </c>
      <c r="N348" s="312">
        <v>32.49</v>
      </c>
      <c r="O348" s="312">
        <v>1.7600000000000002</v>
      </c>
      <c r="P348" s="312">
        <v>2611.98</v>
      </c>
      <c r="Q348" s="312">
        <v>17.360000000000003</v>
      </c>
      <c r="R348" s="312">
        <v>0</v>
      </c>
      <c r="S348" s="312">
        <v>0</v>
      </c>
      <c r="T348" s="312">
        <v>0</v>
      </c>
      <c r="U348" s="312">
        <v>0</v>
      </c>
      <c r="V348" s="312">
        <v>0</v>
      </c>
      <c r="W348" s="312">
        <v>2668.4900000000002</v>
      </c>
      <c r="X348" s="309">
        <v>2666.92</v>
      </c>
      <c r="Y348" s="309">
        <v>2755.4799999999996</v>
      </c>
      <c r="Z348" s="309">
        <v>0</v>
      </c>
      <c r="AA348" s="304">
        <v>2755.4799999999996</v>
      </c>
      <c r="AB348" s="304"/>
      <c r="AC348" s="304"/>
      <c r="AD348" s="312"/>
      <c r="AE348" s="312"/>
      <c r="AF348" s="312">
        <v>2342.0599999999995</v>
      </c>
      <c r="AG348" s="312">
        <v>0</v>
      </c>
      <c r="AH348" s="312">
        <v>0</v>
      </c>
      <c r="AI348" s="304"/>
      <c r="AJ348" s="304"/>
    </row>
    <row r="349" spans="1:36" s="9" customFormat="1" ht="12.75" x14ac:dyDescent="0.2">
      <c r="A349" s="443"/>
      <c r="B349" s="443"/>
      <c r="C349" s="447"/>
      <c r="D349" s="447"/>
      <c r="E349" s="447"/>
      <c r="F349" s="447"/>
      <c r="G349" s="447"/>
      <c r="H349" s="447"/>
      <c r="I349" s="447"/>
      <c r="J349" s="308"/>
      <c r="K349" s="312">
        <v>46.45</v>
      </c>
      <c r="L349" s="312">
        <v>4.57</v>
      </c>
      <c r="M349" s="312">
        <v>128.99999999999997</v>
      </c>
      <c r="N349" s="312">
        <v>35.35</v>
      </c>
      <c r="O349" s="312">
        <v>1.55</v>
      </c>
      <c r="P349" s="312"/>
      <c r="Q349" s="312">
        <v>0</v>
      </c>
      <c r="R349" s="312">
        <v>0</v>
      </c>
      <c r="S349" s="312"/>
      <c r="T349" s="312">
        <v>2629.3400000000006</v>
      </c>
      <c r="U349" s="312">
        <v>-0.28000000000000003</v>
      </c>
      <c r="V349" s="312">
        <v>0</v>
      </c>
      <c r="W349" s="312">
        <v>0</v>
      </c>
      <c r="X349" s="309">
        <v>2668.4900000000002</v>
      </c>
      <c r="Y349" s="309">
        <v>1.6199999999999999</v>
      </c>
      <c r="Z349" s="309">
        <v>0</v>
      </c>
      <c r="AA349" s="304">
        <v>2757.1</v>
      </c>
      <c r="AB349" s="304"/>
      <c r="AC349" s="304"/>
      <c r="AD349" s="312"/>
      <c r="AE349" s="312"/>
      <c r="AF349" s="312">
        <v>128.99999999999997</v>
      </c>
      <c r="AG349" s="312">
        <v>0</v>
      </c>
      <c r="AH349" s="312">
        <v>0</v>
      </c>
      <c r="AI349" s="304"/>
      <c r="AJ349" s="304"/>
    </row>
    <row r="350" spans="1:36" s="9" customFormat="1" ht="12.75" x14ac:dyDescent="0.2">
      <c r="A350" s="306">
        <v>404</v>
      </c>
      <c r="B350" s="307" t="s">
        <v>527</v>
      </c>
      <c r="C350" s="448" t="s">
        <v>528</v>
      </c>
      <c r="D350" s="448"/>
      <c r="E350" s="448"/>
      <c r="F350" s="448"/>
      <c r="G350" s="448"/>
      <c r="H350" s="448"/>
      <c r="I350" s="448"/>
      <c r="J350" s="311" t="s">
        <v>178</v>
      </c>
      <c r="K350" s="303"/>
      <c r="L350" s="303"/>
      <c r="M350" s="303">
        <v>873.85</v>
      </c>
      <c r="N350" s="303"/>
      <c r="O350" s="303"/>
      <c r="P350" s="444">
        <v>923.83</v>
      </c>
      <c r="Q350" s="303"/>
      <c r="R350" s="303"/>
      <c r="S350" s="444"/>
      <c r="T350" s="303"/>
      <c r="U350" s="303"/>
      <c r="V350" s="303"/>
      <c r="W350" s="303">
        <v>937.69</v>
      </c>
      <c r="X350" s="303">
        <v>937.69</v>
      </c>
      <c r="Y350" s="303">
        <v>968.83</v>
      </c>
      <c r="Z350" s="303">
        <v>0</v>
      </c>
      <c r="AA350" s="303">
        <v>968.83</v>
      </c>
      <c r="AB350" s="305">
        <v>1</v>
      </c>
      <c r="AC350" s="305">
        <v>1</v>
      </c>
      <c r="AD350" s="303">
        <v>1</v>
      </c>
      <c r="AE350" s="303">
        <v>1</v>
      </c>
      <c r="AF350" s="303">
        <v>873.85</v>
      </c>
      <c r="AG350" s="303"/>
      <c r="AH350" s="303"/>
      <c r="AI350" s="305"/>
      <c r="AJ350" s="305"/>
    </row>
    <row r="351" spans="1:36" s="9" customFormat="1" ht="12.75" x14ac:dyDescent="0.2">
      <c r="A351" s="307"/>
      <c r="B351" s="307"/>
      <c r="C351" s="448"/>
      <c r="D351" s="448"/>
      <c r="E351" s="448"/>
      <c r="F351" s="448"/>
      <c r="G351" s="448"/>
      <c r="H351" s="448"/>
      <c r="I351" s="448"/>
      <c r="J351" s="310" t="s">
        <v>1452</v>
      </c>
      <c r="K351" s="303"/>
      <c r="L351" s="303"/>
      <c r="M351" s="303">
        <v>49.98</v>
      </c>
      <c r="N351" s="303"/>
      <c r="O351" s="303"/>
      <c r="P351" s="444"/>
      <c r="Q351" s="303"/>
      <c r="R351" s="303"/>
      <c r="S351" s="444"/>
      <c r="T351" s="303">
        <v>923.83</v>
      </c>
      <c r="U351" s="303"/>
      <c r="V351" s="303"/>
      <c r="W351" s="303"/>
      <c r="X351" s="303">
        <v>937.69</v>
      </c>
      <c r="Y351" s="303"/>
      <c r="Z351" s="303"/>
      <c r="AA351" s="303">
        <v>968.83</v>
      </c>
      <c r="AB351" s="305">
        <v>1</v>
      </c>
      <c r="AC351" s="305">
        <v>1</v>
      </c>
      <c r="AD351" s="303">
        <v>3.4409999999999998</v>
      </c>
      <c r="AE351" s="303">
        <v>3.0280800000000001</v>
      </c>
      <c r="AF351" s="303">
        <v>49.98</v>
      </c>
      <c r="AG351" s="303"/>
      <c r="AH351" s="303"/>
      <c r="AI351" s="305"/>
      <c r="AJ351" s="305"/>
    </row>
    <row r="352" spans="1:36" s="9" customFormat="1" ht="12.75" x14ac:dyDescent="0.2">
      <c r="A352" s="306">
        <v>405</v>
      </c>
      <c r="B352" s="307" t="s">
        <v>527</v>
      </c>
      <c r="C352" s="448" t="s">
        <v>1389</v>
      </c>
      <c r="D352" s="448"/>
      <c r="E352" s="448"/>
      <c r="F352" s="448"/>
      <c r="G352" s="448"/>
      <c r="H352" s="448"/>
      <c r="I352" s="448"/>
      <c r="J352" s="311" t="s">
        <v>178</v>
      </c>
      <c r="K352" s="303"/>
      <c r="L352" s="303"/>
      <c r="M352" s="303">
        <v>117.69</v>
      </c>
      <c r="N352" s="303"/>
      <c r="O352" s="303"/>
      <c r="P352" s="444">
        <v>124.42</v>
      </c>
      <c r="Q352" s="303"/>
      <c r="R352" s="303"/>
      <c r="S352" s="444"/>
      <c r="T352" s="303"/>
      <c r="U352" s="303"/>
      <c r="V352" s="303"/>
      <c r="W352" s="303">
        <v>126.29</v>
      </c>
      <c r="X352" s="303">
        <v>126.29</v>
      </c>
      <c r="Y352" s="303">
        <v>130.47999999999999</v>
      </c>
      <c r="Z352" s="303">
        <v>0</v>
      </c>
      <c r="AA352" s="303">
        <v>130.47999999999999</v>
      </c>
      <c r="AB352" s="305">
        <v>1</v>
      </c>
      <c r="AC352" s="305">
        <v>1</v>
      </c>
      <c r="AD352" s="303">
        <v>1</v>
      </c>
      <c r="AE352" s="303">
        <v>1</v>
      </c>
      <c r="AF352" s="303">
        <v>117.69</v>
      </c>
      <c r="AG352" s="303"/>
      <c r="AH352" s="303"/>
      <c r="AI352" s="305"/>
      <c r="AJ352" s="305"/>
    </row>
    <row r="353" spans="1:36" s="9" customFormat="1" ht="12.75" x14ac:dyDescent="0.2">
      <c r="A353" s="307"/>
      <c r="B353" s="307"/>
      <c r="C353" s="448"/>
      <c r="D353" s="448"/>
      <c r="E353" s="448"/>
      <c r="F353" s="448"/>
      <c r="G353" s="448"/>
      <c r="H353" s="448"/>
      <c r="I353" s="448"/>
      <c r="J353" s="310" t="s">
        <v>1453</v>
      </c>
      <c r="K353" s="303"/>
      <c r="L353" s="303"/>
      <c r="M353" s="303">
        <v>6.73</v>
      </c>
      <c r="N353" s="303"/>
      <c r="O353" s="303"/>
      <c r="P353" s="444"/>
      <c r="Q353" s="303"/>
      <c r="R353" s="303"/>
      <c r="S353" s="444"/>
      <c r="T353" s="303">
        <v>124.42</v>
      </c>
      <c r="U353" s="303"/>
      <c r="V353" s="303"/>
      <c r="W353" s="303"/>
      <c r="X353" s="303">
        <v>126.29</v>
      </c>
      <c r="Y353" s="303"/>
      <c r="Z353" s="303"/>
      <c r="AA353" s="303">
        <v>130.47999999999999</v>
      </c>
      <c r="AB353" s="305">
        <v>1</v>
      </c>
      <c r="AC353" s="305">
        <v>1</v>
      </c>
      <c r="AD353" s="303">
        <v>3.4409999999999998</v>
      </c>
      <c r="AE353" s="303">
        <v>3.0280800000000001</v>
      </c>
      <c r="AF353" s="303">
        <v>6.73</v>
      </c>
      <c r="AG353" s="303"/>
      <c r="AH353" s="303"/>
      <c r="AI353" s="305"/>
      <c r="AJ353" s="305"/>
    </row>
    <row r="354" spans="1:36" s="9" customFormat="1" ht="12.75" x14ac:dyDescent="0.2">
      <c r="A354" s="306">
        <v>406</v>
      </c>
      <c r="B354" s="307" t="s">
        <v>527</v>
      </c>
      <c r="C354" s="448" t="s">
        <v>1390</v>
      </c>
      <c r="D354" s="448"/>
      <c r="E354" s="448"/>
      <c r="F354" s="448"/>
      <c r="G354" s="448"/>
      <c r="H354" s="448"/>
      <c r="I354" s="448"/>
      <c r="J354" s="311" t="s">
        <v>178</v>
      </c>
      <c r="K354" s="303"/>
      <c r="L354" s="303"/>
      <c r="M354" s="303">
        <v>492.74</v>
      </c>
      <c r="N354" s="303"/>
      <c r="O354" s="303"/>
      <c r="P354" s="444">
        <v>520.91999999999996</v>
      </c>
      <c r="Q354" s="303"/>
      <c r="R354" s="303"/>
      <c r="S354" s="444"/>
      <c r="T354" s="303"/>
      <c r="U354" s="303"/>
      <c r="V354" s="303"/>
      <c r="W354" s="303">
        <v>528.73</v>
      </c>
      <c r="X354" s="303">
        <v>528.73</v>
      </c>
      <c r="Y354" s="303">
        <v>546.29</v>
      </c>
      <c r="Z354" s="303">
        <v>0</v>
      </c>
      <c r="AA354" s="303">
        <v>546.29</v>
      </c>
      <c r="AB354" s="305">
        <v>1</v>
      </c>
      <c r="AC354" s="305">
        <v>1</v>
      </c>
      <c r="AD354" s="303">
        <v>1</v>
      </c>
      <c r="AE354" s="303">
        <v>1</v>
      </c>
      <c r="AF354" s="303">
        <v>492.74</v>
      </c>
      <c r="AG354" s="303"/>
      <c r="AH354" s="303"/>
      <c r="AI354" s="305"/>
      <c r="AJ354" s="305"/>
    </row>
    <row r="355" spans="1:36" s="9" customFormat="1" ht="12.75" x14ac:dyDescent="0.2">
      <c r="A355" s="307"/>
      <c r="B355" s="307"/>
      <c r="C355" s="448"/>
      <c r="D355" s="448"/>
      <c r="E355" s="448"/>
      <c r="F355" s="448"/>
      <c r="G355" s="448"/>
      <c r="H355" s="448"/>
      <c r="I355" s="448"/>
      <c r="J355" s="310" t="s">
        <v>1454</v>
      </c>
      <c r="K355" s="303"/>
      <c r="L355" s="303"/>
      <c r="M355" s="303">
        <v>28.18</v>
      </c>
      <c r="N355" s="303"/>
      <c r="O355" s="303"/>
      <c r="P355" s="444"/>
      <c r="Q355" s="303"/>
      <c r="R355" s="303"/>
      <c r="S355" s="444"/>
      <c r="T355" s="303">
        <v>520.91999999999996</v>
      </c>
      <c r="U355" s="303"/>
      <c r="V355" s="303"/>
      <c r="W355" s="303"/>
      <c r="X355" s="303">
        <v>528.73</v>
      </c>
      <c r="Y355" s="303"/>
      <c r="Z355" s="303"/>
      <c r="AA355" s="303">
        <v>546.29</v>
      </c>
      <c r="AB355" s="305">
        <v>1</v>
      </c>
      <c r="AC355" s="305">
        <v>1</v>
      </c>
      <c r="AD355" s="303">
        <v>3.4409999999999998</v>
      </c>
      <c r="AE355" s="303">
        <v>3.0280800000000001</v>
      </c>
      <c r="AF355" s="303">
        <v>28.18</v>
      </c>
      <c r="AG355" s="303"/>
      <c r="AH355" s="303"/>
      <c r="AI355" s="305"/>
      <c r="AJ355" s="305"/>
    </row>
    <row r="356" spans="1:36" s="9" customFormat="1" ht="12.75" x14ac:dyDescent="0.2">
      <c r="A356" s="306">
        <v>407</v>
      </c>
      <c r="B356" s="307" t="s">
        <v>527</v>
      </c>
      <c r="C356" s="448" t="s">
        <v>1391</v>
      </c>
      <c r="D356" s="448"/>
      <c r="E356" s="448"/>
      <c r="F356" s="448"/>
      <c r="G356" s="448"/>
      <c r="H356" s="448"/>
      <c r="I356" s="448"/>
      <c r="J356" s="311" t="s">
        <v>178</v>
      </c>
      <c r="K356" s="303">
        <v>0.28999999999999998</v>
      </c>
      <c r="L356" s="303">
        <v>0.03</v>
      </c>
      <c r="M356" s="303">
        <v>10.39</v>
      </c>
      <c r="N356" s="303">
        <v>1.87</v>
      </c>
      <c r="O356" s="303">
        <v>0.1</v>
      </c>
      <c r="P356" s="444">
        <v>17.88</v>
      </c>
      <c r="Q356" s="303">
        <v>0.97</v>
      </c>
      <c r="R356" s="303"/>
      <c r="S356" s="444"/>
      <c r="T356" s="303"/>
      <c r="U356" s="303"/>
      <c r="V356" s="303"/>
      <c r="W356" s="303">
        <v>19.11</v>
      </c>
      <c r="X356" s="303">
        <v>19.02</v>
      </c>
      <c r="Y356" s="303">
        <v>19.649999999999999</v>
      </c>
      <c r="Z356" s="303">
        <v>0</v>
      </c>
      <c r="AA356" s="303">
        <v>19.649999999999999</v>
      </c>
      <c r="AB356" s="305">
        <v>1</v>
      </c>
      <c r="AC356" s="305">
        <v>1</v>
      </c>
      <c r="AD356" s="303">
        <v>1</v>
      </c>
      <c r="AE356" s="303">
        <v>1</v>
      </c>
      <c r="AF356" s="303">
        <v>10.39</v>
      </c>
      <c r="AG356" s="303"/>
      <c r="AH356" s="303"/>
      <c r="AI356" s="305"/>
      <c r="AJ356" s="305"/>
    </row>
    <row r="357" spans="1:36" s="9" customFormat="1" ht="12.75" x14ac:dyDescent="0.2">
      <c r="A357" s="307"/>
      <c r="B357" s="307"/>
      <c r="C357" s="448"/>
      <c r="D357" s="448"/>
      <c r="E357" s="448"/>
      <c r="F357" s="448"/>
      <c r="G357" s="448"/>
      <c r="H357" s="448"/>
      <c r="I357" s="448"/>
      <c r="J357" s="310" t="s">
        <v>1455</v>
      </c>
      <c r="K357" s="303">
        <v>2.83</v>
      </c>
      <c r="L357" s="303">
        <v>0.01</v>
      </c>
      <c r="M357" s="303">
        <v>0.59</v>
      </c>
      <c r="N357" s="303">
        <v>1.98</v>
      </c>
      <c r="O357" s="303">
        <v>0.09</v>
      </c>
      <c r="P357" s="444"/>
      <c r="Q357" s="303"/>
      <c r="R357" s="303"/>
      <c r="S357" s="444"/>
      <c r="T357" s="303">
        <v>18.849999999999998</v>
      </c>
      <c r="U357" s="303">
        <v>-0.02</v>
      </c>
      <c r="V357" s="303"/>
      <c r="W357" s="303"/>
      <c r="X357" s="303">
        <v>19.11</v>
      </c>
      <c r="Y357" s="303"/>
      <c r="Z357" s="303"/>
      <c r="AA357" s="303">
        <v>19.739999999999998</v>
      </c>
      <c r="AB357" s="305">
        <v>1</v>
      </c>
      <c r="AC357" s="305">
        <v>1</v>
      </c>
      <c r="AD357" s="303">
        <v>3.4409999999999998</v>
      </c>
      <c r="AE357" s="303">
        <v>3.0280800000000001</v>
      </c>
      <c r="AF357" s="303">
        <v>0.59</v>
      </c>
      <c r="AG357" s="303"/>
      <c r="AH357" s="303"/>
      <c r="AI357" s="305"/>
      <c r="AJ357" s="305"/>
    </row>
    <row r="358" spans="1:36" s="9" customFormat="1" ht="12.75" x14ac:dyDescent="0.2">
      <c r="A358" s="306">
        <v>408</v>
      </c>
      <c r="B358" s="307" t="s">
        <v>527</v>
      </c>
      <c r="C358" s="448" t="s">
        <v>1392</v>
      </c>
      <c r="D358" s="448"/>
      <c r="E358" s="448"/>
      <c r="F358" s="448"/>
      <c r="G358" s="448"/>
      <c r="H358" s="448"/>
      <c r="I358" s="448"/>
      <c r="J358" s="311" t="s">
        <v>178</v>
      </c>
      <c r="K358" s="303">
        <v>0.13</v>
      </c>
      <c r="L358" s="303">
        <v>1.56</v>
      </c>
      <c r="M358" s="303">
        <v>25.61</v>
      </c>
      <c r="N358" s="303">
        <v>0.78</v>
      </c>
      <c r="O358" s="303">
        <v>0.05</v>
      </c>
      <c r="P358" s="444">
        <v>31.51</v>
      </c>
      <c r="Q358" s="303">
        <v>0.47</v>
      </c>
      <c r="R358" s="303"/>
      <c r="S358" s="444"/>
      <c r="T358" s="303"/>
      <c r="U358" s="303"/>
      <c r="V358" s="303"/>
      <c r="W358" s="303">
        <v>32.450000000000003</v>
      </c>
      <c r="X358" s="303">
        <v>32.409999999999997</v>
      </c>
      <c r="Y358" s="303">
        <v>33.49</v>
      </c>
      <c r="Z358" s="303">
        <v>0</v>
      </c>
      <c r="AA358" s="303">
        <v>33.49</v>
      </c>
      <c r="AB358" s="305">
        <v>1</v>
      </c>
      <c r="AC358" s="305">
        <v>1</v>
      </c>
      <c r="AD358" s="303">
        <v>1</v>
      </c>
      <c r="AE358" s="303">
        <v>1</v>
      </c>
      <c r="AF358" s="303">
        <v>25.61</v>
      </c>
      <c r="AG358" s="303"/>
      <c r="AH358" s="303"/>
      <c r="AI358" s="305"/>
      <c r="AJ358" s="305"/>
    </row>
    <row r="359" spans="1:36" s="9" customFormat="1" ht="12.75" x14ac:dyDescent="0.2">
      <c r="A359" s="307"/>
      <c r="B359" s="307"/>
      <c r="C359" s="448"/>
      <c r="D359" s="448"/>
      <c r="E359" s="448"/>
      <c r="F359" s="448"/>
      <c r="G359" s="448"/>
      <c r="H359" s="448"/>
      <c r="I359" s="448"/>
      <c r="J359" s="310" t="s">
        <v>1456</v>
      </c>
      <c r="K359" s="303">
        <v>1.08</v>
      </c>
      <c r="L359" s="303">
        <v>0.28999999999999998</v>
      </c>
      <c r="M359" s="303">
        <v>1.47</v>
      </c>
      <c r="N359" s="303">
        <v>0.92</v>
      </c>
      <c r="O359" s="303">
        <v>0.04</v>
      </c>
      <c r="P359" s="444"/>
      <c r="Q359" s="303"/>
      <c r="R359" s="303"/>
      <c r="S359" s="444"/>
      <c r="T359" s="303">
        <v>31.98</v>
      </c>
      <c r="U359" s="303">
        <v>-0.01</v>
      </c>
      <c r="V359" s="303"/>
      <c r="W359" s="303"/>
      <c r="X359" s="303">
        <v>32.450000000000003</v>
      </c>
      <c r="Y359" s="303"/>
      <c r="Z359" s="303"/>
      <c r="AA359" s="303">
        <v>33.53</v>
      </c>
      <c r="AB359" s="305">
        <v>1</v>
      </c>
      <c r="AC359" s="305">
        <v>1</v>
      </c>
      <c r="AD359" s="303">
        <v>3.4409999999999998</v>
      </c>
      <c r="AE359" s="303">
        <v>3.0280800000000001</v>
      </c>
      <c r="AF359" s="303">
        <v>1.47</v>
      </c>
      <c r="AG359" s="303"/>
      <c r="AH359" s="303"/>
      <c r="AI359" s="305"/>
      <c r="AJ359" s="305"/>
    </row>
    <row r="360" spans="1:36" s="9" customFormat="1" ht="12.75" x14ac:dyDescent="0.2">
      <c r="A360" s="306">
        <v>409</v>
      </c>
      <c r="B360" s="307" t="s">
        <v>527</v>
      </c>
      <c r="C360" s="448" t="s">
        <v>1393</v>
      </c>
      <c r="D360" s="448"/>
      <c r="E360" s="448"/>
      <c r="F360" s="448"/>
      <c r="G360" s="448"/>
      <c r="H360" s="448"/>
      <c r="I360" s="448"/>
      <c r="J360" s="311" t="s">
        <v>178</v>
      </c>
      <c r="K360" s="303">
        <v>0.21</v>
      </c>
      <c r="L360" s="303">
        <v>0.54</v>
      </c>
      <c r="M360" s="303">
        <v>14.16</v>
      </c>
      <c r="N360" s="303">
        <v>1.41</v>
      </c>
      <c r="O360" s="303">
        <v>7.0000000000000007E-2</v>
      </c>
      <c r="P360" s="444">
        <v>20.64</v>
      </c>
      <c r="Q360" s="303">
        <v>0.73</v>
      </c>
      <c r="R360" s="303"/>
      <c r="S360" s="444"/>
      <c r="T360" s="303"/>
      <c r="U360" s="303"/>
      <c r="V360" s="303"/>
      <c r="W360" s="303">
        <v>21.68</v>
      </c>
      <c r="X360" s="303">
        <v>21.61</v>
      </c>
      <c r="Y360" s="303">
        <v>22.33</v>
      </c>
      <c r="Z360" s="303">
        <v>0</v>
      </c>
      <c r="AA360" s="303">
        <v>22.33</v>
      </c>
      <c r="AB360" s="305">
        <v>1</v>
      </c>
      <c r="AC360" s="305">
        <v>1</v>
      </c>
      <c r="AD360" s="303">
        <v>1</v>
      </c>
      <c r="AE360" s="303">
        <v>1</v>
      </c>
      <c r="AF360" s="303">
        <v>14.16</v>
      </c>
      <c r="AG360" s="303"/>
      <c r="AH360" s="303"/>
      <c r="AI360" s="305"/>
      <c r="AJ360" s="305"/>
    </row>
    <row r="361" spans="1:36" s="9" customFormat="1" ht="12.75" x14ac:dyDescent="0.2">
      <c r="A361" s="307"/>
      <c r="B361" s="307"/>
      <c r="C361" s="448"/>
      <c r="D361" s="448"/>
      <c r="E361" s="448"/>
      <c r="F361" s="448"/>
      <c r="G361" s="448"/>
      <c r="H361" s="448"/>
      <c r="I361" s="448"/>
      <c r="J361" s="310" t="s">
        <v>1457</v>
      </c>
      <c r="K361" s="303">
        <v>2.06</v>
      </c>
      <c r="L361" s="303">
        <v>0.09</v>
      </c>
      <c r="M361" s="303">
        <v>0.83</v>
      </c>
      <c r="N361" s="303">
        <v>1.5</v>
      </c>
      <c r="O361" s="303">
        <v>7.0000000000000007E-2</v>
      </c>
      <c r="P361" s="444"/>
      <c r="Q361" s="303"/>
      <c r="R361" s="303"/>
      <c r="S361" s="444"/>
      <c r="T361" s="303">
        <v>21.37</v>
      </c>
      <c r="U361" s="303">
        <v>-0.01</v>
      </c>
      <c r="V361" s="303"/>
      <c r="W361" s="303"/>
      <c r="X361" s="303">
        <v>21.68</v>
      </c>
      <c r="Y361" s="303"/>
      <c r="Z361" s="303"/>
      <c r="AA361" s="303">
        <v>22.4</v>
      </c>
      <c r="AB361" s="305">
        <v>1</v>
      </c>
      <c r="AC361" s="305">
        <v>1</v>
      </c>
      <c r="AD361" s="303">
        <v>3.4409999999999998</v>
      </c>
      <c r="AE361" s="303">
        <v>3.0280800000000001</v>
      </c>
      <c r="AF361" s="303">
        <v>0.83</v>
      </c>
      <c r="AG361" s="303"/>
      <c r="AH361" s="303"/>
      <c r="AI361" s="305"/>
      <c r="AJ361" s="305"/>
    </row>
    <row r="362" spans="1:36" s="9" customFormat="1" ht="12.75" x14ac:dyDescent="0.2">
      <c r="A362" s="306">
        <v>410</v>
      </c>
      <c r="B362" s="307" t="s">
        <v>527</v>
      </c>
      <c r="C362" s="448" t="s">
        <v>528</v>
      </c>
      <c r="D362" s="448"/>
      <c r="E362" s="448"/>
      <c r="F362" s="448"/>
      <c r="G362" s="448"/>
      <c r="H362" s="448"/>
      <c r="I362" s="448"/>
      <c r="J362" s="311" t="s">
        <v>178</v>
      </c>
      <c r="K362" s="303"/>
      <c r="L362" s="303"/>
      <c r="M362" s="303">
        <v>-1121.6400000000001</v>
      </c>
      <c r="N362" s="303"/>
      <c r="O362" s="303"/>
      <c r="P362" s="444">
        <v>-1185.8</v>
      </c>
      <c r="Q362" s="303"/>
      <c r="R362" s="303"/>
      <c r="S362" s="444"/>
      <c r="T362" s="303"/>
      <c r="U362" s="303"/>
      <c r="V362" s="303"/>
      <c r="W362" s="303">
        <v>-1203.5899999999999</v>
      </c>
      <c r="X362" s="303">
        <v>-1203.5899999999999</v>
      </c>
      <c r="Y362" s="303">
        <v>-1243.56</v>
      </c>
      <c r="Z362" s="303">
        <v>0</v>
      </c>
      <c r="AA362" s="303">
        <v>-1243.56</v>
      </c>
      <c r="AB362" s="305">
        <v>1</v>
      </c>
      <c r="AC362" s="305">
        <v>1</v>
      </c>
      <c r="AD362" s="303">
        <v>1</v>
      </c>
      <c r="AE362" s="303">
        <v>1</v>
      </c>
      <c r="AF362" s="303">
        <v>-1121.6400000000001</v>
      </c>
      <c r="AG362" s="303"/>
      <c r="AH362" s="303"/>
      <c r="AI362" s="305"/>
      <c r="AJ362" s="305"/>
    </row>
    <row r="363" spans="1:36" s="9" customFormat="1" ht="12.75" x14ac:dyDescent="0.2">
      <c r="A363" s="307"/>
      <c r="B363" s="307"/>
      <c r="C363" s="448"/>
      <c r="D363" s="448"/>
      <c r="E363" s="448"/>
      <c r="F363" s="448"/>
      <c r="G363" s="448"/>
      <c r="H363" s="448"/>
      <c r="I363" s="448"/>
      <c r="J363" s="310" t="s">
        <v>1458</v>
      </c>
      <c r="K363" s="303"/>
      <c r="L363" s="303"/>
      <c r="M363" s="303">
        <v>-64.16</v>
      </c>
      <c r="N363" s="303"/>
      <c r="O363" s="303"/>
      <c r="P363" s="444"/>
      <c r="Q363" s="303"/>
      <c r="R363" s="303"/>
      <c r="S363" s="444"/>
      <c r="T363" s="303">
        <v>-1185.8</v>
      </c>
      <c r="U363" s="303"/>
      <c r="V363" s="303"/>
      <c r="W363" s="303"/>
      <c r="X363" s="303">
        <v>-1203.5899999999999</v>
      </c>
      <c r="Y363" s="303"/>
      <c r="Z363" s="303"/>
      <c r="AA363" s="303">
        <v>-1243.56</v>
      </c>
      <c r="AB363" s="305">
        <v>1</v>
      </c>
      <c r="AC363" s="305">
        <v>1</v>
      </c>
      <c r="AD363" s="303">
        <v>3.4409999999999998</v>
      </c>
      <c r="AE363" s="303">
        <v>3.0280800000000001</v>
      </c>
      <c r="AF363" s="303">
        <v>-64.16</v>
      </c>
      <c r="AG363" s="303"/>
      <c r="AH363" s="303"/>
      <c r="AI363" s="305"/>
      <c r="AJ363" s="305"/>
    </row>
    <row r="364" spans="1:36" s="9" customFormat="1" ht="12.75" x14ac:dyDescent="0.2">
      <c r="A364" s="306">
        <v>411</v>
      </c>
      <c r="B364" s="307" t="s">
        <v>527</v>
      </c>
      <c r="C364" s="448" t="s">
        <v>1389</v>
      </c>
      <c r="D364" s="448"/>
      <c r="E364" s="448"/>
      <c r="F364" s="448"/>
      <c r="G364" s="448"/>
      <c r="H364" s="448"/>
      <c r="I364" s="448"/>
      <c r="J364" s="311" t="s">
        <v>178</v>
      </c>
      <c r="K364" s="303"/>
      <c r="L364" s="303"/>
      <c r="M364" s="303">
        <v>184.33</v>
      </c>
      <c r="N364" s="303"/>
      <c r="O364" s="303"/>
      <c r="P364" s="444">
        <v>194.87</v>
      </c>
      <c r="Q364" s="303"/>
      <c r="R364" s="303"/>
      <c r="S364" s="444"/>
      <c r="T364" s="303"/>
      <c r="U364" s="303"/>
      <c r="V364" s="303"/>
      <c r="W364" s="303">
        <v>197.79</v>
      </c>
      <c r="X364" s="303">
        <v>197.79</v>
      </c>
      <c r="Y364" s="303">
        <v>204.36</v>
      </c>
      <c r="Z364" s="303">
        <v>0</v>
      </c>
      <c r="AA364" s="303">
        <v>204.36</v>
      </c>
      <c r="AB364" s="305">
        <v>1</v>
      </c>
      <c r="AC364" s="305">
        <v>1</v>
      </c>
      <c r="AD364" s="303">
        <v>1</v>
      </c>
      <c r="AE364" s="303">
        <v>1</v>
      </c>
      <c r="AF364" s="303">
        <v>184.33</v>
      </c>
      <c r="AG364" s="303"/>
      <c r="AH364" s="303"/>
      <c r="AI364" s="305"/>
      <c r="AJ364" s="305"/>
    </row>
    <row r="365" spans="1:36" s="9" customFormat="1" ht="12.75" x14ac:dyDescent="0.2">
      <c r="A365" s="307"/>
      <c r="B365" s="307"/>
      <c r="C365" s="448"/>
      <c r="D365" s="448"/>
      <c r="E365" s="448"/>
      <c r="F365" s="448"/>
      <c r="G365" s="448"/>
      <c r="H365" s="448"/>
      <c r="I365" s="448"/>
      <c r="J365" s="310" t="s">
        <v>1459</v>
      </c>
      <c r="K365" s="303"/>
      <c r="L365" s="303"/>
      <c r="M365" s="303">
        <v>10.54</v>
      </c>
      <c r="N365" s="303"/>
      <c r="O365" s="303"/>
      <c r="P365" s="444"/>
      <c r="Q365" s="303"/>
      <c r="R365" s="303"/>
      <c r="S365" s="444"/>
      <c r="T365" s="303">
        <v>194.87</v>
      </c>
      <c r="U365" s="303"/>
      <c r="V365" s="303"/>
      <c r="W365" s="303"/>
      <c r="X365" s="303">
        <v>197.79</v>
      </c>
      <c r="Y365" s="303"/>
      <c r="Z365" s="303"/>
      <c r="AA365" s="303">
        <v>204.36</v>
      </c>
      <c r="AB365" s="305">
        <v>1</v>
      </c>
      <c r="AC365" s="305">
        <v>1</v>
      </c>
      <c r="AD365" s="303">
        <v>3.4409999999999998</v>
      </c>
      <c r="AE365" s="303">
        <v>3.0280800000000001</v>
      </c>
      <c r="AF365" s="303">
        <v>10.54</v>
      </c>
      <c r="AG365" s="303"/>
      <c r="AH365" s="303"/>
      <c r="AI365" s="305"/>
      <c r="AJ365" s="305"/>
    </row>
    <row r="366" spans="1:36" s="9" customFormat="1" ht="12.75" x14ac:dyDescent="0.2">
      <c r="A366" s="306">
        <v>412</v>
      </c>
      <c r="B366" s="307" t="s">
        <v>527</v>
      </c>
      <c r="C366" s="448" t="s">
        <v>1390</v>
      </c>
      <c r="D366" s="448"/>
      <c r="E366" s="448"/>
      <c r="F366" s="448"/>
      <c r="G366" s="448"/>
      <c r="H366" s="448"/>
      <c r="I366" s="448"/>
      <c r="J366" s="311" t="s">
        <v>178</v>
      </c>
      <c r="K366" s="303"/>
      <c r="L366" s="303"/>
      <c r="M366" s="303">
        <v>505.57</v>
      </c>
      <c r="N366" s="303"/>
      <c r="O366" s="303"/>
      <c r="P366" s="444">
        <v>534.49</v>
      </c>
      <c r="Q366" s="303"/>
      <c r="R366" s="303"/>
      <c r="S366" s="444"/>
      <c r="T366" s="303"/>
      <c r="U366" s="303"/>
      <c r="V366" s="303"/>
      <c r="W366" s="303">
        <v>542.51</v>
      </c>
      <c r="X366" s="303">
        <v>542.51</v>
      </c>
      <c r="Y366" s="303">
        <v>560.52</v>
      </c>
      <c r="Z366" s="303">
        <v>0</v>
      </c>
      <c r="AA366" s="303">
        <v>560.52</v>
      </c>
      <c r="AB366" s="305">
        <v>1</v>
      </c>
      <c r="AC366" s="305">
        <v>1</v>
      </c>
      <c r="AD366" s="303">
        <v>1</v>
      </c>
      <c r="AE366" s="303">
        <v>1</v>
      </c>
      <c r="AF366" s="303">
        <v>505.57</v>
      </c>
      <c r="AG366" s="303"/>
      <c r="AH366" s="303"/>
      <c r="AI366" s="305"/>
      <c r="AJ366" s="305"/>
    </row>
    <row r="367" spans="1:36" s="9" customFormat="1" ht="12.75" x14ac:dyDescent="0.2">
      <c r="A367" s="307"/>
      <c r="B367" s="307"/>
      <c r="C367" s="448"/>
      <c r="D367" s="448"/>
      <c r="E367" s="448"/>
      <c r="F367" s="448"/>
      <c r="G367" s="448"/>
      <c r="H367" s="448"/>
      <c r="I367" s="448"/>
      <c r="J367" s="310" t="s">
        <v>1460</v>
      </c>
      <c r="K367" s="303"/>
      <c r="L367" s="303"/>
      <c r="M367" s="303">
        <v>28.92</v>
      </c>
      <c r="N367" s="303"/>
      <c r="O367" s="303"/>
      <c r="P367" s="444"/>
      <c r="Q367" s="303"/>
      <c r="R367" s="303"/>
      <c r="S367" s="444"/>
      <c r="T367" s="303">
        <v>534.49</v>
      </c>
      <c r="U367" s="303"/>
      <c r="V367" s="303"/>
      <c r="W367" s="303"/>
      <c r="X367" s="303">
        <v>542.51</v>
      </c>
      <c r="Y367" s="303"/>
      <c r="Z367" s="303"/>
      <c r="AA367" s="303">
        <v>560.52</v>
      </c>
      <c r="AB367" s="305">
        <v>1</v>
      </c>
      <c r="AC367" s="305">
        <v>1</v>
      </c>
      <c r="AD367" s="303">
        <v>3.4409999999999998</v>
      </c>
      <c r="AE367" s="303">
        <v>3.0280800000000001</v>
      </c>
      <c r="AF367" s="303">
        <v>28.92</v>
      </c>
      <c r="AG367" s="303"/>
      <c r="AH367" s="303"/>
      <c r="AI367" s="305"/>
      <c r="AJ367" s="305"/>
    </row>
    <row r="368" spans="1:36" s="9" customFormat="1" ht="12.75" x14ac:dyDescent="0.2">
      <c r="A368" s="306">
        <v>413</v>
      </c>
      <c r="B368" s="307" t="s">
        <v>527</v>
      </c>
      <c r="C368" s="448" t="s">
        <v>1391</v>
      </c>
      <c r="D368" s="448"/>
      <c r="E368" s="448"/>
      <c r="F368" s="448"/>
      <c r="G368" s="448"/>
      <c r="H368" s="448"/>
      <c r="I368" s="448"/>
      <c r="J368" s="311" t="s">
        <v>178</v>
      </c>
      <c r="K368" s="303">
        <v>1.55</v>
      </c>
      <c r="L368" s="303">
        <v>0.14000000000000001</v>
      </c>
      <c r="M368" s="303">
        <v>55.55</v>
      </c>
      <c r="N368" s="303">
        <v>10</v>
      </c>
      <c r="O368" s="303">
        <v>0.52</v>
      </c>
      <c r="P368" s="444">
        <v>95.64</v>
      </c>
      <c r="Q368" s="303">
        <v>5.17</v>
      </c>
      <c r="R368" s="303"/>
      <c r="S368" s="444"/>
      <c r="T368" s="303"/>
      <c r="U368" s="303"/>
      <c r="V368" s="303"/>
      <c r="W368" s="303">
        <v>102.24</v>
      </c>
      <c r="X368" s="303">
        <v>101.78</v>
      </c>
      <c r="Y368" s="303">
        <v>105.16</v>
      </c>
      <c r="Z368" s="303">
        <v>0</v>
      </c>
      <c r="AA368" s="303">
        <v>105.16</v>
      </c>
      <c r="AB368" s="305">
        <v>1</v>
      </c>
      <c r="AC368" s="305">
        <v>1</v>
      </c>
      <c r="AD368" s="303">
        <v>1</v>
      </c>
      <c r="AE368" s="303">
        <v>1</v>
      </c>
      <c r="AF368" s="303">
        <v>55.55</v>
      </c>
      <c r="AG368" s="303"/>
      <c r="AH368" s="303"/>
      <c r="AI368" s="305"/>
      <c r="AJ368" s="305"/>
    </row>
    <row r="369" spans="1:36" s="9" customFormat="1" ht="12.75" x14ac:dyDescent="0.2">
      <c r="A369" s="307"/>
      <c r="B369" s="307"/>
      <c r="C369" s="448"/>
      <c r="D369" s="448"/>
      <c r="E369" s="448"/>
      <c r="F369" s="448"/>
      <c r="G369" s="448"/>
      <c r="H369" s="448"/>
      <c r="I369" s="448"/>
      <c r="J369" s="310" t="s">
        <v>1461</v>
      </c>
      <c r="K369" s="303">
        <v>15.16</v>
      </c>
      <c r="L369" s="303">
        <v>0.05</v>
      </c>
      <c r="M369" s="303">
        <v>3.18</v>
      </c>
      <c r="N369" s="303">
        <v>10.63</v>
      </c>
      <c r="O369" s="303">
        <v>0.46</v>
      </c>
      <c r="P369" s="444"/>
      <c r="Q369" s="303"/>
      <c r="R369" s="303"/>
      <c r="S369" s="444"/>
      <c r="T369" s="303">
        <v>100.81</v>
      </c>
      <c r="U369" s="303">
        <v>-0.08</v>
      </c>
      <c r="V369" s="303"/>
      <c r="W369" s="303"/>
      <c r="X369" s="303">
        <v>102.24</v>
      </c>
      <c r="Y369" s="303"/>
      <c r="Z369" s="303"/>
      <c r="AA369" s="303">
        <v>105.64</v>
      </c>
      <c r="AB369" s="305">
        <v>1</v>
      </c>
      <c r="AC369" s="305">
        <v>1</v>
      </c>
      <c r="AD369" s="303">
        <v>3.4409999999999998</v>
      </c>
      <c r="AE369" s="303">
        <v>3.0280800000000001</v>
      </c>
      <c r="AF369" s="303">
        <v>3.18</v>
      </c>
      <c r="AG369" s="303"/>
      <c r="AH369" s="303"/>
      <c r="AI369" s="305"/>
      <c r="AJ369" s="305"/>
    </row>
    <row r="370" spans="1:36" s="9" customFormat="1" ht="12.75" x14ac:dyDescent="0.2">
      <c r="A370" s="306">
        <v>414</v>
      </c>
      <c r="B370" s="307" t="s">
        <v>527</v>
      </c>
      <c r="C370" s="448" t="s">
        <v>1395</v>
      </c>
      <c r="D370" s="448"/>
      <c r="E370" s="448"/>
      <c r="F370" s="448"/>
      <c r="G370" s="448"/>
      <c r="H370" s="448"/>
      <c r="I370" s="448"/>
      <c r="J370" s="311" t="s">
        <v>156</v>
      </c>
      <c r="K370" s="303">
        <v>0.15</v>
      </c>
      <c r="L370" s="303">
        <v>2.35</v>
      </c>
      <c r="M370" s="303">
        <v>-257.48</v>
      </c>
      <c r="N370" s="303">
        <v>1</v>
      </c>
      <c r="O370" s="303">
        <v>0.05</v>
      </c>
      <c r="P370" s="444">
        <v>-275.3</v>
      </c>
      <c r="Q370" s="303">
        <v>0.52</v>
      </c>
      <c r="R370" s="303"/>
      <c r="S370" s="444"/>
      <c r="T370" s="303"/>
      <c r="U370" s="303"/>
      <c r="V370" s="303"/>
      <c r="W370" s="303">
        <v>-278.91000000000003</v>
      </c>
      <c r="X370" s="303">
        <v>-278.95999999999998</v>
      </c>
      <c r="Y370" s="303">
        <v>-288.22000000000003</v>
      </c>
      <c r="Z370" s="303">
        <v>0</v>
      </c>
      <c r="AA370" s="303">
        <v>-288.22000000000003</v>
      </c>
      <c r="AB370" s="305">
        <v>1</v>
      </c>
      <c r="AC370" s="305">
        <v>1</v>
      </c>
      <c r="AD370" s="303">
        <v>1</v>
      </c>
      <c r="AE370" s="303">
        <v>1</v>
      </c>
      <c r="AF370" s="303">
        <v>-257.48</v>
      </c>
      <c r="AG370" s="303"/>
      <c r="AH370" s="303"/>
      <c r="AI370" s="305"/>
      <c r="AJ370" s="305"/>
    </row>
    <row r="371" spans="1:36" s="9" customFormat="1" ht="12.75" x14ac:dyDescent="0.2">
      <c r="A371" s="307"/>
      <c r="B371" s="307"/>
      <c r="C371" s="448"/>
      <c r="D371" s="448"/>
      <c r="E371" s="448"/>
      <c r="F371" s="448"/>
      <c r="G371" s="448"/>
      <c r="H371" s="448"/>
      <c r="I371" s="448"/>
      <c r="J371" s="310" t="s">
        <v>1462</v>
      </c>
      <c r="K371" s="303">
        <v>0.96</v>
      </c>
      <c r="L371" s="303">
        <v>0.56000000000000005</v>
      </c>
      <c r="M371" s="303">
        <v>-23.29</v>
      </c>
      <c r="N371" s="303">
        <v>1.06</v>
      </c>
      <c r="O371" s="303">
        <v>0.05</v>
      </c>
      <c r="P371" s="444"/>
      <c r="Q371" s="303"/>
      <c r="R371" s="303"/>
      <c r="S371" s="444"/>
      <c r="T371" s="303">
        <v>-274.78000000000003</v>
      </c>
      <c r="U371" s="303">
        <v>-0.01</v>
      </c>
      <c r="V371" s="303"/>
      <c r="W371" s="303"/>
      <c r="X371" s="303">
        <v>-278.91000000000003</v>
      </c>
      <c r="Y371" s="303"/>
      <c r="Z371" s="303"/>
      <c r="AA371" s="303">
        <v>-288.17</v>
      </c>
      <c r="AB371" s="305">
        <v>1</v>
      </c>
      <c r="AC371" s="305">
        <v>1</v>
      </c>
      <c r="AD371" s="303">
        <v>3.4409999999999998</v>
      </c>
      <c r="AE371" s="303">
        <v>3.0280800000000001</v>
      </c>
      <c r="AF371" s="303">
        <v>-23.29</v>
      </c>
      <c r="AG371" s="303"/>
      <c r="AH371" s="303"/>
      <c r="AI371" s="305"/>
      <c r="AJ371" s="305"/>
    </row>
    <row r="372" spans="1:36" s="9" customFormat="1" ht="12.75" x14ac:dyDescent="0.2">
      <c r="A372" s="306">
        <v>415</v>
      </c>
      <c r="B372" s="307" t="s">
        <v>527</v>
      </c>
      <c r="C372" s="448" t="s">
        <v>1396</v>
      </c>
      <c r="D372" s="448"/>
      <c r="E372" s="448"/>
      <c r="F372" s="448"/>
      <c r="G372" s="448"/>
      <c r="H372" s="448"/>
      <c r="I372" s="448"/>
      <c r="J372" s="311" t="s">
        <v>102</v>
      </c>
      <c r="K372" s="303">
        <v>1.59</v>
      </c>
      <c r="L372" s="303">
        <v>4.78</v>
      </c>
      <c r="M372" s="303">
        <v>156.58000000000001</v>
      </c>
      <c r="N372" s="303">
        <v>9.81</v>
      </c>
      <c r="O372" s="303">
        <v>0.51</v>
      </c>
      <c r="P372" s="444">
        <v>208.88</v>
      </c>
      <c r="Q372" s="303">
        <v>5.07</v>
      </c>
      <c r="R372" s="303"/>
      <c r="S372" s="444"/>
      <c r="T372" s="303"/>
      <c r="U372" s="303"/>
      <c r="V372" s="303"/>
      <c r="W372" s="303">
        <v>217.08</v>
      </c>
      <c r="X372" s="303">
        <v>216.62</v>
      </c>
      <c r="Y372" s="303">
        <v>223.81</v>
      </c>
      <c r="Z372" s="303">
        <v>0</v>
      </c>
      <c r="AA372" s="303">
        <v>223.81</v>
      </c>
      <c r="AB372" s="305">
        <v>1</v>
      </c>
      <c r="AC372" s="305">
        <v>1</v>
      </c>
      <c r="AD372" s="303">
        <v>1</v>
      </c>
      <c r="AE372" s="303">
        <v>1</v>
      </c>
      <c r="AF372" s="303">
        <v>156.58000000000001</v>
      </c>
      <c r="AG372" s="303"/>
      <c r="AH372" s="303"/>
      <c r="AI372" s="305"/>
      <c r="AJ372" s="305"/>
    </row>
    <row r="373" spans="1:36" s="9" customFormat="1" ht="12.75" x14ac:dyDescent="0.2">
      <c r="A373" s="307"/>
      <c r="B373" s="307"/>
      <c r="C373" s="448"/>
      <c r="D373" s="448"/>
      <c r="E373" s="448"/>
      <c r="F373" s="448"/>
      <c r="G373" s="448"/>
      <c r="H373" s="448"/>
      <c r="I373" s="448"/>
      <c r="J373" s="310" t="s">
        <v>237</v>
      </c>
      <c r="K373" s="303">
        <v>13.88</v>
      </c>
      <c r="L373" s="303">
        <v>1.04</v>
      </c>
      <c r="M373" s="303">
        <v>12.44</v>
      </c>
      <c r="N373" s="303">
        <v>10.43</v>
      </c>
      <c r="O373" s="303">
        <v>0.45</v>
      </c>
      <c r="P373" s="444"/>
      <c r="Q373" s="303"/>
      <c r="R373" s="303"/>
      <c r="S373" s="444"/>
      <c r="T373" s="303">
        <v>213.95</v>
      </c>
      <c r="U373" s="303">
        <v>-0.08</v>
      </c>
      <c r="V373" s="303"/>
      <c r="W373" s="303"/>
      <c r="X373" s="303">
        <v>217.08</v>
      </c>
      <c r="Y373" s="303"/>
      <c r="Z373" s="303"/>
      <c r="AA373" s="303">
        <v>224.29</v>
      </c>
      <c r="AB373" s="305">
        <v>1</v>
      </c>
      <c r="AC373" s="305">
        <v>1</v>
      </c>
      <c r="AD373" s="303">
        <v>3.4409999999999998</v>
      </c>
      <c r="AE373" s="303">
        <v>3.0280800000000001</v>
      </c>
      <c r="AF373" s="303">
        <v>12.44</v>
      </c>
      <c r="AG373" s="303"/>
      <c r="AH373" s="303"/>
      <c r="AI373" s="305"/>
      <c r="AJ373" s="305"/>
    </row>
    <row r="374" spans="1:36" s="9" customFormat="1" ht="12.75" x14ac:dyDescent="0.2">
      <c r="A374" s="306">
        <v>416</v>
      </c>
      <c r="B374" s="307" t="s">
        <v>527</v>
      </c>
      <c r="C374" s="448" t="s">
        <v>1392</v>
      </c>
      <c r="D374" s="448"/>
      <c r="E374" s="448"/>
      <c r="F374" s="448"/>
      <c r="G374" s="448"/>
      <c r="H374" s="448"/>
      <c r="I374" s="448"/>
      <c r="J374" s="311" t="s">
        <v>178</v>
      </c>
      <c r="K374" s="303">
        <v>1.04</v>
      </c>
      <c r="L374" s="303">
        <v>12.46</v>
      </c>
      <c r="M374" s="303">
        <v>205.13</v>
      </c>
      <c r="N374" s="303">
        <v>6.23</v>
      </c>
      <c r="O374" s="303">
        <v>0.38</v>
      </c>
      <c r="P374" s="444">
        <v>252.26</v>
      </c>
      <c r="Q374" s="303">
        <v>3.71</v>
      </c>
      <c r="R374" s="303"/>
      <c r="S374" s="444"/>
      <c r="T374" s="303"/>
      <c r="U374" s="303"/>
      <c r="V374" s="303"/>
      <c r="W374" s="303">
        <v>259.75</v>
      </c>
      <c r="X374" s="303">
        <v>259.41000000000003</v>
      </c>
      <c r="Y374" s="303">
        <v>268.02</v>
      </c>
      <c r="Z374" s="303">
        <v>0</v>
      </c>
      <c r="AA374" s="303">
        <v>268.02</v>
      </c>
      <c r="AB374" s="305">
        <v>1</v>
      </c>
      <c r="AC374" s="305">
        <v>1</v>
      </c>
      <c r="AD374" s="303">
        <v>1</v>
      </c>
      <c r="AE374" s="303">
        <v>1</v>
      </c>
      <c r="AF374" s="303">
        <v>205.13</v>
      </c>
      <c r="AG374" s="303"/>
      <c r="AH374" s="303"/>
      <c r="AI374" s="305"/>
      <c r="AJ374" s="305"/>
    </row>
    <row r="375" spans="1:36" s="9" customFormat="1" ht="12.75" x14ac:dyDescent="0.2">
      <c r="A375" s="307"/>
      <c r="B375" s="307"/>
      <c r="C375" s="448"/>
      <c r="D375" s="448"/>
      <c r="E375" s="448"/>
      <c r="F375" s="448"/>
      <c r="G375" s="448"/>
      <c r="H375" s="448"/>
      <c r="I375" s="448"/>
      <c r="J375" s="310" t="s">
        <v>1463</v>
      </c>
      <c r="K375" s="303">
        <v>8.61</v>
      </c>
      <c r="L375" s="303">
        <v>2.29</v>
      </c>
      <c r="M375" s="303">
        <v>11.77</v>
      </c>
      <c r="N375" s="303">
        <v>7.35</v>
      </c>
      <c r="O375" s="303">
        <v>0.33</v>
      </c>
      <c r="P375" s="444"/>
      <c r="Q375" s="303"/>
      <c r="R375" s="303"/>
      <c r="S375" s="444"/>
      <c r="T375" s="303">
        <v>255.97</v>
      </c>
      <c r="U375" s="303">
        <v>-0.06</v>
      </c>
      <c r="V375" s="303"/>
      <c r="W375" s="303"/>
      <c r="X375" s="303">
        <v>259.75</v>
      </c>
      <c r="Y375" s="303"/>
      <c r="Z375" s="303"/>
      <c r="AA375" s="303">
        <v>268.37</v>
      </c>
      <c r="AB375" s="305">
        <v>1</v>
      </c>
      <c r="AC375" s="305">
        <v>1</v>
      </c>
      <c r="AD375" s="303">
        <v>3.4409999999999998</v>
      </c>
      <c r="AE375" s="303">
        <v>3.0280800000000001</v>
      </c>
      <c r="AF375" s="303">
        <v>11.77</v>
      </c>
      <c r="AG375" s="303"/>
      <c r="AH375" s="303"/>
      <c r="AI375" s="305"/>
      <c r="AJ375" s="305"/>
    </row>
    <row r="376" spans="1:36" s="9" customFormat="1" ht="12.75" x14ac:dyDescent="0.2">
      <c r="A376" s="306">
        <v>417</v>
      </c>
      <c r="B376" s="307" t="s">
        <v>527</v>
      </c>
      <c r="C376" s="448" t="s">
        <v>1393</v>
      </c>
      <c r="D376" s="448"/>
      <c r="E376" s="448"/>
      <c r="F376" s="448"/>
      <c r="G376" s="448"/>
      <c r="H376" s="448"/>
      <c r="I376" s="448"/>
      <c r="J376" s="311" t="s">
        <v>178</v>
      </c>
      <c r="K376" s="303">
        <v>0.41</v>
      </c>
      <c r="L376" s="303">
        <v>1.08</v>
      </c>
      <c r="M376" s="303">
        <v>28.32</v>
      </c>
      <c r="N376" s="303">
        <v>2.83</v>
      </c>
      <c r="O376" s="303">
        <v>0.15</v>
      </c>
      <c r="P376" s="444">
        <v>41.3</v>
      </c>
      <c r="Q376" s="303">
        <v>1.46</v>
      </c>
      <c r="R376" s="303"/>
      <c r="S376" s="444"/>
      <c r="T376" s="303"/>
      <c r="U376" s="303"/>
      <c r="V376" s="303"/>
      <c r="W376" s="303">
        <v>43.38</v>
      </c>
      <c r="X376" s="303">
        <v>43.25</v>
      </c>
      <c r="Y376" s="303">
        <v>44.69</v>
      </c>
      <c r="Z376" s="303">
        <v>0</v>
      </c>
      <c r="AA376" s="303">
        <v>44.69</v>
      </c>
      <c r="AB376" s="305">
        <v>1</v>
      </c>
      <c r="AC376" s="305">
        <v>1</v>
      </c>
      <c r="AD376" s="303">
        <v>1</v>
      </c>
      <c r="AE376" s="303">
        <v>1</v>
      </c>
      <c r="AF376" s="303">
        <v>28.32</v>
      </c>
      <c r="AG376" s="303"/>
      <c r="AH376" s="303"/>
      <c r="AI376" s="305"/>
      <c r="AJ376" s="305"/>
    </row>
    <row r="377" spans="1:36" s="9" customFormat="1" ht="12.75" x14ac:dyDescent="0.2">
      <c r="A377" s="307"/>
      <c r="B377" s="307"/>
      <c r="C377" s="448"/>
      <c r="D377" s="448"/>
      <c r="E377" s="448"/>
      <c r="F377" s="448"/>
      <c r="G377" s="448"/>
      <c r="H377" s="448"/>
      <c r="I377" s="448"/>
      <c r="J377" s="310" t="s">
        <v>1464</v>
      </c>
      <c r="K377" s="303">
        <v>4.12</v>
      </c>
      <c r="L377" s="303">
        <v>0.18</v>
      </c>
      <c r="M377" s="303">
        <v>1.66</v>
      </c>
      <c r="N377" s="303">
        <v>3.01</v>
      </c>
      <c r="O377" s="303">
        <v>0.13</v>
      </c>
      <c r="P377" s="444"/>
      <c r="Q377" s="303"/>
      <c r="R377" s="303"/>
      <c r="S377" s="444"/>
      <c r="T377" s="303">
        <v>42.76</v>
      </c>
      <c r="U377" s="303">
        <v>-0.02</v>
      </c>
      <c r="V377" s="303"/>
      <c r="W377" s="303"/>
      <c r="X377" s="303">
        <v>43.38</v>
      </c>
      <c r="Y377" s="303"/>
      <c r="Z377" s="303"/>
      <c r="AA377" s="303">
        <v>44.82</v>
      </c>
      <c r="AB377" s="305">
        <v>1</v>
      </c>
      <c r="AC377" s="305">
        <v>1</v>
      </c>
      <c r="AD377" s="303">
        <v>3.4409999999999998</v>
      </c>
      <c r="AE377" s="303">
        <v>3.0280800000000001</v>
      </c>
      <c r="AF377" s="303">
        <v>1.66</v>
      </c>
      <c r="AG377" s="303"/>
      <c r="AH377" s="303"/>
      <c r="AI377" s="305"/>
      <c r="AJ377" s="305"/>
    </row>
    <row r="378" spans="1:36" s="9" customFormat="1" ht="12.75" x14ac:dyDescent="0.2">
      <c r="A378" s="306">
        <v>418</v>
      </c>
      <c r="B378" s="307" t="s">
        <v>527</v>
      </c>
      <c r="C378" s="448" t="s">
        <v>528</v>
      </c>
      <c r="D378" s="448"/>
      <c r="E378" s="448"/>
      <c r="F378" s="448"/>
      <c r="G378" s="448"/>
      <c r="H378" s="448"/>
      <c r="I378" s="448"/>
      <c r="J378" s="311" t="s">
        <v>178</v>
      </c>
      <c r="K378" s="303"/>
      <c r="L378" s="303"/>
      <c r="M378" s="303">
        <v>642.24</v>
      </c>
      <c r="N378" s="303"/>
      <c r="O378" s="303"/>
      <c r="P378" s="444">
        <v>678.98</v>
      </c>
      <c r="Q378" s="303"/>
      <c r="R378" s="303"/>
      <c r="S378" s="444"/>
      <c r="T378" s="303"/>
      <c r="U378" s="303"/>
      <c r="V378" s="303"/>
      <c r="W378" s="303">
        <v>689.16</v>
      </c>
      <c r="X378" s="303">
        <v>689.16</v>
      </c>
      <c r="Y378" s="303">
        <v>712.04</v>
      </c>
      <c r="Z378" s="303">
        <v>0</v>
      </c>
      <c r="AA378" s="303">
        <v>712.04</v>
      </c>
      <c r="AB378" s="305">
        <v>1</v>
      </c>
      <c r="AC378" s="305">
        <v>1</v>
      </c>
      <c r="AD378" s="303">
        <v>1</v>
      </c>
      <c r="AE378" s="303">
        <v>1</v>
      </c>
      <c r="AF378" s="303">
        <v>642.24</v>
      </c>
      <c r="AG378" s="303"/>
      <c r="AH378" s="303"/>
      <c r="AI378" s="305"/>
      <c r="AJ378" s="305"/>
    </row>
    <row r="379" spans="1:36" s="9" customFormat="1" ht="12.75" x14ac:dyDescent="0.2">
      <c r="A379" s="307"/>
      <c r="B379" s="307"/>
      <c r="C379" s="448"/>
      <c r="D379" s="448"/>
      <c r="E379" s="448"/>
      <c r="F379" s="448"/>
      <c r="G379" s="448"/>
      <c r="H379" s="448"/>
      <c r="I379" s="448"/>
      <c r="J379" s="310" t="s">
        <v>1465</v>
      </c>
      <c r="K379" s="303"/>
      <c r="L379" s="303"/>
      <c r="M379" s="303">
        <v>36.74</v>
      </c>
      <c r="N379" s="303"/>
      <c r="O379" s="303"/>
      <c r="P379" s="444"/>
      <c r="Q379" s="303"/>
      <c r="R379" s="303"/>
      <c r="S379" s="444"/>
      <c r="T379" s="303">
        <v>678.98</v>
      </c>
      <c r="U379" s="303"/>
      <c r="V379" s="303"/>
      <c r="W379" s="303"/>
      <c r="X379" s="303">
        <v>689.16</v>
      </c>
      <c r="Y379" s="303"/>
      <c r="Z379" s="303"/>
      <c r="AA379" s="303">
        <v>712.04</v>
      </c>
      <c r="AB379" s="305">
        <v>1</v>
      </c>
      <c r="AC379" s="305">
        <v>1</v>
      </c>
      <c r="AD379" s="303">
        <v>3.4409999999999998</v>
      </c>
      <c r="AE379" s="303">
        <v>3.0280800000000001</v>
      </c>
      <c r="AF379" s="303">
        <v>36.74</v>
      </c>
      <c r="AG379" s="303"/>
      <c r="AH379" s="303"/>
      <c r="AI379" s="305"/>
      <c r="AJ379" s="305"/>
    </row>
    <row r="380" spans="1:36" s="9" customFormat="1" ht="12.75" x14ac:dyDescent="0.2">
      <c r="A380" s="306">
        <v>419</v>
      </c>
      <c r="B380" s="307" t="s">
        <v>527</v>
      </c>
      <c r="C380" s="448" t="s">
        <v>1389</v>
      </c>
      <c r="D380" s="448"/>
      <c r="E380" s="448"/>
      <c r="F380" s="448"/>
      <c r="G380" s="448"/>
      <c r="H380" s="448"/>
      <c r="I380" s="448"/>
      <c r="J380" s="311" t="s">
        <v>178</v>
      </c>
      <c r="K380" s="303"/>
      <c r="L380" s="303"/>
      <c r="M380" s="303">
        <v>5.81</v>
      </c>
      <c r="N380" s="303"/>
      <c r="O380" s="303"/>
      <c r="P380" s="444">
        <v>6.14</v>
      </c>
      <c r="Q380" s="303"/>
      <c r="R380" s="303"/>
      <c r="S380" s="444"/>
      <c r="T380" s="303"/>
      <c r="U380" s="303"/>
      <c r="V380" s="303"/>
      <c r="W380" s="303">
        <v>6.23</v>
      </c>
      <c r="X380" s="303">
        <v>6.23</v>
      </c>
      <c r="Y380" s="303">
        <v>6.44</v>
      </c>
      <c r="Z380" s="303">
        <v>0</v>
      </c>
      <c r="AA380" s="303">
        <v>6.44</v>
      </c>
      <c r="AB380" s="305">
        <v>1</v>
      </c>
      <c r="AC380" s="305">
        <v>1</v>
      </c>
      <c r="AD380" s="303">
        <v>1</v>
      </c>
      <c r="AE380" s="303">
        <v>1</v>
      </c>
      <c r="AF380" s="303">
        <v>5.81</v>
      </c>
      <c r="AG380" s="303"/>
      <c r="AH380" s="303"/>
      <c r="AI380" s="305"/>
      <c r="AJ380" s="305"/>
    </row>
    <row r="381" spans="1:36" s="9" customFormat="1" ht="12.75" x14ac:dyDescent="0.2">
      <c r="A381" s="307"/>
      <c r="B381" s="307"/>
      <c r="C381" s="448"/>
      <c r="D381" s="448"/>
      <c r="E381" s="448"/>
      <c r="F381" s="448"/>
      <c r="G381" s="448"/>
      <c r="H381" s="448"/>
      <c r="I381" s="448"/>
      <c r="J381" s="310" t="s">
        <v>1466</v>
      </c>
      <c r="K381" s="303"/>
      <c r="L381" s="303"/>
      <c r="M381" s="303">
        <v>0.33</v>
      </c>
      <c r="N381" s="303"/>
      <c r="O381" s="303"/>
      <c r="P381" s="444"/>
      <c r="Q381" s="303"/>
      <c r="R381" s="303"/>
      <c r="S381" s="444"/>
      <c r="T381" s="303">
        <v>6.14</v>
      </c>
      <c r="U381" s="303"/>
      <c r="V381" s="303"/>
      <c r="W381" s="303"/>
      <c r="X381" s="303">
        <v>6.23</v>
      </c>
      <c r="Y381" s="303"/>
      <c r="Z381" s="303"/>
      <c r="AA381" s="303">
        <v>6.44</v>
      </c>
      <c r="AB381" s="305">
        <v>1</v>
      </c>
      <c r="AC381" s="305">
        <v>1</v>
      </c>
      <c r="AD381" s="303">
        <v>3.4409999999999998</v>
      </c>
      <c r="AE381" s="303">
        <v>3.0280800000000001</v>
      </c>
      <c r="AF381" s="303">
        <v>0.33</v>
      </c>
      <c r="AG381" s="303"/>
      <c r="AH381" s="303"/>
      <c r="AI381" s="305"/>
      <c r="AJ381" s="305"/>
    </row>
    <row r="382" spans="1:36" s="9" customFormat="1" ht="12.75" x14ac:dyDescent="0.2">
      <c r="A382" s="306">
        <v>420</v>
      </c>
      <c r="B382" s="307" t="s">
        <v>527</v>
      </c>
      <c r="C382" s="448" t="s">
        <v>1390</v>
      </c>
      <c r="D382" s="448"/>
      <c r="E382" s="448"/>
      <c r="F382" s="448"/>
      <c r="G382" s="448"/>
      <c r="H382" s="448"/>
      <c r="I382" s="448"/>
      <c r="J382" s="311" t="s">
        <v>178</v>
      </c>
      <c r="K382" s="303"/>
      <c r="L382" s="303"/>
      <c r="M382" s="303">
        <v>406.46</v>
      </c>
      <c r="N382" s="303"/>
      <c r="O382" s="303"/>
      <c r="P382" s="444">
        <v>429.71</v>
      </c>
      <c r="Q382" s="303"/>
      <c r="R382" s="303"/>
      <c r="S382" s="444"/>
      <c r="T382" s="303"/>
      <c r="U382" s="303"/>
      <c r="V382" s="303"/>
      <c r="W382" s="303">
        <v>436.16</v>
      </c>
      <c r="X382" s="303">
        <v>436.16</v>
      </c>
      <c r="Y382" s="303">
        <v>450.64</v>
      </c>
      <c r="Z382" s="303">
        <v>0</v>
      </c>
      <c r="AA382" s="303">
        <v>450.64</v>
      </c>
      <c r="AB382" s="305">
        <v>1</v>
      </c>
      <c r="AC382" s="305">
        <v>1</v>
      </c>
      <c r="AD382" s="303">
        <v>1</v>
      </c>
      <c r="AE382" s="303">
        <v>1</v>
      </c>
      <c r="AF382" s="303">
        <v>406.46</v>
      </c>
      <c r="AG382" s="303"/>
      <c r="AH382" s="303"/>
      <c r="AI382" s="305"/>
      <c r="AJ382" s="305"/>
    </row>
    <row r="383" spans="1:36" s="9" customFormat="1" ht="12.75" x14ac:dyDescent="0.2">
      <c r="A383" s="307"/>
      <c r="B383" s="307"/>
      <c r="C383" s="448"/>
      <c r="D383" s="448"/>
      <c r="E383" s="448"/>
      <c r="F383" s="448"/>
      <c r="G383" s="448"/>
      <c r="H383" s="448"/>
      <c r="I383" s="448"/>
      <c r="J383" s="310" t="s">
        <v>1467</v>
      </c>
      <c r="K383" s="303"/>
      <c r="L383" s="303"/>
      <c r="M383" s="303">
        <v>23.25</v>
      </c>
      <c r="N383" s="303"/>
      <c r="O383" s="303"/>
      <c r="P383" s="444"/>
      <c r="Q383" s="303"/>
      <c r="R383" s="303"/>
      <c r="S383" s="444"/>
      <c r="T383" s="303">
        <v>429.71</v>
      </c>
      <c r="U383" s="303"/>
      <c r="V383" s="303"/>
      <c r="W383" s="303"/>
      <c r="X383" s="303">
        <v>436.16</v>
      </c>
      <c r="Y383" s="303"/>
      <c r="Z383" s="303"/>
      <c r="AA383" s="303">
        <v>450.64</v>
      </c>
      <c r="AB383" s="305">
        <v>1</v>
      </c>
      <c r="AC383" s="305">
        <v>1</v>
      </c>
      <c r="AD383" s="303">
        <v>3.4409999999999998</v>
      </c>
      <c r="AE383" s="303">
        <v>3.0280800000000001</v>
      </c>
      <c r="AF383" s="303">
        <v>23.25</v>
      </c>
      <c r="AG383" s="303"/>
      <c r="AH383" s="303"/>
      <c r="AI383" s="305"/>
      <c r="AJ383" s="305"/>
    </row>
    <row r="384" spans="1:36" s="9" customFormat="1" ht="12.75" x14ac:dyDescent="0.2">
      <c r="A384" s="306">
        <v>421</v>
      </c>
      <c r="B384" s="307" t="s">
        <v>527</v>
      </c>
      <c r="C384" s="448" t="s">
        <v>1391</v>
      </c>
      <c r="D384" s="448"/>
      <c r="E384" s="448"/>
      <c r="F384" s="448"/>
      <c r="G384" s="448"/>
      <c r="H384" s="448"/>
      <c r="I384" s="448"/>
      <c r="J384" s="311" t="s">
        <v>178</v>
      </c>
      <c r="K384" s="303">
        <v>-0.39</v>
      </c>
      <c r="L384" s="303">
        <v>-0.03</v>
      </c>
      <c r="M384" s="303">
        <v>-0.05</v>
      </c>
      <c r="N384" s="303">
        <v>-2.5</v>
      </c>
      <c r="O384" s="303">
        <v>-0.13</v>
      </c>
      <c r="P384" s="444">
        <v>-9.2799999999999994</v>
      </c>
      <c r="Q384" s="303">
        <v>-1.29</v>
      </c>
      <c r="R384" s="303"/>
      <c r="S384" s="444"/>
      <c r="T384" s="303"/>
      <c r="U384" s="303"/>
      <c r="V384" s="303"/>
      <c r="W384" s="303">
        <v>-10.71</v>
      </c>
      <c r="X384" s="303">
        <v>-10.59</v>
      </c>
      <c r="Y384" s="303">
        <v>-10.94</v>
      </c>
      <c r="Z384" s="303">
        <v>0</v>
      </c>
      <c r="AA384" s="303">
        <v>-10.94</v>
      </c>
      <c r="AB384" s="305">
        <v>1</v>
      </c>
      <c r="AC384" s="305">
        <v>1</v>
      </c>
      <c r="AD384" s="303">
        <v>1</v>
      </c>
      <c r="AE384" s="303">
        <v>1</v>
      </c>
      <c r="AF384" s="303">
        <v>-0.05</v>
      </c>
      <c r="AG384" s="303"/>
      <c r="AH384" s="303"/>
      <c r="AI384" s="305"/>
      <c r="AJ384" s="305"/>
    </row>
    <row r="385" spans="1:36" s="9" customFormat="1" ht="12.75" x14ac:dyDescent="0.2">
      <c r="A385" s="307"/>
      <c r="B385" s="307"/>
      <c r="C385" s="448"/>
      <c r="D385" s="448"/>
      <c r="E385" s="448"/>
      <c r="F385" s="448"/>
      <c r="G385" s="448"/>
      <c r="H385" s="448"/>
      <c r="I385" s="448"/>
      <c r="J385" s="310" t="s">
        <v>1468</v>
      </c>
      <c r="K385" s="303">
        <v>-3.79</v>
      </c>
      <c r="L385" s="303">
        <v>-0.01</v>
      </c>
      <c r="M385" s="303"/>
      <c r="N385" s="303">
        <v>-2.66</v>
      </c>
      <c r="O385" s="303">
        <v>-0.12</v>
      </c>
      <c r="P385" s="444"/>
      <c r="Q385" s="303"/>
      <c r="R385" s="303"/>
      <c r="S385" s="444"/>
      <c r="T385" s="303">
        <v>-10.57</v>
      </c>
      <c r="U385" s="303">
        <v>0.02</v>
      </c>
      <c r="V385" s="303"/>
      <c r="W385" s="303"/>
      <c r="X385" s="303">
        <v>-10.71</v>
      </c>
      <c r="Y385" s="303"/>
      <c r="Z385" s="303"/>
      <c r="AA385" s="303">
        <v>-11.059999999999999</v>
      </c>
      <c r="AB385" s="305">
        <v>1</v>
      </c>
      <c r="AC385" s="305">
        <v>1</v>
      </c>
      <c r="AD385" s="303">
        <v>3.4409999999999998</v>
      </c>
      <c r="AE385" s="303">
        <v>3.0280800000000001</v>
      </c>
      <c r="AF385" s="303"/>
      <c r="AG385" s="303"/>
      <c r="AH385" s="303"/>
      <c r="AI385" s="305"/>
      <c r="AJ385" s="305"/>
    </row>
    <row r="386" spans="1:36" s="9" customFormat="1" ht="12.75" x14ac:dyDescent="0.2">
      <c r="A386" s="306">
        <v>422</v>
      </c>
      <c r="B386" s="307" t="s">
        <v>527</v>
      </c>
      <c r="C386" s="448" t="s">
        <v>1401</v>
      </c>
      <c r="D386" s="448"/>
      <c r="E386" s="448"/>
      <c r="F386" s="448"/>
      <c r="G386" s="448"/>
      <c r="H386" s="448"/>
      <c r="I386" s="448"/>
      <c r="J386" s="311" t="s">
        <v>178</v>
      </c>
      <c r="K386" s="303"/>
      <c r="L386" s="303"/>
      <c r="M386" s="303">
        <v>-13.82</v>
      </c>
      <c r="N386" s="303"/>
      <c r="O386" s="303"/>
      <c r="P386" s="444">
        <v>-14.61</v>
      </c>
      <c r="Q386" s="303"/>
      <c r="R386" s="303"/>
      <c r="S386" s="444"/>
      <c r="T386" s="303"/>
      <c r="U386" s="303"/>
      <c r="V386" s="303"/>
      <c r="W386" s="303">
        <v>-14.83</v>
      </c>
      <c r="X386" s="303">
        <v>-14.83</v>
      </c>
      <c r="Y386" s="303">
        <v>-15.32</v>
      </c>
      <c r="Z386" s="303">
        <v>0</v>
      </c>
      <c r="AA386" s="303">
        <v>-15.32</v>
      </c>
      <c r="AB386" s="305">
        <v>1</v>
      </c>
      <c r="AC386" s="305">
        <v>1</v>
      </c>
      <c r="AD386" s="303">
        <v>1</v>
      </c>
      <c r="AE386" s="303">
        <v>1</v>
      </c>
      <c r="AF386" s="303">
        <v>-13.82</v>
      </c>
      <c r="AG386" s="303"/>
      <c r="AH386" s="303"/>
      <c r="AI386" s="305"/>
      <c r="AJ386" s="305"/>
    </row>
    <row r="387" spans="1:36" s="9" customFormat="1" ht="12.75" x14ac:dyDescent="0.2">
      <c r="A387" s="307"/>
      <c r="B387" s="307"/>
      <c r="C387" s="448"/>
      <c r="D387" s="448"/>
      <c r="E387" s="448"/>
      <c r="F387" s="448"/>
      <c r="G387" s="448"/>
      <c r="H387" s="448"/>
      <c r="I387" s="448"/>
      <c r="J387" s="310" t="s">
        <v>1468</v>
      </c>
      <c r="K387" s="303"/>
      <c r="L387" s="303"/>
      <c r="M387" s="303">
        <v>-0.79</v>
      </c>
      <c r="N387" s="303"/>
      <c r="O387" s="303"/>
      <c r="P387" s="444"/>
      <c r="Q387" s="303"/>
      <c r="R387" s="303"/>
      <c r="S387" s="444"/>
      <c r="T387" s="303">
        <v>-14.61</v>
      </c>
      <c r="U387" s="303"/>
      <c r="V387" s="303"/>
      <c r="W387" s="303"/>
      <c r="X387" s="303">
        <v>-14.83</v>
      </c>
      <c r="Y387" s="303"/>
      <c r="Z387" s="303"/>
      <c r="AA387" s="303">
        <v>-15.32</v>
      </c>
      <c r="AB387" s="305">
        <v>1</v>
      </c>
      <c r="AC387" s="305">
        <v>1</v>
      </c>
      <c r="AD387" s="303">
        <v>3.4409999999999998</v>
      </c>
      <c r="AE387" s="303">
        <v>3.0280800000000001</v>
      </c>
      <c r="AF387" s="303">
        <v>-0.79</v>
      </c>
      <c r="AG387" s="303"/>
      <c r="AH387" s="303"/>
      <c r="AI387" s="305"/>
      <c r="AJ387" s="305"/>
    </row>
    <row r="388" spans="1:36" s="9" customFormat="1" ht="12.75" x14ac:dyDescent="0.2">
      <c r="A388" s="306">
        <v>423</v>
      </c>
      <c r="B388" s="307" t="s">
        <v>527</v>
      </c>
      <c r="C388" s="448" t="s">
        <v>1393</v>
      </c>
      <c r="D388" s="448"/>
      <c r="E388" s="448"/>
      <c r="F388" s="448"/>
      <c r="G388" s="448"/>
      <c r="H388" s="448"/>
      <c r="I388" s="448"/>
      <c r="J388" s="311" t="s">
        <v>178</v>
      </c>
      <c r="K388" s="303">
        <v>0.16</v>
      </c>
      <c r="L388" s="303">
        <v>0.41</v>
      </c>
      <c r="M388" s="303">
        <v>10.62</v>
      </c>
      <c r="N388" s="303">
        <v>1.06</v>
      </c>
      <c r="O388" s="303">
        <v>0.06</v>
      </c>
      <c r="P388" s="444">
        <v>15.5</v>
      </c>
      <c r="Q388" s="303">
        <v>0.55000000000000004</v>
      </c>
      <c r="R388" s="303"/>
      <c r="S388" s="444"/>
      <c r="T388" s="303"/>
      <c r="U388" s="303"/>
      <c r="V388" s="303"/>
      <c r="W388" s="303">
        <v>16.28</v>
      </c>
      <c r="X388" s="303">
        <v>16.23</v>
      </c>
      <c r="Y388" s="303">
        <v>16.77</v>
      </c>
      <c r="Z388" s="303">
        <v>0</v>
      </c>
      <c r="AA388" s="303">
        <v>16.77</v>
      </c>
      <c r="AB388" s="305">
        <v>1</v>
      </c>
      <c r="AC388" s="305">
        <v>1</v>
      </c>
      <c r="AD388" s="303">
        <v>1</v>
      </c>
      <c r="AE388" s="303">
        <v>1</v>
      </c>
      <c r="AF388" s="303">
        <v>10.62</v>
      </c>
      <c r="AG388" s="303"/>
      <c r="AH388" s="303"/>
      <c r="AI388" s="305"/>
      <c r="AJ388" s="305"/>
    </row>
    <row r="389" spans="1:36" s="9" customFormat="1" ht="12.75" x14ac:dyDescent="0.2">
      <c r="A389" s="307"/>
      <c r="B389" s="307"/>
      <c r="C389" s="448"/>
      <c r="D389" s="448"/>
      <c r="E389" s="448"/>
      <c r="F389" s="448"/>
      <c r="G389" s="448"/>
      <c r="H389" s="448"/>
      <c r="I389" s="448"/>
      <c r="J389" s="310" t="s">
        <v>1469</v>
      </c>
      <c r="K389" s="303">
        <v>1.54</v>
      </c>
      <c r="L389" s="303">
        <v>7.0000000000000007E-2</v>
      </c>
      <c r="M389" s="303">
        <v>0.63</v>
      </c>
      <c r="N389" s="303">
        <v>1.1299999999999999</v>
      </c>
      <c r="O389" s="303">
        <v>0.05</v>
      </c>
      <c r="P389" s="444"/>
      <c r="Q389" s="303"/>
      <c r="R389" s="303"/>
      <c r="S389" s="444"/>
      <c r="T389" s="303">
        <v>16.05</v>
      </c>
      <c r="U389" s="303">
        <v>-0.01</v>
      </c>
      <c r="V389" s="303"/>
      <c r="W389" s="303"/>
      <c r="X389" s="303">
        <v>16.28</v>
      </c>
      <c r="Y389" s="303"/>
      <c r="Z389" s="303"/>
      <c r="AA389" s="303">
        <v>16.82</v>
      </c>
      <c r="AB389" s="305">
        <v>1</v>
      </c>
      <c r="AC389" s="305">
        <v>1</v>
      </c>
      <c r="AD389" s="303">
        <v>3.4409999999999998</v>
      </c>
      <c r="AE389" s="303">
        <v>3.0280800000000001</v>
      </c>
      <c r="AF389" s="303">
        <v>0.63</v>
      </c>
      <c r="AG389" s="303"/>
      <c r="AH389" s="303"/>
      <c r="AI389" s="305"/>
      <c r="AJ389" s="305"/>
    </row>
    <row r="390" spans="1:36" s="9" customFormat="1" ht="12.75" x14ac:dyDescent="0.2">
      <c r="A390" s="443" t="s">
        <v>1404</v>
      </c>
      <c r="B390" s="443"/>
      <c r="C390" s="447" t="s">
        <v>1405</v>
      </c>
      <c r="D390" s="447"/>
      <c r="E390" s="447"/>
      <c r="F390" s="447"/>
      <c r="G390" s="447"/>
      <c r="H390" s="447"/>
      <c r="I390" s="447"/>
      <c r="J390" s="308"/>
      <c r="K390" s="312">
        <v>-3.1999999999999948</v>
      </c>
      <c r="L390" s="312">
        <v>-282.39999999999998</v>
      </c>
      <c r="M390" s="312">
        <v>2971.0199999999995</v>
      </c>
      <c r="N390" s="312">
        <v>-31.239999999999974</v>
      </c>
      <c r="O390" s="312">
        <v>-1.0200000000000009</v>
      </c>
      <c r="P390" s="312">
        <v>2712.7800000000011</v>
      </c>
      <c r="Q390" s="312">
        <v>-10.059999999999986</v>
      </c>
      <c r="R390" s="312">
        <v>0</v>
      </c>
      <c r="S390" s="312">
        <v>0</v>
      </c>
      <c r="T390" s="312">
        <v>0</v>
      </c>
      <c r="U390" s="312">
        <v>0</v>
      </c>
      <c r="V390" s="312">
        <v>0</v>
      </c>
      <c r="W390" s="312">
        <v>2743.4199999999987</v>
      </c>
      <c r="X390" s="309">
        <v>2744.309999999999</v>
      </c>
      <c r="Y390" s="309">
        <v>2835.4199999999996</v>
      </c>
      <c r="Z390" s="309">
        <v>0</v>
      </c>
      <c r="AA390" s="304">
        <v>2835.4199999999996</v>
      </c>
      <c r="AB390" s="304"/>
      <c r="AC390" s="304"/>
      <c r="AD390" s="312"/>
      <c r="AE390" s="312"/>
      <c r="AF390" s="312">
        <v>2971.0199999999995</v>
      </c>
      <c r="AG390" s="312">
        <v>0</v>
      </c>
      <c r="AH390" s="312">
        <v>0</v>
      </c>
      <c r="AI390" s="304"/>
      <c r="AJ390" s="304"/>
    </row>
    <row r="391" spans="1:36" s="9" customFormat="1" ht="12.75" x14ac:dyDescent="0.2">
      <c r="A391" s="443"/>
      <c r="B391" s="443"/>
      <c r="C391" s="447"/>
      <c r="D391" s="447"/>
      <c r="E391" s="447"/>
      <c r="F391" s="447"/>
      <c r="G391" s="447"/>
      <c r="H391" s="447"/>
      <c r="I391" s="447"/>
      <c r="J391" s="308"/>
      <c r="K391" s="312">
        <v>28.009999999999948</v>
      </c>
      <c r="L391" s="312">
        <v>-57.640000000000008</v>
      </c>
      <c r="M391" s="312">
        <v>25.710000000000015</v>
      </c>
      <c r="N391" s="312">
        <v>3.5699999999999972</v>
      </c>
      <c r="O391" s="312">
        <v>-0.86999999999999855</v>
      </c>
      <c r="P391" s="312"/>
      <c r="Q391" s="312">
        <v>0</v>
      </c>
      <c r="R391" s="312">
        <v>0</v>
      </c>
      <c r="S391" s="312"/>
      <c r="T391" s="312">
        <v>2702.7200000000003</v>
      </c>
      <c r="U391" s="312">
        <v>0.1600000000000002</v>
      </c>
      <c r="V391" s="312">
        <v>0</v>
      </c>
      <c r="W391" s="312">
        <v>0</v>
      </c>
      <c r="X391" s="309">
        <v>2743.4199999999987</v>
      </c>
      <c r="Y391" s="309">
        <v>-0.91999999999999926</v>
      </c>
      <c r="Z391" s="309">
        <v>0</v>
      </c>
      <c r="AA391" s="304">
        <v>2834.5000000000005</v>
      </c>
      <c r="AB391" s="304"/>
      <c r="AC391" s="304"/>
      <c r="AD391" s="312"/>
      <c r="AE391" s="312"/>
      <c r="AF391" s="312">
        <v>59.370000000000005</v>
      </c>
      <c r="AG391" s="312">
        <v>0</v>
      </c>
      <c r="AH391" s="312">
        <v>0</v>
      </c>
      <c r="AI391" s="304"/>
      <c r="AJ391" s="304"/>
    </row>
    <row r="392" spans="1:36" s="9" customFormat="1" ht="12.75" x14ac:dyDescent="0.2">
      <c r="A392" s="306">
        <v>425</v>
      </c>
      <c r="B392" s="307" t="s">
        <v>552</v>
      </c>
      <c r="C392" s="448" t="s">
        <v>553</v>
      </c>
      <c r="D392" s="448"/>
      <c r="E392" s="448"/>
      <c r="F392" s="448"/>
      <c r="G392" s="448"/>
      <c r="H392" s="448"/>
      <c r="I392" s="448"/>
      <c r="J392" s="311" t="s">
        <v>329</v>
      </c>
      <c r="K392" s="303">
        <v>39.61</v>
      </c>
      <c r="L392" s="303"/>
      <c r="M392" s="303">
        <v>5564.66</v>
      </c>
      <c r="N392" s="303">
        <v>237.26</v>
      </c>
      <c r="O392" s="303">
        <v>12.42</v>
      </c>
      <c r="P392" s="444">
        <v>6718.78</v>
      </c>
      <c r="Q392" s="303">
        <v>122.74</v>
      </c>
      <c r="R392" s="303"/>
      <c r="S392" s="444"/>
      <c r="T392" s="303"/>
      <c r="U392" s="303"/>
      <c r="V392" s="303"/>
      <c r="W392" s="303">
        <v>6942.25</v>
      </c>
      <c r="X392" s="303">
        <v>6931.16</v>
      </c>
      <c r="Y392" s="303">
        <v>7161.31</v>
      </c>
      <c r="Z392" s="303">
        <v>0</v>
      </c>
      <c r="AA392" s="303">
        <v>7161.31</v>
      </c>
      <c r="AB392" s="305">
        <v>1</v>
      </c>
      <c r="AC392" s="305">
        <v>1</v>
      </c>
      <c r="AD392" s="303">
        <v>1</v>
      </c>
      <c r="AE392" s="303">
        <v>1</v>
      </c>
      <c r="AF392" s="303">
        <v>5564.66</v>
      </c>
      <c r="AG392" s="303"/>
      <c r="AH392" s="303"/>
      <c r="AI392" s="305"/>
      <c r="AJ392" s="305"/>
    </row>
    <row r="393" spans="1:36" s="9" customFormat="1" ht="12.75" x14ac:dyDescent="0.2">
      <c r="A393" s="307"/>
      <c r="B393" s="307"/>
      <c r="C393" s="448"/>
      <c r="D393" s="448"/>
      <c r="E393" s="448"/>
      <c r="F393" s="448"/>
      <c r="G393" s="448"/>
      <c r="H393" s="448"/>
      <c r="I393" s="448"/>
      <c r="J393" s="310" t="s">
        <v>1470</v>
      </c>
      <c r="K393" s="303">
        <v>361.01</v>
      </c>
      <c r="L393" s="303"/>
      <c r="M393" s="303">
        <v>280.19</v>
      </c>
      <c r="N393" s="303">
        <v>252.31</v>
      </c>
      <c r="O393" s="303">
        <v>10.93</v>
      </c>
      <c r="P393" s="444"/>
      <c r="Q393" s="303"/>
      <c r="R393" s="303"/>
      <c r="S393" s="444"/>
      <c r="T393" s="303">
        <v>6841.5199999999995</v>
      </c>
      <c r="U393" s="303">
        <v>-1.89</v>
      </c>
      <c r="V393" s="303"/>
      <c r="W393" s="303"/>
      <c r="X393" s="303">
        <v>6942.25</v>
      </c>
      <c r="Y393" s="303"/>
      <c r="Z393" s="303"/>
      <c r="AA393" s="303">
        <v>7172.77</v>
      </c>
      <c r="AB393" s="305">
        <v>1</v>
      </c>
      <c r="AC393" s="305">
        <v>1</v>
      </c>
      <c r="AD393" s="303">
        <v>3.4409999999999998</v>
      </c>
      <c r="AE393" s="303">
        <v>3.0280800000000001</v>
      </c>
      <c r="AF393" s="303">
        <v>280.19</v>
      </c>
      <c r="AG393" s="303"/>
      <c r="AH393" s="303"/>
      <c r="AI393" s="305"/>
      <c r="AJ393" s="305"/>
    </row>
    <row r="394" spans="1:36" s="9" customFormat="1" ht="12.75" x14ac:dyDescent="0.2">
      <c r="A394" s="306">
        <v>426</v>
      </c>
      <c r="B394" s="307" t="s">
        <v>555</v>
      </c>
      <c r="C394" s="448" t="s">
        <v>556</v>
      </c>
      <c r="D394" s="448"/>
      <c r="E394" s="448"/>
      <c r="F394" s="448"/>
      <c r="G394" s="448"/>
      <c r="H394" s="448"/>
      <c r="I394" s="448"/>
      <c r="J394" s="311" t="s">
        <v>156</v>
      </c>
      <c r="K394" s="303">
        <v>0.53</v>
      </c>
      <c r="L394" s="303">
        <v>15.78</v>
      </c>
      <c r="M394" s="303"/>
      <c r="N394" s="303">
        <v>3.61</v>
      </c>
      <c r="O394" s="303">
        <v>0.19</v>
      </c>
      <c r="P394" s="444">
        <v>24.39</v>
      </c>
      <c r="Q394" s="303">
        <v>1.87</v>
      </c>
      <c r="R394" s="303"/>
      <c r="S394" s="444"/>
      <c r="T394" s="303"/>
      <c r="U394" s="303"/>
      <c r="V394" s="303"/>
      <c r="W394" s="303">
        <v>26.62</v>
      </c>
      <c r="X394" s="303">
        <v>26.45</v>
      </c>
      <c r="Y394" s="303">
        <v>27.33</v>
      </c>
      <c r="Z394" s="303">
        <v>0</v>
      </c>
      <c r="AA394" s="303">
        <v>27.33</v>
      </c>
      <c r="AB394" s="305">
        <v>1</v>
      </c>
      <c r="AC394" s="305">
        <v>1</v>
      </c>
      <c r="AD394" s="303">
        <v>1</v>
      </c>
      <c r="AE394" s="303">
        <v>1</v>
      </c>
      <c r="AF394" s="303"/>
      <c r="AG394" s="303"/>
      <c r="AH394" s="303"/>
      <c r="AI394" s="305"/>
      <c r="AJ394" s="305"/>
    </row>
    <row r="395" spans="1:36" s="9" customFormat="1" ht="12.75" x14ac:dyDescent="0.2">
      <c r="A395" s="307"/>
      <c r="B395" s="307"/>
      <c r="C395" s="448"/>
      <c r="D395" s="448"/>
      <c r="E395" s="448"/>
      <c r="F395" s="448"/>
      <c r="G395" s="448"/>
      <c r="H395" s="448"/>
      <c r="I395" s="448"/>
      <c r="J395" s="310" t="s">
        <v>1471</v>
      </c>
      <c r="K395" s="303">
        <v>0.8</v>
      </c>
      <c r="L395" s="303">
        <v>4.7</v>
      </c>
      <c r="M395" s="303"/>
      <c r="N395" s="303">
        <v>3.84</v>
      </c>
      <c r="O395" s="303">
        <v>0.17</v>
      </c>
      <c r="P395" s="444"/>
      <c r="Q395" s="303"/>
      <c r="R395" s="303"/>
      <c r="S395" s="444"/>
      <c r="T395" s="303">
        <v>26.26</v>
      </c>
      <c r="U395" s="303">
        <v>-0.03</v>
      </c>
      <c r="V395" s="303"/>
      <c r="W395" s="303"/>
      <c r="X395" s="303">
        <v>26.62</v>
      </c>
      <c r="Y395" s="303"/>
      <c r="Z395" s="303"/>
      <c r="AA395" s="303">
        <v>27.509999999999998</v>
      </c>
      <c r="AB395" s="305">
        <v>1</v>
      </c>
      <c r="AC395" s="305">
        <v>1</v>
      </c>
      <c r="AD395" s="303">
        <v>3.4409999999999998</v>
      </c>
      <c r="AE395" s="303">
        <v>3.0280800000000001</v>
      </c>
      <c r="AF395" s="303"/>
      <c r="AG395" s="303"/>
      <c r="AH395" s="303"/>
      <c r="AI395" s="305"/>
      <c r="AJ395" s="305"/>
    </row>
    <row r="396" spans="1:36" s="9" customFormat="1" ht="12.75" x14ac:dyDescent="0.2">
      <c r="A396" s="306">
        <v>427</v>
      </c>
      <c r="B396" s="307" t="s">
        <v>555</v>
      </c>
      <c r="C396" s="448" t="s">
        <v>1407</v>
      </c>
      <c r="D396" s="448"/>
      <c r="E396" s="448"/>
      <c r="F396" s="448"/>
      <c r="G396" s="448"/>
      <c r="H396" s="448"/>
      <c r="I396" s="448"/>
      <c r="J396" s="311" t="s">
        <v>156</v>
      </c>
      <c r="K396" s="303">
        <v>-0.15</v>
      </c>
      <c r="L396" s="303">
        <v>-3.97</v>
      </c>
      <c r="M396" s="303"/>
      <c r="N396" s="303">
        <v>-0.95</v>
      </c>
      <c r="O396" s="303">
        <v>-0.05</v>
      </c>
      <c r="P396" s="444">
        <v>-6.33</v>
      </c>
      <c r="Q396" s="303">
        <v>-0.49</v>
      </c>
      <c r="R396" s="303"/>
      <c r="S396" s="444"/>
      <c r="T396" s="303"/>
      <c r="U396" s="303"/>
      <c r="V396" s="303"/>
      <c r="W396" s="303">
        <v>-6.91</v>
      </c>
      <c r="X396" s="303">
        <v>-6.87</v>
      </c>
      <c r="Y396" s="303">
        <v>-7.1</v>
      </c>
      <c r="Z396" s="303">
        <v>0</v>
      </c>
      <c r="AA396" s="303">
        <v>-7.1</v>
      </c>
      <c r="AB396" s="305">
        <v>1</v>
      </c>
      <c r="AC396" s="305">
        <v>1</v>
      </c>
      <c r="AD396" s="303">
        <v>1</v>
      </c>
      <c r="AE396" s="303">
        <v>1</v>
      </c>
      <c r="AF396" s="303"/>
      <c r="AG396" s="303"/>
      <c r="AH396" s="303"/>
      <c r="AI396" s="305"/>
      <c r="AJ396" s="305"/>
    </row>
    <row r="397" spans="1:36" s="9" customFormat="1" ht="12.75" x14ac:dyDescent="0.2">
      <c r="A397" s="307"/>
      <c r="B397" s="307"/>
      <c r="C397" s="448"/>
      <c r="D397" s="448"/>
      <c r="E397" s="448"/>
      <c r="F397" s="448"/>
      <c r="G397" s="448"/>
      <c r="H397" s="448"/>
      <c r="I397" s="448"/>
      <c r="J397" s="310" t="s">
        <v>1472</v>
      </c>
      <c r="K397" s="303">
        <v>-0.31</v>
      </c>
      <c r="L397" s="303">
        <v>-1.1399999999999999</v>
      </c>
      <c r="M397" s="303"/>
      <c r="N397" s="303">
        <v>-1.01</v>
      </c>
      <c r="O397" s="303">
        <v>-0.04</v>
      </c>
      <c r="P397" s="444"/>
      <c r="Q397" s="303"/>
      <c r="R397" s="303"/>
      <c r="S397" s="444"/>
      <c r="T397" s="303">
        <v>-6.82</v>
      </c>
      <c r="U397" s="303">
        <v>0.01</v>
      </c>
      <c r="V397" s="303"/>
      <c r="W397" s="303"/>
      <c r="X397" s="303">
        <v>-6.91</v>
      </c>
      <c r="Y397" s="303"/>
      <c r="Z397" s="303"/>
      <c r="AA397" s="303">
        <v>-7.14</v>
      </c>
      <c r="AB397" s="305">
        <v>1</v>
      </c>
      <c r="AC397" s="305">
        <v>1</v>
      </c>
      <c r="AD397" s="303">
        <v>3.4409999999999998</v>
      </c>
      <c r="AE397" s="303">
        <v>3.0280800000000001</v>
      </c>
      <c r="AF397" s="303"/>
      <c r="AG397" s="303"/>
      <c r="AH397" s="303"/>
      <c r="AI397" s="305"/>
      <c r="AJ397" s="305"/>
    </row>
    <row r="398" spans="1:36" s="9" customFormat="1" ht="12.75" x14ac:dyDescent="0.2">
      <c r="A398" s="306">
        <v>428</v>
      </c>
      <c r="B398" s="307" t="s">
        <v>555</v>
      </c>
      <c r="C398" s="448" t="s">
        <v>1408</v>
      </c>
      <c r="D398" s="448"/>
      <c r="E398" s="448"/>
      <c r="F398" s="448"/>
      <c r="G398" s="448"/>
      <c r="H398" s="448"/>
      <c r="I398" s="448"/>
      <c r="J398" s="311" t="s">
        <v>178</v>
      </c>
      <c r="K398" s="303"/>
      <c r="L398" s="303"/>
      <c r="M398" s="303"/>
      <c r="N398" s="303"/>
      <c r="O398" s="303"/>
      <c r="P398" s="444">
        <v>-33.659999999999997</v>
      </c>
      <c r="Q398" s="303"/>
      <c r="R398" s="303"/>
      <c r="S398" s="444"/>
      <c r="T398" s="303"/>
      <c r="U398" s="303"/>
      <c r="V398" s="303"/>
      <c r="W398" s="303">
        <v>-34.159999999999997</v>
      </c>
      <c r="X398" s="303">
        <v>-34.159999999999997</v>
      </c>
      <c r="Y398" s="303">
        <v>-35.29</v>
      </c>
      <c r="Z398" s="303">
        <v>0</v>
      </c>
      <c r="AA398" s="303">
        <v>-35.29</v>
      </c>
      <c r="AB398" s="305">
        <v>1</v>
      </c>
      <c r="AC398" s="305">
        <v>1</v>
      </c>
      <c r="AD398" s="303">
        <v>1</v>
      </c>
      <c r="AE398" s="303">
        <v>1</v>
      </c>
      <c r="AF398" s="303"/>
      <c r="AG398" s="303"/>
      <c r="AH398" s="303"/>
      <c r="AI398" s="305"/>
      <c r="AJ398" s="305"/>
    </row>
    <row r="399" spans="1:36" s="9" customFormat="1" ht="12.75" x14ac:dyDescent="0.2">
      <c r="A399" s="307"/>
      <c r="B399" s="307"/>
      <c r="C399" s="448"/>
      <c r="D399" s="448"/>
      <c r="E399" s="448"/>
      <c r="F399" s="448"/>
      <c r="G399" s="448"/>
      <c r="H399" s="448"/>
      <c r="I399" s="448"/>
      <c r="J399" s="310" t="s">
        <v>1473</v>
      </c>
      <c r="K399" s="303"/>
      <c r="L399" s="303"/>
      <c r="M399" s="303">
        <v>-33.659999999999997</v>
      </c>
      <c r="N399" s="303"/>
      <c r="O399" s="303"/>
      <c r="P399" s="444"/>
      <c r="Q399" s="303"/>
      <c r="R399" s="303"/>
      <c r="S399" s="444"/>
      <c r="T399" s="303">
        <v>-33.659999999999997</v>
      </c>
      <c r="U399" s="303"/>
      <c r="V399" s="303"/>
      <c r="W399" s="303"/>
      <c r="X399" s="303">
        <v>-34.159999999999997</v>
      </c>
      <c r="Y399" s="303"/>
      <c r="Z399" s="303"/>
      <c r="AA399" s="303">
        <v>-35.29</v>
      </c>
      <c r="AB399" s="305">
        <v>1</v>
      </c>
      <c r="AC399" s="305">
        <v>1</v>
      </c>
      <c r="AD399" s="303">
        <v>3.4409999999999998</v>
      </c>
      <c r="AE399" s="303">
        <v>3.0280800000000001</v>
      </c>
      <c r="AF399" s="303"/>
      <c r="AG399" s="303"/>
      <c r="AH399" s="303"/>
      <c r="AI399" s="305"/>
      <c r="AJ399" s="305"/>
    </row>
    <row r="400" spans="1:36" s="9" customFormat="1" ht="12.75" x14ac:dyDescent="0.2">
      <c r="A400" s="306">
        <v>429</v>
      </c>
      <c r="B400" s="307" t="s">
        <v>555</v>
      </c>
      <c r="C400" s="448" t="s">
        <v>1409</v>
      </c>
      <c r="D400" s="448"/>
      <c r="E400" s="448"/>
      <c r="F400" s="448"/>
      <c r="G400" s="448"/>
      <c r="H400" s="448"/>
      <c r="I400" s="448"/>
      <c r="J400" s="311" t="s">
        <v>156</v>
      </c>
      <c r="K400" s="303">
        <v>-0.87</v>
      </c>
      <c r="L400" s="303"/>
      <c r="M400" s="303"/>
      <c r="N400" s="303">
        <v>-4.83</v>
      </c>
      <c r="O400" s="303">
        <v>-0.25</v>
      </c>
      <c r="P400" s="444">
        <v>-17.79</v>
      </c>
      <c r="Q400" s="303">
        <v>-2.5</v>
      </c>
      <c r="R400" s="303"/>
      <c r="S400" s="444"/>
      <c r="T400" s="303"/>
      <c r="U400" s="303"/>
      <c r="V400" s="303"/>
      <c r="W400" s="303">
        <v>-20.55</v>
      </c>
      <c r="X400" s="303">
        <v>-20.329999999999998</v>
      </c>
      <c r="Y400" s="303">
        <v>-21.01</v>
      </c>
      <c r="Z400" s="303">
        <v>0</v>
      </c>
      <c r="AA400" s="303">
        <v>-21.01</v>
      </c>
      <c r="AB400" s="305">
        <v>1</v>
      </c>
      <c r="AC400" s="305">
        <v>1</v>
      </c>
      <c r="AD400" s="303">
        <v>1</v>
      </c>
      <c r="AE400" s="303">
        <v>1</v>
      </c>
      <c r="AF400" s="303"/>
      <c r="AG400" s="303"/>
      <c r="AH400" s="303"/>
      <c r="AI400" s="305"/>
      <c r="AJ400" s="305"/>
    </row>
    <row r="401" spans="1:36" s="9" customFormat="1" ht="12.75" x14ac:dyDescent="0.2">
      <c r="A401" s="307"/>
      <c r="B401" s="307"/>
      <c r="C401" s="448"/>
      <c r="D401" s="448"/>
      <c r="E401" s="448"/>
      <c r="F401" s="448"/>
      <c r="G401" s="448"/>
      <c r="H401" s="448"/>
      <c r="I401" s="448"/>
      <c r="J401" s="310" t="s">
        <v>1474</v>
      </c>
      <c r="K401" s="303">
        <v>-7.35</v>
      </c>
      <c r="L401" s="303"/>
      <c r="M401" s="303"/>
      <c r="N401" s="303">
        <v>-5.14</v>
      </c>
      <c r="O401" s="303">
        <v>-0.22</v>
      </c>
      <c r="P401" s="444"/>
      <c r="Q401" s="303"/>
      <c r="R401" s="303"/>
      <c r="S401" s="444"/>
      <c r="T401" s="303">
        <v>-20.29</v>
      </c>
      <c r="U401" s="303">
        <v>0.04</v>
      </c>
      <c r="V401" s="303"/>
      <c r="W401" s="303"/>
      <c r="X401" s="303">
        <v>-20.55</v>
      </c>
      <c r="Y401" s="303"/>
      <c r="Z401" s="303"/>
      <c r="AA401" s="303">
        <v>-21.240000000000002</v>
      </c>
      <c r="AB401" s="305">
        <v>1</v>
      </c>
      <c r="AC401" s="305">
        <v>1</v>
      </c>
      <c r="AD401" s="303">
        <v>3.4409999999999998</v>
      </c>
      <c r="AE401" s="303">
        <v>3.0280800000000001</v>
      </c>
      <c r="AF401" s="303"/>
      <c r="AG401" s="303"/>
      <c r="AH401" s="303"/>
      <c r="AI401" s="305"/>
      <c r="AJ401" s="305"/>
    </row>
    <row r="402" spans="1:36" s="9" customFormat="1" ht="12.75" x14ac:dyDescent="0.2">
      <c r="A402" s="306">
        <v>430</v>
      </c>
      <c r="B402" s="307" t="s">
        <v>555</v>
      </c>
      <c r="C402" s="448" t="s">
        <v>1410</v>
      </c>
      <c r="D402" s="448"/>
      <c r="E402" s="448"/>
      <c r="F402" s="448"/>
      <c r="G402" s="448"/>
      <c r="H402" s="448"/>
      <c r="I402" s="448"/>
      <c r="J402" s="311" t="s">
        <v>156</v>
      </c>
      <c r="K402" s="303">
        <v>0.03</v>
      </c>
      <c r="L402" s="303">
        <v>1.46</v>
      </c>
      <c r="M402" s="303"/>
      <c r="N402" s="303">
        <v>0.24</v>
      </c>
      <c r="O402" s="303">
        <v>0.01</v>
      </c>
      <c r="P402" s="444">
        <v>1.97</v>
      </c>
      <c r="Q402" s="303">
        <v>0.12</v>
      </c>
      <c r="R402" s="303"/>
      <c r="S402" s="444"/>
      <c r="T402" s="303"/>
      <c r="U402" s="303"/>
      <c r="V402" s="303"/>
      <c r="W402" s="303">
        <v>2.12</v>
      </c>
      <c r="X402" s="303">
        <v>2.11</v>
      </c>
      <c r="Y402" s="303">
        <v>2.1800000000000002</v>
      </c>
      <c r="Z402" s="303">
        <v>0</v>
      </c>
      <c r="AA402" s="303">
        <v>2.1800000000000002</v>
      </c>
      <c r="AB402" s="305">
        <v>1</v>
      </c>
      <c r="AC402" s="305">
        <v>1</v>
      </c>
      <c r="AD402" s="303">
        <v>1</v>
      </c>
      <c r="AE402" s="303">
        <v>1</v>
      </c>
      <c r="AF402" s="303"/>
      <c r="AG402" s="303"/>
      <c r="AH402" s="303"/>
      <c r="AI402" s="305"/>
      <c r="AJ402" s="305"/>
    </row>
    <row r="403" spans="1:36" s="9" customFormat="1" ht="12.75" x14ac:dyDescent="0.2">
      <c r="A403" s="307"/>
      <c r="B403" s="307"/>
      <c r="C403" s="448"/>
      <c r="D403" s="448"/>
      <c r="E403" s="448"/>
      <c r="F403" s="448"/>
      <c r="G403" s="448"/>
      <c r="H403" s="448"/>
      <c r="I403" s="448"/>
      <c r="J403" s="310" t="s">
        <v>1475</v>
      </c>
      <c r="K403" s="303"/>
      <c r="L403" s="303">
        <v>0.36</v>
      </c>
      <c r="M403" s="303"/>
      <c r="N403" s="303">
        <v>0.25</v>
      </c>
      <c r="O403" s="303">
        <v>0.01</v>
      </c>
      <c r="P403" s="444"/>
      <c r="Q403" s="303"/>
      <c r="R403" s="303"/>
      <c r="S403" s="444"/>
      <c r="T403" s="303">
        <v>2.09</v>
      </c>
      <c r="U403" s="303"/>
      <c r="V403" s="303"/>
      <c r="W403" s="303"/>
      <c r="X403" s="303">
        <v>2.12</v>
      </c>
      <c r="Y403" s="303"/>
      <c r="Z403" s="303"/>
      <c r="AA403" s="303">
        <v>2.19</v>
      </c>
      <c r="AB403" s="305">
        <v>1</v>
      </c>
      <c r="AC403" s="305">
        <v>1</v>
      </c>
      <c r="AD403" s="303">
        <v>3.4409999999999998</v>
      </c>
      <c r="AE403" s="303">
        <v>3.0280800000000001</v>
      </c>
      <c r="AF403" s="303"/>
      <c r="AG403" s="303"/>
      <c r="AH403" s="303"/>
      <c r="AI403" s="305"/>
      <c r="AJ403" s="305"/>
    </row>
    <row r="404" spans="1:36" s="9" customFormat="1" ht="12.75" x14ac:dyDescent="0.2">
      <c r="A404" s="306">
        <v>431</v>
      </c>
      <c r="B404" s="307" t="s">
        <v>555</v>
      </c>
      <c r="C404" s="448" t="s">
        <v>1411</v>
      </c>
      <c r="D404" s="448"/>
      <c r="E404" s="448"/>
      <c r="F404" s="448"/>
      <c r="G404" s="448"/>
      <c r="H404" s="448"/>
      <c r="I404" s="448"/>
      <c r="J404" s="311" t="s">
        <v>156</v>
      </c>
      <c r="K404" s="303">
        <v>-6.71</v>
      </c>
      <c r="L404" s="303"/>
      <c r="M404" s="303"/>
      <c r="N404" s="303">
        <v>-37.19</v>
      </c>
      <c r="O404" s="303">
        <v>-1.95</v>
      </c>
      <c r="P404" s="444">
        <v>-136.99</v>
      </c>
      <c r="Q404" s="303">
        <v>-19.239999999999998</v>
      </c>
      <c r="R404" s="303"/>
      <c r="S404" s="444"/>
      <c r="T404" s="303"/>
      <c r="U404" s="303"/>
      <c r="V404" s="303"/>
      <c r="W404" s="303">
        <v>-158.27000000000001</v>
      </c>
      <c r="X404" s="303">
        <v>-156.54</v>
      </c>
      <c r="Y404" s="303">
        <v>-161.74</v>
      </c>
      <c r="Z404" s="303">
        <v>0</v>
      </c>
      <c r="AA404" s="303">
        <v>-161.74</v>
      </c>
      <c r="AB404" s="305">
        <v>1</v>
      </c>
      <c r="AC404" s="305">
        <v>1</v>
      </c>
      <c r="AD404" s="303">
        <v>1</v>
      </c>
      <c r="AE404" s="303">
        <v>1</v>
      </c>
      <c r="AF404" s="303"/>
      <c r="AG404" s="303"/>
      <c r="AH404" s="303"/>
      <c r="AI404" s="305"/>
      <c r="AJ404" s="305"/>
    </row>
    <row r="405" spans="1:36" s="9" customFormat="1" ht="12.75" x14ac:dyDescent="0.2">
      <c r="A405" s="307"/>
      <c r="B405" s="307"/>
      <c r="C405" s="448"/>
      <c r="D405" s="448"/>
      <c r="E405" s="448"/>
      <c r="F405" s="448"/>
      <c r="G405" s="448"/>
      <c r="H405" s="448"/>
      <c r="I405" s="448"/>
      <c r="J405" s="310" t="s">
        <v>1476</v>
      </c>
      <c r="K405" s="303">
        <v>-56.59</v>
      </c>
      <c r="L405" s="303"/>
      <c r="M405" s="303"/>
      <c r="N405" s="303">
        <v>-39.549999999999997</v>
      </c>
      <c r="O405" s="303">
        <v>-1.71</v>
      </c>
      <c r="P405" s="444"/>
      <c r="Q405" s="303"/>
      <c r="R405" s="303"/>
      <c r="S405" s="444"/>
      <c r="T405" s="303">
        <v>-156.23000000000002</v>
      </c>
      <c r="U405" s="303">
        <v>0.3</v>
      </c>
      <c r="V405" s="303"/>
      <c r="W405" s="303"/>
      <c r="X405" s="303">
        <v>-158.27000000000001</v>
      </c>
      <c r="Y405" s="303"/>
      <c r="Z405" s="303"/>
      <c r="AA405" s="303">
        <v>-163.53</v>
      </c>
      <c r="AB405" s="305">
        <v>1</v>
      </c>
      <c r="AC405" s="305">
        <v>1</v>
      </c>
      <c r="AD405" s="303">
        <v>3.4409999999999998</v>
      </c>
      <c r="AE405" s="303">
        <v>3.0280800000000001</v>
      </c>
      <c r="AF405" s="303"/>
      <c r="AG405" s="303"/>
      <c r="AH405" s="303"/>
      <c r="AI405" s="305"/>
      <c r="AJ405" s="305"/>
    </row>
    <row r="406" spans="1:36" s="9" customFormat="1" ht="12.75" x14ac:dyDescent="0.2">
      <c r="A406" s="306">
        <v>432</v>
      </c>
      <c r="B406" s="307" t="s">
        <v>555</v>
      </c>
      <c r="C406" s="448" t="s">
        <v>1412</v>
      </c>
      <c r="D406" s="448"/>
      <c r="E406" s="448"/>
      <c r="F406" s="448"/>
      <c r="G406" s="448"/>
      <c r="H406" s="448"/>
      <c r="I406" s="448"/>
      <c r="J406" s="311" t="s">
        <v>156</v>
      </c>
      <c r="K406" s="303">
        <v>1.03</v>
      </c>
      <c r="L406" s="303">
        <v>15.5</v>
      </c>
      <c r="M406" s="303"/>
      <c r="N406" s="303">
        <v>6.43</v>
      </c>
      <c r="O406" s="303">
        <v>0.34</v>
      </c>
      <c r="P406" s="444">
        <v>34.19</v>
      </c>
      <c r="Q406" s="303">
        <v>3.33</v>
      </c>
      <c r="R406" s="303"/>
      <c r="S406" s="444"/>
      <c r="T406" s="303"/>
      <c r="U406" s="303"/>
      <c r="V406" s="303"/>
      <c r="W406" s="303">
        <v>38.03</v>
      </c>
      <c r="X406" s="303">
        <v>37.729999999999997</v>
      </c>
      <c r="Y406" s="303">
        <v>38.979999999999997</v>
      </c>
      <c r="Z406" s="303">
        <v>0</v>
      </c>
      <c r="AA406" s="303">
        <v>38.979999999999997</v>
      </c>
      <c r="AB406" s="305">
        <v>1</v>
      </c>
      <c r="AC406" s="305">
        <v>1</v>
      </c>
      <c r="AD406" s="303">
        <v>1</v>
      </c>
      <c r="AE406" s="303">
        <v>1</v>
      </c>
      <c r="AF406" s="303"/>
      <c r="AG406" s="303"/>
      <c r="AH406" s="303"/>
      <c r="AI406" s="305"/>
      <c r="AJ406" s="305"/>
    </row>
    <row r="407" spans="1:36" s="9" customFormat="1" ht="12.75" x14ac:dyDescent="0.2">
      <c r="A407" s="307"/>
      <c r="B407" s="307"/>
      <c r="C407" s="448"/>
      <c r="D407" s="448"/>
      <c r="E407" s="448"/>
      <c r="F407" s="448"/>
      <c r="G407" s="448"/>
      <c r="H407" s="448"/>
      <c r="I407" s="448"/>
      <c r="J407" s="310" t="s">
        <v>1477</v>
      </c>
      <c r="K407" s="303">
        <v>4.78</v>
      </c>
      <c r="L407" s="303">
        <v>5</v>
      </c>
      <c r="M407" s="303"/>
      <c r="N407" s="303">
        <v>6.84</v>
      </c>
      <c r="O407" s="303">
        <v>0.3</v>
      </c>
      <c r="P407" s="444"/>
      <c r="Q407" s="303"/>
      <c r="R407" s="303"/>
      <c r="S407" s="444"/>
      <c r="T407" s="303">
        <v>37.519999999999996</v>
      </c>
      <c r="U407" s="303">
        <v>-0.05</v>
      </c>
      <c r="V407" s="303"/>
      <c r="W407" s="303"/>
      <c r="X407" s="303">
        <v>38.03</v>
      </c>
      <c r="Y407" s="303"/>
      <c r="Z407" s="303"/>
      <c r="AA407" s="303">
        <v>39.29</v>
      </c>
      <c r="AB407" s="305">
        <v>1</v>
      </c>
      <c r="AC407" s="305">
        <v>1</v>
      </c>
      <c r="AD407" s="303">
        <v>3.4409999999999998</v>
      </c>
      <c r="AE407" s="303">
        <v>3.0280800000000001</v>
      </c>
      <c r="AF407" s="303"/>
      <c r="AG407" s="303"/>
      <c r="AH407" s="303"/>
      <c r="AI407" s="305"/>
      <c r="AJ407" s="305"/>
    </row>
    <row r="408" spans="1:36" s="9" customFormat="1" ht="12.75" x14ac:dyDescent="0.2">
      <c r="A408" s="306">
        <v>433</v>
      </c>
      <c r="B408" s="307" t="s">
        <v>558</v>
      </c>
      <c r="C408" s="448" t="s">
        <v>559</v>
      </c>
      <c r="D408" s="448"/>
      <c r="E408" s="448"/>
      <c r="F408" s="448"/>
      <c r="G408" s="448"/>
      <c r="H408" s="448"/>
      <c r="I408" s="448"/>
      <c r="J408" s="311" t="s">
        <v>335</v>
      </c>
      <c r="K408" s="303">
        <v>-20.78</v>
      </c>
      <c r="L408" s="303">
        <v>-232.6</v>
      </c>
      <c r="M408" s="303">
        <v>-1639.1</v>
      </c>
      <c r="N408" s="303">
        <v>-130.51</v>
      </c>
      <c r="O408" s="303">
        <v>-6.83</v>
      </c>
      <c r="P408" s="444">
        <v>-2450.2800000000002</v>
      </c>
      <c r="Q408" s="303">
        <v>-67.52</v>
      </c>
      <c r="R408" s="303"/>
      <c r="S408" s="444"/>
      <c r="T408" s="303"/>
      <c r="U408" s="303"/>
      <c r="V408" s="303"/>
      <c r="W408" s="303">
        <v>-2554.5300000000002</v>
      </c>
      <c r="X408" s="303">
        <v>-2548.4299999999998</v>
      </c>
      <c r="Y408" s="303">
        <v>-2633.05</v>
      </c>
      <c r="Z408" s="303">
        <v>0</v>
      </c>
      <c r="AA408" s="303">
        <v>-2633.05</v>
      </c>
      <c r="AB408" s="305">
        <v>1</v>
      </c>
      <c r="AC408" s="305">
        <v>1</v>
      </c>
      <c r="AD408" s="303">
        <v>1</v>
      </c>
      <c r="AE408" s="303">
        <v>1</v>
      </c>
      <c r="AF408" s="303">
        <v>-1639.1</v>
      </c>
      <c r="AG408" s="303"/>
      <c r="AH408" s="303"/>
      <c r="AI408" s="305"/>
      <c r="AJ408" s="305"/>
    </row>
    <row r="409" spans="1:36" s="9" customFormat="1" ht="12.75" x14ac:dyDescent="0.2">
      <c r="A409" s="307"/>
      <c r="B409" s="307"/>
      <c r="C409" s="448"/>
      <c r="D409" s="448"/>
      <c r="E409" s="448"/>
      <c r="F409" s="448"/>
      <c r="G409" s="448"/>
      <c r="H409" s="448"/>
      <c r="I409" s="448"/>
      <c r="J409" s="310" t="s">
        <v>1478</v>
      </c>
      <c r="K409" s="303">
        <v>-148.69</v>
      </c>
      <c r="L409" s="303">
        <v>-49.9</v>
      </c>
      <c r="M409" s="303">
        <v>-147.75</v>
      </c>
      <c r="N409" s="303">
        <v>-138.79</v>
      </c>
      <c r="O409" s="303">
        <v>-6.01</v>
      </c>
      <c r="P409" s="444"/>
      <c r="Q409" s="303"/>
      <c r="R409" s="303"/>
      <c r="S409" s="444"/>
      <c r="T409" s="303">
        <v>-2517.8000000000002</v>
      </c>
      <c r="U409" s="303">
        <v>1.04</v>
      </c>
      <c r="V409" s="303"/>
      <c r="W409" s="303"/>
      <c r="X409" s="303">
        <v>-2554.5300000000002</v>
      </c>
      <c r="Y409" s="303"/>
      <c r="Z409" s="303"/>
      <c r="AA409" s="303">
        <v>-2639.3500000000004</v>
      </c>
      <c r="AB409" s="305">
        <v>1</v>
      </c>
      <c r="AC409" s="305">
        <v>1</v>
      </c>
      <c r="AD409" s="303">
        <v>3.4409999999999998</v>
      </c>
      <c r="AE409" s="303">
        <v>3.0280800000000001</v>
      </c>
      <c r="AF409" s="303">
        <v>-147.75</v>
      </c>
      <c r="AG409" s="303"/>
      <c r="AH409" s="303"/>
      <c r="AI409" s="305"/>
      <c r="AJ409" s="305"/>
    </row>
    <row r="410" spans="1:36" s="9" customFormat="1" ht="12.75" x14ac:dyDescent="0.2">
      <c r="A410" s="306">
        <v>434</v>
      </c>
      <c r="B410" s="307" t="s">
        <v>558</v>
      </c>
      <c r="C410" s="448" t="s">
        <v>1413</v>
      </c>
      <c r="D410" s="448"/>
      <c r="E410" s="448"/>
      <c r="F410" s="448"/>
      <c r="G410" s="448"/>
      <c r="H410" s="448"/>
      <c r="I410" s="448"/>
      <c r="J410" s="311" t="s">
        <v>1415</v>
      </c>
      <c r="K410" s="303">
        <v>-3.27</v>
      </c>
      <c r="L410" s="303"/>
      <c r="M410" s="303">
        <v>-192.13</v>
      </c>
      <c r="N410" s="303">
        <v>-19.010000000000002</v>
      </c>
      <c r="O410" s="303">
        <v>-0.86</v>
      </c>
      <c r="P410" s="444">
        <v>-262.2</v>
      </c>
      <c r="Q410" s="303">
        <v>-8.4600000000000009</v>
      </c>
      <c r="R410" s="303"/>
      <c r="S410" s="444"/>
      <c r="T410" s="303"/>
      <c r="U410" s="303"/>
      <c r="V410" s="303"/>
      <c r="W410" s="303">
        <v>-274.58999999999997</v>
      </c>
      <c r="X410" s="303">
        <v>-273.83</v>
      </c>
      <c r="Y410" s="303">
        <v>-282.92</v>
      </c>
      <c r="Z410" s="303">
        <v>0</v>
      </c>
      <c r="AA410" s="303">
        <v>-282.92</v>
      </c>
      <c r="AB410" s="305">
        <v>1</v>
      </c>
      <c r="AC410" s="305">
        <v>1</v>
      </c>
      <c r="AD410" s="303">
        <v>1</v>
      </c>
      <c r="AE410" s="303">
        <v>1</v>
      </c>
      <c r="AF410" s="303">
        <v>-192.13</v>
      </c>
      <c r="AG410" s="303"/>
      <c r="AH410" s="303"/>
      <c r="AI410" s="305"/>
      <c r="AJ410" s="305"/>
    </row>
    <row r="411" spans="1:36" s="9" customFormat="1" ht="12.75" x14ac:dyDescent="0.2">
      <c r="A411" s="307"/>
      <c r="B411" s="307"/>
      <c r="C411" s="448"/>
      <c r="D411" s="448"/>
      <c r="E411" s="448"/>
      <c r="F411" s="448"/>
      <c r="G411" s="448"/>
      <c r="H411" s="448"/>
      <c r="I411" s="448"/>
      <c r="J411" s="310" t="s">
        <v>1248</v>
      </c>
      <c r="K411" s="303">
        <v>-24.89</v>
      </c>
      <c r="L411" s="303"/>
      <c r="M411" s="303">
        <v>-15.28</v>
      </c>
      <c r="N411" s="303">
        <v>-9.2799999999999994</v>
      </c>
      <c r="O411" s="303">
        <v>-0.75</v>
      </c>
      <c r="P411" s="444"/>
      <c r="Q411" s="303"/>
      <c r="R411" s="303"/>
      <c r="S411" s="444"/>
      <c r="T411" s="303">
        <v>-270.65999999999997</v>
      </c>
      <c r="U411" s="303">
        <v>0.13</v>
      </c>
      <c r="V411" s="303"/>
      <c r="W411" s="303"/>
      <c r="X411" s="303">
        <v>-274.58999999999997</v>
      </c>
      <c r="Y411" s="303"/>
      <c r="Z411" s="303"/>
      <c r="AA411" s="303">
        <v>-283.71000000000004</v>
      </c>
      <c r="AB411" s="305">
        <v>1</v>
      </c>
      <c r="AC411" s="305">
        <v>1</v>
      </c>
      <c r="AD411" s="303">
        <v>3.4409999999999998</v>
      </c>
      <c r="AE411" s="303">
        <v>3.0280800000000001</v>
      </c>
      <c r="AF411" s="303">
        <v>-15.28</v>
      </c>
      <c r="AG411" s="303"/>
      <c r="AH411" s="303"/>
      <c r="AI411" s="305"/>
      <c r="AJ411" s="305"/>
    </row>
    <row r="412" spans="1:36" s="9" customFormat="1" ht="12.75" x14ac:dyDescent="0.2">
      <c r="A412" s="306">
        <v>435</v>
      </c>
      <c r="B412" s="307" t="s">
        <v>558</v>
      </c>
      <c r="C412" s="448" t="s">
        <v>1416</v>
      </c>
      <c r="D412" s="448"/>
      <c r="E412" s="448"/>
      <c r="F412" s="448"/>
      <c r="G412" s="448"/>
      <c r="H412" s="448"/>
      <c r="I412" s="448"/>
      <c r="J412" s="311" t="s">
        <v>102</v>
      </c>
      <c r="K412" s="303">
        <v>-5.5</v>
      </c>
      <c r="L412" s="303">
        <v>-68.13</v>
      </c>
      <c r="M412" s="303">
        <v>-169.23</v>
      </c>
      <c r="N412" s="303">
        <v>-34.33</v>
      </c>
      <c r="O412" s="303">
        <v>-1.8</v>
      </c>
      <c r="P412" s="444">
        <v>-364.4</v>
      </c>
      <c r="Q412" s="303">
        <v>-17.760000000000002</v>
      </c>
      <c r="R412" s="303"/>
      <c r="S412" s="444"/>
      <c r="T412" s="303"/>
      <c r="U412" s="303"/>
      <c r="V412" s="303"/>
      <c r="W412" s="303">
        <v>-387.62</v>
      </c>
      <c r="X412" s="303">
        <v>-386.02</v>
      </c>
      <c r="Y412" s="303">
        <v>-398.84</v>
      </c>
      <c r="Z412" s="303">
        <v>0</v>
      </c>
      <c r="AA412" s="303">
        <v>-398.84</v>
      </c>
      <c r="AB412" s="305">
        <v>1</v>
      </c>
      <c r="AC412" s="305">
        <v>1</v>
      </c>
      <c r="AD412" s="303">
        <v>1</v>
      </c>
      <c r="AE412" s="303">
        <v>1</v>
      </c>
      <c r="AF412" s="303">
        <v>-169.23</v>
      </c>
      <c r="AG412" s="303"/>
      <c r="AH412" s="303"/>
      <c r="AI412" s="305"/>
      <c r="AJ412" s="305"/>
    </row>
    <row r="413" spans="1:36" s="9" customFormat="1" ht="12.75" x14ac:dyDescent="0.2">
      <c r="A413" s="307"/>
      <c r="B413" s="307"/>
      <c r="C413" s="448"/>
      <c r="D413" s="448"/>
      <c r="E413" s="448"/>
      <c r="F413" s="448"/>
      <c r="G413" s="448"/>
      <c r="H413" s="448"/>
      <c r="I413" s="448"/>
      <c r="J413" s="310" t="s">
        <v>455</v>
      </c>
      <c r="K413" s="303">
        <v>-37.69</v>
      </c>
      <c r="L413" s="303">
        <v>-14.55</v>
      </c>
      <c r="M413" s="303">
        <v>-15.13</v>
      </c>
      <c r="N413" s="303">
        <v>-36.51</v>
      </c>
      <c r="O413" s="303">
        <v>-1.58</v>
      </c>
      <c r="P413" s="444"/>
      <c r="Q413" s="303"/>
      <c r="R413" s="303"/>
      <c r="S413" s="444"/>
      <c r="T413" s="303">
        <v>-382.15999999999997</v>
      </c>
      <c r="U413" s="303">
        <v>0.27</v>
      </c>
      <c r="V413" s="303"/>
      <c r="W413" s="303"/>
      <c r="X413" s="303">
        <v>-387.62</v>
      </c>
      <c r="Y413" s="303"/>
      <c r="Z413" s="303"/>
      <c r="AA413" s="303">
        <v>-400.48999999999995</v>
      </c>
      <c r="AB413" s="305">
        <v>1</v>
      </c>
      <c r="AC413" s="305">
        <v>1</v>
      </c>
      <c r="AD413" s="303">
        <v>3.4409999999999998</v>
      </c>
      <c r="AE413" s="303">
        <v>3.0280800000000001</v>
      </c>
      <c r="AF413" s="303">
        <v>-15.13</v>
      </c>
      <c r="AG413" s="303"/>
      <c r="AH413" s="303"/>
      <c r="AI413" s="305"/>
      <c r="AJ413" s="305"/>
    </row>
    <row r="414" spans="1:36" s="9" customFormat="1" ht="12.75" x14ac:dyDescent="0.2">
      <c r="A414" s="306">
        <v>436</v>
      </c>
      <c r="B414" s="307" t="s">
        <v>558</v>
      </c>
      <c r="C414" s="448" t="s">
        <v>1418</v>
      </c>
      <c r="D414" s="448"/>
      <c r="E414" s="448"/>
      <c r="F414" s="448"/>
      <c r="G414" s="448"/>
      <c r="H414" s="448"/>
      <c r="I414" s="448"/>
      <c r="J414" s="311" t="s">
        <v>156</v>
      </c>
      <c r="K414" s="303">
        <v>-0.05</v>
      </c>
      <c r="L414" s="303">
        <v>-0.75</v>
      </c>
      <c r="M414" s="303"/>
      <c r="N414" s="303">
        <v>-0.32</v>
      </c>
      <c r="O414" s="303">
        <v>-0.02</v>
      </c>
      <c r="P414" s="444">
        <v>-1.68</v>
      </c>
      <c r="Q414" s="303">
        <v>-0.16</v>
      </c>
      <c r="R414" s="303"/>
      <c r="S414" s="444"/>
      <c r="T414" s="303"/>
      <c r="U414" s="303"/>
      <c r="V414" s="303"/>
      <c r="W414" s="303">
        <v>-1.87</v>
      </c>
      <c r="X414" s="303">
        <v>-1.86</v>
      </c>
      <c r="Y414" s="303">
        <v>-1.92</v>
      </c>
      <c r="Z414" s="303">
        <v>0</v>
      </c>
      <c r="AA414" s="303">
        <v>-1.92</v>
      </c>
      <c r="AB414" s="305">
        <v>1</v>
      </c>
      <c r="AC414" s="305">
        <v>1</v>
      </c>
      <c r="AD414" s="303">
        <v>1</v>
      </c>
      <c r="AE414" s="303">
        <v>1</v>
      </c>
      <c r="AF414" s="303"/>
      <c r="AG414" s="303"/>
      <c r="AH414" s="303"/>
      <c r="AI414" s="305"/>
      <c r="AJ414" s="305"/>
    </row>
    <row r="415" spans="1:36" s="9" customFormat="1" ht="12.75" x14ac:dyDescent="0.2">
      <c r="A415" s="307"/>
      <c r="B415" s="307"/>
      <c r="C415" s="448"/>
      <c r="D415" s="448"/>
      <c r="E415" s="448"/>
      <c r="F415" s="448"/>
      <c r="G415" s="448"/>
      <c r="H415" s="448"/>
      <c r="I415" s="448"/>
      <c r="J415" s="310" t="s">
        <v>1479</v>
      </c>
      <c r="K415" s="303">
        <v>-0.24</v>
      </c>
      <c r="L415" s="303">
        <v>-0.24</v>
      </c>
      <c r="M415" s="303"/>
      <c r="N415" s="303">
        <v>-0.34</v>
      </c>
      <c r="O415" s="303">
        <v>-0.01</v>
      </c>
      <c r="P415" s="444"/>
      <c r="Q415" s="303"/>
      <c r="R415" s="303"/>
      <c r="S415" s="444"/>
      <c r="T415" s="303">
        <v>-1.8399999999999999</v>
      </c>
      <c r="U415" s="303"/>
      <c r="V415" s="303"/>
      <c r="W415" s="303"/>
      <c r="X415" s="303">
        <v>-1.87</v>
      </c>
      <c r="Y415" s="303"/>
      <c r="Z415" s="303"/>
      <c r="AA415" s="303">
        <v>-1.93</v>
      </c>
      <c r="AB415" s="305">
        <v>1</v>
      </c>
      <c r="AC415" s="305">
        <v>1</v>
      </c>
      <c r="AD415" s="303">
        <v>3.4409999999999998</v>
      </c>
      <c r="AE415" s="303">
        <v>3.0280800000000001</v>
      </c>
      <c r="AF415" s="303"/>
      <c r="AG415" s="303"/>
      <c r="AH415" s="303"/>
      <c r="AI415" s="305"/>
      <c r="AJ415" s="305"/>
    </row>
    <row r="416" spans="1:36" s="9" customFormat="1" ht="12.75" x14ac:dyDescent="0.2">
      <c r="A416" s="306">
        <v>437</v>
      </c>
      <c r="B416" s="307" t="s">
        <v>558</v>
      </c>
      <c r="C416" s="448" t="s">
        <v>1419</v>
      </c>
      <c r="D416" s="448"/>
      <c r="E416" s="448"/>
      <c r="F416" s="448"/>
      <c r="G416" s="448"/>
      <c r="H416" s="448"/>
      <c r="I416" s="448"/>
      <c r="J416" s="311" t="s">
        <v>1420</v>
      </c>
      <c r="K416" s="303">
        <v>-1.53</v>
      </c>
      <c r="L416" s="303"/>
      <c r="M416" s="303">
        <v>-1.61</v>
      </c>
      <c r="N416" s="303">
        <v>-9.92</v>
      </c>
      <c r="O416" s="303">
        <v>-0.52</v>
      </c>
      <c r="P416" s="444">
        <v>-38.29</v>
      </c>
      <c r="Q416" s="303">
        <v>-5.13</v>
      </c>
      <c r="R416" s="303"/>
      <c r="S416" s="444"/>
      <c r="T416" s="303"/>
      <c r="U416" s="303"/>
      <c r="V416" s="303"/>
      <c r="W416" s="303">
        <v>-43.99</v>
      </c>
      <c r="X416" s="303">
        <v>-43.52</v>
      </c>
      <c r="Y416" s="303">
        <v>-44.97</v>
      </c>
      <c r="Z416" s="303">
        <v>0</v>
      </c>
      <c r="AA416" s="303">
        <v>-44.97</v>
      </c>
      <c r="AB416" s="305">
        <v>1</v>
      </c>
      <c r="AC416" s="305">
        <v>1</v>
      </c>
      <c r="AD416" s="303">
        <v>1</v>
      </c>
      <c r="AE416" s="303">
        <v>1</v>
      </c>
      <c r="AF416" s="303">
        <v>-1.61</v>
      </c>
      <c r="AG416" s="303"/>
      <c r="AH416" s="303"/>
      <c r="AI416" s="305"/>
      <c r="AJ416" s="305"/>
    </row>
    <row r="417" spans="1:36" s="9" customFormat="1" ht="12.75" x14ac:dyDescent="0.2">
      <c r="A417" s="307"/>
      <c r="B417" s="307"/>
      <c r="C417" s="448"/>
      <c r="D417" s="448"/>
      <c r="E417" s="448"/>
      <c r="F417" s="448"/>
      <c r="G417" s="448"/>
      <c r="H417" s="448"/>
      <c r="I417" s="448"/>
      <c r="J417" s="310" t="s">
        <v>1244</v>
      </c>
      <c r="K417" s="303">
        <v>-15.1</v>
      </c>
      <c r="L417" s="303"/>
      <c r="M417" s="303">
        <v>-0.13</v>
      </c>
      <c r="N417" s="303">
        <v>-10.55</v>
      </c>
      <c r="O417" s="303">
        <v>-0.46</v>
      </c>
      <c r="P417" s="444"/>
      <c r="Q417" s="303"/>
      <c r="R417" s="303"/>
      <c r="S417" s="444"/>
      <c r="T417" s="303">
        <v>-43.42</v>
      </c>
      <c r="U417" s="303">
        <v>0.08</v>
      </c>
      <c r="V417" s="303"/>
      <c r="W417" s="303"/>
      <c r="X417" s="303">
        <v>-43.99</v>
      </c>
      <c r="Y417" s="303"/>
      <c r="Z417" s="303"/>
      <c r="AA417" s="303">
        <v>-45.46</v>
      </c>
      <c r="AB417" s="305">
        <v>1</v>
      </c>
      <c r="AC417" s="305">
        <v>1</v>
      </c>
      <c r="AD417" s="303">
        <v>3.4409999999999998</v>
      </c>
      <c r="AE417" s="303">
        <v>3.0280800000000001</v>
      </c>
      <c r="AF417" s="303">
        <v>-0.13</v>
      </c>
      <c r="AG417" s="303"/>
      <c r="AH417" s="303"/>
      <c r="AI417" s="305"/>
      <c r="AJ417" s="305"/>
    </row>
    <row r="418" spans="1:36" s="9" customFormat="1" ht="12.75" x14ac:dyDescent="0.2">
      <c r="A418" s="306">
        <v>438</v>
      </c>
      <c r="B418" s="307" t="s">
        <v>561</v>
      </c>
      <c r="C418" s="448" t="s">
        <v>562</v>
      </c>
      <c r="D418" s="448"/>
      <c r="E418" s="448"/>
      <c r="F418" s="448"/>
      <c r="G418" s="448"/>
      <c r="H418" s="448"/>
      <c r="I418" s="448"/>
      <c r="J418" s="311" t="s">
        <v>306</v>
      </c>
      <c r="K418" s="303">
        <v>-6.53</v>
      </c>
      <c r="L418" s="303">
        <v>-11.19</v>
      </c>
      <c r="M418" s="303">
        <v>-8.2799999999999994</v>
      </c>
      <c r="N418" s="303">
        <v>-45.61</v>
      </c>
      <c r="O418" s="303">
        <v>-2.0499999999999998</v>
      </c>
      <c r="P418" s="444">
        <v>-149.06</v>
      </c>
      <c r="Q418" s="303">
        <v>-20.3</v>
      </c>
      <c r="R418" s="303"/>
      <c r="S418" s="444"/>
      <c r="T418" s="303"/>
      <c r="U418" s="303"/>
      <c r="V418" s="303"/>
      <c r="W418" s="303">
        <v>-171.59</v>
      </c>
      <c r="X418" s="303">
        <v>-169.75</v>
      </c>
      <c r="Y418" s="303">
        <v>-175.39</v>
      </c>
      <c r="Z418" s="303">
        <v>0</v>
      </c>
      <c r="AA418" s="303">
        <v>-175.39</v>
      </c>
      <c r="AB418" s="305">
        <v>1</v>
      </c>
      <c r="AC418" s="305">
        <v>1</v>
      </c>
      <c r="AD418" s="303">
        <v>1</v>
      </c>
      <c r="AE418" s="303">
        <v>1</v>
      </c>
      <c r="AF418" s="303">
        <v>-8.2799999999999994</v>
      </c>
      <c r="AG418" s="303"/>
      <c r="AH418" s="303"/>
      <c r="AI418" s="305"/>
      <c r="AJ418" s="305"/>
    </row>
    <row r="419" spans="1:36" s="9" customFormat="1" ht="12.75" x14ac:dyDescent="0.2">
      <c r="A419" s="307"/>
      <c r="B419" s="307"/>
      <c r="C419" s="448"/>
      <c r="D419" s="448"/>
      <c r="E419" s="448"/>
      <c r="F419" s="448"/>
      <c r="G419" s="448"/>
      <c r="H419" s="448"/>
      <c r="I419" s="448"/>
      <c r="J419" s="310" t="s">
        <v>1480</v>
      </c>
      <c r="K419" s="303">
        <v>-57.36</v>
      </c>
      <c r="L419" s="303">
        <v>-2.35</v>
      </c>
      <c r="M419" s="303">
        <v>-0.49</v>
      </c>
      <c r="N419" s="303">
        <v>-22.27</v>
      </c>
      <c r="O419" s="303">
        <v>-1.81</v>
      </c>
      <c r="P419" s="444"/>
      <c r="Q419" s="303"/>
      <c r="R419" s="303"/>
      <c r="S419" s="444"/>
      <c r="T419" s="303">
        <v>-169.36</v>
      </c>
      <c r="U419" s="303">
        <v>0.31</v>
      </c>
      <c r="V419" s="303"/>
      <c r="W419" s="303"/>
      <c r="X419" s="303">
        <v>-171.59</v>
      </c>
      <c r="Y419" s="303"/>
      <c r="Z419" s="303"/>
      <c r="AA419" s="303">
        <v>-177.29</v>
      </c>
      <c r="AB419" s="305">
        <v>1</v>
      </c>
      <c r="AC419" s="305">
        <v>1</v>
      </c>
      <c r="AD419" s="303">
        <v>3.4409999999999998</v>
      </c>
      <c r="AE419" s="303">
        <v>3.0280800000000001</v>
      </c>
      <c r="AF419" s="303">
        <v>-0.49</v>
      </c>
      <c r="AG419" s="303"/>
      <c r="AH419" s="303"/>
      <c r="AI419" s="305"/>
      <c r="AJ419" s="305"/>
    </row>
    <row r="420" spans="1:36" s="9" customFormat="1" ht="12.75" x14ac:dyDescent="0.2">
      <c r="A420" s="306">
        <v>439</v>
      </c>
      <c r="B420" s="307" t="s">
        <v>561</v>
      </c>
      <c r="C420" s="448" t="s">
        <v>1422</v>
      </c>
      <c r="D420" s="448"/>
      <c r="E420" s="448"/>
      <c r="F420" s="448"/>
      <c r="G420" s="448"/>
      <c r="H420" s="448"/>
      <c r="I420" s="448"/>
      <c r="J420" s="311" t="s">
        <v>1291</v>
      </c>
      <c r="K420" s="303"/>
      <c r="L420" s="303"/>
      <c r="M420" s="303"/>
      <c r="N420" s="303"/>
      <c r="O420" s="303"/>
      <c r="P420" s="444"/>
      <c r="Q420" s="303"/>
      <c r="R420" s="303"/>
      <c r="S420" s="444"/>
      <c r="T420" s="303"/>
      <c r="U420" s="303"/>
      <c r="V420" s="303"/>
      <c r="W420" s="303"/>
      <c r="X420" s="303"/>
      <c r="Y420" s="303">
        <v>0</v>
      </c>
      <c r="Z420" s="303">
        <v>0</v>
      </c>
      <c r="AA420" s="303"/>
      <c r="AB420" s="305">
        <v>1</v>
      </c>
      <c r="AC420" s="305">
        <v>1</v>
      </c>
      <c r="AD420" s="303">
        <v>1</v>
      </c>
      <c r="AE420" s="303">
        <v>1</v>
      </c>
      <c r="AF420" s="303"/>
      <c r="AG420" s="303"/>
      <c r="AH420" s="303"/>
      <c r="AI420" s="305"/>
      <c r="AJ420" s="305"/>
    </row>
    <row r="421" spans="1:36" s="9" customFormat="1" ht="12.75" x14ac:dyDescent="0.2">
      <c r="A421" s="307"/>
      <c r="B421" s="307"/>
      <c r="C421" s="448"/>
      <c r="D421" s="448"/>
      <c r="E421" s="448"/>
      <c r="F421" s="448"/>
      <c r="G421" s="448"/>
      <c r="H421" s="448"/>
      <c r="I421" s="448"/>
      <c r="J421" s="310" t="s">
        <v>1291</v>
      </c>
      <c r="K421" s="303"/>
      <c r="L421" s="303"/>
      <c r="M421" s="303"/>
      <c r="N421" s="303"/>
      <c r="O421" s="303"/>
      <c r="P421" s="444"/>
      <c r="Q421" s="303"/>
      <c r="R421" s="303"/>
      <c r="S421" s="444"/>
      <c r="T421" s="303"/>
      <c r="U421" s="303"/>
      <c r="V421" s="303"/>
      <c r="W421" s="303"/>
      <c r="X421" s="303"/>
      <c r="Y421" s="303"/>
      <c r="Z421" s="303"/>
      <c r="AA421" s="303">
        <v>0</v>
      </c>
      <c r="AB421" s="305">
        <v>1</v>
      </c>
      <c r="AC421" s="305">
        <v>1</v>
      </c>
      <c r="AD421" s="303">
        <v>3.4409999999999998</v>
      </c>
      <c r="AE421" s="303">
        <v>3.0280800000000001</v>
      </c>
      <c r="AF421" s="303"/>
      <c r="AG421" s="303"/>
      <c r="AH421" s="303"/>
      <c r="AI421" s="305"/>
      <c r="AJ421" s="305"/>
    </row>
    <row r="422" spans="1:36" s="9" customFormat="1" ht="12.75" x14ac:dyDescent="0.2">
      <c r="A422" s="306">
        <v>440</v>
      </c>
      <c r="B422" s="307" t="s">
        <v>561</v>
      </c>
      <c r="C422" s="448" t="s">
        <v>1423</v>
      </c>
      <c r="D422" s="448"/>
      <c r="E422" s="448"/>
      <c r="F422" s="448"/>
      <c r="G422" s="448"/>
      <c r="H422" s="448"/>
      <c r="I422" s="448"/>
      <c r="J422" s="311" t="s">
        <v>78</v>
      </c>
      <c r="K422" s="303">
        <v>0.99</v>
      </c>
      <c r="L422" s="303">
        <v>1.5</v>
      </c>
      <c r="M422" s="303"/>
      <c r="N422" s="303">
        <v>3.89</v>
      </c>
      <c r="O422" s="303">
        <v>0.35</v>
      </c>
      <c r="P422" s="444">
        <v>19.46</v>
      </c>
      <c r="Q422" s="303">
        <v>3.44</v>
      </c>
      <c r="R422" s="303"/>
      <c r="S422" s="444"/>
      <c r="T422" s="303"/>
      <c r="U422" s="303"/>
      <c r="V422" s="303"/>
      <c r="W422" s="303">
        <v>23.19</v>
      </c>
      <c r="X422" s="303">
        <v>22.88</v>
      </c>
      <c r="Y422" s="303">
        <v>23.64</v>
      </c>
      <c r="Z422" s="303">
        <v>0</v>
      </c>
      <c r="AA422" s="303">
        <v>23.64</v>
      </c>
      <c r="AB422" s="305">
        <v>1</v>
      </c>
      <c r="AC422" s="305">
        <v>1</v>
      </c>
      <c r="AD422" s="303">
        <v>1</v>
      </c>
      <c r="AE422" s="303">
        <v>1</v>
      </c>
      <c r="AF422" s="303"/>
      <c r="AG422" s="303"/>
      <c r="AH422" s="303"/>
      <c r="AI422" s="305"/>
      <c r="AJ422" s="305"/>
    </row>
    <row r="423" spans="1:36" s="9" customFormat="1" ht="12.75" x14ac:dyDescent="0.2">
      <c r="A423" s="307"/>
      <c r="B423" s="307"/>
      <c r="C423" s="448"/>
      <c r="D423" s="448"/>
      <c r="E423" s="448"/>
      <c r="F423" s="448"/>
      <c r="G423" s="448"/>
      <c r="H423" s="448"/>
      <c r="I423" s="448"/>
      <c r="J423" s="310" t="s">
        <v>1481</v>
      </c>
      <c r="K423" s="303">
        <v>9.64</v>
      </c>
      <c r="L423" s="303">
        <v>0.48</v>
      </c>
      <c r="M423" s="303"/>
      <c r="N423" s="303">
        <v>3.77</v>
      </c>
      <c r="O423" s="303">
        <v>0.31</v>
      </c>
      <c r="P423" s="444"/>
      <c r="Q423" s="303"/>
      <c r="R423" s="303"/>
      <c r="S423" s="444"/>
      <c r="T423" s="303">
        <v>22.900000000000002</v>
      </c>
      <c r="U423" s="303">
        <v>-0.05</v>
      </c>
      <c r="V423" s="303"/>
      <c r="W423" s="303"/>
      <c r="X423" s="303">
        <v>23.19</v>
      </c>
      <c r="Y423" s="303"/>
      <c r="Z423" s="303"/>
      <c r="AA423" s="303">
        <v>23.96</v>
      </c>
      <c r="AB423" s="305">
        <v>1</v>
      </c>
      <c r="AC423" s="305">
        <v>1</v>
      </c>
      <c r="AD423" s="303">
        <v>3.4409999999999998</v>
      </c>
      <c r="AE423" s="303">
        <v>3.0280800000000001</v>
      </c>
      <c r="AF423" s="303"/>
      <c r="AG423" s="303"/>
      <c r="AH423" s="303"/>
      <c r="AI423" s="305"/>
      <c r="AJ423" s="305"/>
    </row>
    <row r="424" spans="1:36" s="9" customFormat="1" ht="12.75" x14ac:dyDescent="0.2">
      <c r="A424" s="306">
        <v>441</v>
      </c>
      <c r="B424" s="307" t="s">
        <v>561</v>
      </c>
      <c r="C424" s="448" t="s">
        <v>1424</v>
      </c>
      <c r="D424" s="448"/>
      <c r="E424" s="448"/>
      <c r="F424" s="448"/>
      <c r="G424" s="448"/>
      <c r="H424" s="448"/>
      <c r="I424" s="448"/>
      <c r="J424" s="311" t="s">
        <v>306</v>
      </c>
      <c r="K424" s="303"/>
      <c r="L424" s="303"/>
      <c r="M424" s="303">
        <v>-153.22</v>
      </c>
      <c r="N424" s="303"/>
      <c r="O424" s="303"/>
      <c r="P424" s="444">
        <v>-161.37</v>
      </c>
      <c r="Q424" s="303"/>
      <c r="R424" s="303"/>
      <c r="S424" s="444"/>
      <c r="T424" s="303"/>
      <c r="U424" s="303"/>
      <c r="V424" s="303"/>
      <c r="W424" s="303">
        <v>-163.79</v>
      </c>
      <c r="X424" s="303">
        <v>-163.79</v>
      </c>
      <c r="Y424" s="303">
        <v>-169.23</v>
      </c>
      <c r="Z424" s="303">
        <v>0</v>
      </c>
      <c r="AA424" s="303">
        <v>-169.23</v>
      </c>
      <c r="AB424" s="305">
        <v>1</v>
      </c>
      <c r="AC424" s="305">
        <v>1</v>
      </c>
      <c r="AD424" s="303">
        <v>1</v>
      </c>
      <c r="AE424" s="303">
        <v>1</v>
      </c>
      <c r="AF424" s="303">
        <v>-153.22</v>
      </c>
      <c r="AG424" s="303"/>
      <c r="AH424" s="303"/>
      <c r="AI424" s="305"/>
      <c r="AJ424" s="305"/>
    </row>
    <row r="425" spans="1:36" s="9" customFormat="1" ht="12.75" x14ac:dyDescent="0.2">
      <c r="A425" s="307"/>
      <c r="B425" s="307"/>
      <c r="C425" s="448"/>
      <c r="D425" s="448"/>
      <c r="E425" s="448"/>
      <c r="F425" s="448"/>
      <c r="G425" s="448"/>
      <c r="H425" s="448"/>
      <c r="I425" s="448"/>
      <c r="J425" s="310" t="s">
        <v>1482</v>
      </c>
      <c r="K425" s="303"/>
      <c r="L425" s="303"/>
      <c r="M425" s="303">
        <v>-8.15</v>
      </c>
      <c r="N425" s="303"/>
      <c r="O425" s="303"/>
      <c r="P425" s="444"/>
      <c r="Q425" s="303"/>
      <c r="R425" s="303"/>
      <c r="S425" s="444"/>
      <c r="T425" s="303">
        <v>-161.37</v>
      </c>
      <c r="U425" s="303"/>
      <c r="V425" s="303"/>
      <c r="W425" s="303"/>
      <c r="X425" s="303">
        <v>-163.79</v>
      </c>
      <c r="Y425" s="303"/>
      <c r="Z425" s="303"/>
      <c r="AA425" s="303">
        <v>-169.23</v>
      </c>
      <c r="AB425" s="305">
        <v>1</v>
      </c>
      <c r="AC425" s="305">
        <v>1</v>
      </c>
      <c r="AD425" s="303">
        <v>3.4409999999999998</v>
      </c>
      <c r="AE425" s="303">
        <v>3.0280800000000001</v>
      </c>
      <c r="AF425" s="303">
        <v>-8.15</v>
      </c>
      <c r="AG425" s="303"/>
      <c r="AH425" s="303"/>
      <c r="AI425" s="305"/>
      <c r="AJ425" s="305"/>
    </row>
    <row r="426" spans="1:36" s="9" customFormat="1" ht="12.75" x14ac:dyDescent="0.2">
      <c r="A426" s="306">
        <v>442</v>
      </c>
      <c r="B426" s="307" t="s">
        <v>552</v>
      </c>
      <c r="C426" s="448" t="s">
        <v>564</v>
      </c>
      <c r="D426" s="448"/>
      <c r="E426" s="448"/>
      <c r="F426" s="448"/>
      <c r="G426" s="448"/>
      <c r="H426" s="448"/>
      <c r="I426" s="448"/>
      <c r="J426" s="311" t="s">
        <v>1426</v>
      </c>
      <c r="K426" s="303"/>
      <c r="L426" s="303"/>
      <c r="M426" s="303"/>
      <c r="N426" s="303"/>
      <c r="O426" s="303"/>
      <c r="P426" s="444"/>
      <c r="Q426" s="303"/>
      <c r="R426" s="303"/>
      <c r="S426" s="444"/>
      <c r="T426" s="303"/>
      <c r="U426" s="303"/>
      <c r="V426" s="303"/>
      <c r="W426" s="303"/>
      <c r="X426" s="303"/>
      <c r="Y426" s="303">
        <v>0</v>
      </c>
      <c r="Z426" s="303">
        <v>0</v>
      </c>
      <c r="AA426" s="303"/>
      <c r="AB426" s="305">
        <v>1</v>
      </c>
      <c r="AC426" s="305">
        <v>1</v>
      </c>
      <c r="AD426" s="303">
        <v>1</v>
      </c>
      <c r="AE426" s="303">
        <v>1</v>
      </c>
      <c r="AF426" s="303"/>
      <c r="AG426" s="303"/>
      <c r="AH426" s="303"/>
      <c r="AI426" s="305"/>
      <c r="AJ426" s="305"/>
    </row>
    <row r="427" spans="1:36" s="9" customFormat="1" ht="12.75" x14ac:dyDescent="0.2">
      <c r="A427" s="307"/>
      <c r="B427" s="307"/>
      <c r="C427" s="448"/>
      <c r="D427" s="448"/>
      <c r="E427" s="448"/>
      <c r="F427" s="448"/>
      <c r="G427" s="448"/>
      <c r="H427" s="448"/>
      <c r="I427" s="448"/>
      <c r="J427" s="310" t="s">
        <v>1483</v>
      </c>
      <c r="K427" s="303"/>
      <c r="L427" s="303"/>
      <c r="M427" s="303"/>
      <c r="N427" s="303"/>
      <c r="O427" s="303"/>
      <c r="P427" s="444"/>
      <c r="Q427" s="303"/>
      <c r="R427" s="303"/>
      <c r="S427" s="444"/>
      <c r="T427" s="303"/>
      <c r="U427" s="303"/>
      <c r="V427" s="303"/>
      <c r="W427" s="303"/>
      <c r="X427" s="303"/>
      <c r="Y427" s="303"/>
      <c r="Z427" s="303"/>
      <c r="AA427" s="303">
        <v>0</v>
      </c>
      <c r="AB427" s="305">
        <v>1</v>
      </c>
      <c r="AC427" s="305">
        <v>1</v>
      </c>
      <c r="AD427" s="303">
        <v>3.4409999999999998</v>
      </c>
      <c r="AE427" s="303">
        <v>3.0280800000000001</v>
      </c>
      <c r="AF427" s="303"/>
      <c r="AG427" s="303"/>
      <c r="AH427" s="303"/>
      <c r="AI427" s="305"/>
      <c r="AJ427" s="305"/>
    </row>
    <row r="428" spans="1:36" s="9" customFormat="1" ht="12.75" x14ac:dyDescent="0.2">
      <c r="A428" s="306">
        <v>443</v>
      </c>
      <c r="B428" s="307" t="s">
        <v>566</v>
      </c>
      <c r="C428" s="448" t="s">
        <v>567</v>
      </c>
      <c r="D428" s="448"/>
      <c r="E428" s="448"/>
      <c r="F428" s="448"/>
      <c r="G428" s="448"/>
      <c r="H428" s="448"/>
      <c r="I428" s="448"/>
      <c r="J428" s="311" t="s">
        <v>102</v>
      </c>
      <c r="K428" s="303"/>
      <c r="L428" s="303"/>
      <c r="M428" s="303">
        <v>-430.07</v>
      </c>
      <c r="N428" s="303"/>
      <c r="O428" s="303"/>
      <c r="P428" s="444">
        <v>-463.96</v>
      </c>
      <c r="Q428" s="303"/>
      <c r="R428" s="303"/>
      <c r="S428" s="444"/>
      <c r="T428" s="303"/>
      <c r="U428" s="303"/>
      <c r="V428" s="303"/>
      <c r="W428" s="303">
        <v>-470.92</v>
      </c>
      <c r="X428" s="303">
        <v>-470.92</v>
      </c>
      <c r="Y428" s="303">
        <v>-486.56</v>
      </c>
      <c r="Z428" s="303">
        <v>0</v>
      </c>
      <c r="AA428" s="303">
        <v>-486.56</v>
      </c>
      <c r="AB428" s="305">
        <v>1</v>
      </c>
      <c r="AC428" s="305">
        <v>1</v>
      </c>
      <c r="AD428" s="303">
        <v>1</v>
      </c>
      <c r="AE428" s="303">
        <v>1</v>
      </c>
      <c r="AF428" s="303">
        <v>-430.07</v>
      </c>
      <c r="AG428" s="303"/>
      <c r="AH428" s="303"/>
      <c r="AI428" s="305"/>
      <c r="AJ428" s="305"/>
    </row>
    <row r="429" spans="1:36" s="9" customFormat="1" ht="12.75" x14ac:dyDescent="0.2">
      <c r="A429" s="307"/>
      <c r="B429" s="307"/>
      <c r="C429" s="448"/>
      <c r="D429" s="448"/>
      <c r="E429" s="448"/>
      <c r="F429" s="448"/>
      <c r="G429" s="448"/>
      <c r="H429" s="448"/>
      <c r="I429" s="448"/>
      <c r="J429" s="310" t="s">
        <v>571</v>
      </c>
      <c r="K429" s="303"/>
      <c r="L429" s="303"/>
      <c r="M429" s="303">
        <v>-33.89</v>
      </c>
      <c r="N429" s="303"/>
      <c r="O429" s="303"/>
      <c r="P429" s="444"/>
      <c r="Q429" s="303"/>
      <c r="R429" s="303"/>
      <c r="S429" s="444"/>
      <c r="T429" s="303">
        <v>-463.96</v>
      </c>
      <c r="U429" s="303"/>
      <c r="V429" s="303"/>
      <c r="W429" s="303"/>
      <c r="X429" s="303">
        <v>-470.92</v>
      </c>
      <c r="Y429" s="303"/>
      <c r="Z429" s="303"/>
      <c r="AA429" s="303">
        <v>-486.56</v>
      </c>
      <c r="AB429" s="305">
        <v>1</v>
      </c>
      <c r="AC429" s="305">
        <v>1</v>
      </c>
      <c r="AD429" s="303">
        <v>3.4409999999999998</v>
      </c>
      <c r="AE429" s="303">
        <v>3.0280800000000001</v>
      </c>
      <c r="AF429" s="303">
        <v>-33.89</v>
      </c>
      <c r="AG429" s="303"/>
      <c r="AH429" s="303"/>
      <c r="AI429" s="305"/>
      <c r="AJ429" s="305"/>
    </row>
    <row r="430" spans="1:36" s="4" customFormat="1" ht="12.75" x14ac:dyDescent="0.2">
      <c r="A430" s="17"/>
      <c r="B430" s="17"/>
      <c r="C430" s="432" t="s">
        <v>1484</v>
      </c>
      <c r="D430" s="432"/>
      <c r="E430" s="432"/>
      <c r="F430" s="432"/>
      <c r="G430" s="432"/>
      <c r="H430" s="432"/>
      <c r="I430" s="432"/>
      <c r="J430" s="25"/>
      <c r="K430" s="41">
        <f>K390+K348+K334+K298+K284+K252</f>
        <v>12.880000000000004</v>
      </c>
      <c r="L430" s="41">
        <f t="shared" ref="L430:AI431" si="7">L390+L348+L334+L298+L284+L252</f>
        <v>77.910000000000053</v>
      </c>
      <c r="M430" s="41">
        <f t="shared" si="7"/>
        <v>9227.9199999999983</v>
      </c>
      <c r="N430" s="41">
        <f t="shared" si="7"/>
        <v>107.40999999999997</v>
      </c>
      <c r="O430" s="41">
        <f t="shared" si="7"/>
        <v>6.0000000000000009</v>
      </c>
      <c r="P430" s="41">
        <f t="shared" si="7"/>
        <v>10766.000000000004</v>
      </c>
      <c r="Q430" s="41">
        <f t="shared" si="7"/>
        <v>59.19000000000004</v>
      </c>
      <c r="R430" s="41">
        <f t="shared" si="7"/>
        <v>0</v>
      </c>
      <c r="S430" s="41">
        <f t="shared" si="7"/>
        <v>0</v>
      </c>
      <c r="T430" s="41">
        <f t="shared" si="7"/>
        <v>0</v>
      </c>
      <c r="U430" s="41">
        <f t="shared" si="7"/>
        <v>0</v>
      </c>
      <c r="V430" s="41">
        <f t="shared" si="7"/>
        <v>0</v>
      </c>
      <c r="W430" s="41">
        <f t="shared" si="7"/>
        <v>10986.65</v>
      </c>
      <c r="X430" s="41">
        <f t="shared" si="7"/>
        <v>10981.289999999997</v>
      </c>
      <c r="Y430" s="41">
        <f t="shared" si="7"/>
        <v>11345.920000000002</v>
      </c>
      <c r="Z430" s="41">
        <f t="shared" si="7"/>
        <v>0</v>
      </c>
      <c r="AA430" s="41">
        <f t="shared" si="7"/>
        <v>11345.920000000002</v>
      </c>
      <c r="AB430" s="41">
        <f t="shared" si="7"/>
        <v>0</v>
      </c>
      <c r="AC430" s="41">
        <f t="shared" si="7"/>
        <v>0</v>
      </c>
      <c r="AD430" s="41">
        <f t="shared" si="7"/>
        <v>0</v>
      </c>
      <c r="AE430" s="41">
        <f t="shared" si="7"/>
        <v>0</v>
      </c>
      <c r="AF430" s="41">
        <f t="shared" si="7"/>
        <v>9227.9199999999983</v>
      </c>
      <c r="AG430" s="41">
        <f t="shared" si="7"/>
        <v>0</v>
      </c>
      <c r="AH430" s="41">
        <f t="shared" si="7"/>
        <v>0</v>
      </c>
      <c r="AI430" s="41">
        <f t="shared" si="7"/>
        <v>0</v>
      </c>
    </row>
    <row r="431" spans="1:36" s="9" customFormat="1" ht="12.75" x14ac:dyDescent="0.2">
      <c r="A431" s="18"/>
      <c r="B431" s="18"/>
      <c r="C431" s="432"/>
      <c r="D431" s="432"/>
      <c r="E431" s="432"/>
      <c r="F431" s="432"/>
      <c r="G431" s="432"/>
      <c r="H431" s="432"/>
      <c r="I431" s="432"/>
      <c r="J431" s="26"/>
      <c r="K431" s="41">
        <f>K391+K349+K335+K299+K285+K253</f>
        <v>135.31999999999988</v>
      </c>
      <c r="L431" s="41">
        <f t="shared" si="7"/>
        <v>38.790000000000006</v>
      </c>
      <c r="M431" s="41">
        <f t="shared" si="7"/>
        <v>1033</v>
      </c>
      <c r="N431" s="41">
        <f t="shared" si="7"/>
        <v>173.12999999999997</v>
      </c>
      <c r="O431" s="41">
        <f t="shared" si="7"/>
        <v>5.3100000000000049</v>
      </c>
      <c r="P431" s="41">
        <f t="shared" si="7"/>
        <v>0</v>
      </c>
      <c r="Q431" s="41">
        <f t="shared" si="7"/>
        <v>0</v>
      </c>
      <c r="R431" s="41">
        <f t="shared" si="7"/>
        <v>0</v>
      </c>
      <c r="S431" s="41">
        <f t="shared" si="7"/>
        <v>0</v>
      </c>
      <c r="T431" s="41">
        <f t="shared" si="7"/>
        <v>10825.19</v>
      </c>
      <c r="U431" s="41">
        <f t="shared" si="7"/>
        <v>-0.92000000000000026</v>
      </c>
      <c r="V431" s="41">
        <f t="shared" si="7"/>
        <v>0</v>
      </c>
      <c r="W431" s="41">
        <f t="shared" si="7"/>
        <v>0</v>
      </c>
      <c r="X431" s="41">
        <f t="shared" si="7"/>
        <v>10986.65</v>
      </c>
      <c r="Y431" s="41">
        <f t="shared" si="7"/>
        <v>5.5600000000000014</v>
      </c>
      <c r="Z431" s="41">
        <f t="shared" si="7"/>
        <v>0</v>
      </c>
      <c r="AA431" s="41">
        <f t="shared" si="7"/>
        <v>11351.48</v>
      </c>
      <c r="AB431" s="41">
        <f t="shared" si="7"/>
        <v>0</v>
      </c>
      <c r="AC431" s="41">
        <f t="shared" si="7"/>
        <v>0</v>
      </c>
      <c r="AD431" s="41">
        <f t="shared" si="7"/>
        <v>0</v>
      </c>
      <c r="AE431" s="41">
        <f t="shared" si="7"/>
        <v>0</v>
      </c>
      <c r="AF431" s="41">
        <f t="shared" si="7"/>
        <v>1046.6499999999999</v>
      </c>
      <c r="AG431" s="41">
        <f t="shared" si="7"/>
        <v>0</v>
      </c>
      <c r="AH431" s="41">
        <f t="shared" si="7"/>
        <v>0</v>
      </c>
      <c r="AI431" s="41">
        <f t="shared" si="7"/>
        <v>0</v>
      </c>
    </row>
    <row r="432" spans="1:36" s="9" customFormat="1" ht="12.75" x14ac:dyDescent="0.2">
      <c r="A432" s="477" t="s">
        <v>1542</v>
      </c>
      <c r="B432" s="477"/>
      <c r="C432" s="478" t="s">
        <v>1486</v>
      </c>
      <c r="D432" s="478"/>
      <c r="E432" s="478"/>
      <c r="F432" s="478"/>
      <c r="G432" s="478"/>
      <c r="H432" s="478"/>
      <c r="I432" s="478"/>
      <c r="J432" s="335"/>
      <c r="K432" s="340">
        <v>-60.570000000000007</v>
      </c>
      <c r="L432" s="340">
        <v>-53.940000000000005</v>
      </c>
      <c r="M432" s="340">
        <v>-1869.6499999999999</v>
      </c>
      <c r="N432" s="340">
        <v>-363.21999999999997</v>
      </c>
      <c r="O432" s="340">
        <v>-19.020000000000003</v>
      </c>
      <c r="P432" s="340">
        <v>-3471.77</v>
      </c>
      <c r="Q432" s="340">
        <v>-187.91000000000003</v>
      </c>
      <c r="R432" s="340">
        <v>0</v>
      </c>
      <c r="S432" s="340">
        <v>0</v>
      </c>
      <c r="T432" s="340">
        <v>0</v>
      </c>
      <c r="U432" s="340">
        <v>0</v>
      </c>
      <c r="V432" s="340">
        <v>0</v>
      </c>
      <c r="W432" s="340">
        <v>-3711.68</v>
      </c>
      <c r="X432" s="337">
        <v>-3694.7200000000003</v>
      </c>
      <c r="Y432" s="337">
        <v>-3817.4000000000005</v>
      </c>
      <c r="Z432" s="337">
        <v>0</v>
      </c>
      <c r="AA432" s="336">
        <v>-3817.4000000000005</v>
      </c>
      <c r="AB432" s="336"/>
      <c r="AC432" s="336"/>
      <c r="AD432" s="340"/>
      <c r="AE432" s="340"/>
      <c r="AF432" s="340">
        <v>-1869.6499999999999</v>
      </c>
      <c r="AG432" s="340">
        <v>0</v>
      </c>
      <c r="AH432" s="340">
        <v>5.39</v>
      </c>
      <c r="AI432" s="336"/>
      <c r="AJ432" s="336"/>
    </row>
    <row r="433" spans="1:36" s="9" customFormat="1" ht="12.75" x14ac:dyDescent="0.2">
      <c r="A433" s="477"/>
      <c r="B433" s="477"/>
      <c r="C433" s="478"/>
      <c r="D433" s="478"/>
      <c r="E433" s="478"/>
      <c r="F433" s="478"/>
      <c r="G433" s="478"/>
      <c r="H433" s="478"/>
      <c r="I433" s="478"/>
      <c r="J433" s="335"/>
      <c r="K433" s="340">
        <v>-542.74</v>
      </c>
      <c r="L433" s="340">
        <v>-9.9499999999999993</v>
      </c>
      <c r="M433" s="340">
        <v>-220.21000000000004</v>
      </c>
      <c r="N433" s="340">
        <v>-386.27</v>
      </c>
      <c r="O433" s="340">
        <v>-16.72</v>
      </c>
      <c r="P433" s="340"/>
      <c r="Q433" s="340">
        <v>0</v>
      </c>
      <c r="R433" s="340">
        <v>0</v>
      </c>
      <c r="S433" s="340"/>
      <c r="T433" s="340">
        <v>-3659.68</v>
      </c>
      <c r="U433" s="340">
        <v>2.8800000000000003</v>
      </c>
      <c r="V433" s="340">
        <v>0</v>
      </c>
      <c r="W433" s="340">
        <v>0</v>
      </c>
      <c r="X433" s="337">
        <v>-3711.68</v>
      </c>
      <c r="Y433" s="337">
        <v>-17.53</v>
      </c>
      <c r="Z433" s="337">
        <v>0</v>
      </c>
      <c r="AA433" s="336">
        <v>-3834.9300000000003</v>
      </c>
      <c r="AB433" s="336"/>
      <c r="AC433" s="336"/>
      <c r="AD433" s="340"/>
      <c r="AE433" s="340"/>
      <c r="AF433" s="340">
        <v>-220.21000000000004</v>
      </c>
      <c r="AG433" s="340">
        <v>0</v>
      </c>
      <c r="AH433" s="340">
        <v>0</v>
      </c>
      <c r="AI433" s="336"/>
      <c r="AJ433" s="336"/>
    </row>
    <row r="434" spans="1:36" s="9" customFormat="1" ht="12.75" x14ac:dyDescent="0.2">
      <c r="A434" s="333">
        <v>284</v>
      </c>
      <c r="B434" s="334" t="s">
        <v>1276</v>
      </c>
      <c r="C434" s="479" t="s">
        <v>368</v>
      </c>
      <c r="D434" s="479"/>
      <c r="E434" s="479"/>
      <c r="F434" s="479"/>
      <c r="G434" s="479"/>
      <c r="H434" s="479"/>
      <c r="I434" s="479"/>
      <c r="J434" s="339" t="s">
        <v>82</v>
      </c>
      <c r="K434" s="332">
        <v>-4.03</v>
      </c>
      <c r="L434" s="332">
        <v>-0.27</v>
      </c>
      <c r="M434" s="332"/>
      <c r="N434" s="332">
        <v>-24.11</v>
      </c>
      <c r="O434" s="332">
        <v>-1.26</v>
      </c>
      <c r="P434" s="480">
        <v>-89</v>
      </c>
      <c r="Q434" s="332">
        <v>-12.47</v>
      </c>
      <c r="R434" s="332"/>
      <c r="S434" s="480"/>
      <c r="T434" s="332"/>
      <c r="U434" s="332"/>
      <c r="V434" s="332"/>
      <c r="W434" s="332">
        <v>-102.8</v>
      </c>
      <c r="X434" s="332">
        <v>-101.68</v>
      </c>
      <c r="Y434" s="332">
        <v>-105.06</v>
      </c>
      <c r="Z434" s="332">
        <v>0</v>
      </c>
      <c r="AA434" s="332">
        <v>-105.06</v>
      </c>
      <c r="AB434" s="341">
        <v>1</v>
      </c>
      <c r="AC434" s="341">
        <v>1</v>
      </c>
      <c r="AD434" s="332">
        <v>1</v>
      </c>
      <c r="AE434" s="332">
        <v>1</v>
      </c>
      <c r="AF434" s="332"/>
      <c r="AG434" s="332"/>
      <c r="AH434" s="332"/>
      <c r="AI434" s="341"/>
      <c r="AJ434" s="341"/>
    </row>
    <row r="435" spans="1:36" s="9" customFormat="1" ht="12.75" x14ac:dyDescent="0.2">
      <c r="A435" s="334"/>
      <c r="B435" s="334"/>
      <c r="C435" s="479"/>
      <c r="D435" s="479"/>
      <c r="E435" s="479"/>
      <c r="F435" s="479"/>
      <c r="G435" s="479"/>
      <c r="H435" s="479"/>
      <c r="I435" s="479"/>
      <c r="J435" s="338" t="s">
        <v>1512</v>
      </c>
      <c r="K435" s="332">
        <v>-36.61</v>
      </c>
      <c r="L435" s="332">
        <v>-0.08</v>
      </c>
      <c r="M435" s="332"/>
      <c r="N435" s="332">
        <v>-25.64</v>
      </c>
      <c r="O435" s="332">
        <v>-1.1100000000000001</v>
      </c>
      <c r="P435" s="480"/>
      <c r="Q435" s="332"/>
      <c r="R435" s="332"/>
      <c r="S435" s="480"/>
      <c r="T435" s="332">
        <v>-101.47</v>
      </c>
      <c r="U435" s="332">
        <v>0.19</v>
      </c>
      <c r="V435" s="332"/>
      <c r="W435" s="332"/>
      <c r="X435" s="332">
        <v>-102.8</v>
      </c>
      <c r="Y435" s="332"/>
      <c r="Z435" s="332"/>
      <c r="AA435" s="332">
        <v>-106.22</v>
      </c>
      <c r="AB435" s="341">
        <v>1</v>
      </c>
      <c r="AC435" s="341">
        <v>1</v>
      </c>
      <c r="AD435" s="332">
        <v>3.4409999999999998</v>
      </c>
      <c r="AE435" s="332">
        <v>3.0280800000000001</v>
      </c>
      <c r="AF435" s="332"/>
      <c r="AG435" s="332"/>
      <c r="AH435" s="332"/>
      <c r="AI435" s="341"/>
      <c r="AJ435" s="341"/>
    </row>
    <row r="436" spans="1:36" s="9" customFormat="1" ht="12.75" x14ac:dyDescent="0.2">
      <c r="A436" s="333">
        <v>285</v>
      </c>
      <c r="B436" s="334" t="s">
        <v>1276</v>
      </c>
      <c r="C436" s="479" t="s">
        <v>1487</v>
      </c>
      <c r="D436" s="479"/>
      <c r="E436" s="479"/>
      <c r="F436" s="479"/>
      <c r="G436" s="479"/>
      <c r="H436" s="479"/>
      <c r="I436" s="479"/>
      <c r="J436" s="339" t="s">
        <v>82</v>
      </c>
      <c r="K436" s="332">
        <v>-1.5</v>
      </c>
      <c r="L436" s="332"/>
      <c r="M436" s="332"/>
      <c r="N436" s="332">
        <v>-8.98</v>
      </c>
      <c r="O436" s="332">
        <v>-0.47</v>
      </c>
      <c r="P436" s="480">
        <v>-33.08</v>
      </c>
      <c r="Q436" s="332">
        <v>-4.6500000000000004</v>
      </c>
      <c r="R436" s="332"/>
      <c r="S436" s="480"/>
      <c r="T436" s="332"/>
      <c r="U436" s="332"/>
      <c r="V436" s="332"/>
      <c r="W436" s="332">
        <v>-38.229999999999997</v>
      </c>
      <c r="X436" s="332">
        <v>-37.81</v>
      </c>
      <c r="Y436" s="332">
        <v>-39.07</v>
      </c>
      <c r="Z436" s="332">
        <v>0</v>
      </c>
      <c r="AA436" s="332">
        <v>-39.07</v>
      </c>
      <c r="AB436" s="341">
        <v>1</v>
      </c>
      <c r="AC436" s="341">
        <v>1</v>
      </c>
      <c r="AD436" s="332">
        <v>1</v>
      </c>
      <c r="AE436" s="332">
        <v>1</v>
      </c>
      <c r="AF436" s="332"/>
      <c r="AG436" s="332"/>
      <c r="AH436" s="332"/>
      <c r="AI436" s="341"/>
      <c r="AJ436" s="341"/>
    </row>
    <row r="437" spans="1:36" s="9" customFormat="1" ht="12.75" x14ac:dyDescent="0.2">
      <c r="A437" s="334"/>
      <c r="B437" s="334"/>
      <c r="C437" s="479"/>
      <c r="D437" s="479"/>
      <c r="E437" s="479"/>
      <c r="F437" s="479"/>
      <c r="G437" s="479"/>
      <c r="H437" s="479"/>
      <c r="I437" s="479"/>
      <c r="J437" s="338" t="s">
        <v>1513</v>
      </c>
      <c r="K437" s="332">
        <v>-13.67</v>
      </c>
      <c r="L437" s="332"/>
      <c r="M437" s="332"/>
      <c r="N437" s="332">
        <v>-9.5500000000000007</v>
      </c>
      <c r="O437" s="332">
        <v>-0.41</v>
      </c>
      <c r="P437" s="480"/>
      <c r="Q437" s="332"/>
      <c r="R437" s="332"/>
      <c r="S437" s="480"/>
      <c r="T437" s="332">
        <v>-37.729999999999997</v>
      </c>
      <c r="U437" s="332">
        <v>7.0000000000000007E-2</v>
      </c>
      <c r="V437" s="332"/>
      <c r="W437" s="332"/>
      <c r="X437" s="332">
        <v>-38.229999999999997</v>
      </c>
      <c r="Y437" s="332"/>
      <c r="Z437" s="332"/>
      <c r="AA437" s="332">
        <v>-39.5</v>
      </c>
      <c r="AB437" s="341">
        <v>1</v>
      </c>
      <c r="AC437" s="341">
        <v>1</v>
      </c>
      <c r="AD437" s="332">
        <v>3.4409999999999998</v>
      </c>
      <c r="AE437" s="332">
        <v>3.0280800000000001</v>
      </c>
      <c r="AF437" s="332"/>
      <c r="AG437" s="332"/>
      <c r="AH437" s="332"/>
      <c r="AI437" s="341"/>
      <c r="AJ437" s="341"/>
    </row>
    <row r="438" spans="1:36" s="9" customFormat="1" ht="12.75" x14ac:dyDescent="0.2">
      <c r="A438" s="333">
        <v>286</v>
      </c>
      <c r="B438" s="334" t="s">
        <v>1276</v>
      </c>
      <c r="C438" s="479" t="s">
        <v>1488</v>
      </c>
      <c r="D438" s="479"/>
      <c r="E438" s="479"/>
      <c r="F438" s="479"/>
      <c r="G438" s="479"/>
      <c r="H438" s="479"/>
      <c r="I438" s="479"/>
      <c r="J438" s="339" t="s">
        <v>178</v>
      </c>
      <c r="K438" s="332"/>
      <c r="L438" s="332"/>
      <c r="M438" s="332">
        <v>-165.6</v>
      </c>
      <c r="N438" s="332"/>
      <c r="O438" s="332"/>
      <c r="P438" s="480">
        <v>-185.61</v>
      </c>
      <c r="Q438" s="332"/>
      <c r="R438" s="332"/>
      <c r="S438" s="480"/>
      <c r="T438" s="332"/>
      <c r="U438" s="332"/>
      <c r="V438" s="332"/>
      <c r="W438" s="332">
        <v>-188.39</v>
      </c>
      <c r="X438" s="332">
        <v>-188.39</v>
      </c>
      <c r="Y438" s="332">
        <v>-194.65</v>
      </c>
      <c r="Z438" s="332">
        <v>0</v>
      </c>
      <c r="AA438" s="332">
        <v>-194.65</v>
      </c>
      <c r="AB438" s="341">
        <v>1</v>
      </c>
      <c r="AC438" s="341">
        <v>1</v>
      </c>
      <c r="AD438" s="332">
        <v>1</v>
      </c>
      <c r="AE438" s="332">
        <v>1</v>
      </c>
      <c r="AF438" s="332">
        <v>-165.6</v>
      </c>
      <c r="AG438" s="332"/>
      <c r="AH438" s="332"/>
      <c r="AI438" s="341"/>
      <c r="AJ438" s="341"/>
    </row>
    <row r="439" spans="1:36" s="9" customFormat="1" ht="12.75" x14ac:dyDescent="0.2">
      <c r="A439" s="334"/>
      <c r="B439" s="334"/>
      <c r="C439" s="479"/>
      <c r="D439" s="479"/>
      <c r="E439" s="479"/>
      <c r="F439" s="479"/>
      <c r="G439" s="479"/>
      <c r="H439" s="479"/>
      <c r="I439" s="479"/>
      <c r="J439" s="338" t="s">
        <v>1514</v>
      </c>
      <c r="K439" s="332"/>
      <c r="L439" s="332"/>
      <c r="M439" s="332">
        <v>-20.010000000000002</v>
      </c>
      <c r="N439" s="332"/>
      <c r="O439" s="332"/>
      <c r="P439" s="480"/>
      <c r="Q439" s="332"/>
      <c r="R439" s="332"/>
      <c r="S439" s="480"/>
      <c r="T439" s="332">
        <v>-185.61</v>
      </c>
      <c r="U439" s="332"/>
      <c r="V439" s="332"/>
      <c r="W439" s="332"/>
      <c r="X439" s="332">
        <v>-188.39</v>
      </c>
      <c r="Y439" s="332"/>
      <c r="Z439" s="332"/>
      <c r="AA439" s="332">
        <v>-194.65</v>
      </c>
      <c r="AB439" s="341">
        <v>1</v>
      </c>
      <c r="AC439" s="341">
        <v>1</v>
      </c>
      <c r="AD439" s="332">
        <v>3.4409999999999998</v>
      </c>
      <c r="AE439" s="332">
        <v>3.0280800000000001</v>
      </c>
      <c r="AF439" s="332">
        <v>-20.010000000000002</v>
      </c>
      <c r="AG439" s="332"/>
      <c r="AH439" s="332"/>
      <c r="AI439" s="341"/>
      <c r="AJ439" s="341"/>
    </row>
    <row r="440" spans="1:36" s="9" customFormat="1" ht="12.75" x14ac:dyDescent="0.2">
      <c r="A440" s="333">
        <v>287</v>
      </c>
      <c r="B440" s="334" t="s">
        <v>1276</v>
      </c>
      <c r="C440" s="479" t="s">
        <v>1489</v>
      </c>
      <c r="D440" s="479"/>
      <c r="E440" s="479"/>
      <c r="F440" s="479"/>
      <c r="G440" s="479"/>
      <c r="H440" s="479"/>
      <c r="I440" s="479"/>
      <c r="J440" s="339" t="s">
        <v>1490</v>
      </c>
      <c r="K440" s="332"/>
      <c r="L440" s="332">
        <v>-0.08</v>
      </c>
      <c r="M440" s="332"/>
      <c r="N440" s="332">
        <v>-0.02</v>
      </c>
      <c r="O440" s="332"/>
      <c r="P440" s="480">
        <v>-0.13</v>
      </c>
      <c r="Q440" s="332">
        <v>-0.01</v>
      </c>
      <c r="R440" s="332"/>
      <c r="S440" s="480"/>
      <c r="T440" s="332"/>
      <c r="U440" s="332"/>
      <c r="V440" s="332"/>
      <c r="W440" s="332">
        <v>-0.14000000000000001</v>
      </c>
      <c r="X440" s="332">
        <v>-0.14000000000000001</v>
      </c>
      <c r="Y440" s="332">
        <v>-0.14000000000000001</v>
      </c>
      <c r="Z440" s="332">
        <v>0</v>
      </c>
      <c r="AA440" s="332">
        <v>-0.14000000000000001</v>
      </c>
      <c r="AB440" s="341">
        <v>1</v>
      </c>
      <c r="AC440" s="341">
        <v>1</v>
      </c>
      <c r="AD440" s="332">
        <v>1</v>
      </c>
      <c r="AE440" s="332">
        <v>1</v>
      </c>
      <c r="AF440" s="332"/>
      <c r="AG440" s="332"/>
      <c r="AH440" s="332"/>
      <c r="AI440" s="341"/>
      <c r="AJ440" s="341"/>
    </row>
    <row r="441" spans="1:36" s="9" customFormat="1" ht="12.75" x14ac:dyDescent="0.2">
      <c r="A441" s="334"/>
      <c r="B441" s="334"/>
      <c r="C441" s="479"/>
      <c r="D441" s="479"/>
      <c r="E441" s="479"/>
      <c r="F441" s="479"/>
      <c r="G441" s="479"/>
      <c r="H441" s="479"/>
      <c r="I441" s="479"/>
      <c r="J441" s="338" t="s">
        <v>1515</v>
      </c>
      <c r="K441" s="332">
        <v>-0.01</v>
      </c>
      <c r="L441" s="332">
        <v>-0.02</v>
      </c>
      <c r="M441" s="332"/>
      <c r="N441" s="332">
        <v>-0.02</v>
      </c>
      <c r="O441" s="332"/>
      <c r="P441" s="480"/>
      <c r="Q441" s="332"/>
      <c r="R441" s="332"/>
      <c r="S441" s="480"/>
      <c r="T441" s="332">
        <v>-0.14000000000000001</v>
      </c>
      <c r="U441" s="332"/>
      <c r="V441" s="332"/>
      <c r="W441" s="332"/>
      <c r="X441" s="332">
        <v>-0.14000000000000001</v>
      </c>
      <c r="Y441" s="332"/>
      <c r="Z441" s="332"/>
      <c r="AA441" s="332">
        <v>-0.14000000000000001</v>
      </c>
      <c r="AB441" s="341">
        <v>1</v>
      </c>
      <c r="AC441" s="341">
        <v>1</v>
      </c>
      <c r="AD441" s="332">
        <v>3.4409999999999998</v>
      </c>
      <c r="AE441" s="332">
        <v>3.0280800000000001</v>
      </c>
      <c r="AF441" s="332"/>
      <c r="AG441" s="332"/>
      <c r="AH441" s="332"/>
      <c r="AI441" s="341"/>
      <c r="AJ441" s="341"/>
    </row>
    <row r="442" spans="1:36" s="9" customFormat="1" ht="12.75" x14ac:dyDescent="0.2">
      <c r="A442" s="333">
        <v>288</v>
      </c>
      <c r="B442" s="334" t="s">
        <v>1276</v>
      </c>
      <c r="C442" s="479" t="s">
        <v>1491</v>
      </c>
      <c r="D442" s="479"/>
      <c r="E442" s="479"/>
      <c r="F442" s="479"/>
      <c r="G442" s="479"/>
      <c r="H442" s="479"/>
      <c r="I442" s="479"/>
      <c r="J442" s="339" t="s">
        <v>82</v>
      </c>
      <c r="K442" s="332">
        <v>-0.28999999999999998</v>
      </c>
      <c r="L442" s="332">
        <v>-4.83</v>
      </c>
      <c r="M442" s="332">
        <v>-0.49</v>
      </c>
      <c r="N442" s="332">
        <v>-1.74</v>
      </c>
      <c r="O442" s="332">
        <v>-0.09</v>
      </c>
      <c r="P442" s="480">
        <v>-10.87</v>
      </c>
      <c r="Q442" s="332">
        <v>-0.9</v>
      </c>
      <c r="R442" s="332"/>
      <c r="S442" s="480"/>
      <c r="T442" s="332"/>
      <c r="U442" s="332"/>
      <c r="V442" s="332"/>
      <c r="W442" s="332">
        <v>-11.94</v>
      </c>
      <c r="X442" s="332">
        <v>-11.86</v>
      </c>
      <c r="Y442" s="332">
        <v>-12.25</v>
      </c>
      <c r="Z442" s="332">
        <v>0</v>
      </c>
      <c r="AA442" s="332">
        <v>-12.25</v>
      </c>
      <c r="AB442" s="341">
        <v>1</v>
      </c>
      <c r="AC442" s="341">
        <v>1</v>
      </c>
      <c r="AD442" s="332">
        <v>1</v>
      </c>
      <c r="AE442" s="332">
        <v>1</v>
      </c>
      <c r="AF442" s="332">
        <v>-0.49</v>
      </c>
      <c r="AG442" s="332"/>
      <c r="AH442" s="332"/>
      <c r="AI442" s="341"/>
      <c r="AJ442" s="341"/>
    </row>
    <row r="443" spans="1:36" s="9" customFormat="1" ht="12.75" x14ac:dyDescent="0.2">
      <c r="A443" s="334"/>
      <c r="B443" s="334"/>
      <c r="C443" s="479"/>
      <c r="D443" s="479"/>
      <c r="E443" s="479"/>
      <c r="F443" s="479"/>
      <c r="G443" s="479"/>
      <c r="H443" s="479"/>
      <c r="I443" s="479"/>
      <c r="J443" s="338" t="s">
        <v>1513</v>
      </c>
      <c r="K443" s="332">
        <v>-1.79</v>
      </c>
      <c r="L443" s="332">
        <v>-0.86</v>
      </c>
      <c r="M443" s="332"/>
      <c r="N443" s="332">
        <v>-1.85</v>
      </c>
      <c r="O443" s="332">
        <v>-0.08</v>
      </c>
      <c r="P443" s="480"/>
      <c r="Q443" s="332"/>
      <c r="R443" s="332"/>
      <c r="S443" s="480"/>
      <c r="T443" s="332">
        <v>-11.77</v>
      </c>
      <c r="U443" s="332">
        <v>0.01</v>
      </c>
      <c r="V443" s="332"/>
      <c r="W443" s="332"/>
      <c r="X443" s="332">
        <v>-11.94</v>
      </c>
      <c r="Y443" s="332"/>
      <c r="Z443" s="332"/>
      <c r="AA443" s="332">
        <v>-12.33</v>
      </c>
      <c r="AB443" s="341">
        <v>1</v>
      </c>
      <c r="AC443" s="341">
        <v>1</v>
      </c>
      <c r="AD443" s="332">
        <v>3.4409999999999998</v>
      </c>
      <c r="AE443" s="332">
        <v>3.0280800000000001</v>
      </c>
      <c r="AF443" s="332"/>
      <c r="AG443" s="332"/>
      <c r="AH443" s="332"/>
      <c r="AI443" s="341"/>
      <c r="AJ443" s="341"/>
    </row>
    <row r="444" spans="1:36" s="9" customFormat="1" ht="12.75" x14ac:dyDescent="0.2">
      <c r="A444" s="333">
        <v>289</v>
      </c>
      <c r="B444" s="334" t="s">
        <v>1276</v>
      </c>
      <c r="C444" s="479" t="s">
        <v>1492</v>
      </c>
      <c r="D444" s="479"/>
      <c r="E444" s="479"/>
      <c r="F444" s="479"/>
      <c r="G444" s="479"/>
      <c r="H444" s="479"/>
      <c r="I444" s="479"/>
      <c r="J444" s="339" t="s">
        <v>1493</v>
      </c>
      <c r="K444" s="332"/>
      <c r="L444" s="332"/>
      <c r="M444" s="332">
        <v>-4.95</v>
      </c>
      <c r="N444" s="332"/>
      <c r="O444" s="332"/>
      <c r="P444" s="480">
        <v>-5.34</v>
      </c>
      <c r="Q444" s="332"/>
      <c r="R444" s="332"/>
      <c r="S444" s="480"/>
      <c r="T444" s="332"/>
      <c r="U444" s="332"/>
      <c r="V444" s="332"/>
      <c r="W444" s="332">
        <v>-5.42</v>
      </c>
      <c r="X444" s="332">
        <v>-5.42</v>
      </c>
      <c r="Y444" s="332">
        <v>-5.6</v>
      </c>
      <c r="Z444" s="332">
        <v>0</v>
      </c>
      <c r="AA444" s="332">
        <v>-5.6</v>
      </c>
      <c r="AB444" s="341">
        <v>1</v>
      </c>
      <c r="AC444" s="341">
        <v>1</v>
      </c>
      <c r="AD444" s="332">
        <v>1</v>
      </c>
      <c r="AE444" s="332">
        <v>1</v>
      </c>
      <c r="AF444" s="332">
        <v>-4.95</v>
      </c>
      <c r="AG444" s="332"/>
      <c r="AH444" s="332"/>
      <c r="AI444" s="341"/>
      <c r="AJ444" s="341"/>
    </row>
    <row r="445" spans="1:36" s="9" customFormat="1" ht="12.75" x14ac:dyDescent="0.2">
      <c r="A445" s="334"/>
      <c r="B445" s="334"/>
      <c r="C445" s="479"/>
      <c r="D445" s="479"/>
      <c r="E445" s="479"/>
      <c r="F445" s="479"/>
      <c r="G445" s="479"/>
      <c r="H445" s="479"/>
      <c r="I445" s="479"/>
      <c r="J445" s="338" t="s">
        <v>1516</v>
      </c>
      <c r="K445" s="332"/>
      <c r="L445" s="332"/>
      <c r="M445" s="332">
        <v>-0.39</v>
      </c>
      <c r="N445" s="332"/>
      <c r="O445" s="332"/>
      <c r="P445" s="480"/>
      <c r="Q445" s="332"/>
      <c r="R445" s="332"/>
      <c r="S445" s="480"/>
      <c r="T445" s="332">
        <v>-5.34</v>
      </c>
      <c r="U445" s="332"/>
      <c r="V445" s="332"/>
      <c r="W445" s="332"/>
      <c r="X445" s="332">
        <v>-5.42</v>
      </c>
      <c r="Y445" s="332"/>
      <c r="Z445" s="332"/>
      <c r="AA445" s="332">
        <v>-5.6</v>
      </c>
      <c r="AB445" s="341">
        <v>1</v>
      </c>
      <c r="AC445" s="341">
        <v>1</v>
      </c>
      <c r="AD445" s="332">
        <v>3.4409999999999998</v>
      </c>
      <c r="AE445" s="332">
        <v>3.0280800000000001</v>
      </c>
      <c r="AF445" s="332">
        <v>-0.39</v>
      </c>
      <c r="AG445" s="332"/>
      <c r="AH445" s="332"/>
      <c r="AI445" s="341"/>
      <c r="AJ445" s="341"/>
    </row>
    <row r="446" spans="1:36" s="9" customFormat="1" ht="12.75" x14ac:dyDescent="0.2">
      <c r="A446" s="333">
        <v>290</v>
      </c>
      <c r="B446" s="334" t="s">
        <v>1276</v>
      </c>
      <c r="C446" s="479" t="s">
        <v>1494</v>
      </c>
      <c r="D446" s="479"/>
      <c r="E446" s="479"/>
      <c r="F446" s="479"/>
      <c r="G446" s="479"/>
      <c r="H446" s="479"/>
      <c r="I446" s="479"/>
      <c r="J446" s="339" t="s">
        <v>1493</v>
      </c>
      <c r="K446" s="332"/>
      <c r="L446" s="332"/>
      <c r="M446" s="332">
        <v>-2.42</v>
      </c>
      <c r="N446" s="332"/>
      <c r="O446" s="332"/>
      <c r="P446" s="480">
        <v>-2.61</v>
      </c>
      <c r="Q446" s="332"/>
      <c r="R446" s="332"/>
      <c r="S446" s="480"/>
      <c r="T446" s="332"/>
      <c r="U446" s="332"/>
      <c r="V446" s="332"/>
      <c r="W446" s="332">
        <v>-2.65</v>
      </c>
      <c r="X446" s="332">
        <v>-2.65</v>
      </c>
      <c r="Y446" s="332">
        <v>-2.74</v>
      </c>
      <c r="Z446" s="332">
        <v>0</v>
      </c>
      <c r="AA446" s="332">
        <v>-2.74</v>
      </c>
      <c r="AB446" s="341">
        <v>1</v>
      </c>
      <c r="AC446" s="341">
        <v>1</v>
      </c>
      <c r="AD446" s="332">
        <v>1</v>
      </c>
      <c r="AE446" s="332">
        <v>1</v>
      </c>
      <c r="AF446" s="332">
        <v>-2.42</v>
      </c>
      <c r="AG446" s="332"/>
      <c r="AH446" s="332"/>
      <c r="AI446" s="341"/>
      <c r="AJ446" s="341"/>
    </row>
    <row r="447" spans="1:36" s="9" customFormat="1" ht="12.75" x14ac:dyDescent="0.2">
      <c r="A447" s="334"/>
      <c r="B447" s="334"/>
      <c r="C447" s="479"/>
      <c r="D447" s="479"/>
      <c r="E447" s="479"/>
      <c r="F447" s="479"/>
      <c r="G447" s="479"/>
      <c r="H447" s="479"/>
      <c r="I447" s="479"/>
      <c r="J447" s="338" t="s">
        <v>1516</v>
      </c>
      <c r="K447" s="332"/>
      <c r="L447" s="332"/>
      <c r="M447" s="332">
        <v>-0.19</v>
      </c>
      <c r="N447" s="332"/>
      <c r="O447" s="332"/>
      <c r="P447" s="480"/>
      <c r="Q447" s="332"/>
      <c r="R447" s="332"/>
      <c r="S447" s="480"/>
      <c r="T447" s="332">
        <v>-2.61</v>
      </c>
      <c r="U447" s="332"/>
      <c r="V447" s="332"/>
      <c r="W447" s="332"/>
      <c r="X447" s="332">
        <v>-2.65</v>
      </c>
      <c r="Y447" s="332"/>
      <c r="Z447" s="332"/>
      <c r="AA447" s="332">
        <v>-2.74</v>
      </c>
      <c r="AB447" s="341">
        <v>1</v>
      </c>
      <c r="AC447" s="341">
        <v>1</v>
      </c>
      <c r="AD447" s="332">
        <v>3.4409999999999998</v>
      </c>
      <c r="AE447" s="332">
        <v>3.0280800000000001</v>
      </c>
      <c r="AF447" s="332">
        <v>-0.19</v>
      </c>
      <c r="AG447" s="332"/>
      <c r="AH447" s="332"/>
      <c r="AI447" s="341"/>
      <c r="AJ447" s="341"/>
    </row>
    <row r="448" spans="1:36" s="9" customFormat="1" ht="12.75" x14ac:dyDescent="0.2">
      <c r="A448" s="333">
        <v>291</v>
      </c>
      <c r="B448" s="334" t="s">
        <v>1276</v>
      </c>
      <c r="C448" s="479" t="s">
        <v>1495</v>
      </c>
      <c r="D448" s="479"/>
      <c r="E448" s="479"/>
      <c r="F448" s="479"/>
      <c r="G448" s="479"/>
      <c r="H448" s="479"/>
      <c r="I448" s="479"/>
      <c r="J448" s="339" t="s">
        <v>1493</v>
      </c>
      <c r="K448" s="332"/>
      <c r="L448" s="332"/>
      <c r="M448" s="332">
        <v>-4.41</v>
      </c>
      <c r="N448" s="332"/>
      <c r="O448" s="332"/>
      <c r="P448" s="480">
        <v>-4.76</v>
      </c>
      <c r="Q448" s="332"/>
      <c r="R448" s="332"/>
      <c r="S448" s="480"/>
      <c r="T448" s="332"/>
      <c r="U448" s="332"/>
      <c r="V448" s="332"/>
      <c r="W448" s="332">
        <v>-4.83</v>
      </c>
      <c r="X448" s="332">
        <v>-4.83</v>
      </c>
      <c r="Y448" s="332">
        <v>-4.99</v>
      </c>
      <c r="Z448" s="332">
        <v>0</v>
      </c>
      <c r="AA448" s="332">
        <v>-4.99</v>
      </c>
      <c r="AB448" s="341">
        <v>1</v>
      </c>
      <c r="AC448" s="341">
        <v>1</v>
      </c>
      <c r="AD448" s="332">
        <v>1</v>
      </c>
      <c r="AE448" s="332">
        <v>1</v>
      </c>
      <c r="AF448" s="332">
        <v>-4.41</v>
      </c>
      <c r="AG448" s="332"/>
      <c r="AH448" s="332"/>
      <c r="AI448" s="341"/>
      <c r="AJ448" s="341"/>
    </row>
    <row r="449" spans="1:36" s="9" customFormat="1" ht="12.75" x14ac:dyDescent="0.2">
      <c r="A449" s="334"/>
      <c r="B449" s="334"/>
      <c r="C449" s="479"/>
      <c r="D449" s="479"/>
      <c r="E449" s="479"/>
      <c r="F449" s="479"/>
      <c r="G449" s="479"/>
      <c r="H449" s="479"/>
      <c r="I449" s="479"/>
      <c r="J449" s="338" t="s">
        <v>1517</v>
      </c>
      <c r="K449" s="332"/>
      <c r="L449" s="332"/>
      <c r="M449" s="332">
        <v>-0.35</v>
      </c>
      <c r="N449" s="332"/>
      <c r="O449" s="332"/>
      <c r="P449" s="480"/>
      <c r="Q449" s="332"/>
      <c r="R449" s="332"/>
      <c r="S449" s="480"/>
      <c r="T449" s="332">
        <v>-4.76</v>
      </c>
      <c r="U449" s="332"/>
      <c r="V449" s="332"/>
      <c r="W449" s="332"/>
      <c r="X449" s="332">
        <v>-4.83</v>
      </c>
      <c r="Y449" s="332"/>
      <c r="Z449" s="332"/>
      <c r="AA449" s="332">
        <v>-4.99</v>
      </c>
      <c r="AB449" s="341">
        <v>1</v>
      </c>
      <c r="AC449" s="341">
        <v>1</v>
      </c>
      <c r="AD449" s="332">
        <v>3.4409999999999998</v>
      </c>
      <c r="AE449" s="332">
        <v>3.0280800000000001</v>
      </c>
      <c r="AF449" s="332">
        <v>-0.35</v>
      </c>
      <c r="AG449" s="332"/>
      <c r="AH449" s="332"/>
      <c r="AI449" s="341"/>
      <c r="AJ449" s="341"/>
    </row>
    <row r="450" spans="1:36" s="9" customFormat="1" ht="12.75" x14ac:dyDescent="0.2">
      <c r="A450" s="333">
        <v>292</v>
      </c>
      <c r="B450" s="334" t="s">
        <v>1276</v>
      </c>
      <c r="C450" s="479" t="s">
        <v>1496</v>
      </c>
      <c r="D450" s="479"/>
      <c r="E450" s="479"/>
      <c r="F450" s="479"/>
      <c r="G450" s="479"/>
      <c r="H450" s="479"/>
      <c r="I450" s="479"/>
      <c r="J450" s="339" t="s">
        <v>82</v>
      </c>
      <c r="K450" s="332">
        <v>0.39</v>
      </c>
      <c r="L450" s="332">
        <v>0.03</v>
      </c>
      <c r="M450" s="332"/>
      <c r="N450" s="332">
        <v>2.35</v>
      </c>
      <c r="O450" s="332">
        <v>0.12</v>
      </c>
      <c r="P450" s="480">
        <v>8.68</v>
      </c>
      <c r="Q450" s="332">
        <v>1.22</v>
      </c>
      <c r="R450" s="332"/>
      <c r="S450" s="480"/>
      <c r="T450" s="332"/>
      <c r="U450" s="332"/>
      <c r="V450" s="332"/>
      <c r="W450" s="332">
        <v>10.029999999999999</v>
      </c>
      <c r="X450" s="332">
        <v>9.92</v>
      </c>
      <c r="Y450" s="332">
        <v>10.25</v>
      </c>
      <c r="Z450" s="332">
        <v>0</v>
      </c>
      <c r="AA450" s="332">
        <v>10.25</v>
      </c>
      <c r="AB450" s="341">
        <v>1</v>
      </c>
      <c r="AC450" s="341">
        <v>1</v>
      </c>
      <c r="AD450" s="332">
        <v>1</v>
      </c>
      <c r="AE450" s="332">
        <v>1</v>
      </c>
      <c r="AF450" s="332"/>
      <c r="AG450" s="332"/>
      <c r="AH450" s="332"/>
      <c r="AI450" s="341"/>
      <c r="AJ450" s="341"/>
    </row>
    <row r="451" spans="1:36" s="9" customFormat="1" ht="12.75" x14ac:dyDescent="0.2">
      <c r="A451" s="334"/>
      <c r="B451" s="334"/>
      <c r="C451" s="479"/>
      <c r="D451" s="479"/>
      <c r="E451" s="479"/>
      <c r="F451" s="479"/>
      <c r="G451" s="479"/>
      <c r="H451" s="479"/>
      <c r="I451" s="479"/>
      <c r="J451" s="338" t="s">
        <v>1518</v>
      </c>
      <c r="K451" s="332">
        <v>3.57</v>
      </c>
      <c r="L451" s="332">
        <v>0.01</v>
      </c>
      <c r="M451" s="332"/>
      <c r="N451" s="332">
        <v>2.5</v>
      </c>
      <c r="O451" s="332">
        <v>0.11</v>
      </c>
      <c r="P451" s="480"/>
      <c r="Q451" s="332"/>
      <c r="R451" s="332"/>
      <c r="S451" s="480"/>
      <c r="T451" s="332">
        <v>9.9</v>
      </c>
      <c r="U451" s="332">
        <v>-0.02</v>
      </c>
      <c r="V451" s="332"/>
      <c r="W451" s="332"/>
      <c r="X451" s="332">
        <v>10.029999999999999</v>
      </c>
      <c r="Y451" s="332"/>
      <c r="Z451" s="332"/>
      <c r="AA451" s="332">
        <v>10.36</v>
      </c>
      <c r="AB451" s="341">
        <v>1</v>
      </c>
      <c r="AC451" s="341">
        <v>1</v>
      </c>
      <c r="AD451" s="332">
        <v>3.4409999999999998</v>
      </c>
      <c r="AE451" s="332">
        <v>3.0280800000000001</v>
      </c>
      <c r="AF451" s="332"/>
      <c r="AG451" s="332"/>
      <c r="AH451" s="332"/>
      <c r="AI451" s="341"/>
      <c r="AJ451" s="341"/>
    </row>
    <row r="452" spans="1:36" s="9" customFormat="1" ht="12.75" x14ac:dyDescent="0.2">
      <c r="A452" s="333">
        <v>293</v>
      </c>
      <c r="B452" s="334" t="s">
        <v>1276</v>
      </c>
      <c r="C452" s="479" t="s">
        <v>1487</v>
      </c>
      <c r="D452" s="479"/>
      <c r="E452" s="479"/>
      <c r="F452" s="479"/>
      <c r="G452" s="479"/>
      <c r="H452" s="479"/>
      <c r="I452" s="479"/>
      <c r="J452" s="339" t="s">
        <v>82</v>
      </c>
      <c r="K452" s="332">
        <v>0.15</v>
      </c>
      <c r="L452" s="332"/>
      <c r="M452" s="332"/>
      <c r="N452" s="332">
        <v>0.87</v>
      </c>
      <c r="O452" s="332">
        <v>0.05</v>
      </c>
      <c r="P452" s="480">
        <v>3.22</v>
      </c>
      <c r="Q452" s="332">
        <v>0.45</v>
      </c>
      <c r="R452" s="332"/>
      <c r="S452" s="480"/>
      <c r="T452" s="332"/>
      <c r="U452" s="332"/>
      <c r="V452" s="332"/>
      <c r="W452" s="332">
        <v>3.72</v>
      </c>
      <c r="X452" s="332">
        <v>3.67</v>
      </c>
      <c r="Y452" s="332">
        <v>3.79</v>
      </c>
      <c r="Z452" s="332">
        <v>0</v>
      </c>
      <c r="AA452" s="332">
        <v>3.79</v>
      </c>
      <c r="AB452" s="341">
        <v>1</v>
      </c>
      <c r="AC452" s="341">
        <v>1</v>
      </c>
      <c r="AD452" s="332">
        <v>1</v>
      </c>
      <c r="AE452" s="332">
        <v>1</v>
      </c>
      <c r="AF452" s="332"/>
      <c r="AG452" s="332"/>
      <c r="AH452" s="332"/>
      <c r="AI452" s="341"/>
      <c r="AJ452" s="341"/>
    </row>
    <row r="453" spans="1:36" s="9" customFormat="1" ht="12.75" x14ac:dyDescent="0.2">
      <c r="A453" s="334"/>
      <c r="B453" s="334"/>
      <c r="C453" s="479"/>
      <c r="D453" s="479"/>
      <c r="E453" s="479"/>
      <c r="F453" s="479"/>
      <c r="G453" s="479"/>
      <c r="H453" s="479"/>
      <c r="I453" s="479"/>
      <c r="J453" s="338" t="s">
        <v>1519</v>
      </c>
      <c r="K453" s="332">
        <v>1.33</v>
      </c>
      <c r="L453" s="332"/>
      <c r="M453" s="332"/>
      <c r="N453" s="332">
        <v>0.93</v>
      </c>
      <c r="O453" s="332">
        <v>0.04</v>
      </c>
      <c r="P453" s="480"/>
      <c r="Q453" s="332"/>
      <c r="R453" s="332"/>
      <c r="S453" s="480"/>
      <c r="T453" s="332">
        <v>3.6700000000000004</v>
      </c>
      <c r="U453" s="332">
        <v>-0.01</v>
      </c>
      <c r="V453" s="332"/>
      <c r="W453" s="332"/>
      <c r="X453" s="332">
        <v>3.72</v>
      </c>
      <c r="Y453" s="332"/>
      <c r="Z453" s="332"/>
      <c r="AA453" s="332">
        <v>3.84</v>
      </c>
      <c r="AB453" s="341">
        <v>1</v>
      </c>
      <c r="AC453" s="341">
        <v>1</v>
      </c>
      <c r="AD453" s="332">
        <v>3.4409999999999998</v>
      </c>
      <c r="AE453" s="332">
        <v>3.0280800000000001</v>
      </c>
      <c r="AF453" s="332"/>
      <c r="AG453" s="332"/>
      <c r="AH453" s="332"/>
      <c r="AI453" s="341"/>
      <c r="AJ453" s="341"/>
    </row>
    <row r="454" spans="1:36" s="9" customFormat="1" ht="12.75" x14ac:dyDescent="0.2">
      <c r="A454" s="333">
        <v>294</v>
      </c>
      <c r="B454" s="334" t="s">
        <v>1276</v>
      </c>
      <c r="C454" s="479" t="s">
        <v>1488</v>
      </c>
      <c r="D454" s="479"/>
      <c r="E454" s="479"/>
      <c r="F454" s="479"/>
      <c r="G454" s="479"/>
      <c r="H454" s="479"/>
      <c r="I454" s="479"/>
      <c r="J454" s="339" t="s">
        <v>178</v>
      </c>
      <c r="K454" s="332"/>
      <c r="L454" s="332"/>
      <c r="M454" s="332"/>
      <c r="N454" s="332"/>
      <c r="O454" s="332"/>
      <c r="P454" s="480"/>
      <c r="Q454" s="332"/>
      <c r="R454" s="332"/>
      <c r="S454" s="480"/>
      <c r="T454" s="332"/>
      <c r="U454" s="332"/>
      <c r="V454" s="332"/>
      <c r="W454" s="332"/>
      <c r="X454" s="332"/>
      <c r="Y454" s="332">
        <v>0</v>
      </c>
      <c r="Z454" s="332">
        <v>0</v>
      </c>
      <c r="AA454" s="332"/>
      <c r="AB454" s="341">
        <v>1</v>
      </c>
      <c r="AC454" s="341">
        <v>1</v>
      </c>
      <c r="AD454" s="332">
        <v>1</v>
      </c>
      <c r="AE454" s="332">
        <v>1</v>
      </c>
      <c r="AF454" s="332"/>
      <c r="AG454" s="332"/>
      <c r="AH454" s="332">
        <v>5.39</v>
      </c>
      <c r="AI454" s="341"/>
      <c r="AJ454" s="341"/>
    </row>
    <row r="455" spans="1:36" s="9" customFormat="1" ht="12.75" x14ac:dyDescent="0.2">
      <c r="A455" s="334"/>
      <c r="B455" s="334"/>
      <c r="C455" s="479"/>
      <c r="D455" s="479"/>
      <c r="E455" s="479"/>
      <c r="F455" s="479"/>
      <c r="G455" s="479"/>
      <c r="H455" s="479"/>
      <c r="I455" s="479"/>
      <c r="J455" s="338" t="s">
        <v>1520</v>
      </c>
      <c r="K455" s="332"/>
      <c r="L455" s="332"/>
      <c r="M455" s="332"/>
      <c r="N455" s="332"/>
      <c r="O455" s="332"/>
      <c r="P455" s="480"/>
      <c r="Q455" s="332"/>
      <c r="R455" s="332"/>
      <c r="S455" s="480"/>
      <c r="T455" s="332"/>
      <c r="U455" s="332"/>
      <c r="V455" s="332"/>
      <c r="W455" s="332"/>
      <c r="X455" s="332"/>
      <c r="Y455" s="332"/>
      <c r="Z455" s="332"/>
      <c r="AA455" s="332">
        <v>0</v>
      </c>
      <c r="AB455" s="341">
        <v>1</v>
      </c>
      <c r="AC455" s="341">
        <v>1</v>
      </c>
      <c r="AD455" s="332">
        <v>3.4409999999999998</v>
      </c>
      <c r="AE455" s="332">
        <v>3.0280800000000001</v>
      </c>
      <c r="AF455" s="332"/>
      <c r="AG455" s="332"/>
      <c r="AH455" s="332"/>
      <c r="AI455" s="341"/>
      <c r="AJ455" s="341"/>
    </row>
    <row r="456" spans="1:36" s="9" customFormat="1" ht="12.75" x14ac:dyDescent="0.2">
      <c r="A456" s="333">
        <v>295</v>
      </c>
      <c r="B456" s="334" t="s">
        <v>1276</v>
      </c>
      <c r="C456" s="479" t="s">
        <v>1489</v>
      </c>
      <c r="D456" s="479"/>
      <c r="E456" s="479"/>
      <c r="F456" s="479"/>
      <c r="G456" s="479"/>
      <c r="H456" s="479"/>
      <c r="I456" s="479"/>
      <c r="J456" s="339" t="s">
        <v>1490</v>
      </c>
      <c r="K456" s="332"/>
      <c r="L456" s="332">
        <v>0.01</v>
      </c>
      <c r="M456" s="332"/>
      <c r="N456" s="332"/>
      <c r="O456" s="332"/>
      <c r="P456" s="480">
        <v>0.01</v>
      </c>
      <c r="Q456" s="332"/>
      <c r="R456" s="332"/>
      <c r="S456" s="480"/>
      <c r="T456" s="332"/>
      <c r="U456" s="332"/>
      <c r="V456" s="332"/>
      <c r="W456" s="332">
        <v>0.01</v>
      </c>
      <c r="X456" s="332">
        <v>0.01</v>
      </c>
      <c r="Y456" s="332">
        <v>0.01</v>
      </c>
      <c r="Z456" s="332">
        <v>0</v>
      </c>
      <c r="AA456" s="332">
        <v>0.01</v>
      </c>
      <c r="AB456" s="341">
        <v>1</v>
      </c>
      <c r="AC456" s="341">
        <v>1</v>
      </c>
      <c r="AD456" s="332">
        <v>1</v>
      </c>
      <c r="AE456" s="332">
        <v>1</v>
      </c>
      <c r="AF456" s="332"/>
      <c r="AG456" s="332"/>
      <c r="AH456" s="332"/>
      <c r="AI456" s="341"/>
      <c r="AJ456" s="341"/>
    </row>
    <row r="457" spans="1:36" s="9" customFormat="1" ht="12.75" x14ac:dyDescent="0.2">
      <c r="A457" s="334"/>
      <c r="B457" s="334"/>
      <c r="C457" s="479"/>
      <c r="D457" s="479"/>
      <c r="E457" s="479"/>
      <c r="F457" s="479"/>
      <c r="G457" s="479"/>
      <c r="H457" s="479"/>
      <c r="I457" s="479"/>
      <c r="J457" s="338" t="s">
        <v>1521</v>
      </c>
      <c r="K457" s="332"/>
      <c r="L457" s="332"/>
      <c r="M457" s="332"/>
      <c r="N457" s="332"/>
      <c r="O457" s="332"/>
      <c r="P457" s="480"/>
      <c r="Q457" s="332"/>
      <c r="R457" s="332"/>
      <c r="S457" s="480"/>
      <c r="T457" s="332">
        <v>0.01</v>
      </c>
      <c r="U457" s="332"/>
      <c r="V457" s="332"/>
      <c r="W457" s="332"/>
      <c r="X457" s="332">
        <v>0.01</v>
      </c>
      <c r="Y457" s="332"/>
      <c r="Z457" s="332"/>
      <c r="AA457" s="332">
        <v>0.01</v>
      </c>
      <c r="AB457" s="341">
        <v>1</v>
      </c>
      <c r="AC457" s="341">
        <v>1</v>
      </c>
      <c r="AD457" s="332">
        <v>3.4409999999999998</v>
      </c>
      <c r="AE457" s="332">
        <v>3.0280800000000001</v>
      </c>
      <c r="AF457" s="332"/>
      <c r="AG457" s="332"/>
      <c r="AH457" s="332"/>
      <c r="AI457" s="341"/>
      <c r="AJ457" s="341"/>
    </row>
    <row r="458" spans="1:36" s="9" customFormat="1" ht="12.75" x14ac:dyDescent="0.2">
      <c r="A458" s="333">
        <v>296</v>
      </c>
      <c r="B458" s="334" t="s">
        <v>1276</v>
      </c>
      <c r="C458" s="479" t="s">
        <v>1491</v>
      </c>
      <c r="D458" s="479"/>
      <c r="E458" s="479"/>
      <c r="F458" s="479"/>
      <c r="G458" s="479"/>
      <c r="H458" s="479"/>
      <c r="I458" s="479"/>
      <c r="J458" s="339" t="s">
        <v>82</v>
      </c>
      <c r="K458" s="332">
        <v>0.03</v>
      </c>
      <c r="L458" s="332">
        <v>0.47</v>
      </c>
      <c r="M458" s="332">
        <v>0.05</v>
      </c>
      <c r="N458" s="332">
        <v>0.16</v>
      </c>
      <c r="O458" s="332">
        <v>0.01</v>
      </c>
      <c r="P458" s="480">
        <v>1.04</v>
      </c>
      <c r="Q458" s="332">
        <v>0.09</v>
      </c>
      <c r="R458" s="332"/>
      <c r="S458" s="480"/>
      <c r="T458" s="332"/>
      <c r="U458" s="332"/>
      <c r="V458" s="332"/>
      <c r="W458" s="332">
        <v>1.1499999999999999</v>
      </c>
      <c r="X458" s="332">
        <v>1.1399999999999999</v>
      </c>
      <c r="Y458" s="332">
        <v>1.18</v>
      </c>
      <c r="Z458" s="332">
        <v>0</v>
      </c>
      <c r="AA458" s="332">
        <v>1.18</v>
      </c>
      <c r="AB458" s="341">
        <v>1</v>
      </c>
      <c r="AC458" s="341">
        <v>1</v>
      </c>
      <c r="AD458" s="332">
        <v>1</v>
      </c>
      <c r="AE458" s="332">
        <v>1</v>
      </c>
      <c r="AF458" s="332">
        <v>0.05</v>
      </c>
      <c r="AG458" s="332"/>
      <c r="AH458" s="332"/>
      <c r="AI458" s="341"/>
      <c r="AJ458" s="341"/>
    </row>
    <row r="459" spans="1:36" s="9" customFormat="1" ht="12.75" x14ac:dyDescent="0.2">
      <c r="A459" s="334"/>
      <c r="B459" s="334"/>
      <c r="C459" s="479"/>
      <c r="D459" s="479"/>
      <c r="E459" s="479"/>
      <c r="F459" s="479"/>
      <c r="G459" s="479"/>
      <c r="H459" s="479"/>
      <c r="I459" s="479"/>
      <c r="J459" s="338" t="s">
        <v>1519</v>
      </c>
      <c r="K459" s="332">
        <v>0.17</v>
      </c>
      <c r="L459" s="332">
        <v>0.08</v>
      </c>
      <c r="M459" s="332"/>
      <c r="N459" s="332">
        <v>0.17</v>
      </c>
      <c r="O459" s="332">
        <v>0.01</v>
      </c>
      <c r="P459" s="480"/>
      <c r="Q459" s="332"/>
      <c r="R459" s="332"/>
      <c r="S459" s="480"/>
      <c r="T459" s="332">
        <v>1.1300000000000001</v>
      </c>
      <c r="U459" s="332"/>
      <c r="V459" s="332"/>
      <c r="W459" s="332"/>
      <c r="X459" s="332">
        <v>1.1499999999999999</v>
      </c>
      <c r="Y459" s="332"/>
      <c r="Z459" s="332"/>
      <c r="AA459" s="332">
        <v>1.19</v>
      </c>
      <c r="AB459" s="341">
        <v>1</v>
      </c>
      <c r="AC459" s="341">
        <v>1</v>
      </c>
      <c r="AD459" s="332">
        <v>3.4409999999999998</v>
      </c>
      <c r="AE459" s="332">
        <v>3.0280800000000001</v>
      </c>
      <c r="AF459" s="332"/>
      <c r="AG459" s="332"/>
      <c r="AH459" s="332"/>
      <c r="AI459" s="341"/>
      <c r="AJ459" s="341"/>
    </row>
    <row r="460" spans="1:36" s="9" customFormat="1" ht="12.75" x14ac:dyDescent="0.2">
      <c r="A460" s="333">
        <v>297</v>
      </c>
      <c r="B460" s="334" t="s">
        <v>1276</v>
      </c>
      <c r="C460" s="479" t="s">
        <v>1492</v>
      </c>
      <c r="D460" s="479"/>
      <c r="E460" s="479"/>
      <c r="F460" s="479"/>
      <c r="G460" s="479"/>
      <c r="H460" s="479"/>
      <c r="I460" s="479"/>
      <c r="J460" s="339" t="s">
        <v>1493</v>
      </c>
      <c r="K460" s="332"/>
      <c r="L460" s="332"/>
      <c r="M460" s="332">
        <v>0.48</v>
      </c>
      <c r="N460" s="332"/>
      <c r="O460" s="332"/>
      <c r="P460" s="480">
        <v>0.52</v>
      </c>
      <c r="Q460" s="332"/>
      <c r="R460" s="332"/>
      <c r="S460" s="480"/>
      <c r="T460" s="332"/>
      <c r="U460" s="332"/>
      <c r="V460" s="332"/>
      <c r="W460" s="332">
        <v>0.53</v>
      </c>
      <c r="X460" s="332">
        <v>0.53</v>
      </c>
      <c r="Y460" s="332">
        <v>0.55000000000000004</v>
      </c>
      <c r="Z460" s="332">
        <v>0</v>
      </c>
      <c r="AA460" s="332">
        <v>0.55000000000000004</v>
      </c>
      <c r="AB460" s="341">
        <v>1</v>
      </c>
      <c r="AC460" s="341">
        <v>1</v>
      </c>
      <c r="AD460" s="332">
        <v>1</v>
      </c>
      <c r="AE460" s="332">
        <v>1</v>
      </c>
      <c r="AF460" s="332">
        <v>0.48</v>
      </c>
      <c r="AG460" s="332"/>
      <c r="AH460" s="332"/>
      <c r="AI460" s="341"/>
      <c r="AJ460" s="341"/>
    </row>
    <row r="461" spans="1:36" s="9" customFormat="1" ht="12.75" x14ac:dyDescent="0.2">
      <c r="A461" s="334"/>
      <c r="B461" s="334"/>
      <c r="C461" s="479"/>
      <c r="D461" s="479"/>
      <c r="E461" s="479"/>
      <c r="F461" s="479"/>
      <c r="G461" s="479"/>
      <c r="H461" s="479"/>
      <c r="I461" s="479"/>
      <c r="J461" s="338" t="s">
        <v>1522</v>
      </c>
      <c r="K461" s="332"/>
      <c r="L461" s="332"/>
      <c r="M461" s="332">
        <v>0.04</v>
      </c>
      <c r="N461" s="332"/>
      <c r="O461" s="332"/>
      <c r="P461" s="480"/>
      <c r="Q461" s="332"/>
      <c r="R461" s="332"/>
      <c r="S461" s="480"/>
      <c r="T461" s="332">
        <v>0.52</v>
      </c>
      <c r="U461" s="332"/>
      <c r="V461" s="332"/>
      <c r="W461" s="332"/>
      <c r="X461" s="332">
        <v>0.53</v>
      </c>
      <c r="Y461" s="332"/>
      <c r="Z461" s="332"/>
      <c r="AA461" s="332">
        <v>0.55000000000000004</v>
      </c>
      <c r="AB461" s="341">
        <v>1</v>
      </c>
      <c r="AC461" s="341">
        <v>1</v>
      </c>
      <c r="AD461" s="332">
        <v>3.4409999999999998</v>
      </c>
      <c r="AE461" s="332">
        <v>3.0280800000000001</v>
      </c>
      <c r="AF461" s="332">
        <v>0.04</v>
      </c>
      <c r="AG461" s="332"/>
      <c r="AH461" s="332"/>
      <c r="AI461" s="341"/>
      <c r="AJ461" s="341"/>
    </row>
    <row r="462" spans="1:36" s="9" customFormat="1" ht="12.75" x14ac:dyDescent="0.2">
      <c r="A462" s="333">
        <v>298</v>
      </c>
      <c r="B462" s="334" t="s">
        <v>1276</v>
      </c>
      <c r="C462" s="479" t="s">
        <v>1494</v>
      </c>
      <c r="D462" s="479"/>
      <c r="E462" s="479"/>
      <c r="F462" s="479"/>
      <c r="G462" s="479"/>
      <c r="H462" s="479"/>
      <c r="I462" s="479"/>
      <c r="J462" s="339" t="s">
        <v>1493</v>
      </c>
      <c r="K462" s="332"/>
      <c r="L462" s="332"/>
      <c r="M462" s="332">
        <v>0.24</v>
      </c>
      <c r="N462" s="332"/>
      <c r="O462" s="332"/>
      <c r="P462" s="480">
        <v>0.26</v>
      </c>
      <c r="Q462" s="332"/>
      <c r="R462" s="332"/>
      <c r="S462" s="480"/>
      <c r="T462" s="332"/>
      <c r="U462" s="332"/>
      <c r="V462" s="332"/>
      <c r="W462" s="332">
        <v>0.26</v>
      </c>
      <c r="X462" s="332">
        <v>0.26</v>
      </c>
      <c r="Y462" s="332">
        <v>0.27</v>
      </c>
      <c r="Z462" s="332">
        <v>0</v>
      </c>
      <c r="AA462" s="332">
        <v>0.27</v>
      </c>
      <c r="AB462" s="341">
        <v>1</v>
      </c>
      <c r="AC462" s="341">
        <v>1</v>
      </c>
      <c r="AD462" s="332">
        <v>1</v>
      </c>
      <c r="AE462" s="332">
        <v>1</v>
      </c>
      <c r="AF462" s="332">
        <v>0.24</v>
      </c>
      <c r="AG462" s="332"/>
      <c r="AH462" s="332"/>
      <c r="AI462" s="341"/>
      <c r="AJ462" s="341"/>
    </row>
    <row r="463" spans="1:36" s="9" customFormat="1" ht="12.75" x14ac:dyDescent="0.2">
      <c r="A463" s="334"/>
      <c r="B463" s="334"/>
      <c r="C463" s="479"/>
      <c r="D463" s="479"/>
      <c r="E463" s="479"/>
      <c r="F463" s="479"/>
      <c r="G463" s="479"/>
      <c r="H463" s="479"/>
      <c r="I463" s="479"/>
      <c r="J463" s="338" t="s">
        <v>1522</v>
      </c>
      <c r="K463" s="332"/>
      <c r="L463" s="332"/>
      <c r="M463" s="332">
        <v>0.02</v>
      </c>
      <c r="N463" s="332"/>
      <c r="O463" s="332"/>
      <c r="P463" s="480"/>
      <c r="Q463" s="332"/>
      <c r="R463" s="332"/>
      <c r="S463" s="480"/>
      <c r="T463" s="332">
        <v>0.26</v>
      </c>
      <c r="U463" s="332"/>
      <c r="V463" s="332"/>
      <c r="W463" s="332"/>
      <c r="X463" s="332">
        <v>0.26</v>
      </c>
      <c r="Y463" s="332"/>
      <c r="Z463" s="332"/>
      <c r="AA463" s="332">
        <v>0.27</v>
      </c>
      <c r="AB463" s="341">
        <v>1</v>
      </c>
      <c r="AC463" s="341">
        <v>1</v>
      </c>
      <c r="AD463" s="332">
        <v>3.4409999999999998</v>
      </c>
      <c r="AE463" s="332">
        <v>3.0280800000000001</v>
      </c>
      <c r="AF463" s="332">
        <v>0.02</v>
      </c>
      <c r="AG463" s="332"/>
      <c r="AH463" s="332"/>
      <c r="AI463" s="341"/>
      <c r="AJ463" s="341"/>
    </row>
    <row r="464" spans="1:36" s="9" customFormat="1" ht="12.75" x14ac:dyDescent="0.2">
      <c r="A464" s="333">
        <v>299</v>
      </c>
      <c r="B464" s="334" t="s">
        <v>1276</v>
      </c>
      <c r="C464" s="479" t="s">
        <v>1495</v>
      </c>
      <c r="D464" s="479"/>
      <c r="E464" s="479"/>
      <c r="F464" s="479"/>
      <c r="G464" s="479"/>
      <c r="H464" s="479"/>
      <c r="I464" s="479"/>
      <c r="J464" s="339" t="s">
        <v>1493</v>
      </c>
      <c r="K464" s="332"/>
      <c r="L464" s="332"/>
      <c r="M464" s="332">
        <v>0.43</v>
      </c>
      <c r="N464" s="332"/>
      <c r="O464" s="332"/>
      <c r="P464" s="480">
        <v>0.46</v>
      </c>
      <c r="Q464" s="332"/>
      <c r="R464" s="332"/>
      <c r="S464" s="480"/>
      <c r="T464" s="332"/>
      <c r="U464" s="332"/>
      <c r="V464" s="332"/>
      <c r="W464" s="332">
        <v>0.47</v>
      </c>
      <c r="X464" s="332">
        <v>0.47</v>
      </c>
      <c r="Y464" s="332">
        <v>0.49</v>
      </c>
      <c r="Z464" s="332">
        <v>0</v>
      </c>
      <c r="AA464" s="332">
        <v>0.49</v>
      </c>
      <c r="AB464" s="341">
        <v>1</v>
      </c>
      <c r="AC464" s="341">
        <v>1</v>
      </c>
      <c r="AD464" s="332">
        <v>1</v>
      </c>
      <c r="AE464" s="332">
        <v>1</v>
      </c>
      <c r="AF464" s="332">
        <v>0.43</v>
      </c>
      <c r="AG464" s="332"/>
      <c r="AH464" s="332"/>
      <c r="AI464" s="341"/>
      <c r="AJ464" s="341"/>
    </row>
    <row r="465" spans="1:36" s="9" customFormat="1" ht="12.75" x14ac:dyDescent="0.2">
      <c r="A465" s="334"/>
      <c r="B465" s="334"/>
      <c r="C465" s="479"/>
      <c r="D465" s="479"/>
      <c r="E465" s="479"/>
      <c r="F465" s="479"/>
      <c r="G465" s="479"/>
      <c r="H465" s="479"/>
      <c r="I465" s="479"/>
      <c r="J465" s="338" t="s">
        <v>1523</v>
      </c>
      <c r="K465" s="332"/>
      <c r="L465" s="332"/>
      <c r="M465" s="332">
        <v>0.03</v>
      </c>
      <c r="N465" s="332"/>
      <c r="O465" s="332"/>
      <c r="P465" s="480"/>
      <c r="Q465" s="332"/>
      <c r="R465" s="332"/>
      <c r="S465" s="480"/>
      <c r="T465" s="332">
        <v>0.46</v>
      </c>
      <c r="U465" s="332"/>
      <c r="V465" s="332"/>
      <c r="W465" s="332"/>
      <c r="X465" s="332">
        <v>0.47</v>
      </c>
      <c r="Y465" s="332"/>
      <c r="Z465" s="332"/>
      <c r="AA465" s="332">
        <v>0.49</v>
      </c>
      <c r="AB465" s="341">
        <v>1</v>
      </c>
      <c r="AC465" s="341">
        <v>1</v>
      </c>
      <c r="AD465" s="332">
        <v>3.4409999999999998</v>
      </c>
      <c r="AE465" s="332">
        <v>3.0280800000000001</v>
      </c>
      <c r="AF465" s="332">
        <v>0.03</v>
      </c>
      <c r="AG465" s="332"/>
      <c r="AH465" s="332"/>
      <c r="AI465" s="341"/>
      <c r="AJ465" s="341"/>
    </row>
    <row r="466" spans="1:36" s="9" customFormat="1" ht="12.75" x14ac:dyDescent="0.2">
      <c r="A466" s="333">
        <v>300</v>
      </c>
      <c r="B466" s="334" t="s">
        <v>1276</v>
      </c>
      <c r="C466" s="479" t="s">
        <v>368</v>
      </c>
      <c r="D466" s="479"/>
      <c r="E466" s="479"/>
      <c r="F466" s="479"/>
      <c r="G466" s="479"/>
      <c r="H466" s="479"/>
      <c r="I466" s="479"/>
      <c r="J466" s="339" t="s">
        <v>82</v>
      </c>
      <c r="K466" s="332">
        <v>-38.31</v>
      </c>
      <c r="L466" s="332">
        <v>-2.59</v>
      </c>
      <c r="M466" s="332"/>
      <c r="N466" s="332">
        <v>-229.48</v>
      </c>
      <c r="O466" s="332">
        <v>-12.02</v>
      </c>
      <c r="P466" s="480">
        <v>-847.16</v>
      </c>
      <c r="Q466" s="332">
        <v>-118.72</v>
      </c>
      <c r="R466" s="332"/>
      <c r="S466" s="480"/>
      <c r="T466" s="332"/>
      <c r="U466" s="332"/>
      <c r="V466" s="332"/>
      <c r="W466" s="332">
        <v>-978.54</v>
      </c>
      <c r="X466" s="332">
        <v>-967.81</v>
      </c>
      <c r="Y466" s="332">
        <v>-999.95</v>
      </c>
      <c r="Z466" s="332">
        <v>0</v>
      </c>
      <c r="AA466" s="332">
        <v>-999.95</v>
      </c>
      <c r="AB466" s="341">
        <v>1</v>
      </c>
      <c r="AC466" s="341">
        <v>1</v>
      </c>
      <c r="AD466" s="332">
        <v>1</v>
      </c>
      <c r="AE466" s="332">
        <v>1</v>
      </c>
      <c r="AF466" s="332"/>
      <c r="AG466" s="332"/>
      <c r="AH466" s="332"/>
      <c r="AI466" s="341"/>
      <c r="AJ466" s="341"/>
    </row>
    <row r="467" spans="1:36" s="9" customFormat="1" ht="12.75" x14ac:dyDescent="0.2">
      <c r="A467" s="334"/>
      <c r="B467" s="334"/>
      <c r="C467" s="479"/>
      <c r="D467" s="479"/>
      <c r="E467" s="479"/>
      <c r="F467" s="479"/>
      <c r="G467" s="479"/>
      <c r="H467" s="479"/>
      <c r="I467" s="479"/>
      <c r="J467" s="338" t="s">
        <v>1524</v>
      </c>
      <c r="K467" s="332">
        <v>-348.46</v>
      </c>
      <c r="L467" s="332">
        <v>-0.72</v>
      </c>
      <c r="M467" s="332"/>
      <c r="N467" s="332">
        <v>-244.04</v>
      </c>
      <c r="O467" s="332">
        <v>-10.57</v>
      </c>
      <c r="P467" s="480"/>
      <c r="Q467" s="332"/>
      <c r="R467" s="332"/>
      <c r="S467" s="480"/>
      <c r="T467" s="332">
        <v>-965.88</v>
      </c>
      <c r="U467" s="332">
        <v>1.83</v>
      </c>
      <c r="V467" s="332"/>
      <c r="W467" s="332"/>
      <c r="X467" s="332">
        <v>-978.54</v>
      </c>
      <c r="Y467" s="332"/>
      <c r="Z467" s="332"/>
      <c r="AA467" s="332">
        <v>-1011.0400000000001</v>
      </c>
      <c r="AB467" s="341">
        <v>1</v>
      </c>
      <c r="AC467" s="341">
        <v>1</v>
      </c>
      <c r="AD467" s="332">
        <v>3.4409999999999998</v>
      </c>
      <c r="AE467" s="332">
        <v>3.0280800000000001</v>
      </c>
      <c r="AF467" s="332"/>
      <c r="AG467" s="332"/>
      <c r="AH467" s="332"/>
      <c r="AI467" s="341"/>
      <c r="AJ467" s="341"/>
    </row>
    <row r="468" spans="1:36" s="9" customFormat="1" ht="12.75" x14ac:dyDescent="0.2">
      <c r="A468" s="333">
        <v>301</v>
      </c>
      <c r="B468" s="334" t="s">
        <v>1276</v>
      </c>
      <c r="C468" s="479" t="s">
        <v>1487</v>
      </c>
      <c r="D468" s="479"/>
      <c r="E468" s="479"/>
      <c r="F468" s="479"/>
      <c r="G468" s="479"/>
      <c r="H468" s="479"/>
      <c r="I468" s="479"/>
      <c r="J468" s="339" t="s">
        <v>82</v>
      </c>
      <c r="K468" s="332">
        <v>-14.28</v>
      </c>
      <c r="L468" s="332"/>
      <c r="M468" s="332"/>
      <c r="N468" s="332">
        <v>-85.51</v>
      </c>
      <c r="O468" s="332">
        <v>-4.4800000000000004</v>
      </c>
      <c r="P468" s="480">
        <v>-314.99</v>
      </c>
      <c r="Q468" s="332">
        <v>-44.24</v>
      </c>
      <c r="R468" s="332"/>
      <c r="S468" s="480"/>
      <c r="T468" s="332"/>
      <c r="U468" s="332"/>
      <c r="V468" s="332"/>
      <c r="W468" s="332">
        <v>-363.94</v>
      </c>
      <c r="X468" s="332">
        <v>-359.94</v>
      </c>
      <c r="Y468" s="332">
        <v>-371.89</v>
      </c>
      <c r="Z468" s="332">
        <v>0</v>
      </c>
      <c r="AA468" s="332">
        <v>-371.89</v>
      </c>
      <c r="AB468" s="341">
        <v>1</v>
      </c>
      <c r="AC468" s="341">
        <v>1</v>
      </c>
      <c r="AD468" s="332">
        <v>1</v>
      </c>
      <c r="AE468" s="332">
        <v>1</v>
      </c>
      <c r="AF468" s="332"/>
      <c r="AG468" s="332"/>
      <c r="AH468" s="332"/>
      <c r="AI468" s="341"/>
      <c r="AJ468" s="341"/>
    </row>
    <row r="469" spans="1:36" s="9" customFormat="1" ht="12.75" x14ac:dyDescent="0.2">
      <c r="A469" s="334"/>
      <c r="B469" s="334"/>
      <c r="C469" s="479"/>
      <c r="D469" s="479"/>
      <c r="E469" s="479"/>
      <c r="F469" s="479"/>
      <c r="G469" s="479"/>
      <c r="H469" s="479"/>
      <c r="I469" s="479"/>
      <c r="J469" s="338" t="s">
        <v>1525</v>
      </c>
      <c r="K469" s="332">
        <v>-130.12</v>
      </c>
      <c r="L469" s="332"/>
      <c r="M469" s="332"/>
      <c r="N469" s="332">
        <v>-90.94</v>
      </c>
      <c r="O469" s="332">
        <v>-3.94</v>
      </c>
      <c r="P469" s="480"/>
      <c r="Q469" s="332"/>
      <c r="R469" s="332"/>
      <c r="S469" s="480"/>
      <c r="T469" s="332">
        <v>-359.23</v>
      </c>
      <c r="U469" s="332">
        <v>0.68</v>
      </c>
      <c r="V469" s="332"/>
      <c r="W469" s="332"/>
      <c r="X469" s="332">
        <v>-363.94</v>
      </c>
      <c r="Y469" s="332"/>
      <c r="Z469" s="332"/>
      <c r="AA469" s="332">
        <v>-376.02</v>
      </c>
      <c r="AB469" s="341">
        <v>1</v>
      </c>
      <c r="AC469" s="341">
        <v>1</v>
      </c>
      <c r="AD469" s="332">
        <v>3.4409999999999998</v>
      </c>
      <c r="AE469" s="332">
        <v>3.0280800000000001</v>
      </c>
      <c r="AF469" s="332"/>
      <c r="AG469" s="332"/>
      <c r="AH469" s="332"/>
      <c r="AI469" s="341"/>
      <c r="AJ469" s="341"/>
    </row>
    <row r="470" spans="1:36" s="9" customFormat="1" ht="12.75" x14ac:dyDescent="0.2">
      <c r="A470" s="333">
        <v>302</v>
      </c>
      <c r="B470" s="334" t="s">
        <v>1276</v>
      </c>
      <c r="C470" s="479" t="s">
        <v>1488</v>
      </c>
      <c r="D470" s="479"/>
      <c r="E470" s="479"/>
      <c r="F470" s="479"/>
      <c r="G470" s="479"/>
      <c r="H470" s="479"/>
      <c r="I470" s="479"/>
      <c r="J470" s="339" t="s">
        <v>178</v>
      </c>
      <c r="K470" s="332"/>
      <c r="L470" s="332"/>
      <c r="M470" s="332">
        <v>-1576.2</v>
      </c>
      <c r="N470" s="332"/>
      <c r="O470" s="332"/>
      <c r="P470" s="480">
        <v>-1766.66</v>
      </c>
      <c r="Q470" s="332"/>
      <c r="R470" s="332"/>
      <c r="S470" s="480"/>
      <c r="T470" s="332"/>
      <c r="U470" s="332"/>
      <c r="V470" s="332"/>
      <c r="W470" s="332">
        <v>-1793.16</v>
      </c>
      <c r="X470" s="332">
        <v>-1793.16</v>
      </c>
      <c r="Y470" s="332">
        <v>-1852.7</v>
      </c>
      <c r="Z470" s="332">
        <v>0</v>
      </c>
      <c r="AA470" s="332">
        <v>-1852.7</v>
      </c>
      <c r="AB470" s="341">
        <v>1</v>
      </c>
      <c r="AC470" s="341">
        <v>1</v>
      </c>
      <c r="AD470" s="332">
        <v>1</v>
      </c>
      <c r="AE470" s="332">
        <v>1</v>
      </c>
      <c r="AF470" s="332">
        <v>-1576.2</v>
      </c>
      <c r="AG470" s="332"/>
      <c r="AH470" s="332"/>
      <c r="AI470" s="341"/>
      <c r="AJ470" s="341"/>
    </row>
    <row r="471" spans="1:36" s="9" customFormat="1" ht="12.75" x14ac:dyDescent="0.2">
      <c r="A471" s="334"/>
      <c r="B471" s="334"/>
      <c r="C471" s="479"/>
      <c r="D471" s="479"/>
      <c r="E471" s="479"/>
      <c r="F471" s="479"/>
      <c r="G471" s="479"/>
      <c r="H471" s="479"/>
      <c r="I471" s="479"/>
      <c r="J471" s="338" t="s">
        <v>1526</v>
      </c>
      <c r="K471" s="332"/>
      <c r="L471" s="332"/>
      <c r="M471" s="332">
        <v>-190.46</v>
      </c>
      <c r="N471" s="332"/>
      <c r="O471" s="332"/>
      <c r="P471" s="480"/>
      <c r="Q471" s="332"/>
      <c r="R471" s="332"/>
      <c r="S471" s="480"/>
      <c r="T471" s="332">
        <v>-1766.66</v>
      </c>
      <c r="U471" s="332"/>
      <c r="V471" s="332"/>
      <c r="W471" s="332"/>
      <c r="X471" s="332">
        <v>-1793.16</v>
      </c>
      <c r="Y471" s="332"/>
      <c r="Z471" s="332"/>
      <c r="AA471" s="332">
        <v>-1852.7</v>
      </c>
      <c r="AB471" s="341">
        <v>1</v>
      </c>
      <c r="AC471" s="341">
        <v>1</v>
      </c>
      <c r="AD471" s="332">
        <v>3.4409999999999998</v>
      </c>
      <c r="AE471" s="332">
        <v>3.0280800000000001</v>
      </c>
      <c r="AF471" s="332">
        <v>-190.46</v>
      </c>
      <c r="AG471" s="332"/>
      <c r="AH471" s="332"/>
      <c r="AI471" s="341"/>
      <c r="AJ471" s="341"/>
    </row>
    <row r="472" spans="1:36" s="9" customFormat="1" ht="12.75" x14ac:dyDescent="0.2">
      <c r="A472" s="333">
        <v>303</v>
      </c>
      <c r="B472" s="334" t="s">
        <v>1276</v>
      </c>
      <c r="C472" s="479" t="s">
        <v>1489</v>
      </c>
      <c r="D472" s="479"/>
      <c r="E472" s="479"/>
      <c r="F472" s="479"/>
      <c r="G472" s="479"/>
      <c r="H472" s="479"/>
      <c r="I472" s="479"/>
      <c r="J472" s="339" t="s">
        <v>1490</v>
      </c>
      <c r="K472" s="332">
        <v>-0.03</v>
      </c>
      <c r="L472" s="332">
        <v>-0.73</v>
      </c>
      <c r="M472" s="332"/>
      <c r="N472" s="332">
        <v>-0.18</v>
      </c>
      <c r="O472" s="332">
        <v>-0.01</v>
      </c>
      <c r="P472" s="480">
        <v>-1.21</v>
      </c>
      <c r="Q472" s="332">
        <v>-0.1</v>
      </c>
      <c r="R472" s="332"/>
      <c r="S472" s="480"/>
      <c r="T472" s="332"/>
      <c r="U472" s="332"/>
      <c r="V472" s="332"/>
      <c r="W472" s="332">
        <v>-1.33</v>
      </c>
      <c r="X472" s="332">
        <v>-1.32</v>
      </c>
      <c r="Y472" s="332">
        <v>-1.36</v>
      </c>
      <c r="Z472" s="332">
        <v>0</v>
      </c>
      <c r="AA472" s="332">
        <v>-1.36</v>
      </c>
      <c r="AB472" s="341">
        <v>1</v>
      </c>
      <c r="AC472" s="341">
        <v>1</v>
      </c>
      <c r="AD472" s="332">
        <v>1</v>
      </c>
      <c r="AE472" s="332">
        <v>1</v>
      </c>
      <c r="AF472" s="332"/>
      <c r="AG472" s="332"/>
      <c r="AH472" s="332"/>
      <c r="AI472" s="341"/>
      <c r="AJ472" s="341"/>
    </row>
    <row r="473" spans="1:36" s="9" customFormat="1" ht="12.75" x14ac:dyDescent="0.2">
      <c r="A473" s="334"/>
      <c r="B473" s="334"/>
      <c r="C473" s="479"/>
      <c r="D473" s="479"/>
      <c r="E473" s="479"/>
      <c r="F473" s="479"/>
      <c r="G473" s="479"/>
      <c r="H473" s="479"/>
      <c r="I473" s="479"/>
      <c r="J473" s="338" t="s">
        <v>1527</v>
      </c>
      <c r="K473" s="332">
        <v>-0.08</v>
      </c>
      <c r="L473" s="332">
        <v>-0.2</v>
      </c>
      <c r="M473" s="332"/>
      <c r="N473" s="332">
        <v>-0.2</v>
      </c>
      <c r="O473" s="332">
        <v>-0.01</v>
      </c>
      <c r="P473" s="480"/>
      <c r="Q473" s="332"/>
      <c r="R473" s="332"/>
      <c r="S473" s="480"/>
      <c r="T473" s="332">
        <v>-1.31</v>
      </c>
      <c r="U473" s="332"/>
      <c r="V473" s="332"/>
      <c r="W473" s="332"/>
      <c r="X473" s="332">
        <v>-1.33</v>
      </c>
      <c r="Y473" s="332"/>
      <c r="Z473" s="332"/>
      <c r="AA473" s="332">
        <v>-1.37</v>
      </c>
      <c r="AB473" s="341">
        <v>1</v>
      </c>
      <c r="AC473" s="341">
        <v>1</v>
      </c>
      <c r="AD473" s="332">
        <v>3.4409999999999998</v>
      </c>
      <c r="AE473" s="332">
        <v>3.0280800000000001</v>
      </c>
      <c r="AF473" s="332"/>
      <c r="AG473" s="332"/>
      <c r="AH473" s="332"/>
      <c r="AI473" s="341"/>
      <c r="AJ473" s="341"/>
    </row>
    <row r="474" spans="1:36" s="9" customFormat="1" ht="12.75" x14ac:dyDescent="0.2">
      <c r="A474" s="333">
        <v>304</v>
      </c>
      <c r="B474" s="334" t="s">
        <v>1276</v>
      </c>
      <c r="C474" s="479" t="s">
        <v>1491</v>
      </c>
      <c r="D474" s="479"/>
      <c r="E474" s="479"/>
      <c r="F474" s="479"/>
      <c r="G474" s="479"/>
      <c r="H474" s="479"/>
      <c r="I474" s="479"/>
      <c r="J474" s="339" t="s">
        <v>82</v>
      </c>
      <c r="K474" s="332">
        <v>-2.7</v>
      </c>
      <c r="L474" s="332">
        <v>-45.95</v>
      </c>
      <c r="M474" s="332">
        <v>-4.68</v>
      </c>
      <c r="N474" s="332">
        <v>-16.579999999999998</v>
      </c>
      <c r="O474" s="332">
        <v>-0.87</v>
      </c>
      <c r="P474" s="480">
        <v>-103.54</v>
      </c>
      <c r="Q474" s="332">
        <v>-8.58</v>
      </c>
      <c r="R474" s="332"/>
      <c r="S474" s="480"/>
      <c r="T474" s="332"/>
      <c r="U474" s="332"/>
      <c r="V474" s="332"/>
      <c r="W474" s="332">
        <v>-113.67</v>
      </c>
      <c r="X474" s="332">
        <v>-112.9</v>
      </c>
      <c r="Y474" s="332">
        <v>-116.65</v>
      </c>
      <c r="Z474" s="332">
        <v>0</v>
      </c>
      <c r="AA474" s="332">
        <v>-116.65</v>
      </c>
      <c r="AB474" s="341">
        <v>1</v>
      </c>
      <c r="AC474" s="341">
        <v>1</v>
      </c>
      <c r="AD474" s="332">
        <v>1</v>
      </c>
      <c r="AE474" s="332">
        <v>1</v>
      </c>
      <c r="AF474" s="332">
        <v>-4.68</v>
      </c>
      <c r="AG474" s="332"/>
      <c r="AH474" s="332"/>
      <c r="AI474" s="341"/>
      <c r="AJ474" s="341"/>
    </row>
    <row r="475" spans="1:36" s="9" customFormat="1" ht="12.75" x14ac:dyDescent="0.2">
      <c r="A475" s="334"/>
      <c r="B475" s="334"/>
      <c r="C475" s="479"/>
      <c r="D475" s="479"/>
      <c r="E475" s="479"/>
      <c r="F475" s="479"/>
      <c r="G475" s="479"/>
      <c r="H475" s="479"/>
      <c r="I475" s="479"/>
      <c r="J475" s="338" t="s">
        <v>1525</v>
      </c>
      <c r="K475" s="332">
        <v>-17.07</v>
      </c>
      <c r="L475" s="332">
        <v>-8.16</v>
      </c>
      <c r="M475" s="332"/>
      <c r="N475" s="332">
        <v>-17.63</v>
      </c>
      <c r="O475" s="332">
        <v>-0.76</v>
      </c>
      <c r="P475" s="480"/>
      <c r="Q475" s="332"/>
      <c r="R475" s="332"/>
      <c r="S475" s="480"/>
      <c r="T475" s="332">
        <v>-112.12</v>
      </c>
      <c r="U475" s="332">
        <v>0.13</v>
      </c>
      <c r="V475" s="332"/>
      <c r="W475" s="332"/>
      <c r="X475" s="332">
        <v>-113.67</v>
      </c>
      <c r="Y475" s="332"/>
      <c r="Z475" s="332"/>
      <c r="AA475" s="332">
        <v>-117.45</v>
      </c>
      <c r="AB475" s="341">
        <v>1</v>
      </c>
      <c r="AC475" s="341">
        <v>1</v>
      </c>
      <c r="AD475" s="332">
        <v>3.4409999999999998</v>
      </c>
      <c r="AE475" s="332">
        <v>3.0280800000000001</v>
      </c>
      <c r="AF475" s="332"/>
      <c r="AG475" s="332"/>
      <c r="AH475" s="332"/>
      <c r="AI475" s="341"/>
      <c r="AJ475" s="341"/>
    </row>
    <row r="476" spans="1:36" s="9" customFormat="1" ht="12.75" x14ac:dyDescent="0.2">
      <c r="A476" s="333">
        <v>305</v>
      </c>
      <c r="B476" s="334" t="s">
        <v>1276</v>
      </c>
      <c r="C476" s="479" t="s">
        <v>1492</v>
      </c>
      <c r="D476" s="479"/>
      <c r="E476" s="479"/>
      <c r="F476" s="479"/>
      <c r="G476" s="479"/>
      <c r="H476" s="479"/>
      <c r="I476" s="479"/>
      <c r="J476" s="339" t="s">
        <v>1493</v>
      </c>
      <c r="K476" s="332"/>
      <c r="L476" s="332"/>
      <c r="M476" s="332">
        <v>-47.09</v>
      </c>
      <c r="N476" s="332"/>
      <c r="O476" s="332"/>
      <c r="P476" s="480">
        <v>-50.83</v>
      </c>
      <c r="Q476" s="332"/>
      <c r="R476" s="332"/>
      <c r="S476" s="480"/>
      <c r="T476" s="332"/>
      <c r="U476" s="332"/>
      <c r="V476" s="332"/>
      <c r="W476" s="332">
        <v>-51.59</v>
      </c>
      <c r="X476" s="332">
        <v>-51.59</v>
      </c>
      <c r="Y476" s="332">
        <v>-53.3</v>
      </c>
      <c r="Z476" s="332">
        <v>0</v>
      </c>
      <c r="AA476" s="332">
        <v>-53.3</v>
      </c>
      <c r="AB476" s="341">
        <v>1</v>
      </c>
      <c r="AC476" s="341">
        <v>1</v>
      </c>
      <c r="AD476" s="332">
        <v>1</v>
      </c>
      <c r="AE476" s="332">
        <v>1</v>
      </c>
      <c r="AF476" s="332">
        <v>-47.09</v>
      </c>
      <c r="AG476" s="332"/>
      <c r="AH476" s="332"/>
      <c r="AI476" s="341"/>
      <c r="AJ476" s="341"/>
    </row>
    <row r="477" spans="1:36" s="9" customFormat="1" ht="12.75" x14ac:dyDescent="0.2">
      <c r="A477" s="334"/>
      <c r="B477" s="334"/>
      <c r="C477" s="479"/>
      <c r="D477" s="479"/>
      <c r="E477" s="479"/>
      <c r="F477" s="479"/>
      <c r="G477" s="479"/>
      <c r="H477" s="479"/>
      <c r="I477" s="479"/>
      <c r="J477" s="338" t="s">
        <v>1528</v>
      </c>
      <c r="K477" s="332"/>
      <c r="L477" s="332"/>
      <c r="M477" s="332">
        <v>-3.74</v>
      </c>
      <c r="N477" s="332"/>
      <c r="O477" s="332"/>
      <c r="P477" s="480"/>
      <c r="Q477" s="332"/>
      <c r="R477" s="332"/>
      <c r="S477" s="480"/>
      <c r="T477" s="332">
        <v>-50.83</v>
      </c>
      <c r="U477" s="332"/>
      <c r="V477" s="332"/>
      <c r="W477" s="332"/>
      <c r="X477" s="332">
        <v>-51.59</v>
      </c>
      <c r="Y477" s="332"/>
      <c r="Z477" s="332"/>
      <c r="AA477" s="332">
        <v>-53.3</v>
      </c>
      <c r="AB477" s="341">
        <v>1</v>
      </c>
      <c r="AC477" s="341">
        <v>1</v>
      </c>
      <c r="AD477" s="332">
        <v>3.4409999999999998</v>
      </c>
      <c r="AE477" s="332">
        <v>3.0280800000000001</v>
      </c>
      <c r="AF477" s="332">
        <v>-3.74</v>
      </c>
      <c r="AG477" s="332"/>
      <c r="AH477" s="332"/>
      <c r="AI477" s="341"/>
      <c r="AJ477" s="341"/>
    </row>
    <row r="478" spans="1:36" s="9" customFormat="1" ht="12.75" x14ac:dyDescent="0.2">
      <c r="A478" s="333">
        <v>306</v>
      </c>
      <c r="B478" s="334" t="s">
        <v>1276</v>
      </c>
      <c r="C478" s="479" t="s">
        <v>1494</v>
      </c>
      <c r="D478" s="479"/>
      <c r="E478" s="479"/>
      <c r="F478" s="479"/>
      <c r="G478" s="479"/>
      <c r="H478" s="479"/>
      <c r="I478" s="479"/>
      <c r="J478" s="339" t="s">
        <v>1493</v>
      </c>
      <c r="K478" s="332"/>
      <c r="L478" s="332"/>
      <c r="M478" s="332">
        <v>-23.05</v>
      </c>
      <c r="N478" s="332"/>
      <c r="O478" s="332"/>
      <c r="P478" s="480">
        <v>-24.88</v>
      </c>
      <c r="Q478" s="332"/>
      <c r="R478" s="332"/>
      <c r="S478" s="480"/>
      <c r="T478" s="332"/>
      <c r="U478" s="332"/>
      <c r="V478" s="332"/>
      <c r="W478" s="332">
        <v>-25.25</v>
      </c>
      <c r="X478" s="332">
        <v>-25.25</v>
      </c>
      <c r="Y478" s="332">
        <v>-26.09</v>
      </c>
      <c r="Z478" s="332">
        <v>0</v>
      </c>
      <c r="AA478" s="332">
        <v>-26.09</v>
      </c>
      <c r="AB478" s="341">
        <v>1</v>
      </c>
      <c r="AC478" s="341">
        <v>1</v>
      </c>
      <c r="AD478" s="332">
        <v>1</v>
      </c>
      <c r="AE478" s="332">
        <v>1</v>
      </c>
      <c r="AF478" s="332">
        <v>-23.05</v>
      </c>
      <c r="AG478" s="332"/>
      <c r="AH478" s="332"/>
      <c r="AI478" s="341"/>
      <c r="AJ478" s="341"/>
    </row>
    <row r="479" spans="1:36" s="9" customFormat="1" ht="12.75" x14ac:dyDescent="0.2">
      <c r="A479" s="334"/>
      <c r="B479" s="334"/>
      <c r="C479" s="479"/>
      <c r="D479" s="479"/>
      <c r="E479" s="479"/>
      <c r="F479" s="479"/>
      <c r="G479" s="479"/>
      <c r="H479" s="479"/>
      <c r="I479" s="479"/>
      <c r="J479" s="338" t="s">
        <v>1528</v>
      </c>
      <c r="K479" s="332"/>
      <c r="L479" s="332"/>
      <c r="M479" s="332">
        <v>-1.83</v>
      </c>
      <c r="N479" s="332"/>
      <c r="O479" s="332"/>
      <c r="P479" s="480"/>
      <c r="Q479" s="332"/>
      <c r="R479" s="332"/>
      <c r="S479" s="480"/>
      <c r="T479" s="332">
        <v>-24.88</v>
      </c>
      <c r="U479" s="332"/>
      <c r="V479" s="332"/>
      <c r="W479" s="332"/>
      <c r="X479" s="332">
        <v>-25.25</v>
      </c>
      <c r="Y479" s="332"/>
      <c r="Z479" s="332"/>
      <c r="AA479" s="332">
        <v>-26.09</v>
      </c>
      <c r="AB479" s="341">
        <v>1</v>
      </c>
      <c r="AC479" s="341">
        <v>1</v>
      </c>
      <c r="AD479" s="332">
        <v>3.4409999999999998</v>
      </c>
      <c r="AE479" s="332">
        <v>3.0280800000000001</v>
      </c>
      <c r="AF479" s="332">
        <v>-1.83</v>
      </c>
      <c r="AG479" s="332"/>
      <c r="AH479" s="332"/>
      <c r="AI479" s="341"/>
      <c r="AJ479" s="341"/>
    </row>
    <row r="480" spans="1:36" s="9" customFormat="1" ht="12.75" x14ac:dyDescent="0.2">
      <c r="A480" s="333">
        <v>307</v>
      </c>
      <c r="B480" s="334" t="s">
        <v>1276</v>
      </c>
      <c r="C480" s="479" t="s">
        <v>1495</v>
      </c>
      <c r="D480" s="479"/>
      <c r="E480" s="479"/>
      <c r="F480" s="479"/>
      <c r="G480" s="479"/>
      <c r="H480" s="479"/>
      <c r="I480" s="479"/>
      <c r="J480" s="339" t="s">
        <v>1493</v>
      </c>
      <c r="K480" s="332"/>
      <c r="L480" s="332"/>
      <c r="M480" s="332">
        <v>-41.96</v>
      </c>
      <c r="N480" s="332"/>
      <c r="O480" s="332"/>
      <c r="P480" s="480">
        <v>-45.29</v>
      </c>
      <c r="Q480" s="332"/>
      <c r="R480" s="332"/>
      <c r="S480" s="480"/>
      <c r="T480" s="332"/>
      <c r="U480" s="332"/>
      <c r="V480" s="332"/>
      <c r="W480" s="332">
        <v>-45.97</v>
      </c>
      <c r="X480" s="332">
        <v>-45.97</v>
      </c>
      <c r="Y480" s="332">
        <v>-47.5</v>
      </c>
      <c r="Z480" s="332">
        <v>0</v>
      </c>
      <c r="AA480" s="332">
        <v>-47.5</v>
      </c>
      <c r="AB480" s="341">
        <v>1</v>
      </c>
      <c r="AC480" s="341">
        <v>1</v>
      </c>
      <c r="AD480" s="332">
        <v>1</v>
      </c>
      <c r="AE480" s="332">
        <v>1</v>
      </c>
      <c r="AF480" s="332">
        <v>-41.96</v>
      </c>
      <c r="AG480" s="332"/>
      <c r="AH480" s="332"/>
      <c r="AI480" s="341"/>
      <c r="AJ480" s="341"/>
    </row>
    <row r="481" spans="1:36" s="9" customFormat="1" ht="12.75" x14ac:dyDescent="0.2">
      <c r="A481" s="334"/>
      <c r="B481" s="334"/>
      <c r="C481" s="479"/>
      <c r="D481" s="479"/>
      <c r="E481" s="479"/>
      <c r="F481" s="479"/>
      <c r="G481" s="479"/>
      <c r="H481" s="479"/>
      <c r="I481" s="479"/>
      <c r="J481" s="338" t="s">
        <v>1529</v>
      </c>
      <c r="K481" s="332"/>
      <c r="L481" s="332"/>
      <c r="M481" s="332">
        <v>-3.33</v>
      </c>
      <c r="N481" s="332"/>
      <c r="O481" s="332"/>
      <c r="P481" s="480"/>
      <c r="Q481" s="332"/>
      <c r="R481" s="332"/>
      <c r="S481" s="480"/>
      <c r="T481" s="332">
        <v>-45.29</v>
      </c>
      <c r="U481" s="332"/>
      <c r="V481" s="332"/>
      <c r="W481" s="332"/>
      <c r="X481" s="332">
        <v>-45.97</v>
      </c>
      <c r="Y481" s="332"/>
      <c r="Z481" s="332"/>
      <c r="AA481" s="332">
        <v>-47.5</v>
      </c>
      <c r="AB481" s="341">
        <v>1</v>
      </c>
      <c r="AC481" s="341">
        <v>1</v>
      </c>
      <c r="AD481" s="332">
        <v>3.4409999999999998</v>
      </c>
      <c r="AE481" s="332">
        <v>3.0280800000000001</v>
      </c>
      <c r="AF481" s="332">
        <v>-3.33</v>
      </c>
      <c r="AG481" s="332"/>
      <c r="AH481" s="332"/>
      <c r="AI481" s="341"/>
      <c r="AJ481" s="341"/>
    </row>
    <row r="482" spans="1:36" s="9" customFormat="1" ht="12.75" x14ac:dyDescent="0.2">
      <c r="A482" s="477" t="s">
        <v>1499</v>
      </c>
      <c r="B482" s="477"/>
      <c r="C482" s="478" t="s">
        <v>1500</v>
      </c>
      <c r="D482" s="478"/>
      <c r="E482" s="478"/>
      <c r="F482" s="478"/>
      <c r="G482" s="478"/>
      <c r="H482" s="478"/>
      <c r="I482" s="478"/>
      <c r="J482" s="335"/>
      <c r="K482" s="340">
        <v>0</v>
      </c>
      <c r="L482" s="340">
        <v>0</v>
      </c>
      <c r="M482" s="340">
        <v>5.39</v>
      </c>
      <c r="N482" s="340">
        <v>0</v>
      </c>
      <c r="O482" s="340">
        <v>0</v>
      </c>
      <c r="P482" s="340">
        <v>6.04</v>
      </c>
      <c r="Q482" s="340">
        <v>0</v>
      </c>
      <c r="R482" s="340">
        <v>0</v>
      </c>
      <c r="S482" s="340">
        <v>0</v>
      </c>
      <c r="T482" s="340">
        <v>0</v>
      </c>
      <c r="U482" s="340">
        <v>0</v>
      </c>
      <c r="V482" s="340">
        <v>0</v>
      </c>
      <c r="W482" s="340">
        <v>6.13</v>
      </c>
      <c r="X482" s="337">
        <v>6.13</v>
      </c>
      <c r="Y482" s="337">
        <v>6.33</v>
      </c>
      <c r="Z482" s="337">
        <v>0</v>
      </c>
      <c r="AA482" s="336">
        <v>6.33</v>
      </c>
      <c r="AB482" s="336"/>
      <c r="AC482" s="336"/>
      <c r="AD482" s="340"/>
      <c r="AE482" s="340"/>
      <c r="AF482" s="340">
        <v>5.39</v>
      </c>
      <c r="AG482" s="340">
        <v>0</v>
      </c>
      <c r="AH482" s="340">
        <v>-6.59</v>
      </c>
      <c r="AI482" s="336"/>
      <c r="AJ482" s="336"/>
    </row>
    <row r="483" spans="1:36" s="9" customFormat="1" ht="12.75" x14ac:dyDescent="0.2">
      <c r="A483" s="477"/>
      <c r="B483" s="477"/>
      <c r="C483" s="478"/>
      <c r="D483" s="478"/>
      <c r="E483" s="478"/>
      <c r="F483" s="478"/>
      <c r="G483" s="478"/>
      <c r="H483" s="478"/>
      <c r="I483" s="478"/>
      <c r="J483" s="335"/>
      <c r="K483" s="340">
        <v>0</v>
      </c>
      <c r="L483" s="340">
        <v>0</v>
      </c>
      <c r="M483" s="340">
        <v>0.65</v>
      </c>
      <c r="N483" s="340">
        <v>0</v>
      </c>
      <c r="O483" s="340">
        <v>0</v>
      </c>
      <c r="P483" s="340"/>
      <c r="Q483" s="340">
        <v>0</v>
      </c>
      <c r="R483" s="340">
        <v>0</v>
      </c>
      <c r="S483" s="340"/>
      <c r="T483" s="340">
        <v>6.04</v>
      </c>
      <c r="U483" s="340">
        <v>0</v>
      </c>
      <c r="V483" s="340">
        <v>0</v>
      </c>
      <c r="W483" s="340">
        <v>0</v>
      </c>
      <c r="X483" s="337">
        <v>6.13</v>
      </c>
      <c r="Y483" s="337">
        <v>0</v>
      </c>
      <c r="Z483" s="337">
        <v>0</v>
      </c>
      <c r="AA483" s="336">
        <v>6.33</v>
      </c>
      <c r="AB483" s="336"/>
      <c r="AC483" s="336"/>
      <c r="AD483" s="340"/>
      <c r="AE483" s="340"/>
      <c r="AF483" s="340">
        <v>0.65</v>
      </c>
      <c r="AG483" s="340">
        <v>0</v>
      </c>
      <c r="AH483" s="340">
        <v>0</v>
      </c>
      <c r="AI483" s="336"/>
      <c r="AJ483" s="336"/>
    </row>
    <row r="484" spans="1:36" s="9" customFormat="1" ht="12.75" x14ac:dyDescent="0.2">
      <c r="A484" s="333">
        <v>256</v>
      </c>
      <c r="B484" s="334" t="s">
        <v>621</v>
      </c>
      <c r="C484" s="479" t="s">
        <v>1501</v>
      </c>
      <c r="D484" s="479"/>
      <c r="E484" s="479"/>
      <c r="F484" s="479"/>
      <c r="G484" s="479"/>
      <c r="H484" s="479"/>
      <c r="I484" s="479"/>
      <c r="J484" s="339" t="s">
        <v>178</v>
      </c>
      <c r="K484" s="332"/>
      <c r="L484" s="332"/>
      <c r="M484" s="332"/>
      <c r="N484" s="332"/>
      <c r="O484" s="332"/>
      <c r="P484" s="480"/>
      <c r="Q484" s="332"/>
      <c r="R484" s="332"/>
      <c r="S484" s="480"/>
      <c r="T484" s="332"/>
      <c r="U484" s="332"/>
      <c r="V484" s="332"/>
      <c r="W484" s="332"/>
      <c r="X484" s="332"/>
      <c r="Y484" s="332">
        <v>0</v>
      </c>
      <c r="Z484" s="332">
        <v>0</v>
      </c>
      <c r="AA484" s="332"/>
      <c r="AB484" s="341">
        <v>1</v>
      </c>
      <c r="AC484" s="341">
        <v>1</v>
      </c>
      <c r="AD484" s="332">
        <v>1</v>
      </c>
      <c r="AE484" s="332">
        <v>1</v>
      </c>
      <c r="AF484" s="332"/>
      <c r="AG484" s="332"/>
      <c r="AH484" s="332">
        <v>-6.59</v>
      </c>
      <c r="AI484" s="341"/>
      <c r="AJ484" s="341"/>
    </row>
    <row r="485" spans="1:36" s="9" customFormat="1" ht="12.75" x14ac:dyDescent="0.2">
      <c r="A485" s="334"/>
      <c r="B485" s="334"/>
      <c r="C485" s="479"/>
      <c r="D485" s="479"/>
      <c r="E485" s="479"/>
      <c r="F485" s="479"/>
      <c r="G485" s="479"/>
      <c r="H485" s="479"/>
      <c r="I485" s="479"/>
      <c r="J485" s="338" t="s">
        <v>1530</v>
      </c>
      <c r="K485" s="332"/>
      <c r="L485" s="332"/>
      <c r="M485" s="332"/>
      <c r="N485" s="332"/>
      <c r="O485" s="332"/>
      <c r="P485" s="480"/>
      <c r="Q485" s="332"/>
      <c r="R485" s="332"/>
      <c r="S485" s="480"/>
      <c r="T485" s="332"/>
      <c r="U485" s="332"/>
      <c r="V485" s="332"/>
      <c r="W485" s="332"/>
      <c r="X485" s="332"/>
      <c r="Y485" s="332"/>
      <c r="Z485" s="332"/>
      <c r="AA485" s="332">
        <v>0</v>
      </c>
      <c r="AB485" s="341">
        <v>1</v>
      </c>
      <c r="AC485" s="341">
        <v>1</v>
      </c>
      <c r="AD485" s="332">
        <v>3.4409999999999998</v>
      </c>
      <c r="AE485" s="332">
        <v>3.0280800000000001</v>
      </c>
      <c r="AF485" s="332"/>
      <c r="AG485" s="332"/>
      <c r="AH485" s="332"/>
      <c r="AI485" s="341"/>
      <c r="AJ485" s="341"/>
    </row>
    <row r="486" spans="1:36" s="9" customFormat="1" ht="12.75" x14ac:dyDescent="0.2">
      <c r="A486" s="333">
        <v>257</v>
      </c>
      <c r="B486" s="334" t="s">
        <v>621</v>
      </c>
      <c r="C486" s="479" t="s">
        <v>1277</v>
      </c>
      <c r="D486" s="479"/>
      <c r="E486" s="479"/>
      <c r="F486" s="479"/>
      <c r="G486" s="479"/>
      <c r="H486" s="479"/>
      <c r="I486" s="479"/>
      <c r="J486" s="339" t="s">
        <v>1300</v>
      </c>
      <c r="K486" s="332"/>
      <c r="L486" s="332"/>
      <c r="M486" s="332">
        <v>5.39</v>
      </c>
      <c r="N486" s="332"/>
      <c r="O486" s="332"/>
      <c r="P486" s="480">
        <v>6.04</v>
      </c>
      <c r="Q486" s="332"/>
      <c r="R486" s="332"/>
      <c r="S486" s="480"/>
      <c r="T486" s="332"/>
      <c r="U486" s="332"/>
      <c r="V486" s="332"/>
      <c r="W486" s="332">
        <v>6.13</v>
      </c>
      <c r="X486" s="332">
        <v>6.13</v>
      </c>
      <c r="Y486" s="332">
        <v>6.33</v>
      </c>
      <c r="Z486" s="332">
        <v>0</v>
      </c>
      <c r="AA486" s="332">
        <v>6.33</v>
      </c>
      <c r="AB486" s="341">
        <v>1</v>
      </c>
      <c r="AC486" s="341">
        <v>1</v>
      </c>
      <c r="AD486" s="332">
        <v>1</v>
      </c>
      <c r="AE486" s="332">
        <v>1</v>
      </c>
      <c r="AF486" s="332">
        <v>5.39</v>
      </c>
      <c r="AG486" s="332"/>
      <c r="AH486" s="332"/>
      <c r="AI486" s="341"/>
      <c r="AJ486" s="341"/>
    </row>
    <row r="487" spans="1:36" s="9" customFormat="1" ht="12.75" x14ac:dyDescent="0.2">
      <c r="A487" s="334"/>
      <c r="B487" s="334"/>
      <c r="C487" s="479"/>
      <c r="D487" s="479"/>
      <c r="E487" s="479"/>
      <c r="F487" s="479"/>
      <c r="G487" s="479"/>
      <c r="H487" s="479"/>
      <c r="I487" s="479"/>
      <c r="J487" s="338" t="s">
        <v>1531</v>
      </c>
      <c r="K487" s="332"/>
      <c r="L487" s="332"/>
      <c r="M487" s="332">
        <v>0.65</v>
      </c>
      <c r="N487" s="332"/>
      <c r="O487" s="332"/>
      <c r="P487" s="480"/>
      <c r="Q487" s="332"/>
      <c r="R487" s="332"/>
      <c r="S487" s="480"/>
      <c r="T487" s="332">
        <v>6.04</v>
      </c>
      <c r="U487" s="332"/>
      <c r="V487" s="332"/>
      <c r="W487" s="332"/>
      <c r="X487" s="332">
        <v>6.13</v>
      </c>
      <c r="Y487" s="332"/>
      <c r="Z487" s="332"/>
      <c r="AA487" s="332">
        <v>6.33</v>
      </c>
      <c r="AB487" s="341">
        <v>1</v>
      </c>
      <c r="AC487" s="341">
        <v>1</v>
      </c>
      <c r="AD487" s="332">
        <v>3.4409999999999998</v>
      </c>
      <c r="AE487" s="332">
        <v>3.0280800000000001</v>
      </c>
      <c r="AF487" s="332">
        <v>0.65</v>
      </c>
      <c r="AG487" s="332"/>
      <c r="AH487" s="332"/>
      <c r="AI487" s="341"/>
      <c r="AJ487" s="341"/>
    </row>
    <row r="488" spans="1:36" s="9" customFormat="1" ht="12.75" x14ac:dyDescent="0.2">
      <c r="A488" s="477" t="s">
        <v>1502</v>
      </c>
      <c r="B488" s="477"/>
      <c r="C488" s="478" t="s">
        <v>1503</v>
      </c>
      <c r="D488" s="478"/>
      <c r="E488" s="478"/>
      <c r="F488" s="478"/>
      <c r="G488" s="478"/>
      <c r="H488" s="478"/>
      <c r="I488" s="478"/>
      <c r="J488" s="335"/>
      <c r="K488" s="340">
        <v>23.72</v>
      </c>
      <c r="L488" s="340">
        <v>2.48</v>
      </c>
      <c r="M488" s="340">
        <v>119.41</v>
      </c>
      <c r="N488" s="340">
        <v>134.13</v>
      </c>
      <c r="O488" s="340">
        <v>7.02</v>
      </c>
      <c r="P488" s="340">
        <v>622.78</v>
      </c>
      <c r="Q488" s="340">
        <v>69.39</v>
      </c>
      <c r="R488" s="340">
        <v>0</v>
      </c>
      <c r="S488" s="340">
        <v>0</v>
      </c>
      <c r="T488" s="340">
        <v>0</v>
      </c>
      <c r="U488" s="340">
        <v>0</v>
      </c>
      <c r="V488" s="340">
        <v>0</v>
      </c>
      <c r="W488" s="340">
        <v>701.48</v>
      </c>
      <c r="X488" s="337">
        <v>695.2</v>
      </c>
      <c r="Y488" s="337">
        <v>718.27999999999986</v>
      </c>
      <c r="Z488" s="337">
        <v>0</v>
      </c>
      <c r="AA488" s="336">
        <v>718.27999999999986</v>
      </c>
      <c r="AB488" s="336"/>
      <c r="AC488" s="336"/>
      <c r="AD488" s="340"/>
      <c r="AE488" s="340"/>
      <c r="AF488" s="340">
        <v>119.41</v>
      </c>
      <c r="AG488" s="340">
        <v>0</v>
      </c>
      <c r="AH488" s="340">
        <v>0</v>
      </c>
      <c r="AI488" s="336"/>
      <c r="AJ488" s="336"/>
    </row>
    <row r="489" spans="1:36" s="9" customFormat="1" ht="12.75" x14ac:dyDescent="0.2">
      <c r="A489" s="477"/>
      <c r="B489" s="477"/>
      <c r="C489" s="478"/>
      <c r="D489" s="478"/>
      <c r="E489" s="478"/>
      <c r="F489" s="478"/>
      <c r="G489" s="478"/>
      <c r="H489" s="478"/>
      <c r="I489" s="478"/>
      <c r="J489" s="335"/>
      <c r="K489" s="340">
        <v>203.32999999999998</v>
      </c>
      <c r="L489" s="340">
        <v>0.76</v>
      </c>
      <c r="M489" s="340">
        <v>7.59</v>
      </c>
      <c r="N489" s="340">
        <v>142.63</v>
      </c>
      <c r="O489" s="340">
        <v>6.19</v>
      </c>
      <c r="P489" s="340"/>
      <c r="Q489" s="340">
        <v>0</v>
      </c>
      <c r="R489" s="340">
        <v>0</v>
      </c>
      <c r="S489" s="340"/>
      <c r="T489" s="340">
        <v>692.17000000000007</v>
      </c>
      <c r="U489" s="340">
        <v>-1.07</v>
      </c>
      <c r="V489" s="340">
        <v>0</v>
      </c>
      <c r="W489" s="340">
        <v>0</v>
      </c>
      <c r="X489" s="337">
        <v>701.48</v>
      </c>
      <c r="Y489" s="337">
        <v>6.48</v>
      </c>
      <c r="Z489" s="337">
        <v>0</v>
      </c>
      <c r="AA489" s="336">
        <v>724.76</v>
      </c>
      <c r="AB489" s="336"/>
      <c r="AC489" s="336"/>
      <c r="AD489" s="340"/>
      <c r="AE489" s="340"/>
      <c r="AF489" s="340">
        <v>7.59</v>
      </c>
      <c r="AG489" s="340">
        <v>0</v>
      </c>
      <c r="AH489" s="340">
        <v>0</v>
      </c>
      <c r="AI489" s="336"/>
      <c r="AJ489" s="336"/>
    </row>
    <row r="490" spans="1:36" s="9" customFormat="1" ht="12.75" x14ac:dyDescent="0.2">
      <c r="A490" s="333">
        <v>315</v>
      </c>
      <c r="B490" s="334" t="s">
        <v>448</v>
      </c>
      <c r="C490" s="479" t="s">
        <v>449</v>
      </c>
      <c r="D490" s="479"/>
      <c r="E490" s="479"/>
      <c r="F490" s="479"/>
      <c r="G490" s="479"/>
      <c r="H490" s="479"/>
      <c r="I490" s="479"/>
      <c r="J490" s="339" t="s">
        <v>156</v>
      </c>
      <c r="K490" s="332">
        <v>0.48</v>
      </c>
      <c r="L490" s="332">
        <v>0.71</v>
      </c>
      <c r="M490" s="332">
        <v>6.11</v>
      </c>
      <c r="N490" s="332">
        <v>2.64</v>
      </c>
      <c r="O490" s="332">
        <v>0.14000000000000001</v>
      </c>
      <c r="P490" s="480">
        <v>16.25</v>
      </c>
      <c r="Q490" s="332">
        <v>1.37</v>
      </c>
      <c r="R490" s="332"/>
      <c r="S490" s="480"/>
      <c r="T490" s="332"/>
      <c r="U490" s="332"/>
      <c r="V490" s="332"/>
      <c r="W490" s="332">
        <v>17.86</v>
      </c>
      <c r="X490" s="332">
        <v>17.739999999999998</v>
      </c>
      <c r="Y490" s="332">
        <v>18.329999999999998</v>
      </c>
      <c r="Z490" s="332">
        <v>0</v>
      </c>
      <c r="AA490" s="332">
        <v>18.329999999999998</v>
      </c>
      <c r="AB490" s="341">
        <v>1</v>
      </c>
      <c r="AC490" s="341">
        <v>1</v>
      </c>
      <c r="AD490" s="332">
        <v>1</v>
      </c>
      <c r="AE490" s="332">
        <v>1</v>
      </c>
      <c r="AF490" s="332">
        <v>6.11</v>
      </c>
      <c r="AG490" s="332"/>
      <c r="AH490" s="332"/>
      <c r="AI490" s="341"/>
      <c r="AJ490" s="341"/>
    </row>
    <row r="491" spans="1:36" s="9" customFormat="1" ht="12.75" x14ac:dyDescent="0.2">
      <c r="A491" s="334"/>
      <c r="B491" s="334"/>
      <c r="C491" s="479"/>
      <c r="D491" s="479"/>
      <c r="E491" s="479"/>
      <c r="F491" s="479"/>
      <c r="G491" s="479"/>
      <c r="H491" s="479"/>
      <c r="I491" s="479"/>
      <c r="J491" s="338" t="s">
        <v>1532</v>
      </c>
      <c r="K491" s="332">
        <v>3.72</v>
      </c>
      <c r="L491" s="332">
        <v>0.3</v>
      </c>
      <c r="M491" s="332"/>
      <c r="N491" s="332">
        <v>2.81</v>
      </c>
      <c r="O491" s="332">
        <v>0.12</v>
      </c>
      <c r="P491" s="480"/>
      <c r="Q491" s="332"/>
      <c r="R491" s="332"/>
      <c r="S491" s="480"/>
      <c r="T491" s="332">
        <v>17.62</v>
      </c>
      <c r="U491" s="332">
        <v>-0.02</v>
      </c>
      <c r="V491" s="332"/>
      <c r="W491" s="332"/>
      <c r="X491" s="332">
        <v>17.86</v>
      </c>
      <c r="Y491" s="332"/>
      <c r="Z491" s="332"/>
      <c r="AA491" s="332">
        <v>18.45</v>
      </c>
      <c r="AB491" s="341">
        <v>1</v>
      </c>
      <c r="AC491" s="341">
        <v>1</v>
      </c>
      <c r="AD491" s="332">
        <v>3.4409999999999998</v>
      </c>
      <c r="AE491" s="332">
        <v>3.0280800000000001</v>
      </c>
      <c r="AF491" s="332"/>
      <c r="AG491" s="332"/>
      <c r="AH491" s="332"/>
      <c r="AI491" s="341"/>
      <c r="AJ491" s="341"/>
    </row>
    <row r="492" spans="1:36" s="9" customFormat="1" ht="12.75" x14ac:dyDescent="0.2">
      <c r="A492" s="333">
        <v>316</v>
      </c>
      <c r="B492" s="334" t="s">
        <v>448</v>
      </c>
      <c r="C492" s="479" t="s">
        <v>1504</v>
      </c>
      <c r="D492" s="479"/>
      <c r="E492" s="479"/>
      <c r="F492" s="479"/>
      <c r="G492" s="479"/>
      <c r="H492" s="479"/>
      <c r="I492" s="479"/>
      <c r="J492" s="339" t="s">
        <v>156</v>
      </c>
      <c r="K492" s="332">
        <v>0.97</v>
      </c>
      <c r="L492" s="332">
        <v>1.57</v>
      </c>
      <c r="M492" s="332">
        <v>6.17</v>
      </c>
      <c r="N492" s="332">
        <v>6.06</v>
      </c>
      <c r="O492" s="332">
        <v>0.32</v>
      </c>
      <c r="P492" s="480">
        <v>30.17</v>
      </c>
      <c r="Q492" s="332">
        <v>3.13</v>
      </c>
      <c r="R492" s="332"/>
      <c r="S492" s="480"/>
      <c r="T492" s="332"/>
      <c r="U492" s="332"/>
      <c r="V492" s="332"/>
      <c r="W492" s="332">
        <v>33.75</v>
      </c>
      <c r="X492" s="332">
        <v>33.47</v>
      </c>
      <c r="Y492" s="332">
        <v>34.58</v>
      </c>
      <c r="Z492" s="332">
        <v>0</v>
      </c>
      <c r="AA492" s="332">
        <v>34.58</v>
      </c>
      <c r="AB492" s="341">
        <v>1</v>
      </c>
      <c r="AC492" s="341">
        <v>1</v>
      </c>
      <c r="AD492" s="332">
        <v>1</v>
      </c>
      <c r="AE492" s="332">
        <v>1</v>
      </c>
      <c r="AF492" s="332">
        <v>6.17</v>
      </c>
      <c r="AG492" s="332"/>
      <c r="AH492" s="332"/>
      <c r="AI492" s="341"/>
      <c r="AJ492" s="341"/>
    </row>
    <row r="493" spans="1:36" s="9" customFormat="1" ht="12.75" x14ac:dyDescent="0.2">
      <c r="A493" s="334"/>
      <c r="B493" s="334"/>
      <c r="C493" s="479"/>
      <c r="D493" s="479"/>
      <c r="E493" s="479"/>
      <c r="F493" s="479"/>
      <c r="G493" s="479"/>
      <c r="H493" s="479"/>
      <c r="I493" s="479"/>
      <c r="J493" s="338" t="s">
        <v>1533</v>
      </c>
      <c r="K493" s="332">
        <v>8.84</v>
      </c>
      <c r="L493" s="332">
        <v>0.38</v>
      </c>
      <c r="M493" s="332">
        <v>0.49</v>
      </c>
      <c r="N493" s="332">
        <v>6.44</v>
      </c>
      <c r="O493" s="332">
        <v>0.28000000000000003</v>
      </c>
      <c r="P493" s="480"/>
      <c r="Q493" s="332"/>
      <c r="R493" s="332"/>
      <c r="S493" s="480"/>
      <c r="T493" s="332">
        <v>33.300000000000004</v>
      </c>
      <c r="U493" s="332">
        <v>-0.05</v>
      </c>
      <c r="V493" s="332"/>
      <c r="W493" s="332"/>
      <c r="X493" s="332">
        <v>33.75</v>
      </c>
      <c r="Y493" s="332"/>
      <c r="Z493" s="332"/>
      <c r="AA493" s="332">
        <v>34.869999999999997</v>
      </c>
      <c r="AB493" s="341">
        <v>1</v>
      </c>
      <c r="AC493" s="341">
        <v>1</v>
      </c>
      <c r="AD493" s="332">
        <v>3.4409999999999998</v>
      </c>
      <c r="AE493" s="332">
        <v>3.0280800000000001</v>
      </c>
      <c r="AF493" s="332">
        <v>0.49</v>
      </c>
      <c r="AG493" s="332"/>
      <c r="AH493" s="332"/>
      <c r="AI493" s="341"/>
      <c r="AJ493" s="341"/>
    </row>
    <row r="494" spans="1:36" s="9" customFormat="1" ht="12.75" x14ac:dyDescent="0.2">
      <c r="A494" s="333">
        <v>317</v>
      </c>
      <c r="B494" s="334" t="s">
        <v>448</v>
      </c>
      <c r="C494" s="479" t="s">
        <v>1505</v>
      </c>
      <c r="D494" s="479"/>
      <c r="E494" s="479"/>
      <c r="F494" s="479"/>
      <c r="G494" s="479"/>
      <c r="H494" s="479"/>
      <c r="I494" s="479"/>
      <c r="J494" s="339" t="s">
        <v>156</v>
      </c>
      <c r="K494" s="332"/>
      <c r="L494" s="332"/>
      <c r="M494" s="332">
        <v>46.87</v>
      </c>
      <c r="N494" s="332"/>
      <c r="O494" s="332"/>
      <c r="P494" s="480">
        <v>50.52</v>
      </c>
      <c r="Q494" s="332"/>
      <c r="R494" s="332"/>
      <c r="S494" s="480"/>
      <c r="T494" s="332"/>
      <c r="U494" s="332"/>
      <c r="V494" s="332"/>
      <c r="W494" s="332">
        <v>51.28</v>
      </c>
      <c r="X494" s="332">
        <v>51.28</v>
      </c>
      <c r="Y494" s="332">
        <v>52.98</v>
      </c>
      <c r="Z494" s="332">
        <v>0</v>
      </c>
      <c r="AA494" s="332">
        <v>52.98</v>
      </c>
      <c r="AB494" s="341">
        <v>1</v>
      </c>
      <c r="AC494" s="341">
        <v>1</v>
      </c>
      <c r="AD494" s="332">
        <v>1</v>
      </c>
      <c r="AE494" s="332">
        <v>1</v>
      </c>
      <c r="AF494" s="332">
        <v>46.87</v>
      </c>
      <c r="AG494" s="332"/>
      <c r="AH494" s="332"/>
      <c r="AI494" s="341"/>
      <c r="AJ494" s="341"/>
    </row>
    <row r="495" spans="1:36" s="9" customFormat="1" ht="12.75" x14ac:dyDescent="0.2">
      <c r="A495" s="334"/>
      <c r="B495" s="334"/>
      <c r="C495" s="479"/>
      <c r="D495" s="479"/>
      <c r="E495" s="479"/>
      <c r="F495" s="479"/>
      <c r="G495" s="479"/>
      <c r="H495" s="479"/>
      <c r="I495" s="479"/>
      <c r="J495" s="338" t="s">
        <v>1534</v>
      </c>
      <c r="K495" s="332"/>
      <c r="L495" s="332"/>
      <c r="M495" s="332">
        <v>3.65</v>
      </c>
      <c r="N495" s="332"/>
      <c r="O495" s="332"/>
      <c r="P495" s="480"/>
      <c r="Q495" s="332"/>
      <c r="R495" s="332"/>
      <c r="S495" s="480"/>
      <c r="T495" s="332">
        <v>50.52</v>
      </c>
      <c r="U495" s="332"/>
      <c r="V495" s="332"/>
      <c r="W495" s="332"/>
      <c r="X495" s="332">
        <v>51.28</v>
      </c>
      <c r="Y495" s="332"/>
      <c r="Z495" s="332"/>
      <c r="AA495" s="332">
        <v>52.98</v>
      </c>
      <c r="AB495" s="341">
        <v>1</v>
      </c>
      <c r="AC495" s="341">
        <v>1</v>
      </c>
      <c r="AD495" s="332">
        <v>3.4409999999999998</v>
      </c>
      <c r="AE495" s="332">
        <v>3.0280800000000001</v>
      </c>
      <c r="AF495" s="332">
        <v>3.65</v>
      </c>
      <c r="AG495" s="332"/>
      <c r="AH495" s="332"/>
      <c r="AI495" s="341"/>
      <c r="AJ495" s="341"/>
    </row>
    <row r="496" spans="1:36" s="9" customFormat="1" ht="12.75" x14ac:dyDescent="0.2">
      <c r="A496" s="333">
        <v>318</v>
      </c>
      <c r="B496" s="334" t="s">
        <v>448</v>
      </c>
      <c r="C496" s="479" t="s">
        <v>1391</v>
      </c>
      <c r="D496" s="479"/>
      <c r="E496" s="479"/>
      <c r="F496" s="479"/>
      <c r="G496" s="479"/>
      <c r="H496" s="479"/>
      <c r="I496" s="479"/>
      <c r="J496" s="339" t="s">
        <v>178</v>
      </c>
      <c r="K496" s="332">
        <v>2.15</v>
      </c>
      <c r="L496" s="332">
        <v>0.19</v>
      </c>
      <c r="M496" s="332">
        <v>60.24</v>
      </c>
      <c r="N496" s="332">
        <v>13.81</v>
      </c>
      <c r="O496" s="332">
        <v>0.72</v>
      </c>
      <c r="P496" s="480">
        <v>114.67</v>
      </c>
      <c r="Q496" s="332">
        <v>7.14</v>
      </c>
      <c r="R496" s="332"/>
      <c r="S496" s="480"/>
      <c r="T496" s="332"/>
      <c r="U496" s="332"/>
      <c r="V496" s="332"/>
      <c r="W496" s="332">
        <v>123.53</v>
      </c>
      <c r="X496" s="332">
        <v>122.88</v>
      </c>
      <c r="Y496" s="332">
        <v>126.96</v>
      </c>
      <c r="Z496" s="332">
        <v>0</v>
      </c>
      <c r="AA496" s="332">
        <v>126.96</v>
      </c>
      <c r="AB496" s="341">
        <v>1</v>
      </c>
      <c r="AC496" s="341">
        <v>1</v>
      </c>
      <c r="AD496" s="332">
        <v>1</v>
      </c>
      <c r="AE496" s="332">
        <v>1</v>
      </c>
      <c r="AF496" s="332">
        <v>60.24</v>
      </c>
      <c r="AG496" s="332"/>
      <c r="AH496" s="332"/>
      <c r="AI496" s="341"/>
      <c r="AJ496" s="341"/>
    </row>
    <row r="497" spans="1:38" s="9" customFormat="1" ht="12.75" x14ac:dyDescent="0.2">
      <c r="A497" s="334"/>
      <c r="B497" s="334"/>
      <c r="C497" s="479"/>
      <c r="D497" s="479"/>
      <c r="E497" s="479"/>
      <c r="F497" s="479"/>
      <c r="G497" s="479"/>
      <c r="H497" s="479"/>
      <c r="I497" s="479"/>
      <c r="J497" s="338" t="s">
        <v>1535</v>
      </c>
      <c r="K497" s="332">
        <v>20.94</v>
      </c>
      <c r="L497" s="332">
        <v>7.0000000000000007E-2</v>
      </c>
      <c r="M497" s="332">
        <v>3.45</v>
      </c>
      <c r="N497" s="332">
        <v>14.68</v>
      </c>
      <c r="O497" s="332">
        <v>0.64</v>
      </c>
      <c r="P497" s="480"/>
      <c r="Q497" s="332"/>
      <c r="R497" s="332"/>
      <c r="S497" s="480"/>
      <c r="T497" s="332">
        <v>121.81</v>
      </c>
      <c r="U497" s="332">
        <v>-0.11</v>
      </c>
      <c r="V497" s="332"/>
      <c r="W497" s="332"/>
      <c r="X497" s="332">
        <v>123.53</v>
      </c>
      <c r="Y497" s="332"/>
      <c r="Z497" s="332"/>
      <c r="AA497" s="332">
        <v>127.63</v>
      </c>
      <c r="AB497" s="341">
        <v>1</v>
      </c>
      <c r="AC497" s="341">
        <v>1</v>
      </c>
      <c r="AD497" s="332">
        <v>3.4409999999999998</v>
      </c>
      <c r="AE497" s="332">
        <v>3.0280800000000001</v>
      </c>
      <c r="AF497" s="332">
        <v>3.45</v>
      </c>
      <c r="AG497" s="332"/>
      <c r="AH497" s="332"/>
      <c r="AI497" s="341"/>
      <c r="AJ497" s="341"/>
    </row>
    <row r="498" spans="1:38" s="9" customFormat="1" ht="12.75" x14ac:dyDescent="0.2">
      <c r="A498" s="333">
        <v>319</v>
      </c>
      <c r="B498" s="334" t="s">
        <v>448</v>
      </c>
      <c r="C498" s="479" t="s">
        <v>1506</v>
      </c>
      <c r="D498" s="479"/>
      <c r="E498" s="479"/>
      <c r="F498" s="479"/>
      <c r="G498" s="479"/>
      <c r="H498" s="479"/>
      <c r="I498" s="479"/>
      <c r="J498" s="339" t="s">
        <v>82</v>
      </c>
      <c r="K498" s="332">
        <v>0.22</v>
      </c>
      <c r="L498" s="332">
        <v>0.01</v>
      </c>
      <c r="M498" s="332">
        <v>0.02</v>
      </c>
      <c r="N498" s="332">
        <v>1.43</v>
      </c>
      <c r="O498" s="332">
        <v>7.0000000000000007E-2</v>
      </c>
      <c r="P498" s="480">
        <v>5.28</v>
      </c>
      <c r="Q498" s="332">
        <v>0.74</v>
      </c>
      <c r="R498" s="332"/>
      <c r="S498" s="480"/>
      <c r="T498" s="332"/>
      <c r="U498" s="332"/>
      <c r="V498" s="332"/>
      <c r="W498" s="332">
        <v>6.1</v>
      </c>
      <c r="X498" s="332">
        <v>6.03</v>
      </c>
      <c r="Y498" s="332">
        <v>6.23</v>
      </c>
      <c r="Z498" s="332">
        <v>0</v>
      </c>
      <c r="AA498" s="332">
        <v>6.23</v>
      </c>
      <c r="AB498" s="341">
        <v>1</v>
      </c>
      <c r="AC498" s="341">
        <v>1</v>
      </c>
      <c r="AD498" s="332">
        <v>1</v>
      </c>
      <c r="AE498" s="332">
        <v>1</v>
      </c>
      <c r="AF498" s="332">
        <v>0.02</v>
      </c>
      <c r="AG498" s="332"/>
      <c r="AH498" s="332"/>
      <c r="AI498" s="341"/>
      <c r="AJ498" s="341"/>
    </row>
    <row r="499" spans="1:38" s="9" customFormat="1" ht="12.75" x14ac:dyDescent="0.2">
      <c r="A499" s="334"/>
      <c r="B499" s="334"/>
      <c r="C499" s="479"/>
      <c r="D499" s="479"/>
      <c r="E499" s="479"/>
      <c r="F499" s="479"/>
      <c r="G499" s="479"/>
      <c r="H499" s="479"/>
      <c r="I499" s="479"/>
      <c r="J499" s="338" t="s">
        <v>1536</v>
      </c>
      <c r="K499" s="332">
        <v>2.16</v>
      </c>
      <c r="L499" s="332">
        <v>0.01</v>
      </c>
      <c r="M499" s="332"/>
      <c r="N499" s="332">
        <v>1.52</v>
      </c>
      <c r="O499" s="332">
        <v>7.0000000000000007E-2</v>
      </c>
      <c r="P499" s="480"/>
      <c r="Q499" s="332"/>
      <c r="R499" s="332"/>
      <c r="S499" s="480"/>
      <c r="T499" s="332">
        <v>6.0200000000000005</v>
      </c>
      <c r="U499" s="332">
        <v>-0.01</v>
      </c>
      <c r="V499" s="332"/>
      <c r="W499" s="332"/>
      <c r="X499" s="332">
        <v>6.1</v>
      </c>
      <c r="Y499" s="332"/>
      <c r="Z499" s="332"/>
      <c r="AA499" s="332">
        <v>6.3000000000000007</v>
      </c>
      <c r="AB499" s="341">
        <v>1</v>
      </c>
      <c r="AC499" s="341">
        <v>1</v>
      </c>
      <c r="AD499" s="332">
        <v>3.4409999999999998</v>
      </c>
      <c r="AE499" s="332">
        <v>3.0280800000000001</v>
      </c>
      <c r="AF499" s="332"/>
      <c r="AG499" s="332"/>
      <c r="AH499" s="332"/>
      <c r="AI499" s="341"/>
      <c r="AJ499" s="341"/>
    </row>
    <row r="500" spans="1:38" s="9" customFormat="1" ht="12.75" x14ac:dyDescent="0.2">
      <c r="A500" s="333">
        <v>320</v>
      </c>
      <c r="B500" s="334" t="s">
        <v>154</v>
      </c>
      <c r="C500" s="479" t="s">
        <v>155</v>
      </c>
      <c r="D500" s="479"/>
      <c r="E500" s="479"/>
      <c r="F500" s="479"/>
      <c r="G500" s="479"/>
      <c r="H500" s="479"/>
      <c r="I500" s="479"/>
      <c r="J500" s="339" t="s">
        <v>156</v>
      </c>
      <c r="K500" s="332">
        <v>13.08</v>
      </c>
      <c r="L500" s="332"/>
      <c r="M500" s="332"/>
      <c r="N500" s="332">
        <v>72.44</v>
      </c>
      <c r="O500" s="332">
        <v>3.79</v>
      </c>
      <c r="P500" s="480">
        <v>266.83999999999997</v>
      </c>
      <c r="Q500" s="332">
        <v>37.479999999999997</v>
      </c>
      <c r="R500" s="332"/>
      <c r="S500" s="480"/>
      <c r="T500" s="332"/>
      <c r="U500" s="332"/>
      <c r="V500" s="332"/>
      <c r="W500" s="332">
        <v>308.3</v>
      </c>
      <c r="X500" s="332">
        <v>304.91000000000003</v>
      </c>
      <c r="Y500" s="332">
        <v>315.02999999999997</v>
      </c>
      <c r="Z500" s="332">
        <v>0</v>
      </c>
      <c r="AA500" s="332">
        <v>315.02999999999997</v>
      </c>
      <c r="AB500" s="341">
        <v>1</v>
      </c>
      <c r="AC500" s="341">
        <v>1</v>
      </c>
      <c r="AD500" s="332">
        <v>1</v>
      </c>
      <c r="AE500" s="332">
        <v>1</v>
      </c>
      <c r="AF500" s="332"/>
      <c r="AG500" s="332"/>
      <c r="AH500" s="332"/>
      <c r="AI500" s="341"/>
      <c r="AJ500" s="341"/>
    </row>
    <row r="501" spans="1:38" s="9" customFormat="1" ht="12.75" x14ac:dyDescent="0.2">
      <c r="A501" s="334"/>
      <c r="B501" s="334"/>
      <c r="C501" s="479"/>
      <c r="D501" s="479"/>
      <c r="E501" s="479"/>
      <c r="F501" s="479"/>
      <c r="G501" s="479"/>
      <c r="H501" s="479"/>
      <c r="I501" s="479"/>
      <c r="J501" s="338" t="s">
        <v>1537</v>
      </c>
      <c r="K501" s="332">
        <v>110.23</v>
      </c>
      <c r="L501" s="332"/>
      <c r="M501" s="332"/>
      <c r="N501" s="332">
        <v>77.040000000000006</v>
      </c>
      <c r="O501" s="332">
        <v>3.34</v>
      </c>
      <c r="P501" s="480"/>
      <c r="Q501" s="332"/>
      <c r="R501" s="332"/>
      <c r="S501" s="480"/>
      <c r="T501" s="332">
        <v>304.32</v>
      </c>
      <c r="U501" s="332">
        <v>-0.57999999999999996</v>
      </c>
      <c r="V501" s="332"/>
      <c r="W501" s="332"/>
      <c r="X501" s="332">
        <v>308.3</v>
      </c>
      <c r="Y501" s="332"/>
      <c r="Z501" s="332"/>
      <c r="AA501" s="332">
        <v>318.52999999999997</v>
      </c>
      <c r="AB501" s="341">
        <v>1</v>
      </c>
      <c r="AC501" s="341">
        <v>1</v>
      </c>
      <c r="AD501" s="332">
        <v>3.4409999999999998</v>
      </c>
      <c r="AE501" s="332">
        <v>3.0280800000000001</v>
      </c>
      <c r="AF501" s="332"/>
      <c r="AG501" s="332"/>
      <c r="AH501" s="332"/>
      <c r="AI501" s="341"/>
      <c r="AJ501" s="341"/>
    </row>
    <row r="502" spans="1:38" s="9" customFormat="1" ht="12.75" x14ac:dyDescent="0.2">
      <c r="A502" s="333">
        <v>321</v>
      </c>
      <c r="B502" s="334" t="s">
        <v>154</v>
      </c>
      <c r="C502" s="479" t="s">
        <v>1411</v>
      </c>
      <c r="D502" s="479"/>
      <c r="E502" s="479"/>
      <c r="F502" s="479"/>
      <c r="G502" s="479"/>
      <c r="H502" s="479"/>
      <c r="I502" s="479"/>
      <c r="J502" s="339" t="s">
        <v>156</v>
      </c>
      <c r="K502" s="332">
        <v>6.82</v>
      </c>
      <c r="L502" s="332"/>
      <c r="M502" s="332"/>
      <c r="N502" s="332">
        <v>37.75</v>
      </c>
      <c r="O502" s="332">
        <v>1.98</v>
      </c>
      <c r="P502" s="480">
        <v>139.05000000000001</v>
      </c>
      <c r="Q502" s="332">
        <v>19.53</v>
      </c>
      <c r="R502" s="332"/>
      <c r="S502" s="480"/>
      <c r="T502" s="332"/>
      <c r="U502" s="332"/>
      <c r="V502" s="332"/>
      <c r="W502" s="332">
        <v>160.66</v>
      </c>
      <c r="X502" s="332">
        <v>158.88999999999999</v>
      </c>
      <c r="Y502" s="332">
        <v>164.17</v>
      </c>
      <c r="Z502" s="332">
        <v>0</v>
      </c>
      <c r="AA502" s="332">
        <v>164.17</v>
      </c>
      <c r="AB502" s="341">
        <v>1</v>
      </c>
      <c r="AC502" s="341">
        <v>1</v>
      </c>
      <c r="AD502" s="332">
        <v>1</v>
      </c>
      <c r="AE502" s="332">
        <v>1</v>
      </c>
      <c r="AF502" s="332"/>
      <c r="AG502" s="332"/>
      <c r="AH502" s="332"/>
      <c r="AI502" s="341"/>
      <c r="AJ502" s="341"/>
    </row>
    <row r="503" spans="1:38" s="9" customFormat="1" ht="12.75" x14ac:dyDescent="0.2">
      <c r="A503" s="334"/>
      <c r="B503" s="334"/>
      <c r="C503" s="479"/>
      <c r="D503" s="479"/>
      <c r="E503" s="479"/>
      <c r="F503" s="479"/>
      <c r="G503" s="479"/>
      <c r="H503" s="479"/>
      <c r="I503" s="479"/>
      <c r="J503" s="338" t="s">
        <v>1538</v>
      </c>
      <c r="K503" s="332">
        <v>57.44</v>
      </c>
      <c r="L503" s="332"/>
      <c r="M503" s="332"/>
      <c r="N503" s="332">
        <v>40.14</v>
      </c>
      <c r="O503" s="332">
        <v>1.74</v>
      </c>
      <c r="P503" s="480"/>
      <c r="Q503" s="332"/>
      <c r="R503" s="332"/>
      <c r="S503" s="480"/>
      <c r="T503" s="332">
        <v>158.58000000000001</v>
      </c>
      <c r="U503" s="332">
        <v>-0.3</v>
      </c>
      <c r="V503" s="332"/>
      <c r="W503" s="332"/>
      <c r="X503" s="332">
        <v>160.66</v>
      </c>
      <c r="Y503" s="332"/>
      <c r="Z503" s="332"/>
      <c r="AA503" s="332">
        <v>166</v>
      </c>
      <c r="AB503" s="341">
        <v>1</v>
      </c>
      <c r="AC503" s="341">
        <v>1</v>
      </c>
      <c r="AD503" s="332">
        <v>3.4409999999999998</v>
      </c>
      <c r="AE503" s="332">
        <v>3.0280800000000001</v>
      </c>
      <c r="AF503" s="332"/>
      <c r="AG503" s="332"/>
      <c r="AH503" s="332"/>
      <c r="AI503" s="341"/>
      <c r="AJ503" s="341"/>
    </row>
    <row r="504" spans="1:38" s="9" customFormat="1" ht="12.75" customHeight="1" x14ac:dyDescent="0.2">
      <c r="A504" s="481" t="s">
        <v>1507</v>
      </c>
      <c r="B504" s="481"/>
      <c r="C504" s="482" t="s">
        <v>1543</v>
      </c>
      <c r="D504" s="482"/>
      <c r="E504" s="482"/>
      <c r="F504" s="482"/>
      <c r="G504" s="482"/>
      <c r="H504" s="482"/>
      <c r="I504" s="482"/>
      <c r="J504" s="363"/>
      <c r="K504" s="367">
        <v>500.37</v>
      </c>
      <c r="L504" s="367">
        <v>6624.18</v>
      </c>
      <c r="M504" s="367">
        <v>80137.489999999991</v>
      </c>
      <c r="N504" s="367">
        <v>3063.3600000000006</v>
      </c>
      <c r="O504" s="367">
        <v>0</v>
      </c>
      <c r="P504" s="367">
        <v>113472.35999999999</v>
      </c>
      <c r="Q504" s="367">
        <v>1584.81</v>
      </c>
      <c r="R504" s="367">
        <v>0</v>
      </c>
      <c r="S504" s="367">
        <v>0</v>
      </c>
      <c r="T504" s="367">
        <v>0</v>
      </c>
      <c r="U504" s="367">
        <v>0</v>
      </c>
      <c r="V504" s="367">
        <v>0</v>
      </c>
      <c r="W504" s="367">
        <v>116783.03</v>
      </c>
      <c r="X504" s="364">
        <v>116639.77</v>
      </c>
      <c r="Y504" s="364">
        <v>120512.87</v>
      </c>
      <c r="Z504" s="364">
        <v>0</v>
      </c>
      <c r="AA504" s="359">
        <v>120512.87</v>
      </c>
      <c r="AB504" s="359"/>
      <c r="AC504" s="359"/>
      <c r="AD504" s="367"/>
      <c r="AE504" s="367"/>
      <c r="AF504" s="367">
        <v>80137.489999999991</v>
      </c>
      <c r="AG504" s="367">
        <v>0</v>
      </c>
      <c r="AH504" s="367">
        <v>0</v>
      </c>
      <c r="AI504" s="359"/>
      <c r="AJ504" s="359"/>
      <c r="AK504" s="359"/>
      <c r="AL504" s="359"/>
    </row>
    <row r="505" spans="1:38" s="9" customFormat="1" ht="12.75" x14ac:dyDescent="0.2">
      <c r="A505" s="481"/>
      <c r="B505" s="481"/>
      <c r="C505" s="482"/>
      <c r="D505" s="482"/>
      <c r="E505" s="482"/>
      <c r="F505" s="482"/>
      <c r="G505" s="482"/>
      <c r="H505" s="482"/>
      <c r="I505" s="482"/>
      <c r="J505" s="363"/>
      <c r="K505" s="367">
        <v>3229</v>
      </c>
      <c r="L505" s="367">
        <v>1432.23</v>
      </c>
      <c r="M505" s="367">
        <v>17019.45</v>
      </c>
      <c r="N505" s="367">
        <v>3257.74</v>
      </c>
      <c r="O505" s="367">
        <v>141.13999999999999</v>
      </c>
      <c r="P505" s="367"/>
      <c r="Q505" s="367">
        <v>0</v>
      </c>
      <c r="R505" s="367">
        <v>0</v>
      </c>
      <c r="S505" s="367"/>
      <c r="T505" s="367">
        <v>115057.17</v>
      </c>
      <c r="U505" s="367">
        <v>0</v>
      </c>
      <c r="V505" s="367">
        <v>0</v>
      </c>
      <c r="W505" s="367">
        <v>0</v>
      </c>
      <c r="X505" s="364">
        <v>116783.03</v>
      </c>
      <c r="Y505" s="364">
        <v>148.02000000000001</v>
      </c>
      <c r="Z505" s="364">
        <v>0</v>
      </c>
      <c r="AA505" s="359">
        <v>120660.89</v>
      </c>
      <c r="AB505" s="359"/>
      <c r="AC505" s="359"/>
      <c r="AD505" s="367"/>
      <c r="AE505" s="367"/>
      <c r="AF505" s="367">
        <v>17019.45</v>
      </c>
      <c r="AG505" s="367">
        <v>0</v>
      </c>
      <c r="AH505" s="367">
        <v>0</v>
      </c>
      <c r="AI505" s="359"/>
      <c r="AJ505" s="359"/>
      <c r="AK505" s="359"/>
      <c r="AL505" s="359"/>
    </row>
    <row r="506" spans="1:38" s="9" customFormat="1" ht="12.75" customHeight="1" x14ac:dyDescent="0.2">
      <c r="A506" s="361">
        <v>502</v>
      </c>
      <c r="B506" s="362" t="s">
        <v>1508</v>
      </c>
      <c r="C506" s="483" t="s">
        <v>1509</v>
      </c>
      <c r="D506" s="483"/>
      <c r="E506" s="483"/>
      <c r="F506" s="483"/>
      <c r="G506" s="483"/>
      <c r="H506" s="483"/>
      <c r="I506" s="483"/>
      <c r="J506" s="366" t="s">
        <v>156</v>
      </c>
      <c r="K506" s="358">
        <v>81.84</v>
      </c>
      <c r="L506" s="358">
        <v>1626.68</v>
      </c>
      <c r="M506" s="358">
        <v>7456.52</v>
      </c>
      <c r="N506" s="358">
        <v>513.32000000000005</v>
      </c>
      <c r="O506" s="358"/>
      <c r="P506" s="484">
        <v>21056.99</v>
      </c>
      <c r="Q506" s="358">
        <v>265.56</v>
      </c>
      <c r="R506" s="358"/>
      <c r="S506" s="484"/>
      <c r="T506" s="358"/>
      <c r="U506" s="358"/>
      <c r="V506" s="358"/>
      <c r="W506" s="358">
        <v>21642.39</v>
      </c>
      <c r="X506" s="358">
        <v>21618.38</v>
      </c>
      <c r="Y506" s="358">
        <v>22336.23</v>
      </c>
      <c r="Z506" s="358">
        <v>0</v>
      </c>
      <c r="AA506" s="358">
        <v>22336.23</v>
      </c>
      <c r="AB506" s="360">
        <v>1</v>
      </c>
      <c r="AC506" s="360">
        <v>1</v>
      </c>
      <c r="AD506" s="358">
        <v>1</v>
      </c>
      <c r="AE506" s="358">
        <v>1</v>
      </c>
      <c r="AF506" s="358">
        <v>7456.52</v>
      </c>
      <c r="AG506" s="358"/>
      <c r="AH506" s="358"/>
      <c r="AI506" s="360"/>
      <c r="AJ506" s="360"/>
      <c r="AK506" s="360"/>
      <c r="AL506" s="360"/>
    </row>
    <row r="507" spans="1:38" s="9" customFormat="1" ht="12.75" x14ac:dyDescent="0.2">
      <c r="A507" s="362"/>
      <c r="B507" s="362"/>
      <c r="C507" s="483"/>
      <c r="D507" s="483"/>
      <c r="E507" s="483"/>
      <c r="F507" s="483"/>
      <c r="G507" s="483"/>
      <c r="H507" s="483"/>
      <c r="I507" s="483"/>
      <c r="J507" s="365" t="s">
        <v>1539</v>
      </c>
      <c r="K507" s="358">
        <v>427.29</v>
      </c>
      <c r="L507" s="358">
        <v>353.78</v>
      </c>
      <c r="M507" s="358">
        <v>10463.64</v>
      </c>
      <c r="N507" s="358">
        <v>545.89</v>
      </c>
      <c r="O507" s="358">
        <v>23.65</v>
      </c>
      <c r="P507" s="484"/>
      <c r="Q507" s="358"/>
      <c r="R507" s="358"/>
      <c r="S507" s="484"/>
      <c r="T507" s="358">
        <v>21322.550000000003</v>
      </c>
      <c r="U507" s="358"/>
      <c r="V507" s="358"/>
      <c r="W507" s="358"/>
      <c r="X507" s="358">
        <v>21642.39</v>
      </c>
      <c r="Y507" s="358"/>
      <c r="Z507" s="358"/>
      <c r="AA507" s="358">
        <v>22361.040000000001</v>
      </c>
      <c r="AB507" s="360">
        <v>1</v>
      </c>
      <c r="AC507" s="360">
        <v>1</v>
      </c>
      <c r="AD507" s="358"/>
      <c r="AE507" s="358">
        <v>3.0280800000000001</v>
      </c>
      <c r="AF507" s="358">
        <v>10463.64</v>
      </c>
      <c r="AG507" s="358"/>
      <c r="AH507" s="358"/>
      <c r="AI507" s="360"/>
      <c r="AJ507" s="360"/>
      <c r="AK507" s="360"/>
      <c r="AL507" s="360"/>
    </row>
    <row r="508" spans="1:38" s="9" customFormat="1" ht="12.75" customHeight="1" x14ac:dyDescent="0.2">
      <c r="A508" s="361">
        <v>503</v>
      </c>
      <c r="B508" s="362" t="s">
        <v>1508</v>
      </c>
      <c r="C508" s="483" t="s">
        <v>1544</v>
      </c>
      <c r="D508" s="483"/>
      <c r="E508" s="483"/>
      <c r="F508" s="483"/>
      <c r="G508" s="483"/>
      <c r="H508" s="483"/>
      <c r="I508" s="483"/>
      <c r="J508" s="366" t="s">
        <v>156</v>
      </c>
      <c r="K508" s="358">
        <v>232.9</v>
      </c>
      <c r="L508" s="358">
        <v>2539.2399999999998</v>
      </c>
      <c r="M508" s="358">
        <v>53.85</v>
      </c>
      <c r="N508" s="358">
        <v>1409.65</v>
      </c>
      <c r="O508" s="358"/>
      <c r="P508" s="484">
        <v>7174.94</v>
      </c>
      <c r="Q508" s="358">
        <v>729.28</v>
      </c>
      <c r="R508" s="358"/>
      <c r="S508" s="484"/>
      <c r="T508" s="358"/>
      <c r="U508" s="358"/>
      <c r="V508" s="358"/>
      <c r="W508" s="358">
        <v>8022.78</v>
      </c>
      <c r="X508" s="358">
        <v>7956.86</v>
      </c>
      <c r="Y508" s="358">
        <v>8221.07</v>
      </c>
      <c r="Z508" s="358">
        <v>0</v>
      </c>
      <c r="AA508" s="358">
        <v>8221.07</v>
      </c>
      <c r="AB508" s="360">
        <v>1</v>
      </c>
      <c r="AC508" s="360">
        <v>1</v>
      </c>
      <c r="AD508" s="358">
        <v>1</v>
      </c>
      <c r="AE508" s="358">
        <v>1</v>
      </c>
      <c r="AF508" s="358">
        <v>53.85</v>
      </c>
      <c r="AG508" s="358"/>
      <c r="AH508" s="358"/>
      <c r="AI508" s="360"/>
      <c r="AJ508" s="360"/>
      <c r="AK508" s="360"/>
      <c r="AL508" s="360"/>
    </row>
    <row r="509" spans="1:38" s="9" customFormat="1" ht="12.75" x14ac:dyDescent="0.2">
      <c r="A509" s="362"/>
      <c r="B509" s="362"/>
      <c r="C509" s="483"/>
      <c r="D509" s="483"/>
      <c r="E509" s="483"/>
      <c r="F509" s="483"/>
      <c r="G509" s="483"/>
      <c r="H509" s="483"/>
      <c r="I509" s="483"/>
      <c r="J509" s="365" t="s">
        <v>1540</v>
      </c>
      <c r="K509" s="358">
        <v>1603.87</v>
      </c>
      <c r="L509" s="358">
        <v>541.07000000000005</v>
      </c>
      <c r="M509" s="358">
        <v>4.28</v>
      </c>
      <c r="N509" s="358">
        <v>1499.1</v>
      </c>
      <c r="O509" s="358">
        <v>64.95</v>
      </c>
      <c r="P509" s="484"/>
      <c r="Q509" s="358"/>
      <c r="R509" s="358"/>
      <c r="S509" s="484"/>
      <c r="T509" s="358">
        <v>7904.2199999999993</v>
      </c>
      <c r="U509" s="358"/>
      <c r="V509" s="358"/>
      <c r="W509" s="358"/>
      <c r="X509" s="358">
        <v>8022.78</v>
      </c>
      <c r="Y509" s="358"/>
      <c r="Z509" s="358"/>
      <c r="AA509" s="358">
        <v>8289.18</v>
      </c>
      <c r="AB509" s="360">
        <v>1</v>
      </c>
      <c r="AC509" s="360">
        <v>1</v>
      </c>
      <c r="AD509" s="358"/>
      <c r="AE509" s="358">
        <v>3.0280800000000001</v>
      </c>
      <c r="AF509" s="358">
        <v>4.28</v>
      </c>
      <c r="AG509" s="358"/>
      <c r="AH509" s="358"/>
      <c r="AI509" s="360"/>
      <c r="AJ509" s="360"/>
      <c r="AK509" s="360"/>
      <c r="AL509" s="360"/>
    </row>
    <row r="510" spans="1:38" s="9" customFormat="1" ht="12.75" customHeight="1" x14ac:dyDescent="0.2">
      <c r="A510" s="361">
        <v>504</v>
      </c>
      <c r="B510" s="362" t="s">
        <v>1508</v>
      </c>
      <c r="C510" s="483" t="s">
        <v>1546</v>
      </c>
      <c r="D510" s="483"/>
      <c r="E510" s="483"/>
      <c r="F510" s="483"/>
      <c r="G510" s="483"/>
      <c r="H510" s="483"/>
      <c r="I510" s="483"/>
      <c r="J510" s="366" t="s">
        <v>102</v>
      </c>
      <c r="K510" s="358"/>
      <c r="L510" s="358"/>
      <c r="M510" s="358">
        <v>72627.12</v>
      </c>
      <c r="N510" s="358"/>
      <c r="O510" s="358"/>
      <c r="P510" s="484">
        <v>79178.649999999994</v>
      </c>
      <c r="Q510" s="358"/>
      <c r="R510" s="358"/>
      <c r="S510" s="484"/>
      <c r="T510" s="358"/>
      <c r="U510" s="358"/>
      <c r="V510" s="358"/>
      <c r="W510" s="358">
        <v>80366.33</v>
      </c>
      <c r="X510" s="358">
        <v>80366.33</v>
      </c>
      <c r="Y510" s="358">
        <v>83034.95</v>
      </c>
      <c r="Z510" s="358">
        <v>0</v>
      </c>
      <c r="AA510" s="358">
        <v>83034.95</v>
      </c>
      <c r="AB510" s="360">
        <v>1</v>
      </c>
      <c r="AC510" s="360">
        <v>1</v>
      </c>
      <c r="AD510" s="358">
        <v>1</v>
      </c>
      <c r="AE510" s="358">
        <v>1</v>
      </c>
      <c r="AF510" s="358">
        <v>72627.12</v>
      </c>
      <c r="AG510" s="358"/>
      <c r="AH510" s="358"/>
      <c r="AI510" s="360"/>
      <c r="AJ510" s="360"/>
      <c r="AK510" s="360"/>
      <c r="AL510" s="360"/>
    </row>
    <row r="511" spans="1:38" s="9" customFormat="1" ht="12.75" x14ac:dyDescent="0.2">
      <c r="A511" s="362"/>
      <c r="B511" s="362"/>
      <c r="C511" s="483"/>
      <c r="D511" s="483"/>
      <c r="E511" s="483"/>
      <c r="F511" s="483"/>
      <c r="G511" s="483"/>
      <c r="H511" s="483"/>
      <c r="I511" s="483"/>
      <c r="J511" s="365" t="s">
        <v>1547</v>
      </c>
      <c r="K511" s="358"/>
      <c r="L511" s="358"/>
      <c r="M511" s="358">
        <v>6551.53</v>
      </c>
      <c r="N511" s="358"/>
      <c r="O511" s="358"/>
      <c r="P511" s="484"/>
      <c r="Q511" s="358"/>
      <c r="R511" s="358"/>
      <c r="S511" s="484"/>
      <c r="T511" s="358">
        <v>79178.649999999994</v>
      </c>
      <c r="U511" s="358"/>
      <c r="V511" s="358"/>
      <c r="W511" s="358"/>
      <c r="X511" s="358">
        <v>80366.33</v>
      </c>
      <c r="Y511" s="358"/>
      <c r="Z511" s="358"/>
      <c r="AA511" s="358">
        <v>83034.95</v>
      </c>
      <c r="AB511" s="360">
        <v>1</v>
      </c>
      <c r="AC511" s="360">
        <v>1</v>
      </c>
      <c r="AD511" s="358"/>
      <c r="AE511" s="358">
        <v>3.0280800000000001</v>
      </c>
      <c r="AF511" s="358">
        <v>6551.53</v>
      </c>
      <c r="AG511" s="358"/>
      <c r="AH511" s="358"/>
      <c r="AI511" s="360"/>
      <c r="AJ511" s="360"/>
      <c r="AK511" s="360"/>
      <c r="AL511" s="360"/>
    </row>
    <row r="512" spans="1:38" s="9" customFormat="1" ht="12.75" customHeight="1" x14ac:dyDescent="0.2">
      <c r="A512" s="361">
        <v>505</v>
      </c>
      <c r="B512" s="362" t="s">
        <v>1508</v>
      </c>
      <c r="C512" s="483" t="s">
        <v>1510</v>
      </c>
      <c r="D512" s="483"/>
      <c r="E512" s="483"/>
      <c r="F512" s="483"/>
      <c r="G512" s="483"/>
      <c r="H512" s="483"/>
      <c r="I512" s="483"/>
      <c r="J512" s="366" t="s">
        <v>156</v>
      </c>
      <c r="K512" s="358">
        <v>185.63</v>
      </c>
      <c r="L512" s="358">
        <v>2458.2600000000002</v>
      </c>
      <c r="M512" s="358"/>
      <c r="N512" s="358">
        <v>1140.3900000000001</v>
      </c>
      <c r="O512" s="358"/>
      <c r="P512" s="484">
        <v>6061.78</v>
      </c>
      <c r="Q512" s="358">
        <v>589.97</v>
      </c>
      <c r="R512" s="358"/>
      <c r="S512" s="484"/>
      <c r="T512" s="358"/>
      <c r="U512" s="358"/>
      <c r="V512" s="358"/>
      <c r="W512" s="358">
        <v>6751.53</v>
      </c>
      <c r="X512" s="358">
        <v>6698.2</v>
      </c>
      <c r="Y512" s="358">
        <v>6920.62</v>
      </c>
      <c r="Z512" s="358">
        <v>0</v>
      </c>
      <c r="AA512" s="358">
        <v>6920.62</v>
      </c>
      <c r="AB512" s="360">
        <v>1</v>
      </c>
      <c r="AC512" s="360">
        <v>1</v>
      </c>
      <c r="AD512" s="358">
        <v>1</v>
      </c>
      <c r="AE512" s="358">
        <v>1</v>
      </c>
      <c r="AF512" s="358"/>
      <c r="AG512" s="358"/>
      <c r="AH512" s="358"/>
      <c r="AI512" s="360"/>
      <c r="AJ512" s="360"/>
      <c r="AK512" s="360"/>
      <c r="AL512" s="360"/>
    </row>
    <row r="513" spans="1:38" s="9" customFormat="1" ht="12.75" x14ac:dyDescent="0.2">
      <c r="A513" s="362"/>
      <c r="B513" s="362"/>
      <c r="C513" s="483"/>
      <c r="D513" s="483"/>
      <c r="E513" s="483"/>
      <c r="F513" s="483"/>
      <c r="G513" s="483"/>
      <c r="H513" s="483"/>
      <c r="I513" s="483"/>
      <c r="J513" s="365" t="s">
        <v>1540</v>
      </c>
      <c r="K513" s="358">
        <v>1197.8399999999999</v>
      </c>
      <c r="L513" s="358">
        <v>537.38</v>
      </c>
      <c r="M513" s="358"/>
      <c r="N513" s="358">
        <v>1212.75</v>
      </c>
      <c r="O513" s="358">
        <v>52.54</v>
      </c>
      <c r="P513" s="484"/>
      <c r="Q513" s="358"/>
      <c r="R513" s="358"/>
      <c r="S513" s="484"/>
      <c r="T513" s="358">
        <v>6651.75</v>
      </c>
      <c r="U513" s="358"/>
      <c r="V513" s="358"/>
      <c r="W513" s="358"/>
      <c r="X513" s="358">
        <v>6751.53</v>
      </c>
      <c r="Y513" s="358"/>
      <c r="Z513" s="358"/>
      <c r="AA513" s="358">
        <v>6975.72</v>
      </c>
      <c r="AB513" s="360">
        <v>1</v>
      </c>
      <c r="AC513" s="360">
        <v>1</v>
      </c>
      <c r="AD513" s="358"/>
      <c r="AE513" s="358">
        <v>3.0280800000000001</v>
      </c>
      <c r="AF513" s="358"/>
      <c r="AG513" s="358"/>
      <c r="AH513" s="358"/>
      <c r="AI513" s="360"/>
      <c r="AJ513" s="360"/>
      <c r="AK513" s="360"/>
      <c r="AL513" s="360"/>
    </row>
    <row r="514" spans="1:38" s="4" customFormat="1" ht="12.75" x14ac:dyDescent="0.2">
      <c r="A514" s="17"/>
      <c r="B514" s="17"/>
      <c r="C514" s="432" t="s">
        <v>1541</v>
      </c>
      <c r="D514" s="432"/>
      <c r="E514" s="432"/>
      <c r="F514" s="432"/>
      <c r="G514" s="432"/>
      <c r="H514" s="432"/>
      <c r="I514" s="432"/>
      <c r="J514" s="25"/>
      <c r="K514" s="41">
        <f>K504+K488+K482+K432</f>
        <v>463.52000000000004</v>
      </c>
      <c r="L514" s="41">
        <f t="shared" ref="L514:AI514" si="8">L504+L488+L482+L432</f>
        <v>6572.72</v>
      </c>
      <c r="M514" s="41">
        <f t="shared" si="8"/>
        <v>78392.639999999999</v>
      </c>
      <c r="N514" s="41">
        <f t="shared" si="8"/>
        <v>2834.2700000000009</v>
      </c>
      <c r="O514" s="41">
        <f t="shared" si="8"/>
        <v>-12.000000000000004</v>
      </c>
      <c r="P514" s="41">
        <f t="shared" si="8"/>
        <v>110629.40999999997</v>
      </c>
      <c r="Q514" s="41">
        <f t="shared" si="8"/>
        <v>1466.29</v>
      </c>
      <c r="R514" s="41">
        <f t="shared" si="8"/>
        <v>0</v>
      </c>
      <c r="S514" s="41">
        <f t="shared" si="8"/>
        <v>0</v>
      </c>
      <c r="T514" s="41">
        <f t="shared" si="8"/>
        <v>0</v>
      </c>
      <c r="U514" s="41">
        <f t="shared" si="8"/>
        <v>0</v>
      </c>
      <c r="V514" s="41">
        <f t="shared" si="8"/>
        <v>0</v>
      </c>
      <c r="W514" s="41">
        <f t="shared" si="8"/>
        <v>113778.96</v>
      </c>
      <c r="X514" s="41">
        <f t="shared" si="8"/>
        <v>113646.38</v>
      </c>
      <c r="Y514" s="41">
        <f t="shared" si="8"/>
        <v>117420.08</v>
      </c>
      <c r="Z514" s="41">
        <f t="shared" si="8"/>
        <v>0</v>
      </c>
      <c r="AA514" s="41">
        <f t="shared" si="8"/>
        <v>117420.08</v>
      </c>
      <c r="AB514" s="41">
        <f t="shared" si="8"/>
        <v>0</v>
      </c>
      <c r="AC514" s="41">
        <f t="shared" si="8"/>
        <v>0</v>
      </c>
      <c r="AD514" s="41">
        <f t="shared" si="8"/>
        <v>0</v>
      </c>
      <c r="AE514" s="41">
        <f t="shared" si="8"/>
        <v>0</v>
      </c>
      <c r="AF514" s="41">
        <f t="shared" si="8"/>
        <v>78392.639999999999</v>
      </c>
      <c r="AG514" s="41">
        <f t="shared" si="8"/>
        <v>0</v>
      </c>
      <c r="AH514" s="41">
        <f t="shared" si="8"/>
        <v>-1.2000000000000002</v>
      </c>
      <c r="AI514" s="41">
        <f t="shared" si="8"/>
        <v>0</v>
      </c>
    </row>
    <row r="515" spans="1:38" s="9" customFormat="1" ht="12.75" x14ac:dyDescent="0.2">
      <c r="A515" s="18"/>
      <c r="B515" s="18"/>
      <c r="C515" s="432"/>
      <c r="D515" s="432"/>
      <c r="E515" s="432"/>
      <c r="F515" s="432"/>
      <c r="G515" s="432"/>
      <c r="H515" s="432"/>
      <c r="I515" s="432"/>
      <c r="J515" s="26"/>
      <c r="K515" s="41">
        <f>K505+K489+K483+K433</f>
        <v>2889.59</v>
      </c>
      <c r="L515" s="41">
        <f t="shared" ref="L515:AI515" si="9">L505+L489+L483+L433</f>
        <v>1423.04</v>
      </c>
      <c r="M515" s="41">
        <f t="shared" si="9"/>
        <v>16807.480000000003</v>
      </c>
      <c r="N515" s="41">
        <f t="shared" si="9"/>
        <v>3014.1</v>
      </c>
      <c r="O515" s="41">
        <f t="shared" si="9"/>
        <v>130.60999999999999</v>
      </c>
      <c r="P515" s="41">
        <f t="shared" si="9"/>
        <v>0</v>
      </c>
      <c r="Q515" s="41">
        <f t="shared" si="9"/>
        <v>0</v>
      </c>
      <c r="R515" s="41">
        <f t="shared" si="9"/>
        <v>0</v>
      </c>
      <c r="S515" s="41">
        <f t="shared" si="9"/>
        <v>0</v>
      </c>
      <c r="T515" s="41">
        <f t="shared" si="9"/>
        <v>112095.7</v>
      </c>
      <c r="U515" s="41">
        <f t="shared" si="9"/>
        <v>1.8100000000000003</v>
      </c>
      <c r="V515" s="41">
        <f t="shared" si="9"/>
        <v>0</v>
      </c>
      <c r="W515" s="41">
        <f t="shared" si="9"/>
        <v>0</v>
      </c>
      <c r="X515" s="41">
        <f t="shared" si="9"/>
        <v>113778.96</v>
      </c>
      <c r="Y515" s="41">
        <f t="shared" si="9"/>
        <v>136.97</v>
      </c>
      <c r="Z515" s="41">
        <f t="shared" si="9"/>
        <v>0</v>
      </c>
      <c r="AA515" s="41">
        <f t="shared" si="9"/>
        <v>117557.04999999999</v>
      </c>
      <c r="AB515" s="41">
        <f t="shared" si="9"/>
        <v>0</v>
      </c>
      <c r="AC515" s="41">
        <f t="shared" si="9"/>
        <v>0</v>
      </c>
      <c r="AD515" s="41">
        <f t="shared" si="9"/>
        <v>0</v>
      </c>
      <c r="AE515" s="41">
        <f t="shared" si="9"/>
        <v>0</v>
      </c>
      <c r="AF515" s="41">
        <f t="shared" si="9"/>
        <v>16807.480000000003</v>
      </c>
      <c r="AG515" s="41">
        <f t="shared" si="9"/>
        <v>0</v>
      </c>
      <c r="AH515" s="41">
        <f t="shared" si="9"/>
        <v>0</v>
      </c>
      <c r="AI515" s="41">
        <f t="shared" si="9"/>
        <v>0</v>
      </c>
    </row>
    <row r="516" spans="1:38" s="9" customFormat="1" ht="12.75" x14ac:dyDescent="0.2">
      <c r="A516" s="435" t="s">
        <v>1548</v>
      </c>
      <c r="B516" s="436"/>
      <c r="C516" s="436"/>
      <c r="D516" s="436"/>
      <c r="E516" s="442"/>
      <c r="F516" s="401"/>
      <c r="G516" s="401"/>
      <c r="H516" s="401"/>
      <c r="I516" s="401"/>
      <c r="J516" s="402"/>
      <c r="K516" s="403"/>
      <c r="L516" s="403"/>
      <c r="M516" s="403"/>
      <c r="N516" s="403"/>
      <c r="O516" s="403"/>
      <c r="P516" s="403"/>
      <c r="Q516" s="403"/>
      <c r="R516" s="403"/>
      <c r="S516" s="403"/>
      <c r="T516" s="403"/>
      <c r="U516" s="403"/>
      <c r="V516" s="403"/>
      <c r="W516" s="403"/>
      <c r="X516" s="403"/>
      <c r="Y516" s="403"/>
      <c r="Z516" s="403"/>
      <c r="AA516" s="403"/>
      <c r="AB516" s="403"/>
      <c r="AC516" s="403"/>
      <c r="AD516" s="403"/>
      <c r="AE516" s="403"/>
      <c r="AF516" s="403"/>
      <c r="AG516" s="403"/>
      <c r="AH516" s="403"/>
      <c r="AI516" s="403"/>
    </row>
    <row r="517" spans="1:38" s="9" customFormat="1" ht="12.75" customHeight="1" x14ac:dyDescent="0.2">
      <c r="A517" s="440" t="s">
        <v>1549</v>
      </c>
      <c r="B517" s="440"/>
      <c r="C517" s="441" t="s">
        <v>1550</v>
      </c>
      <c r="D517" s="441"/>
      <c r="E517" s="441"/>
      <c r="F517" s="441"/>
      <c r="G517" s="441"/>
      <c r="H517" s="441"/>
      <c r="I517" s="441"/>
      <c r="J517" s="409"/>
      <c r="K517" s="413">
        <v>14.94</v>
      </c>
      <c r="L517" s="413">
        <v>16.639999999999997</v>
      </c>
      <c r="M517" s="413">
        <v>979.45</v>
      </c>
      <c r="N517" s="413">
        <v>73.83</v>
      </c>
      <c r="O517" s="413">
        <v>4.78</v>
      </c>
      <c r="P517" s="413">
        <v>1321.36</v>
      </c>
      <c r="Q517" s="413">
        <v>47.24</v>
      </c>
      <c r="R517" s="413">
        <v>0</v>
      </c>
      <c r="S517" s="413">
        <v>0</v>
      </c>
      <c r="T517" s="413">
        <v>0</v>
      </c>
      <c r="U517" s="413">
        <v>0</v>
      </c>
      <c r="V517" s="413">
        <v>0</v>
      </c>
      <c r="W517" s="413">
        <v>1388.3899999999999</v>
      </c>
      <c r="X517" s="410">
        <v>1384.1399999999999</v>
      </c>
      <c r="Y517" s="410">
        <v>1430.1</v>
      </c>
      <c r="Z517" s="410">
        <v>0</v>
      </c>
      <c r="AA517" s="405">
        <v>1430.1</v>
      </c>
      <c r="AB517" s="405"/>
      <c r="AC517" s="405"/>
      <c r="AD517" s="413"/>
      <c r="AE517" s="413"/>
      <c r="AF517" s="413">
        <v>979.45</v>
      </c>
      <c r="AG517" s="413">
        <v>0</v>
      </c>
      <c r="AH517" s="413">
        <v>0</v>
      </c>
      <c r="AI517" s="405"/>
      <c r="AJ517" s="405"/>
      <c r="AK517" s="405"/>
      <c r="AL517" s="405"/>
    </row>
    <row r="518" spans="1:38" s="9" customFormat="1" ht="12.75" x14ac:dyDescent="0.2">
      <c r="A518" s="440"/>
      <c r="B518" s="440"/>
      <c r="C518" s="441"/>
      <c r="D518" s="441"/>
      <c r="E518" s="441"/>
      <c r="F518" s="441"/>
      <c r="G518" s="441"/>
      <c r="H518" s="441"/>
      <c r="I518" s="441"/>
      <c r="J518" s="409"/>
      <c r="K518" s="413">
        <v>135.03</v>
      </c>
      <c r="L518" s="413">
        <v>3.88</v>
      </c>
      <c r="M518" s="413">
        <v>52.489999999999995</v>
      </c>
      <c r="N518" s="413">
        <v>54.94</v>
      </c>
      <c r="O518" s="413">
        <v>4.2</v>
      </c>
      <c r="P518" s="413"/>
      <c r="Q518" s="413">
        <v>0</v>
      </c>
      <c r="R518" s="413">
        <v>0</v>
      </c>
      <c r="S518" s="413"/>
      <c r="T518" s="413">
        <v>1368.6</v>
      </c>
      <c r="U518" s="413">
        <v>-0.73</v>
      </c>
      <c r="V518" s="413">
        <v>0</v>
      </c>
      <c r="W518" s="413">
        <v>0</v>
      </c>
      <c r="X518" s="410">
        <v>1388.3899999999999</v>
      </c>
      <c r="Y518" s="410">
        <v>4.3899999999999997</v>
      </c>
      <c r="Z518" s="410">
        <v>0</v>
      </c>
      <c r="AA518" s="405">
        <v>1434.4900000000002</v>
      </c>
      <c r="AB518" s="405"/>
      <c r="AC518" s="405"/>
      <c r="AD518" s="413"/>
      <c r="AE518" s="413"/>
      <c r="AF518" s="413">
        <v>52.489999999999995</v>
      </c>
      <c r="AG518" s="413">
        <v>0</v>
      </c>
      <c r="AH518" s="413">
        <v>0</v>
      </c>
      <c r="AI518" s="405"/>
      <c r="AJ518" s="405"/>
      <c r="AK518" s="405"/>
      <c r="AL518" s="405"/>
    </row>
    <row r="519" spans="1:38" s="9" customFormat="1" ht="12.75" customHeight="1" x14ac:dyDescent="0.2">
      <c r="A519" s="407">
        <v>89</v>
      </c>
      <c r="B519" s="408" t="s">
        <v>1551</v>
      </c>
      <c r="C519" s="438" t="s">
        <v>1552</v>
      </c>
      <c r="D519" s="438"/>
      <c r="E519" s="438"/>
      <c r="F519" s="438"/>
      <c r="G519" s="438"/>
      <c r="H519" s="438"/>
      <c r="I519" s="438"/>
      <c r="J519" s="412" t="s">
        <v>102</v>
      </c>
      <c r="K519" s="404">
        <v>0.43</v>
      </c>
      <c r="L519" s="404"/>
      <c r="M519" s="404">
        <v>379.56</v>
      </c>
      <c r="N519" s="404">
        <v>1.7</v>
      </c>
      <c r="O519" s="404">
        <v>0.15</v>
      </c>
      <c r="P519" s="439">
        <v>407.78</v>
      </c>
      <c r="Q519" s="404">
        <v>1.5</v>
      </c>
      <c r="R519" s="404"/>
      <c r="S519" s="439"/>
      <c r="T519" s="404"/>
      <c r="U519" s="404"/>
      <c r="V519" s="404"/>
      <c r="W519" s="404">
        <v>415.4</v>
      </c>
      <c r="X519" s="404">
        <v>415.27</v>
      </c>
      <c r="Y519" s="404">
        <v>429.06</v>
      </c>
      <c r="Z519" s="404">
        <v>0</v>
      </c>
      <c r="AA519" s="404">
        <v>429.06</v>
      </c>
      <c r="AB519" s="406">
        <v>1</v>
      </c>
      <c r="AC519" s="406">
        <v>1</v>
      </c>
      <c r="AD519" s="404">
        <v>1</v>
      </c>
      <c r="AE519" s="404">
        <v>1</v>
      </c>
      <c r="AF519" s="404">
        <v>379.56</v>
      </c>
      <c r="AG519" s="404"/>
      <c r="AH519" s="404"/>
      <c r="AI519" s="406"/>
      <c r="AJ519" s="406"/>
      <c r="AK519" s="406"/>
      <c r="AL519" s="406"/>
    </row>
    <row r="520" spans="1:38" s="9" customFormat="1" ht="12.75" x14ac:dyDescent="0.2">
      <c r="A520" s="408"/>
      <c r="B520" s="408"/>
      <c r="C520" s="438"/>
      <c r="D520" s="438"/>
      <c r="E520" s="438"/>
      <c r="F520" s="438"/>
      <c r="G520" s="438"/>
      <c r="H520" s="438"/>
      <c r="I520" s="438"/>
      <c r="J520" s="411" t="s">
        <v>237</v>
      </c>
      <c r="K520" s="404">
        <v>4.41</v>
      </c>
      <c r="L520" s="404"/>
      <c r="M520" s="404">
        <v>20.190000000000001</v>
      </c>
      <c r="N520" s="404">
        <v>1.64</v>
      </c>
      <c r="O520" s="404">
        <v>0.13</v>
      </c>
      <c r="P520" s="439"/>
      <c r="Q520" s="404"/>
      <c r="R520" s="404"/>
      <c r="S520" s="439"/>
      <c r="T520" s="404">
        <v>409.28</v>
      </c>
      <c r="U520" s="404">
        <v>-0.02</v>
      </c>
      <c r="V520" s="404"/>
      <c r="W520" s="404"/>
      <c r="X520" s="404">
        <v>415.4</v>
      </c>
      <c r="Y520" s="404"/>
      <c r="Z520" s="404"/>
      <c r="AA520" s="404">
        <v>429.19</v>
      </c>
      <c r="AB520" s="406">
        <v>1</v>
      </c>
      <c r="AC520" s="406">
        <v>1</v>
      </c>
      <c r="AD520" s="404">
        <v>3.4409999999999998</v>
      </c>
      <c r="AE520" s="404">
        <v>3.0280800000000001</v>
      </c>
      <c r="AF520" s="404">
        <v>20.190000000000001</v>
      </c>
      <c r="AG520" s="404"/>
      <c r="AH520" s="404"/>
      <c r="AI520" s="406"/>
      <c r="AJ520" s="406"/>
      <c r="AK520" s="406"/>
      <c r="AL520" s="406"/>
    </row>
    <row r="521" spans="1:38" s="9" customFormat="1" ht="12.75" customHeight="1" x14ac:dyDescent="0.2">
      <c r="A521" s="407">
        <v>90</v>
      </c>
      <c r="B521" s="408" t="s">
        <v>1551</v>
      </c>
      <c r="C521" s="438" t="s">
        <v>1553</v>
      </c>
      <c r="D521" s="438"/>
      <c r="E521" s="438"/>
      <c r="F521" s="438"/>
      <c r="G521" s="438"/>
      <c r="H521" s="438"/>
      <c r="I521" s="438"/>
      <c r="J521" s="412" t="s">
        <v>102</v>
      </c>
      <c r="K521" s="404">
        <v>0.99</v>
      </c>
      <c r="L521" s="404"/>
      <c r="M521" s="404">
        <v>12.11</v>
      </c>
      <c r="N521" s="404">
        <v>3.22</v>
      </c>
      <c r="O521" s="404">
        <v>0.28999999999999998</v>
      </c>
      <c r="P521" s="439">
        <v>28.04</v>
      </c>
      <c r="Q521" s="404">
        <v>2.85</v>
      </c>
      <c r="R521" s="404"/>
      <c r="S521" s="439"/>
      <c r="T521" s="404"/>
      <c r="U521" s="404"/>
      <c r="V521" s="404"/>
      <c r="W521" s="404">
        <v>31.31</v>
      </c>
      <c r="X521" s="404">
        <v>31.06</v>
      </c>
      <c r="Y521" s="404">
        <v>32.090000000000003</v>
      </c>
      <c r="Z521" s="404">
        <v>0</v>
      </c>
      <c r="AA521" s="404">
        <v>32.090000000000003</v>
      </c>
      <c r="AB521" s="406">
        <v>1</v>
      </c>
      <c r="AC521" s="406">
        <v>1</v>
      </c>
      <c r="AD521" s="404">
        <v>1</v>
      </c>
      <c r="AE521" s="404">
        <v>1</v>
      </c>
      <c r="AF521" s="404">
        <v>12.11</v>
      </c>
      <c r="AG521" s="404"/>
      <c r="AH521" s="404"/>
      <c r="AI521" s="406"/>
      <c r="AJ521" s="406"/>
      <c r="AK521" s="406"/>
      <c r="AL521" s="406"/>
    </row>
    <row r="522" spans="1:38" s="9" customFormat="1" ht="12.75" x14ac:dyDescent="0.2">
      <c r="A522" s="408"/>
      <c r="B522" s="408"/>
      <c r="C522" s="438"/>
      <c r="D522" s="438"/>
      <c r="E522" s="438"/>
      <c r="F522" s="438"/>
      <c r="G522" s="438"/>
      <c r="H522" s="438"/>
      <c r="I522" s="438"/>
      <c r="J522" s="411" t="s">
        <v>237</v>
      </c>
      <c r="K522" s="404">
        <v>8.3800000000000008</v>
      </c>
      <c r="L522" s="404"/>
      <c r="M522" s="404">
        <v>0.66</v>
      </c>
      <c r="N522" s="404">
        <v>3.13</v>
      </c>
      <c r="O522" s="404">
        <v>0.25</v>
      </c>
      <c r="P522" s="439"/>
      <c r="Q522" s="404"/>
      <c r="R522" s="404"/>
      <c r="S522" s="439"/>
      <c r="T522" s="404">
        <v>30.89</v>
      </c>
      <c r="U522" s="404">
        <v>-0.04</v>
      </c>
      <c r="V522" s="404"/>
      <c r="W522" s="404"/>
      <c r="X522" s="404">
        <v>31.31</v>
      </c>
      <c r="Y522" s="404"/>
      <c r="Z522" s="404"/>
      <c r="AA522" s="404">
        <v>32.35</v>
      </c>
      <c r="AB522" s="406">
        <v>1</v>
      </c>
      <c r="AC522" s="406">
        <v>1</v>
      </c>
      <c r="AD522" s="404">
        <v>3.4409999999999998</v>
      </c>
      <c r="AE522" s="404">
        <v>3.0280800000000001</v>
      </c>
      <c r="AF522" s="404">
        <v>0.66</v>
      </c>
      <c r="AG522" s="404"/>
      <c r="AH522" s="404"/>
      <c r="AI522" s="406"/>
      <c r="AJ522" s="406"/>
      <c r="AK522" s="406"/>
      <c r="AL522" s="406"/>
    </row>
    <row r="523" spans="1:38" s="9" customFormat="1" ht="12.75" customHeight="1" x14ac:dyDescent="0.2">
      <c r="A523" s="407">
        <v>91</v>
      </c>
      <c r="B523" s="408" t="s">
        <v>1551</v>
      </c>
      <c r="C523" s="438" t="s">
        <v>1554</v>
      </c>
      <c r="D523" s="438"/>
      <c r="E523" s="438"/>
      <c r="F523" s="438"/>
      <c r="G523" s="438"/>
      <c r="H523" s="438"/>
      <c r="I523" s="438"/>
      <c r="J523" s="412" t="s">
        <v>1555</v>
      </c>
      <c r="K523" s="404">
        <v>2.27</v>
      </c>
      <c r="L523" s="404">
        <v>0.06</v>
      </c>
      <c r="M523" s="404">
        <v>305.17</v>
      </c>
      <c r="N523" s="404">
        <v>8.5500000000000007</v>
      </c>
      <c r="O523" s="404">
        <v>0.76</v>
      </c>
      <c r="P523" s="439">
        <v>361.96</v>
      </c>
      <c r="Q523" s="404">
        <v>7.56</v>
      </c>
      <c r="R523" s="404"/>
      <c r="S523" s="439"/>
      <c r="T523" s="404"/>
      <c r="U523" s="404"/>
      <c r="V523" s="404"/>
      <c r="W523" s="404">
        <v>374.94</v>
      </c>
      <c r="X523" s="404">
        <v>374.26</v>
      </c>
      <c r="Y523" s="404">
        <v>386.69</v>
      </c>
      <c r="Z523" s="404">
        <v>0</v>
      </c>
      <c r="AA523" s="404">
        <v>386.69</v>
      </c>
      <c r="AB523" s="406">
        <v>1</v>
      </c>
      <c r="AC523" s="406">
        <v>1</v>
      </c>
      <c r="AD523" s="404">
        <v>1</v>
      </c>
      <c r="AE523" s="404">
        <v>1</v>
      </c>
      <c r="AF523" s="404">
        <v>305.17</v>
      </c>
      <c r="AG523" s="404"/>
      <c r="AH523" s="404"/>
      <c r="AI523" s="406"/>
      <c r="AJ523" s="406"/>
      <c r="AK523" s="406"/>
      <c r="AL523" s="406"/>
    </row>
    <row r="524" spans="1:38" s="9" customFormat="1" ht="12.75" x14ac:dyDescent="0.2">
      <c r="A524" s="408"/>
      <c r="B524" s="408"/>
      <c r="C524" s="438"/>
      <c r="D524" s="438"/>
      <c r="E524" s="438"/>
      <c r="F524" s="438"/>
      <c r="G524" s="438"/>
      <c r="H524" s="438"/>
      <c r="I524" s="438"/>
      <c r="J524" s="411" t="s">
        <v>237</v>
      </c>
      <c r="K524" s="404">
        <v>22.23</v>
      </c>
      <c r="L524" s="404"/>
      <c r="M524" s="404">
        <v>16.23</v>
      </c>
      <c r="N524" s="404">
        <v>8.2899999999999991</v>
      </c>
      <c r="O524" s="404">
        <v>0.67</v>
      </c>
      <c r="P524" s="439"/>
      <c r="Q524" s="404"/>
      <c r="R524" s="404"/>
      <c r="S524" s="439"/>
      <c r="T524" s="404">
        <v>369.52</v>
      </c>
      <c r="U524" s="404">
        <v>-0.12</v>
      </c>
      <c r="V524" s="404"/>
      <c r="W524" s="404"/>
      <c r="X524" s="404">
        <v>374.94</v>
      </c>
      <c r="Y524" s="404"/>
      <c r="Z524" s="404"/>
      <c r="AA524" s="404">
        <v>387.39</v>
      </c>
      <c r="AB524" s="406">
        <v>1</v>
      </c>
      <c r="AC524" s="406">
        <v>1</v>
      </c>
      <c r="AD524" s="404">
        <v>3.4409999999999998</v>
      </c>
      <c r="AE524" s="404">
        <v>3.0280800000000001</v>
      </c>
      <c r="AF524" s="404">
        <v>16.23</v>
      </c>
      <c r="AG524" s="404"/>
      <c r="AH524" s="404"/>
      <c r="AI524" s="406"/>
      <c r="AJ524" s="406"/>
      <c r="AK524" s="406"/>
      <c r="AL524" s="406"/>
    </row>
    <row r="525" spans="1:38" s="9" customFormat="1" ht="12.75" customHeight="1" x14ac:dyDescent="0.2">
      <c r="A525" s="407">
        <v>92</v>
      </c>
      <c r="B525" s="408" t="s">
        <v>1551</v>
      </c>
      <c r="C525" s="438" t="s">
        <v>1556</v>
      </c>
      <c r="D525" s="438"/>
      <c r="E525" s="438"/>
      <c r="F525" s="438"/>
      <c r="G525" s="438"/>
      <c r="H525" s="438"/>
      <c r="I525" s="438"/>
      <c r="J525" s="412" t="s">
        <v>1558</v>
      </c>
      <c r="K525" s="404">
        <v>0.72</v>
      </c>
      <c r="L525" s="404"/>
      <c r="M525" s="404">
        <v>35.21</v>
      </c>
      <c r="N525" s="404">
        <v>2.79</v>
      </c>
      <c r="O525" s="404">
        <v>0.25</v>
      </c>
      <c r="P525" s="439">
        <v>50.29</v>
      </c>
      <c r="Q525" s="404">
        <v>2.4700000000000002</v>
      </c>
      <c r="R525" s="404"/>
      <c r="S525" s="439"/>
      <c r="T525" s="404"/>
      <c r="U525" s="404"/>
      <c r="V525" s="404"/>
      <c r="W525" s="404">
        <v>53.51</v>
      </c>
      <c r="X525" s="404">
        <v>53.29</v>
      </c>
      <c r="Y525" s="404">
        <v>55.06</v>
      </c>
      <c r="Z525" s="404">
        <v>0</v>
      </c>
      <c r="AA525" s="404">
        <v>55.06</v>
      </c>
      <c r="AB525" s="406">
        <v>1</v>
      </c>
      <c r="AC525" s="406">
        <v>1</v>
      </c>
      <c r="AD525" s="404">
        <v>1</v>
      </c>
      <c r="AE525" s="404">
        <v>1</v>
      </c>
      <c r="AF525" s="404">
        <v>35.21</v>
      </c>
      <c r="AG525" s="404"/>
      <c r="AH525" s="404"/>
      <c r="AI525" s="406"/>
      <c r="AJ525" s="406"/>
      <c r="AK525" s="406"/>
      <c r="AL525" s="406"/>
    </row>
    <row r="526" spans="1:38" s="9" customFormat="1" ht="12.75" x14ac:dyDescent="0.2">
      <c r="A526" s="408"/>
      <c r="B526" s="408"/>
      <c r="C526" s="438"/>
      <c r="D526" s="438"/>
      <c r="E526" s="438"/>
      <c r="F526" s="438"/>
      <c r="G526" s="438"/>
      <c r="H526" s="438"/>
      <c r="I526" s="438"/>
      <c r="J526" s="411" t="s">
        <v>526</v>
      </c>
      <c r="K526" s="404">
        <v>7.25</v>
      </c>
      <c r="L526" s="404"/>
      <c r="M526" s="404">
        <v>1.87</v>
      </c>
      <c r="N526" s="404">
        <v>2.7</v>
      </c>
      <c r="O526" s="404">
        <v>0.22</v>
      </c>
      <c r="P526" s="439"/>
      <c r="Q526" s="404"/>
      <c r="R526" s="404"/>
      <c r="S526" s="439"/>
      <c r="T526" s="404">
        <v>52.76</v>
      </c>
      <c r="U526" s="404">
        <v>-0.04</v>
      </c>
      <c r="V526" s="404"/>
      <c r="W526" s="404"/>
      <c r="X526" s="404">
        <v>53.51</v>
      </c>
      <c r="Y526" s="404"/>
      <c r="Z526" s="404"/>
      <c r="AA526" s="404">
        <v>55.29</v>
      </c>
      <c r="AB526" s="406">
        <v>1</v>
      </c>
      <c r="AC526" s="406">
        <v>1</v>
      </c>
      <c r="AD526" s="404">
        <v>3.4409999999999998</v>
      </c>
      <c r="AE526" s="404">
        <v>3.0280800000000001</v>
      </c>
      <c r="AF526" s="404">
        <v>1.87</v>
      </c>
      <c r="AG526" s="404"/>
      <c r="AH526" s="404"/>
      <c r="AI526" s="406"/>
      <c r="AJ526" s="406"/>
      <c r="AK526" s="406"/>
      <c r="AL526" s="406"/>
    </row>
    <row r="527" spans="1:38" s="9" customFormat="1" ht="12.75" customHeight="1" x14ac:dyDescent="0.2">
      <c r="A527" s="407">
        <v>93</v>
      </c>
      <c r="B527" s="408" t="s">
        <v>1551</v>
      </c>
      <c r="C527" s="438" t="s">
        <v>1552</v>
      </c>
      <c r="D527" s="438"/>
      <c r="E527" s="438"/>
      <c r="F527" s="438"/>
      <c r="G527" s="438"/>
      <c r="H527" s="438"/>
      <c r="I527" s="438"/>
      <c r="J527" s="412" t="s">
        <v>78</v>
      </c>
      <c r="K527" s="404">
        <v>10.53</v>
      </c>
      <c r="L527" s="404">
        <v>16.579999999999998</v>
      </c>
      <c r="M527" s="404">
        <v>247.4</v>
      </c>
      <c r="N527" s="404">
        <v>57.57</v>
      </c>
      <c r="O527" s="404">
        <v>3.33</v>
      </c>
      <c r="P527" s="439">
        <v>473.29</v>
      </c>
      <c r="Q527" s="404">
        <v>32.86</v>
      </c>
      <c r="R527" s="404"/>
      <c r="S527" s="439"/>
      <c r="T527" s="404"/>
      <c r="U527" s="404"/>
      <c r="V527" s="404"/>
      <c r="W527" s="404">
        <v>513.23</v>
      </c>
      <c r="X527" s="404">
        <v>510.26</v>
      </c>
      <c r="Y527" s="404">
        <v>527.20000000000005</v>
      </c>
      <c r="Z527" s="404">
        <v>0</v>
      </c>
      <c r="AA527" s="404">
        <v>527.20000000000005</v>
      </c>
      <c r="AB527" s="406">
        <v>1</v>
      </c>
      <c r="AC527" s="406">
        <v>1</v>
      </c>
      <c r="AD527" s="404">
        <v>1</v>
      </c>
      <c r="AE527" s="404">
        <v>1</v>
      </c>
      <c r="AF527" s="404">
        <v>247.4</v>
      </c>
      <c r="AG527" s="404"/>
      <c r="AH527" s="404"/>
      <c r="AI527" s="406"/>
      <c r="AJ527" s="406"/>
      <c r="AK527" s="406"/>
      <c r="AL527" s="406"/>
    </row>
    <row r="528" spans="1:38" s="9" customFormat="1" ht="12.75" x14ac:dyDescent="0.2">
      <c r="A528" s="408"/>
      <c r="B528" s="408"/>
      <c r="C528" s="438"/>
      <c r="D528" s="438"/>
      <c r="E528" s="438"/>
      <c r="F528" s="438"/>
      <c r="G528" s="438"/>
      <c r="H528" s="438"/>
      <c r="I528" s="438"/>
      <c r="J528" s="411" t="s">
        <v>1615</v>
      </c>
      <c r="K528" s="404">
        <v>92.76</v>
      </c>
      <c r="L528" s="404">
        <v>3.88</v>
      </c>
      <c r="M528" s="404">
        <v>13.54</v>
      </c>
      <c r="N528" s="404">
        <v>39.18</v>
      </c>
      <c r="O528" s="404">
        <v>2.93</v>
      </c>
      <c r="P528" s="439"/>
      <c r="Q528" s="404"/>
      <c r="R528" s="404"/>
      <c r="S528" s="439"/>
      <c r="T528" s="404">
        <v>506.15000000000003</v>
      </c>
      <c r="U528" s="404">
        <v>-0.51</v>
      </c>
      <c r="V528" s="404"/>
      <c r="W528" s="404"/>
      <c r="X528" s="404">
        <v>513.23</v>
      </c>
      <c r="Y528" s="404"/>
      <c r="Z528" s="404"/>
      <c r="AA528" s="404">
        <v>530.2700000000001</v>
      </c>
      <c r="AB528" s="406">
        <v>1</v>
      </c>
      <c r="AC528" s="406">
        <v>1</v>
      </c>
      <c r="AD528" s="404">
        <v>3.4409999999999998</v>
      </c>
      <c r="AE528" s="404">
        <v>3.0280800000000001</v>
      </c>
      <c r="AF528" s="404">
        <v>13.54</v>
      </c>
      <c r="AG528" s="404"/>
      <c r="AH528" s="404"/>
      <c r="AI528" s="406"/>
      <c r="AJ528" s="406"/>
      <c r="AK528" s="406"/>
      <c r="AL528" s="406"/>
    </row>
    <row r="529" spans="1:36" s="9" customFormat="1" ht="12.75" x14ac:dyDescent="0.2">
      <c r="A529" s="440" t="s">
        <v>1560</v>
      </c>
      <c r="B529" s="440"/>
      <c r="C529" s="441" t="s">
        <v>1561</v>
      </c>
      <c r="D529" s="441"/>
      <c r="E529" s="441"/>
      <c r="F529" s="441"/>
      <c r="G529" s="441"/>
      <c r="H529" s="441"/>
      <c r="I529" s="441"/>
      <c r="J529" s="409"/>
      <c r="K529" s="413">
        <v>1.56</v>
      </c>
      <c r="L529" s="413">
        <v>1.43</v>
      </c>
      <c r="M529" s="413">
        <v>295.64</v>
      </c>
      <c r="N529" s="413">
        <v>8.64</v>
      </c>
      <c r="O529" s="413">
        <v>0.45</v>
      </c>
      <c r="P529" s="413">
        <v>351.55</v>
      </c>
      <c r="Q529" s="413">
        <v>4.47</v>
      </c>
      <c r="R529" s="413">
        <v>0</v>
      </c>
      <c r="S529" s="413">
        <v>0</v>
      </c>
      <c r="T529" s="413">
        <v>0</v>
      </c>
      <c r="U529" s="413">
        <v>0</v>
      </c>
      <c r="V529" s="413">
        <v>0</v>
      </c>
      <c r="W529" s="413">
        <v>361.29</v>
      </c>
      <c r="X529" s="410">
        <v>360.88</v>
      </c>
      <c r="Y529" s="410">
        <v>372.86</v>
      </c>
      <c r="Z529" s="410">
        <v>0</v>
      </c>
      <c r="AA529" s="405">
        <v>372.86</v>
      </c>
      <c r="AB529" s="405"/>
      <c r="AC529" s="405"/>
      <c r="AD529" s="413"/>
      <c r="AE529" s="413"/>
      <c r="AF529" s="413">
        <v>295.64</v>
      </c>
      <c r="AG529" s="413">
        <v>0</v>
      </c>
      <c r="AH529" s="413">
        <v>0</v>
      </c>
      <c r="AI529" s="405"/>
      <c r="AJ529" s="405"/>
    </row>
    <row r="530" spans="1:36" s="9" customFormat="1" ht="12.75" x14ac:dyDescent="0.2">
      <c r="A530" s="440"/>
      <c r="B530" s="440"/>
      <c r="C530" s="441"/>
      <c r="D530" s="441"/>
      <c r="E530" s="441"/>
      <c r="F530" s="441"/>
      <c r="G530" s="441"/>
      <c r="H530" s="441"/>
      <c r="I530" s="441"/>
      <c r="J530" s="409"/>
      <c r="K530" s="413">
        <v>12.34</v>
      </c>
      <c r="L530" s="413">
        <v>0.8</v>
      </c>
      <c r="M530" s="413">
        <v>23.47</v>
      </c>
      <c r="N530" s="413">
        <v>9.18</v>
      </c>
      <c r="O530" s="413">
        <v>0.4</v>
      </c>
      <c r="P530" s="413"/>
      <c r="Q530" s="413">
        <v>0</v>
      </c>
      <c r="R530" s="413">
        <v>0</v>
      </c>
      <c r="S530" s="413"/>
      <c r="T530" s="413">
        <v>356.02000000000004</v>
      </c>
      <c r="U530" s="413">
        <v>-7.0000000000000007E-2</v>
      </c>
      <c r="V530" s="413">
        <v>0</v>
      </c>
      <c r="W530" s="413">
        <v>0</v>
      </c>
      <c r="X530" s="410">
        <v>361.29</v>
      </c>
      <c r="Y530" s="410">
        <v>0.42</v>
      </c>
      <c r="Z530" s="410">
        <v>0</v>
      </c>
      <c r="AA530" s="405">
        <v>373.28000000000003</v>
      </c>
      <c r="AB530" s="405"/>
      <c r="AC530" s="405"/>
      <c r="AD530" s="413"/>
      <c r="AE530" s="413"/>
      <c r="AF530" s="413">
        <v>23.47</v>
      </c>
      <c r="AG530" s="413">
        <v>0</v>
      </c>
      <c r="AH530" s="413">
        <v>0</v>
      </c>
      <c r="AI530" s="405"/>
      <c r="AJ530" s="405"/>
    </row>
    <row r="531" spans="1:36" s="9" customFormat="1" ht="12.75" x14ac:dyDescent="0.2">
      <c r="A531" s="407">
        <v>96</v>
      </c>
      <c r="B531" s="408" t="s">
        <v>1562</v>
      </c>
      <c r="C531" s="438" t="s">
        <v>1563</v>
      </c>
      <c r="D531" s="438"/>
      <c r="E531" s="438"/>
      <c r="F531" s="438"/>
      <c r="G531" s="438"/>
      <c r="H531" s="438"/>
      <c r="I531" s="438"/>
      <c r="J531" s="412" t="s">
        <v>1564</v>
      </c>
      <c r="K531" s="404">
        <v>1.56</v>
      </c>
      <c r="L531" s="404">
        <v>1.43</v>
      </c>
      <c r="M531" s="404">
        <v>295.64</v>
      </c>
      <c r="N531" s="404">
        <v>8.64</v>
      </c>
      <c r="O531" s="404">
        <v>0.45</v>
      </c>
      <c r="P531" s="439">
        <v>351.55</v>
      </c>
      <c r="Q531" s="404">
        <v>4.47</v>
      </c>
      <c r="R531" s="404"/>
      <c r="S531" s="439"/>
      <c r="T531" s="404"/>
      <c r="U531" s="404"/>
      <c r="V531" s="404"/>
      <c r="W531" s="404">
        <v>361.29</v>
      </c>
      <c r="X531" s="404">
        <v>360.88</v>
      </c>
      <c r="Y531" s="404">
        <v>372.86</v>
      </c>
      <c r="Z531" s="404">
        <v>0</v>
      </c>
      <c r="AA531" s="404">
        <v>372.86</v>
      </c>
      <c r="AB531" s="406">
        <v>1</v>
      </c>
      <c r="AC531" s="406">
        <v>1</v>
      </c>
      <c r="AD531" s="404">
        <v>1</v>
      </c>
      <c r="AE531" s="404">
        <v>1</v>
      </c>
      <c r="AF531" s="404">
        <v>295.64</v>
      </c>
      <c r="AG531" s="404"/>
      <c r="AH531" s="404"/>
      <c r="AI531" s="406"/>
      <c r="AJ531" s="406"/>
    </row>
    <row r="532" spans="1:36" s="9" customFormat="1" ht="12.75" x14ac:dyDescent="0.2">
      <c r="A532" s="408"/>
      <c r="B532" s="408"/>
      <c r="C532" s="438"/>
      <c r="D532" s="438"/>
      <c r="E532" s="438"/>
      <c r="F532" s="438"/>
      <c r="G532" s="438"/>
      <c r="H532" s="438"/>
      <c r="I532" s="438"/>
      <c r="J532" s="411" t="s">
        <v>310</v>
      </c>
      <c r="K532" s="404">
        <v>12.34</v>
      </c>
      <c r="L532" s="404">
        <v>0.8</v>
      </c>
      <c r="M532" s="404">
        <v>23.47</v>
      </c>
      <c r="N532" s="404">
        <v>9.18</v>
      </c>
      <c r="O532" s="404">
        <v>0.4</v>
      </c>
      <c r="P532" s="439"/>
      <c r="Q532" s="404"/>
      <c r="R532" s="404"/>
      <c r="S532" s="439"/>
      <c r="T532" s="404">
        <v>356.02000000000004</v>
      </c>
      <c r="U532" s="404">
        <v>-7.0000000000000007E-2</v>
      </c>
      <c r="V532" s="404"/>
      <c r="W532" s="404"/>
      <c r="X532" s="404">
        <v>361.29</v>
      </c>
      <c r="Y532" s="404"/>
      <c r="Z532" s="404"/>
      <c r="AA532" s="404">
        <v>373.28000000000003</v>
      </c>
      <c r="AB532" s="406">
        <v>1</v>
      </c>
      <c r="AC532" s="406">
        <v>1</v>
      </c>
      <c r="AD532" s="404">
        <v>3.4409999999999998</v>
      </c>
      <c r="AE532" s="404">
        <v>3.0280800000000001</v>
      </c>
      <c r="AF532" s="404">
        <v>23.47</v>
      </c>
      <c r="AG532" s="404"/>
      <c r="AH532" s="404"/>
      <c r="AI532" s="406"/>
      <c r="AJ532" s="406"/>
    </row>
    <row r="533" spans="1:36" s="9" customFormat="1" ht="12.75" x14ac:dyDescent="0.2">
      <c r="A533" s="440" t="s">
        <v>1611</v>
      </c>
      <c r="B533" s="440"/>
      <c r="C533" s="441" t="s">
        <v>1565</v>
      </c>
      <c r="D533" s="441"/>
      <c r="E533" s="441"/>
      <c r="F533" s="441"/>
      <c r="G533" s="441"/>
      <c r="H533" s="441"/>
      <c r="I533" s="441"/>
      <c r="J533" s="409"/>
      <c r="K533" s="413">
        <v>0</v>
      </c>
      <c r="L533" s="413">
        <v>0</v>
      </c>
      <c r="M533" s="413">
        <v>0</v>
      </c>
      <c r="N533" s="413">
        <v>0</v>
      </c>
      <c r="O533" s="413">
        <v>0</v>
      </c>
      <c r="P533" s="413">
        <v>0</v>
      </c>
      <c r="Q533" s="413">
        <v>0</v>
      </c>
      <c r="R533" s="413">
        <v>0</v>
      </c>
      <c r="S533" s="413">
        <v>0</v>
      </c>
      <c r="T533" s="413">
        <v>0</v>
      </c>
      <c r="U533" s="413">
        <v>0</v>
      </c>
      <c r="V533" s="413">
        <v>0</v>
      </c>
      <c r="W533" s="413">
        <v>0</v>
      </c>
      <c r="X533" s="410">
        <v>0</v>
      </c>
      <c r="Y533" s="410">
        <v>0</v>
      </c>
      <c r="Z533" s="410">
        <v>0</v>
      </c>
      <c r="AA533" s="405">
        <v>0</v>
      </c>
      <c r="AB533" s="405"/>
      <c r="AC533" s="405"/>
      <c r="AD533" s="413"/>
      <c r="AE533" s="413"/>
      <c r="AF533" s="413">
        <v>0</v>
      </c>
      <c r="AG533" s="413">
        <v>0</v>
      </c>
      <c r="AH533" s="413">
        <v>-77560.890000000014</v>
      </c>
      <c r="AI533" s="405"/>
      <c r="AJ533" s="405"/>
    </row>
    <row r="534" spans="1:36" s="9" customFormat="1" ht="12.75" x14ac:dyDescent="0.2">
      <c r="A534" s="440"/>
      <c r="B534" s="440"/>
      <c r="C534" s="441"/>
      <c r="D534" s="441"/>
      <c r="E534" s="441"/>
      <c r="F534" s="441"/>
      <c r="G534" s="441"/>
      <c r="H534" s="441"/>
      <c r="I534" s="441"/>
      <c r="J534" s="409"/>
      <c r="K534" s="413">
        <v>0</v>
      </c>
      <c r="L534" s="413">
        <v>0</v>
      </c>
      <c r="M534" s="413">
        <v>0</v>
      </c>
      <c r="N534" s="413">
        <v>0</v>
      </c>
      <c r="O534" s="413">
        <v>0</v>
      </c>
      <c r="P534" s="413"/>
      <c r="Q534" s="413">
        <v>0</v>
      </c>
      <c r="R534" s="413">
        <v>0</v>
      </c>
      <c r="S534" s="413"/>
      <c r="T534" s="413">
        <v>0</v>
      </c>
      <c r="U534" s="413">
        <v>0</v>
      </c>
      <c r="V534" s="413">
        <v>0</v>
      </c>
      <c r="W534" s="413">
        <v>0</v>
      </c>
      <c r="X534" s="410">
        <v>0</v>
      </c>
      <c r="Y534" s="410">
        <v>0</v>
      </c>
      <c r="Z534" s="410">
        <v>0</v>
      </c>
      <c r="AA534" s="405">
        <v>0</v>
      </c>
      <c r="AB534" s="405"/>
      <c r="AC534" s="405"/>
      <c r="AD534" s="413"/>
      <c r="AE534" s="413"/>
      <c r="AF534" s="413">
        <v>0</v>
      </c>
      <c r="AG534" s="413">
        <v>0</v>
      </c>
      <c r="AH534" s="413">
        <v>0</v>
      </c>
      <c r="AI534" s="405"/>
      <c r="AJ534" s="405"/>
    </row>
    <row r="535" spans="1:36" s="9" customFormat="1" ht="12.75" x14ac:dyDescent="0.2">
      <c r="A535" s="407">
        <v>97</v>
      </c>
      <c r="B535" s="408" t="s">
        <v>1566</v>
      </c>
      <c r="C535" s="438" t="s">
        <v>1567</v>
      </c>
      <c r="D535" s="438"/>
      <c r="E535" s="438"/>
      <c r="F535" s="438"/>
      <c r="G535" s="438"/>
      <c r="H535" s="438"/>
      <c r="I535" s="438"/>
      <c r="J535" s="412" t="s">
        <v>112</v>
      </c>
      <c r="K535" s="404"/>
      <c r="L535" s="404"/>
      <c r="M535" s="404"/>
      <c r="N535" s="404"/>
      <c r="O535" s="404"/>
      <c r="P535" s="439"/>
      <c r="Q535" s="404"/>
      <c r="R535" s="404"/>
      <c r="S535" s="439"/>
      <c r="T535" s="404"/>
      <c r="U535" s="404"/>
      <c r="V535" s="404"/>
      <c r="W535" s="404"/>
      <c r="X535" s="404"/>
      <c r="Y535" s="404">
        <v>0</v>
      </c>
      <c r="Z535" s="404">
        <v>0</v>
      </c>
      <c r="AA535" s="404"/>
      <c r="AB535" s="406">
        <v>1</v>
      </c>
      <c r="AC535" s="406">
        <v>1</v>
      </c>
      <c r="AD535" s="404">
        <v>1</v>
      </c>
      <c r="AE535" s="404">
        <v>1</v>
      </c>
      <c r="AF535" s="404"/>
      <c r="AG535" s="404"/>
      <c r="AH535" s="404">
        <v>-465971.62</v>
      </c>
      <c r="AI535" s="406"/>
      <c r="AJ535" s="406"/>
    </row>
    <row r="536" spans="1:36" s="9" customFormat="1" ht="12.75" x14ac:dyDescent="0.2">
      <c r="A536" s="408"/>
      <c r="B536" s="408"/>
      <c r="C536" s="438"/>
      <c r="D536" s="438"/>
      <c r="E536" s="438"/>
      <c r="F536" s="438"/>
      <c r="G536" s="438"/>
      <c r="H536" s="438"/>
      <c r="I536" s="438"/>
      <c r="J536" s="411" t="s">
        <v>284</v>
      </c>
      <c r="K536" s="404"/>
      <c r="L536" s="404"/>
      <c r="M536" s="404"/>
      <c r="N536" s="404"/>
      <c r="O536" s="404"/>
      <c r="P536" s="439"/>
      <c r="Q536" s="404"/>
      <c r="R536" s="404"/>
      <c r="S536" s="439"/>
      <c r="T536" s="404"/>
      <c r="U536" s="404"/>
      <c r="V536" s="404"/>
      <c r="W536" s="404"/>
      <c r="X536" s="404"/>
      <c r="Y536" s="404"/>
      <c r="Z536" s="404"/>
      <c r="AA536" s="404">
        <v>0</v>
      </c>
      <c r="AB536" s="406">
        <v>1</v>
      </c>
      <c r="AC536" s="406">
        <v>1</v>
      </c>
      <c r="AD536" s="404">
        <v>3.4409999999999998</v>
      </c>
      <c r="AE536" s="404">
        <v>3.0280800000000001</v>
      </c>
      <c r="AF536" s="404"/>
      <c r="AG536" s="404"/>
      <c r="AH536" s="404"/>
      <c r="AI536" s="406"/>
      <c r="AJ536" s="406"/>
    </row>
    <row r="537" spans="1:36" s="9" customFormat="1" ht="12.75" x14ac:dyDescent="0.2">
      <c r="A537" s="407">
        <v>98</v>
      </c>
      <c r="B537" s="408" t="s">
        <v>1566</v>
      </c>
      <c r="C537" s="438" t="s">
        <v>1568</v>
      </c>
      <c r="D537" s="438"/>
      <c r="E537" s="438"/>
      <c r="F537" s="438"/>
      <c r="G537" s="438"/>
      <c r="H537" s="438"/>
      <c r="I537" s="438"/>
      <c r="J537" s="412" t="s">
        <v>112</v>
      </c>
      <c r="K537" s="404"/>
      <c r="L537" s="404"/>
      <c r="M537" s="404"/>
      <c r="N537" s="404"/>
      <c r="O537" s="404"/>
      <c r="P537" s="439"/>
      <c r="Q537" s="404"/>
      <c r="R537" s="404"/>
      <c r="S537" s="439"/>
      <c r="T537" s="404"/>
      <c r="U537" s="404"/>
      <c r="V537" s="404"/>
      <c r="W537" s="404"/>
      <c r="X537" s="404"/>
      <c r="Y537" s="404">
        <v>0</v>
      </c>
      <c r="Z537" s="404">
        <v>0</v>
      </c>
      <c r="AA537" s="404"/>
      <c r="AB537" s="406">
        <v>1</v>
      </c>
      <c r="AC537" s="406">
        <v>1</v>
      </c>
      <c r="AD537" s="404">
        <v>1</v>
      </c>
      <c r="AE537" s="404">
        <v>1</v>
      </c>
      <c r="AF537" s="404"/>
      <c r="AG537" s="404"/>
      <c r="AH537" s="404">
        <v>388410.73</v>
      </c>
      <c r="AI537" s="406"/>
      <c r="AJ537" s="406"/>
    </row>
    <row r="538" spans="1:36" s="9" customFormat="1" ht="12.75" x14ac:dyDescent="0.2">
      <c r="A538" s="408"/>
      <c r="B538" s="408"/>
      <c r="C538" s="438"/>
      <c r="D538" s="438"/>
      <c r="E538" s="438"/>
      <c r="F538" s="438"/>
      <c r="G538" s="438"/>
      <c r="H538" s="438"/>
      <c r="I538" s="438"/>
      <c r="J538" s="411" t="s">
        <v>237</v>
      </c>
      <c r="K538" s="404"/>
      <c r="L538" s="404"/>
      <c r="M538" s="404"/>
      <c r="N538" s="404"/>
      <c r="O538" s="404"/>
      <c r="P538" s="439"/>
      <c r="Q538" s="404"/>
      <c r="R538" s="404"/>
      <c r="S538" s="439"/>
      <c r="T538" s="404"/>
      <c r="U538" s="404"/>
      <c r="V538" s="404"/>
      <c r="W538" s="404"/>
      <c r="X538" s="404"/>
      <c r="Y538" s="404"/>
      <c r="Z538" s="404"/>
      <c r="AA538" s="404">
        <v>0</v>
      </c>
      <c r="AB538" s="406">
        <v>1</v>
      </c>
      <c r="AC538" s="406">
        <v>1</v>
      </c>
      <c r="AD538" s="404">
        <v>3.4409999999999998</v>
      </c>
      <c r="AE538" s="404">
        <v>3.0280800000000001</v>
      </c>
      <c r="AF538" s="404"/>
      <c r="AG538" s="404"/>
      <c r="AH538" s="404"/>
      <c r="AI538" s="406"/>
      <c r="AJ538" s="406"/>
    </row>
    <row r="539" spans="1:36" s="9" customFormat="1" ht="12.75" x14ac:dyDescent="0.2">
      <c r="A539" s="440" t="s">
        <v>1612</v>
      </c>
      <c r="B539" s="440"/>
      <c r="C539" s="441" t="s">
        <v>1570</v>
      </c>
      <c r="D539" s="441"/>
      <c r="E539" s="441"/>
      <c r="F539" s="441"/>
      <c r="G539" s="441"/>
      <c r="H539" s="441"/>
      <c r="I539" s="441"/>
      <c r="J539" s="409"/>
      <c r="K539" s="413">
        <v>0</v>
      </c>
      <c r="L539" s="413">
        <v>0</v>
      </c>
      <c r="M539" s="413">
        <v>0</v>
      </c>
      <c r="N539" s="413">
        <v>0</v>
      </c>
      <c r="O539" s="413">
        <v>0</v>
      </c>
      <c r="P539" s="413">
        <v>0</v>
      </c>
      <c r="Q539" s="413">
        <v>0</v>
      </c>
      <c r="R539" s="413">
        <v>0</v>
      </c>
      <c r="S539" s="413">
        <v>0</v>
      </c>
      <c r="T539" s="413">
        <v>0</v>
      </c>
      <c r="U539" s="413">
        <v>0</v>
      </c>
      <c r="V539" s="413">
        <v>0</v>
      </c>
      <c r="W539" s="413">
        <v>0</v>
      </c>
      <c r="X539" s="410">
        <v>0</v>
      </c>
      <c r="Y539" s="410">
        <v>0</v>
      </c>
      <c r="Z539" s="410">
        <v>0</v>
      </c>
      <c r="AA539" s="405">
        <v>0</v>
      </c>
      <c r="AB539" s="405"/>
      <c r="AC539" s="405"/>
      <c r="AD539" s="413"/>
      <c r="AE539" s="413"/>
      <c r="AF539" s="413">
        <v>0</v>
      </c>
      <c r="AG539" s="413">
        <v>0</v>
      </c>
      <c r="AH539" s="413">
        <v>-63661.589999999967</v>
      </c>
      <c r="AI539" s="405"/>
      <c r="AJ539" s="405"/>
    </row>
    <row r="540" spans="1:36" s="9" customFormat="1" ht="12.75" x14ac:dyDescent="0.2">
      <c r="A540" s="440"/>
      <c r="B540" s="440"/>
      <c r="C540" s="441"/>
      <c r="D540" s="441"/>
      <c r="E540" s="441"/>
      <c r="F540" s="441"/>
      <c r="G540" s="441"/>
      <c r="H540" s="441"/>
      <c r="I540" s="441"/>
      <c r="J540" s="409"/>
      <c r="K540" s="413">
        <v>0</v>
      </c>
      <c r="L540" s="413">
        <v>0</v>
      </c>
      <c r="M540" s="413">
        <v>0</v>
      </c>
      <c r="N540" s="413">
        <v>0</v>
      </c>
      <c r="O540" s="413">
        <v>0</v>
      </c>
      <c r="P540" s="413"/>
      <c r="Q540" s="413">
        <v>0</v>
      </c>
      <c r="R540" s="413">
        <v>0</v>
      </c>
      <c r="S540" s="413"/>
      <c r="T540" s="413">
        <v>0</v>
      </c>
      <c r="U540" s="413">
        <v>0</v>
      </c>
      <c r="V540" s="413">
        <v>0</v>
      </c>
      <c r="W540" s="413">
        <v>0</v>
      </c>
      <c r="X540" s="410">
        <v>0</v>
      </c>
      <c r="Y540" s="410">
        <v>0</v>
      </c>
      <c r="Z540" s="410">
        <v>0</v>
      </c>
      <c r="AA540" s="405">
        <v>0</v>
      </c>
      <c r="AB540" s="405"/>
      <c r="AC540" s="405"/>
      <c r="AD540" s="413"/>
      <c r="AE540" s="413"/>
      <c r="AF540" s="413">
        <v>0</v>
      </c>
      <c r="AG540" s="413">
        <v>0</v>
      </c>
      <c r="AH540" s="413">
        <v>0</v>
      </c>
      <c r="AI540" s="405"/>
      <c r="AJ540" s="405"/>
    </row>
    <row r="541" spans="1:36" s="9" customFormat="1" ht="12.75" x14ac:dyDescent="0.2">
      <c r="A541" s="407">
        <v>121</v>
      </c>
      <c r="B541" s="408" t="s">
        <v>1566</v>
      </c>
      <c r="C541" s="438" t="s">
        <v>1567</v>
      </c>
      <c r="D541" s="438"/>
      <c r="E541" s="438"/>
      <c r="F541" s="438"/>
      <c r="G541" s="438"/>
      <c r="H541" s="438"/>
      <c r="I541" s="438"/>
      <c r="J541" s="412" t="s">
        <v>112</v>
      </c>
      <c r="K541" s="404"/>
      <c r="L541" s="404"/>
      <c r="M541" s="404"/>
      <c r="N541" s="404"/>
      <c r="O541" s="404"/>
      <c r="P541" s="439"/>
      <c r="Q541" s="404"/>
      <c r="R541" s="404"/>
      <c r="S541" s="439"/>
      <c r="T541" s="404"/>
      <c r="U541" s="404"/>
      <c r="V541" s="404"/>
      <c r="W541" s="404"/>
      <c r="X541" s="404"/>
      <c r="Y541" s="404">
        <v>0</v>
      </c>
      <c r="Z541" s="404">
        <v>0</v>
      </c>
      <c r="AA541" s="404"/>
      <c r="AB541" s="406">
        <v>1</v>
      </c>
      <c r="AC541" s="406">
        <v>1</v>
      </c>
      <c r="AD541" s="404">
        <v>1</v>
      </c>
      <c r="AE541" s="404">
        <v>1</v>
      </c>
      <c r="AF541" s="404"/>
      <c r="AG541" s="404"/>
      <c r="AH541" s="404">
        <v>-501741.22</v>
      </c>
      <c r="AI541" s="406"/>
      <c r="AJ541" s="406"/>
    </row>
    <row r="542" spans="1:36" s="9" customFormat="1" ht="12.75" x14ac:dyDescent="0.2">
      <c r="A542" s="408"/>
      <c r="B542" s="408"/>
      <c r="C542" s="438"/>
      <c r="D542" s="438"/>
      <c r="E542" s="438"/>
      <c r="F542" s="438"/>
      <c r="G542" s="438"/>
      <c r="H542" s="438"/>
      <c r="I542" s="438"/>
      <c r="J542" s="411" t="s">
        <v>284</v>
      </c>
      <c r="K542" s="404"/>
      <c r="L542" s="404"/>
      <c r="M542" s="404"/>
      <c r="N542" s="404"/>
      <c r="O542" s="404"/>
      <c r="P542" s="439"/>
      <c r="Q542" s="404"/>
      <c r="R542" s="404"/>
      <c r="S542" s="439"/>
      <c r="T542" s="404"/>
      <c r="U542" s="404"/>
      <c r="V542" s="404"/>
      <c r="W542" s="404"/>
      <c r="X542" s="404"/>
      <c r="Y542" s="404"/>
      <c r="Z542" s="404"/>
      <c r="AA542" s="404">
        <v>0</v>
      </c>
      <c r="AB542" s="406">
        <v>1</v>
      </c>
      <c r="AC542" s="406">
        <v>1</v>
      </c>
      <c r="AD542" s="404">
        <v>3.4409999999999998</v>
      </c>
      <c r="AE542" s="404">
        <v>3.0280800000000001</v>
      </c>
      <c r="AF542" s="404"/>
      <c r="AG542" s="404"/>
      <c r="AH542" s="404"/>
      <c r="AI542" s="406"/>
      <c r="AJ542" s="406"/>
    </row>
    <row r="543" spans="1:36" s="9" customFormat="1" ht="12.75" x14ac:dyDescent="0.2">
      <c r="A543" s="407">
        <v>122</v>
      </c>
      <c r="B543" s="408" t="s">
        <v>1566</v>
      </c>
      <c r="C543" s="438" t="s">
        <v>1568</v>
      </c>
      <c r="D543" s="438"/>
      <c r="E543" s="438"/>
      <c r="F543" s="438"/>
      <c r="G543" s="438"/>
      <c r="H543" s="438"/>
      <c r="I543" s="438"/>
      <c r="J543" s="412" t="s">
        <v>112</v>
      </c>
      <c r="K543" s="404"/>
      <c r="L543" s="404"/>
      <c r="M543" s="404"/>
      <c r="N543" s="404"/>
      <c r="O543" s="404"/>
      <c r="P543" s="439"/>
      <c r="Q543" s="404"/>
      <c r="R543" s="404"/>
      <c r="S543" s="439"/>
      <c r="T543" s="404"/>
      <c r="U543" s="404"/>
      <c r="V543" s="404"/>
      <c r="W543" s="404"/>
      <c r="X543" s="404"/>
      <c r="Y543" s="404">
        <v>0</v>
      </c>
      <c r="Z543" s="404">
        <v>0</v>
      </c>
      <c r="AA543" s="404"/>
      <c r="AB543" s="406">
        <v>1</v>
      </c>
      <c r="AC543" s="406">
        <v>1</v>
      </c>
      <c r="AD543" s="404">
        <v>1</v>
      </c>
      <c r="AE543" s="404">
        <v>1</v>
      </c>
      <c r="AF543" s="404"/>
      <c r="AG543" s="404"/>
      <c r="AH543" s="404">
        <v>438079.63</v>
      </c>
      <c r="AI543" s="406"/>
      <c r="AJ543" s="406"/>
    </row>
    <row r="544" spans="1:36" s="9" customFormat="1" ht="12.75" x14ac:dyDescent="0.2">
      <c r="A544" s="408"/>
      <c r="B544" s="408"/>
      <c r="C544" s="438"/>
      <c r="D544" s="438"/>
      <c r="E544" s="438"/>
      <c r="F544" s="438"/>
      <c r="G544" s="438"/>
      <c r="H544" s="438"/>
      <c r="I544" s="438"/>
      <c r="J544" s="411" t="s">
        <v>237</v>
      </c>
      <c r="K544" s="404"/>
      <c r="L544" s="404"/>
      <c r="M544" s="404"/>
      <c r="N544" s="404"/>
      <c r="O544" s="404"/>
      <c r="P544" s="439"/>
      <c r="Q544" s="404"/>
      <c r="R544" s="404"/>
      <c r="S544" s="439"/>
      <c r="T544" s="404"/>
      <c r="U544" s="404"/>
      <c r="V544" s="404"/>
      <c r="W544" s="404"/>
      <c r="X544" s="404"/>
      <c r="Y544" s="404"/>
      <c r="Z544" s="404"/>
      <c r="AA544" s="404">
        <v>0</v>
      </c>
      <c r="AB544" s="406">
        <v>1</v>
      </c>
      <c r="AC544" s="406">
        <v>1</v>
      </c>
      <c r="AD544" s="404">
        <v>3.4409999999999998</v>
      </c>
      <c r="AE544" s="404">
        <v>3.0280800000000001</v>
      </c>
      <c r="AF544" s="404"/>
      <c r="AG544" s="404"/>
      <c r="AH544" s="404"/>
      <c r="AI544" s="406"/>
      <c r="AJ544" s="406"/>
    </row>
    <row r="545" spans="1:36" s="9" customFormat="1" ht="12.75" x14ac:dyDescent="0.2">
      <c r="A545" s="440" t="s">
        <v>1569</v>
      </c>
      <c r="B545" s="440"/>
      <c r="C545" s="441" t="s">
        <v>1561</v>
      </c>
      <c r="D545" s="441"/>
      <c r="E545" s="441"/>
      <c r="F545" s="441"/>
      <c r="G545" s="441"/>
      <c r="H545" s="441"/>
      <c r="I545" s="441"/>
      <c r="J545" s="409"/>
      <c r="K545" s="413">
        <v>1.56</v>
      </c>
      <c r="L545" s="413">
        <v>1.43</v>
      </c>
      <c r="M545" s="413">
        <v>295.64</v>
      </c>
      <c r="N545" s="413">
        <v>8.64</v>
      </c>
      <c r="O545" s="413">
        <v>0.45</v>
      </c>
      <c r="P545" s="413">
        <v>351.55</v>
      </c>
      <c r="Q545" s="413">
        <v>4.47</v>
      </c>
      <c r="R545" s="413">
        <v>0</v>
      </c>
      <c r="S545" s="413">
        <v>0</v>
      </c>
      <c r="T545" s="413">
        <v>0</v>
      </c>
      <c r="U545" s="413">
        <v>0</v>
      </c>
      <c r="V545" s="413">
        <v>0</v>
      </c>
      <c r="W545" s="413">
        <v>361.29</v>
      </c>
      <c r="X545" s="410">
        <v>360.88</v>
      </c>
      <c r="Y545" s="410">
        <v>372.86</v>
      </c>
      <c r="Z545" s="410">
        <v>0</v>
      </c>
      <c r="AA545" s="405">
        <v>372.86</v>
      </c>
      <c r="AB545" s="405"/>
      <c r="AC545" s="405"/>
      <c r="AD545" s="413"/>
      <c r="AE545" s="413"/>
      <c r="AF545" s="413">
        <v>295.64</v>
      </c>
      <c r="AG545" s="413">
        <v>0</v>
      </c>
      <c r="AH545" s="413">
        <v>0</v>
      </c>
      <c r="AI545" s="405"/>
      <c r="AJ545" s="405"/>
    </row>
    <row r="546" spans="1:36" s="9" customFormat="1" ht="12.75" x14ac:dyDescent="0.2">
      <c r="A546" s="440"/>
      <c r="B546" s="440"/>
      <c r="C546" s="441"/>
      <c r="D546" s="441"/>
      <c r="E546" s="441"/>
      <c r="F546" s="441"/>
      <c r="G546" s="441"/>
      <c r="H546" s="441"/>
      <c r="I546" s="441"/>
      <c r="J546" s="409"/>
      <c r="K546" s="413">
        <v>12.34</v>
      </c>
      <c r="L546" s="413">
        <v>0.8</v>
      </c>
      <c r="M546" s="413">
        <v>23.47</v>
      </c>
      <c r="N546" s="413">
        <v>9.18</v>
      </c>
      <c r="O546" s="413">
        <v>0.4</v>
      </c>
      <c r="P546" s="413"/>
      <c r="Q546" s="413">
        <v>0</v>
      </c>
      <c r="R546" s="413">
        <v>0</v>
      </c>
      <c r="S546" s="413"/>
      <c r="T546" s="413">
        <v>356.02000000000004</v>
      </c>
      <c r="U546" s="413">
        <v>-7.0000000000000007E-2</v>
      </c>
      <c r="V546" s="413">
        <v>0</v>
      </c>
      <c r="W546" s="413">
        <v>0</v>
      </c>
      <c r="X546" s="410">
        <v>361.29</v>
      </c>
      <c r="Y546" s="410">
        <v>0.42</v>
      </c>
      <c r="Z546" s="410">
        <v>0</v>
      </c>
      <c r="AA546" s="405">
        <v>373.28000000000003</v>
      </c>
      <c r="AB546" s="405"/>
      <c r="AC546" s="405"/>
      <c r="AD546" s="413"/>
      <c r="AE546" s="413"/>
      <c r="AF546" s="413">
        <v>23.47</v>
      </c>
      <c r="AG546" s="413">
        <v>0</v>
      </c>
      <c r="AH546" s="413">
        <v>0</v>
      </c>
      <c r="AI546" s="405"/>
      <c r="AJ546" s="405"/>
    </row>
    <row r="547" spans="1:36" s="9" customFormat="1" ht="12.75" x14ac:dyDescent="0.2">
      <c r="A547" s="407">
        <v>124</v>
      </c>
      <c r="B547" s="408" t="s">
        <v>1562</v>
      </c>
      <c r="C547" s="438" t="s">
        <v>1563</v>
      </c>
      <c r="D547" s="438"/>
      <c r="E547" s="438"/>
      <c r="F547" s="438"/>
      <c r="G547" s="438"/>
      <c r="H547" s="438"/>
      <c r="I547" s="438"/>
      <c r="J547" s="412" t="s">
        <v>1564</v>
      </c>
      <c r="K547" s="404">
        <v>1.56</v>
      </c>
      <c r="L547" s="404">
        <v>1.43</v>
      </c>
      <c r="M547" s="404">
        <v>295.64</v>
      </c>
      <c r="N547" s="404">
        <v>8.64</v>
      </c>
      <c r="O547" s="404">
        <v>0.45</v>
      </c>
      <c r="P547" s="439">
        <v>351.55</v>
      </c>
      <c r="Q547" s="404">
        <v>4.47</v>
      </c>
      <c r="R547" s="404"/>
      <c r="S547" s="439"/>
      <c r="T547" s="404"/>
      <c r="U547" s="404"/>
      <c r="V547" s="404"/>
      <c r="W547" s="404">
        <v>361.29</v>
      </c>
      <c r="X547" s="404">
        <v>360.88</v>
      </c>
      <c r="Y547" s="404">
        <v>372.86</v>
      </c>
      <c r="Z547" s="404">
        <v>0</v>
      </c>
      <c r="AA547" s="404">
        <v>372.86</v>
      </c>
      <c r="AB547" s="406">
        <v>1</v>
      </c>
      <c r="AC547" s="406">
        <v>1</v>
      </c>
      <c r="AD547" s="404">
        <v>1</v>
      </c>
      <c r="AE547" s="404">
        <v>1</v>
      </c>
      <c r="AF547" s="404">
        <v>295.64</v>
      </c>
      <c r="AG547" s="404"/>
      <c r="AH547" s="404"/>
      <c r="AI547" s="406"/>
      <c r="AJ547" s="406"/>
    </row>
    <row r="548" spans="1:36" s="9" customFormat="1" ht="12.75" x14ac:dyDescent="0.2">
      <c r="A548" s="408"/>
      <c r="B548" s="408"/>
      <c r="C548" s="438"/>
      <c r="D548" s="438"/>
      <c r="E548" s="438"/>
      <c r="F548" s="438"/>
      <c r="G548" s="438"/>
      <c r="H548" s="438"/>
      <c r="I548" s="438"/>
      <c r="J548" s="411" t="s">
        <v>310</v>
      </c>
      <c r="K548" s="404">
        <v>12.34</v>
      </c>
      <c r="L548" s="404">
        <v>0.8</v>
      </c>
      <c r="M548" s="404">
        <v>23.47</v>
      </c>
      <c r="N548" s="404">
        <v>9.18</v>
      </c>
      <c r="O548" s="404">
        <v>0.4</v>
      </c>
      <c r="P548" s="439"/>
      <c r="Q548" s="404"/>
      <c r="R548" s="404"/>
      <c r="S548" s="439"/>
      <c r="T548" s="404">
        <v>356.02000000000004</v>
      </c>
      <c r="U548" s="404">
        <v>-7.0000000000000007E-2</v>
      </c>
      <c r="V548" s="404"/>
      <c r="W548" s="404"/>
      <c r="X548" s="404">
        <v>361.29</v>
      </c>
      <c r="Y548" s="404"/>
      <c r="Z548" s="404"/>
      <c r="AA548" s="404">
        <v>373.28000000000003</v>
      </c>
      <c r="AB548" s="406">
        <v>1</v>
      </c>
      <c r="AC548" s="406">
        <v>1</v>
      </c>
      <c r="AD548" s="404">
        <v>3.4409999999999998</v>
      </c>
      <c r="AE548" s="404">
        <v>3.0280800000000001</v>
      </c>
      <c r="AF548" s="404">
        <v>23.47</v>
      </c>
      <c r="AG548" s="404"/>
      <c r="AH548" s="404"/>
      <c r="AI548" s="406"/>
      <c r="AJ548" s="406"/>
    </row>
    <row r="549" spans="1:36" s="9" customFormat="1" ht="12.75" x14ac:dyDescent="0.2">
      <c r="A549" s="440" t="s">
        <v>1613</v>
      </c>
      <c r="B549" s="440"/>
      <c r="C549" s="441" t="s">
        <v>1572</v>
      </c>
      <c r="D549" s="441"/>
      <c r="E549" s="441"/>
      <c r="F549" s="441"/>
      <c r="G549" s="441"/>
      <c r="H549" s="441"/>
      <c r="I549" s="441"/>
      <c r="J549" s="409"/>
      <c r="K549" s="413">
        <v>0</v>
      </c>
      <c r="L549" s="413">
        <v>0</v>
      </c>
      <c r="M549" s="413">
        <v>0</v>
      </c>
      <c r="N549" s="413">
        <v>0</v>
      </c>
      <c r="O549" s="413">
        <v>0</v>
      </c>
      <c r="P549" s="413">
        <v>0</v>
      </c>
      <c r="Q549" s="413">
        <v>0</v>
      </c>
      <c r="R549" s="413">
        <v>0</v>
      </c>
      <c r="S549" s="413">
        <v>0</v>
      </c>
      <c r="T549" s="413">
        <v>0</v>
      </c>
      <c r="U549" s="413">
        <v>0</v>
      </c>
      <c r="V549" s="413">
        <v>0</v>
      </c>
      <c r="W549" s="413">
        <v>0</v>
      </c>
      <c r="X549" s="410">
        <v>0</v>
      </c>
      <c r="Y549" s="410">
        <v>0</v>
      </c>
      <c r="Z549" s="410">
        <v>0</v>
      </c>
      <c r="AA549" s="405">
        <v>0</v>
      </c>
      <c r="AB549" s="405"/>
      <c r="AC549" s="405"/>
      <c r="AD549" s="413"/>
      <c r="AE549" s="413"/>
      <c r="AF549" s="413">
        <v>0</v>
      </c>
      <c r="AG549" s="413">
        <v>0</v>
      </c>
      <c r="AH549" s="413">
        <v>-77453.580000000016</v>
      </c>
      <c r="AI549" s="405"/>
      <c r="AJ549" s="405"/>
    </row>
    <row r="550" spans="1:36" s="9" customFormat="1" ht="12.75" x14ac:dyDescent="0.2">
      <c r="A550" s="440"/>
      <c r="B550" s="440"/>
      <c r="C550" s="441"/>
      <c r="D550" s="441"/>
      <c r="E550" s="441"/>
      <c r="F550" s="441"/>
      <c r="G550" s="441"/>
      <c r="H550" s="441"/>
      <c r="I550" s="441"/>
      <c r="J550" s="409"/>
      <c r="K550" s="413">
        <v>0</v>
      </c>
      <c r="L550" s="413">
        <v>0</v>
      </c>
      <c r="M550" s="413">
        <v>0</v>
      </c>
      <c r="N550" s="413">
        <v>0</v>
      </c>
      <c r="O550" s="413">
        <v>0</v>
      </c>
      <c r="P550" s="413"/>
      <c r="Q550" s="413">
        <v>0</v>
      </c>
      <c r="R550" s="413">
        <v>0</v>
      </c>
      <c r="S550" s="413"/>
      <c r="T550" s="413">
        <v>0</v>
      </c>
      <c r="U550" s="413">
        <v>0</v>
      </c>
      <c r="V550" s="413">
        <v>0</v>
      </c>
      <c r="W550" s="413">
        <v>0</v>
      </c>
      <c r="X550" s="410">
        <v>0</v>
      </c>
      <c r="Y550" s="410">
        <v>0</v>
      </c>
      <c r="Z550" s="410">
        <v>0</v>
      </c>
      <c r="AA550" s="405">
        <v>0</v>
      </c>
      <c r="AB550" s="405"/>
      <c r="AC550" s="405"/>
      <c r="AD550" s="413"/>
      <c r="AE550" s="413"/>
      <c r="AF550" s="413">
        <v>0</v>
      </c>
      <c r="AG550" s="413">
        <v>0</v>
      </c>
      <c r="AH550" s="413">
        <v>0</v>
      </c>
      <c r="AI550" s="405"/>
      <c r="AJ550" s="405"/>
    </row>
    <row r="551" spans="1:36" s="9" customFormat="1" ht="12.75" x14ac:dyDescent="0.2">
      <c r="A551" s="407">
        <v>137</v>
      </c>
      <c r="B551" s="408" t="s">
        <v>1566</v>
      </c>
      <c r="C551" s="438" t="s">
        <v>1567</v>
      </c>
      <c r="D551" s="438"/>
      <c r="E551" s="438"/>
      <c r="F551" s="438"/>
      <c r="G551" s="438"/>
      <c r="H551" s="438"/>
      <c r="I551" s="438"/>
      <c r="J551" s="412" t="s">
        <v>112</v>
      </c>
      <c r="K551" s="404"/>
      <c r="L551" s="404"/>
      <c r="M551" s="404"/>
      <c r="N551" s="404"/>
      <c r="O551" s="404"/>
      <c r="P551" s="439"/>
      <c r="Q551" s="404"/>
      <c r="R551" s="404"/>
      <c r="S551" s="439"/>
      <c r="T551" s="404"/>
      <c r="U551" s="404"/>
      <c r="V551" s="404"/>
      <c r="W551" s="404"/>
      <c r="X551" s="404"/>
      <c r="Y551" s="404">
        <v>0</v>
      </c>
      <c r="Z551" s="404">
        <v>0</v>
      </c>
      <c r="AA551" s="404"/>
      <c r="AB551" s="406">
        <v>1</v>
      </c>
      <c r="AC551" s="406">
        <v>1</v>
      </c>
      <c r="AD551" s="404">
        <v>1</v>
      </c>
      <c r="AE551" s="404">
        <v>1</v>
      </c>
      <c r="AF551" s="404"/>
      <c r="AG551" s="404"/>
      <c r="AH551" s="404">
        <v>-480472.81</v>
      </c>
      <c r="AI551" s="406"/>
      <c r="AJ551" s="406"/>
    </row>
    <row r="552" spans="1:36" s="9" customFormat="1" ht="12.75" x14ac:dyDescent="0.2">
      <c r="A552" s="408"/>
      <c r="B552" s="408"/>
      <c r="C552" s="438"/>
      <c r="D552" s="438"/>
      <c r="E552" s="438"/>
      <c r="F552" s="438"/>
      <c r="G552" s="438"/>
      <c r="H552" s="438"/>
      <c r="I552" s="438"/>
      <c r="J552" s="411" t="s">
        <v>284</v>
      </c>
      <c r="K552" s="404"/>
      <c r="L552" s="404"/>
      <c r="M552" s="404"/>
      <c r="N552" s="404"/>
      <c r="O552" s="404"/>
      <c r="P552" s="439"/>
      <c r="Q552" s="404"/>
      <c r="R552" s="404"/>
      <c r="S552" s="439"/>
      <c r="T552" s="404"/>
      <c r="U552" s="404"/>
      <c r="V552" s="404"/>
      <c r="W552" s="404"/>
      <c r="X552" s="404"/>
      <c r="Y552" s="404"/>
      <c r="Z552" s="404"/>
      <c r="AA552" s="404">
        <v>0</v>
      </c>
      <c r="AB552" s="406">
        <v>1</v>
      </c>
      <c r="AC552" s="406">
        <v>1</v>
      </c>
      <c r="AD552" s="404">
        <v>3.4409999999999998</v>
      </c>
      <c r="AE552" s="404">
        <v>3.0280800000000001</v>
      </c>
      <c r="AF552" s="404"/>
      <c r="AG552" s="404"/>
      <c r="AH552" s="404"/>
      <c r="AI552" s="406"/>
      <c r="AJ552" s="406"/>
    </row>
    <row r="553" spans="1:36" s="9" customFormat="1" ht="12.75" x14ac:dyDescent="0.2">
      <c r="A553" s="407">
        <v>138</v>
      </c>
      <c r="B553" s="408" t="s">
        <v>1566</v>
      </c>
      <c r="C553" s="438" t="s">
        <v>1568</v>
      </c>
      <c r="D553" s="438"/>
      <c r="E553" s="438"/>
      <c r="F553" s="438"/>
      <c r="G553" s="438"/>
      <c r="H553" s="438"/>
      <c r="I553" s="438"/>
      <c r="J553" s="412" t="s">
        <v>112</v>
      </c>
      <c r="K553" s="404"/>
      <c r="L553" s="404"/>
      <c r="M553" s="404"/>
      <c r="N553" s="404"/>
      <c r="O553" s="404"/>
      <c r="P553" s="439"/>
      <c r="Q553" s="404"/>
      <c r="R553" s="404"/>
      <c r="S553" s="439"/>
      <c r="T553" s="404"/>
      <c r="U553" s="404"/>
      <c r="V553" s="404"/>
      <c r="W553" s="404"/>
      <c r="X553" s="404"/>
      <c r="Y553" s="404">
        <v>0</v>
      </c>
      <c r="Z553" s="404">
        <v>0</v>
      </c>
      <c r="AA553" s="404"/>
      <c r="AB553" s="406">
        <v>1</v>
      </c>
      <c r="AC553" s="406">
        <v>1</v>
      </c>
      <c r="AD553" s="404">
        <v>1</v>
      </c>
      <c r="AE553" s="404">
        <v>1</v>
      </c>
      <c r="AF553" s="404"/>
      <c r="AG553" s="404"/>
      <c r="AH553" s="404">
        <v>403019.23</v>
      </c>
      <c r="AI553" s="406"/>
      <c r="AJ553" s="406"/>
    </row>
    <row r="554" spans="1:36" s="9" customFormat="1" ht="12.75" x14ac:dyDescent="0.2">
      <c r="A554" s="408"/>
      <c r="B554" s="408"/>
      <c r="C554" s="438"/>
      <c r="D554" s="438"/>
      <c r="E554" s="438"/>
      <c r="F554" s="438"/>
      <c r="G554" s="438"/>
      <c r="H554" s="438"/>
      <c r="I554" s="438"/>
      <c r="J554" s="411" t="s">
        <v>237</v>
      </c>
      <c r="K554" s="404"/>
      <c r="L554" s="404"/>
      <c r="M554" s="404"/>
      <c r="N554" s="404"/>
      <c r="O554" s="404"/>
      <c r="P554" s="439"/>
      <c r="Q554" s="404"/>
      <c r="R554" s="404"/>
      <c r="S554" s="439"/>
      <c r="T554" s="404"/>
      <c r="U554" s="404"/>
      <c r="V554" s="404"/>
      <c r="W554" s="404"/>
      <c r="X554" s="404"/>
      <c r="Y554" s="404"/>
      <c r="Z554" s="404"/>
      <c r="AA554" s="404">
        <v>0</v>
      </c>
      <c r="AB554" s="406">
        <v>1</v>
      </c>
      <c r="AC554" s="406">
        <v>1</v>
      </c>
      <c r="AD554" s="404">
        <v>3.4409999999999998</v>
      </c>
      <c r="AE554" s="404">
        <v>3.0280800000000001</v>
      </c>
      <c r="AF554" s="404"/>
      <c r="AG554" s="404"/>
      <c r="AH554" s="404"/>
      <c r="AI554" s="406"/>
      <c r="AJ554" s="406"/>
    </row>
    <row r="555" spans="1:36" s="9" customFormat="1" ht="12.75" x14ac:dyDescent="0.2">
      <c r="A555" s="440" t="s">
        <v>1571</v>
      </c>
      <c r="B555" s="440"/>
      <c r="C555" s="441" t="s">
        <v>1561</v>
      </c>
      <c r="D555" s="441"/>
      <c r="E555" s="441"/>
      <c r="F555" s="441"/>
      <c r="G555" s="441"/>
      <c r="H555" s="441"/>
      <c r="I555" s="441"/>
      <c r="J555" s="409"/>
      <c r="K555" s="413">
        <v>1.56</v>
      </c>
      <c r="L555" s="413">
        <v>1.43</v>
      </c>
      <c r="M555" s="413">
        <v>295.64</v>
      </c>
      <c r="N555" s="413">
        <v>8.64</v>
      </c>
      <c r="O555" s="413">
        <v>0.45</v>
      </c>
      <c r="P555" s="413">
        <v>351.55</v>
      </c>
      <c r="Q555" s="413">
        <v>4.47</v>
      </c>
      <c r="R555" s="413">
        <v>0</v>
      </c>
      <c r="S555" s="413">
        <v>0</v>
      </c>
      <c r="T555" s="413">
        <v>0</v>
      </c>
      <c r="U555" s="413">
        <v>0</v>
      </c>
      <c r="V555" s="413">
        <v>0</v>
      </c>
      <c r="W555" s="413">
        <v>361.29</v>
      </c>
      <c r="X555" s="410">
        <v>360.88</v>
      </c>
      <c r="Y555" s="410">
        <v>372.86</v>
      </c>
      <c r="Z555" s="410">
        <v>0</v>
      </c>
      <c r="AA555" s="405">
        <v>372.86</v>
      </c>
      <c r="AB555" s="405"/>
      <c r="AC555" s="405"/>
      <c r="AD555" s="413"/>
      <c r="AE555" s="413"/>
      <c r="AF555" s="413">
        <v>295.64</v>
      </c>
      <c r="AG555" s="413">
        <v>0</v>
      </c>
      <c r="AH555" s="413">
        <v>0</v>
      </c>
      <c r="AI555" s="405"/>
      <c r="AJ555" s="405"/>
    </row>
    <row r="556" spans="1:36" s="9" customFormat="1" ht="12.75" x14ac:dyDescent="0.2">
      <c r="A556" s="440"/>
      <c r="B556" s="440"/>
      <c r="C556" s="441"/>
      <c r="D556" s="441"/>
      <c r="E556" s="441"/>
      <c r="F556" s="441"/>
      <c r="G556" s="441"/>
      <c r="H556" s="441"/>
      <c r="I556" s="441"/>
      <c r="J556" s="409"/>
      <c r="K556" s="413">
        <v>12.34</v>
      </c>
      <c r="L556" s="413">
        <v>0.8</v>
      </c>
      <c r="M556" s="413">
        <v>23.47</v>
      </c>
      <c r="N556" s="413">
        <v>9.18</v>
      </c>
      <c r="O556" s="413">
        <v>0.4</v>
      </c>
      <c r="P556" s="413"/>
      <c r="Q556" s="413">
        <v>0</v>
      </c>
      <c r="R556" s="413">
        <v>0</v>
      </c>
      <c r="S556" s="413"/>
      <c r="T556" s="413">
        <v>356.02000000000004</v>
      </c>
      <c r="U556" s="413">
        <v>-7.0000000000000007E-2</v>
      </c>
      <c r="V556" s="413">
        <v>0</v>
      </c>
      <c r="W556" s="413">
        <v>0</v>
      </c>
      <c r="X556" s="410">
        <v>361.29</v>
      </c>
      <c r="Y556" s="410">
        <v>0.42</v>
      </c>
      <c r="Z556" s="410">
        <v>0</v>
      </c>
      <c r="AA556" s="405">
        <v>373.28000000000003</v>
      </c>
      <c r="AB556" s="405"/>
      <c r="AC556" s="405"/>
      <c r="AD556" s="413"/>
      <c r="AE556" s="413"/>
      <c r="AF556" s="413">
        <v>23.47</v>
      </c>
      <c r="AG556" s="413">
        <v>0</v>
      </c>
      <c r="AH556" s="413">
        <v>0</v>
      </c>
      <c r="AI556" s="405"/>
      <c r="AJ556" s="405"/>
    </row>
    <row r="557" spans="1:36" s="9" customFormat="1" ht="12.75" x14ac:dyDescent="0.2">
      <c r="A557" s="407">
        <v>140</v>
      </c>
      <c r="B557" s="408" t="s">
        <v>1562</v>
      </c>
      <c r="C557" s="438" t="s">
        <v>1563</v>
      </c>
      <c r="D557" s="438"/>
      <c r="E557" s="438"/>
      <c r="F557" s="438"/>
      <c r="G557" s="438"/>
      <c r="H557" s="438"/>
      <c r="I557" s="438"/>
      <c r="J557" s="412" t="s">
        <v>1564</v>
      </c>
      <c r="K557" s="404">
        <v>1.56</v>
      </c>
      <c r="L557" s="404">
        <v>1.43</v>
      </c>
      <c r="M557" s="404">
        <v>295.64</v>
      </c>
      <c r="N557" s="404">
        <v>8.64</v>
      </c>
      <c r="O557" s="404">
        <v>0.45</v>
      </c>
      <c r="P557" s="439">
        <v>351.55</v>
      </c>
      <c r="Q557" s="404">
        <v>4.47</v>
      </c>
      <c r="R557" s="404"/>
      <c r="S557" s="439"/>
      <c r="T557" s="404"/>
      <c r="U557" s="404"/>
      <c r="V557" s="404"/>
      <c r="W557" s="404">
        <v>361.29</v>
      </c>
      <c r="X557" s="404">
        <v>360.88</v>
      </c>
      <c r="Y557" s="404">
        <v>372.86</v>
      </c>
      <c r="Z557" s="404">
        <v>0</v>
      </c>
      <c r="AA557" s="404">
        <v>372.86</v>
      </c>
      <c r="AB557" s="406">
        <v>1</v>
      </c>
      <c r="AC557" s="406">
        <v>1</v>
      </c>
      <c r="AD557" s="404">
        <v>1</v>
      </c>
      <c r="AE557" s="404">
        <v>1</v>
      </c>
      <c r="AF557" s="404">
        <v>295.64</v>
      </c>
      <c r="AG557" s="404"/>
      <c r="AH557" s="404"/>
      <c r="AI557" s="406"/>
      <c r="AJ557" s="406"/>
    </row>
    <row r="558" spans="1:36" s="9" customFormat="1" ht="12.75" x14ac:dyDescent="0.2">
      <c r="A558" s="408"/>
      <c r="B558" s="408"/>
      <c r="C558" s="438"/>
      <c r="D558" s="438"/>
      <c r="E558" s="438"/>
      <c r="F558" s="438"/>
      <c r="G558" s="438"/>
      <c r="H558" s="438"/>
      <c r="I558" s="438"/>
      <c r="J558" s="411" t="s">
        <v>310</v>
      </c>
      <c r="K558" s="404">
        <v>12.34</v>
      </c>
      <c r="L558" s="404">
        <v>0.8</v>
      </c>
      <c r="M558" s="404">
        <v>23.47</v>
      </c>
      <c r="N558" s="404">
        <v>9.18</v>
      </c>
      <c r="O558" s="404">
        <v>0.4</v>
      </c>
      <c r="P558" s="439"/>
      <c r="Q558" s="404"/>
      <c r="R558" s="404"/>
      <c r="S558" s="439"/>
      <c r="T558" s="404">
        <v>356.02000000000004</v>
      </c>
      <c r="U558" s="404">
        <v>-7.0000000000000007E-2</v>
      </c>
      <c r="V558" s="404"/>
      <c r="W558" s="404"/>
      <c r="X558" s="404">
        <v>361.29</v>
      </c>
      <c r="Y558" s="404"/>
      <c r="Z558" s="404"/>
      <c r="AA558" s="404">
        <v>373.28000000000003</v>
      </c>
      <c r="AB558" s="406">
        <v>1</v>
      </c>
      <c r="AC558" s="406">
        <v>1</v>
      </c>
      <c r="AD558" s="404">
        <v>3.4409999999999998</v>
      </c>
      <c r="AE558" s="404">
        <v>3.0280800000000001</v>
      </c>
      <c r="AF558" s="404">
        <v>23.47</v>
      </c>
      <c r="AG558" s="404"/>
      <c r="AH558" s="404"/>
      <c r="AI558" s="406"/>
      <c r="AJ558" s="406"/>
    </row>
    <row r="559" spans="1:36" s="9" customFormat="1" ht="12.75" x14ac:dyDescent="0.2">
      <c r="A559" s="440" t="s">
        <v>1573</v>
      </c>
      <c r="B559" s="440"/>
      <c r="C559" s="441" t="s">
        <v>1574</v>
      </c>
      <c r="D559" s="441"/>
      <c r="E559" s="441"/>
      <c r="F559" s="441"/>
      <c r="G559" s="441"/>
      <c r="H559" s="441"/>
      <c r="I559" s="441"/>
      <c r="J559" s="409"/>
      <c r="K559" s="413">
        <v>235.41</v>
      </c>
      <c r="L559" s="413">
        <v>57.820000000000007</v>
      </c>
      <c r="M559" s="413">
        <v>8375.880000000001</v>
      </c>
      <c r="N559" s="413">
        <v>1422.67</v>
      </c>
      <c r="O559" s="413">
        <v>74.489999999999995</v>
      </c>
      <c r="P559" s="413">
        <v>14192.03</v>
      </c>
      <c r="Q559" s="413">
        <v>736.0100000000001</v>
      </c>
      <c r="R559" s="413">
        <v>0</v>
      </c>
      <c r="S559" s="413">
        <v>0</v>
      </c>
      <c r="T559" s="413">
        <v>0</v>
      </c>
      <c r="U559" s="413">
        <v>0</v>
      </c>
      <c r="V559" s="413">
        <v>0</v>
      </c>
      <c r="W559" s="413">
        <v>15140.619999999999</v>
      </c>
      <c r="X559" s="410">
        <v>15074.09</v>
      </c>
      <c r="Y559" s="410">
        <v>15574.630000000001</v>
      </c>
      <c r="Z559" s="410">
        <v>0</v>
      </c>
      <c r="AA559" s="405">
        <v>15574.630000000001</v>
      </c>
      <c r="AB559" s="405"/>
      <c r="AC559" s="405"/>
      <c r="AD559" s="413"/>
      <c r="AE559" s="413"/>
      <c r="AF559" s="413">
        <v>8375.880000000001</v>
      </c>
      <c r="AG559" s="413">
        <v>0</v>
      </c>
      <c r="AH559" s="413">
        <v>0</v>
      </c>
      <c r="AI559" s="405"/>
      <c r="AJ559" s="405"/>
    </row>
    <row r="560" spans="1:36" s="9" customFormat="1" ht="12.75" x14ac:dyDescent="0.2">
      <c r="A560" s="440"/>
      <c r="B560" s="440"/>
      <c r="C560" s="441"/>
      <c r="D560" s="441"/>
      <c r="E560" s="441"/>
      <c r="F560" s="441"/>
      <c r="G560" s="441"/>
      <c r="H560" s="441"/>
      <c r="I560" s="441"/>
      <c r="J560" s="409"/>
      <c r="K560" s="413">
        <v>2141.14</v>
      </c>
      <c r="L560" s="413">
        <v>23.600000000000005</v>
      </c>
      <c r="M560" s="413">
        <v>541.54</v>
      </c>
      <c r="N560" s="413">
        <v>1512.9399999999998</v>
      </c>
      <c r="O560" s="413">
        <v>65.550000000000011</v>
      </c>
      <c r="P560" s="413"/>
      <c r="Q560" s="413">
        <v>0</v>
      </c>
      <c r="R560" s="413">
        <v>0</v>
      </c>
      <c r="S560" s="413"/>
      <c r="T560" s="413">
        <v>14928.04</v>
      </c>
      <c r="U560" s="413">
        <v>-11.34</v>
      </c>
      <c r="V560" s="413">
        <v>0</v>
      </c>
      <c r="W560" s="413">
        <v>0</v>
      </c>
      <c r="X560" s="410">
        <v>15140.619999999999</v>
      </c>
      <c r="Y560" s="410">
        <v>68.740000000000009</v>
      </c>
      <c r="Z560" s="410">
        <v>0</v>
      </c>
      <c r="AA560" s="405">
        <v>15643.370000000003</v>
      </c>
      <c r="AB560" s="405"/>
      <c r="AC560" s="405"/>
      <c r="AD560" s="413"/>
      <c r="AE560" s="413"/>
      <c r="AF560" s="413">
        <v>541.54</v>
      </c>
      <c r="AG560" s="413">
        <v>0</v>
      </c>
      <c r="AH560" s="413">
        <v>0</v>
      </c>
      <c r="AI560" s="405"/>
      <c r="AJ560" s="405"/>
    </row>
    <row r="561" spans="1:36" s="9" customFormat="1" ht="12.75" x14ac:dyDescent="0.2">
      <c r="A561" s="407">
        <v>258</v>
      </c>
      <c r="B561" s="408" t="s">
        <v>1575</v>
      </c>
      <c r="C561" s="438" t="s">
        <v>1576</v>
      </c>
      <c r="D561" s="438"/>
      <c r="E561" s="438"/>
      <c r="F561" s="438"/>
      <c r="G561" s="438"/>
      <c r="H561" s="438"/>
      <c r="I561" s="438"/>
      <c r="J561" s="412" t="s">
        <v>82</v>
      </c>
      <c r="K561" s="404">
        <v>12.52</v>
      </c>
      <c r="L561" s="404">
        <v>5.6</v>
      </c>
      <c r="M561" s="404">
        <v>131.91</v>
      </c>
      <c r="N561" s="404">
        <v>71</v>
      </c>
      <c r="O561" s="404">
        <v>3.72</v>
      </c>
      <c r="P561" s="439">
        <v>407.05</v>
      </c>
      <c r="Q561" s="404">
        <v>36.729999999999997</v>
      </c>
      <c r="R561" s="404"/>
      <c r="S561" s="439"/>
      <c r="T561" s="404"/>
      <c r="U561" s="404"/>
      <c r="V561" s="404"/>
      <c r="W561" s="404">
        <v>449.87</v>
      </c>
      <c r="X561" s="404">
        <v>446.55</v>
      </c>
      <c r="Y561" s="404">
        <v>461.38</v>
      </c>
      <c r="Z561" s="404">
        <v>0</v>
      </c>
      <c r="AA561" s="404">
        <v>461.38</v>
      </c>
      <c r="AB561" s="406">
        <v>1</v>
      </c>
      <c r="AC561" s="406">
        <v>1</v>
      </c>
      <c r="AD561" s="404">
        <v>1</v>
      </c>
      <c r="AE561" s="404">
        <v>1</v>
      </c>
      <c r="AF561" s="404">
        <v>131.91</v>
      </c>
      <c r="AG561" s="404"/>
      <c r="AH561" s="404"/>
      <c r="AI561" s="406"/>
      <c r="AJ561" s="406"/>
    </row>
    <row r="562" spans="1:36" s="9" customFormat="1" ht="12.75" x14ac:dyDescent="0.2">
      <c r="A562" s="408"/>
      <c r="B562" s="408"/>
      <c r="C562" s="438"/>
      <c r="D562" s="438"/>
      <c r="E562" s="438"/>
      <c r="F562" s="438"/>
      <c r="G562" s="438"/>
      <c r="H562" s="438"/>
      <c r="I562" s="438"/>
      <c r="J562" s="411" t="s">
        <v>1616</v>
      </c>
      <c r="K562" s="404">
        <v>105.82</v>
      </c>
      <c r="L562" s="404">
        <v>2.21</v>
      </c>
      <c r="M562" s="404">
        <v>10.23</v>
      </c>
      <c r="N562" s="404">
        <v>75.5</v>
      </c>
      <c r="O562" s="404">
        <v>3.27</v>
      </c>
      <c r="P562" s="439"/>
      <c r="Q562" s="404"/>
      <c r="R562" s="404"/>
      <c r="S562" s="439"/>
      <c r="T562" s="404">
        <v>443.78000000000003</v>
      </c>
      <c r="U562" s="404">
        <v>-0.56999999999999995</v>
      </c>
      <c r="V562" s="404"/>
      <c r="W562" s="404"/>
      <c r="X562" s="404">
        <v>449.87</v>
      </c>
      <c r="Y562" s="404"/>
      <c r="Z562" s="404"/>
      <c r="AA562" s="404">
        <v>464.81</v>
      </c>
      <c r="AB562" s="406">
        <v>1</v>
      </c>
      <c r="AC562" s="406">
        <v>1</v>
      </c>
      <c r="AD562" s="404">
        <v>3.4409999999999998</v>
      </c>
      <c r="AE562" s="404">
        <v>3.0280800000000001</v>
      </c>
      <c r="AF562" s="404">
        <v>10.23</v>
      </c>
      <c r="AG562" s="404"/>
      <c r="AH562" s="404"/>
      <c r="AI562" s="406"/>
      <c r="AJ562" s="406"/>
    </row>
    <row r="563" spans="1:36" s="9" customFormat="1" ht="12.75" x14ac:dyDescent="0.2">
      <c r="A563" s="407">
        <v>259</v>
      </c>
      <c r="B563" s="408" t="s">
        <v>1575</v>
      </c>
      <c r="C563" s="438" t="s">
        <v>1577</v>
      </c>
      <c r="D563" s="438"/>
      <c r="E563" s="438"/>
      <c r="F563" s="438"/>
      <c r="G563" s="438"/>
      <c r="H563" s="438"/>
      <c r="I563" s="438"/>
      <c r="J563" s="412" t="s">
        <v>78</v>
      </c>
      <c r="K563" s="404">
        <v>120.36</v>
      </c>
      <c r="L563" s="404">
        <v>28.57</v>
      </c>
      <c r="M563" s="404">
        <v>1233.51</v>
      </c>
      <c r="N563" s="404">
        <v>762.75</v>
      </c>
      <c r="O563" s="404">
        <v>39.94</v>
      </c>
      <c r="P563" s="439">
        <v>4165.37</v>
      </c>
      <c r="Q563" s="404">
        <v>394.6</v>
      </c>
      <c r="R563" s="404"/>
      <c r="S563" s="439"/>
      <c r="T563" s="404"/>
      <c r="U563" s="404"/>
      <c r="V563" s="404"/>
      <c r="W563" s="404">
        <v>4622.29</v>
      </c>
      <c r="X563" s="404">
        <v>4586.62</v>
      </c>
      <c r="Y563" s="404">
        <v>4738.92</v>
      </c>
      <c r="Z563" s="404">
        <v>0</v>
      </c>
      <c r="AA563" s="404">
        <v>4738.92</v>
      </c>
      <c r="AB563" s="406">
        <v>1</v>
      </c>
      <c r="AC563" s="406">
        <v>1</v>
      </c>
      <c r="AD563" s="404">
        <v>1</v>
      </c>
      <c r="AE563" s="404">
        <v>1</v>
      </c>
      <c r="AF563" s="404">
        <v>1233.51</v>
      </c>
      <c r="AG563" s="404"/>
      <c r="AH563" s="404"/>
      <c r="AI563" s="406"/>
      <c r="AJ563" s="406"/>
    </row>
    <row r="564" spans="1:36" s="9" customFormat="1" ht="12.75" x14ac:dyDescent="0.2">
      <c r="A564" s="408"/>
      <c r="B564" s="408"/>
      <c r="C564" s="438"/>
      <c r="D564" s="438"/>
      <c r="E564" s="438"/>
      <c r="F564" s="438"/>
      <c r="G564" s="438"/>
      <c r="H564" s="438"/>
      <c r="I564" s="438"/>
      <c r="J564" s="411" t="s">
        <v>1617</v>
      </c>
      <c r="K564" s="404">
        <v>1144.48</v>
      </c>
      <c r="L564" s="404">
        <v>16.12</v>
      </c>
      <c r="M564" s="404">
        <v>109.84</v>
      </c>
      <c r="N564" s="404">
        <v>811.14</v>
      </c>
      <c r="O564" s="404">
        <v>35.14</v>
      </c>
      <c r="P564" s="439"/>
      <c r="Q564" s="404"/>
      <c r="R564" s="404"/>
      <c r="S564" s="439"/>
      <c r="T564" s="404">
        <v>4559.97</v>
      </c>
      <c r="U564" s="404">
        <v>-6.08</v>
      </c>
      <c r="V564" s="404"/>
      <c r="W564" s="404"/>
      <c r="X564" s="404">
        <v>4622.29</v>
      </c>
      <c r="Y564" s="404"/>
      <c r="Z564" s="404"/>
      <c r="AA564" s="404">
        <v>4775.7700000000004</v>
      </c>
      <c r="AB564" s="406">
        <v>1</v>
      </c>
      <c r="AC564" s="406">
        <v>1</v>
      </c>
      <c r="AD564" s="404">
        <v>3.4409999999999998</v>
      </c>
      <c r="AE564" s="404">
        <v>3.0280800000000001</v>
      </c>
      <c r="AF564" s="404">
        <v>109.84</v>
      </c>
      <c r="AG564" s="404"/>
      <c r="AH564" s="404"/>
      <c r="AI564" s="406"/>
      <c r="AJ564" s="406"/>
    </row>
    <row r="565" spans="1:36" s="9" customFormat="1" ht="12.75" x14ac:dyDescent="0.2">
      <c r="A565" s="407">
        <v>260</v>
      </c>
      <c r="B565" s="408" t="s">
        <v>1575</v>
      </c>
      <c r="C565" s="438" t="s">
        <v>1578</v>
      </c>
      <c r="D565" s="438"/>
      <c r="E565" s="438"/>
      <c r="F565" s="438"/>
      <c r="G565" s="438"/>
      <c r="H565" s="438"/>
      <c r="I565" s="438"/>
      <c r="J565" s="412" t="s">
        <v>82</v>
      </c>
      <c r="K565" s="404">
        <v>5.3</v>
      </c>
      <c r="L565" s="404">
        <v>2.2400000000000002</v>
      </c>
      <c r="M565" s="404">
        <v>306.88</v>
      </c>
      <c r="N565" s="404">
        <v>33.04</v>
      </c>
      <c r="O565" s="404">
        <v>1.73</v>
      </c>
      <c r="P565" s="439">
        <v>456.2</v>
      </c>
      <c r="Q565" s="404">
        <v>17.100000000000001</v>
      </c>
      <c r="R565" s="404"/>
      <c r="S565" s="439"/>
      <c r="T565" s="404"/>
      <c r="U565" s="404"/>
      <c r="V565" s="404"/>
      <c r="W565" s="404">
        <v>480.14</v>
      </c>
      <c r="X565" s="404">
        <v>478.6</v>
      </c>
      <c r="Y565" s="404">
        <v>494.49</v>
      </c>
      <c r="Z565" s="404">
        <v>0</v>
      </c>
      <c r="AA565" s="404">
        <v>494.49</v>
      </c>
      <c r="AB565" s="406">
        <v>1</v>
      </c>
      <c r="AC565" s="406">
        <v>1</v>
      </c>
      <c r="AD565" s="404">
        <v>1</v>
      </c>
      <c r="AE565" s="404">
        <v>1</v>
      </c>
      <c r="AF565" s="404">
        <v>306.88</v>
      </c>
      <c r="AG565" s="404"/>
      <c r="AH565" s="404"/>
      <c r="AI565" s="406"/>
      <c r="AJ565" s="406"/>
    </row>
    <row r="566" spans="1:36" s="9" customFormat="1" ht="12.75" x14ac:dyDescent="0.2">
      <c r="A566" s="408"/>
      <c r="B566" s="408"/>
      <c r="C566" s="438"/>
      <c r="D566" s="438"/>
      <c r="E566" s="438"/>
      <c r="F566" s="438"/>
      <c r="G566" s="438"/>
      <c r="H566" s="438"/>
      <c r="I566" s="438"/>
      <c r="J566" s="411" t="s">
        <v>1618</v>
      </c>
      <c r="K566" s="404">
        <v>49.02</v>
      </c>
      <c r="L566" s="404">
        <v>1.26</v>
      </c>
      <c r="M566" s="404">
        <v>26.63</v>
      </c>
      <c r="N566" s="404">
        <v>35.14</v>
      </c>
      <c r="O566" s="404">
        <v>1.52</v>
      </c>
      <c r="P566" s="439"/>
      <c r="Q566" s="404"/>
      <c r="R566" s="404"/>
      <c r="S566" s="439"/>
      <c r="T566" s="404">
        <v>473.3</v>
      </c>
      <c r="U566" s="404">
        <v>-0.26</v>
      </c>
      <c r="V566" s="404"/>
      <c r="W566" s="404"/>
      <c r="X566" s="404">
        <v>480.14</v>
      </c>
      <c r="Y566" s="404"/>
      <c r="Z566" s="404"/>
      <c r="AA566" s="404">
        <v>496.08</v>
      </c>
      <c r="AB566" s="406">
        <v>1</v>
      </c>
      <c r="AC566" s="406">
        <v>1</v>
      </c>
      <c r="AD566" s="404">
        <v>3.4409999999999998</v>
      </c>
      <c r="AE566" s="404">
        <v>3.0280800000000001</v>
      </c>
      <c r="AF566" s="404">
        <v>26.63</v>
      </c>
      <c r="AG566" s="404"/>
      <c r="AH566" s="404"/>
      <c r="AI566" s="406"/>
      <c r="AJ566" s="406"/>
    </row>
    <row r="567" spans="1:36" s="9" customFormat="1" ht="12.75" x14ac:dyDescent="0.2">
      <c r="A567" s="407">
        <v>261</v>
      </c>
      <c r="B567" s="408" t="s">
        <v>1575</v>
      </c>
      <c r="C567" s="438" t="s">
        <v>1579</v>
      </c>
      <c r="D567" s="438"/>
      <c r="E567" s="438"/>
      <c r="F567" s="438"/>
      <c r="G567" s="438"/>
      <c r="H567" s="438"/>
      <c r="I567" s="438"/>
      <c r="J567" s="412" t="s">
        <v>78</v>
      </c>
      <c r="K567" s="404">
        <v>12.67</v>
      </c>
      <c r="L567" s="404">
        <v>5.24</v>
      </c>
      <c r="M567" s="404">
        <v>1055.74</v>
      </c>
      <c r="N567" s="404">
        <v>83.69</v>
      </c>
      <c r="O567" s="404">
        <v>4.38</v>
      </c>
      <c r="P567" s="439">
        <v>1426.68</v>
      </c>
      <c r="Q567" s="404">
        <v>43.3</v>
      </c>
      <c r="R567" s="404"/>
      <c r="S567" s="439"/>
      <c r="T567" s="404"/>
      <c r="U567" s="404"/>
      <c r="V567" s="404"/>
      <c r="W567" s="404">
        <v>1491.36</v>
      </c>
      <c r="X567" s="404">
        <v>1487.44</v>
      </c>
      <c r="Y567" s="404">
        <v>1536.83</v>
      </c>
      <c r="Z567" s="404">
        <v>0</v>
      </c>
      <c r="AA567" s="404">
        <v>1536.83</v>
      </c>
      <c r="AB567" s="406">
        <v>1</v>
      </c>
      <c r="AC567" s="406">
        <v>1</v>
      </c>
      <c r="AD567" s="404">
        <v>1</v>
      </c>
      <c r="AE567" s="404">
        <v>1</v>
      </c>
      <c r="AF567" s="404">
        <v>1055.74</v>
      </c>
      <c r="AG567" s="404"/>
      <c r="AH567" s="404"/>
      <c r="AI567" s="406"/>
      <c r="AJ567" s="406"/>
    </row>
    <row r="568" spans="1:36" s="9" customFormat="1" ht="12.75" x14ac:dyDescent="0.2">
      <c r="A568" s="408"/>
      <c r="B568" s="408"/>
      <c r="C568" s="438"/>
      <c r="D568" s="438"/>
      <c r="E568" s="438"/>
      <c r="F568" s="438"/>
      <c r="G568" s="438"/>
      <c r="H568" s="438"/>
      <c r="I568" s="438"/>
      <c r="J568" s="411" t="s">
        <v>1619</v>
      </c>
      <c r="K568" s="404">
        <v>124.38</v>
      </c>
      <c r="L568" s="404">
        <v>2.96</v>
      </c>
      <c r="M568" s="404">
        <v>60.39</v>
      </c>
      <c r="N568" s="404">
        <v>89</v>
      </c>
      <c r="O568" s="404">
        <v>3.86</v>
      </c>
      <c r="P568" s="439"/>
      <c r="Q568" s="404"/>
      <c r="R568" s="404"/>
      <c r="S568" s="439"/>
      <c r="T568" s="404">
        <v>1469.98</v>
      </c>
      <c r="U568" s="404">
        <v>-0.67</v>
      </c>
      <c r="V568" s="404"/>
      <c r="W568" s="404"/>
      <c r="X568" s="404">
        <v>1491.36</v>
      </c>
      <c r="Y568" s="404"/>
      <c r="Z568" s="404"/>
      <c r="AA568" s="404">
        <v>1540.8799999999999</v>
      </c>
      <c r="AB568" s="406">
        <v>1</v>
      </c>
      <c r="AC568" s="406">
        <v>1</v>
      </c>
      <c r="AD568" s="404">
        <v>3.4409999999999998</v>
      </c>
      <c r="AE568" s="404">
        <v>3.0280800000000001</v>
      </c>
      <c r="AF568" s="404">
        <v>60.39</v>
      </c>
      <c r="AG568" s="404"/>
      <c r="AH568" s="404"/>
      <c r="AI568" s="406"/>
      <c r="AJ568" s="406"/>
    </row>
    <row r="569" spans="1:36" s="9" customFormat="1" ht="12.75" x14ac:dyDescent="0.2">
      <c r="A569" s="407">
        <v>262</v>
      </c>
      <c r="B569" s="408" t="s">
        <v>1575</v>
      </c>
      <c r="C569" s="438" t="s">
        <v>1580</v>
      </c>
      <c r="D569" s="438"/>
      <c r="E569" s="438"/>
      <c r="F569" s="438"/>
      <c r="G569" s="438"/>
      <c r="H569" s="438"/>
      <c r="I569" s="438"/>
      <c r="J569" s="412" t="s">
        <v>1581</v>
      </c>
      <c r="K569" s="404">
        <v>8.69</v>
      </c>
      <c r="L569" s="404">
        <v>5.28</v>
      </c>
      <c r="M569" s="404">
        <v>35.049999999999997</v>
      </c>
      <c r="N569" s="404">
        <v>52.02</v>
      </c>
      <c r="O569" s="404">
        <v>2.72</v>
      </c>
      <c r="P569" s="439">
        <v>234.74</v>
      </c>
      <c r="Q569" s="404">
        <v>26.91</v>
      </c>
      <c r="R569" s="404"/>
      <c r="S569" s="439"/>
      <c r="T569" s="404"/>
      <c r="U569" s="404"/>
      <c r="V569" s="404"/>
      <c r="W569" s="404">
        <v>265.16000000000003</v>
      </c>
      <c r="X569" s="404">
        <v>262.73</v>
      </c>
      <c r="Y569" s="404">
        <v>271.45</v>
      </c>
      <c r="Z569" s="404">
        <v>0</v>
      </c>
      <c r="AA569" s="404">
        <v>271.45</v>
      </c>
      <c r="AB569" s="406">
        <v>1</v>
      </c>
      <c r="AC569" s="406">
        <v>1</v>
      </c>
      <c r="AD569" s="404">
        <v>1</v>
      </c>
      <c r="AE569" s="404">
        <v>1</v>
      </c>
      <c r="AF569" s="404">
        <v>35.049999999999997</v>
      </c>
      <c r="AG569" s="404"/>
      <c r="AH569" s="404"/>
      <c r="AI569" s="406"/>
      <c r="AJ569" s="406"/>
    </row>
    <row r="570" spans="1:36" s="9" customFormat="1" ht="12.75" x14ac:dyDescent="0.2">
      <c r="A570" s="408"/>
      <c r="B570" s="408"/>
      <c r="C570" s="438"/>
      <c r="D570" s="438"/>
      <c r="E570" s="438"/>
      <c r="F570" s="438"/>
      <c r="G570" s="438"/>
      <c r="H570" s="438"/>
      <c r="I570" s="438"/>
      <c r="J570" s="411" t="s">
        <v>1620</v>
      </c>
      <c r="K570" s="404">
        <v>79.16</v>
      </c>
      <c r="L570" s="404"/>
      <c r="M570" s="404">
        <v>2.78</v>
      </c>
      <c r="N570" s="404">
        <v>55.33</v>
      </c>
      <c r="O570" s="404">
        <v>2.4</v>
      </c>
      <c r="P570" s="439"/>
      <c r="Q570" s="404"/>
      <c r="R570" s="404"/>
      <c r="S570" s="439"/>
      <c r="T570" s="404">
        <v>261.65000000000003</v>
      </c>
      <c r="U570" s="404">
        <v>-0.41</v>
      </c>
      <c r="V570" s="404"/>
      <c r="W570" s="404"/>
      <c r="X570" s="404">
        <v>265.16000000000003</v>
      </c>
      <c r="Y570" s="404"/>
      <c r="Z570" s="404"/>
      <c r="AA570" s="404">
        <v>273.95999999999998</v>
      </c>
      <c r="AB570" s="406">
        <v>1</v>
      </c>
      <c r="AC570" s="406">
        <v>1</v>
      </c>
      <c r="AD570" s="404">
        <v>3.4409999999999998</v>
      </c>
      <c r="AE570" s="404">
        <v>3.0280800000000001</v>
      </c>
      <c r="AF570" s="404">
        <v>2.78</v>
      </c>
      <c r="AG570" s="404"/>
      <c r="AH570" s="404"/>
      <c r="AI570" s="406"/>
      <c r="AJ570" s="406"/>
    </row>
    <row r="571" spans="1:36" s="9" customFormat="1" ht="12.75" x14ac:dyDescent="0.2">
      <c r="A571" s="407">
        <v>263</v>
      </c>
      <c r="B571" s="408" t="s">
        <v>1575</v>
      </c>
      <c r="C571" s="438" t="s">
        <v>1582</v>
      </c>
      <c r="D571" s="438"/>
      <c r="E571" s="438"/>
      <c r="F571" s="438"/>
      <c r="G571" s="438"/>
      <c r="H571" s="438"/>
      <c r="I571" s="438"/>
      <c r="J571" s="412" t="s">
        <v>82</v>
      </c>
      <c r="K571" s="404">
        <v>10.119999999999999</v>
      </c>
      <c r="L571" s="404"/>
      <c r="M571" s="404">
        <v>405.77</v>
      </c>
      <c r="N571" s="404">
        <v>56.06</v>
      </c>
      <c r="O571" s="404">
        <v>2.94</v>
      </c>
      <c r="P571" s="439">
        <v>644.55999999999995</v>
      </c>
      <c r="Q571" s="404">
        <v>29</v>
      </c>
      <c r="R571" s="404"/>
      <c r="S571" s="439"/>
      <c r="T571" s="404"/>
      <c r="U571" s="404"/>
      <c r="V571" s="404"/>
      <c r="W571" s="404">
        <v>683.21</v>
      </c>
      <c r="X571" s="404">
        <v>680.59</v>
      </c>
      <c r="Y571" s="404">
        <v>703.19</v>
      </c>
      <c r="Z571" s="404">
        <v>0</v>
      </c>
      <c r="AA571" s="404">
        <v>703.19</v>
      </c>
      <c r="AB571" s="406">
        <v>1</v>
      </c>
      <c r="AC571" s="406">
        <v>1</v>
      </c>
      <c r="AD571" s="404">
        <v>1</v>
      </c>
      <c r="AE571" s="404">
        <v>1</v>
      </c>
      <c r="AF571" s="404">
        <v>405.77</v>
      </c>
      <c r="AG571" s="404"/>
      <c r="AH571" s="404"/>
      <c r="AI571" s="406"/>
      <c r="AJ571" s="406"/>
    </row>
    <row r="572" spans="1:36" s="9" customFormat="1" ht="12.75" x14ac:dyDescent="0.2">
      <c r="A572" s="408"/>
      <c r="B572" s="408"/>
      <c r="C572" s="438"/>
      <c r="D572" s="438"/>
      <c r="E572" s="438"/>
      <c r="F572" s="438"/>
      <c r="G572" s="438"/>
      <c r="H572" s="438"/>
      <c r="I572" s="438"/>
      <c r="J572" s="411" t="s">
        <v>1621</v>
      </c>
      <c r="K572" s="404">
        <v>85.3</v>
      </c>
      <c r="L572" s="404"/>
      <c r="M572" s="404">
        <v>32.29</v>
      </c>
      <c r="N572" s="404">
        <v>59.62</v>
      </c>
      <c r="O572" s="404">
        <v>2.58</v>
      </c>
      <c r="P572" s="439"/>
      <c r="Q572" s="404"/>
      <c r="R572" s="404"/>
      <c r="S572" s="439"/>
      <c r="T572" s="404">
        <v>673.56</v>
      </c>
      <c r="U572" s="404">
        <v>-0.45</v>
      </c>
      <c r="V572" s="404"/>
      <c r="W572" s="404"/>
      <c r="X572" s="404">
        <v>683.21</v>
      </c>
      <c r="Y572" s="404"/>
      <c r="Z572" s="404"/>
      <c r="AA572" s="404">
        <v>705.90000000000009</v>
      </c>
      <c r="AB572" s="406">
        <v>1</v>
      </c>
      <c r="AC572" s="406">
        <v>1</v>
      </c>
      <c r="AD572" s="404">
        <v>3.4409999999999998</v>
      </c>
      <c r="AE572" s="404">
        <v>3.0280800000000001</v>
      </c>
      <c r="AF572" s="404">
        <v>32.29</v>
      </c>
      <c r="AG572" s="404"/>
      <c r="AH572" s="404"/>
      <c r="AI572" s="406"/>
      <c r="AJ572" s="406"/>
    </row>
    <row r="573" spans="1:36" s="9" customFormat="1" ht="12.75" x14ac:dyDescent="0.2">
      <c r="A573" s="407">
        <v>264</v>
      </c>
      <c r="B573" s="408" t="s">
        <v>1575</v>
      </c>
      <c r="C573" s="438" t="s">
        <v>1583</v>
      </c>
      <c r="D573" s="438"/>
      <c r="E573" s="438"/>
      <c r="F573" s="438"/>
      <c r="G573" s="438"/>
      <c r="H573" s="438"/>
      <c r="I573" s="438"/>
      <c r="J573" s="412" t="s">
        <v>82</v>
      </c>
      <c r="K573" s="404">
        <v>65.75</v>
      </c>
      <c r="L573" s="404">
        <v>10.89</v>
      </c>
      <c r="M573" s="404">
        <v>5207.0200000000004</v>
      </c>
      <c r="N573" s="404">
        <v>364.11</v>
      </c>
      <c r="O573" s="404">
        <v>19.059999999999999</v>
      </c>
      <c r="P573" s="439">
        <v>6857.43</v>
      </c>
      <c r="Q573" s="404">
        <v>188.37</v>
      </c>
      <c r="R573" s="404"/>
      <c r="S573" s="439"/>
      <c r="T573" s="404"/>
      <c r="U573" s="404"/>
      <c r="V573" s="404"/>
      <c r="W573" s="404">
        <v>7148.59</v>
      </c>
      <c r="X573" s="404">
        <v>7131.56</v>
      </c>
      <c r="Y573" s="404">
        <v>7368.37</v>
      </c>
      <c r="Z573" s="404">
        <v>0</v>
      </c>
      <c r="AA573" s="404">
        <v>7368.37</v>
      </c>
      <c r="AB573" s="406">
        <v>1</v>
      </c>
      <c r="AC573" s="406">
        <v>1</v>
      </c>
      <c r="AD573" s="404">
        <v>1</v>
      </c>
      <c r="AE573" s="404">
        <v>1</v>
      </c>
      <c r="AF573" s="404">
        <v>5207.0200000000004</v>
      </c>
      <c r="AG573" s="404"/>
      <c r="AH573" s="404"/>
      <c r="AI573" s="406"/>
      <c r="AJ573" s="406"/>
    </row>
    <row r="574" spans="1:36" s="9" customFormat="1" ht="12.75" x14ac:dyDescent="0.2">
      <c r="A574" s="408"/>
      <c r="B574" s="408"/>
      <c r="C574" s="438"/>
      <c r="D574" s="438"/>
      <c r="E574" s="438"/>
      <c r="F574" s="438"/>
      <c r="G574" s="438"/>
      <c r="H574" s="438"/>
      <c r="I574" s="438"/>
      <c r="J574" s="411" t="s">
        <v>1622</v>
      </c>
      <c r="K574" s="404">
        <v>552.98</v>
      </c>
      <c r="L574" s="404">
        <v>1.05</v>
      </c>
      <c r="M574" s="404">
        <v>299.38</v>
      </c>
      <c r="N574" s="404">
        <v>387.21</v>
      </c>
      <c r="O574" s="404">
        <v>16.78</v>
      </c>
      <c r="P574" s="439"/>
      <c r="Q574" s="404"/>
      <c r="R574" s="404"/>
      <c r="S574" s="439"/>
      <c r="T574" s="404">
        <v>7045.8</v>
      </c>
      <c r="U574" s="404">
        <v>-2.9</v>
      </c>
      <c r="V574" s="404"/>
      <c r="W574" s="404"/>
      <c r="X574" s="404">
        <v>7148.59</v>
      </c>
      <c r="Y574" s="404"/>
      <c r="Z574" s="404"/>
      <c r="AA574" s="404">
        <v>7385.97</v>
      </c>
      <c r="AB574" s="406">
        <v>1</v>
      </c>
      <c r="AC574" s="406">
        <v>1</v>
      </c>
      <c r="AD574" s="404">
        <v>3.4409999999999998</v>
      </c>
      <c r="AE574" s="404">
        <v>3.0280800000000001</v>
      </c>
      <c r="AF574" s="404">
        <v>299.38</v>
      </c>
      <c r="AG574" s="404"/>
      <c r="AH574" s="404"/>
      <c r="AI574" s="406"/>
      <c r="AJ574" s="406"/>
    </row>
    <row r="575" spans="1:36" s="9" customFormat="1" ht="12.75" x14ac:dyDescent="0.2">
      <c r="A575" s="440" t="s">
        <v>1585</v>
      </c>
      <c r="B575" s="440"/>
      <c r="C575" s="441" t="s">
        <v>1586</v>
      </c>
      <c r="D575" s="441"/>
      <c r="E575" s="441"/>
      <c r="F575" s="441"/>
      <c r="G575" s="441"/>
      <c r="H575" s="441"/>
      <c r="I575" s="441"/>
      <c r="J575" s="409"/>
      <c r="K575" s="413">
        <v>0</v>
      </c>
      <c r="L575" s="413">
        <v>0</v>
      </c>
      <c r="M575" s="413">
        <v>9920.36</v>
      </c>
      <c r="N575" s="413">
        <v>0</v>
      </c>
      <c r="O575" s="413">
        <v>0</v>
      </c>
      <c r="P575" s="413">
        <v>10708.04</v>
      </c>
      <c r="Q575" s="413">
        <v>0</v>
      </c>
      <c r="R575" s="413">
        <v>0</v>
      </c>
      <c r="S575" s="413">
        <v>0</v>
      </c>
      <c r="T575" s="413">
        <v>0</v>
      </c>
      <c r="U575" s="413">
        <v>0</v>
      </c>
      <c r="V575" s="413">
        <v>0</v>
      </c>
      <c r="W575" s="413">
        <v>10868.66</v>
      </c>
      <c r="X575" s="410">
        <v>10868.66</v>
      </c>
      <c r="Y575" s="410">
        <v>11229.56</v>
      </c>
      <c r="Z575" s="410">
        <v>0</v>
      </c>
      <c r="AA575" s="405">
        <v>11229.56</v>
      </c>
      <c r="AB575" s="405"/>
      <c r="AC575" s="405"/>
      <c r="AD575" s="413"/>
      <c r="AE575" s="413"/>
      <c r="AF575" s="413">
        <v>9920.36</v>
      </c>
      <c r="AG575" s="413">
        <v>0</v>
      </c>
      <c r="AH575" s="413">
        <v>0</v>
      </c>
      <c r="AI575" s="405"/>
      <c r="AJ575" s="405"/>
    </row>
    <row r="576" spans="1:36" s="9" customFormat="1" ht="12.75" x14ac:dyDescent="0.2">
      <c r="A576" s="440"/>
      <c r="B576" s="440"/>
      <c r="C576" s="441"/>
      <c r="D576" s="441"/>
      <c r="E576" s="441"/>
      <c r="F576" s="441"/>
      <c r="G576" s="441"/>
      <c r="H576" s="441"/>
      <c r="I576" s="441"/>
      <c r="J576" s="409"/>
      <c r="K576" s="413">
        <v>0</v>
      </c>
      <c r="L576" s="413">
        <v>0</v>
      </c>
      <c r="M576" s="413">
        <v>787.68000000000006</v>
      </c>
      <c r="N576" s="413">
        <v>0</v>
      </c>
      <c r="O576" s="413">
        <v>0</v>
      </c>
      <c r="P576" s="413"/>
      <c r="Q576" s="413">
        <v>0</v>
      </c>
      <c r="R576" s="413">
        <v>0</v>
      </c>
      <c r="S576" s="413"/>
      <c r="T576" s="413">
        <v>10708.04</v>
      </c>
      <c r="U576" s="413">
        <v>0</v>
      </c>
      <c r="V576" s="413">
        <v>0</v>
      </c>
      <c r="W576" s="413">
        <v>0</v>
      </c>
      <c r="X576" s="410">
        <v>10868.66</v>
      </c>
      <c r="Y576" s="410">
        <v>0</v>
      </c>
      <c r="Z576" s="410">
        <v>0</v>
      </c>
      <c r="AA576" s="405">
        <v>11229.56</v>
      </c>
      <c r="AB576" s="405"/>
      <c r="AC576" s="405"/>
      <c r="AD576" s="413"/>
      <c r="AE576" s="413"/>
      <c r="AF576" s="413">
        <v>787.68000000000006</v>
      </c>
      <c r="AG576" s="413">
        <v>0</v>
      </c>
      <c r="AH576" s="413">
        <v>0</v>
      </c>
      <c r="AI576" s="405"/>
      <c r="AJ576" s="405"/>
    </row>
    <row r="577" spans="1:36" s="9" customFormat="1" ht="12.75" x14ac:dyDescent="0.2">
      <c r="A577" s="407">
        <v>319</v>
      </c>
      <c r="B577" s="408" t="s">
        <v>621</v>
      </c>
      <c r="C577" s="438" t="s">
        <v>1587</v>
      </c>
      <c r="D577" s="438"/>
      <c r="E577" s="438"/>
      <c r="F577" s="438"/>
      <c r="G577" s="438"/>
      <c r="H577" s="438"/>
      <c r="I577" s="438"/>
      <c r="J577" s="412" t="s">
        <v>169</v>
      </c>
      <c r="K577" s="404"/>
      <c r="L577" s="404"/>
      <c r="M577" s="404">
        <v>-1168.68</v>
      </c>
      <c r="N577" s="404"/>
      <c r="O577" s="404"/>
      <c r="P577" s="439">
        <v>-1261.47</v>
      </c>
      <c r="Q577" s="404"/>
      <c r="R577" s="404"/>
      <c r="S577" s="439"/>
      <c r="T577" s="404"/>
      <c r="U577" s="404"/>
      <c r="V577" s="404"/>
      <c r="W577" s="404">
        <v>-1280.3900000000001</v>
      </c>
      <c r="X577" s="404">
        <v>-1280.3900000000001</v>
      </c>
      <c r="Y577" s="404">
        <v>-1322.91</v>
      </c>
      <c r="Z577" s="404">
        <v>0</v>
      </c>
      <c r="AA577" s="404">
        <v>-1322.91</v>
      </c>
      <c r="AB577" s="406">
        <v>1</v>
      </c>
      <c r="AC577" s="406">
        <v>1</v>
      </c>
      <c r="AD577" s="404">
        <v>1</v>
      </c>
      <c r="AE577" s="404">
        <v>1</v>
      </c>
      <c r="AF577" s="404">
        <v>-1168.68</v>
      </c>
      <c r="AG577" s="404"/>
      <c r="AH577" s="404"/>
      <c r="AI577" s="406"/>
      <c r="AJ577" s="406"/>
    </row>
    <row r="578" spans="1:36" s="9" customFormat="1" ht="12.75" x14ac:dyDescent="0.2">
      <c r="A578" s="408"/>
      <c r="B578" s="408"/>
      <c r="C578" s="438"/>
      <c r="D578" s="438"/>
      <c r="E578" s="438"/>
      <c r="F578" s="438"/>
      <c r="G578" s="438"/>
      <c r="H578" s="438"/>
      <c r="I578" s="438"/>
      <c r="J578" s="411" t="s">
        <v>284</v>
      </c>
      <c r="K578" s="404"/>
      <c r="L578" s="404"/>
      <c r="M578" s="404">
        <v>-92.79</v>
      </c>
      <c r="N578" s="404"/>
      <c r="O578" s="404"/>
      <c r="P578" s="439"/>
      <c r="Q578" s="404"/>
      <c r="R578" s="404"/>
      <c r="S578" s="439"/>
      <c r="T578" s="404">
        <v>-1261.47</v>
      </c>
      <c r="U578" s="404"/>
      <c r="V578" s="404"/>
      <c r="W578" s="404"/>
      <c r="X578" s="404">
        <v>-1280.3900000000001</v>
      </c>
      <c r="Y578" s="404"/>
      <c r="Z578" s="404"/>
      <c r="AA578" s="404">
        <v>-1322.91</v>
      </c>
      <c r="AB578" s="406">
        <v>1</v>
      </c>
      <c r="AC578" s="406">
        <v>1</v>
      </c>
      <c r="AD578" s="404">
        <v>3.4409999999999998</v>
      </c>
      <c r="AE578" s="404">
        <v>3.0280800000000001</v>
      </c>
      <c r="AF578" s="404">
        <v>-92.79</v>
      </c>
      <c r="AG578" s="404"/>
      <c r="AH578" s="404"/>
      <c r="AI578" s="406"/>
      <c r="AJ578" s="406"/>
    </row>
    <row r="579" spans="1:36" s="9" customFormat="1" ht="12.75" x14ac:dyDescent="0.2">
      <c r="A579" s="407">
        <v>320</v>
      </c>
      <c r="B579" s="408" t="s">
        <v>621</v>
      </c>
      <c r="C579" s="438" t="s">
        <v>1588</v>
      </c>
      <c r="D579" s="438"/>
      <c r="E579" s="438"/>
      <c r="F579" s="438"/>
      <c r="G579" s="438"/>
      <c r="H579" s="438"/>
      <c r="I579" s="438"/>
      <c r="J579" s="412" t="s">
        <v>169</v>
      </c>
      <c r="K579" s="404"/>
      <c r="L579" s="404"/>
      <c r="M579" s="404">
        <v>11089.04</v>
      </c>
      <c r="N579" s="404"/>
      <c r="O579" s="404"/>
      <c r="P579" s="439">
        <v>11969.51</v>
      </c>
      <c r="Q579" s="404"/>
      <c r="R579" s="404"/>
      <c r="S579" s="439"/>
      <c r="T579" s="404"/>
      <c r="U579" s="404"/>
      <c r="V579" s="404"/>
      <c r="W579" s="404">
        <v>12149.05</v>
      </c>
      <c r="X579" s="404">
        <v>12149.05</v>
      </c>
      <c r="Y579" s="404">
        <v>12552.47</v>
      </c>
      <c r="Z579" s="404">
        <v>0</v>
      </c>
      <c r="AA579" s="404">
        <v>12552.47</v>
      </c>
      <c r="AB579" s="406">
        <v>1</v>
      </c>
      <c r="AC579" s="406">
        <v>1</v>
      </c>
      <c r="AD579" s="404">
        <v>1</v>
      </c>
      <c r="AE579" s="404">
        <v>1</v>
      </c>
      <c r="AF579" s="404">
        <v>11089.04</v>
      </c>
      <c r="AG579" s="404"/>
      <c r="AH579" s="404"/>
      <c r="AI579" s="406"/>
      <c r="AJ579" s="406"/>
    </row>
    <row r="580" spans="1:36" s="9" customFormat="1" ht="12.75" x14ac:dyDescent="0.2">
      <c r="A580" s="408"/>
      <c r="B580" s="408"/>
      <c r="C580" s="438"/>
      <c r="D580" s="438"/>
      <c r="E580" s="438"/>
      <c r="F580" s="438"/>
      <c r="G580" s="438"/>
      <c r="H580" s="438"/>
      <c r="I580" s="438"/>
      <c r="J580" s="411" t="s">
        <v>237</v>
      </c>
      <c r="K580" s="404"/>
      <c r="L580" s="404"/>
      <c r="M580" s="404">
        <v>880.47</v>
      </c>
      <c r="N580" s="404"/>
      <c r="O580" s="404"/>
      <c r="P580" s="439"/>
      <c r="Q580" s="404"/>
      <c r="R580" s="404"/>
      <c r="S580" s="439"/>
      <c r="T580" s="404">
        <v>11969.51</v>
      </c>
      <c r="U580" s="404"/>
      <c r="V580" s="404"/>
      <c r="W580" s="404"/>
      <c r="X580" s="404">
        <v>12149.05</v>
      </c>
      <c r="Y580" s="404"/>
      <c r="Z580" s="404"/>
      <c r="AA580" s="404">
        <v>12552.47</v>
      </c>
      <c r="AB580" s="406">
        <v>1</v>
      </c>
      <c r="AC580" s="406">
        <v>1</v>
      </c>
      <c r="AD580" s="404">
        <v>3.4409999999999998</v>
      </c>
      <c r="AE580" s="404">
        <v>3.0280800000000001</v>
      </c>
      <c r="AF580" s="404">
        <v>880.47</v>
      </c>
      <c r="AG580" s="404"/>
      <c r="AH580" s="404"/>
      <c r="AI580" s="406"/>
      <c r="AJ580" s="406"/>
    </row>
    <row r="581" spans="1:36" s="9" customFormat="1" ht="12.75" x14ac:dyDescent="0.2">
      <c r="A581" s="440" t="s">
        <v>1589</v>
      </c>
      <c r="B581" s="440"/>
      <c r="C581" s="441" t="s">
        <v>1590</v>
      </c>
      <c r="D581" s="441"/>
      <c r="E581" s="441"/>
      <c r="F581" s="441"/>
      <c r="G581" s="441"/>
      <c r="H581" s="441"/>
      <c r="I581" s="441"/>
      <c r="J581" s="409"/>
      <c r="K581" s="413">
        <v>55.480000000000004</v>
      </c>
      <c r="L581" s="413">
        <v>0</v>
      </c>
      <c r="M581" s="413">
        <v>0</v>
      </c>
      <c r="N581" s="413">
        <v>414.40000000000003</v>
      </c>
      <c r="O581" s="413">
        <v>0</v>
      </c>
      <c r="P581" s="413">
        <v>1578.83</v>
      </c>
      <c r="Q581" s="413">
        <v>341.65999999999997</v>
      </c>
      <c r="R581" s="413">
        <v>0</v>
      </c>
      <c r="S581" s="413">
        <v>0</v>
      </c>
      <c r="T581" s="413">
        <v>0</v>
      </c>
      <c r="U581" s="413">
        <v>0</v>
      </c>
      <c r="V581" s="413">
        <v>0</v>
      </c>
      <c r="W581" s="413">
        <v>1949.3000000000002</v>
      </c>
      <c r="X581" s="410">
        <v>1949.3000000000002</v>
      </c>
      <c r="Y581" s="410">
        <v>2014.03</v>
      </c>
      <c r="Z581" s="410">
        <v>0</v>
      </c>
      <c r="AA581" s="405">
        <v>2014.03</v>
      </c>
      <c r="AB581" s="405"/>
      <c r="AC581" s="405"/>
      <c r="AD581" s="413"/>
      <c r="AE581" s="413"/>
      <c r="AF581" s="413">
        <v>0</v>
      </c>
      <c r="AG581" s="413">
        <v>0</v>
      </c>
      <c r="AH581" s="413">
        <v>0</v>
      </c>
      <c r="AI581" s="405"/>
      <c r="AJ581" s="405"/>
    </row>
    <row r="582" spans="1:36" s="9" customFormat="1" ht="12.75" x14ac:dyDescent="0.2">
      <c r="A582" s="440"/>
      <c r="B582" s="440"/>
      <c r="C582" s="441"/>
      <c r="D582" s="441"/>
      <c r="E582" s="441"/>
      <c r="F582" s="441"/>
      <c r="G582" s="441"/>
      <c r="H582" s="441"/>
      <c r="I582" s="441"/>
      <c r="J582" s="409"/>
      <c r="K582" s="413">
        <v>1004.86</v>
      </c>
      <c r="L582" s="413">
        <v>0</v>
      </c>
      <c r="M582" s="413">
        <v>0</v>
      </c>
      <c r="N582" s="413">
        <v>159.57</v>
      </c>
      <c r="O582" s="413">
        <v>0</v>
      </c>
      <c r="P582" s="413"/>
      <c r="Q582" s="413">
        <v>0</v>
      </c>
      <c r="R582" s="413">
        <v>0</v>
      </c>
      <c r="S582" s="413"/>
      <c r="T582" s="413">
        <v>1920.4899999999998</v>
      </c>
      <c r="U582" s="413">
        <v>0</v>
      </c>
      <c r="V582" s="413">
        <v>0</v>
      </c>
      <c r="W582" s="413">
        <v>0</v>
      </c>
      <c r="X582" s="410">
        <v>1949.3000000000002</v>
      </c>
      <c r="Y582" s="410">
        <v>0</v>
      </c>
      <c r="Z582" s="410">
        <v>0</v>
      </c>
      <c r="AA582" s="405">
        <v>2014.03</v>
      </c>
      <c r="AB582" s="405"/>
      <c r="AC582" s="405"/>
      <c r="AD582" s="413"/>
      <c r="AE582" s="413"/>
      <c r="AF582" s="413">
        <v>0</v>
      </c>
      <c r="AG582" s="413">
        <v>0</v>
      </c>
      <c r="AH582" s="413">
        <v>0</v>
      </c>
      <c r="AI582" s="405"/>
      <c r="AJ582" s="405"/>
    </row>
    <row r="583" spans="1:36" s="9" customFormat="1" ht="12.75" x14ac:dyDescent="0.2">
      <c r="A583" s="407">
        <v>584</v>
      </c>
      <c r="B583" s="408" t="s">
        <v>604</v>
      </c>
      <c r="C583" s="438" t="s">
        <v>1591</v>
      </c>
      <c r="D583" s="438"/>
      <c r="E583" s="438"/>
      <c r="F583" s="438"/>
      <c r="G583" s="438"/>
      <c r="H583" s="438"/>
      <c r="I583" s="438"/>
      <c r="J583" s="412" t="s">
        <v>606</v>
      </c>
      <c r="K583" s="404">
        <v>52.42</v>
      </c>
      <c r="L583" s="404"/>
      <c r="M583" s="404"/>
      <c r="N583" s="404">
        <v>396.72</v>
      </c>
      <c r="O583" s="404"/>
      <c r="P583" s="439">
        <v>1511.47</v>
      </c>
      <c r="Q583" s="404">
        <v>327.08</v>
      </c>
      <c r="R583" s="404"/>
      <c r="S583" s="439"/>
      <c r="T583" s="404"/>
      <c r="U583" s="404"/>
      <c r="V583" s="404"/>
      <c r="W583" s="404">
        <v>1866.13</v>
      </c>
      <c r="X583" s="404">
        <v>1866.13</v>
      </c>
      <c r="Y583" s="404">
        <v>1928.1</v>
      </c>
      <c r="Z583" s="404">
        <v>0</v>
      </c>
      <c r="AA583" s="404">
        <v>1928.1</v>
      </c>
      <c r="AB583" s="406">
        <v>1</v>
      </c>
      <c r="AC583" s="406"/>
      <c r="AD583" s="404"/>
      <c r="AE583" s="404"/>
      <c r="AF583" s="404"/>
      <c r="AG583" s="404"/>
      <c r="AH583" s="404"/>
      <c r="AI583" s="406"/>
      <c r="AJ583" s="406"/>
    </row>
    <row r="584" spans="1:36" s="9" customFormat="1" ht="12.75" x14ac:dyDescent="0.2">
      <c r="A584" s="408"/>
      <c r="B584" s="408"/>
      <c r="C584" s="438"/>
      <c r="D584" s="438"/>
      <c r="E584" s="438"/>
      <c r="F584" s="438"/>
      <c r="G584" s="438"/>
      <c r="H584" s="438"/>
      <c r="I584" s="438"/>
      <c r="J584" s="411" t="s">
        <v>103</v>
      </c>
      <c r="K584" s="404">
        <v>961.99</v>
      </c>
      <c r="L584" s="404"/>
      <c r="M584" s="404"/>
      <c r="N584" s="404">
        <v>152.76</v>
      </c>
      <c r="O584" s="404"/>
      <c r="P584" s="439"/>
      <c r="Q584" s="404"/>
      <c r="R584" s="404"/>
      <c r="S584" s="439"/>
      <c r="T584" s="404">
        <v>1838.55</v>
      </c>
      <c r="U584" s="404"/>
      <c r="V584" s="404"/>
      <c r="W584" s="404"/>
      <c r="X584" s="404">
        <v>1866.13</v>
      </c>
      <c r="Y584" s="404"/>
      <c r="Z584" s="404"/>
      <c r="AA584" s="404">
        <v>1928.1</v>
      </c>
      <c r="AB584" s="406">
        <v>1</v>
      </c>
      <c r="AC584" s="406">
        <v>1</v>
      </c>
      <c r="AD584" s="404"/>
      <c r="AE584" s="404"/>
      <c r="AF584" s="404"/>
      <c r="AG584" s="404"/>
      <c r="AH584" s="404"/>
      <c r="AI584" s="406"/>
      <c r="AJ584" s="406"/>
    </row>
    <row r="585" spans="1:36" s="9" customFormat="1" ht="12.75" x14ac:dyDescent="0.2">
      <c r="A585" s="407">
        <v>585</v>
      </c>
      <c r="B585" s="408" t="s">
        <v>604</v>
      </c>
      <c r="C585" s="438" t="s">
        <v>1592</v>
      </c>
      <c r="D585" s="438"/>
      <c r="E585" s="438"/>
      <c r="F585" s="438"/>
      <c r="G585" s="438"/>
      <c r="H585" s="438"/>
      <c r="I585" s="438"/>
      <c r="J585" s="414" t="s">
        <v>1593</v>
      </c>
      <c r="K585" s="404">
        <v>3.06</v>
      </c>
      <c r="L585" s="404"/>
      <c r="M585" s="404"/>
      <c r="N585" s="404">
        <v>17.68</v>
      </c>
      <c r="O585" s="404"/>
      <c r="P585" s="439">
        <v>67.36</v>
      </c>
      <c r="Q585" s="404">
        <v>14.58</v>
      </c>
      <c r="R585" s="404"/>
      <c r="S585" s="439"/>
      <c r="T585" s="404"/>
      <c r="U585" s="404"/>
      <c r="V585" s="404"/>
      <c r="W585" s="404">
        <v>83.17</v>
      </c>
      <c r="X585" s="404">
        <v>83.17</v>
      </c>
      <c r="Y585" s="404">
        <v>85.93</v>
      </c>
      <c r="Z585" s="404">
        <v>0</v>
      </c>
      <c r="AA585" s="404">
        <v>85.93</v>
      </c>
      <c r="AB585" s="406">
        <v>1</v>
      </c>
      <c r="AC585" s="406"/>
      <c r="AD585" s="404"/>
      <c r="AE585" s="404"/>
      <c r="AF585" s="404"/>
      <c r="AG585" s="404"/>
      <c r="AH585" s="404"/>
      <c r="AI585" s="406"/>
      <c r="AJ585" s="406"/>
    </row>
    <row r="586" spans="1:36" s="9" customFormat="1" ht="12.75" x14ac:dyDescent="0.2">
      <c r="A586" s="408"/>
      <c r="B586" s="408"/>
      <c r="C586" s="438"/>
      <c r="D586" s="438"/>
      <c r="E586" s="438"/>
      <c r="F586" s="438"/>
      <c r="G586" s="438"/>
      <c r="H586" s="438"/>
      <c r="I586" s="438"/>
      <c r="J586" s="411" t="s">
        <v>170</v>
      </c>
      <c r="K586" s="404">
        <v>42.87</v>
      </c>
      <c r="L586" s="404"/>
      <c r="M586" s="404"/>
      <c r="N586" s="404">
        <v>6.81</v>
      </c>
      <c r="O586" s="404"/>
      <c r="P586" s="439"/>
      <c r="Q586" s="404"/>
      <c r="R586" s="404"/>
      <c r="S586" s="439"/>
      <c r="T586" s="404">
        <v>81.94</v>
      </c>
      <c r="U586" s="404"/>
      <c r="V586" s="404"/>
      <c r="W586" s="404"/>
      <c r="X586" s="404">
        <v>83.17</v>
      </c>
      <c r="Y586" s="404"/>
      <c r="Z586" s="404"/>
      <c r="AA586" s="404">
        <v>85.93</v>
      </c>
      <c r="AB586" s="406">
        <v>1</v>
      </c>
      <c r="AC586" s="406">
        <v>1</v>
      </c>
      <c r="AD586" s="404"/>
      <c r="AE586" s="404"/>
      <c r="AF586" s="404"/>
      <c r="AG586" s="404"/>
      <c r="AH586" s="404"/>
      <c r="AI586" s="406"/>
      <c r="AJ586" s="406"/>
    </row>
    <row r="587" spans="1:36" s="9" customFormat="1" ht="12.75" x14ac:dyDescent="0.2">
      <c r="A587" s="440" t="s">
        <v>1594</v>
      </c>
      <c r="B587" s="440"/>
      <c r="C587" s="441" t="s">
        <v>1595</v>
      </c>
      <c r="D587" s="441"/>
      <c r="E587" s="441"/>
      <c r="F587" s="441"/>
      <c r="G587" s="441"/>
      <c r="H587" s="441"/>
      <c r="I587" s="441"/>
      <c r="J587" s="409"/>
      <c r="K587" s="413">
        <v>42.06</v>
      </c>
      <c r="L587" s="413">
        <v>0</v>
      </c>
      <c r="M587" s="413">
        <v>0</v>
      </c>
      <c r="N587" s="413">
        <v>248.22000000000003</v>
      </c>
      <c r="O587" s="413">
        <v>0</v>
      </c>
      <c r="P587" s="413">
        <v>945.71999999999991</v>
      </c>
      <c r="Q587" s="413">
        <v>204.65</v>
      </c>
      <c r="R587" s="413">
        <v>0</v>
      </c>
      <c r="S587" s="413">
        <v>0</v>
      </c>
      <c r="T587" s="413">
        <v>0</v>
      </c>
      <c r="U587" s="413">
        <v>0</v>
      </c>
      <c r="V587" s="413">
        <v>0</v>
      </c>
      <c r="W587" s="413">
        <v>1167.6400000000001</v>
      </c>
      <c r="X587" s="410">
        <v>1167.6400000000001</v>
      </c>
      <c r="Y587" s="410">
        <v>1206.42</v>
      </c>
      <c r="Z587" s="410">
        <v>0</v>
      </c>
      <c r="AA587" s="405">
        <v>1206.42</v>
      </c>
      <c r="AB587" s="405"/>
      <c r="AC587" s="405"/>
      <c r="AD587" s="413"/>
      <c r="AE587" s="413"/>
      <c r="AF587" s="413">
        <v>0</v>
      </c>
      <c r="AG587" s="413">
        <v>0</v>
      </c>
      <c r="AH587" s="413">
        <v>0</v>
      </c>
      <c r="AI587" s="405"/>
      <c r="AJ587" s="405"/>
    </row>
    <row r="588" spans="1:36" s="9" customFormat="1" ht="12.75" x14ac:dyDescent="0.2">
      <c r="A588" s="440"/>
      <c r="B588" s="440"/>
      <c r="C588" s="441"/>
      <c r="D588" s="441"/>
      <c r="E588" s="441"/>
      <c r="F588" s="441"/>
      <c r="G588" s="441"/>
      <c r="H588" s="441"/>
      <c r="I588" s="441"/>
      <c r="J588" s="409"/>
      <c r="K588" s="413">
        <v>601.91</v>
      </c>
      <c r="L588" s="413">
        <v>0</v>
      </c>
      <c r="M588" s="413">
        <v>0</v>
      </c>
      <c r="N588" s="413">
        <v>95.59</v>
      </c>
      <c r="O588" s="413">
        <v>0</v>
      </c>
      <c r="P588" s="413"/>
      <c r="Q588" s="413">
        <v>0</v>
      </c>
      <c r="R588" s="413">
        <v>0</v>
      </c>
      <c r="S588" s="413"/>
      <c r="T588" s="413">
        <v>1150.3699999999999</v>
      </c>
      <c r="U588" s="413">
        <v>0</v>
      </c>
      <c r="V588" s="413">
        <v>0</v>
      </c>
      <c r="W588" s="413">
        <v>0</v>
      </c>
      <c r="X588" s="410">
        <v>1167.6400000000001</v>
      </c>
      <c r="Y588" s="410">
        <v>0</v>
      </c>
      <c r="Z588" s="410">
        <v>0</v>
      </c>
      <c r="AA588" s="405">
        <v>1206.42</v>
      </c>
      <c r="AB588" s="405"/>
      <c r="AC588" s="405"/>
      <c r="AD588" s="413"/>
      <c r="AE588" s="413"/>
      <c r="AF588" s="413">
        <v>0</v>
      </c>
      <c r="AG588" s="413">
        <v>0</v>
      </c>
      <c r="AH588" s="413">
        <v>0</v>
      </c>
      <c r="AI588" s="405"/>
      <c r="AJ588" s="405"/>
    </row>
    <row r="589" spans="1:36" s="9" customFormat="1" ht="12.75" x14ac:dyDescent="0.2">
      <c r="A589" s="407">
        <v>586</v>
      </c>
      <c r="B589" s="408" t="s">
        <v>604</v>
      </c>
      <c r="C589" s="438" t="s">
        <v>1591</v>
      </c>
      <c r="D589" s="438"/>
      <c r="E589" s="438"/>
      <c r="F589" s="438"/>
      <c r="G589" s="438"/>
      <c r="H589" s="438"/>
      <c r="I589" s="438"/>
      <c r="J589" s="412" t="s">
        <v>1596</v>
      </c>
      <c r="K589" s="404">
        <v>3.8</v>
      </c>
      <c r="L589" s="404"/>
      <c r="M589" s="404"/>
      <c r="N589" s="404">
        <v>21.94</v>
      </c>
      <c r="O589" s="404"/>
      <c r="P589" s="439">
        <v>83.59</v>
      </c>
      <c r="Q589" s="404">
        <v>18.09</v>
      </c>
      <c r="R589" s="404"/>
      <c r="S589" s="439"/>
      <c r="T589" s="404"/>
      <c r="U589" s="404"/>
      <c r="V589" s="404"/>
      <c r="W589" s="404">
        <v>103.21</v>
      </c>
      <c r="X589" s="404">
        <v>103.21</v>
      </c>
      <c r="Y589" s="404">
        <v>106.64</v>
      </c>
      <c r="Z589" s="404">
        <v>0</v>
      </c>
      <c r="AA589" s="404">
        <v>106.64</v>
      </c>
      <c r="AB589" s="406">
        <v>1</v>
      </c>
      <c r="AC589" s="406"/>
      <c r="AD589" s="404"/>
      <c r="AE589" s="404"/>
      <c r="AF589" s="404"/>
      <c r="AG589" s="404"/>
      <c r="AH589" s="404"/>
      <c r="AI589" s="406"/>
      <c r="AJ589" s="406"/>
    </row>
    <row r="590" spans="1:36" s="9" customFormat="1" ht="12.75" x14ac:dyDescent="0.2">
      <c r="A590" s="408"/>
      <c r="B590" s="408"/>
      <c r="C590" s="438"/>
      <c r="D590" s="438"/>
      <c r="E590" s="438"/>
      <c r="F590" s="438"/>
      <c r="G590" s="438"/>
      <c r="H590" s="438"/>
      <c r="I590" s="438"/>
      <c r="J590" s="411" t="s">
        <v>1206</v>
      </c>
      <c r="K590" s="404">
        <v>53.2</v>
      </c>
      <c r="L590" s="404"/>
      <c r="M590" s="404"/>
      <c r="N590" s="404">
        <v>8.4499999999999993</v>
      </c>
      <c r="O590" s="404"/>
      <c r="P590" s="439"/>
      <c r="Q590" s="404"/>
      <c r="R590" s="404"/>
      <c r="S590" s="439"/>
      <c r="T590" s="404">
        <v>101.68</v>
      </c>
      <c r="U590" s="404"/>
      <c r="V590" s="404"/>
      <c r="W590" s="404"/>
      <c r="X590" s="404">
        <v>103.21</v>
      </c>
      <c r="Y590" s="404"/>
      <c r="Z590" s="404"/>
      <c r="AA590" s="404">
        <v>106.64</v>
      </c>
      <c r="AB590" s="406">
        <v>1</v>
      </c>
      <c r="AC590" s="406">
        <v>1</v>
      </c>
      <c r="AD590" s="404"/>
      <c r="AE590" s="404"/>
      <c r="AF590" s="404"/>
      <c r="AG590" s="404"/>
      <c r="AH590" s="404"/>
      <c r="AI590" s="406"/>
      <c r="AJ590" s="406"/>
    </row>
    <row r="591" spans="1:36" s="9" customFormat="1" ht="12.75" x14ac:dyDescent="0.2">
      <c r="A591" s="407">
        <v>587</v>
      </c>
      <c r="B591" s="408" t="s">
        <v>604</v>
      </c>
      <c r="C591" s="438" t="s">
        <v>1597</v>
      </c>
      <c r="D591" s="438"/>
      <c r="E591" s="438"/>
      <c r="F591" s="438"/>
      <c r="G591" s="438"/>
      <c r="H591" s="438"/>
      <c r="I591" s="438"/>
      <c r="J591" s="412" t="s">
        <v>1598</v>
      </c>
      <c r="K591" s="404">
        <v>5.08</v>
      </c>
      <c r="L591" s="404"/>
      <c r="M591" s="404"/>
      <c r="N591" s="404">
        <v>29.36</v>
      </c>
      <c r="O591" s="404"/>
      <c r="P591" s="439">
        <v>111.87</v>
      </c>
      <c r="Q591" s="404">
        <v>24.21</v>
      </c>
      <c r="R591" s="404"/>
      <c r="S591" s="439"/>
      <c r="T591" s="404"/>
      <c r="U591" s="404"/>
      <c r="V591" s="404"/>
      <c r="W591" s="404">
        <v>138.12</v>
      </c>
      <c r="X591" s="404">
        <v>138.12</v>
      </c>
      <c r="Y591" s="404">
        <v>142.71</v>
      </c>
      <c r="Z591" s="404">
        <v>0</v>
      </c>
      <c r="AA591" s="404">
        <v>142.71</v>
      </c>
      <c r="AB591" s="406">
        <v>1</v>
      </c>
      <c r="AC591" s="406"/>
      <c r="AD591" s="404"/>
      <c r="AE591" s="404"/>
      <c r="AF591" s="404"/>
      <c r="AG591" s="404"/>
      <c r="AH591" s="404"/>
      <c r="AI591" s="406"/>
      <c r="AJ591" s="406"/>
    </row>
    <row r="592" spans="1:36" s="9" customFormat="1" ht="12.75" x14ac:dyDescent="0.2">
      <c r="A592" s="408"/>
      <c r="B592" s="408"/>
      <c r="C592" s="438"/>
      <c r="D592" s="438"/>
      <c r="E592" s="438"/>
      <c r="F592" s="438"/>
      <c r="G592" s="438"/>
      <c r="H592" s="438"/>
      <c r="I592" s="438"/>
      <c r="J592" s="411" t="s">
        <v>1623</v>
      </c>
      <c r="K592" s="404">
        <v>71.2</v>
      </c>
      <c r="L592" s="404"/>
      <c r="M592" s="404"/>
      <c r="N592" s="404">
        <v>11.31</v>
      </c>
      <c r="O592" s="404"/>
      <c r="P592" s="439"/>
      <c r="Q592" s="404"/>
      <c r="R592" s="404"/>
      <c r="S592" s="439"/>
      <c r="T592" s="404">
        <v>136.08000000000001</v>
      </c>
      <c r="U592" s="404"/>
      <c r="V592" s="404"/>
      <c r="W592" s="404"/>
      <c r="X592" s="404">
        <v>138.12</v>
      </c>
      <c r="Y592" s="404"/>
      <c r="Z592" s="404"/>
      <c r="AA592" s="404">
        <v>142.71</v>
      </c>
      <c r="AB592" s="406">
        <v>1</v>
      </c>
      <c r="AC592" s="406">
        <v>1</v>
      </c>
      <c r="AD592" s="404"/>
      <c r="AE592" s="404"/>
      <c r="AF592" s="404"/>
      <c r="AG592" s="404"/>
      <c r="AH592" s="404"/>
      <c r="AI592" s="406"/>
      <c r="AJ592" s="406"/>
    </row>
    <row r="593" spans="1:36" s="9" customFormat="1" ht="12.75" x14ac:dyDescent="0.2">
      <c r="A593" s="407">
        <v>588</v>
      </c>
      <c r="B593" s="408" t="s">
        <v>604</v>
      </c>
      <c r="C593" s="438" t="s">
        <v>1599</v>
      </c>
      <c r="D593" s="438"/>
      <c r="E593" s="438"/>
      <c r="F593" s="438"/>
      <c r="G593" s="438"/>
      <c r="H593" s="438"/>
      <c r="I593" s="438"/>
      <c r="J593" s="414" t="s">
        <v>1600</v>
      </c>
      <c r="K593" s="404">
        <v>1.02</v>
      </c>
      <c r="L593" s="404"/>
      <c r="M593" s="404"/>
      <c r="N593" s="404">
        <v>5.89</v>
      </c>
      <c r="O593" s="404"/>
      <c r="P593" s="439">
        <v>22.45</v>
      </c>
      <c r="Q593" s="404">
        <v>4.8600000000000003</v>
      </c>
      <c r="R593" s="404"/>
      <c r="S593" s="439"/>
      <c r="T593" s="404"/>
      <c r="U593" s="404"/>
      <c r="V593" s="404"/>
      <c r="W593" s="404">
        <v>27.72</v>
      </c>
      <c r="X593" s="404">
        <v>27.72</v>
      </c>
      <c r="Y593" s="404">
        <v>28.64</v>
      </c>
      <c r="Z593" s="404">
        <v>0</v>
      </c>
      <c r="AA593" s="404">
        <v>28.64</v>
      </c>
      <c r="AB593" s="406">
        <v>1</v>
      </c>
      <c r="AC593" s="406"/>
      <c r="AD593" s="404"/>
      <c r="AE593" s="404"/>
      <c r="AF593" s="404"/>
      <c r="AG593" s="404"/>
      <c r="AH593" s="404"/>
      <c r="AI593" s="406"/>
      <c r="AJ593" s="406"/>
    </row>
    <row r="594" spans="1:36" s="9" customFormat="1" ht="12.75" x14ac:dyDescent="0.2">
      <c r="A594" s="408"/>
      <c r="B594" s="408"/>
      <c r="C594" s="438"/>
      <c r="D594" s="438"/>
      <c r="E594" s="438"/>
      <c r="F594" s="438"/>
      <c r="G594" s="438"/>
      <c r="H594" s="438"/>
      <c r="I594" s="438"/>
      <c r="J594" s="411" t="s">
        <v>103</v>
      </c>
      <c r="K594" s="404">
        <v>14.29</v>
      </c>
      <c r="L594" s="404"/>
      <c r="M594" s="404"/>
      <c r="N594" s="404">
        <v>2.27</v>
      </c>
      <c r="O594" s="404"/>
      <c r="P594" s="439"/>
      <c r="Q594" s="404"/>
      <c r="R594" s="404"/>
      <c r="S594" s="439"/>
      <c r="T594" s="404">
        <v>27.31</v>
      </c>
      <c r="U594" s="404"/>
      <c r="V594" s="404"/>
      <c r="W594" s="404"/>
      <c r="X594" s="404">
        <v>27.72</v>
      </c>
      <c r="Y594" s="404"/>
      <c r="Z594" s="404"/>
      <c r="AA594" s="404">
        <v>28.64</v>
      </c>
      <c r="AB594" s="406">
        <v>1</v>
      </c>
      <c r="AC594" s="406">
        <v>1</v>
      </c>
      <c r="AD594" s="404"/>
      <c r="AE594" s="404"/>
      <c r="AF594" s="404"/>
      <c r="AG594" s="404"/>
      <c r="AH594" s="404"/>
      <c r="AI594" s="406"/>
      <c r="AJ594" s="406"/>
    </row>
    <row r="595" spans="1:36" s="9" customFormat="1" ht="12.75" x14ac:dyDescent="0.2">
      <c r="A595" s="407">
        <v>589</v>
      </c>
      <c r="B595" s="408" t="s">
        <v>604</v>
      </c>
      <c r="C595" s="438" t="s">
        <v>1601</v>
      </c>
      <c r="D595" s="438"/>
      <c r="E595" s="438"/>
      <c r="F595" s="438"/>
      <c r="G595" s="438"/>
      <c r="H595" s="438"/>
      <c r="I595" s="438"/>
      <c r="J595" s="414" t="s">
        <v>1602</v>
      </c>
      <c r="K595" s="404">
        <v>9.4499999999999993</v>
      </c>
      <c r="L595" s="404"/>
      <c r="M595" s="404"/>
      <c r="N595" s="404">
        <v>54.62</v>
      </c>
      <c r="O595" s="404"/>
      <c r="P595" s="439">
        <v>208.1</v>
      </c>
      <c r="Q595" s="404">
        <v>45.03</v>
      </c>
      <c r="R595" s="404"/>
      <c r="S595" s="439"/>
      <c r="T595" s="404"/>
      <c r="U595" s="404"/>
      <c r="V595" s="404"/>
      <c r="W595" s="404">
        <v>256.93</v>
      </c>
      <c r="X595" s="404">
        <v>256.93</v>
      </c>
      <c r="Y595" s="404">
        <v>265.45999999999998</v>
      </c>
      <c r="Z595" s="404">
        <v>0</v>
      </c>
      <c r="AA595" s="404">
        <v>265.45999999999998</v>
      </c>
      <c r="AB595" s="406">
        <v>1</v>
      </c>
      <c r="AC595" s="406"/>
      <c r="AD595" s="404"/>
      <c r="AE595" s="404"/>
      <c r="AF595" s="404"/>
      <c r="AG595" s="404"/>
      <c r="AH595" s="404"/>
      <c r="AI595" s="406"/>
      <c r="AJ595" s="406"/>
    </row>
    <row r="596" spans="1:36" s="9" customFormat="1" ht="12.75" x14ac:dyDescent="0.2">
      <c r="A596" s="408"/>
      <c r="B596" s="408"/>
      <c r="C596" s="438"/>
      <c r="D596" s="438"/>
      <c r="E596" s="438"/>
      <c r="F596" s="438"/>
      <c r="G596" s="438"/>
      <c r="H596" s="438"/>
      <c r="I596" s="438"/>
      <c r="J596" s="411" t="s">
        <v>106</v>
      </c>
      <c r="K596" s="404">
        <v>132.44999999999999</v>
      </c>
      <c r="L596" s="404"/>
      <c r="M596" s="404"/>
      <c r="N596" s="404">
        <v>21.03</v>
      </c>
      <c r="O596" s="404"/>
      <c r="P596" s="439"/>
      <c r="Q596" s="404"/>
      <c r="R596" s="404"/>
      <c r="S596" s="439"/>
      <c r="T596" s="404">
        <v>253.13</v>
      </c>
      <c r="U596" s="404"/>
      <c r="V596" s="404"/>
      <c r="W596" s="404"/>
      <c r="X596" s="404">
        <v>256.93</v>
      </c>
      <c r="Y596" s="404"/>
      <c r="Z596" s="404"/>
      <c r="AA596" s="404">
        <v>265.45999999999998</v>
      </c>
      <c r="AB596" s="406">
        <v>1</v>
      </c>
      <c r="AC596" s="406">
        <v>1</v>
      </c>
      <c r="AD596" s="404"/>
      <c r="AE596" s="404"/>
      <c r="AF596" s="404"/>
      <c r="AG596" s="404"/>
      <c r="AH596" s="404"/>
      <c r="AI596" s="406"/>
      <c r="AJ596" s="406"/>
    </row>
    <row r="597" spans="1:36" s="9" customFormat="1" ht="12.75" x14ac:dyDescent="0.2">
      <c r="A597" s="407">
        <v>590</v>
      </c>
      <c r="B597" s="408" t="s">
        <v>604</v>
      </c>
      <c r="C597" s="438" t="s">
        <v>1603</v>
      </c>
      <c r="D597" s="438"/>
      <c r="E597" s="438"/>
      <c r="F597" s="438"/>
      <c r="G597" s="438"/>
      <c r="H597" s="438"/>
      <c r="I597" s="438"/>
      <c r="J597" s="414" t="s">
        <v>1604</v>
      </c>
      <c r="K597" s="404">
        <v>12.21</v>
      </c>
      <c r="L597" s="404"/>
      <c r="M597" s="404"/>
      <c r="N597" s="404">
        <v>83.29</v>
      </c>
      <c r="O597" s="404"/>
      <c r="P597" s="439">
        <v>317.33</v>
      </c>
      <c r="Q597" s="404">
        <v>68.67</v>
      </c>
      <c r="R597" s="404"/>
      <c r="S597" s="439"/>
      <c r="T597" s="404"/>
      <c r="U597" s="404"/>
      <c r="V597" s="404"/>
      <c r="W597" s="404">
        <v>391.79</v>
      </c>
      <c r="X597" s="404">
        <v>391.79</v>
      </c>
      <c r="Y597" s="404">
        <v>404.8</v>
      </c>
      <c r="Z597" s="404">
        <v>0</v>
      </c>
      <c r="AA597" s="404">
        <v>404.8</v>
      </c>
      <c r="AB597" s="406">
        <v>1</v>
      </c>
      <c r="AC597" s="406"/>
      <c r="AD597" s="404"/>
      <c r="AE597" s="404"/>
      <c r="AF597" s="404"/>
      <c r="AG597" s="404"/>
      <c r="AH597" s="404"/>
      <c r="AI597" s="406"/>
      <c r="AJ597" s="406"/>
    </row>
    <row r="598" spans="1:36" s="9" customFormat="1" ht="12.75" x14ac:dyDescent="0.2">
      <c r="A598" s="408"/>
      <c r="B598" s="408"/>
      <c r="C598" s="438"/>
      <c r="D598" s="438"/>
      <c r="E598" s="438"/>
      <c r="F598" s="438"/>
      <c r="G598" s="438"/>
      <c r="H598" s="438"/>
      <c r="I598" s="438"/>
      <c r="J598" s="411" t="s">
        <v>103</v>
      </c>
      <c r="K598" s="404">
        <v>201.97</v>
      </c>
      <c r="L598" s="404"/>
      <c r="M598" s="404"/>
      <c r="N598" s="404">
        <v>32.07</v>
      </c>
      <c r="O598" s="404"/>
      <c r="P598" s="439"/>
      <c r="Q598" s="404"/>
      <c r="R598" s="404"/>
      <c r="S598" s="439"/>
      <c r="T598" s="404">
        <v>386</v>
      </c>
      <c r="U598" s="404"/>
      <c r="V598" s="404"/>
      <c r="W598" s="404"/>
      <c r="X598" s="404">
        <v>391.79</v>
      </c>
      <c r="Y598" s="404"/>
      <c r="Z598" s="404"/>
      <c r="AA598" s="404">
        <v>404.8</v>
      </c>
      <c r="AB598" s="406">
        <v>1</v>
      </c>
      <c r="AC598" s="406">
        <v>1</v>
      </c>
      <c r="AD598" s="404"/>
      <c r="AE598" s="404"/>
      <c r="AF598" s="404"/>
      <c r="AG598" s="404"/>
      <c r="AH598" s="404"/>
      <c r="AI598" s="406"/>
      <c r="AJ598" s="406"/>
    </row>
    <row r="599" spans="1:36" s="9" customFormat="1" ht="12.75" x14ac:dyDescent="0.2">
      <c r="A599" s="407">
        <v>591</v>
      </c>
      <c r="B599" s="408" t="s">
        <v>604</v>
      </c>
      <c r="C599" s="438" t="s">
        <v>1605</v>
      </c>
      <c r="D599" s="438"/>
      <c r="E599" s="438"/>
      <c r="F599" s="438"/>
      <c r="G599" s="438"/>
      <c r="H599" s="438"/>
      <c r="I599" s="438"/>
      <c r="J599" s="412" t="s">
        <v>102</v>
      </c>
      <c r="K599" s="404">
        <v>6.3</v>
      </c>
      <c r="L599" s="404"/>
      <c r="M599" s="404"/>
      <c r="N599" s="404">
        <v>31.88</v>
      </c>
      <c r="O599" s="404"/>
      <c r="P599" s="439">
        <v>121.46</v>
      </c>
      <c r="Q599" s="404">
        <v>26.28</v>
      </c>
      <c r="R599" s="404"/>
      <c r="S599" s="439"/>
      <c r="T599" s="404"/>
      <c r="U599" s="404"/>
      <c r="V599" s="404"/>
      <c r="W599" s="404">
        <v>149.96</v>
      </c>
      <c r="X599" s="404">
        <v>149.96</v>
      </c>
      <c r="Y599" s="404">
        <v>154.94</v>
      </c>
      <c r="Z599" s="404">
        <v>0</v>
      </c>
      <c r="AA599" s="404">
        <v>154.94</v>
      </c>
      <c r="AB599" s="406">
        <v>1</v>
      </c>
      <c r="AC599" s="406"/>
      <c r="AD599" s="404"/>
      <c r="AE599" s="404"/>
      <c r="AF599" s="404"/>
      <c r="AG599" s="404"/>
      <c r="AH599" s="404"/>
      <c r="AI599" s="406"/>
      <c r="AJ599" s="406"/>
    </row>
    <row r="600" spans="1:36" s="9" customFormat="1" ht="12.75" x14ac:dyDescent="0.2">
      <c r="A600" s="408"/>
      <c r="B600" s="408"/>
      <c r="C600" s="438"/>
      <c r="D600" s="438"/>
      <c r="E600" s="438"/>
      <c r="F600" s="438"/>
      <c r="G600" s="438"/>
      <c r="H600" s="438"/>
      <c r="I600" s="438"/>
      <c r="J600" s="411" t="s">
        <v>1196</v>
      </c>
      <c r="K600" s="404">
        <v>77.3</v>
      </c>
      <c r="L600" s="404"/>
      <c r="M600" s="404"/>
      <c r="N600" s="404">
        <v>12.28</v>
      </c>
      <c r="O600" s="404"/>
      <c r="P600" s="439"/>
      <c r="Q600" s="404"/>
      <c r="R600" s="404"/>
      <c r="S600" s="439"/>
      <c r="T600" s="404">
        <v>147.74</v>
      </c>
      <c r="U600" s="404"/>
      <c r="V600" s="404"/>
      <c r="W600" s="404"/>
      <c r="X600" s="404">
        <v>149.96</v>
      </c>
      <c r="Y600" s="404"/>
      <c r="Z600" s="404"/>
      <c r="AA600" s="404">
        <v>154.94</v>
      </c>
      <c r="AB600" s="406">
        <v>1</v>
      </c>
      <c r="AC600" s="406">
        <v>1</v>
      </c>
      <c r="AD600" s="404"/>
      <c r="AE600" s="404"/>
      <c r="AF600" s="404"/>
      <c r="AG600" s="404"/>
      <c r="AH600" s="404"/>
      <c r="AI600" s="406"/>
      <c r="AJ600" s="406"/>
    </row>
    <row r="601" spans="1:36" s="9" customFormat="1" ht="12.75" x14ac:dyDescent="0.2">
      <c r="A601" s="407">
        <v>592</v>
      </c>
      <c r="B601" s="408" t="s">
        <v>604</v>
      </c>
      <c r="C601" s="438" t="s">
        <v>1606</v>
      </c>
      <c r="D601" s="438"/>
      <c r="E601" s="438"/>
      <c r="F601" s="438"/>
      <c r="G601" s="438"/>
      <c r="H601" s="438"/>
      <c r="I601" s="438"/>
      <c r="J601" s="412" t="s">
        <v>102</v>
      </c>
      <c r="K601" s="404">
        <v>4.2</v>
      </c>
      <c r="L601" s="404"/>
      <c r="M601" s="404"/>
      <c r="N601" s="404">
        <v>21.24</v>
      </c>
      <c r="O601" s="404"/>
      <c r="P601" s="439">
        <v>80.92</v>
      </c>
      <c r="Q601" s="404">
        <v>17.510000000000002</v>
      </c>
      <c r="R601" s="404"/>
      <c r="S601" s="439"/>
      <c r="T601" s="404"/>
      <c r="U601" s="404"/>
      <c r="V601" s="404"/>
      <c r="W601" s="404">
        <v>99.91</v>
      </c>
      <c r="X601" s="404">
        <v>99.91</v>
      </c>
      <c r="Y601" s="404">
        <v>103.23</v>
      </c>
      <c r="Z601" s="404">
        <v>0</v>
      </c>
      <c r="AA601" s="404">
        <v>103.23</v>
      </c>
      <c r="AB601" s="406">
        <v>1</v>
      </c>
      <c r="AC601" s="406"/>
      <c r="AD601" s="404"/>
      <c r="AE601" s="404"/>
      <c r="AF601" s="404"/>
      <c r="AG601" s="404"/>
      <c r="AH601" s="404"/>
      <c r="AI601" s="406"/>
      <c r="AJ601" s="406"/>
    </row>
    <row r="602" spans="1:36" s="9" customFormat="1" ht="12.75" x14ac:dyDescent="0.2">
      <c r="A602" s="408"/>
      <c r="B602" s="408"/>
      <c r="C602" s="438"/>
      <c r="D602" s="438"/>
      <c r="E602" s="438"/>
      <c r="F602" s="438"/>
      <c r="G602" s="438"/>
      <c r="H602" s="438"/>
      <c r="I602" s="438"/>
      <c r="J602" s="411" t="s">
        <v>202</v>
      </c>
      <c r="K602" s="404">
        <v>51.5</v>
      </c>
      <c r="L602" s="404"/>
      <c r="M602" s="404"/>
      <c r="N602" s="404">
        <v>8.18</v>
      </c>
      <c r="O602" s="404"/>
      <c r="P602" s="439"/>
      <c r="Q602" s="404"/>
      <c r="R602" s="404"/>
      <c r="S602" s="439"/>
      <c r="T602" s="404">
        <v>98.43</v>
      </c>
      <c r="U602" s="404"/>
      <c r="V602" s="404"/>
      <c r="W602" s="404"/>
      <c r="X602" s="404">
        <v>99.91</v>
      </c>
      <c r="Y602" s="404"/>
      <c r="Z602" s="404"/>
      <c r="AA602" s="404">
        <v>103.23</v>
      </c>
      <c r="AB602" s="406">
        <v>1</v>
      </c>
      <c r="AC602" s="406">
        <v>1</v>
      </c>
      <c r="AD602" s="404"/>
      <c r="AE602" s="404"/>
      <c r="AF602" s="404"/>
      <c r="AG602" s="404"/>
      <c r="AH602" s="404"/>
      <c r="AI602" s="406"/>
      <c r="AJ602" s="406"/>
    </row>
    <row r="603" spans="1:36" s="9" customFormat="1" ht="12.75" x14ac:dyDescent="0.2">
      <c r="A603" s="440" t="s">
        <v>1607</v>
      </c>
      <c r="B603" s="440"/>
      <c r="C603" s="441" t="s">
        <v>1608</v>
      </c>
      <c r="D603" s="441"/>
      <c r="E603" s="441"/>
      <c r="F603" s="441"/>
      <c r="G603" s="441"/>
      <c r="H603" s="441"/>
      <c r="I603" s="441"/>
      <c r="J603" s="409"/>
      <c r="K603" s="413">
        <v>531.29</v>
      </c>
      <c r="L603" s="413">
        <v>0</v>
      </c>
      <c r="M603" s="413">
        <v>0</v>
      </c>
      <c r="N603" s="413">
        <v>3828.1</v>
      </c>
      <c r="O603" s="413">
        <v>0</v>
      </c>
      <c r="P603" s="413">
        <v>14584.68</v>
      </c>
      <c r="Q603" s="413">
        <v>3156.0600000000004</v>
      </c>
      <c r="R603" s="413">
        <v>0</v>
      </c>
      <c r="S603" s="413">
        <v>0</v>
      </c>
      <c r="T603" s="413">
        <v>0</v>
      </c>
      <c r="U603" s="413">
        <v>0</v>
      </c>
      <c r="V603" s="413">
        <v>0</v>
      </c>
      <c r="W603" s="413">
        <v>18006.849999999999</v>
      </c>
      <c r="X603" s="410">
        <v>18006.849999999999</v>
      </c>
      <c r="Y603" s="410">
        <v>18604.78</v>
      </c>
      <c r="Z603" s="410">
        <v>0</v>
      </c>
      <c r="AA603" s="405">
        <v>18604.78</v>
      </c>
      <c r="AB603" s="405"/>
      <c r="AC603" s="405"/>
      <c r="AD603" s="413"/>
      <c r="AE603" s="413"/>
      <c r="AF603" s="413">
        <v>0</v>
      </c>
      <c r="AG603" s="413">
        <v>0</v>
      </c>
      <c r="AH603" s="413">
        <v>0</v>
      </c>
      <c r="AI603" s="405"/>
      <c r="AJ603" s="405"/>
    </row>
    <row r="604" spans="1:36" s="9" customFormat="1" ht="12.75" x14ac:dyDescent="0.2">
      <c r="A604" s="440"/>
      <c r="B604" s="440"/>
      <c r="C604" s="441"/>
      <c r="D604" s="441"/>
      <c r="E604" s="441"/>
      <c r="F604" s="441"/>
      <c r="G604" s="441"/>
      <c r="H604" s="441"/>
      <c r="I604" s="441"/>
      <c r="J604" s="409"/>
      <c r="K604" s="413">
        <v>9282.52</v>
      </c>
      <c r="L604" s="413">
        <v>0</v>
      </c>
      <c r="M604" s="413">
        <v>0</v>
      </c>
      <c r="N604" s="413">
        <v>1474.06</v>
      </c>
      <c r="O604" s="413">
        <v>0</v>
      </c>
      <c r="P604" s="413"/>
      <c r="Q604" s="413">
        <v>0</v>
      </c>
      <c r="R604" s="413">
        <v>0</v>
      </c>
      <c r="S604" s="413"/>
      <c r="T604" s="413">
        <v>17740.739999999998</v>
      </c>
      <c r="U604" s="413">
        <v>0</v>
      </c>
      <c r="V604" s="413">
        <v>0</v>
      </c>
      <c r="W604" s="413">
        <v>0</v>
      </c>
      <c r="X604" s="410">
        <v>18006.849999999999</v>
      </c>
      <c r="Y604" s="410">
        <v>0</v>
      </c>
      <c r="Z604" s="410">
        <v>0</v>
      </c>
      <c r="AA604" s="405">
        <v>18604.78</v>
      </c>
      <c r="AB604" s="405"/>
      <c r="AC604" s="405"/>
      <c r="AD604" s="413"/>
      <c r="AE604" s="413"/>
      <c r="AF604" s="413">
        <v>0</v>
      </c>
      <c r="AG604" s="413">
        <v>0</v>
      </c>
      <c r="AH604" s="413">
        <v>0</v>
      </c>
      <c r="AI604" s="405"/>
      <c r="AJ604" s="405"/>
    </row>
    <row r="605" spans="1:36" s="9" customFormat="1" ht="12.75" x14ac:dyDescent="0.2">
      <c r="A605" s="407">
        <v>593</v>
      </c>
      <c r="B605" s="408" t="s">
        <v>604</v>
      </c>
      <c r="C605" s="438" t="s">
        <v>1591</v>
      </c>
      <c r="D605" s="438"/>
      <c r="E605" s="438"/>
      <c r="F605" s="438"/>
      <c r="G605" s="438"/>
      <c r="H605" s="438"/>
      <c r="I605" s="438"/>
      <c r="J605" s="412" t="s">
        <v>606</v>
      </c>
      <c r="K605" s="404">
        <v>75.569999999999993</v>
      </c>
      <c r="L605" s="404"/>
      <c r="M605" s="404"/>
      <c r="N605" s="404">
        <v>571.92999999999995</v>
      </c>
      <c r="O605" s="404"/>
      <c r="P605" s="439">
        <v>2179</v>
      </c>
      <c r="Q605" s="404">
        <v>471.53</v>
      </c>
      <c r="R605" s="404"/>
      <c r="S605" s="439"/>
      <c r="T605" s="404"/>
      <c r="U605" s="404"/>
      <c r="V605" s="404"/>
      <c r="W605" s="404">
        <v>2690.29</v>
      </c>
      <c r="X605" s="404">
        <v>2690.29</v>
      </c>
      <c r="Y605" s="404">
        <v>2779.62</v>
      </c>
      <c r="Z605" s="404">
        <v>0</v>
      </c>
      <c r="AA605" s="404">
        <v>2779.62</v>
      </c>
      <c r="AB605" s="406">
        <v>1</v>
      </c>
      <c r="AC605" s="406"/>
      <c r="AD605" s="404"/>
      <c r="AE605" s="404"/>
      <c r="AF605" s="404"/>
      <c r="AG605" s="404"/>
      <c r="AH605" s="404"/>
      <c r="AI605" s="406"/>
      <c r="AJ605" s="406"/>
    </row>
    <row r="606" spans="1:36" s="9" customFormat="1" ht="12.75" x14ac:dyDescent="0.2">
      <c r="A606" s="408"/>
      <c r="B606" s="408"/>
      <c r="C606" s="438"/>
      <c r="D606" s="438"/>
      <c r="E606" s="438"/>
      <c r="F606" s="438"/>
      <c r="G606" s="438"/>
      <c r="H606" s="438"/>
      <c r="I606" s="438"/>
      <c r="J606" s="411" t="s">
        <v>103</v>
      </c>
      <c r="K606" s="404">
        <v>1386.84</v>
      </c>
      <c r="L606" s="404"/>
      <c r="M606" s="404"/>
      <c r="N606" s="404">
        <v>220.23</v>
      </c>
      <c r="O606" s="404"/>
      <c r="P606" s="439"/>
      <c r="Q606" s="404"/>
      <c r="R606" s="404"/>
      <c r="S606" s="439"/>
      <c r="T606" s="404">
        <v>2650.5299999999997</v>
      </c>
      <c r="U606" s="404"/>
      <c r="V606" s="404"/>
      <c r="W606" s="404"/>
      <c r="X606" s="404">
        <v>2690.29</v>
      </c>
      <c r="Y606" s="404"/>
      <c r="Z606" s="404"/>
      <c r="AA606" s="404">
        <v>2779.62</v>
      </c>
      <c r="AB606" s="406">
        <v>1</v>
      </c>
      <c r="AC606" s="406">
        <v>1</v>
      </c>
      <c r="AD606" s="404"/>
      <c r="AE606" s="404"/>
      <c r="AF606" s="404"/>
      <c r="AG606" s="404"/>
      <c r="AH606" s="404"/>
      <c r="AI606" s="406"/>
      <c r="AJ606" s="406"/>
    </row>
    <row r="607" spans="1:36" s="9" customFormat="1" ht="12.75" x14ac:dyDescent="0.2">
      <c r="A607" s="407">
        <v>594</v>
      </c>
      <c r="B607" s="408" t="s">
        <v>604</v>
      </c>
      <c r="C607" s="438" t="s">
        <v>1609</v>
      </c>
      <c r="D607" s="438"/>
      <c r="E607" s="438"/>
      <c r="F607" s="438"/>
      <c r="G607" s="438"/>
      <c r="H607" s="438"/>
      <c r="I607" s="438"/>
      <c r="J607" s="414" t="s">
        <v>1604</v>
      </c>
      <c r="K607" s="404">
        <v>449.68</v>
      </c>
      <c r="L607" s="404"/>
      <c r="M607" s="404"/>
      <c r="N607" s="404">
        <v>3221.5</v>
      </c>
      <c r="O607" s="404"/>
      <c r="P607" s="439">
        <v>12273.58</v>
      </c>
      <c r="Q607" s="404">
        <v>2655.94</v>
      </c>
      <c r="R607" s="404"/>
      <c r="S607" s="439"/>
      <c r="T607" s="404"/>
      <c r="U607" s="404"/>
      <c r="V607" s="404"/>
      <c r="W607" s="404">
        <v>15153.46</v>
      </c>
      <c r="X607" s="404">
        <v>15153.46</v>
      </c>
      <c r="Y607" s="404">
        <v>15656.64</v>
      </c>
      <c r="Z607" s="404">
        <v>0</v>
      </c>
      <c r="AA607" s="404">
        <v>15656.64</v>
      </c>
      <c r="AB607" s="406">
        <v>1</v>
      </c>
      <c r="AC607" s="406"/>
      <c r="AD607" s="404"/>
      <c r="AE607" s="404"/>
      <c r="AF607" s="404"/>
      <c r="AG607" s="404"/>
      <c r="AH607" s="404"/>
      <c r="AI607" s="406"/>
      <c r="AJ607" s="406"/>
    </row>
    <row r="608" spans="1:36" s="9" customFormat="1" ht="12.75" x14ac:dyDescent="0.2">
      <c r="A608" s="408"/>
      <c r="B608" s="408"/>
      <c r="C608" s="438"/>
      <c r="D608" s="438"/>
      <c r="E608" s="438"/>
      <c r="F608" s="438"/>
      <c r="G608" s="438"/>
      <c r="H608" s="438"/>
      <c r="I608" s="438"/>
      <c r="J608" s="411" t="s">
        <v>149</v>
      </c>
      <c r="K608" s="404">
        <v>7811.6</v>
      </c>
      <c r="L608" s="404"/>
      <c r="M608" s="404"/>
      <c r="N608" s="404">
        <v>1240.48</v>
      </c>
      <c r="O608" s="404"/>
      <c r="P608" s="439"/>
      <c r="Q608" s="404"/>
      <c r="R608" s="404"/>
      <c r="S608" s="439"/>
      <c r="T608" s="404">
        <v>14929.52</v>
      </c>
      <c r="U608" s="404"/>
      <c r="V608" s="404"/>
      <c r="W608" s="404"/>
      <c r="X608" s="404">
        <v>15153.46</v>
      </c>
      <c r="Y608" s="404"/>
      <c r="Z608" s="404"/>
      <c r="AA608" s="404">
        <v>15656.64</v>
      </c>
      <c r="AB608" s="406">
        <v>1</v>
      </c>
      <c r="AC608" s="406">
        <v>1</v>
      </c>
      <c r="AD608" s="404"/>
      <c r="AE608" s="404"/>
      <c r="AF608" s="404"/>
      <c r="AG608" s="404"/>
      <c r="AH608" s="404"/>
      <c r="AI608" s="406"/>
      <c r="AJ608" s="406"/>
    </row>
    <row r="609" spans="1:38" s="9" customFormat="1" ht="12.75" x14ac:dyDescent="0.2">
      <c r="A609" s="407">
        <v>595</v>
      </c>
      <c r="B609" s="408" t="s">
        <v>604</v>
      </c>
      <c r="C609" s="438" t="s">
        <v>1610</v>
      </c>
      <c r="D609" s="438"/>
      <c r="E609" s="438"/>
      <c r="F609" s="438"/>
      <c r="G609" s="438"/>
      <c r="H609" s="438"/>
      <c r="I609" s="438"/>
      <c r="J609" s="412" t="s">
        <v>102</v>
      </c>
      <c r="K609" s="404">
        <v>6.04</v>
      </c>
      <c r="L609" s="404"/>
      <c r="M609" s="404"/>
      <c r="N609" s="404">
        <v>34.67</v>
      </c>
      <c r="O609" s="404"/>
      <c r="P609" s="439">
        <v>132.1</v>
      </c>
      <c r="Q609" s="404">
        <v>28.59</v>
      </c>
      <c r="R609" s="404"/>
      <c r="S609" s="439"/>
      <c r="T609" s="404"/>
      <c r="U609" s="404"/>
      <c r="V609" s="404"/>
      <c r="W609" s="404">
        <v>163.1</v>
      </c>
      <c r="X609" s="404">
        <v>163.1</v>
      </c>
      <c r="Y609" s="404">
        <v>168.52</v>
      </c>
      <c r="Z609" s="404">
        <v>0</v>
      </c>
      <c r="AA609" s="404">
        <v>168.52</v>
      </c>
      <c r="AB609" s="406">
        <v>1</v>
      </c>
      <c r="AC609" s="406"/>
      <c r="AD609" s="404"/>
      <c r="AE609" s="404"/>
      <c r="AF609" s="404"/>
      <c r="AG609" s="404"/>
      <c r="AH609" s="404"/>
      <c r="AI609" s="406"/>
      <c r="AJ609" s="406"/>
    </row>
    <row r="610" spans="1:38" s="9" customFormat="1" ht="12.75" x14ac:dyDescent="0.2">
      <c r="A610" s="408"/>
      <c r="B610" s="408"/>
      <c r="C610" s="438"/>
      <c r="D610" s="438"/>
      <c r="E610" s="438"/>
      <c r="F610" s="438"/>
      <c r="G610" s="438"/>
      <c r="H610" s="438"/>
      <c r="I610" s="438"/>
      <c r="J610" s="411" t="s">
        <v>149</v>
      </c>
      <c r="K610" s="404">
        <v>84.08</v>
      </c>
      <c r="L610" s="404"/>
      <c r="M610" s="404"/>
      <c r="N610" s="404">
        <v>13.35</v>
      </c>
      <c r="O610" s="404"/>
      <c r="P610" s="439"/>
      <c r="Q610" s="404"/>
      <c r="R610" s="404"/>
      <c r="S610" s="439"/>
      <c r="T610" s="404">
        <v>160.69</v>
      </c>
      <c r="U610" s="404"/>
      <c r="V610" s="404"/>
      <c r="W610" s="404"/>
      <c r="X610" s="404">
        <v>163.1</v>
      </c>
      <c r="Y610" s="404"/>
      <c r="Z610" s="404"/>
      <c r="AA610" s="404">
        <v>168.52</v>
      </c>
      <c r="AB610" s="406">
        <v>1</v>
      </c>
      <c r="AC610" s="406">
        <v>1</v>
      </c>
      <c r="AD610" s="404"/>
      <c r="AE610" s="404"/>
      <c r="AF610" s="404"/>
      <c r="AG610" s="404"/>
      <c r="AH610" s="404"/>
      <c r="AI610" s="406"/>
      <c r="AJ610" s="406"/>
    </row>
    <row r="611" spans="1:38" s="4" customFormat="1" ht="12.75" x14ac:dyDescent="0.2">
      <c r="A611" s="17"/>
      <c r="B611" s="17"/>
      <c r="C611" s="432" t="s">
        <v>1624</v>
      </c>
      <c r="D611" s="432"/>
      <c r="E611" s="432"/>
      <c r="F611" s="432"/>
      <c r="G611" s="432"/>
      <c r="H611" s="432"/>
      <c r="I611" s="432"/>
      <c r="J611" s="25"/>
      <c r="K611" s="41">
        <f>K603+K587+K581+K575+K559+K555+K549+K545+K539+K533+K529+K517</f>
        <v>883.85999999999979</v>
      </c>
      <c r="L611" s="41">
        <f t="shared" ref="L611:AI612" si="10">L603+L587+L581+L575+L559+L555+L549+L545+L539+L533+L529+L517</f>
        <v>78.75</v>
      </c>
      <c r="M611" s="41">
        <f t="shared" si="10"/>
        <v>20162.61</v>
      </c>
      <c r="N611" s="41">
        <f t="shared" si="10"/>
        <v>6013.14</v>
      </c>
      <c r="O611" s="41">
        <f t="shared" si="10"/>
        <v>80.62</v>
      </c>
      <c r="P611" s="41">
        <f t="shared" si="10"/>
        <v>44385.310000000012</v>
      </c>
      <c r="Q611" s="41">
        <f t="shared" si="10"/>
        <v>4499.0300000000007</v>
      </c>
      <c r="R611" s="41">
        <f t="shared" si="10"/>
        <v>0</v>
      </c>
      <c r="S611" s="41">
        <f t="shared" si="10"/>
        <v>0</v>
      </c>
      <c r="T611" s="41">
        <f t="shared" si="10"/>
        <v>0</v>
      </c>
      <c r="U611" s="41">
        <f t="shared" si="10"/>
        <v>0</v>
      </c>
      <c r="V611" s="41">
        <f t="shared" si="10"/>
        <v>0</v>
      </c>
      <c r="W611" s="41">
        <f t="shared" si="10"/>
        <v>49605.329999999994</v>
      </c>
      <c r="X611" s="41">
        <f t="shared" si="10"/>
        <v>49533.319999999985</v>
      </c>
      <c r="Y611" s="41">
        <f t="shared" si="10"/>
        <v>51178.1</v>
      </c>
      <c r="Z611" s="41">
        <f t="shared" si="10"/>
        <v>0</v>
      </c>
      <c r="AA611" s="41">
        <f t="shared" si="10"/>
        <v>51178.1</v>
      </c>
      <c r="AB611" s="41">
        <f t="shared" si="10"/>
        <v>0</v>
      </c>
      <c r="AC611" s="41">
        <f t="shared" si="10"/>
        <v>0</v>
      </c>
      <c r="AD611" s="41">
        <f t="shared" si="10"/>
        <v>0</v>
      </c>
      <c r="AE611" s="41">
        <f t="shared" si="10"/>
        <v>0</v>
      </c>
      <c r="AF611" s="41">
        <f t="shared" si="10"/>
        <v>20162.61</v>
      </c>
      <c r="AG611" s="41">
        <f t="shared" si="10"/>
        <v>0</v>
      </c>
      <c r="AH611" s="41">
        <f t="shared" si="10"/>
        <v>-218676.06</v>
      </c>
      <c r="AI611" s="41">
        <f t="shared" si="10"/>
        <v>0</v>
      </c>
    </row>
    <row r="612" spans="1:38" s="9" customFormat="1" ht="12.75" x14ac:dyDescent="0.2">
      <c r="A612" s="18"/>
      <c r="B612" s="18"/>
      <c r="C612" s="432"/>
      <c r="D612" s="432"/>
      <c r="E612" s="432"/>
      <c r="F612" s="432"/>
      <c r="G612" s="432"/>
      <c r="H612" s="432"/>
      <c r="I612" s="432"/>
      <c r="J612" s="26"/>
      <c r="K612" s="41">
        <f>K604+K588+K582+K576+K560+K556+K550+K546+K540+K534+K530+K518</f>
        <v>13202.480000000001</v>
      </c>
      <c r="L612" s="41">
        <f t="shared" si="10"/>
        <v>29.880000000000006</v>
      </c>
      <c r="M612" s="41">
        <f t="shared" si="10"/>
        <v>1452.1200000000001</v>
      </c>
      <c r="N612" s="41">
        <f t="shared" si="10"/>
        <v>3324.6399999999994</v>
      </c>
      <c r="O612" s="41">
        <f t="shared" si="10"/>
        <v>70.950000000000031</v>
      </c>
      <c r="P612" s="41">
        <f t="shared" si="10"/>
        <v>0</v>
      </c>
      <c r="Q612" s="41">
        <f t="shared" si="10"/>
        <v>0</v>
      </c>
      <c r="R612" s="41">
        <f t="shared" si="10"/>
        <v>0</v>
      </c>
      <c r="S612" s="41">
        <f t="shared" si="10"/>
        <v>0</v>
      </c>
      <c r="T612" s="41">
        <f t="shared" si="10"/>
        <v>48884.339999999989</v>
      </c>
      <c r="U612" s="41">
        <f t="shared" si="10"/>
        <v>-12.280000000000001</v>
      </c>
      <c r="V612" s="41">
        <f t="shared" si="10"/>
        <v>0</v>
      </c>
      <c r="W612" s="41">
        <f t="shared" si="10"/>
        <v>0</v>
      </c>
      <c r="X612" s="41">
        <f t="shared" si="10"/>
        <v>49605.329999999994</v>
      </c>
      <c r="Y612" s="41">
        <f t="shared" si="10"/>
        <v>74.390000000000015</v>
      </c>
      <c r="Z612" s="41">
        <f t="shared" si="10"/>
        <v>0</v>
      </c>
      <c r="AA612" s="41">
        <f t="shared" si="10"/>
        <v>51252.489999999991</v>
      </c>
      <c r="AB612" s="41">
        <f t="shared" si="10"/>
        <v>0</v>
      </c>
      <c r="AC612" s="41">
        <f t="shared" si="10"/>
        <v>0</v>
      </c>
      <c r="AD612" s="41">
        <f t="shared" si="10"/>
        <v>0</v>
      </c>
      <c r="AE612" s="41">
        <f t="shared" si="10"/>
        <v>0</v>
      </c>
      <c r="AF612" s="41">
        <f t="shared" si="10"/>
        <v>1452.1200000000001</v>
      </c>
      <c r="AG612" s="41">
        <f t="shared" si="10"/>
        <v>0</v>
      </c>
      <c r="AH612" s="41">
        <f t="shared" si="10"/>
        <v>0</v>
      </c>
      <c r="AI612" s="41">
        <f t="shared" si="10"/>
        <v>0</v>
      </c>
    </row>
    <row r="613" spans="1:38" s="9" customFormat="1" ht="12.75" x14ac:dyDescent="0.2">
      <c r="A613" s="420"/>
      <c r="B613" s="435" t="s">
        <v>1626</v>
      </c>
      <c r="C613" s="436"/>
      <c r="D613" s="436"/>
      <c r="E613" s="436"/>
      <c r="F613" s="436"/>
      <c r="G613" s="437"/>
      <c r="H613" s="421"/>
      <c r="I613" s="421"/>
      <c r="J613" s="422"/>
      <c r="K613" s="423"/>
      <c r="L613" s="423"/>
      <c r="M613" s="423"/>
      <c r="N613" s="423"/>
      <c r="O613" s="423"/>
      <c r="P613" s="423"/>
      <c r="Q613" s="423"/>
      <c r="R613" s="423"/>
      <c r="S613" s="423"/>
      <c r="T613" s="423"/>
      <c r="U613" s="423"/>
      <c r="V613" s="423"/>
      <c r="W613" s="423"/>
      <c r="X613" s="423"/>
      <c r="Y613" s="423"/>
      <c r="Z613" s="423"/>
      <c r="AA613" s="423"/>
      <c r="AB613" s="423"/>
      <c r="AC613" s="423"/>
      <c r="AD613" s="423"/>
      <c r="AE613" s="423"/>
      <c r="AF613" s="423"/>
      <c r="AG613" s="423"/>
      <c r="AH613" s="423"/>
      <c r="AI613" s="423"/>
    </row>
    <row r="614" spans="1:38" s="416" customFormat="1" ht="14.1" customHeight="1" x14ac:dyDescent="0.2">
      <c r="A614" s="433" t="s">
        <v>1627</v>
      </c>
      <c r="B614" s="433"/>
      <c r="C614" s="434" t="s">
        <v>1628</v>
      </c>
      <c r="D614" s="434"/>
      <c r="E614" s="434"/>
      <c r="F614" s="434"/>
      <c r="G614" s="434"/>
      <c r="H614" s="434"/>
      <c r="I614" s="434"/>
      <c r="J614" s="424"/>
      <c r="K614" s="425">
        <v>2.81</v>
      </c>
      <c r="L614" s="425">
        <v>2.38</v>
      </c>
      <c r="M614" s="425">
        <v>91.670000000000016</v>
      </c>
      <c r="N614" s="425">
        <v>16.62</v>
      </c>
      <c r="O614" s="425">
        <v>0.92999999999999994</v>
      </c>
      <c r="P614" s="425">
        <v>163.47999999999999</v>
      </c>
      <c r="Q614" s="425">
        <v>9.14</v>
      </c>
      <c r="R614" s="425">
        <v>0</v>
      </c>
      <c r="S614" s="425">
        <v>0</v>
      </c>
      <c r="T614" s="425">
        <v>0</v>
      </c>
      <c r="U614" s="425"/>
      <c r="V614" s="425">
        <v>0</v>
      </c>
      <c r="W614" s="425">
        <v>0</v>
      </c>
      <c r="X614" s="425">
        <v>175.07</v>
      </c>
      <c r="Y614" s="426">
        <v>174.24</v>
      </c>
      <c r="Z614" s="426">
        <v>180.02999999999997</v>
      </c>
      <c r="AA614" s="426">
        <v>0</v>
      </c>
      <c r="AB614" s="427">
        <v>180.02999999999997</v>
      </c>
      <c r="AC614" s="426">
        <v>206.95999999999998</v>
      </c>
      <c r="AD614" s="427"/>
      <c r="AE614" s="427"/>
      <c r="AF614" s="425"/>
      <c r="AG614" s="425"/>
      <c r="AH614" s="425">
        <v>91.670000000000016</v>
      </c>
      <c r="AI614" s="425">
        <v>0</v>
      </c>
      <c r="AJ614" s="425">
        <v>0</v>
      </c>
      <c r="AK614" s="427"/>
      <c r="AL614" s="427"/>
    </row>
    <row r="615" spans="1:38" s="416" customFormat="1" ht="14.1" customHeight="1" x14ac:dyDescent="0.2">
      <c r="A615" s="433"/>
      <c r="B615" s="433"/>
      <c r="C615" s="434"/>
      <c r="D615" s="434"/>
      <c r="E615" s="434"/>
      <c r="F615" s="434"/>
      <c r="G615" s="434"/>
      <c r="H615" s="434"/>
      <c r="I615" s="434"/>
      <c r="J615" s="424"/>
      <c r="K615" s="425">
        <v>26.55</v>
      </c>
      <c r="L615" s="425">
        <v>0.3</v>
      </c>
      <c r="M615" s="425">
        <v>6.06</v>
      </c>
      <c r="N615" s="425">
        <v>18.46</v>
      </c>
      <c r="O615" s="425">
        <v>0.81</v>
      </c>
      <c r="P615" s="425"/>
      <c r="Q615" s="425">
        <v>0</v>
      </c>
      <c r="R615" s="425">
        <v>0</v>
      </c>
      <c r="S615" s="425"/>
      <c r="T615" s="425">
        <v>172.62</v>
      </c>
      <c r="U615" s="425">
        <v>0</v>
      </c>
      <c r="V615" s="425">
        <v>-0.14000000000000001</v>
      </c>
      <c r="W615" s="425">
        <v>0</v>
      </c>
      <c r="X615" s="425">
        <v>0</v>
      </c>
      <c r="Y615" s="426">
        <v>175.07</v>
      </c>
      <c r="Z615" s="426">
        <v>0.87</v>
      </c>
      <c r="AA615" s="426">
        <v>0</v>
      </c>
      <c r="AB615" s="427">
        <v>180.9</v>
      </c>
      <c r="AC615" s="426">
        <v>26.06</v>
      </c>
      <c r="AD615" s="427"/>
      <c r="AE615" s="427"/>
      <c r="AF615" s="425"/>
      <c r="AG615" s="425"/>
      <c r="AH615" s="425">
        <v>6.06</v>
      </c>
      <c r="AI615" s="425">
        <v>0</v>
      </c>
      <c r="AJ615" s="425">
        <v>0</v>
      </c>
      <c r="AK615" s="427"/>
      <c r="AL615" s="427"/>
    </row>
    <row r="616" spans="1:38" s="416" customFormat="1" ht="12.75" x14ac:dyDescent="0.2">
      <c r="A616" s="396">
        <v>58</v>
      </c>
      <c r="B616" s="390" t="s">
        <v>1629</v>
      </c>
      <c r="C616" s="430" t="s">
        <v>128</v>
      </c>
      <c r="D616" s="430"/>
      <c r="E616" s="430"/>
      <c r="F616" s="430"/>
      <c r="G616" s="430"/>
      <c r="H616" s="430"/>
      <c r="I616" s="430"/>
      <c r="J616" s="428" t="s">
        <v>1630</v>
      </c>
      <c r="K616" s="395">
        <v>0.13</v>
      </c>
      <c r="L616" s="395">
        <v>0.18</v>
      </c>
      <c r="M616" s="395">
        <v>9.8000000000000007</v>
      </c>
      <c r="N616" s="395">
        <v>3.46</v>
      </c>
      <c r="O616" s="395">
        <v>0.21</v>
      </c>
      <c r="P616" s="431">
        <v>24.74</v>
      </c>
      <c r="Q616" s="395">
        <v>2.06</v>
      </c>
      <c r="R616" s="395"/>
      <c r="S616" s="431"/>
      <c r="T616" s="395"/>
      <c r="U616" s="399">
        <v>1.0149999999999999</v>
      </c>
      <c r="V616" s="395"/>
      <c r="W616" s="395"/>
      <c r="X616" s="395">
        <v>27.17</v>
      </c>
      <c r="Y616" s="395">
        <v>26.99</v>
      </c>
      <c r="Z616" s="395">
        <v>27.89</v>
      </c>
      <c r="AA616" s="395">
        <v>0</v>
      </c>
      <c r="AB616" s="395">
        <v>27.89</v>
      </c>
      <c r="AC616" s="395">
        <v>32.130000000000003</v>
      </c>
      <c r="AD616" s="393">
        <v>1</v>
      </c>
      <c r="AE616" s="393">
        <v>1</v>
      </c>
      <c r="AF616" s="395">
        <v>1</v>
      </c>
      <c r="AG616" s="395">
        <v>1</v>
      </c>
      <c r="AH616" s="395">
        <v>9.8000000000000007</v>
      </c>
      <c r="AI616" s="395"/>
      <c r="AJ616" s="395"/>
      <c r="AK616" s="393"/>
      <c r="AL616" s="393"/>
    </row>
    <row r="617" spans="1:38" s="416" customFormat="1" ht="12.75" x14ac:dyDescent="0.2">
      <c r="A617" s="390"/>
      <c r="B617" s="390"/>
      <c r="C617" s="430"/>
      <c r="D617" s="430"/>
      <c r="E617" s="430"/>
      <c r="F617" s="430"/>
      <c r="G617" s="430"/>
      <c r="H617" s="430"/>
      <c r="I617" s="430"/>
      <c r="J617" s="429" t="s">
        <v>207</v>
      </c>
      <c r="K617" s="395">
        <v>6.05</v>
      </c>
      <c r="L617" s="395"/>
      <c r="M617" s="395">
        <v>0.78</v>
      </c>
      <c r="N617" s="395">
        <v>4.08</v>
      </c>
      <c r="O617" s="395">
        <v>0.18</v>
      </c>
      <c r="P617" s="431"/>
      <c r="Q617" s="395"/>
      <c r="R617" s="395"/>
      <c r="S617" s="431"/>
      <c r="T617" s="395">
        <v>26.799999999999997</v>
      </c>
      <c r="U617" s="395"/>
      <c r="V617" s="395">
        <v>-0.03</v>
      </c>
      <c r="W617" s="395"/>
      <c r="X617" s="395"/>
      <c r="Y617" s="395">
        <v>27.17</v>
      </c>
      <c r="Z617" s="395"/>
      <c r="AA617" s="395"/>
      <c r="AB617" s="395">
        <v>28.080000000000002</v>
      </c>
      <c r="AC617" s="395">
        <v>4.0500000000000007</v>
      </c>
      <c r="AD617" s="393">
        <v>1</v>
      </c>
      <c r="AE617" s="393">
        <v>1</v>
      </c>
      <c r="AF617" s="395">
        <v>3.4409999999999998</v>
      </c>
      <c r="AG617" s="395">
        <v>3.0280800000000001</v>
      </c>
      <c r="AH617" s="395">
        <v>0.78</v>
      </c>
      <c r="AI617" s="395"/>
      <c r="AJ617" s="395"/>
      <c r="AK617" s="393"/>
      <c r="AL617" s="393"/>
    </row>
    <row r="618" spans="1:38" s="416" customFormat="1" ht="12.75" x14ac:dyDescent="0.2">
      <c r="A618" s="396">
        <v>59</v>
      </c>
      <c r="B618" s="390" t="s">
        <v>1629</v>
      </c>
      <c r="C618" s="430" t="s">
        <v>1631</v>
      </c>
      <c r="D618" s="430"/>
      <c r="E618" s="430"/>
      <c r="F618" s="430"/>
      <c r="G618" s="430"/>
      <c r="H618" s="430"/>
      <c r="I618" s="430"/>
      <c r="J618" s="428" t="s">
        <v>178</v>
      </c>
      <c r="K618" s="395">
        <v>0.15</v>
      </c>
      <c r="L618" s="395">
        <v>0.71</v>
      </c>
      <c r="M618" s="395">
        <v>35.07</v>
      </c>
      <c r="N618" s="395">
        <v>0.96</v>
      </c>
      <c r="O618" s="395">
        <v>0.05</v>
      </c>
      <c r="P618" s="431">
        <v>41.18</v>
      </c>
      <c r="Q618" s="395">
        <v>0.5</v>
      </c>
      <c r="R618" s="395"/>
      <c r="S618" s="431"/>
      <c r="T618" s="395"/>
      <c r="U618" s="399">
        <v>1.0149999999999999</v>
      </c>
      <c r="V618" s="395"/>
      <c r="W618" s="395"/>
      <c r="X618" s="395">
        <v>42.3</v>
      </c>
      <c r="Y618" s="395">
        <v>42.25</v>
      </c>
      <c r="Z618" s="395">
        <v>43.65</v>
      </c>
      <c r="AA618" s="395">
        <v>0</v>
      </c>
      <c r="AB618" s="395">
        <v>43.65</v>
      </c>
      <c r="AC618" s="395">
        <v>50</v>
      </c>
      <c r="AD618" s="393">
        <v>1</v>
      </c>
      <c r="AE618" s="393">
        <v>1</v>
      </c>
      <c r="AF618" s="395">
        <v>1</v>
      </c>
      <c r="AG618" s="395">
        <v>1</v>
      </c>
      <c r="AH618" s="395">
        <v>35.07</v>
      </c>
      <c r="AI618" s="395"/>
      <c r="AJ618" s="395"/>
      <c r="AK618" s="393"/>
      <c r="AL618" s="393"/>
    </row>
    <row r="619" spans="1:38" s="416" customFormat="1" ht="12.75" x14ac:dyDescent="0.2">
      <c r="A619" s="390"/>
      <c r="B619" s="390"/>
      <c r="C619" s="430"/>
      <c r="D619" s="430"/>
      <c r="E619" s="430"/>
      <c r="F619" s="430"/>
      <c r="G619" s="430"/>
      <c r="H619" s="430"/>
      <c r="I619" s="430"/>
      <c r="J619" s="429" t="s">
        <v>1675</v>
      </c>
      <c r="K619" s="395">
        <v>1.28</v>
      </c>
      <c r="L619" s="395">
        <v>0.18</v>
      </c>
      <c r="M619" s="395">
        <v>2.0499999999999998</v>
      </c>
      <c r="N619" s="395">
        <v>1.02</v>
      </c>
      <c r="O619" s="395">
        <v>0.04</v>
      </c>
      <c r="P619" s="431"/>
      <c r="Q619" s="395"/>
      <c r="R619" s="395"/>
      <c r="S619" s="431"/>
      <c r="T619" s="395">
        <v>41.68</v>
      </c>
      <c r="U619" s="395"/>
      <c r="V619" s="395">
        <v>-0.01</v>
      </c>
      <c r="W619" s="395"/>
      <c r="X619" s="395"/>
      <c r="Y619" s="395">
        <v>42.3</v>
      </c>
      <c r="Z619" s="395"/>
      <c r="AA619" s="395"/>
      <c r="AB619" s="395">
        <v>43.699999999999996</v>
      </c>
      <c r="AC619" s="395">
        <v>6.3000000000000043</v>
      </c>
      <c r="AD619" s="393">
        <v>1</v>
      </c>
      <c r="AE619" s="393">
        <v>1</v>
      </c>
      <c r="AF619" s="395">
        <v>3.4409999999999998</v>
      </c>
      <c r="AG619" s="395">
        <v>3.0280800000000001</v>
      </c>
      <c r="AH619" s="395">
        <v>2.0499999999999998</v>
      </c>
      <c r="AI619" s="395"/>
      <c r="AJ619" s="395"/>
      <c r="AK619" s="393"/>
      <c r="AL619" s="393"/>
    </row>
    <row r="620" spans="1:38" s="416" customFormat="1" ht="12.75" x14ac:dyDescent="0.2">
      <c r="A620" s="396">
        <v>60</v>
      </c>
      <c r="B620" s="390" t="s">
        <v>1629</v>
      </c>
      <c r="C620" s="430" t="s">
        <v>1580</v>
      </c>
      <c r="D620" s="430"/>
      <c r="E620" s="430"/>
      <c r="F620" s="430"/>
      <c r="G620" s="430"/>
      <c r="H620" s="430"/>
      <c r="I620" s="430"/>
      <c r="J620" s="428" t="s">
        <v>1630</v>
      </c>
      <c r="K620" s="395">
        <v>1.34</v>
      </c>
      <c r="L620" s="395">
        <v>0.5</v>
      </c>
      <c r="M620" s="395">
        <v>8.15</v>
      </c>
      <c r="N620" s="395">
        <v>4.7300000000000004</v>
      </c>
      <c r="O620" s="395">
        <v>0.25</v>
      </c>
      <c r="P620" s="431">
        <v>26.7</v>
      </c>
      <c r="Q620" s="395">
        <v>2.44</v>
      </c>
      <c r="R620" s="395"/>
      <c r="S620" s="431"/>
      <c r="T620" s="395"/>
      <c r="U620" s="399">
        <v>1.0149999999999999</v>
      </c>
      <c r="V620" s="395"/>
      <c r="W620" s="395"/>
      <c r="X620" s="395">
        <v>29.54</v>
      </c>
      <c r="Y620" s="395">
        <v>29.31</v>
      </c>
      <c r="Z620" s="395">
        <v>30.28</v>
      </c>
      <c r="AA620" s="395">
        <v>0</v>
      </c>
      <c r="AB620" s="395">
        <v>30.28</v>
      </c>
      <c r="AC620" s="395">
        <v>34.909999999999997</v>
      </c>
      <c r="AD620" s="393">
        <v>1</v>
      </c>
      <c r="AE620" s="393">
        <v>1</v>
      </c>
      <c r="AF620" s="395">
        <v>1</v>
      </c>
      <c r="AG620" s="395">
        <v>1</v>
      </c>
      <c r="AH620" s="395">
        <v>8.15</v>
      </c>
      <c r="AI620" s="395"/>
      <c r="AJ620" s="395"/>
      <c r="AK620" s="393"/>
      <c r="AL620" s="393"/>
    </row>
    <row r="621" spans="1:38" s="416" customFormat="1" ht="12.75" x14ac:dyDescent="0.2">
      <c r="A621" s="390"/>
      <c r="B621" s="390"/>
      <c r="C621" s="430"/>
      <c r="D621" s="430"/>
      <c r="E621" s="430"/>
      <c r="F621" s="430"/>
      <c r="G621" s="430"/>
      <c r="H621" s="430"/>
      <c r="I621" s="430"/>
      <c r="J621" s="429" t="s">
        <v>1117</v>
      </c>
      <c r="K621" s="395">
        <v>7.19</v>
      </c>
      <c r="L621" s="395"/>
      <c r="M621" s="395">
        <v>0.64</v>
      </c>
      <c r="N621" s="395">
        <v>5.0199999999999996</v>
      </c>
      <c r="O621" s="395">
        <v>0.22</v>
      </c>
      <c r="P621" s="431"/>
      <c r="Q621" s="395"/>
      <c r="R621" s="395"/>
      <c r="S621" s="431"/>
      <c r="T621" s="395">
        <v>29.14</v>
      </c>
      <c r="U621" s="395"/>
      <c r="V621" s="395">
        <v>-0.04</v>
      </c>
      <c r="W621" s="395"/>
      <c r="X621" s="395"/>
      <c r="Y621" s="395">
        <v>29.54</v>
      </c>
      <c r="Z621" s="395"/>
      <c r="AA621" s="395"/>
      <c r="AB621" s="395">
        <v>30.52</v>
      </c>
      <c r="AC621" s="395">
        <v>4.389999999999997</v>
      </c>
      <c r="AD621" s="393">
        <v>1</v>
      </c>
      <c r="AE621" s="393">
        <v>1</v>
      </c>
      <c r="AF621" s="395">
        <v>3.4409999999999998</v>
      </c>
      <c r="AG621" s="395">
        <v>3.0280800000000001</v>
      </c>
      <c r="AH621" s="395">
        <v>0.64</v>
      </c>
      <c r="AI621" s="395"/>
      <c r="AJ621" s="395"/>
      <c r="AK621" s="393"/>
      <c r="AL621" s="393"/>
    </row>
    <row r="622" spans="1:38" s="416" customFormat="1" ht="12.75" x14ac:dyDescent="0.2">
      <c r="A622" s="396">
        <v>61</v>
      </c>
      <c r="B622" s="390" t="s">
        <v>1629</v>
      </c>
      <c r="C622" s="430" t="s">
        <v>131</v>
      </c>
      <c r="D622" s="430"/>
      <c r="E622" s="430"/>
      <c r="F622" s="430"/>
      <c r="G622" s="430"/>
      <c r="H622" s="430"/>
      <c r="I622" s="430"/>
      <c r="J622" s="428" t="s">
        <v>1630</v>
      </c>
      <c r="K622" s="395">
        <v>0.13</v>
      </c>
      <c r="L622" s="395">
        <v>0.18</v>
      </c>
      <c r="M622" s="395">
        <v>9.8000000000000007</v>
      </c>
      <c r="N622" s="395">
        <v>3.46</v>
      </c>
      <c r="O622" s="395">
        <v>0.21</v>
      </c>
      <c r="P622" s="431">
        <v>24.74</v>
      </c>
      <c r="Q622" s="395">
        <v>2.06</v>
      </c>
      <c r="R622" s="395"/>
      <c r="S622" s="431"/>
      <c r="T622" s="395"/>
      <c r="U622" s="399">
        <v>1.0149999999999999</v>
      </c>
      <c r="V622" s="395"/>
      <c r="W622" s="395"/>
      <c r="X622" s="395">
        <v>27.17</v>
      </c>
      <c r="Y622" s="395">
        <v>26.99</v>
      </c>
      <c r="Z622" s="395">
        <v>27.89</v>
      </c>
      <c r="AA622" s="395">
        <v>0</v>
      </c>
      <c r="AB622" s="395">
        <v>27.89</v>
      </c>
      <c r="AC622" s="395">
        <v>32.130000000000003</v>
      </c>
      <c r="AD622" s="393">
        <v>1</v>
      </c>
      <c r="AE622" s="393">
        <v>1</v>
      </c>
      <c r="AF622" s="395">
        <v>1</v>
      </c>
      <c r="AG622" s="395">
        <v>1</v>
      </c>
      <c r="AH622" s="395">
        <v>9.8000000000000007</v>
      </c>
      <c r="AI622" s="395"/>
      <c r="AJ622" s="395"/>
      <c r="AK622" s="393"/>
      <c r="AL622" s="393"/>
    </row>
    <row r="623" spans="1:38" s="416" customFormat="1" ht="12.75" x14ac:dyDescent="0.2">
      <c r="A623" s="390"/>
      <c r="B623" s="390"/>
      <c r="C623" s="430"/>
      <c r="D623" s="430"/>
      <c r="E623" s="430"/>
      <c r="F623" s="430"/>
      <c r="G623" s="430"/>
      <c r="H623" s="430"/>
      <c r="I623" s="430"/>
      <c r="J623" s="429" t="s">
        <v>1676</v>
      </c>
      <c r="K623" s="395">
        <v>6.05</v>
      </c>
      <c r="L623" s="395"/>
      <c r="M623" s="395">
        <v>0.78</v>
      </c>
      <c r="N623" s="395">
        <v>4.08</v>
      </c>
      <c r="O623" s="395">
        <v>0.18</v>
      </c>
      <c r="P623" s="431"/>
      <c r="Q623" s="395"/>
      <c r="R623" s="395"/>
      <c r="S623" s="431"/>
      <c r="T623" s="395">
        <v>26.799999999999997</v>
      </c>
      <c r="U623" s="395"/>
      <c r="V623" s="395">
        <v>-0.03</v>
      </c>
      <c r="W623" s="395"/>
      <c r="X623" s="395"/>
      <c r="Y623" s="395">
        <v>27.17</v>
      </c>
      <c r="Z623" s="395"/>
      <c r="AA623" s="395"/>
      <c r="AB623" s="395">
        <v>28.080000000000002</v>
      </c>
      <c r="AC623" s="395">
        <v>4.0500000000000007</v>
      </c>
      <c r="AD623" s="393">
        <v>1</v>
      </c>
      <c r="AE623" s="393">
        <v>1</v>
      </c>
      <c r="AF623" s="395">
        <v>3.4409999999999998</v>
      </c>
      <c r="AG623" s="395">
        <v>3.0280800000000001</v>
      </c>
      <c r="AH623" s="395">
        <v>0.78</v>
      </c>
      <c r="AI623" s="395"/>
      <c r="AJ623" s="395"/>
      <c r="AK623" s="393"/>
      <c r="AL623" s="393"/>
    </row>
    <row r="624" spans="1:38" s="416" customFormat="1" ht="12.75" x14ac:dyDescent="0.2">
      <c r="A624" s="396">
        <v>62</v>
      </c>
      <c r="B624" s="390" t="s">
        <v>1629</v>
      </c>
      <c r="C624" s="430" t="s">
        <v>1632</v>
      </c>
      <c r="D624" s="430"/>
      <c r="E624" s="430"/>
      <c r="F624" s="430"/>
      <c r="G624" s="430"/>
      <c r="H624" s="430"/>
      <c r="I624" s="430"/>
      <c r="J624" s="428" t="s">
        <v>178</v>
      </c>
      <c r="K624" s="395">
        <v>0.1</v>
      </c>
      <c r="L624" s="395">
        <v>0.46</v>
      </c>
      <c r="M624" s="395">
        <v>23.03</v>
      </c>
      <c r="N624" s="395">
        <v>0.63</v>
      </c>
      <c r="O624" s="395">
        <v>0.03</v>
      </c>
      <c r="P624" s="431">
        <v>27.03</v>
      </c>
      <c r="Q624" s="395">
        <v>0.33</v>
      </c>
      <c r="R624" s="395"/>
      <c r="S624" s="431"/>
      <c r="T624" s="395"/>
      <c r="U624" s="399">
        <v>1.0149999999999999</v>
      </c>
      <c r="V624" s="395"/>
      <c r="W624" s="395"/>
      <c r="X624" s="395">
        <v>27.77</v>
      </c>
      <c r="Y624" s="395">
        <v>27.74</v>
      </c>
      <c r="Z624" s="395">
        <v>28.66</v>
      </c>
      <c r="AA624" s="395">
        <v>0</v>
      </c>
      <c r="AB624" s="395">
        <v>28.66</v>
      </c>
      <c r="AC624" s="395">
        <v>32.82</v>
      </c>
      <c r="AD624" s="393">
        <v>1</v>
      </c>
      <c r="AE624" s="393">
        <v>1</v>
      </c>
      <c r="AF624" s="395">
        <v>1</v>
      </c>
      <c r="AG624" s="395">
        <v>1</v>
      </c>
      <c r="AH624" s="395">
        <v>23.03</v>
      </c>
      <c r="AI624" s="395"/>
      <c r="AJ624" s="395"/>
      <c r="AK624" s="393"/>
      <c r="AL624" s="393"/>
    </row>
    <row r="625" spans="1:38" s="416" customFormat="1" ht="12.75" x14ac:dyDescent="0.2">
      <c r="A625" s="390"/>
      <c r="B625" s="390"/>
      <c r="C625" s="430"/>
      <c r="D625" s="430"/>
      <c r="E625" s="430"/>
      <c r="F625" s="430"/>
      <c r="G625" s="430"/>
      <c r="H625" s="430"/>
      <c r="I625" s="430"/>
      <c r="J625" s="429" t="s">
        <v>1677</v>
      </c>
      <c r="K625" s="395">
        <v>0.84</v>
      </c>
      <c r="L625" s="395">
        <v>0.12</v>
      </c>
      <c r="M625" s="395">
        <v>1.34</v>
      </c>
      <c r="N625" s="395">
        <v>0.67</v>
      </c>
      <c r="O625" s="395">
        <v>0.03</v>
      </c>
      <c r="P625" s="431"/>
      <c r="Q625" s="395"/>
      <c r="R625" s="395"/>
      <c r="S625" s="431"/>
      <c r="T625" s="395">
        <v>27.36</v>
      </c>
      <c r="U625" s="395"/>
      <c r="V625" s="395"/>
      <c r="W625" s="395"/>
      <c r="X625" s="395"/>
      <c r="Y625" s="395">
        <v>27.77</v>
      </c>
      <c r="Z625" s="395"/>
      <c r="AA625" s="395"/>
      <c r="AB625" s="395">
        <v>28.69</v>
      </c>
      <c r="AC625" s="395">
        <v>4.129999999999999</v>
      </c>
      <c r="AD625" s="393">
        <v>1</v>
      </c>
      <c r="AE625" s="393">
        <v>1</v>
      </c>
      <c r="AF625" s="395">
        <v>3.4409999999999998</v>
      </c>
      <c r="AG625" s="395">
        <v>3.0280800000000001</v>
      </c>
      <c r="AH625" s="395">
        <v>1.34</v>
      </c>
      <c r="AI625" s="395"/>
      <c r="AJ625" s="395"/>
      <c r="AK625" s="393"/>
      <c r="AL625" s="393"/>
    </row>
    <row r="626" spans="1:38" s="416" customFormat="1" ht="12.75" x14ac:dyDescent="0.2">
      <c r="A626" s="396">
        <v>63</v>
      </c>
      <c r="B626" s="390" t="s">
        <v>1629</v>
      </c>
      <c r="C626" s="430" t="s">
        <v>1580</v>
      </c>
      <c r="D626" s="430"/>
      <c r="E626" s="430"/>
      <c r="F626" s="430"/>
      <c r="G626" s="430"/>
      <c r="H626" s="430"/>
      <c r="I626" s="430"/>
      <c r="J626" s="428" t="s">
        <v>1630</v>
      </c>
      <c r="K626" s="395">
        <v>0.96</v>
      </c>
      <c r="L626" s="395">
        <v>0.35</v>
      </c>
      <c r="M626" s="395">
        <v>5.82</v>
      </c>
      <c r="N626" s="395">
        <v>3.38</v>
      </c>
      <c r="O626" s="395">
        <v>0.18</v>
      </c>
      <c r="P626" s="431">
        <v>19.09</v>
      </c>
      <c r="Q626" s="395">
        <v>1.75</v>
      </c>
      <c r="R626" s="395"/>
      <c r="S626" s="431"/>
      <c r="T626" s="395"/>
      <c r="U626" s="399">
        <v>1.0149999999999999</v>
      </c>
      <c r="V626" s="395"/>
      <c r="W626" s="395"/>
      <c r="X626" s="395">
        <v>21.12</v>
      </c>
      <c r="Y626" s="395">
        <v>20.96</v>
      </c>
      <c r="Z626" s="395">
        <v>21.66</v>
      </c>
      <c r="AA626" s="395">
        <v>0</v>
      </c>
      <c r="AB626" s="395">
        <v>21.66</v>
      </c>
      <c r="AC626" s="395">
        <v>24.97</v>
      </c>
      <c r="AD626" s="393">
        <v>1</v>
      </c>
      <c r="AE626" s="393">
        <v>1</v>
      </c>
      <c r="AF626" s="395">
        <v>1</v>
      </c>
      <c r="AG626" s="395">
        <v>1</v>
      </c>
      <c r="AH626" s="395">
        <v>5.82</v>
      </c>
      <c r="AI626" s="395"/>
      <c r="AJ626" s="395"/>
      <c r="AK626" s="393"/>
      <c r="AL626" s="393"/>
    </row>
    <row r="627" spans="1:38" s="416" customFormat="1" ht="12.75" x14ac:dyDescent="0.2">
      <c r="A627" s="390"/>
      <c r="B627" s="390"/>
      <c r="C627" s="430"/>
      <c r="D627" s="430"/>
      <c r="E627" s="430"/>
      <c r="F627" s="430"/>
      <c r="G627" s="430"/>
      <c r="H627" s="430"/>
      <c r="I627" s="430"/>
      <c r="J627" s="429" t="s">
        <v>202</v>
      </c>
      <c r="K627" s="395">
        <v>5.14</v>
      </c>
      <c r="L627" s="395"/>
      <c r="M627" s="395">
        <v>0.47</v>
      </c>
      <c r="N627" s="395">
        <v>3.59</v>
      </c>
      <c r="O627" s="395">
        <v>0.16</v>
      </c>
      <c r="P627" s="431"/>
      <c r="Q627" s="395"/>
      <c r="R627" s="395"/>
      <c r="S627" s="431"/>
      <c r="T627" s="395">
        <v>20.84</v>
      </c>
      <c r="U627" s="395"/>
      <c r="V627" s="395">
        <v>-0.03</v>
      </c>
      <c r="W627" s="395"/>
      <c r="X627" s="395"/>
      <c r="Y627" s="395">
        <v>21.12</v>
      </c>
      <c r="Z627" s="395"/>
      <c r="AA627" s="395"/>
      <c r="AB627" s="395">
        <v>21.830000000000002</v>
      </c>
      <c r="AC627" s="395">
        <v>3.139999999999997</v>
      </c>
      <c r="AD627" s="393">
        <v>1</v>
      </c>
      <c r="AE627" s="393">
        <v>1</v>
      </c>
      <c r="AF627" s="395">
        <v>3.4409999999999998</v>
      </c>
      <c r="AG627" s="395">
        <v>3.0280800000000001</v>
      </c>
      <c r="AH627" s="395">
        <v>0.47</v>
      </c>
      <c r="AI627" s="395"/>
      <c r="AJ627" s="395"/>
      <c r="AK627" s="393"/>
      <c r="AL627" s="393"/>
    </row>
    <row r="628" spans="1:38" s="416" customFormat="1" ht="14.1" customHeight="1" x14ac:dyDescent="0.2">
      <c r="A628" s="433" t="s">
        <v>1635</v>
      </c>
      <c r="B628" s="433"/>
      <c r="C628" s="434" t="s">
        <v>1636</v>
      </c>
      <c r="D628" s="434"/>
      <c r="E628" s="434"/>
      <c r="F628" s="434"/>
      <c r="G628" s="434"/>
      <c r="H628" s="434"/>
      <c r="I628" s="434"/>
      <c r="J628" s="424"/>
      <c r="K628" s="425">
        <v>28.619999999999997</v>
      </c>
      <c r="L628" s="425">
        <v>51.669999999999995</v>
      </c>
      <c r="M628" s="425">
        <v>87.559999999999988</v>
      </c>
      <c r="N628" s="425">
        <v>158.47999999999999</v>
      </c>
      <c r="O628" s="425">
        <v>8.3000000000000007</v>
      </c>
      <c r="P628" s="425">
        <v>729.87</v>
      </c>
      <c r="Q628" s="425">
        <v>81.990000000000009</v>
      </c>
      <c r="R628" s="425">
        <v>0</v>
      </c>
      <c r="S628" s="425">
        <v>0</v>
      </c>
      <c r="T628" s="425">
        <v>0</v>
      </c>
      <c r="U628" s="425"/>
      <c r="V628" s="425">
        <v>0</v>
      </c>
      <c r="W628" s="425">
        <v>0</v>
      </c>
      <c r="X628" s="425">
        <v>822.78</v>
      </c>
      <c r="Y628" s="426">
        <v>815.37</v>
      </c>
      <c r="Z628" s="426">
        <v>842.45</v>
      </c>
      <c r="AA628" s="426">
        <v>0</v>
      </c>
      <c r="AB628" s="427">
        <v>842.45</v>
      </c>
      <c r="AC628" s="426">
        <v>978.91</v>
      </c>
      <c r="AD628" s="427"/>
      <c r="AE628" s="427"/>
      <c r="AF628" s="425"/>
      <c r="AG628" s="425"/>
      <c r="AH628" s="425">
        <v>87.559999999999988</v>
      </c>
      <c r="AI628" s="425">
        <v>0</v>
      </c>
      <c r="AJ628" s="425">
        <v>0</v>
      </c>
      <c r="AK628" s="427"/>
      <c r="AL628" s="427"/>
    </row>
    <row r="629" spans="1:38" s="416" customFormat="1" ht="14.1" customHeight="1" x14ac:dyDescent="0.2">
      <c r="A629" s="433"/>
      <c r="B629" s="433"/>
      <c r="C629" s="434"/>
      <c r="D629" s="434"/>
      <c r="E629" s="434"/>
      <c r="F629" s="434"/>
      <c r="G629" s="434"/>
      <c r="H629" s="434"/>
      <c r="I629" s="434"/>
      <c r="J629" s="424"/>
      <c r="K629" s="425">
        <v>241.14</v>
      </c>
      <c r="L629" s="425">
        <v>0</v>
      </c>
      <c r="M629" s="425">
        <v>6.8900000000000006</v>
      </c>
      <c r="N629" s="425">
        <v>168.53</v>
      </c>
      <c r="O629" s="425">
        <v>7.3</v>
      </c>
      <c r="P629" s="425"/>
      <c r="Q629" s="425">
        <v>0</v>
      </c>
      <c r="R629" s="425">
        <v>0</v>
      </c>
      <c r="S629" s="425"/>
      <c r="T629" s="425">
        <v>811.86</v>
      </c>
      <c r="U629" s="425">
        <v>0</v>
      </c>
      <c r="V629" s="425">
        <v>-1.26</v>
      </c>
      <c r="W629" s="425">
        <v>0</v>
      </c>
      <c r="X629" s="425">
        <v>0</v>
      </c>
      <c r="Y629" s="426">
        <v>822.78</v>
      </c>
      <c r="Z629" s="426">
        <v>7.66</v>
      </c>
      <c r="AA629" s="426">
        <v>0</v>
      </c>
      <c r="AB629" s="427">
        <v>850.11</v>
      </c>
      <c r="AC629" s="426">
        <v>128.79999999999995</v>
      </c>
      <c r="AD629" s="427"/>
      <c r="AE629" s="427"/>
      <c r="AF629" s="425"/>
      <c r="AG629" s="425"/>
      <c r="AH629" s="425">
        <v>6.8900000000000006</v>
      </c>
      <c r="AI629" s="425">
        <v>0</v>
      </c>
      <c r="AJ629" s="425">
        <v>0</v>
      </c>
      <c r="AK629" s="427"/>
      <c r="AL629" s="427"/>
    </row>
    <row r="630" spans="1:38" s="416" customFormat="1" ht="12.75" x14ac:dyDescent="0.2">
      <c r="A630" s="396">
        <v>103</v>
      </c>
      <c r="B630" s="390" t="s">
        <v>1551</v>
      </c>
      <c r="C630" s="430" t="s">
        <v>1552</v>
      </c>
      <c r="D630" s="430"/>
      <c r="E630" s="430"/>
      <c r="F630" s="430"/>
      <c r="G630" s="430"/>
      <c r="H630" s="430"/>
      <c r="I630" s="430"/>
      <c r="J630" s="428" t="s">
        <v>1630</v>
      </c>
      <c r="K630" s="395">
        <v>27.47</v>
      </c>
      <c r="L630" s="395">
        <v>49.48</v>
      </c>
      <c r="M630" s="395">
        <v>84.99</v>
      </c>
      <c r="N630" s="395">
        <v>151.76</v>
      </c>
      <c r="O630" s="395">
        <v>7.95</v>
      </c>
      <c r="P630" s="431">
        <v>700.15</v>
      </c>
      <c r="Q630" s="395">
        <v>78.510000000000005</v>
      </c>
      <c r="R630" s="395"/>
      <c r="S630" s="431"/>
      <c r="T630" s="395"/>
      <c r="U630" s="399">
        <v>1.0149999999999999</v>
      </c>
      <c r="V630" s="395"/>
      <c r="W630" s="395"/>
      <c r="X630" s="395">
        <v>789.13</v>
      </c>
      <c r="Y630" s="395">
        <v>782.04</v>
      </c>
      <c r="Z630" s="395">
        <v>808.01</v>
      </c>
      <c r="AA630" s="395">
        <v>0</v>
      </c>
      <c r="AB630" s="395">
        <v>808.01</v>
      </c>
      <c r="AC630" s="395">
        <v>938.87</v>
      </c>
      <c r="AD630" s="393">
        <v>1</v>
      </c>
      <c r="AE630" s="393">
        <v>1</v>
      </c>
      <c r="AF630" s="395">
        <v>1</v>
      </c>
      <c r="AG630" s="395">
        <v>1</v>
      </c>
      <c r="AH630" s="395">
        <v>84.99</v>
      </c>
      <c r="AI630" s="395"/>
      <c r="AJ630" s="395"/>
      <c r="AK630" s="393"/>
      <c r="AL630" s="393"/>
    </row>
    <row r="631" spans="1:38" s="416" customFormat="1" ht="12.75" x14ac:dyDescent="0.2">
      <c r="A631" s="390"/>
      <c r="B631" s="390"/>
      <c r="C631" s="430"/>
      <c r="D631" s="430"/>
      <c r="E631" s="430"/>
      <c r="F631" s="430"/>
      <c r="G631" s="430"/>
      <c r="H631" s="430"/>
      <c r="I631" s="430"/>
      <c r="J631" s="429" t="s">
        <v>568</v>
      </c>
      <c r="K631" s="395">
        <v>230.91</v>
      </c>
      <c r="L631" s="395"/>
      <c r="M631" s="395">
        <v>6.69</v>
      </c>
      <c r="N631" s="395">
        <v>161.38</v>
      </c>
      <c r="O631" s="395">
        <v>6.99</v>
      </c>
      <c r="P631" s="431"/>
      <c r="Q631" s="395"/>
      <c r="R631" s="395"/>
      <c r="S631" s="431"/>
      <c r="T631" s="395">
        <v>778.66</v>
      </c>
      <c r="U631" s="395"/>
      <c r="V631" s="395">
        <v>-1.21</v>
      </c>
      <c r="W631" s="395"/>
      <c r="X631" s="395"/>
      <c r="Y631" s="395">
        <v>789.13</v>
      </c>
      <c r="Z631" s="395"/>
      <c r="AA631" s="395"/>
      <c r="AB631" s="395">
        <v>815.34</v>
      </c>
      <c r="AC631" s="395">
        <v>123.52999999999997</v>
      </c>
      <c r="AD631" s="393">
        <v>1</v>
      </c>
      <c r="AE631" s="393">
        <v>1</v>
      </c>
      <c r="AF631" s="395">
        <v>3.4409999999999998</v>
      </c>
      <c r="AG631" s="395">
        <v>3.0280800000000001</v>
      </c>
      <c r="AH631" s="395">
        <v>6.69</v>
      </c>
      <c r="AI631" s="395"/>
      <c r="AJ631" s="395"/>
      <c r="AK631" s="393"/>
      <c r="AL631" s="393"/>
    </row>
    <row r="632" spans="1:38" s="416" customFormat="1" ht="12.75" x14ac:dyDescent="0.2">
      <c r="A632" s="396">
        <v>104</v>
      </c>
      <c r="B632" s="390" t="s">
        <v>1551</v>
      </c>
      <c r="C632" s="430" t="s">
        <v>1637</v>
      </c>
      <c r="D632" s="430"/>
      <c r="E632" s="430"/>
      <c r="F632" s="430"/>
      <c r="G632" s="430"/>
      <c r="H632" s="430"/>
      <c r="I632" s="430"/>
      <c r="J632" s="428" t="s">
        <v>1630</v>
      </c>
      <c r="K632" s="395">
        <v>1.1499999999999999</v>
      </c>
      <c r="L632" s="395">
        <v>2.19</v>
      </c>
      <c r="M632" s="395">
        <v>2.57</v>
      </c>
      <c r="N632" s="395">
        <v>6.72</v>
      </c>
      <c r="O632" s="395">
        <v>0.35</v>
      </c>
      <c r="P632" s="431">
        <v>29.72</v>
      </c>
      <c r="Q632" s="395">
        <v>3.48</v>
      </c>
      <c r="R632" s="395"/>
      <c r="S632" s="431"/>
      <c r="T632" s="395"/>
      <c r="U632" s="399">
        <v>1.0149999999999999</v>
      </c>
      <c r="V632" s="395"/>
      <c r="W632" s="395"/>
      <c r="X632" s="395">
        <v>33.65</v>
      </c>
      <c r="Y632" s="395">
        <v>33.33</v>
      </c>
      <c r="Z632" s="395">
        <v>34.44</v>
      </c>
      <c r="AA632" s="395">
        <v>0</v>
      </c>
      <c r="AB632" s="395">
        <v>34.44</v>
      </c>
      <c r="AC632" s="395">
        <v>40.04</v>
      </c>
      <c r="AD632" s="393">
        <v>1</v>
      </c>
      <c r="AE632" s="393">
        <v>1</v>
      </c>
      <c r="AF632" s="395">
        <v>1</v>
      </c>
      <c r="AG632" s="395">
        <v>1</v>
      </c>
      <c r="AH632" s="395">
        <v>2.57</v>
      </c>
      <c r="AI632" s="395"/>
      <c r="AJ632" s="395"/>
      <c r="AK632" s="393"/>
      <c r="AL632" s="393"/>
    </row>
    <row r="633" spans="1:38" s="416" customFormat="1" ht="12.75" x14ac:dyDescent="0.2">
      <c r="A633" s="390"/>
      <c r="B633" s="390"/>
      <c r="C633" s="430"/>
      <c r="D633" s="430"/>
      <c r="E633" s="430"/>
      <c r="F633" s="430"/>
      <c r="G633" s="430"/>
      <c r="H633" s="430"/>
      <c r="I633" s="430"/>
      <c r="J633" s="429" t="s">
        <v>237</v>
      </c>
      <c r="K633" s="395">
        <v>10.23</v>
      </c>
      <c r="L633" s="395"/>
      <c r="M633" s="395">
        <v>0.2</v>
      </c>
      <c r="N633" s="395">
        <v>7.15</v>
      </c>
      <c r="O633" s="395">
        <v>0.31</v>
      </c>
      <c r="P633" s="431"/>
      <c r="Q633" s="395"/>
      <c r="R633" s="395"/>
      <c r="S633" s="431"/>
      <c r="T633" s="395">
        <v>33.199999999999996</v>
      </c>
      <c r="U633" s="395"/>
      <c r="V633" s="395">
        <v>-0.05</v>
      </c>
      <c r="W633" s="395"/>
      <c r="X633" s="395"/>
      <c r="Y633" s="395">
        <v>33.65</v>
      </c>
      <c r="Z633" s="395"/>
      <c r="AA633" s="395"/>
      <c r="AB633" s="395">
        <v>34.769999999999996</v>
      </c>
      <c r="AC633" s="395">
        <v>5.2700000000000031</v>
      </c>
      <c r="AD633" s="393">
        <v>1</v>
      </c>
      <c r="AE633" s="393">
        <v>1</v>
      </c>
      <c r="AF633" s="395">
        <v>3.4409999999999998</v>
      </c>
      <c r="AG633" s="395">
        <v>3.0280800000000001</v>
      </c>
      <c r="AH633" s="395">
        <v>0.2</v>
      </c>
      <c r="AI633" s="395"/>
      <c r="AJ633" s="395"/>
      <c r="AK633" s="393"/>
      <c r="AL633" s="393"/>
    </row>
    <row r="634" spans="1:38" s="416" customFormat="1" ht="14.1" customHeight="1" x14ac:dyDescent="0.2">
      <c r="A634" s="433" t="s">
        <v>1638</v>
      </c>
      <c r="B634" s="433"/>
      <c r="C634" s="434" t="s">
        <v>1639</v>
      </c>
      <c r="D634" s="434"/>
      <c r="E634" s="434"/>
      <c r="F634" s="434"/>
      <c r="G634" s="434"/>
      <c r="H634" s="434"/>
      <c r="I634" s="434"/>
      <c r="J634" s="424"/>
      <c r="K634" s="425">
        <v>37.769999999999996</v>
      </c>
      <c r="L634" s="425">
        <v>68.16</v>
      </c>
      <c r="M634" s="425">
        <v>115.88</v>
      </c>
      <c r="N634" s="425">
        <v>209.05</v>
      </c>
      <c r="O634" s="425">
        <v>10.94</v>
      </c>
      <c r="P634" s="425">
        <v>963.2</v>
      </c>
      <c r="Q634" s="425">
        <v>108.16000000000001</v>
      </c>
      <c r="R634" s="425">
        <v>0</v>
      </c>
      <c r="S634" s="425">
        <v>0</v>
      </c>
      <c r="T634" s="425">
        <v>0</v>
      </c>
      <c r="U634" s="425"/>
      <c r="V634" s="425">
        <v>0</v>
      </c>
      <c r="W634" s="425">
        <v>0</v>
      </c>
      <c r="X634" s="425">
        <v>1085.77</v>
      </c>
      <c r="Y634" s="426">
        <v>1075.99</v>
      </c>
      <c r="Z634" s="426">
        <v>1111.72</v>
      </c>
      <c r="AA634" s="426">
        <v>0</v>
      </c>
      <c r="AB634" s="427">
        <v>1111.72</v>
      </c>
      <c r="AC634" s="426">
        <v>1297.8499999999999</v>
      </c>
      <c r="AD634" s="427"/>
      <c r="AE634" s="427"/>
      <c r="AF634" s="425"/>
      <c r="AG634" s="425"/>
      <c r="AH634" s="425">
        <v>115.88</v>
      </c>
      <c r="AI634" s="425">
        <v>0</v>
      </c>
      <c r="AJ634" s="425">
        <v>0</v>
      </c>
      <c r="AK634" s="427"/>
      <c r="AL634" s="427"/>
    </row>
    <row r="635" spans="1:38" s="416" customFormat="1" ht="14.1" customHeight="1" x14ac:dyDescent="0.2">
      <c r="A635" s="433"/>
      <c r="B635" s="433"/>
      <c r="C635" s="434"/>
      <c r="D635" s="434"/>
      <c r="E635" s="434"/>
      <c r="F635" s="434"/>
      <c r="G635" s="434"/>
      <c r="H635" s="434"/>
      <c r="I635" s="434"/>
      <c r="J635" s="424"/>
      <c r="K635" s="425">
        <v>318.10000000000002</v>
      </c>
      <c r="L635" s="425">
        <v>0</v>
      </c>
      <c r="M635" s="425">
        <v>9.11</v>
      </c>
      <c r="N635" s="425">
        <v>222.33</v>
      </c>
      <c r="O635" s="425">
        <v>9.6300000000000008</v>
      </c>
      <c r="P635" s="425"/>
      <c r="Q635" s="425">
        <v>0</v>
      </c>
      <c r="R635" s="425">
        <v>0</v>
      </c>
      <c r="S635" s="425"/>
      <c r="T635" s="425">
        <v>1071.3600000000001</v>
      </c>
      <c r="U635" s="425">
        <v>0</v>
      </c>
      <c r="V635" s="425">
        <v>-1.6600000000000001</v>
      </c>
      <c r="W635" s="425">
        <v>0</v>
      </c>
      <c r="X635" s="425">
        <v>0</v>
      </c>
      <c r="Y635" s="426">
        <v>1085.77</v>
      </c>
      <c r="Z635" s="426">
        <v>10.1</v>
      </c>
      <c r="AA635" s="426">
        <v>0</v>
      </c>
      <c r="AB635" s="427">
        <v>1121.82</v>
      </c>
      <c r="AC635" s="426">
        <v>176.02999999999992</v>
      </c>
      <c r="AD635" s="427"/>
      <c r="AE635" s="427"/>
      <c r="AF635" s="425"/>
      <c r="AG635" s="425"/>
      <c r="AH635" s="425">
        <v>9.11</v>
      </c>
      <c r="AI635" s="425">
        <v>0</v>
      </c>
      <c r="AJ635" s="425">
        <v>0</v>
      </c>
      <c r="AK635" s="427"/>
      <c r="AL635" s="427"/>
    </row>
    <row r="636" spans="1:38" s="416" customFormat="1" ht="12.75" x14ac:dyDescent="0.2">
      <c r="A636" s="396">
        <v>131</v>
      </c>
      <c r="B636" s="390" t="s">
        <v>1551</v>
      </c>
      <c r="C636" s="430" t="s">
        <v>1552</v>
      </c>
      <c r="D636" s="430"/>
      <c r="E636" s="430"/>
      <c r="F636" s="430"/>
      <c r="G636" s="430"/>
      <c r="H636" s="430"/>
      <c r="I636" s="430"/>
      <c r="J636" s="428" t="s">
        <v>1630</v>
      </c>
      <c r="K636" s="395">
        <v>36.619999999999997</v>
      </c>
      <c r="L636" s="395">
        <v>65.97</v>
      </c>
      <c r="M636" s="395">
        <v>113.31</v>
      </c>
      <c r="N636" s="395">
        <v>202.33</v>
      </c>
      <c r="O636" s="395">
        <v>10.59</v>
      </c>
      <c r="P636" s="431">
        <v>933.48</v>
      </c>
      <c r="Q636" s="395">
        <v>104.68</v>
      </c>
      <c r="R636" s="395"/>
      <c r="S636" s="431"/>
      <c r="T636" s="395"/>
      <c r="U636" s="399">
        <v>1.0149999999999999</v>
      </c>
      <c r="V636" s="395"/>
      <c r="W636" s="395"/>
      <c r="X636" s="395">
        <v>1052.1199999999999</v>
      </c>
      <c r="Y636" s="395">
        <v>1042.6600000000001</v>
      </c>
      <c r="Z636" s="395">
        <v>1077.28</v>
      </c>
      <c r="AA636" s="395">
        <v>0</v>
      </c>
      <c r="AB636" s="395">
        <v>1077.28</v>
      </c>
      <c r="AC636" s="395">
        <v>1257.6199999999999</v>
      </c>
      <c r="AD636" s="393">
        <v>1</v>
      </c>
      <c r="AE636" s="393">
        <v>1</v>
      </c>
      <c r="AF636" s="395">
        <v>1</v>
      </c>
      <c r="AG636" s="395">
        <v>1</v>
      </c>
      <c r="AH636" s="395">
        <v>113.31</v>
      </c>
      <c r="AI636" s="395"/>
      <c r="AJ636" s="395"/>
      <c r="AK636" s="393"/>
      <c r="AL636" s="393"/>
    </row>
    <row r="637" spans="1:38" s="416" customFormat="1" ht="12.75" x14ac:dyDescent="0.2">
      <c r="A637" s="390"/>
      <c r="B637" s="390"/>
      <c r="C637" s="430"/>
      <c r="D637" s="430"/>
      <c r="E637" s="430"/>
      <c r="F637" s="430"/>
      <c r="G637" s="430"/>
      <c r="H637" s="430"/>
      <c r="I637" s="430"/>
      <c r="J637" s="429" t="s">
        <v>1678</v>
      </c>
      <c r="K637" s="395">
        <v>307.87</v>
      </c>
      <c r="L637" s="395"/>
      <c r="M637" s="395">
        <v>8.91</v>
      </c>
      <c r="N637" s="395">
        <v>215.18</v>
      </c>
      <c r="O637" s="395">
        <v>9.32</v>
      </c>
      <c r="P637" s="431"/>
      <c r="Q637" s="395"/>
      <c r="R637" s="395"/>
      <c r="S637" s="431"/>
      <c r="T637" s="395">
        <v>1038.1600000000001</v>
      </c>
      <c r="U637" s="395"/>
      <c r="V637" s="395">
        <v>-1.61</v>
      </c>
      <c r="W637" s="395"/>
      <c r="X637" s="395"/>
      <c r="Y637" s="395">
        <v>1052.1199999999999</v>
      </c>
      <c r="Z637" s="395"/>
      <c r="AA637" s="395"/>
      <c r="AB637" s="395">
        <v>1087.05</v>
      </c>
      <c r="AC637" s="395">
        <v>170.56999999999994</v>
      </c>
      <c r="AD637" s="393">
        <v>1</v>
      </c>
      <c r="AE637" s="393">
        <v>1</v>
      </c>
      <c r="AF637" s="395">
        <v>3.4409999999999998</v>
      </c>
      <c r="AG637" s="395">
        <v>3.0280800000000001</v>
      </c>
      <c r="AH637" s="395">
        <v>8.91</v>
      </c>
      <c r="AI637" s="395"/>
      <c r="AJ637" s="395"/>
      <c r="AK637" s="393"/>
      <c r="AL637" s="393"/>
    </row>
    <row r="638" spans="1:38" s="416" customFormat="1" ht="12.75" x14ac:dyDescent="0.2">
      <c r="A638" s="396">
        <v>132</v>
      </c>
      <c r="B638" s="390" t="s">
        <v>1551</v>
      </c>
      <c r="C638" s="430" t="s">
        <v>1637</v>
      </c>
      <c r="D638" s="430"/>
      <c r="E638" s="430"/>
      <c r="F638" s="430"/>
      <c r="G638" s="430"/>
      <c r="H638" s="430"/>
      <c r="I638" s="430"/>
      <c r="J638" s="428" t="s">
        <v>1630</v>
      </c>
      <c r="K638" s="395">
        <v>1.1499999999999999</v>
      </c>
      <c r="L638" s="395">
        <v>2.19</v>
      </c>
      <c r="M638" s="395">
        <v>2.57</v>
      </c>
      <c r="N638" s="395">
        <v>6.72</v>
      </c>
      <c r="O638" s="395">
        <v>0.35</v>
      </c>
      <c r="P638" s="431">
        <v>29.72</v>
      </c>
      <c r="Q638" s="395">
        <v>3.48</v>
      </c>
      <c r="R638" s="395"/>
      <c r="S638" s="431"/>
      <c r="T638" s="395"/>
      <c r="U638" s="399">
        <v>1.0149999999999999</v>
      </c>
      <c r="V638" s="395"/>
      <c r="W638" s="395"/>
      <c r="X638" s="395">
        <v>33.65</v>
      </c>
      <c r="Y638" s="395">
        <v>33.33</v>
      </c>
      <c r="Z638" s="395">
        <v>34.44</v>
      </c>
      <c r="AA638" s="395">
        <v>0</v>
      </c>
      <c r="AB638" s="395">
        <v>34.44</v>
      </c>
      <c r="AC638" s="395">
        <v>40.229999999999997</v>
      </c>
      <c r="AD638" s="393">
        <v>1</v>
      </c>
      <c r="AE638" s="393">
        <v>1</v>
      </c>
      <c r="AF638" s="395">
        <v>1</v>
      </c>
      <c r="AG638" s="395">
        <v>1</v>
      </c>
      <c r="AH638" s="395">
        <v>2.57</v>
      </c>
      <c r="AI638" s="395"/>
      <c r="AJ638" s="395"/>
      <c r="AK638" s="393"/>
      <c r="AL638" s="393"/>
    </row>
    <row r="639" spans="1:38" s="416" customFormat="1" ht="12.75" x14ac:dyDescent="0.2">
      <c r="A639" s="390"/>
      <c r="B639" s="390"/>
      <c r="C639" s="430"/>
      <c r="D639" s="430"/>
      <c r="E639" s="430"/>
      <c r="F639" s="430"/>
      <c r="G639" s="430"/>
      <c r="H639" s="430"/>
      <c r="I639" s="430"/>
      <c r="J639" s="429" t="s">
        <v>237</v>
      </c>
      <c r="K639" s="395">
        <v>10.23</v>
      </c>
      <c r="L639" s="395"/>
      <c r="M639" s="395">
        <v>0.2</v>
      </c>
      <c r="N639" s="395">
        <v>7.15</v>
      </c>
      <c r="O639" s="395">
        <v>0.31</v>
      </c>
      <c r="P639" s="431"/>
      <c r="Q639" s="395"/>
      <c r="R639" s="395"/>
      <c r="S639" s="431"/>
      <c r="T639" s="395">
        <v>33.199999999999996</v>
      </c>
      <c r="U639" s="395"/>
      <c r="V639" s="395">
        <v>-0.05</v>
      </c>
      <c r="W639" s="395"/>
      <c r="X639" s="395"/>
      <c r="Y639" s="395">
        <v>33.65</v>
      </c>
      <c r="Z639" s="395"/>
      <c r="AA639" s="395"/>
      <c r="AB639" s="395">
        <v>34.769999999999996</v>
      </c>
      <c r="AC639" s="395">
        <v>5.4600000000000009</v>
      </c>
      <c r="AD639" s="393">
        <v>1</v>
      </c>
      <c r="AE639" s="393">
        <v>1</v>
      </c>
      <c r="AF639" s="395">
        <v>3.4409999999999998</v>
      </c>
      <c r="AG639" s="395">
        <v>3.0280800000000001</v>
      </c>
      <c r="AH639" s="395">
        <v>0.2</v>
      </c>
      <c r="AI639" s="395"/>
      <c r="AJ639" s="395"/>
      <c r="AK639" s="393"/>
      <c r="AL639" s="393"/>
    </row>
    <row r="640" spans="1:38" s="416" customFormat="1" ht="14.1" customHeight="1" x14ac:dyDescent="0.2">
      <c r="A640" s="433" t="s">
        <v>1640</v>
      </c>
      <c r="B640" s="433"/>
      <c r="C640" s="434" t="s">
        <v>1641</v>
      </c>
      <c r="D640" s="434"/>
      <c r="E640" s="434"/>
      <c r="F640" s="434"/>
      <c r="G640" s="434"/>
      <c r="H640" s="434"/>
      <c r="I640" s="434"/>
      <c r="J640" s="424"/>
      <c r="K640" s="425">
        <v>14.719999999999999</v>
      </c>
      <c r="L640" s="425">
        <v>113.22000000000001</v>
      </c>
      <c r="M640" s="425">
        <v>893.01</v>
      </c>
      <c r="N640" s="425">
        <v>97.85</v>
      </c>
      <c r="O640" s="425">
        <v>4.7600000000000007</v>
      </c>
      <c r="P640" s="425">
        <v>1384.31</v>
      </c>
      <c r="Q640" s="425">
        <v>47.059999999999995</v>
      </c>
      <c r="R640" s="425">
        <v>0</v>
      </c>
      <c r="S640" s="425">
        <v>0</v>
      </c>
      <c r="T640" s="425">
        <v>0</v>
      </c>
      <c r="U640" s="425"/>
      <c r="V640" s="425">
        <v>0</v>
      </c>
      <c r="W640" s="425">
        <v>0</v>
      </c>
      <c r="X640" s="425">
        <v>1452.12</v>
      </c>
      <c r="Y640" s="426">
        <v>1447.87</v>
      </c>
      <c r="Z640" s="426">
        <v>1495.94</v>
      </c>
      <c r="AA640" s="426">
        <v>0</v>
      </c>
      <c r="AB640" s="427">
        <v>1495.94</v>
      </c>
      <c r="AC640" s="426">
        <v>1779.17</v>
      </c>
      <c r="AD640" s="427"/>
      <c r="AE640" s="427"/>
      <c r="AF640" s="425"/>
      <c r="AG640" s="425"/>
      <c r="AH640" s="425">
        <v>893.01</v>
      </c>
      <c r="AI640" s="425">
        <v>0</v>
      </c>
      <c r="AJ640" s="425">
        <v>0</v>
      </c>
      <c r="AK640" s="427"/>
      <c r="AL640" s="427"/>
    </row>
    <row r="641" spans="1:38" s="416" customFormat="1" ht="14.1" customHeight="1" x14ac:dyDescent="0.2">
      <c r="A641" s="433"/>
      <c r="B641" s="433"/>
      <c r="C641" s="434"/>
      <c r="D641" s="434"/>
      <c r="E641" s="434"/>
      <c r="F641" s="434"/>
      <c r="G641" s="434"/>
      <c r="H641" s="434"/>
      <c r="I641" s="434"/>
      <c r="J641" s="424"/>
      <c r="K641" s="425">
        <v>113.76</v>
      </c>
      <c r="L641" s="425">
        <v>24.68</v>
      </c>
      <c r="M641" s="425">
        <v>78.04000000000002</v>
      </c>
      <c r="N641" s="425">
        <v>79.48</v>
      </c>
      <c r="O641" s="425">
        <v>4.1899999999999995</v>
      </c>
      <c r="P641" s="425"/>
      <c r="Q641" s="425">
        <v>0</v>
      </c>
      <c r="R641" s="425">
        <v>0</v>
      </c>
      <c r="S641" s="425"/>
      <c r="T641" s="425">
        <v>1431.3699999999997</v>
      </c>
      <c r="U641" s="425">
        <v>0</v>
      </c>
      <c r="V641" s="425">
        <v>-0.72</v>
      </c>
      <c r="W641" s="425">
        <v>0</v>
      </c>
      <c r="X641" s="425">
        <v>0</v>
      </c>
      <c r="Y641" s="426">
        <v>1452.12</v>
      </c>
      <c r="Z641" s="426">
        <v>4.3899999999999997</v>
      </c>
      <c r="AA641" s="426">
        <v>0</v>
      </c>
      <c r="AB641" s="427">
        <v>1500.33</v>
      </c>
      <c r="AC641" s="426">
        <v>278.84000000000015</v>
      </c>
      <c r="AD641" s="427"/>
      <c r="AE641" s="427"/>
      <c r="AF641" s="425"/>
      <c r="AG641" s="425"/>
      <c r="AH641" s="425">
        <v>78.04000000000002</v>
      </c>
      <c r="AI641" s="425">
        <v>0</v>
      </c>
      <c r="AJ641" s="425">
        <v>0</v>
      </c>
      <c r="AK641" s="427"/>
      <c r="AL641" s="427"/>
    </row>
    <row r="642" spans="1:38" s="416" customFormat="1" ht="12.75" x14ac:dyDescent="0.2">
      <c r="A642" s="396">
        <v>201</v>
      </c>
      <c r="B642" s="390" t="s">
        <v>552</v>
      </c>
      <c r="C642" s="430" t="s">
        <v>328</v>
      </c>
      <c r="D642" s="430"/>
      <c r="E642" s="430"/>
      <c r="F642" s="430"/>
      <c r="G642" s="430"/>
      <c r="H642" s="430"/>
      <c r="I642" s="430"/>
      <c r="J642" s="428" t="s">
        <v>102</v>
      </c>
      <c r="K642" s="395"/>
      <c r="L642" s="395"/>
      <c r="M642" s="395">
        <v>9.7799999999999994</v>
      </c>
      <c r="N642" s="395"/>
      <c r="O642" s="395"/>
      <c r="P642" s="431">
        <v>10.29</v>
      </c>
      <c r="Q642" s="395"/>
      <c r="R642" s="395"/>
      <c r="S642" s="431"/>
      <c r="T642" s="395"/>
      <c r="U642" s="399">
        <v>1.0149999999999999</v>
      </c>
      <c r="V642" s="395"/>
      <c r="W642" s="395"/>
      <c r="X642" s="395">
        <v>10.44</v>
      </c>
      <c r="Y642" s="395">
        <v>10.44</v>
      </c>
      <c r="Z642" s="395">
        <v>10.79</v>
      </c>
      <c r="AA642" s="395">
        <v>0</v>
      </c>
      <c r="AB642" s="395">
        <v>10.79</v>
      </c>
      <c r="AC642" s="395">
        <v>12.75</v>
      </c>
      <c r="AD642" s="393">
        <v>1</v>
      </c>
      <c r="AE642" s="393">
        <v>1</v>
      </c>
      <c r="AF642" s="395">
        <v>1</v>
      </c>
      <c r="AG642" s="395">
        <v>1</v>
      </c>
      <c r="AH642" s="395">
        <v>9.7799999999999994</v>
      </c>
      <c r="AI642" s="395"/>
      <c r="AJ642" s="395"/>
      <c r="AK642" s="393"/>
      <c r="AL642" s="393"/>
    </row>
    <row r="643" spans="1:38" s="416" customFormat="1" ht="12.75" x14ac:dyDescent="0.2">
      <c r="A643" s="390"/>
      <c r="B643" s="390"/>
      <c r="C643" s="430"/>
      <c r="D643" s="430"/>
      <c r="E643" s="430"/>
      <c r="F643" s="430"/>
      <c r="G643" s="430"/>
      <c r="H643" s="430"/>
      <c r="I643" s="430"/>
      <c r="J643" s="429" t="s">
        <v>485</v>
      </c>
      <c r="K643" s="395"/>
      <c r="L643" s="395"/>
      <c r="M643" s="395">
        <v>0.51</v>
      </c>
      <c r="N643" s="395"/>
      <c r="O643" s="395"/>
      <c r="P643" s="431"/>
      <c r="Q643" s="395"/>
      <c r="R643" s="395"/>
      <c r="S643" s="431"/>
      <c r="T643" s="395">
        <v>10.29</v>
      </c>
      <c r="U643" s="395"/>
      <c r="V643" s="395"/>
      <c r="W643" s="395"/>
      <c r="X643" s="395"/>
      <c r="Y643" s="395">
        <v>10.44</v>
      </c>
      <c r="Z643" s="395"/>
      <c r="AA643" s="395"/>
      <c r="AB643" s="395">
        <v>10.79</v>
      </c>
      <c r="AC643" s="395">
        <v>1.9600000000000009</v>
      </c>
      <c r="AD643" s="393">
        <v>1</v>
      </c>
      <c r="AE643" s="393">
        <v>1</v>
      </c>
      <c r="AF643" s="395">
        <v>3.4409999999999998</v>
      </c>
      <c r="AG643" s="395">
        <v>3.0280800000000001</v>
      </c>
      <c r="AH643" s="395">
        <v>0.51</v>
      </c>
      <c r="AI643" s="395"/>
      <c r="AJ643" s="395"/>
      <c r="AK643" s="393"/>
      <c r="AL643" s="393"/>
    </row>
    <row r="644" spans="1:38" s="416" customFormat="1" ht="12.75" x14ac:dyDescent="0.2">
      <c r="A644" s="396">
        <v>202</v>
      </c>
      <c r="B644" s="390" t="s">
        <v>555</v>
      </c>
      <c r="C644" s="430" t="s">
        <v>324</v>
      </c>
      <c r="D644" s="430"/>
      <c r="E644" s="430"/>
      <c r="F644" s="430"/>
      <c r="G644" s="430"/>
      <c r="H644" s="430"/>
      <c r="I644" s="430"/>
      <c r="J644" s="428" t="s">
        <v>156</v>
      </c>
      <c r="K644" s="395">
        <v>0.09</v>
      </c>
      <c r="L644" s="395">
        <v>2.4900000000000002</v>
      </c>
      <c r="M644" s="395"/>
      <c r="N644" s="395">
        <v>0.56999999999999995</v>
      </c>
      <c r="O644" s="395">
        <v>0.03</v>
      </c>
      <c r="P644" s="431">
        <v>3.86</v>
      </c>
      <c r="Q644" s="395">
        <v>0.3</v>
      </c>
      <c r="R644" s="395"/>
      <c r="S644" s="431"/>
      <c r="T644" s="395"/>
      <c r="U644" s="399">
        <v>1.0149999999999999</v>
      </c>
      <c r="V644" s="395"/>
      <c r="W644" s="395"/>
      <c r="X644" s="395">
        <v>4.22</v>
      </c>
      <c r="Y644" s="395">
        <v>4.1900000000000004</v>
      </c>
      <c r="Z644" s="395">
        <v>4.33</v>
      </c>
      <c r="AA644" s="395">
        <v>0</v>
      </c>
      <c r="AB644" s="395">
        <v>4.33</v>
      </c>
      <c r="AC644" s="395">
        <v>5.12</v>
      </c>
      <c r="AD644" s="393">
        <v>1</v>
      </c>
      <c r="AE644" s="393">
        <v>1</v>
      </c>
      <c r="AF644" s="395">
        <v>1</v>
      </c>
      <c r="AG644" s="395">
        <v>1</v>
      </c>
      <c r="AH644" s="395"/>
      <c r="AI644" s="395"/>
      <c r="AJ644" s="395"/>
      <c r="AK644" s="393"/>
      <c r="AL644" s="393"/>
    </row>
    <row r="645" spans="1:38" s="416" customFormat="1" ht="12.75" x14ac:dyDescent="0.2">
      <c r="A645" s="390"/>
      <c r="B645" s="390"/>
      <c r="C645" s="430"/>
      <c r="D645" s="430"/>
      <c r="E645" s="430"/>
      <c r="F645" s="430"/>
      <c r="G645" s="430"/>
      <c r="H645" s="430"/>
      <c r="I645" s="430"/>
      <c r="J645" s="429" t="s">
        <v>332</v>
      </c>
      <c r="K645" s="395">
        <v>0.13</v>
      </c>
      <c r="L645" s="395">
        <v>0.74</v>
      </c>
      <c r="M645" s="395"/>
      <c r="N645" s="395">
        <v>0.61</v>
      </c>
      <c r="O645" s="395">
        <v>0.03</v>
      </c>
      <c r="P645" s="431"/>
      <c r="Q645" s="395"/>
      <c r="R645" s="395"/>
      <c r="S645" s="431"/>
      <c r="T645" s="395">
        <v>4.16</v>
      </c>
      <c r="U645" s="395"/>
      <c r="V645" s="395"/>
      <c r="W645" s="395"/>
      <c r="X645" s="395"/>
      <c r="Y645" s="395">
        <v>4.22</v>
      </c>
      <c r="Z645" s="395"/>
      <c r="AA645" s="395"/>
      <c r="AB645" s="395">
        <v>4.3600000000000003</v>
      </c>
      <c r="AC645" s="395">
        <v>0.75999999999999979</v>
      </c>
      <c r="AD645" s="393">
        <v>1</v>
      </c>
      <c r="AE645" s="393">
        <v>1</v>
      </c>
      <c r="AF645" s="395">
        <v>3.4409999999999998</v>
      </c>
      <c r="AG645" s="395">
        <v>3.0280800000000001</v>
      </c>
      <c r="AH645" s="395"/>
      <c r="AI645" s="395"/>
      <c r="AJ645" s="395"/>
      <c r="AK645" s="393"/>
      <c r="AL645" s="393"/>
    </row>
    <row r="646" spans="1:38" s="416" customFormat="1" ht="12.75" x14ac:dyDescent="0.2">
      <c r="A646" s="396">
        <v>203</v>
      </c>
      <c r="B646" s="390" t="s">
        <v>555</v>
      </c>
      <c r="C646" s="430" t="s">
        <v>1642</v>
      </c>
      <c r="D646" s="430"/>
      <c r="E646" s="430"/>
      <c r="F646" s="430"/>
      <c r="G646" s="430"/>
      <c r="H646" s="430"/>
      <c r="I646" s="430"/>
      <c r="J646" s="428" t="s">
        <v>156</v>
      </c>
      <c r="K646" s="395">
        <v>0.01</v>
      </c>
      <c r="L646" s="395">
        <v>0.27</v>
      </c>
      <c r="M646" s="395"/>
      <c r="N646" s="395">
        <v>0.05</v>
      </c>
      <c r="O646" s="395"/>
      <c r="P646" s="431">
        <v>0.37</v>
      </c>
      <c r="Q646" s="395">
        <v>0.02</v>
      </c>
      <c r="R646" s="395"/>
      <c r="S646" s="431"/>
      <c r="T646" s="395"/>
      <c r="U646" s="399">
        <v>1.0149999999999999</v>
      </c>
      <c r="V646" s="395"/>
      <c r="W646" s="395"/>
      <c r="X646" s="395">
        <v>0.4</v>
      </c>
      <c r="Y646" s="395">
        <v>0.4</v>
      </c>
      <c r="Z646" s="395">
        <v>0.41</v>
      </c>
      <c r="AA646" s="395">
        <v>0</v>
      </c>
      <c r="AB646" s="395">
        <v>0.41</v>
      </c>
      <c r="AC646" s="395">
        <v>0.48</v>
      </c>
      <c r="AD646" s="393">
        <v>1</v>
      </c>
      <c r="AE646" s="393">
        <v>1</v>
      </c>
      <c r="AF646" s="395">
        <v>1</v>
      </c>
      <c r="AG646" s="395">
        <v>1</v>
      </c>
      <c r="AH646" s="395"/>
      <c r="AI646" s="395"/>
      <c r="AJ646" s="395"/>
      <c r="AK646" s="393"/>
      <c r="AL646" s="393"/>
    </row>
    <row r="647" spans="1:38" s="416" customFormat="1" ht="12.75" x14ac:dyDescent="0.2">
      <c r="A647" s="390"/>
      <c r="B647" s="390"/>
      <c r="C647" s="430"/>
      <c r="D647" s="430"/>
      <c r="E647" s="430"/>
      <c r="F647" s="430"/>
      <c r="G647" s="430"/>
      <c r="H647" s="430"/>
      <c r="I647" s="430"/>
      <c r="J647" s="429" t="s">
        <v>1679</v>
      </c>
      <c r="K647" s="395"/>
      <c r="L647" s="395">
        <v>7.0000000000000007E-2</v>
      </c>
      <c r="M647" s="395"/>
      <c r="N647" s="395">
        <v>0.05</v>
      </c>
      <c r="O647" s="395"/>
      <c r="P647" s="431"/>
      <c r="Q647" s="395"/>
      <c r="R647" s="395"/>
      <c r="S647" s="431"/>
      <c r="T647" s="395">
        <v>0.39</v>
      </c>
      <c r="U647" s="395"/>
      <c r="V647" s="395"/>
      <c r="W647" s="395"/>
      <c r="X647" s="395"/>
      <c r="Y647" s="395">
        <v>0.4</v>
      </c>
      <c r="Z647" s="395"/>
      <c r="AA647" s="395"/>
      <c r="AB647" s="395">
        <v>0.41</v>
      </c>
      <c r="AC647" s="395">
        <v>7.0000000000000007E-2</v>
      </c>
      <c r="AD647" s="393">
        <v>1</v>
      </c>
      <c r="AE647" s="393">
        <v>1</v>
      </c>
      <c r="AF647" s="395">
        <v>3.4409999999999998</v>
      </c>
      <c r="AG647" s="395">
        <v>3.0280800000000001</v>
      </c>
      <c r="AH647" s="395"/>
      <c r="AI647" s="395"/>
      <c r="AJ647" s="395"/>
      <c r="AK647" s="393"/>
      <c r="AL647" s="393"/>
    </row>
    <row r="648" spans="1:38" s="416" customFormat="1" ht="12.75" x14ac:dyDescent="0.2">
      <c r="A648" s="396">
        <v>204</v>
      </c>
      <c r="B648" s="390" t="s">
        <v>555</v>
      </c>
      <c r="C648" s="430" t="s">
        <v>1643</v>
      </c>
      <c r="D648" s="430"/>
      <c r="E648" s="430"/>
      <c r="F648" s="430"/>
      <c r="G648" s="430"/>
      <c r="H648" s="430"/>
      <c r="I648" s="430"/>
      <c r="J648" s="428" t="s">
        <v>156</v>
      </c>
      <c r="K648" s="395">
        <v>0.1</v>
      </c>
      <c r="L648" s="395">
        <v>0.34</v>
      </c>
      <c r="M648" s="395"/>
      <c r="N648" s="395">
        <v>0.57999999999999996</v>
      </c>
      <c r="O648" s="395">
        <v>0.03</v>
      </c>
      <c r="P648" s="431">
        <v>2.4900000000000002</v>
      </c>
      <c r="Q648" s="395">
        <v>0.3</v>
      </c>
      <c r="R648" s="395"/>
      <c r="S648" s="431"/>
      <c r="T648" s="395"/>
      <c r="U648" s="399">
        <v>1.0149999999999999</v>
      </c>
      <c r="V648" s="395"/>
      <c r="W648" s="395"/>
      <c r="X648" s="395">
        <v>2.83</v>
      </c>
      <c r="Y648" s="395">
        <v>2.8</v>
      </c>
      <c r="Z648" s="395">
        <v>2.89</v>
      </c>
      <c r="AA648" s="395">
        <v>0</v>
      </c>
      <c r="AB648" s="395">
        <v>2.89</v>
      </c>
      <c r="AC648" s="395">
        <v>3.42</v>
      </c>
      <c r="AD648" s="393">
        <v>1</v>
      </c>
      <c r="AE648" s="393">
        <v>1</v>
      </c>
      <c r="AF648" s="395">
        <v>1</v>
      </c>
      <c r="AG648" s="395">
        <v>1</v>
      </c>
      <c r="AH648" s="395"/>
      <c r="AI648" s="395"/>
      <c r="AJ648" s="395"/>
      <c r="AK648" s="393"/>
      <c r="AL648" s="393"/>
    </row>
    <row r="649" spans="1:38" s="416" customFormat="1" ht="12.75" x14ac:dyDescent="0.2">
      <c r="A649" s="390"/>
      <c r="B649" s="390"/>
      <c r="C649" s="430"/>
      <c r="D649" s="430"/>
      <c r="E649" s="430"/>
      <c r="F649" s="430"/>
      <c r="G649" s="430"/>
      <c r="H649" s="430"/>
      <c r="I649" s="430"/>
      <c r="J649" s="429" t="s">
        <v>1680</v>
      </c>
      <c r="K649" s="395">
        <v>0.89</v>
      </c>
      <c r="L649" s="395"/>
      <c r="M649" s="395"/>
      <c r="N649" s="395">
        <v>0.62</v>
      </c>
      <c r="O649" s="395">
        <v>0.03</v>
      </c>
      <c r="P649" s="431"/>
      <c r="Q649" s="395"/>
      <c r="R649" s="395"/>
      <c r="S649" s="431"/>
      <c r="T649" s="395">
        <v>2.79</v>
      </c>
      <c r="U649" s="395"/>
      <c r="V649" s="395"/>
      <c r="W649" s="395"/>
      <c r="X649" s="395"/>
      <c r="Y649" s="395">
        <v>2.83</v>
      </c>
      <c r="Z649" s="395"/>
      <c r="AA649" s="395"/>
      <c r="AB649" s="395">
        <v>2.92</v>
      </c>
      <c r="AC649" s="395">
        <v>0.5</v>
      </c>
      <c r="AD649" s="393">
        <v>1</v>
      </c>
      <c r="AE649" s="393">
        <v>1</v>
      </c>
      <c r="AF649" s="395">
        <v>3.4409999999999998</v>
      </c>
      <c r="AG649" s="395">
        <v>3.0280800000000001</v>
      </c>
      <c r="AH649" s="395"/>
      <c r="AI649" s="395"/>
      <c r="AJ649" s="395"/>
      <c r="AK649" s="393"/>
      <c r="AL649" s="393"/>
    </row>
    <row r="650" spans="1:38" s="416" customFormat="1" ht="12.75" x14ac:dyDescent="0.2">
      <c r="A650" s="396">
        <v>205</v>
      </c>
      <c r="B650" s="390" t="s">
        <v>558</v>
      </c>
      <c r="C650" s="430" t="s">
        <v>334</v>
      </c>
      <c r="D650" s="430"/>
      <c r="E650" s="430"/>
      <c r="F650" s="430"/>
      <c r="G650" s="430"/>
      <c r="H650" s="430"/>
      <c r="I650" s="430"/>
      <c r="J650" s="428" t="s">
        <v>335</v>
      </c>
      <c r="K650" s="395">
        <v>6.92</v>
      </c>
      <c r="L650" s="395">
        <v>76.680000000000007</v>
      </c>
      <c r="M650" s="395">
        <v>674.93</v>
      </c>
      <c r="N650" s="395">
        <v>43.5</v>
      </c>
      <c r="O650" s="395">
        <v>2.2799999999999998</v>
      </c>
      <c r="P650" s="431">
        <v>956.06</v>
      </c>
      <c r="Q650" s="395">
        <v>22.5</v>
      </c>
      <c r="R650" s="395"/>
      <c r="S650" s="431"/>
      <c r="T650" s="395"/>
      <c r="U650" s="399">
        <v>1.0149999999999999</v>
      </c>
      <c r="V650" s="395"/>
      <c r="W650" s="395"/>
      <c r="X650" s="395">
        <v>992.89</v>
      </c>
      <c r="Y650" s="395">
        <v>990.86</v>
      </c>
      <c r="Z650" s="395">
        <v>1023.76</v>
      </c>
      <c r="AA650" s="395">
        <v>0</v>
      </c>
      <c r="AB650" s="395">
        <v>1023.76</v>
      </c>
      <c r="AC650" s="395">
        <v>1217.68</v>
      </c>
      <c r="AD650" s="393">
        <v>1</v>
      </c>
      <c r="AE650" s="393">
        <v>1</v>
      </c>
      <c r="AF650" s="395">
        <v>1</v>
      </c>
      <c r="AG650" s="395">
        <v>1</v>
      </c>
      <c r="AH650" s="395">
        <v>674.93</v>
      </c>
      <c r="AI650" s="395"/>
      <c r="AJ650" s="395"/>
      <c r="AK650" s="393"/>
      <c r="AL650" s="393"/>
    </row>
    <row r="651" spans="1:38" s="416" customFormat="1" ht="12.75" x14ac:dyDescent="0.2">
      <c r="A651" s="390"/>
      <c r="B651" s="390"/>
      <c r="C651" s="430"/>
      <c r="D651" s="430"/>
      <c r="E651" s="430"/>
      <c r="F651" s="430"/>
      <c r="G651" s="430"/>
      <c r="H651" s="430"/>
      <c r="I651" s="430"/>
      <c r="J651" s="429" t="s">
        <v>237</v>
      </c>
      <c r="K651" s="395">
        <v>49.56</v>
      </c>
      <c r="L651" s="395">
        <v>16.63</v>
      </c>
      <c r="M651" s="395">
        <v>60.85</v>
      </c>
      <c r="N651" s="395">
        <v>46.26</v>
      </c>
      <c r="O651" s="395">
        <v>2</v>
      </c>
      <c r="P651" s="431"/>
      <c r="Q651" s="395"/>
      <c r="R651" s="395"/>
      <c r="S651" s="431"/>
      <c r="T651" s="395">
        <v>978.56</v>
      </c>
      <c r="U651" s="395"/>
      <c r="V651" s="395">
        <v>-0.35</v>
      </c>
      <c r="W651" s="395"/>
      <c r="X651" s="395"/>
      <c r="Y651" s="395">
        <v>992.89</v>
      </c>
      <c r="Z651" s="395"/>
      <c r="AA651" s="395"/>
      <c r="AB651" s="395">
        <v>1025.8599999999999</v>
      </c>
      <c r="AC651" s="395">
        <v>191.82000000000016</v>
      </c>
      <c r="AD651" s="393">
        <v>1</v>
      </c>
      <c r="AE651" s="393">
        <v>1</v>
      </c>
      <c r="AF651" s="395">
        <v>3.4409999999999998</v>
      </c>
      <c r="AG651" s="395">
        <v>3.0280800000000001</v>
      </c>
      <c r="AH651" s="395">
        <v>60.85</v>
      </c>
      <c r="AI651" s="395"/>
      <c r="AJ651" s="395"/>
      <c r="AK651" s="393"/>
      <c r="AL651" s="393"/>
    </row>
    <row r="652" spans="1:38" s="416" customFormat="1" ht="12.75" x14ac:dyDescent="0.2">
      <c r="A652" s="396">
        <v>206</v>
      </c>
      <c r="B652" s="390" t="s">
        <v>558</v>
      </c>
      <c r="C652" s="430" t="s">
        <v>1644</v>
      </c>
      <c r="D652" s="430"/>
      <c r="E652" s="430"/>
      <c r="F652" s="430"/>
      <c r="G652" s="430"/>
      <c r="H652" s="430"/>
      <c r="I652" s="430"/>
      <c r="J652" s="428" t="s">
        <v>102</v>
      </c>
      <c r="K652" s="395">
        <v>1.83</v>
      </c>
      <c r="L652" s="395">
        <v>22.46</v>
      </c>
      <c r="M652" s="395">
        <v>67.150000000000006</v>
      </c>
      <c r="N652" s="395">
        <v>11.44</v>
      </c>
      <c r="O652" s="395">
        <v>0.6</v>
      </c>
      <c r="P652" s="431">
        <v>132.91999999999999</v>
      </c>
      <c r="Q652" s="395">
        <v>5.92</v>
      </c>
      <c r="R652" s="395"/>
      <c r="S652" s="431"/>
      <c r="T652" s="395"/>
      <c r="U652" s="399">
        <v>1.0149999999999999</v>
      </c>
      <c r="V652" s="395"/>
      <c r="W652" s="395"/>
      <c r="X652" s="395">
        <v>140.83000000000001</v>
      </c>
      <c r="Y652" s="395">
        <v>140.29</v>
      </c>
      <c r="Z652" s="395">
        <v>144.94999999999999</v>
      </c>
      <c r="AA652" s="395">
        <v>0</v>
      </c>
      <c r="AB652" s="395">
        <v>144.94999999999999</v>
      </c>
      <c r="AC652" s="395">
        <v>172.41</v>
      </c>
      <c r="AD652" s="393">
        <v>1</v>
      </c>
      <c r="AE652" s="393">
        <v>1</v>
      </c>
      <c r="AF652" s="395">
        <v>1</v>
      </c>
      <c r="AG652" s="395">
        <v>1</v>
      </c>
      <c r="AH652" s="395">
        <v>67.150000000000006</v>
      </c>
      <c r="AI652" s="395"/>
      <c r="AJ652" s="395"/>
      <c r="AK652" s="393"/>
      <c r="AL652" s="393"/>
    </row>
    <row r="653" spans="1:38" s="416" customFormat="1" ht="12.75" x14ac:dyDescent="0.2">
      <c r="A653" s="390"/>
      <c r="B653" s="390"/>
      <c r="C653" s="430"/>
      <c r="D653" s="430"/>
      <c r="E653" s="430"/>
      <c r="F653" s="430"/>
      <c r="G653" s="430"/>
      <c r="H653" s="430"/>
      <c r="I653" s="430"/>
      <c r="J653" s="429" t="s">
        <v>310</v>
      </c>
      <c r="K653" s="395">
        <v>12.56</v>
      </c>
      <c r="L653" s="395">
        <v>4.8499999999999996</v>
      </c>
      <c r="M653" s="395">
        <v>6.01</v>
      </c>
      <c r="N653" s="395">
        <v>12.17</v>
      </c>
      <c r="O653" s="395">
        <v>0.53</v>
      </c>
      <c r="P653" s="431"/>
      <c r="Q653" s="395"/>
      <c r="R653" s="395"/>
      <c r="S653" s="431"/>
      <c r="T653" s="395">
        <v>138.83999999999997</v>
      </c>
      <c r="U653" s="395"/>
      <c r="V653" s="395">
        <v>-0.09</v>
      </c>
      <c r="W653" s="395"/>
      <c r="X653" s="395"/>
      <c r="Y653" s="395">
        <v>140.83000000000001</v>
      </c>
      <c r="Z653" s="395"/>
      <c r="AA653" s="395"/>
      <c r="AB653" s="395">
        <v>145.51</v>
      </c>
      <c r="AC653" s="395">
        <v>26.900000000000006</v>
      </c>
      <c r="AD653" s="393">
        <v>1</v>
      </c>
      <c r="AE653" s="393">
        <v>1</v>
      </c>
      <c r="AF653" s="395">
        <v>3.4409999999999998</v>
      </c>
      <c r="AG653" s="395">
        <v>3.0280800000000001</v>
      </c>
      <c r="AH653" s="395">
        <v>6.01</v>
      </c>
      <c r="AI653" s="395"/>
      <c r="AJ653" s="395"/>
      <c r="AK653" s="393"/>
      <c r="AL653" s="393"/>
    </row>
    <row r="654" spans="1:38" s="416" customFormat="1" ht="12.75" x14ac:dyDescent="0.2">
      <c r="A654" s="396">
        <v>207</v>
      </c>
      <c r="B654" s="390" t="s">
        <v>561</v>
      </c>
      <c r="C654" s="430" t="s">
        <v>338</v>
      </c>
      <c r="D654" s="430"/>
      <c r="E654" s="430"/>
      <c r="F654" s="430"/>
      <c r="G654" s="430"/>
      <c r="H654" s="430"/>
      <c r="I654" s="430"/>
      <c r="J654" s="428" t="s">
        <v>306</v>
      </c>
      <c r="K654" s="395">
        <v>6.14</v>
      </c>
      <c r="L654" s="395">
        <v>10.43</v>
      </c>
      <c r="M654" s="395">
        <v>7.85</v>
      </c>
      <c r="N654" s="395">
        <v>42.93</v>
      </c>
      <c r="O654" s="395">
        <v>1.93</v>
      </c>
      <c r="P654" s="431">
        <v>140.27000000000001</v>
      </c>
      <c r="Q654" s="395">
        <v>19.11</v>
      </c>
      <c r="R654" s="395"/>
      <c r="S654" s="431"/>
      <c r="T654" s="395"/>
      <c r="U654" s="399">
        <v>1.0149999999999999</v>
      </c>
      <c r="V654" s="395"/>
      <c r="W654" s="395"/>
      <c r="X654" s="395">
        <v>161.47999999999999</v>
      </c>
      <c r="Y654" s="395">
        <v>159.76</v>
      </c>
      <c r="Z654" s="395">
        <v>165.06</v>
      </c>
      <c r="AA654" s="395">
        <v>0</v>
      </c>
      <c r="AB654" s="395">
        <v>165.06</v>
      </c>
      <c r="AC654" s="395">
        <v>196.33</v>
      </c>
      <c r="AD654" s="393">
        <v>1</v>
      </c>
      <c r="AE654" s="393">
        <v>1</v>
      </c>
      <c r="AF654" s="395">
        <v>1</v>
      </c>
      <c r="AG654" s="395">
        <v>1</v>
      </c>
      <c r="AH654" s="395">
        <v>7.85</v>
      </c>
      <c r="AI654" s="395"/>
      <c r="AJ654" s="395"/>
      <c r="AK654" s="393"/>
      <c r="AL654" s="393"/>
    </row>
    <row r="655" spans="1:38" s="416" customFormat="1" ht="12.75" x14ac:dyDescent="0.2">
      <c r="A655" s="390"/>
      <c r="B655" s="390"/>
      <c r="C655" s="430"/>
      <c r="D655" s="430"/>
      <c r="E655" s="430"/>
      <c r="F655" s="430"/>
      <c r="G655" s="430"/>
      <c r="H655" s="430"/>
      <c r="I655" s="430"/>
      <c r="J655" s="429" t="s">
        <v>1681</v>
      </c>
      <c r="K655" s="395">
        <v>53.99</v>
      </c>
      <c r="L655" s="395">
        <v>2.21</v>
      </c>
      <c r="M655" s="395">
        <v>0.48</v>
      </c>
      <c r="N655" s="395">
        <v>20.96</v>
      </c>
      <c r="O655" s="395">
        <v>1.7</v>
      </c>
      <c r="P655" s="431"/>
      <c r="Q655" s="395"/>
      <c r="R655" s="395"/>
      <c r="S655" s="431"/>
      <c r="T655" s="395">
        <v>159.38</v>
      </c>
      <c r="U655" s="395"/>
      <c r="V655" s="395">
        <v>-0.28999999999999998</v>
      </c>
      <c r="W655" s="395"/>
      <c r="X655" s="395"/>
      <c r="Y655" s="395">
        <v>161.47999999999999</v>
      </c>
      <c r="Z655" s="395"/>
      <c r="AA655" s="395"/>
      <c r="AB655" s="395">
        <v>166.84</v>
      </c>
      <c r="AC655" s="395">
        <v>29.490000000000009</v>
      </c>
      <c r="AD655" s="393">
        <v>1</v>
      </c>
      <c r="AE655" s="393">
        <v>1</v>
      </c>
      <c r="AF655" s="395">
        <v>3.4409999999999998</v>
      </c>
      <c r="AG655" s="395">
        <v>3.0280800000000001</v>
      </c>
      <c r="AH655" s="395">
        <v>0.48</v>
      </c>
      <c r="AI655" s="395"/>
      <c r="AJ655" s="395"/>
      <c r="AK655" s="393"/>
      <c r="AL655" s="393"/>
    </row>
    <row r="656" spans="1:38" s="416" customFormat="1" ht="12.75" x14ac:dyDescent="0.2">
      <c r="A656" s="396">
        <v>208</v>
      </c>
      <c r="B656" s="390" t="s">
        <v>561</v>
      </c>
      <c r="C656" s="430" t="s">
        <v>1422</v>
      </c>
      <c r="D656" s="430"/>
      <c r="E656" s="430"/>
      <c r="F656" s="430"/>
      <c r="G656" s="430"/>
      <c r="H656" s="430"/>
      <c r="I656" s="430"/>
      <c r="J656" s="428" t="s">
        <v>78</v>
      </c>
      <c r="K656" s="395">
        <v>-0.71</v>
      </c>
      <c r="L656" s="395"/>
      <c r="M656" s="395">
        <v>-0.05</v>
      </c>
      <c r="N656" s="395">
        <v>-2.4</v>
      </c>
      <c r="O656" s="395">
        <v>-0.22</v>
      </c>
      <c r="P656" s="431">
        <v>-11.44</v>
      </c>
      <c r="Q656" s="395">
        <v>-2.13</v>
      </c>
      <c r="R656" s="395"/>
      <c r="S656" s="431"/>
      <c r="T656" s="395"/>
      <c r="U656" s="399">
        <v>1.0149999999999999</v>
      </c>
      <c r="V656" s="395"/>
      <c r="W656" s="395"/>
      <c r="X656" s="395">
        <v>-13.74</v>
      </c>
      <c r="Y656" s="395">
        <v>-13.55</v>
      </c>
      <c r="Z656" s="395">
        <v>-14</v>
      </c>
      <c r="AA656" s="395">
        <v>0</v>
      </c>
      <c r="AB656" s="395">
        <v>-14</v>
      </c>
      <c r="AC656" s="395">
        <v>-16.649999999999999</v>
      </c>
      <c r="AD656" s="393">
        <v>1</v>
      </c>
      <c r="AE656" s="393">
        <v>1</v>
      </c>
      <c r="AF656" s="395">
        <v>1</v>
      </c>
      <c r="AG656" s="395">
        <v>1</v>
      </c>
      <c r="AH656" s="395">
        <v>-0.05</v>
      </c>
      <c r="AI656" s="395"/>
      <c r="AJ656" s="395"/>
      <c r="AK656" s="393"/>
      <c r="AL656" s="393"/>
    </row>
    <row r="657" spans="1:38" s="416" customFormat="1" ht="12.75" x14ac:dyDescent="0.2">
      <c r="A657" s="390"/>
      <c r="B657" s="390"/>
      <c r="C657" s="430"/>
      <c r="D657" s="430"/>
      <c r="E657" s="430"/>
      <c r="F657" s="430"/>
      <c r="G657" s="430"/>
      <c r="H657" s="430"/>
      <c r="I657" s="430"/>
      <c r="J657" s="429" t="s">
        <v>1682</v>
      </c>
      <c r="K657" s="395">
        <v>-6.25</v>
      </c>
      <c r="L657" s="395"/>
      <c r="M657" s="395"/>
      <c r="N657" s="395">
        <v>-2.33</v>
      </c>
      <c r="O657" s="395">
        <v>-0.19</v>
      </c>
      <c r="P657" s="431"/>
      <c r="Q657" s="395"/>
      <c r="R657" s="395"/>
      <c r="S657" s="431"/>
      <c r="T657" s="395">
        <v>-13.57</v>
      </c>
      <c r="U657" s="395"/>
      <c r="V657" s="395">
        <v>0.03</v>
      </c>
      <c r="W657" s="395"/>
      <c r="X657" s="395"/>
      <c r="Y657" s="395">
        <v>-13.74</v>
      </c>
      <c r="Z657" s="395"/>
      <c r="AA657" s="395"/>
      <c r="AB657" s="395">
        <v>-14.2</v>
      </c>
      <c r="AC657" s="395">
        <v>-2.4499999999999993</v>
      </c>
      <c r="AD657" s="393">
        <v>1</v>
      </c>
      <c r="AE657" s="393">
        <v>1</v>
      </c>
      <c r="AF657" s="395">
        <v>3.4409999999999998</v>
      </c>
      <c r="AG657" s="395">
        <v>3.0280800000000001</v>
      </c>
      <c r="AH657" s="395"/>
      <c r="AI657" s="395"/>
      <c r="AJ657" s="395"/>
      <c r="AK657" s="393"/>
      <c r="AL657" s="393"/>
    </row>
    <row r="658" spans="1:38" s="416" customFormat="1" ht="12.75" x14ac:dyDescent="0.2">
      <c r="A658" s="396">
        <v>209</v>
      </c>
      <c r="B658" s="390" t="s">
        <v>561</v>
      </c>
      <c r="C658" s="430" t="s">
        <v>1645</v>
      </c>
      <c r="D658" s="430"/>
      <c r="E658" s="430"/>
      <c r="F658" s="430"/>
      <c r="G658" s="430"/>
      <c r="H658" s="430"/>
      <c r="I658" s="430"/>
      <c r="J658" s="428" t="s">
        <v>78</v>
      </c>
      <c r="K658" s="395">
        <v>0.34</v>
      </c>
      <c r="L658" s="395">
        <v>0.55000000000000004</v>
      </c>
      <c r="M658" s="395">
        <v>0.12</v>
      </c>
      <c r="N658" s="395">
        <v>1.18</v>
      </c>
      <c r="O658" s="395">
        <v>0.11</v>
      </c>
      <c r="P658" s="431">
        <v>6.08</v>
      </c>
      <c r="Q658" s="395">
        <v>1.04</v>
      </c>
      <c r="R658" s="395"/>
      <c r="S658" s="431"/>
      <c r="T658" s="395"/>
      <c r="U658" s="399">
        <v>1.0149999999999999</v>
      </c>
      <c r="V658" s="395"/>
      <c r="W658" s="395"/>
      <c r="X658" s="395">
        <v>7.21</v>
      </c>
      <c r="Y658" s="395">
        <v>7.12</v>
      </c>
      <c r="Z658" s="395">
        <v>7.36</v>
      </c>
      <c r="AA658" s="395">
        <v>0</v>
      </c>
      <c r="AB658" s="395">
        <v>7.36</v>
      </c>
      <c r="AC658" s="395">
        <v>8.75</v>
      </c>
      <c r="AD658" s="393">
        <v>1</v>
      </c>
      <c r="AE658" s="393">
        <v>1</v>
      </c>
      <c r="AF658" s="395">
        <v>1</v>
      </c>
      <c r="AG658" s="395">
        <v>1</v>
      </c>
      <c r="AH658" s="395">
        <v>0.12</v>
      </c>
      <c r="AI658" s="395"/>
      <c r="AJ658" s="395"/>
      <c r="AK658" s="393"/>
      <c r="AL658" s="393"/>
    </row>
    <row r="659" spans="1:38" s="416" customFormat="1" ht="12.75" x14ac:dyDescent="0.2">
      <c r="A659" s="390"/>
      <c r="B659" s="390"/>
      <c r="C659" s="430"/>
      <c r="D659" s="430"/>
      <c r="E659" s="430"/>
      <c r="F659" s="430"/>
      <c r="G659" s="430"/>
      <c r="H659" s="430"/>
      <c r="I659" s="430"/>
      <c r="J659" s="429" t="s">
        <v>1683</v>
      </c>
      <c r="K659" s="395">
        <v>2.88</v>
      </c>
      <c r="L659" s="395">
        <v>0.18</v>
      </c>
      <c r="M659" s="395">
        <v>0.01</v>
      </c>
      <c r="N659" s="395">
        <v>1.1399999999999999</v>
      </c>
      <c r="O659" s="395">
        <v>0.09</v>
      </c>
      <c r="P659" s="431"/>
      <c r="Q659" s="395"/>
      <c r="R659" s="395"/>
      <c r="S659" s="431"/>
      <c r="T659" s="395">
        <v>7.12</v>
      </c>
      <c r="U659" s="395"/>
      <c r="V659" s="395">
        <v>-0.02</v>
      </c>
      <c r="W659" s="395"/>
      <c r="X659" s="395"/>
      <c r="Y659" s="395">
        <v>7.21</v>
      </c>
      <c r="Z659" s="395"/>
      <c r="AA659" s="395"/>
      <c r="AB659" s="395">
        <v>7.45</v>
      </c>
      <c r="AC659" s="395">
        <v>1.2999999999999998</v>
      </c>
      <c r="AD659" s="393">
        <v>1</v>
      </c>
      <c r="AE659" s="393">
        <v>1</v>
      </c>
      <c r="AF659" s="395">
        <v>3.4409999999999998</v>
      </c>
      <c r="AG659" s="395">
        <v>3.0280800000000001</v>
      </c>
      <c r="AH659" s="395">
        <v>0.01</v>
      </c>
      <c r="AI659" s="395"/>
      <c r="AJ659" s="395"/>
      <c r="AK659" s="393"/>
      <c r="AL659" s="393"/>
    </row>
    <row r="660" spans="1:38" s="416" customFormat="1" ht="12.75" x14ac:dyDescent="0.2">
      <c r="A660" s="396">
        <v>210</v>
      </c>
      <c r="B660" s="390" t="s">
        <v>561</v>
      </c>
      <c r="C660" s="430" t="s">
        <v>1646</v>
      </c>
      <c r="D660" s="430"/>
      <c r="E660" s="430"/>
      <c r="F660" s="430"/>
      <c r="G660" s="430"/>
      <c r="H660" s="430"/>
      <c r="I660" s="430"/>
      <c r="J660" s="428" t="s">
        <v>78</v>
      </c>
      <c r="K660" s="395"/>
      <c r="L660" s="395"/>
      <c r="M660" s="395">
        <v>133.22999999999999</v>
      </c>
      <c r="N660" s="395"/>
      <c r="O660" s="395"/>
      <c r="P660" s="431">
        <v>143.41</v>
      </c>
      <c r="Q660" s="395"/>
      <c r="R660" s="395"/>
      <c r="S660" s="431"/>
      <c r="T660" s="395"/>
      <c r="U660" s="399">
        <v>1.0149999999999999</v>
      </c>
      <c r="V660" s="395"/>
      <c r="W660" s="395"/>
      <c r="X660" s="395">
        <v>145.56</v>
      </c>
      <c r="Y660" s="395">
        <v>145.56</v>
      </c>
      <c r="Z660" s="395">
        <v>150.38999999999999</v>
      </c>
      <c r="AA660" s="395">
        <v>0</v>
      </c>
      <c r="AB660" s="395">
        <v>150.38999999999999</v>
      </c>
      <c r="AC660" s="395">
        <v>178.88</v>
      </c>
      <c r="AD660" s="393">
        <v>1</v>
      </c>
      <c r="AE660" s="393">
        <v>1</v>
      </c>
      <c r="AF660" s="395">
        <v>1</v>
      </c>
      <c r="AG660" s="395">
        <v>1</v>
      </c>
      <c r="AH660" s="395">
        <v>133.22999999999999</v>
      </c>
      <c r="AI660" s="395"/>
      <c r="AJ660" s="395"/>
      <c r="AK660" s="393"/>
      <c r="AL660" s="393"/>
    </row>
    <row r="661" spans="1:38" s="416" customFormat="1" ht="12.75" x14ac:dyDescent="0.2">
      <c r="A661" s="390"/>
      <c r="B661" s="390"/>
      <c r="C661" s="430"/>
      <c r="D661" s="430"/>
      <c r="E661" s="430"/>
      <c r="F661" s="430"/>
      <c r="G661" s="430"/>
      <c r="H661" s="430"/>
      <c r="I661" s="430"/>
      <c r="J661" s="429" t="s">
        <v>1684</v>
      </c>
      <c r="K661" s="395"/>
      <c r="L661" s="395"/>
      <c r="M661" s="395">
        <v>10.18</v>
      </c>
      <c r="N661" s="395"/>
      <c r="O661" s="395"/>
      <c r="P661" s="431"/>
      <c r="Q661" s="395"/>
      <c r="R661" s="395"/>
      <c r="S661" s="431"/>
      <c r="T661" s="395">
        <v>143.41</v>
      </c>
      <c r="U661" s="395"/>
      <c r="V661" s="395"/>
      <c r="W661" s="395"/>
      <c r="X661" s="395"/>
      <c r="Y661" s="395">
        <v>145.56</v>
      </c>
      <c r="Z661" s="395"/>
      <c r="AA661" s="395"/>
      <c r="AB661" s="395">
        <v>150.38999999999999</v>
      </c>
      <c r="AC661" s="395">
        <v>28.490000000000009</v>
      </c>
      <c r="AD661" s="393">
        <v>1</v>
      </c>
      <c r="AE661" s="393">
        <v>1</v>
      </c>
      <c r="AF661" s="395">
        <v>3.4409999999999998</v>
      </c>
      <c r="AG661" s="395">
        <v>3.0280800000000001</v>
      </c>
      <c r="AH661" s="395">
        <v>10.18</v>
      </c>
      <c r="AI661" s="395"/>
      <c r="AJ661" s="395"/>
      <c r="AK661" s="393"/>
      <c r="AL661" s="393"/>
    </row>
    <row r="662" spans="1:38" s="416" customFormat="1" ht="14.1" customHeight="1" x14ac:dyDescent="0.2">
      <c r="A662" s="433" t="s">
        <v>1647</v>
      </c>
      <c r="B662" s="433"/>
      <c r="C662" s="434" t="s">
        <v>1648</v>
      </c>
      <c r="D662" s="434"/>
      <c r="E662" s="434"/>
      <c r="F662" s="434"/>
      <c r="G662" s="434"/>
      <c r="H662" s="434"/>
      <c r="I662" s="434"/>
      <c r="J662" s="424"/>
      <c r="K662" s="425">
        <v>128.11000000000001</v>
      </c>
      <c r="L662" s="425">
        <v>382.27</v>
      </c>
      <c r="M662" s="425">
        <v>1544.8</v>
      </c>
      <c r="N662" s="425">
        <v>753.99</v>
      </c>
      <c r="O662" s="425">
        <v>39.49</v>
      </c>
      <c r="P662" s="425">
        <v>6544.6200000000008</v>
      </c>
      <c r="Q662" s="425">
        <v>390.07000000000005</v>
      </c>
      <c r="R662" s="425">
        <v>0</v>
      </c>
      <c r="S662" s="425">
        <v>0</v>
      </c>
      <c r="T662" s="425">
        <v>0</v>
      </c>
      <c r="U662" s="425"/>
      <c r="V662" s="425">
        <v>0</v>
      </c>
      <c r="W662" s="425">
        <v>0</v>
      </c>
      <c r="X662" s="425">
        <v>7032.68</v>
      </c>
      <c r="Y662" s="426">
        <v>6997.4199999999992</v>
      </c>
      <c r="Z662" s="426">
        <v>7229.78</v>
      </c>
      <c r="AA662" s="426">
        <v>0</v>
      </c>
      <c r="AB662" s="427">
        <v>7229.78</v>
      </c>
      <c r="AC662" s="426">
        <v>9981.1</v>
      </c>
      <c r="AD662" s="427"/>
      <c r="AE662" s="427"/>
      <c r="AF662" s="425"/>
      <c r="AG662" s="425"/>
      <c r="AH662" s="425">
        <v>1544.8</v>
      </c>
      <c r="AI662" s="425">
        <v>0</v>
      </c>
      <c r="AJ662" s="425">
        <v>0</v>
      </c>
      <c r="AK662" s="427"/>
      <c r="AL662" s="427"/>
    </row>
    <row r="663" spans="1:38" s="416" customFormat="1" ht="14.1" customHeight="1" x14ac:dyDescent="0.2">
      <c r="A663" s="433"/>
      <c r="B663" s="433"/>
      <c r="C663" s="434"/>
      <c r="D663" s="434"/>
      <c r="E663" s="434"/>
      <c r="F663" s="434"/>
      <c r="G663" s="434"/>
      <c r="H663" s="434"/>
      <c r="I663" s="434"/>
      <c r="J663" s="424"/>
      <c r="K663" s="425">
        <v>988.87</v>
      </c>
      <c r="L663" s="425">
        <v>158.38999999999999</v>
      </c>
      <c r="M663" s="425">
        <v>1998.64</v>
      </c>
      <c r="N663" s="425">
        <v>801.81999999999994</v>
      </c>
      <c r="O663" s="425">
        <v>34.74</v>
      </c>
      <c r="P663" s="425"/>
      <c r="Q663" s="425">
        <v>0</v>
      </c>
      <c r="R663" s="425">
        <v>0</v>
      </c>
      <c r="S663" s="425"/>
      <c r="T663" s="425">
        <v>6934.6900000000005</v>
      </c>
      <c r="U663" s="425">
        <v>0</v>
      </c>
      <c r="V663" s="425">
        <v>-6.03</v>
      </c>
      <c r="W663" s="425">
        <v>0</v>
      </c>
      <c r="X663" s="425">
        <v>0</v>
      </c>
      <c r="Y663" s="426">
        <v>7032.68</v>
      </c>
      <c r="Z663" s="426">
        <v>36.44</v>
      </c>
      <c r="AA663" s="426">
        <v>0</v>
      </c>
      <c r="AB663" s="427">
        <v>7266.2199999999993</v>
      </c>
      <c r="AC663" s="426">
        <v>2714.88</v>
      </c>
      <c r="AD663" s="427"/>
      <c r="AE663" s="427"/>
      <c r="AF663" s="425"/>
      <c r="AG663" s="425"/>
      <c r="AH663" s="425">
        <v>1998.64</v>
      </c>
      <c r="AI663" s="425">
        <v>0</v>
      </c>
      <c r="AJ663" s="425">
        <v>0</v>
      </c>
      <c r="AK663" s="427"/>
      <c r="AL663" s="427"/>
    </row>
    <row r="664" spans="1:38" s="416" customFormat="1" ht="12.75" x14ac:dyDescent="0.2">
      <c r="A664" s="396">
        <v>318</v>
      </c>
      <c r="B664" s="390" t="s">
        <v>1150</v>
      </c>
      <c r="C664" s="430" t="s">
        <v>353</v>
      </c>
      <c r="D664" s="430"/>
      <c r="E664" s="430"/>
      <c r="F664" s="430"/>
      <c r="G664" s="430"/>
      <c r="H664" s="430"/>
      <c r="I664" s="430"/>
      <c r="J664" s="428" t="s">
        <v>156</v>
      </c>
      <c r="K664" s="395">
        <v>14.74</v>
      </c>
      <c r="L664" s="395">
        <v>94.51</v>
      </c>
      <c r="M664" s="395">
        <v>11.54</v>
      </c>
      <c r="N664" s="395">
        <v>95.08</v>
      </c>
      <c r="O664" s="395">
        <v>4.9800000000000004</v>
      </c>
      <c r="P664" s="431">
        <v>426.1</v>
      </c>
      <c r="Q664" s="395">
        <v>49.19</v>
      </c>
      <c r="R664" s="395"/>
      <c r="S664" s="431"/>
      <c r="T664" s="395"/>
      <c r="U664" s="399">
        <v>1.0149999999999999</v>
      </c>
      <c r="V664" s="395"/>
      <c r="W664" s="395"/>
      <c r="X664" s="395">
        <v>481.66</v>
      </c>
      <c r="Y664" s="395">
        <v>477.21</v>
      </c>
      <c r="Z664" s="395">
        <v>493.06</v>
      </c>
      <c r="AA664" s="395">
        <v>0</v>
      </c>
      <c r="AB664" s="395">
        <v>493.06</v>
      </c>
      <c r="AC664" s="395">
        <v>680.7</v>
      </c>
      <c r="AD664" s="393">
        <v>1</v>
      </c>
      <c r="AE664" s="393">
        <v>1</v>
      </c>
      <c r="AF664" s="395">
        <v>1</v>
      </c>
      <c r="AG664" s="395">
        <v>1</v>
      </c>
      <c r="AH664" s="395">
        <v>11.54</v>
      </c>
      <c r="AI664" s="395"/>
      <c r="AJ664" s="395"/>
      <c r="AK664" s="393"/>
      <c r="AL664" s="393"/>
    </row>
    <row r="665" spans="1:38" s="416" customFormat="1" ht="12.75" x14ac:dyDescent="0.2">
      <c r="A665" s="390"/>
      <c r="B665" s="390"/>
      <c r="C665" s="430"/>
      <c r="D665" s="430"/>
      <c r="E665" s="430"/>
      <c r="F665" s="430"/>
      <c r="G665" s="430"/>
      <c r="H665" s="430"/>
      <c r="I665" s="430"/>
      <c r="J665" s="429" t="s">
        <v>1685</v>
      </c>
      <c r="K665" s="395">
        <v>113.75</v>
      </c>
      <c r="L665" s="395">
        <v>30.92</v>
      </c>
      <c r="M665" s="395">
        <v>0.75</v>
      </c>
      <c r="N665" s="395">
        <v>101.11</v>
      </c>
      <c r="O665" s="395">
        <v>4.38</v>
      </c>
      <c r="P665" s="431"/>
      <c r="Q665" s="395"/>
      <c r="R665" s="395"/>
      <c r="S665" s="431"/>
      <c r="T665" s="395">
        <v>475.29</v>
      </c>
      <c r="U665" s="395"/>
      <c r="V665" s="395">
        <v>-0.76</v>
      </c>
      <c r="W665" s="395"/>
      <c r="X665" s="395"/>
      <c r="Y665" s="395">
        <v>481.66</v>
      </c>
      <c r="Z665" s="395"/>
      <c r="AA665" s="395"/>
      <c r="AB665" s="395">
        <v>497.66</v>
      </c>
      <c r="AC665" s="395">
        <v>183.04000000000002</v>
      </c>
      <c r="AD665" s="393">
        <v>1</v>
      </c>
      <c r="AE665" s="393">
        <v>1</v>
      </c>
      <c r="AF665" s="395">
        <v>3.4409999999999998</v>
      </c>
      <c r="AG665" s="395">
        <v>3.0280800000000001</v>
      </c>
      <c r="AH665" s="395">
        <v>0.75</v>
      </c>
      <c r="AI665" s="395"/>
      <c r="AJ665" s="395"/>
      <c r="AK665" s="393"/>
      <c r="AL665" s="393"/>
    </row>
    <row r="666" spans="1:38" s="416" customFormat="1" ht="12.75" x14ac:dyDescent="0.2">
      <c r="A666" s="396">
        <v>319</v>
      </c>
      <c r="B666" s="390" t="s">
        <v>1150</v>
      </c>
      <c r="C666" s="430" t="s">
        <v>1649</v>
      </c>
      <c r="D666" s="430"/>
      <c r="E666" s="430"/>
      <c r="F666" s="430"/>
      <c r="G666" s="430"/>
      <c r="H666" s="430"/>
      <c r="I666" s="430"/>
      <c r="J666" s="428" t="s">
        <v>1630</v>
      </c>
      <c r="K666" s="395">
        <v>13.71</v>
      </c>
      <c r="L666" s="395">
        <v>30.55</v>
      </c>
      <c r="M666" s="395">
        <v>107.18</v>
      </c>
      <c r="N666" s="395">
        <v>93.71</v>
      </c>
      <c r="O666" s="395">
        <v>4.91</v>
      </c>
      <c r="P666" s="431">
        <v>491.41</v>
      </c>
      <c r="Q666" s="395">
        <v>48.48</v>
      </c>
      <c r="R666" s="395"/>
      <c r="S666" s="431"/>
      <c r="T666" s="395"/>
      <c r="U666" s="399">
        <v>1.0149999999999999</v>
      </c>
      <c r="V666" s="395"/>
      <c r="W666" s="395"/>
      <c r="X666" s="395">
        <v>547.24</v>
      </c>
      <c r="Y666" s="395">
        <v>542.85</v>
      </c>
      <c r="Z666" s="395">
        <v>560.88</v>
      </c>
      <c r="AA666" s="395">
        <v>0</v>
      </c>
      <c r="AB666" s="395">
        <v>560.88</v>
      </c>
      <c r="AC666" s="395">
        <v>774.32</v>
      </c>
      <c r="AD666" s="393">
        <v>1</v>
      </c>
      <c r="AE666" s="393">
        <v>1</v>
      </c>
      <c r="AF666" s="395">
        <v>1</v>
      </c>
      <c r="AG666" s="395">
        <v>1</v>
      </c>
      <c r="AH666" s="395">
        <v>107.18</v>
      </c>
      <c r="AI666" s="395"/>
      <c r="AJ666" s="395"/>
      <c r="AK666" s="393"/>
      <c r="AL666" s="393"/>
    </row>
    <row r="667" spans="1:38" s="416" customFormat="1" ht="12.75" x14ac:dyDescent="0.2">
      <c r="A667" s="390"/>
      <c r="B667" s="390"/>
      <c r="C667" s="430"/>
      <c r="D667" s="430"/>
      <c r="E667" s="430"/>
      <c r="F667" s="430"/>
      <c r="G667" s="430"/>
      <c r="H667" s="430"/>
      <c r="I667" s="430"/>
      <c r="J667" s="429" t="s">
        <v>1686</v>
      </c>
      <c r="K667" s="395">
        <v>142.59</v>
      </c>
      <c r="L667" s="395"/>
      <c r="M667" s="395">
        <v>8.49</v>
      </c>
      <c r="N667" s="395">
        <v>99.66</v>
      </c>
      <c r="O667" s="395">
        <v>4.32</v>
      </c>
      <c r="P667" s="431"/>
      <c r="Q667" s="395"/>
      <c r="R667" s="395"/>
      <c r="S667" s="431"/>
      <c r="T667" s="395">
        <v>539.89</v>
      </c>
      <c r="U667" s="395"/>
      <c r="V667" s="395">
        <v>-0.75</v>
      </c>
      <c r="W667" s="395"/>
      <c r="X667" s="395"/>
      <c r="Y667" s="395">
        <v>547.24</v>
      </c>
      <c r="Z667" s="395"/>
      <c r="AA667" s="395"/>
      <c r="AB667" s="395">
        <v>565.41999999999996</v>
      </c>
      <c r="AC667" s="395">
        <v>208.90000000000009</v>
      </c>
      <c r="AD667" s="393">
        <v>1</v>
      </c>
      <c r="AE667" s="393">
        <v>1</v>
      </c>
      <c r="AF667" s="395">
        <v>3.4409999999999998</v>
      </c>
      <c r="AG667" s="395">
        <v>3.0280800000000001</v>
      </c>
      <c r="AH667" s="395">
        <v>8.49</v>
      </c>
      <c r="AI667" s="395"/>
      <c r="AJ667" s="395"/>
      <c r="AK667" s="393"/>
      <c r="AL667" s="393"/>
    </row>
    <row r="668" spans="1:38" s="416" customFormat="1" ht="12.75" x14ac:dyDescent="0.2">
      <c r="A668" s="396">
        <v>320</v>
      </c>
      <c r="B668" s="390" t="s">
        <v>1150</v>
      </c>
      <c r="C668" s="430" t="s">
        <v>1651</v>
      </c>
      <c r="D668" s="430"/>
      <c r="E668" s="430"/>
      <c r="F668" s="430"/>
      <c r="G668" s="430"/>
      <c r="H668" s="430"/>
      <c r="I668" s="430"/>
      <c r="J668" s="428" t="s">
        <v>178</v>
      </c>
      <c r="K668" s="395">
        <v>1.82</v>
      </c>
      <c r="L668" s="395">
        <v>5.57</v>
      </c>
      <c r="M668" s="395">
        <v>138.43</v>
      </c>
      <c r="N668" s="395">
        <v>11.99</v>
      </c>
      <c r="O668" s="395">
        <v>0.63</v>
      </c>
      <c r="P668" s="431">
        <v>194.14</v>
      </c>
      <c r="Q668" s="395">
        <v>6.2</v>
      </c>
      <c r="R668" s="395"/>
      <c r="S668" s="431"/>
      <c r="T668" s="395"/>
      <c r="U668" s="399">
        <v>1.0149999999999999</v>
      </c>
      <c r="V668" s="395"/>
      <c r="W668" s="395"/>
      <c r="X668" s="395">
        <v>203.25</v>
      </c>
      <c r="Y668" s="395">
        <v>202.69</v>
      </c>
      <c r="Z668" s="395">
        <v>209.42</v>
      </c>
      <c r="AA668" s="395">
        <v>0</v>
      </c>
      <c r="AB668" s="395">
        <v>209.42</v>
      </c>
      <c r="AC668" s="395">
        <v>289.12</v>
      </c>
      <c r="AD668" s="393">
        <v>1</v>
      </c>
      <c r="AE668" s="393">
        <v>1</v>
      </c>
      <c r="AF668" s="395">
        <v>1</v>
      </c>
      <c r="AG668" s="395">
        <v>1</v>
      </c>
      <c r="AH668" s="395">
        <v>138.43</v>
      </c>
      <c r="AI668" s="395"/>
      <c r="AJ668" s="395"/>
      <c r="AK668" s="393"/>
      <c r="AL668" s="393"/>
    </row>
    <row r="669" spans="1:38" s="416" customFormat="1" ht="12.75" x14ac:dyDescent="0.2">
      <c r="A669" s="390"/>
      <c r="B669" s="390"/>
      <c r="C669" s="430"/>
      <c r="D669" s="430"/>
      <c r="E669" s="430"/>
      <c r="F669" s="430"/>
      <c r="G669" s="430"/>
      <c r="H669" s="430"/>
      <c r="I669" s="430"/>
      <c r="J669" s="429" t="s">
        <v>1687</v>
      </c>
      <c r="K669" s="395">
        <v>17.36</v>
      </c>
      <c r="L669" s="395">
        <v>0.88</v>
      </c>
      <c r="M669" s="395">
        <v>6.86</v>
      </c>
      <c r="N669" s="395">
        <v>12.75</v>
      </c>
      <c r="O669" s="395">
        <v>0.55000000000000004</v>
      </c>
      <c r="P669" s="431"/>
      <c r="Q669" s="395"/>
      <c r="R669" s="395"/>
      <c r="S669" s="431"/>
      <c r="T669" s="395">
        <v>200.33999999999997</v>
      </c>
      <c r="U669" s="395"/>
      <c r="V669" s="395">
        <v>-0.1</v>
      </c>
      <c r="W669" s="395"/>
      <c r="X669" s="395"/>
      <c r="Y669" s="395">
        <v>203.25</v>
      </c>
      <c r="Z669" s="395"/>
      <c r="AA669" s="395"/>
      <c r="AB669" s="395">
        <v>210</v>
      </c>
      <c r="AC669" s="395">
        <v>79.12</v>
      </c>
      <c r="AD669" s="393">
        <v>1</v>
      </c>
      <c r="AE669" s="393">
        <v>1</v>
      </c>
      <c r="AF669" s="395">
        <v>3.4409999999999998</v>
      </c>
      <c r="AG669" s="395">
        <v>3.0280800000000001</v>
      </c>
      <c r="AH669" s="395">
        <v>6.86</v>
      </c>
      <c r="AI669" s="395"/>
      <c r="AJ669" s="395"/>
      <c r="AK669" s="393"/>
      <c r="AL669" s="393"/>
    </row>
    <row r="670" spans="1:38" s="416" customFormat="1" ht="12.75" x14ac:dyDescent="0.2">
      <c r="A670" s="396">
        <v>321</v>
      </c>
      <c r="B670" s="390" t="s">
        <v>1150</v>
      </c>
      <c r="C670" s="430" t="s">
        <v>1653</v>
      </c>
      <c r="D670" s="430"/>
      <c r="E670" s="430"/>
      <c r="F670" s="430"/>
      <c r="G670" s="430"/>
      <c r="H670" s="430"/>
      <c r="I670" s="430"/>
      <c r="J670" s="428" t="s">
        <v>156</v>
      </c>
      <c r="K670" s="395">
        <v>29.94</v>
      </c>
      <c r="L670" s="395">
        <v>44.34</v>
      </c>
      <c r="M670" s="395">
        <v>329.45</v>
      </c>
      <c r="N670" s="395">
        <v>165.75</v>
      </c>
      <c r="O670" s="395">
        <v>8.68</v>
      </c>
      <c r="P670" s="431">
        <v>1785.91</v>
      </c>
      <c r="Q670" s="395">
        <v>85.75</v>
      </c>
      <c r="R670" s="395"/>
      <c r="S670" s="431"/>
      <c r="T670" s="395"/>
      <c r="U670" s="399">
        <v>1.0149999999999999</v>
      </c>
      <c r="V670" s="395"/>
      <c r="W670" s="395"/>
      <c r="X670" s="395">
        <v>1898.41</v>
      </c>
      <c r="Y670" s="395">
        <v>1890.66</v>
      </c>
      <c r="Z670" s="395">
        <v>1953.44</v>
      </c>
      <c r="AA670" s="395">
        <v>0</v>
      </c>
      <c r="AB670" s="395">
        <v>1953.44</v>
      </c>
      <c r="AC670" s="395">
        <v>2696.83</v>
      </c>
      <c r="AD670" s="393">
        <v>1</v>
      </c>
      <c r="AE670" s="393">
        <v>1</v>
      </c>
      <c r="AF670" s="395">
        <v>1</v>
      </c>
      <c r="AG670" s="395">
        <v>1</v>
      </c>
      <c r="AH670" s="395">
        <v>329.45</v>
      </c>
      <c r="AI670" s="395"/>
      <c r="AJ670" s="395"/>
      <c r="AK670" s="393"/>
      <c r="AL670" s="393"/>
    </row>
    <row r="671" spans="1:38" s="416" customFormat="1" ht="12.75" x14ac:dyDescent="0.2">
      <c r="A671" s="390"/>
      <c r="B671" s="390"/>
      <c r="C671" s="430"/>
      <c r="D671" s="430"/>
      <c r="E671" s="430"/>
      <c r="F671" s="430"/>
      <c r="G671" s="430"/>
      <c r="H671" s="430"/>
      <c r="I671" s="430"/>
      <c r="J671" s="429" t="s">
        <v>1688</v>
      </c>
      <c r="K671" s="395">
        <v>233.29</v>
      </c>
      <c r="L671" s="395">
        <v>18.920000000000002</v>
      </c>
      <c r="M671" s="395">
        <v>820.49</v>
      </c>
      <c r="N671" s="395">
        <v>176.27</v>
      </c>
      <c r="O671" s="395">
        <v>7.64</v>
      </c>
      <c r="P671" s="431"/>
      <c r="Q671" s="395"/>
      <c r="R671" s="395"/>
      <c r="S671" s="431"/>
      <c r="T671" s="395">
        <v>1871.66</v>
      </c>
      <c r="U671" s="395"/>
      <c r="V671" s="395">
        <v>-1.32</v>
      </c>
      <c r="W671" s="395"/>
      <c r="X671" s="395"/>
      <c r="Y671" s="395">
        <v>1898.41</v>
      </c>
      <c r="Z671" s="395"/>
      <c r="AA671" s="395"/>
      <c r="AB671" s="395">
        <v>1961.45</v>
      </c>
      <c r="AC671" s="395">
        <v>735.37999999999988</v>
      </c>
      <c r="AD671" s="393">
        <v>1</v>
      </c>
      <c r="AE671" s="393">
        <v>1</v>
      </c>
      <c r="AF671" s="395">
        <v>3.4409999999999998</v>
      </c>
      <c r="AG671" s="395">
        <v>3.0280800000000001</v>
      </c>
      <c r="AH671" s="395">
        <v>820.49</v>
      </c>
      <c r="AI671" s="395"/>
      <c r="AJ671" s="395"/>
      <c r="AK671" s="393"/>
      <c r="AL671" s="393"/>
    </row>
    <row r="672" spans="1:38" s="416" customFormat="1" ht="12.75" x14ac:dyDescent="0.2">
      <c r="A672" s="396">
        <v>322</v>
      </c>
      <c r="B672" s="390" t="s">
        <v>1150</v>
      </c>
      <c r="C672" s="430" t="s">
        <v>1654</v>
      </c>
      <c r="D672" s="430"/>
      <c r="E672" s="430"/>
      <c r="F672" s="430"/>
      <c r="G672" s="430"/>
      <c r="H672" s="430"/>
      <c r="I672" s="430"/>
      <c r="J672" s="428" t="s">
        <v>156</v>
      </c>
      <c r="K672" s="395">
        <v>45.52</v>
      </c>
      <c r="L672" s="395">
        <v>63.89</v>
      </c>
      <c r="M672" s="395">
        <v>705.28</v>
      </c>
      <c r="N672" s="395">
        <v>251.92</v>
      </c>
      <c r="O672" s="395">
        <v>13.19</v>
      </c>
      <c r="P672" s="431">
        <v>2812.38</v>
      </c>
      <c r="Q672" s="395">
        <v>130.33000000000001</v>
      </c>
      <c r="R672" s="395"/>
      <c r="S672" s="431"/>
      <c r="T672" s="395"/>
      <c r="U672" s="399">
        <v>1.0149999999999999</v>
      </c>
      <c r="V672" s="395"/>
      <c r="W672" s="395"/>
      <c r="X672" s="395">
        <v>2984.84</v>
      </c>
      <c r="Y672" s="395">
        <v>2973.06</v>
      </c>
      <c r="Z672" s="395">
        <v>3071.78</v>
      </c>
      <c r="AA672" s="395">
        <v>0</v>
      </c>
      <c r="AB672" s="395">
        <v>3071.78</v>
      </c>
      <c r="AC672" s="395">
        <v>4240.75</v>
      </c>
      <c r="AD672" s="393">
        <v>1</v>
      </c>
      <c r="AE672" s="393">
        <v>1</v>
      </c>
      <c r="AF672" s="395">
        <v>1</v>
      </c>
      <c r="AG672" s="395">
        <v>1</v>
      </c>
      <c r="AH672" s="395">
        <v>705.28</v>
      </c>
      <c r="AI672" s="395"/>
      <c r="AJ672" s="395"/>
      <c r="AK672" s="393"/>
      <c r="AL672" s="393"/>
    </row>
    <row r="673" spans="1:38" s="416" customFormat="1" ht="12.75" x14ac:dyDescent="0.2">
      <c r="A673" s="390"/>
      <c r="B673" s="390"/>
      <c r="C673" s="430"/>
      <c r="D673" s="430"/>
      <c r="E673" s="430"/>
      <c r="F673" s="430"/>
      <c r="G673" s="430"/>
      <c r="H673" s="430"/>
      <c r="I673" s="430"/>
      <c r="J673" s="429" t="s">
        <v>1689</v>
      </c>
      <c r="K673" s="395">
        <v>356.57</v>
      </c>
      <c r="L673" s="395">
        <v>26.75</v>
      </c>
      <c r="M673" s="395">
        <v>1142.02</v>
      </c>
      <c r="N673" s="395">
        <v>267.89999999999998</v>
      </c>
      <c r="O673" s="395">
        <v>11.61</v>
      </c>
      <c r="P673" s="431"/>
      <c r="Q673" s="395"/>
      <c r="R673" s="395"/>
      <c r="S673" s="431"/>
      <c r="T673" s="395">
        <v>2942.71</v>
      </c>
      <c r="U673" s="395"/>
      <c r="V673" s="395">
        <v>-2.0099999999999998</v>
      </c>
      <c r="W673" s="395"/>
      <c r="X673" s="395"/>
      <c r="Y673" s="395">
        <v>2984.84</v>
      </c>
      <c r="Z673" s="395"/>
      <c r="AA673" s="395"/>
      <c r="AB673" s="395">
        <v>3083.9500000000003</v>
      </c>
      <c r="AC673" s="395">
        <v>1156.7999999999997</v>
      </c>
      <c r="AD673" s="393">
        <v>1</v>
      </c>
      <c r="AE673" s="393">
        <v>1</v>
      </c>
      <c r="AF673" s="395">
        <v>3.4409999999999998</v>
      </c>
      <c r="AG673" s="395">
        <v>3.0280800000000001</v>
      </c>
      <c r="AH673" s="395">
        <v>1142.02</v>
      </c>
      <c r="AI673" s="395"/>
      <c r="AJ673" s="395"/>
      <c r="AK673" s="393"/>
      <c r="AL673" s="393"/>
    </row>
    <row r="674" spans="1:38" s="416" customFormat="1" ht="12.75" x14ac:dyDescent="0.2">
      <c r="A674" s="396">
        <v>323</v>
      </c>
      <c r="B674" s="390" t="s">
        <v>1150</v>
      </c>
      <c r="C674" s="430" t="s">
        <v>1655</v>
      </c>
      <c r="D674" s="430"/>
      <c r="E674" s="430"/>
      <c r="F674" s="430"/>
      <c r="G674" s="430"/>
      <c r="H674" s="430"/>
      <c r="I674" s="430"/>
      <c r="J674" s="428" t="s">
        <v>78</v>
      </c>
      <c r="K674" s="395">
        <v>3.78</v>
      </c>
      <c r="L674" s="395">
        <v>19.27</v>
      </c>
      <c r="M674" s="395">
        <v>102.27</v>
      </c>
      <c r="N674" s="395">
        <v>23.22</v>
      </c>
      <c r="O674" s="395">
        <v>1.22</v>
      </c>
      <c r="P674" s="431">
        <v>204.31</v>
      </c>
      <c r="Q674" s="395">
        <v>12.01</v>
      </c>
      <c r="R674" s="395"/>
      <c r="S674" s="431"/>
      <c r="T674" s="395"/>
      <c r="U674" s="399">
        <v>1.0149999999999999</v>
      </c>
      <c r="V674" s="395"/>
      <c r="W674" s="395"/>
      <c r="X674" s="395">
        <v>219.37</v>
      </c>
      <c r="Y674" s="395">
        <v>218.29</v>
      </c>
      <c r="Z674" s="395">
        <v>225.54</v>
      </c>
      <c r="AA674" s="395">
        <v>0</v>
      </c>
      <c r="AB674" s="395">
        <v>225.54</v>
      </c>
      <c r="AC674" s="395">
        <v>311.37</v>
      </c>
      <c r="AD674" s="393">
        <v>1</v>
      </c>
      <c r="AE674" s="393">
        <v>1</v>
      </c>
      <c r="AF674" s="395">
        <v>1</v>
      </c>
      <c r="AG674" s="395">
        <v>1</v>
      </c>
      <c r="AH674" s="395">
        <v>102.27</v>
      </c>
      <c r="AI674" s="395"/>
      <c r="AJ674" s="395"/>
      <c r="AK674" s="393"/>
      <c r="AL674" s="393"/>
    </row>
    <row r="675" spans="1:38" s="416" customFormat="1" ht="12.75" x14ac:dyDescent="0.2">
      <c r="A675" s="390"/>
      <c r="B675" s="390"/>
      <c r="C675" s="430"/>
      <c r="D675" s="430"/>
      <c r="E675" s="430"/>
      <c r="F675" s="430"/>
      <c r="G675" s="430"/>
      <c r="H675" s="430"/>
      <c r="I675" s="430"/>
      <c r="J675" s="429" t="s">
        <v>1690</v>
      </c>
      <c r="K675" s="395">
        <v>24.45</v>
      </c>
      <c r="L675" s="395">
        <v>10.88</v>
      </c>
      <c r="M675" s="395">
        <v>8.1199999999999992</v>
      </c>
      <c r="N675" s="395">
        <v>24.69</v>
      </c>
      <c r="O675" s="395">
        <v>1.07</v>
      </c>
      <c r="P675" s="431"/>
      <c r="Q675" s="395"/>
      <c r="R675" s="395"/>
      <c r="S675" s="431"/>
      <c r="T675" s="395">
        <v>216.32</v>
      </c>
      <c r="U675" s="395"/>
      <c r="V675" s="395">
        <v>-0.19</v>
      </c>
      <c r="W675" s="395"/>
      <c r="X675" s="395"/>
      <c r="Y675" s="395">
        <v>219.37</v>
      </c>
      <c r="Z675" s="395"/>
      <c r="AA675" s="395"/>
      <c r="AB675" s="395">
        <v>226.66</v>
      </c>
      <c r="AC675" s="395">
        <v>84.710000000000008</v>
      </c>
      <c r="AD675" s="393">
        <v>1</v>
      </c>
      <c r="AE675" s="393">
        <v>1</v>
      </c>
      <c r="AF675" s="395">
        <v>3.4409999999999998</v>
      </c>
      <c r="AG675" s="395">
        <v>3.0280800000000001</v>
      </c>
      <c r="AH675" s="395">
        <v>8.1199999999999992</v>
      </c>
      <c r="AI675" s="395"/>
      <c r="AJ675" s="395"/>
      <c r="AK675" s="393"/>
      <c r="AL675" s="393"/>
    </row>
    <row r="676" spans="1:38" s="416" customFormat="1" ht="12.75" x14ac:dyDescent="0.2">
      <c r="A676" s="396">
        <v>324</v>
      </c>
      <c r="B676" s="390" t="s">
        <v>1150</v>
      </c>
      <c r="C676" s="430" t="s">
        <v>1656</v>
      </c>
      <c r="D676" s="430"/>
      <c r="E676" s="430"/>
      <c r="F676" s="430"/>
      <c r="G676" s="430"/>
      <c r="H676" s="430"/>
      <c r="I676" s="430"/>
      <c r="J676" s="428" t="s">
        <v>78</v>
      </c>
      <c r="K676" s="395">
        <v>18.600000000000001</v>
      </c>
      <c r="L676" s="395">
        <v>124.14</v>
      </c>
      <c r="M676" s="395">
        <v>150.65</v>
      </c>
      <c r="N676" s="395">
        <v>112.32</v>
      </c>
      <c r="O676" s="395">
        <v>5.88</v>
      </c>
      <c r="P676" s="431">
        <v>630.37</v>
      </c>
      <c r="Q676" s="395">
        <v>58.11</v>
      </c>
      <c r="R676" s="395"/>
      <c r="S676" s="431"/>
      <c r="T676" s="395"/>
      <c r="U676" s="399">
        <v>1.0149999999999999</v>
      </c>
      <c r="V676" s="395"/>
      <c r="W676" s="395"/>
      <c r="X676" s="395">
        <v>697.91</v>
      </c>
      <c r="Y676" s="395">
        <v>692.66</v>
      </c>
      <c r="Z676" s="395">
        <v>715.66</v>
      </c>
      <c r="AA676" s="395">
        <v>0</v>
      </c>
      <c r="AB676" s="395">
        <v>715.66</v>
      </c>
      <c r="AC676" s="395">
        <v>988.01</v>
      </c>
      <c r="AD676" s="393">
        <v>1</v>
      </c>
      <c r="AE676" s="393">
        <v>1</v>
      </c>
      <c r="AF676" s="395">
        <v>1</v>
      </c>
      <c r="AG676" s="395">
        <v>1</v>
      </c>
      <c r="AH676" s="395">
        <v>150.65</v>
      </c>
      <c r="AI676" s="395"/>
      <c r="AJ676" s="395"/>
      <c r="AK676" s="393"/>
      <c r="AL676" s="393"/>
    </row>
    <row r="677" spans="1:38" s="416" customFormat="1" ht="12.75" x14ac:dyDescent="0.2">
      <c r="A677" s="390"/>
      <c r="B677" s="390"/>
      <c r="C677" s="430"/>
      <c r="D677" s="430"/>
      <c r="E677" s="430"/>
      <c r="F677" s="430"/>
      <c r="G677" s="430"/>
      <c r="H677" s="430"/>
      <c r="I677" s="430"/>
      <c r="J677" s="429" t="s">
        <v>1691</v>
      </c>
      <c r="K677" s="395">
        <v>100.86</v>
      </c>
      <c r="L677" s="395">
        <v>70.040000000000006</v>
      </c>
      <c r="M677" s="395">
        <v>11.91</v>
      </c>
      <c r="N677" s="395">
        <v>119.44</v>
      </c>
      <c r="O677" s="395">
        <v>5.17</v>
      </c>
      <c r="P677" s="431"/>
      <c r="Q677" s="395"/>
      <c r="R677" s="395"/>
      <c r="S677" s="431"/>
      <c r="T677" s="395">
        <v>688.48</v>
      </c>
      <c r="U677" s="395"/>
      <c r="V677" s="395">
        <v>-0.9</v>
      </c>
      <c r="W677" s="395"/>
      <c r="X677" s="395"/>
      <c r="Y677" s="395">
        <v>697.91</v>
      </c>
      <c r="Z677" s="395"/>
      <c r="AA677" s="395"/>
      <c r="AB677" s="395">
        <v>721.07999999999993</v>
      </c>
      <c r="AC677" s="395">
        <v>266.93000000000006</v>
      </c>
      <c r="AD677" s="393">
        <v>1</v>
      </c>
      <c r="AE677" s="393">
        <v>1</v>
      </c>
      <c r="AF677" s="395">
        <v>3.4409999999999998</v>
      </c>
      <c r="AG677" s="395">
        <v>3.0280800000000001</v>
      </c>
      <c r="AH677" s="395">
        <v>11.91</v>
      </c>
      <c r="AI677" s="395"/>
      <c r="AJ677" s="395"/>
      <c r="AK677" s="393"/>
      <c r="AL677" s="393"/>
    </row>
    <row r="678" spans="1:38" s="416" customFormat="1" ht="14.1" customHeight="1" x14ac:dyDescent="0.2">
      <c r="A678" s="433" t="s">
        <v>1657</v>
      </c>
      <c r="B678" s="433"/>
      <c r="C678" s="434" t="s">
        <v>1658</v>
      </c>
      <c r="D678" s="434"/>
      <c r="E678" s="434"/>
      <c r="F678" s="434"/>
      <c r="G678" s="434"/>
      <c r="H678" s="434"/>
      <c r="I678" s="434"/>
      <c r="J678" s="424"/>
      <c r="K678" s="425">
        <v>0.28999999999999826</v>
      </c>
      <c r="L678" s="425">
        <v>-222.72</v>
      </c>
      <c r="M678" s="425">
        <v>1340.26</v>
      </c>
      <c r="N678" s="425">
        <v>1.1999999999999922</v>
      </c>
      <c r="O678" s="425">
        <v>7.9999999999999627E-2</v>
      </c>
      <c r="P678" s="425">
        <v>1236.53</v>
      </c>
      <c r="Q678" s="425">
        <v>0.67999999999999794</v>
      </c>
      <c r="R678" s="425">
        <v>0</v>
      </c>
      <c r="S678" s="425">
        <v>0</v>
      </c>
      <c r="T678" s="425">
        <v>0</v>
      </c>
      <c r="U678" s="425"/>
      <c r="V678" s="425">
        <v>0</v>
      </c>
      <c r="W678" s="425">
        <v>0</v>
      </c>
      <c r="X678" s="425">
        <v>1255.77</v>
      </c>
      <c r="Y678" s="426">
        <v>1255.69</v>
      </c>
      <c r="Z678" s="426">
        <v>1297.3700000000001</v>
      </c>
      <c r="AA678" s="426">
        <v>0</v>
      </c>
      <c r="AB678" s="427">
        <v>1297.3700000000001</v>
      </c>
      <c r="AC678" s="426">
        <v>1523.27</v>
      </c>
      <c r="AD678" s="427"/>
      <c r="AE678" s="427"/>
      <c r="AF678" s="425"/>
      <c r="AG678" s="425"/>
      <c r="AH678" s="425">
        <v>1340.26</v>
      </c>
      <c r="AI678" s="425">
        <v>0</v>
      </c>
      <c r="AJ678" s="425">
        <v>0</v>
      </c>
      <c r="AK678" s="427"/>
      <c r="AL678" s="427"/>
    </row>
    <row r="679" spans="1:38" s="416" customFormat="1" ht="14.1" customHeight="1" x14ac:dyDescent="0.2">
      <c r="A679" s="433"/>
      <c r="B679" s="433"/>
      <c r="C679" s="434"/>
      <c r="D679" s="434"/>
      <c r="E679" s="434"/>
      <c r="F679" s="434"/>
      <c r="G679" s="434"/>
      <c r="H679" s="434"/>
      <c r="I679" s="434"/>
      <c r="J679" s="424"/>
      <c r="K679" s="425">
        <v>46.77999999999998</v>
      </c>
      <c r="L679" s="425">
        <v>-44.760000000000005</v>
      </c>
      <c r="M679" s="425">
        <v>70.030000000000015</v>
      </c>
      <c r="N679" s="425">
        <v>0.82999999999999474</v>
      </c>
      <c r="O679" s="425">
        <v>6.9999999999999396E-2</v>
      </c>
      <c r="P679" s="425"/>
      <c r="Q679" s="425">
        <v>0</v>
      </c>
      <c r="R679" s="425">
        <v>0</v>
      </c>
      <c r="S679" s="425"/>
      <c r="T679" s="425">
        <v>1237.2099999999998</v>
      </c>
      <c r="U679" s="425">
        <v>0</v>
      </c>
      <c r="V679" s="425">
        <v>-1.0000000000000009E-2</v>
      </c>
      <c r="W679" s="425">
        <v>0</v>
      </c>
      <c r="X679" s="425">
        <v>0</v>
      </c>
      <c r="Y679" s="426">
        <v>1255.77</v>
      </c>
      <c r="Z679" s="426">
        <v>7.9999999999999627E-2</v>
      </c>
      <c r="AA679" s="426">
        <v>0</v>
      </c>
      <c r="AB679" s="427">
        <v>1297.4500000000003</v>
      </c>
      <c r="AC679" s="426">
        <v>225.81999999999982</v>
      </c>
      <c r="AD679" s="427"/>
      <c r="AE679" s="427"/>
      <c r="AF679" s="425"/>
      <c r="AG679" s="425"/>
      <c r="AH679" s="425">
        <v>70.030000000000015</v>
      </c>
      <c r="AI679" s="425">
        <v>0</v>
      </c>
      <c r="AJ679" s="425">
        <v>0</v>
      </c>
      <c r="AK679" s="427"/>
      <c r="AL679" s="427"/>
    </row>
    <row r="680" spans="1:38" s="416" customFormat="1" ht="12.75" x14ac:dyDescent="0.2">
      <c r="A680" s="396">
        <v>379</v>
      </c>
      <c r="B680" s="390" t="s">
        <v>1659</v>
      </c>
      <c r="C680" s="430" t="s">
        <v>443</v>
      </c>
      <c r="D680" s="430"/>
      <c r="E680" s="430"/>
      <c r="F680" s="430"/>
      <c r="G680" s="430"/>
      <c r="H680" s="430"/>
      <c r="I680" s="430"/>
      <c r="J680" s="428" t="s">
        <v>78</v>
      </c>
      <c r="K680" s="395">
        <v>-6.36</v>
      </c>
      <c r="L680" s="395">
        <v>-108.1</v>
      </c>
      <c r="M680" s="395">
        <v>-97.63</v>
      </c>
      <c r="N680" s="395">
        <v>-40.22</v>
      </c>
      <c r="O680" s="395">
        <v>-2.3199999999999998</v>
      </c>
      <c r="P680" s="431">
        <v>-329.3</v>
      </c>
      <c r="Q680" s="395">
        <v>-22.96</v>
      </c>
      <c r="R680" s="395"/>
      <c r="S680" s="431"/>
      <c r="T680" s="395"/>
      <c r="U680" s="399">
        <v>1.0149999999999999</v>
      </c>
      <c r="V680" s="395"/>
      <c r="W680" s="395"/>
      <c r="X680" s="395">
        <v>-357.19</v>
      </c>
      <c r="Y680" s="395">
        <v>-355.12</v>
      </c>
      <c r="Z680" s="395">
        <v>-366.91</v>
      </c>
      <c r="AA680" s="395">
        <v>0</v>
      </c>
      <c r="AB680" s="395">
        <v>-366.91</v>
      </c>
      <c r="AC680" s="395">
        <v>-430.79</v>
      </c>
      <c r="AD680" s="393">
        <v>1</v>
      </c>
      <c r="AE680" s="393">
        <v>1</v>
      </c>
      <c r="AF680" s="395">
        <v>1</v>
      </c>
      <c r="AG680" s="395">
        <v>1</v>
      </c>
      <c r="AH680" s="395">
        <v>-97.63</v>
      </c>
      <c r="AI680" s="395"/>
      <c r="AJ680" s="395"/>
      <c r="AK680" s="393"/>
      <c r="AL680" s="393"/>
    </row>
    <row r="681" spans="1:38" s="416" customFormat="1" ht="12.75" x14ac:dyDescent="0.2">
      <c r="A681" s="390"/>
      <c r="B681" s="390"/>
      <c r="C681" s="430"/>
      <c r="D681" s="430"/>
      <c r="E681" s="430"/>
      <c r="F681" s="430"/>
      <c r="G681" s="430"/>
      <c r="H681" s="430"/>
      <c r="I681" s="430"/>
      <c r="J681" s="429" t="s">
        <v>1692</v>
      </c>
      <c r="K681" s="395">
        <v>-44.94</v>
      </c>
      <c r="L681" s="395">
        <v>-22.58</v>
      </c>
      <c r="M681" s="395">
        <v>-6.68</v>
      </c>
      <c r="N681" s="395">
        <v>-27.37</v>
      </c>
      <c r="O681" s="395">
        <v>-2.04</v>
      </c>
      <c r="P681" s="431"/>
      <c r="Q681" s="395"/>
      <c r="R681" s="395"/>
      <c r="S681" s="431"/>
      <c r="T681" s="395">
        <v>-352.26</v>
      </c>
      <c r="U681" s="395"/>
      <c r="V681" s="395">
        <v>0.35</v>
      </c>
      <c r="W681" s="395"/>
      <c r="X681" s="395"/>
      <c r="Y681" s="395">
        <v>-357.19</v>
      </c>
      <c r="Z681" s="395"/>
      <c r="AA681" s="395"/>
      <c r="AB681" s="395">
        <v>-369.05</v>
      </c>
      <c r="AC681" s="395">
        <v>-61.740000000000009</v>
      </c>
      <c r="AD681" s="393">
        <v>1</v>
      </c>
      <c r="AE681" s="393">
        <v>1</v>
      </c>
      <c r="AF681" s="395">
        <v>3.4409999999999998</v>
      </c>
      <c r="AG681" s="395">
        <v>3.0280800000000001</v>
      </c>
      <c r="AH681" s="395">
        <v>-6.68</v>
      </c>
      <c r="AI681" s="395"/>
      <c r="AJ681" s="395"/>
      <c r="AK681" s="393"/>
      <c r="AL681" s="393"/>
    </row>
    <row r="682" spans="1:38" s="416" customFormat="1" ht="12.75" x14ac:dyDescent="0.2">
      <c r="A682" s="396">
        <v>380</v>
      </c>
      <c r="B682" s="390" t="s">
        <v>1659</v>
      </c>
      <c r="C682" s="430" t="s">
        <v>1660</v>
      </c>
      <c r="D682" s="430"/>
      <c r="E682" s="430"/>
      <c r="F682" s="430"/>
      <c r="G682" s="430"/>
      <c r="H682" s="430"/>
      <c r="I682" s="430"/>
      <c r="J682" s="428" t="s">
        <v>78</v>
      </c>
      <c r="K682" s="395">
        <v>-0.97</v>
      </c>
      <c r="L682" s="395">
        <v>-1.93</v>
      </c>
      <c r="M682" s="395">
        <v>-7.24</v>
      </c>
      <c r="N682" s="395">
        <v>-5.89</v>
      </c>
      <c r="O682" s="395">
        <v>-0.34</v>
      </c>
      <c r="P682" s="431">
        <v>-29.6</v>
      </c>
      <c r="Q682" s="395">
        <v>-3.36</v>
      </c>
      <c r="R682" s="395"/>
      <c r="S682" s="431"/>
      <c r="T682" s="395"/>
      <c r="U682" s="399">
        <v>1.0149999999999999</v>
      </c>
      <c r="V682" s="395"/>
      <c r="W682" s="395"/>
      <c r="X682" s="395">
        <v>-33.4</v>
      </c>
      <c r="Y682" s="395">
        <v>-33.1</v>
      </c>
      <c r="Z682" s="395">
        <v>-34.200000000000003</v>
      </c>
      <c r="AA682" s="395">
        <v>0</v>
      </c>
      <c r="AB682" s="395">
        <v>-34.200000000000003</v>
      </c>
      <c r="AC682" s="395">
        <v>-40.15</v>
      </c>
      <c r="AD682" s="393">
        <v>1</v>
      </c>
      <c r="AE682" s="393">
        <v>1</v>
      </c>
      <c r="AF682" s="395">
        <v>1</v>
      </c>
      <c r="AG682" s="395">
        <v>1</v>
      </c>
      <c r="AH682" s="395">
        <v>-7.24</v>
      </c>
      <c r="AI682" s="395"/>
      <c r="AJ682" s="395"/>
      <c r="AK682" s="393"/>
      <c r="AL682" s="393"/>
    </row>
    <row r="683" spans="1:38" s="416" customFormat="1" ht="12.75" x14ac:dyDescent="0.2">
      <c r="A683" s="390"/>
      <c r="B683" s="390"/>
      <c r="C683" s="430"/>
      <c r="D683" s="430"/>
      <c r="E683" s="430"/>
      <c r="F683" s="430"/>
      <c r="G683" s="430"/>
      <c r="H683" s="430"/>
      <c r="I683" s="430"/>
      <c r="J683" s="429" t="s">
        <v>1693</v>
      </c>
      <c r="K683" s="395">
        <v>-9.49</v>
      </c>
      <c r="L683" s="395">
        <v>-0.39</v>
      </c>
      <c r="M683" s="395">
        <v>-0.4</v>
      </c>
      <c r="N683" s="395">
        <v>-4.01</v>
      </c>
      <c r="O683" s="395">
        <v>-0.3</v>
      </c>
      <c r="P683" s="431"/>
      <c r="Q683" s="395"/>
      <c r="R683" s="395"/>
      <c r="S683" s="431"/>
      <c r="T683" s="395">
        <v>-32.96</v>
      </c>
      <c r="U683" s="395"/>
      <c r="V683" s="395">
        <v>0.05</v>
      </c>
      <c r="W683" s="395"/>
      <c r="X683" s="395"/>
      <c r="Y683" s="395">
        <v>-33.4</v>
      </c>
      <c r="Z683" s="395"/>
      <c r="AA683" s="395"/>
      <c r="AB683" s="395">
        <v>-34.510000000000005</v>
      </c>
      <c r="AC683" s="395">
        <v>-5.6399999999999935</v>
      </c>
      <c r="AD683" s="393">
        <v>1</v>
      </c>
      <c r="AE683" s="393">
        <v>1</v>
      </c>
      <c r="AF683" s="395">
        <v>3.4409999999999998</v>
      </c>
      <c r="AG683" s="395">
        <v>3.0280800000000001</v>
      </c>
      <c r="AH683" s="395">
        <v>-0.4</v>
      </c>
      <c r="AI683" s="395"/>
      <c r="AJ683" s="395"/>
      <c r="AK683" s="393"/>
      <c r="AL683" s="393"/>
    </row>
    <row r="684" spans="1:38" s="416" customFormat="1" ht="12.75" x14ac:dyDescent="0.2">
      <c r="A684" s="396">
        <v>381</v>
      </c>
      <c r="B684" s="390" t="s">
        <v>1659</v>
      </c>
      <c r="C684" s="430" t="s">
        <v>1661</v>
      </c>
      <c r="D684" s="430"/>
      <c r="E684" s="430"/>
      <c r="F684" s="430"/>
      <c r="G684" s="430"/>
      <c r="H684" s="430"/>
      <c r="I684" s="430"/>
      <c r="J684" s="428" t="s">
        <v>78</v>
      </c>
      <c r="K684" s="395">
        <v>-11.77</v>
      </c>
      <c r="L684" s="395">
        <v>-140.88999999999999</v>
      </c>
      <c r="M684" s="395">
        <v>-36.79</v>
      </c>
      <c r="N684" s="395">
        <v>-68.92</v>
      </c>
      <c r="O684" s="395">
        <v>-3.98</v>
      </c>
      <c r="P684" s="431">
        <v>-391.44</v>
      </c>
      <c r="Q684" s="395">
        <v>-39.340000000000003</v>
      </c>
      <c r="R684" s="395"/>
      <c r="S684" s="431"/>
      <c r="T684" s="395"/>
      <c r="U684" s="399">
        <v>1.0149999999999999</v>
      </c>
      <c r="V684" s="395"/>
      <c r="W684" s="395"/>
      <c r="X684" s="395">
        <v>-436.63</v>
      </c>
      <c r="Y684" s="395">
        <v>-433.08</v>
      </c>
      <c r="Z684" s="395">
        <v>-447.46</v>
      </c>
      <c r="AA684" s="395">
        <v>0</v>
      </c>
      <c r="AB684" s="395">
        <v>-447.46</v>
      </c>
      <c r="AC684" s="395">
        <v>-525.37</v>
      </c>
      <c r="AD684" s="393">
        <v>1</v>
      </c>
      <c r="AE684" s="393">
        <v>1</v>
      </c>
      <c r="AF684" s="395">
        <v>1</v>
      </c>
      <c r="AG684" s="395">
        <v>1</v>
      </c>
      <c r="AH684" s="395">
        <v>-36.79</v>
      </c>
      <c r="AI684" s="395"/>
      <c r="AJ684" s="395"/>
      <c r="AK684" s="393"/>
      <c r="AL684" s="393"/>
    </row>
    <row r="685" spans="1:38" s="416" customFormat="1" ht="12.75" x14ac:dyDescent="0.2">
      <c r="A685" s="390"/>
      <c r="B685" s="390"/>
      <c r="C685" s="430"/>
      <c r="D685" s="430"/>
      <c r="E685" s="430"/>
      <c r="F685" s="430"/>
      <c r="G685" s="430"/>
      <c r="H685" s="430"/>
      <c r="I685" s="430"/>
      <c r="J685" s="429" t="s">
        <v>1694</v>
      </c>
      <c r="K685" s="395">
        <v>-88.35</v>
      </c>
      <c r="L685" s="395">
        <v>-27.35</v>
      </c>
      <c r="M685" s="395">
        <v>-2.11</v>
      </c>
      <c r="N685" s="395">
        <v>-46.9</v>
      </c>
      <c r="O685" s="395">
        <v>-3.5</v>
      </c>
      <c r="P685" s="431"/>
      <c r="Q685" s="395"/>
      <c r="R685" s="395"/>
      <c r="S685" s="431"/>
      <c r="T685" s="395">
        <v>-430.78</v>
      </c>
      <c r="U685" s="395"/>
      <c r="V685" s="395">
        <v>0.61</v>
      </c>
      <c r="W685" s="395"/>
      <c r="X685" s="395"/>
      <c r="Y685" s="395">
        <v>-436.63</v>
      </c>
      <c r="Z685" s="395"/>
      <c r="AA685" s="395"/>
      <c r="AB685" s="395">
        <v>-451.13</v>
      </c>
      <c r="AC685" s="395">
        <v>-74.240000000000009</v>
      </c>
      <c r="AD685" s="393">
        <v>1</v>
      </c>
      <c r="AE685" s="393">
        <v>1</v>
      </c>
      <c r="AF685" s="395">
        <v>3.4409999999999998</v>
      </c>
      <c r="AG685" s="395">
        <v>3.0280800000000001</v>
      </c>
      <c r="AH685" s="395">
        <v>-2.11</v>
      </c>
      <c r="AI685" s="395"/>
      <c r="AJ685" s="395"/>
      <c r="AK685" s="393"/>
      <c r="AL685" s="393"/>
    </row>
    <row r="686" spans="1:38" s="416" customFormat="1" ht="12.75" x14ac:dyDescent="0.2">
      <c r="A686" s="396">
        <v>382</v>
      </c>
      <c r="B686" s="390" t="s">
        <v>1659</v>
      </c>
      <c r="C686" s="430" t="s">
        <v>1344</v>
      </c>
      <c r="D686" s="430"/>
      <c r="E686" s="430"/>
      <c r="F686" s="430"/>
      <c r="G686" s="430"/>
      <c r="H686" s="430"/>
      <c r="I686" s="430"/>
      <c r="J686" s="428" t="s">
        <v>78</v>
      </c>
      <c r="K686" s="395">
        <v>-8.5299999999999994</v>
      </c>
      <c r="L686" s="395">
        <v>-30.83</v>
      </c>
      <c r="M686" s="395">
        <v>-30.29</v>
      </c>
      <c r="N686" s="395">
        <v>-51.89</v>
      </c>
      <c r="O686" s="395">
        <v>-3</v>
      </c>
      <c r="P686" s="431">
        <v>-235.66</v>
      </c>
      <c r="Q686" s="395">
        <v>-29.62</v>
      </c>
      <c r="R686" s="395"/>
      <c r="S686" s="431"/>
      <c r="T686" s="395"/>
      <c r="U686" s="399">
        <v>1.0149999999999999</v>
      </c>
      <c r="V686" s="395"/>
      <c r="W686" s="395"/>
      <c r="X686" s="395">
        <v>-268.8</v>
      </c>
      <c r="Y686" s="395">
        <v>-266.12</v>
      </c>
      <c r="Z686" s="395">
        <v>-274.95999999999998</v>
      </c>
      <c r="AA686" s="395">
        <v>0</v>
      </c>
      <c r="AB686" s="395">
        <v>-274.95999999999998</v>
      </c>
      <c r="AC686" s="395">
        <v>-322.83</v>
      </c>
      <c r="AD686" s="393">
        <v>1</v>
      </c>
      <c r="AE686" s="393">
        <v>1</v>
      </c>
      <c r="AF686" s="395">
        <v>1</v>
      </c>
      <c r="AG686" s="395">
        <v>1</v>
      </c>
      <c r="AH686" s="395">
        <v>-30.29</v>
      </c>
      <c r="AI686" s="395"/>
      <c r="AJ686" s="395"/>
      <c r="AK686" s="393"/>
      <c r="AL686" s="393"/>
    </row>
    <row r="687" spans="1:38" s="416" customFormat="1" ht="12.75" x14ac:dyDescent="0.2">
      <c r="A687" s="390"/>
      <c r="B687" s="390"/>
      <c r="C687" s="430"/>
      <c r="D687" s="430"/>
      <c r="E687" s="430"/>
      <c r="F687" s="430"/>
      <c r="G687" s="430"/>
      <c r="H687" s="430"/>
      <c r="I687" s="430"/>
      <c r="J687" s="429" t="s">
        <v>1694</v>
      </c>
      <c r="K687" s="395">
        <v>-80.09</v>
      </c>
      <c r="L687" s="395">
        <v>-7.02</v>
      </c>
      <c r="M687" s="395">
        <v>-1.61</v>
      </c>
      <c r="N687" s="395">
        <v>-35.31</v>
      </c>
      <c r="O687" s="395">
        <v>-2.64</v>
      </c>
      <c r="P687" s="431"/>
      <c r="Q687" s="395"/>
      <c r="R687" s="395"/>
      <c r="S687" s="431"/>
      <c r="T687" s="395">
        <v>-265.27999999999997</v>
      </c>
      <c r="U687" s="395"/>
      <c r="V687" s="395">
        <v>0.46</v>
      </c>
      <c r="W687" s="395"/>
      <c r="X687" s="395"/>
      <c r="Y687" s="395">
        <v>-268.8</v>
      </c>
      <c r="Z687" s="395"/>
      <c r="AA687" s="395"/>
      <c r="AB687" s="395">
        <v>-277.72999999999996</v>
      </c>
      <c r="AC687" s="395">
        <v>-45.100000000000023</v>
      </c>
      <c r="AD687" s="393">
        <v>1</v>
      </c>
      <c r="AE687" s="393">
        <v>1</v>
      </c>
      <c r="AF687" s="395">
        <v>3.4409999999999998</v>
      </c>
      <c r="AG687" s="395">
        <v>3.0280800000000001</v>
      </c>
      <c r="AH687" s="395">
        <v>-1.61</v>
      </c>
      <c r="AI687" s="395"/>
      <c r="AJ687" s="395"/>
      <c r="AK687" s="393"/>
      <c r="AL687" s="393"/>
    </row>
    <row r="688" spans="1:38" s="416" customFormat="1" ht="12.75" x14ac:dyDescent="0.2">
      <c r="A688" s="396">
        <v>383</v>
      </c>
      <c r="B688" s="390" t="s">
        <v>1659</v>
      </c>
      <c r="C688" s="430" t="s">
        <v>1189</v>
      </c>
      <c r="D688" s="430"/>
      <c r="E688" s="430"/>
      <c r="F688" s="430"/>
      <c r="G688" s="430"/>
      <c r="H688" s="430"/>
      <c r="I688" s="430"/>
      <c r="J688" s="428" t="s">
        <v>78</v>
      </c>
      <c r="K688" s="395"/>
      <c r="L688" s="395"/>
      <c r="M688" s="395">
        <v>-1519.76</v>
      </c>
      <c r="N688" s="395"/>
      <c r="O688" s="395"/>
      <c r="P688" s="431">
        <v>-1600.61</v>
      </c>
      <c r="Q688" s="395"/>
      <c r="R688" s="395"/>
      <c r="S688" s="431"/>
      <c r="T688" s="395"/>
      <c r="U688" s="399">
        <v>1.0149999999999999</v>
      </c>
      <c r="V688" s="395"/>
      <c r="W688" s="395"/>
      <c r="X688" s="395">
        <v>-1624.62</v>
      </c>
      <c r="Y688" s="395">
        <v>-1624.62</v>
      </c>
      <c r="Z688" s="395">
        <v>-1678.57</v>
      </c>
      <c r="AA688" s="395">
        <v>0</v>
      </c>
      <c r="AB688" s="395">
        <v>-1678.57</v>
      </c>
      <c r="AC688" s="395">
        <v>-1970.82</v>
      </c>
      <c r="AD688" s="393">
        <v>1</v>
      </c>
      <c r="AE688" s="393">
        <v>1</v>
      </c>
      <c r="AF688" s="395">
        <v>1</v>
      </c>
      <c r="AG688" s="395">
        <v>1</v>
      </c>
      <c r="AH688" s="395">
        <v>-1519.76</v>
      </c>
      <c r="AI688" s="395"/>
      <c r="AJ688" s="395"/>
      <c r="AK688" s="393"/>
      <c r="AL688" s="393"/>
    </row>
    <row r="689" spans="1:38" s="416" customFormat="1" ht="12.75" x14ac:dyDescent="0.2">
      <c r="A689" s="390"/>
      <c r="B689" s="390"/>
      <c r="C689" s="430"/>
      <c r="D689" s="430"/>
      <c r="E689" s="430"/>
      <c r="F689" s="430"/>
      <c r="G689" s="430"/>
      <c r="H689" s="430"/>
      <c r="I689" s="430"/>
      <c r="J689" s="429" t="s">
        <v>1695</v>
      </c>
      <c r="K689" s="395"/>
      <c r="L689" s="395"/>
      <c r="M689" s="395">
        <v>-80.849999999999994</v>
      </c>
      <c r="N689" s="395"/>
      <c r="O689" s="395"/>
      <c r="P689" s="431"/>
      <c r="Q689" s="395"/>
      <c r="R689" s="395"/>
      <c r="S689" s="431"/>
      <c r="T689" s="395">
        <v>-1600.61</v>
      </c>
      <c r="U689" s="395"/>
      <c r="V689" s="395"/>
      <c r="W689" s="395"/>
      <c r="X689" s="395"/>
      <c r="Y689" s="395">
        <v>-1624.62</v>
      </c>
      <c r="Z689" s="395"/>
      <c r="AA689" s="395"/>
      <c r="AB689" s="395">
        <v>-1678.57</v>
      </c>
      <c r="AC689" s="395">
        <v>-292.25</v>
      </c>
      <c r="AD689" s="393">
        <v>1</v>
      </c>
      <c r="AE689" s="393">
        <v>1</v>
      </c>
      <c r="AF689" s="395">
        <v>3.4409999999999998</v>
      </c>
      <c r="AG689" s="395">
        <v>3.0280800000000001</v>
      </c>
      <c r="AH689" s="395">
        <v>-80.849999999999994</v>
      </c>
      <c r="AI689" s="395"/>
      <c r="AJ689" s="395"/>
      <c r="AK689" s="393"/>
      <c r="AL689" s="393"/>
    </row>
    <row r="690" spans="1:38" s="416" customFormat="1" ht="12.75" x14ac:dyDescent="0.2">
      <c r="A690" s="396">
        <v>384</v>
      </c>
      <c r="B690" s="390" t="s">
        <v>1659</v>
      </c>
      <c r="C690" s="430" t="s">
        <v>1662</v>
      </c>
      <c r="D690" s="430"/>
      <c r="E690" s="430"/>
      <c r="F690" s="430"/>
      <c r="G690" s="430"/>
      <c r="H690" s="430"/>
      <c r="I690" s="430"/>
      <c r="J690" s="428" t="s">
        <v>78</v>
      </c>
      <c r="K690" s="395">
        <v>23.3</v>
      </c>
      <c r="L690" s="395">
        <v>58.8</v>
      </c>
      <c r="M690" s="395">
        <v>139.87</v>
      </c>
      <c r="N690" s="395">
        <v>141.18</v>
      </c>
      <c r="O690" s="395">
        <v>8.16</v>
      </c>
      <c r="P690" s="431">
        <v>683.33</v>
      </c>
      <c r="Q690" s="395">
        <v>80.58</v>
      </c>
      <c r="R690" s="395"/>
      <c r="S690" s="431"/>
      <c r="T690" s="395"/>
      <c r="U690" s="399">
        <v>1.0149999999999999</v>
      </c>
      <c r="V690" s="395"/>
      <c r="W690" s="395"/>
      <c r="X690" s="395">
        <v>774.13</v>
      </c>
      <c r="Y690" s="395">
        <v>766.84</v>
      </c>
      <c r="Z690" s="395">
        <v>792.3</v>
      </c>
      <c r="AA690" s="395">
        <v>0</v>
      </c>
      <c r="AB690" s="395">
        <v>792.3</v>
      </c>
      <c r="AC690" s="395">
        <v>930.25</v>
      </c>
      <c r="AD690" s="393">
        <v>1</v>
      </c>
      <c r="AE690" s="393">
        <v>1</v>
      </c>
      <c r="AF690" s="395">
        <v>1</v>
      </c>
      <c r="AG690" s="395">
        <v>1</v>
      </c>
      <c r="AH690" s="395">
        <v>139.87</v>
      </c>
      <c r="AI690" s="395"/>
      <c r="AJ690" s="395"/>
      <c r="AK690" s="393"/>
      <c r="AL690" s="393"/>
    </row>
    <row r="691" spans="1:38" s="416" customFormat="1" ht="12.75" x14ac:dyDescent="0.2">
      <c r="A691" s="390"/>
      <c r="B691" s="390"/>
      <c r="C691" s="430"/>
      <c r="D691" s="430"/>
      <c r="E691" s="430"/>
      <c r="F691" s="430"/>
      <c r="G691" s="430"/>
      <c r="H691" s="430"/>
      <c r="I691" s="430"/>
      <c r="J691" s="429" t="s">
        <v>1696</v>
      </c>
      <c r="K691" s="395">
        <v>224.42</v>
      </c>
      <c r="L691" s="395">
        <v>12.58</v>
      </c>
      <c r="M691" s="395">
        <v>7.64</v>
      </c>
      <c r="N691" s="395">
        <v>96.08</v>
      </c>
      <c r="O691" s="395">
        <v>7.18</v>
      </c>
      <c r="P691" s="431"/>
      <c r="Q691" s="395"/>
      <c r="R691" s="395"/>
      <c r="S691" s="431"/>
      <c r="T691" s="395">
        <v>763.91000000000008</v>
      </c>
      <c r="U691" s="395"/>
      <c r="V691" s="395">
        <v>-1.24</v>
      </c>
      <c r="W691" s="395"/>
      <c r="X691" s="395"/>
      <c r="Y691" s="395">
        <v>774.13</v>
      </c>
      <c r="Z691" s="395"/>
      <c r="AA691" s="395"/>
      <c r="AB691" s="395">
        <v>799.82999999999993</v>
      </c>
      <c r="AC691" s="395">
        <v>130.42000000000007</v>
      </c>
      <c r="AD691" s="393">
        <v>1</v>
      </c>
      <c r="AE691" s="393">
        <v>1</v>
      </c>
      <c r="AF691" s="395">
        <v>3.4409999999999998</v>
      </c>
      <c r="AG691" s="395">
        <v>3.0280800000000001</v>
      </c>
      <c r="AH691" s="395">
        <v>7.64</v>
      </c>
      <c r="AI691" s="395"/>
      <c r="AJ691" s="395"/>
      <c r="AK691" s="393"/>
      <c r="AL691" s="393"/>
    </row>
    <row r="692" spans="1:38" s="416" customFormat="1" ht="12.75" x14ac:dyDescent="0.2">
      <c r="A692" s="396">
        <v>385</v>
      </c>
      <c r="B692" s="390" t="s">
        <v>1659</v>
      </c>
      <c r="C692" s="430" t="s">
        <v>1663</v>
      </c>
      <c r="D692" s="430"/>
      <c r="E692" s="430"/>
      <c r="F692" s="430"/>
      <c r="G692" s="430"/>
      <c r="H692" s="430"/>
      <c r="I692" s="430"/>
      <c r="J692" s="428" t="s">
        <v>78</v>
      </c>
      <c r="K692" s="395"/>
      <c r="L692" s="395"/>
      <c r="M692" s="395">
        <v>2509.94</v>
      </c>
      <c r="N692" s="395"/>
      <c r="O692" s="395"/>
      <c r="P692" s="431">
        <v>2643.47</v>
      </c>
      <c r="Q692" s="395"/>
      <c r="R692" s="395"/>
      <c r="S692" s="431"/>
      <c r="T692" s="395"/>
      <c r="U692" s="399">
        <v>1.0149999999999999</v>
      </c>
      <c r="V692" s="395"/>
      <c r="W692" s="395"/>
      <c r="X692" s="395">
        <v>2683.12</v>
      </c>
      <c r="Y692" s="395">
        <v>2683.12</v>
      </c>
      <c r="Z692" s="395">
        <v>2772.21</v>
      </c>
      <c r="AA692" s="395">
        <v>0</v>
      </c>
      <c r="AB692" s="395">
        <v>2772.21</v>
      </c>
      <c r="AC692" s="395">
        <v>3254.88</v>
      </c>
      <c r="AD692" s="393">
        <v>1</v>
      </c>
      <c r="AE692" s="393">
        <v>1</v>
      </c>
      <c r="AF692" s="395">
        <v>1</v>
      </c>
      <c r="AG692" s="395">
        <v>1</v>
      </c>
      <c r="AH692" s="395">
        <v>2509.94</v>
      </c>
      <c r="AI692" s="395"/>
      <c r="AJ692" s="395"/>
      <c r="AK692" s="393"/>
      <c r="AL692" s="393"/>
    </row>
    <row r="693" spans="1:38" s="416" customFormat="1" ht="12.75" x14ac:dyDescent="0.2">
      <c r="A693" s="390"/>
      <c r="B693" s="390"/>
      <c r="C693" s="430"/>
      <c r="D693" s="430"/>
      <c r="E693" s="430"/>
      <c r="F693" s="430"/>
      <c r="G693" s="430"/>
      <c r="H693" s="430"/>
      <c r="I693" s="430"/>
      <c r="J693" s="429" t="s">
        <v>1697</v>
      </c>
      <c r="K693" s="395"/>
      <c r="L693" s="395"/>
      <c r="M693" s="395">
        <v>133.53</v>
      </c>
      <c r="N693" s="395"/>
      <c r="O693" s="395"/>
      <c r="P693" s="431"/>
      <c r="Q693" s="395"/>
      <c r="R693" s="395"/>
      <c r="S693" s="431"/>
      <c r="T693" s="395">
        <v>2643.47</v>
      </c>
      <c r="U693" s="395"/>
      <c r="V693" s="395"/>
      <c r="W693" s="395"/>
      <c r="X693" s="395"/>
      <c r="Y693" s="395">
        <v>2683.12</v>
      </c>
      <c r="Z693" s="395"/>
      <c r="AA693" s="395"/>
      <c r="AB693" s="395">
        <v>2772.21</v>
      </c>
      <c r="AC693" s="395">
        <v>482.67000000000007</v>
      </c>
      <c r="AD693" s="393">
        <v>1</v>
      </c>
      <c r="AE693" s="393">
        <v>1</v>
      </c>
      <c r="AF693" s="395">
        <v>3.4409999999999998</v>
      </c>
      <c r="AG693" s="395">
        <v>3.0280800000000001</v>
      </c>
      <c r="AH693" s="395">
        <v>133.53</v>
      </c>
      <c r="AI693" s="395"/>
      <c r="AJ693" s="395"/>
      <c r="AK693" s="393"/>
      <c r="AL693" s="393"/>
    </row>
    <row r="694" spans="1:38" s="416" customFormat="1" ht="12.75" x14ac:dyDescent="0.2">
      <c r="A694" s="396">
        <v>386</v>
      </c>
      <c r="B694" s="390" t="s">
        <v>1664</v>
      </c>
      <c r="C694" s="430" t="s">
        <v>446</v>
      </c>
      <c r="D694" s="430"/>
      <c r="E694" s="430"/>
      <c r="F694" s="430"/>
      <c r="G694" s="430"/>
      <c r="H694" s="430"/>
      <c r="I694" s="430"/>
      <c r="J694" s="428" t="s">
        <v>102</v>
      </c>
      <c r="K694" s="395">
        <v>4.62</v>
      </c>
      <c r="L694" s="395">
        <v>0.23</v>
      </c>
      <c r="M694" s="395">
        <v>382.16</v>
      </c>
      <c r="N694" s="395">
        <v>26.94</v>
      </c>
      <c r="O694" s="395">
        <v>1.56</v>
      </c>
      <c r="P694" s="431">
        <v>496.34</v>
      </c>
      <c r="Q694" s="395">
        <v>15.38</v>
      </c>
      <c r="R694" s="395"/>
      <c r="S694" s="431"/>
      <c r="T694" s="395"/>
      <c r="U694" s="399">
        <v>1.0149999999999999</v>
      </c>
      <c r="V694" s="395"/>
      <c r="W694" s="395"/>
      <c r="X694" s="395">
        <v>519.16</v>
      </c>
      <c r="Y694" s="395">
        <v>517.77</v>
      </c>
      <c r="Z694" s="395">
        <v>534.96</v>
      </c>
      <c r="AA694" s="395">
        <v>0</v>
      </c>
      <c r="AB694" s="395">
        <v>534.96</v>
      </c>
      <c r="AC694" s="395">
        <v>628.1</v>
      </c>
      <c r="AD694" s="393">
        <v>1</v>
      </c>
      <c r="AE694" s="393">
        <v>1</v>
      </c>
      <c r="AF694" s="395">
        <v>1</v>
      </c>
      <c r="AG694" s="395">
        <v>1</v>
      </c>
      <c r="AH694" s="395">
        <v>382.16</v>
      </c>
      <c r="AI694" s="395"/>
      <c r="AJ694" s="395"/>
      <c r="AK694" s="393"/>
      <c r="AL694" s="393"/>
    </row>
    <row r="695" spans="1:38" s="416" customFormat="1" ht="12.75" x14ac:dyDescent="0.2">
      <c r="A695" s="390"/>
      <c r="B695" s="390"/>
      <c r="C695" s="430"/>
      <c r="D695" s="430"/>
      <c r="E695" s="430"/>
      <c r="F695" s="430"/>
      <c r="G695" s="430"/>
      <c r="H695" s="430"/>
      <c r="I695" s="430"/>
      <c r="J695" s="429" t="s">
        <v>244</v>
      </c>
      <c r="K695" s="395">
        <v>45.23</v>
      </c>
      <c r="L695" s="395"/>
      <c r="M695" s="395">
        <v>20.51</v>
      </c>
      <c r="N695" s="395">
        <v>18.34</v>
      </c>
      <c r="O695" s="395">
        <v>1.37</v>
      </c>
      <c r="P695" s="431"/>
      <c r="Q695" s="395"/>
      <c r="R695" s="395"/>
      <c r="S695" s="431"/>
      <c r="T695" s="395">
        <v>511.71999999999997</v>
      </c>
      <c r="U695" s="395"/>
      <c r="V695" s="395">
        <v>-0.24</v>
      </c>
      <c r="W695" s="395"/>
      <c r="X695" s="395"/>
      <c r="Y695" s="395">
        <v>519.16</v>
      </c>
      <c r="Z695" s="395"/>
      <c r="AA695" s="395"/>
      <c r="AB695" s="395">
        <v>536.40000000000009</v>
      </c>
      <c r="AC695" s="395">
        <v>91.699999999999932</v>
      </c>
      <c r="AD695" s="393">
        <v>1</v>
      </c>
      <c r="AE695" s="393">
        <v>1</v>
      </c>
      <c r="AF695" s="395">
        <v>3.4409999999999998</v>
      </c>
      <c r="AG695" s="395">
        <v>3.0280800000000001</v>
      </c>
      <c r="AH695" s="395">
        <v>20.51</v>
      </c>
      <c r="AI695" s="395"/>
      <c r="AJ695" s="395"/>
      <c r="AK695" s="393"/>
      <c r="AL695" s="393"/>
    </row>
    <row r="696" spans="1:38" s="416" customFormat="1" ht="12.75" x14ac:dyDescent="0.2">
      <c r="A696" s="433" t="s">
        <v>1665</v>
      </c>
      <c r="B696" s="433"/>
      <c r="C696" s="434" t="s">
        <v>1666</v>
      </c>
      <c r="D696" s="434"/>
      <c r="E696" s="434"/>
      <c r="F696" s="434"/>
      <c r="G696" s="434"/>
      <c r="H696" s="434"/>
      <c r="I696" s="434"/>
      <c r="J696" s="424"/>
      <c r="K696" s="425">
        <v>30.25</v>
      </c>
      <c r="L696" s="425">
        <v>0</v>
      </c>
      <c r="M696" s="425">
        <v>0</v>
      </c>
      <c r="N696" s="425">
        <v>206.01000000000002</v>
      </c>
      <c r="O696" s="425">
        <v>0</v>
      </c>
      <c r="P696" s="425">
        <v>784.88000000000011</v>
      </c>
      <c r="Q696" s="425">
        <v>169.83999999999997</v>
      </c>
      <c r="R696" s="425">
        <v>0</v>
      </c>
      <c r="S696" s="425">
        <v>0</v>
      </c>
      <c r="T696" s="425">
        <v>0</v>
      </c>
      <c r="U696" s="425"/>
      <c r="V696" s="425">
        <v>0</v>
      </c>
      <c r="W696" s="425">
        <v>0</v>
      </c>
      <c r="X696" s="425">
        <v>969.05000000000007</v>
      </c>
      <c r="Y696" s="426">
        <v>969.05000000000007</v>
      </c>
      <c r="Z696" s="426">
        <v>1001.2299999999999</v>
      </c>
      <c r="AA696" s="426">
        <v>0</v>
      </c>
      <c r="AB696" s="427">
        <v>1001.2299999999999</v>
      </c>
      <c r="AC696" s="426">
        <v>1190.8799999999999</v>
      </c>
      <c r="AD696" s="427"/>
      <c r="AE696" s="427"/>
      <c r="AF696" s="425"/>
      <c r="AG696" s="425"/>
      <c r="AH696" s="425">
        <v>0</v>
      </c>
      <c r="AI696" s="425">
        <v>0</v>
      </c>
      <c r="AJ696" s="425">
        <v>0</v>
      </c>
      <c r="AK696" s="427"/>
      <c r="AL696" s="427"/>
    </row>
    <row r="697" spans="1:38" s="416" customFormat="1" ht="12.75" x14ac:dyDescent="0.2">
      <c r="A697" s="433"/>
      <c r="B697" s="433"/>
      <c r="C697" s="434"/>
      <c r="D697" s="434"/>
      <c r="E697" s="434"/>
      <c r="F697" s="434"/>
      <c r="G697" s="434"/>
      <c r="H697" s="434"/>
      <c r="I697" s="434"/>
      <c r="J697" s="424"/>
      <c r="K697" s="425">
        <v>499.53999999999996</v>
      </c>
      <c r="L697" s="425">
        <v>0</v>
      </c>
      <c r="M697" s="425">
        <v>0</v>
      </c>
      <c r="N697" s="425">
        <v>79.33</v>
      </c>
      <c r="O697" s="425">
        <v>0</v>
      </c>
      <c r="P697" s="425"/>
      <c r="Q697" s="425">
        <v>0</v>
      </c>
      <c r="R697" s="425">
        <v>0</v>
      </c>
      <c r="S697" s="425"/>
      <c r="T697" s="425">
        <v>954.72000000000014</v>
      </c>
      <c r="U697" s="425">
        <v>0</v>
      </c>
      <c r="V697" s="425">
        <v>0</v>
      </c>
      <c r="W697" s="425">
        <v>0</v>
      </c>
      <c r="X697" s="425">
        <v>0</v>
      </c>
      <c r="Y697" s="426">
        <v>969.05000000000007</v>
      </c>
      <c r="Z697" s="426">
        <v>0</v>
      </c>
      <c r="AA697" s="426">
        <v>0</v>
      </c>
      <c r="AB697" s="427">
        <v>1001.2299999999999</v>
      </c>
      <c r="AC697" s="426">
        <v>189.65000000000009</v>
      </c>
      <c r="AD697" s="427"/>
      <c r="AE697" s="427"/>
      <c r="AF697" s="425"/>
      <c r="AG697" s="425"/>
      <c r="AH697" s="425">
        <v>0</v>
      </c>
      <c r="AI697" s="425">
        <v>0</v>
      </c>
      <c r="AJ697" s="425">
        <v>0</v>
      </c>
      <c r="AK697" s="427"/>
      <c r="AL697" s="427"/>
    </row>
    <row r="698" spans="1:38" s="416" customFormat="1" ht="12.75" x14ac:dyDescent="0.2">
      <c r="A698" s="396">
        <v>631</v>
      </c>
      <c r="B698" s="390" t="s">
        <v>1667</v>
      </c>
      <c r="C698" s="430" t="s">
        <v>1668</v>
      </c>
      <c r="D698" s="430"/>
      <c r="E698" s="430"/>
      <c r="F698" s="430"/>
      <c r="G698" s="430"/>
      <c r="H698" s="430"/>
      <c r="I698" s="430"/>
      <c r="J698" s="428" t="s">
        <v>1669</v>
      </c>
      <c r="K698" s="395">
        <v>24.93</v>
      </c>
      <c r="L698" s="395"/>
      <c r="M698" s="395"/>
      <c r="N698" s="395">
        <v>171.3</v>
      </c>
      <c r="O698" s="395"/>
      <c r="P698" s="431">
        <v>652.63</v>
      </c>
      <c r="Q698" s="395">
        <v>141.22999999999999</v>
      </c>
      <c r="R698" s="395"/>
      <c r="S698" s="431"/>
      <c r="T698" s="395"/>
      <c r="U698" s="399">
        <v>1.0149999999999999</v>
      </c>
      <c r="V698" s="395"/>
      <c r="W698" s="395"/>
      <c r="X698" s="395">
        <v>805.77</v>
      </c>
      <c r="Y698" s="395">
        <v>805.77</v>
      </c>
      <c r="Z698" s="395">
        <v>832.53</v>
      </c>
      <c r="AA698" s="395">
        <v>0</v>
      </c>
      <c r="AB698" s="395">
        <v>832.53</v>
      </c>
      <c r="AC698" s="395">
        <v>990.23</v>
      </c>
      <c r="AD698" s="393">
        <v>1</v>
      </c>
      <c r="AE698" s="393"/>
      <c r="AF698" s="395"/>
      <c r="AG698" s="395"/>
      <c r="AH698" s="395"/>
      <c r="AI698" s="395"/>
      <c r="AJ698" s="395"/>
      <c r="AK698" s="393"/>
      <c r="AL698" s="393"/>
    </row>
    <row r="699" spans="1:38" s="416" customFormat="1" ht="12.75" x14ac:dyDescent="0.2">
      <c r="A699" s="390"/>
      <c r="B699" s="390"/>
      <c r="C699" s="430"/>
      <c r="D699" s="430"/>
      <c r="E699" s="430"/>
      <c r="F699" s="430"/>
      <c r="G699" s="430"/>
      <c r="H699" s="430"/>
      <c r="I699" s="430"/>
      <c r="J699" s="429" t="s">
        <v>237</v>
      </c>
      <c r="K699" s="395">
        <v>415.37</v>
      </c>
      <c r="L699" s="395"/>
      <c r="M699" s="395"/>
      <c r="N699" s="395">
        <v>65.959999999999994</v>
      </c>
      <c r="O699" s="395"/>
      <c r="P699" s="431"/>
      <c r="Q699" s="395"/>
      <c r="R699" s="395"/>
      <c r="S699" s="431"/>
      <c r="T699" s="395">
        <v>793.86</v>
      </c>
      <c r="U699" s="395"/>
      <c r="V699" s="395"/>
      <c r="W699" s="395"/>
      <c r="X699" s="395"/>
      <c r="Y699" s="395">
        <v>805.77</v>
      </c>
      <c r="Z699" s="395"/>
      <c r="AA699" s="395"/>
      <c r="AB699" s="395">
        <v>832.53</v>
      </c>
      <c r="AC699" s="395">
        <v>157.70000000000005</v>
      </c>
      <c r="AD699" s="393">
        <v>1</v>
      </c>
      <c r="AE699" s="393">
        <v>1</v>
      </c>
      <c r="AF699" s="395"/>
      <c r="AG699" s="395"/>
      <c r="AH699" s="395"/>
      <c r="AI699" s="395"/>
      <c r="AJ699" s="395"/>
      <c r="AK699" s="393"/>
      <c r="AL699" s="393"/>
    </row>
    <row r="700" spans="1:38" s="416" customFormat="1" ht="12.75" x14ac:dyDescent="0.2">
      <c r="A700" s="396">
        <v>632</v>
      </c>
      <c r="B700" s="390" t="s">
        <v>1667</v>
      </c>
      <c r="C700" s="430" t="s">
        <v>1670</v>
      </c>
      <c r="D700" s="430"/>
      <c r="E700" s="430"/>
      <c r="F700" s="430"/>
      <c r="G700" s="430"/>
      <c r="H700" s="430"/>
      <c r="I700" s="430"/>
      <c r="J700" s="428" t="s">
        <v>102</v>
      </c>
      <c r="K700" s="395">
        <v>3.28</v>
      </c>
      <c r="L700" s="395"/>
      <c r="M700" s="395"/>
      <c r="N700" s="395">
        <v>21.81</v>
      </c>
      <c r="O700" s="395"/>
      <c r="P700" s="431">
        <v>83.1</v>
      </c>
      <c r="Q700" s="395">
        <v>17.98</v>
      </c>
      <c r="R700" s="395"/>
      <c r="S700" s="431"/>
      <c r="T700" s="395"/>
      <c r="U700" s="399">
        <v>1.0149999999999999</v>
      </c>
      <c r="V700" s="395"/>
      <c r="W700" s="395"/>
      <c r="X700" s="395">
        <v>102.6</v>
      </c>
      <c r="Y700" s="395">
        <v>102.6</v>
      </c>
      <c r="Z700" s="395">
        <v>106.01</v>
      </c>
      <c r="AA700" s="395">
        <v>0</v>
      </c>
      <c r="AB700" s="395">
        <v>106.01</v>
      </c>
      <c r="AC700" s="395">
        <v>126.09</v>
      </c>
      <c r="AD700" s="393">
        <v>1</v>
      </c>
      <c r="AE700" s="393"/>
      <c r="AF700" s="395"/>
      <c r="AG700" s="395"/>
      <c r="AH700" s="395"/>
      <c r="AI700" s="395"/>
      <c r="AJ700" s="395"/>
      <c r="AK700" s="393"/>
      <c r="AL700" s="393"/>
    </row>
    <row r="701" spans="1:38" s="416" customFormat="1" ht="12.75" x14ac:dyDescent="0.2">
      <c r="A701" s="390"/>
      <c r="B701" s="390"/>
      <c r="C701" s="430"/>
      <c r="D701" s="430"/>
      <c r="E701" s="430"/>
      <c r="F701" s="430"/>
      <c r="G701" s="430"/>
      <c r="H701" s="430"/>
      <c r="I701" s="430"/>
      <c r="J701" s="429" t="s">
        <v>237</v>
      </c>
      <c r="K701" s="395">
        <v>52.89</v>
      </c>
      <c r="L701" s="395"/>
      <c r="M701" s="395"/>
      <c r="N701" s="395">
        <v>8.4</v>
      </c>
      <c r="O701" s="395"/>
      <c r="P701" s="431"/>
      <c r="Q701" s="395"/>
      <c r="R701" s="395"/>
      <c r="S701" s="431"/>
      <c r="T701" s="395">
        <v>101.08</v>
      </c>
      <c r="U701" s="395"/>
      <c r="V701" s="395"/>
      <c r="W701" s="395"/>
      <c r="X701" s="395"/>
      <c r="Y701" s="395">
        <v>102.6</v>
      </c>
      <c r="Z701" s="395"/>
      <c r="AA701" s="395"/>
      <c r="AB701" s="395">
        <v>106.01</v>
      </c>
      <c r="AC701" s="395">
        <v>20.079999999999998</v>
      </c>
      <c r="AD701" s="393">
        <v>1</v>
      </c>
      <c r="AE701" s="393">
        <v>1</v>
      </c>
      <c r="AF701" s="395"/>
      <c r="AG701" s="395"/>
      <c r="AH701" s="395"/>
      <c r="AI701" s="395"/>
      <c r="AJ701" s="395"/>
      <c r="AK701" s="393"/>
      <c r="AL701" s="393"/>
    </row>
    <row r="702" spans="1:38" s="416" customFormat="1" ht="12.75" x14ac:dyDescent="0.2">
      <c r="A702" s="396">
        <v>633</v>
      </c>
      <c r="B702" s="390" t="s">
        <v>1667</v>
      </c>
      <c r="C702" s="430" t="s">
        <v>1671</v>
      </c>
      <c r="D702" s="430"/>
      <c r="E702" s="430"/>
      <c r="F702" s="430"/>
      <c r="G702" s="430"/>
      <c r="H702" s="430"/>
      <c r="I702" s="430"/>
      <c r="J702" s="428" t="s">
        <v>1672</v>
      </c>
      <c r="K702" s="395">
        <v>1.65</v>
      </c>
      <c r="L702" s="395"/>
      <c r="M702" s="395"/>
      <c r="N702" s="395">
        <v>10.65</v>
      </c>
      <c r="O702" s="395"/>
      <c r="P702" s="431">
        <v>40.58</v>
      </c>
      <c r="Q702" s="395">
        <v>8.7799999999999994</v>
      </c>
      <c r="R702" s="395"/>
      <c r="S702" s="431"/>
      <c r="T702" s="395"/>
      <c r="U702" s="399">
        <v>1.0149999999999999</v>
      </c>
      <c r="V702" s="395"/>
      <c r="W702" s="395"/>
      <c r="X702" s="395">
        <v>50.1</v>
      </c>
      <c r="Y702" s="395">
        <v>50.1</v>
      </c>
      <c r="Z702" s="395">
        <v>51.76</v>
      </c>
      <c r="AA702" s="395">
        <v>0</v>
      </c>
      <c r="AB702" s="395">
        <v>51.76</v>
      </c>
      <c r="AC702" s="395">
        <v>61.56</v>
      </c>
      <c r="AD702" s="393">
        <v>1</v>
      </c>
      <c r="AE702" s="393"/>
      <c r="AF702" s="395"/>
      <c r="AG702" s="395"/>
      <c r="AH702" s="395"/>
      <c r="AI702" s="395"/>
      <c r="AJ702" s="395"/>
      <c r="AK702" s="393"/>
      <c r="AL702" s="393"/>
    </row>
    <row r="703" spans="1:38" s="416" customFormat="1" ht="12.75" x14ac:dyDescent="0.2">
      <c r="A703" s="390"/>
      <c r="B703" s="390"/>
      <c r="C703" s="430"/>
      <c r="D703" s="430"/>
      <c r="E703" s="430"/>
      <c r="F703" s="430"/>
      <c r="G703" s="430"/>
      <c r="H703" s="430"/>
      <c r="I703" s="430"/>
      <c r="J703" s="429" t="s">
        <v>237</v>
      </c>
      <c r="K703" s="395">
        <v>25.83</v>
      </c>
      <c r="L703" s="395"/>
      <c r="M703" s="395"/>
      <c r="N703" s="395">
        <v>4.0999999999999996</v>
      </c>
      <c r="O703" s="395"/>
      <c r="P703" s="431"/>
      <c r="Q703" s="395"/>
      <c r="R703" s="395"/>
      <c r="S703" s="431"/>
      <c r="T703" s="395">
        <v>49.36</v>
      </c>
      <c r="U703" s="395"/>
      <c r="V703" s="395"/>
      <c r="W703" s="395"/>
      <c r="X703" s="395"/>
      <c r="Y703" s="395">
        <v>50.1</v>
      </c>
      <c r="Z703" s="395"/>
      <c r="AA703" s="395"/>
      <c r="AB703" s="395">
        <v>51.76</v>
      </c>
      <c r="AC703" s="395">
        <v>9.8000000000000043</v>
      </c>
      <c r="AD703" s="393">
        <v>1</v>
      </c>
      <c r="AE703" s="393">
        <v>1</v>
      </c>
      <c r="AF703" s="395"/>
      <c r="AG703" s="395"/>
      <c r="AH703" s="395"/>
      <c r="AI703" s="395"/>
      <c r="AJ703" s="395"/>
      <c r="AK703" s="393"/>
      <c r="AL703" s="393"/>
    </row>
    <row r="704" spans="1:38" s="416" customFormat="1" ht="12.75" x14ac:dyDescent="0.2">
      <c r="A704" s="396">
        <v>634</v>
      </c>
      <c r="B704" s="390" t="s">
        <v>1667</v>
      </c>
      <c r="C704" s="430" t="s">
        <v>1673</v>
      </c>
      <c r="D704" s="430"/>
      <c r="E704" s="430"/>
      <c r="F704" s="430"/>
      <c r="G704" s="430"/>
      <c r="H704" s="430"/>
      <c r="I704" s="430"/>
      <c r="J704" s="428" t="s">
        <v>1596</v>
      </c>
      <c r="K704" s="395">
        <v>0.39</v>
      </c>
      <c r="L704" s="395"/>
      <c r="M704" s="395"/>
      <c r="N704" s="395">
        <v>2.25</v>
      </c>
      <c r="O704" s="395"/>
      <c r="P704" s="431">
        <v>8.57</v>
      </c>
      <c r="Q704" s="395">
        <v>1.85</v>
      </c>
      <c r="R704" s="395"/>
      <c r="S704" s="431"/>
      <c r="T704" s="395"/>
      <c r="U704" s="399">
        <v>1.0149999999999999</v>
      </c>
      <c r="V704" s="395"/>
      <c r="W704" s="395"/>
      <c r="X704" s="395">
        <v>10.58</v>
      </c>
      <c r="Y704" s="395">
        <v>10.58</v>
      </c>
      <c r="Z704" s="395">
        <v>10.93</v>
      </c>
      <c r="AA704" s="395">
        <v>0</v>
      </c>
      <c r="AB704" s="395">
        <v>10.93</v>
      </c>
      <c r="AC704" s="395">
        <v>13</v>
      </c>
      <c r="AD704" s="393">
        <v>1</v>
      </c>
      <c r="AE704" s="393"/>
      <c r="AF704" s="395"/>
      <c r="AG704" s="395"/>
      <c r="AH704" s="395"/>
      <c r="AI704" s="395"/>
      <c r="AJ704" s="395"/>
      <c r="AK704" s="393"/>
      <c r="AL704" s="393"/>
    </row>
    <row r="705" spans="1:38" s="416" customFormat="1" ht="12.75" x14ac:dyDescent="0.2">
      <c r="A705" s="390"/>
      <c r="B705" s="390"/>
      <c r="C705" s="430"/>
      <c r="D705" s="430"/>
      <c r="E705" s="430"/>
      <c r="F705" s="430"/>
      <c r="G705" s="430"/>
      <c r="H705" s="430"/>
      <c r="I705" s="430"/>
      <c r="J705" s="429" t="s">
        <v>310</v>
      </c>
      <c r="K705" s="395">
        <v>5.45</v>
      </c>
      <c r="L705" s="395"/>
      <c r="M705" s="395"/>
      <c r="N705" s="395">
        <v>0.87</v>
      </c>
      <c r="O705" s="395"/>
      <c r="P705" s="431"/>
      <c r="Q705" s="395"/>
      <c r="R705" s="395"/>
      <c r="S705" s="431"/>
      <c r="T705" s="395">
        <v>10.42</v>
      </c>
      <c r="U705" s="395"/>
      <c r="V705" s="395"/>
      <c r="W705" s="395"/>
      <c r="X705" s="395"/>
      <c r="Y705" s="395">
        <v>10.58</v>
      </c>
      <c r="Z705" s="395"/>
      <c r="AA705" s="395"/>
      <c r="AB705" s="395">
        <v>10.93</v>
      </c>
      <c r="AC705" s="395">
        <v>2.0700000000000003</v>
      </c>
      <c r="AD705" s="393">
        <v>1</v>
      </c>
      <c r="AE705" s="393">
        <v>1</v>
      </c>
      <c r="AF705" s="395"/>
      <c r="AG705" s="395"/>
      <c r="AH705" s="395"/>
      <c r="AI705" s="395"/>
      <c r="AJ705" s="395"/>
      <c r="AK705" s="393"/>
      <c r="AL705" s="393"/>
    </row>
    <row r="706" spans="1:38" s="4" customFormat="1" ht="12.75" x14ac:dyDescent="0.2">
      <c r="A706" s="17"/>
      <c r="B706" s="17"/>
      <c r="C706" s="432" t="s">
        <v>1698</v>
      </c>
      <c r="D706" s="432"/>
      <c r="E706" s="432"/>
      <c r="F706" s="432"/>
      <c r="G706" s="432"/>
      <c r="H706" s="432"/>
      <c r="I706" s="432"/>
      <c r="J706" s="25"/>
      <c r="K706" s="41">
        <f>K696+K678+K662+K640+K634+K628+K614</f>
        <v>242.57</v>
      </c>
      <c r="L706" s="41">
        <f t="shared" ref="L706:AI707" si="11">L696+L678+L662+L640+L634+L628+L614</f>
        <v>394.97999999999996</v>
      </c>
      <c r="M706" s="41">
        <f t="shared" si="11"/>
        <v>4073.18</v>
      </c>
      <c r="N706" s="41">
        <f t="shared" si="11"/>
        <v>1443.1999999999998</v>
      </c>
      <c r="O706" s="41">
        <f t="shared" si="11"/>
        <v>64.5</v>
      </c>
      <c r="P706" s="41">
        <f t="shared" si="11"/>
        <v>11806.890000000001</v>
      </c>
      <c r="Q706" s="41">
        <f t="shared" si="11"/>
        <v>806.93999999999994</v>
      </c>
      <c r="R706" s="41">
        <f t="shared" si="11"/>
        <v>0</v>
      </c>
      <c r="S706" s="41">
        <f t="shared" si="11"/>
        <v>0</v>
      </c>
      <c r="T706" s="41">
        <f t="shared" si="11"/>
        <v>0</v>
      </c>
      <c r="U706" s="41">
        <f t="shared" si="11"/>
        <v>0</v>
      </c>
      <c r="V706" s="41">
        <f t="shared" si="11"/>
        <v>0</v>
      </c>
      <c r="W706" s="41">
        <f t="shared" si="11"/>
        <v>0</v>
      </c>
      <c r="X706" s="41">
        <f t="shared" si="11"/>
        <v>12793.24</v>
      </c>
      <c r="Y706" s="41">
        <f t="shared" si="11"/>
        <v>12735.63</v>
      </c>
      <c r="Z706" s="41">
        <f t="shared" si="11"/>
        <v>13158.52</v>
      </c>
      <c r="AA706" s="41">
        <f t="shared" si="11"/>
        <v>0</v>
      </c>
      <c r="AB706" s="41">
        <f t="shared" si="11"/>
        <v>13158.52</v>
      </c>
      <c r="AC706" s="41">
        <f t="shared" si="11"/>
        <v>16958.14</v>
      </c>
      <c r="AD706" s="41">
        <f t="shared" si="11"/>
        <v>0</v>
      </c>
      <c r="AE706" s="41">
        <f t="shared" si="11"/>
        <v>0</v>
      </c>
      <c r="AF706" s="41">
        <f t="shared" si="11"/>
        <v>0</v>
      </c>
      <c r="AG706" s="41">
        <f t="shared" si="11"/>
        <v>0</v>
      </c>
      <c r="AH706" s="41">
        <f t="shared" si="11"/>
        <v>4073.18</v>
      </c>
      <c r="AI706" s="41">
        <f t="shared" si="11"/>
        <v>0</v>
      </c>
    </row>
    <row r="707" spans="1:38" s="9" customFormat="1" ht="12.75" x14ac:dyDescent="0.2">
      <c r="A707" s="18"/>
      <c r="B707" s="18"/>
      <c r="C707" s="432"/>
      <c r="D707" s="432"/>
      <c r="E707" s="432"/>
      <c r="F707" s="432"/>
      <c r="G707" s="432"/>
      <c r="H707" s="432"/>
      <c r="I707" s="432"/>
      <c r="J707" s="26"/>
      <c r="K707" s="41">
        <f>K697+K679+K663+K641+K635+K629+K615</f>
        <v>2234.7400000000002</v>
      </c>
      <c r="L707" s="41">
        <f t="shared" si="11"/>
        <v>138.60999999999999</v>
      </c>
      <c r="M707" s="41">
        <f t="shared" si="11"/>
        <v>2168.77</v>
      </c>
      <c r="N707" s="41">
        <f t="shared" si="11"/>
        <v>1370.78</v>
      </c>
      <c r="O707" s="41">
        <f t="shared" si="11"/>
        <v>56.74</v>
      </c>
      <c r="P707" s="41">
        <f t="shared" si="11"/>
        <v>0</v>
      </c>
      <c r="Q707" s="41">
        <f t="shared" si="11"/>
        <v>0</v>
      </c>
      <c r="R707" s="41">
        <f t="shared" si="11"/>
        <v>0</v>
      </c>
      <c r="S707" s="41">
        <f t="shared" si="11"/>
        <v>0</v>
      </c>
      <c r="T707" s="41">
        <f t="shared" si="11"/>
        <v>12613.830000000002</v>
      </c>
      <c r="U707" s="41">
        <f t="shared" si="11"/>
        <v>0</v>
      </c>
      <c r="V707" s="41">
        <f t="shared" si="11"/>
        <v>-9.82</v>
      </c>
      <c r="W707" s="41">
        <f t="shared" si="11"/>
        <v>0</v>
      </c>
      <c r="X707" s="41">
        <f t="shared" si="11"/>
        <v>0</v>
      </c>
      <c r="Y707" s="41">
        <f t="shared" si="11"/>
        <v>12793.24</v>
      </c>
      <c r="Z707" s="41">
        <f t="shared" si="11"/>
        <v>59.54</v>
      </c>
      <c r="AA707" s="41">
        <f t="shared" si="11"/>
        <v>0</v>
      </c>
      <c r="AB707" s="41">
        <f t="shared" si="11"/>
        <v>13218.06</v>
      </c>
      <c r="AC707" s="41">
        <f t="shared" si="11"/>
        <v>3740.0799999999995</v>
      </c>
      <c r="AD707" s="41">
        <f t="shared" si="11"/>
        <v>0</v>
      </c>
      <c r="AE707" s="41">
        <f t="shared" si="11"/>
        <v>0</v>
      </c>
      <c r="AF707" s="41">
        <f t="shared" si="11"/>
        <v>0</v>
      </c>
      <c r="AG707" s="41">
        <f t="shared" si="11"/>
        <v>0</v>
      </c>
      <c r="AH707" s="41">
        <f t="shared" si="11"/>
        <v>2168.77</v>
      </c>
      <c r="AI707" s="41">
        <f t="shared" si="11"/>
        <v>0</v>
      </c>
    </row>
  </sheetData>
  <mergeCells count="985">
    <mergeCell ref="C512:I513"/>
    <mergeCell ref="P512:P513"/>
    <mergeCell ref="S512:S513"/>
    <mergeCell ref="C514:I515"/>
    <mergeCell ref="C510:I511"/>
    <mergeCell ref="P510:P511"/>
    <mergeCell ref="S510:S511"/>
    <mergeCell ref="C502:I503"/>
    <mergeCell ref="P502:P503"/>
    <mergeCell ref="S502:S503"/>
    <mergeCell ref="A504:B505"/>
    <mergeCell ref="C504:I505"/>
    <mergeCell ref="C506:I507"/>
    <mergeCell ref="P506:P507"/>
    <mergeCell ref="S506:S507"/>
    <mergeCell ref="C508:I509"/>
    <mergeCell ref="P508:P509"/>
    <mergeCell ref="S508:S509"/>
    <mergeCell ref="C496:I497"/>
    <mergeCell ref="P496:P497"/>
    <mergeCell ref="S496:S497"/>
    <mergeCell ref="C498:I499"/>
    <mergeCell ref="P498:P499"/>
    <mergeCell ref="S498:S499"/>
    <mergeCell ref="C500:I501"/>
    <mergeCell ref="P500:P501"/>
    <mergeCell ref="S500:S501"/>
    <mergeCell ref="C490:I491"/>
    <mergeCell ref="P490:P491"/>
    <mergeCell ref="S490:S491"/>
    <mergeCell ref="C492:I493"/>
    <mergeCell ref="P492:P493"/>
    <mergeCell ref="S492:S493"/>
    <mergeCell ref="C494:I495"/>
    <mergeCell ref="P494:P495"/>
    <mergeCell ref="S494:S495"/>
    <mergeCell ref="A482:B483"/>
    <mergeCell ref="C482:I483"/>
    <mergeCell ref="C484:I485"/>
    <mergeCell ref="P484:P485"/>
    <mergeCell ref="S484:S485"/>
    <mergeCell ref="C486:I487"/>
    <mergeCell ref="P486:P487"/>
    <mergeCell ref="S486:S487"/>
    <mergeCell ref="A488:B489"/>
    <mergeCell ref="C488:I489"/>
    <mergeCell ref="C476:I477"/>
    <mergeCell ref="P476:P477"/>
    <mergeCell ref="S476:S477"/>
    <mergeCell ref="C478:I479"/>
    <mergeCell ref="P478:P479"/>
    <mergeCell ref="S478:S479"/>
    <mergeCell ref="C480:I481"/>
    <mergeCell ref="P480:P481"/>
    <mergeCell ref="S480:S481"/>
    <mergeCell ref="C470:I471"/>
    <mergeCell ref="P470:P471"/>
    <mergeCell ref="S470:S471"/>
    <mergeCell ref="C472:I473"/>
    <mergeCell ref="P472:P473"/>
    <mergeCell ref="S472:S473"/>
    <mergeCell ref="C474:I475"/>
    <mergeCell ref="P474:P475"/>
    <mergeCell ref="S474:S475"/>
    <mergeCell ref="C464:I465"/>
    <mergeCell ref="P464:P465"/>
    <mergeCell ref="S464:S465"/>
    <mergeCell ref="C466:I467"/>
    <mergeCell ref="P466:P467"/>
    <mergeCell ref="S466:S467"/>
    <mergeCell ref="C468:I469"/>
    <mergeCell ref="P468:P469"/>
    <mergeCell ref="S468:S469"/>
    <mergeCell ref="C458:I459"/>
    <mergeCell ref="P458:P459"/>
    <mergeCell ref="S458:S459"/>
    <mergeCell ref="C460:I461"/>
    <mergeCell ref="P460:P461"/>
    <mergeCell ref="S460:S461"/>
    <mergeCell ref="C462:I463"/>
    <mergeCell ref="P462:P463"/>
    <mergeCell ref="S462:S463"/>
    <mergeCell ref="C452:I453"/>
    <mergeCell ref="P452:P453"/>
    <mergeCell ref="S452:S453"/>
    <mergeCell ref="C454:I455"/>
    <mergeCell ref="P454:P455"/>
    <mergeCell ref="S454:S455"/>
    <mergeCell ref="C456:I457"/>
    <mergeCell ref="P456:P457"/>
    <mergeCell ref="S456:S457"/>
    <mergeCell ref="C446:I447"/>
    <mergeCell ref="P446:P447"/>
    <mergeCell ref="S446:S447"/>
    <mergeCell ref="C448:I449"/>
    <mergeCell ref="P448:P449"/>
    <mergeCell ref="S448:S449"/>
    <mergeCell ref="C450:I451"/>
    <mergeCell ref="P450:P451"/>
    <mergeCell ref="S450:S451"/>
    <mergeCell ref="C440:I441"/>
    <mergeCell ref="P440:P441"/>
    <mergeCell ref="S440:S441"/>
    <mergeCell ref="C442:I443"/>
    <mergeCell ref="P442:P443"/>
    <mergeCell ref="S442:S443"/>
    <mergeCell ref="C444:I445"/>
    <mergeCell ref="P444:P445"/>
    <mergeCell ref="S444:S445"/>
    <mergeCell ref="A432:B433"/>
    <mergeCell ref="C432:I433"/>
    <mergeCell ref="C434:I435"/>
    <mergeCell ref="P434:P435"/>
    <mergeCell ref="S434:S435"/>
    <mergeCell ref="C436:I437"/>
    <mergeCell ref="P436:P437"/>
    <mergeCell ref="S436:S437"/>
    <mergeCell ref="C438:I439"/>
    <mergeCell ref="P438:P439"/>
    <mergeCell ref="S438:S439"/>
    <mergeCell ref="C428:I429"/>
    <mergeCell ref="P428:P429"/>
    <mergeCell ref="S428:S429"/>
    <mergeCell ref="C430:I431"/>
    <mergeCell ref="C422:I423"/>
    <mergeCell ref="P422:P423"/>
    <mergeCell ref="S422:S423"/>
    <mergeCell ref="C424:I425"/>
    <mergeCell ref="P424:P425"/>
    <mergeCell ref="S424:S425"/>
    <mergeCell ref="C426:I427"/>
    <mergeCell ref="P426:P427"/>
    <mergeCell ref="S426:S427"/>
    <mergeCell ref="C416:I417"/>
    <mergeCell ref="P416:P417"/>
    <mergeCell ref="S416:S417"/>
    <mergeCell ref="C418:I419"/>
    <mergeCell ref="P418:P419"/>
    <mergeCell ref="S418:S419"/>
    <mergeCell ref="C420:I421"/>
    <mergeCell ref="P420:P421"/>
    <mergeCell ref="S420:S421"/>
    <mergeCell ref="C410:I411"/>
    <mergeCell ref="P410:P411"/>
    <mergeCell ref="S410:S411"/>
    <mergeCell ref="C412:I413"/>
    <mergeCell ref="P412:P413"/>
    <mergeCell ref="S412:S413"/>
    <mergeCell ref="C414:I415"/>
    <mergeCell ref="P414:P415"/>
    <mergeCell ref="S414:S415"/>
    <mergeCell ref="C404:I405"/>
    <mergeCell ref="P404:P405"/>
    <mergeCell ref="S404:S405"/>
    <mergeCell ref="C406:I407"/>
    <mergeCell ref="P406:P407"/>
    <mergeCell ref="S406:S407"/>
    <mergeCell ref="C408:I409"/>
    <mergeCell ref="P408:P409"/>
    <mergeCell ref="S408:S409"/>
    <mergeCell ref="C396:I397"/>
    <mergeCell ref="P396:P397"/>
    <mergeCell ref="S396:S397"/>
    <mergeCell ref="C398:I399"/>
    <mergeCell ref="C400:I401"/>
    <mergeCell ref="P400:P401"/>
    <mergeCell ref="S400:S401"/>
    <mergeCell ref="C402:I403"/>
    <mergeCell ref="P402:P403"/>
    <mergeCell ref="S402:S403"/>
    <mergeCell ref="C388:I389"/>
    <mergeCell ref="P388:P389"/>
    <mergeCell ref="S388:S389"/>
    <mergeCell ref="C390:I391"/>
    <mergeCell ref="C392:I393"/>
    <mergeCell ref="P392:P393"/>
    <mergeCell ref="S392:S393"/>
    <mergeCell ref="C394:I395"/>
    <mergeCell ref="P394:P395"/>
    <mergeCell ref="S394:S395"/>
    <mergeCell ref="C380:I381"/>
    <mergeCell ref="P380:P381"/>
    <mergeCell ref="S380:S381"/>
    <mergeCell ref="C382:I383"/>
    <mergeCell ref="P382:P383"/>
    <mergeCell ref="S382:S383"/>
    <mergeCell ref="C384:I385"/>
    <mergeCell ref="C386:I387"/>
    <mergeCell ref="P386:P387"/>
    <mergeCell ref="S386:S387"/>
    <mergeCell ref="C374:I375"/>
    <mergeCell ref="P374:P375"/>
    <mergeCell ref="S374:S375"/>
    <mergeCell ref="C376:I377"/>
    <mergeCell ref="P376:P377"/>
    <mergeCell ref="S376:S377"/>
    <mergeCell ref="C378:I379"/>
    <mergeCell ref="P378:P379"/>
    <mergeCell ref="S378:S379"/>
    <mergeCell ref="C368:I369"/>
    <mergeCell ref="P368:P369"/>
    <mergeCell ref="S368:S369"/>
    <mergeCell ref="C370:I371"/>
    <mergeCell ref="P370:P371"/>
    <mergeCell ref="S370:S371"/>
    <mergeCell ref="C372:I373"/>
    <mergeCell ref="P372:P373"/>
    <mergeCell ref="S372:S373"/>
    <mergeCell ref="C362:I363"/>
    <mergeCell ref="P362:P363"/>
    <mergeCell ref="S362:S363"/>
    <mergeCell ref="C364:I365"/>
    <mergeCell ref="P364:P365"/>
    <mergeCell ref="S364:S365"/>
    <mergeCell ref="C366:I367"/>
    <mergeCell ref="P366:P367"/>
    <mergeCell ref="S366:S367"/>
    <mergeCell ref="C356:I357"/>
    <mergeCell ref="P356:P357"/>
    <mergeCell ref="S356:S357"/>
    <mergeCell ref="C358:I359"/>
    <mergeCell ref="P358:P359"/>
    <mergeCell ref="S358:S359"/>
    <mergeCell ref="C360:I361"/>
    <mergeCell ref="P360:P361"/>
    <mergeCell ref="S360:S361"/>
    <mergeCell ref="C348:I349"/>
    <mergeCell ref="C350:I351"/>
    <mergeCell ref="P350:P351"/>
    <mergeCell ref="S350:S351"/>
    <mergeCell ref="C352:I353"/>
    <mergeCell ref="P352:P353"/>
    <mergeCell ref="S352:S353"/>
    <mergeCell ref="C354:I355"/>
    <mergeCell ref="P354:P355"/>
    <mergeCell ref="S354:S355"/>
    <mergeCell ref="C342:I343"/>
    <mergeCell ref="P342:P343"/>
    <mergeCell ref="S342:S343"/>
    <mergeCell ref="C344:I345"/>
    <mergeCell ref="P344:P345"/>
    <mergeCell ref="S344:S345"/>
    <mergeCell ref="C346:I347"/>
    <mergeCell ref="P346:P347"/>
    <mergeCell ref="S346:S347"/>
    <mergeCell ref="A334:B335"/>
    <mergeCell ref="C334:I335"/>
    <mergeCell ref="C336:I337"/>
    <mergeCell ref="P336:P337"/>
    <mergeCell ref="S336:S337"/>
    <mergeCell ref="C338:I339"/>
    <mergeCell ref="P338:P339"/>
    <mergeCell ref="S338:S339"/>
    <mergeCell ref="C340:I341"/>
    <mergeCell ref="P340:P341"/>
    <mergeCell ref="S340:S341"/>
    <mergeCell ref="C328:I329"/>
    <mergeCell ref="P328:P329"/>
    <mergeCell ref="S328:S329"/>
    <mergeCell ref="C330:I331"/>
    <mergeCell ref="P330:P331"/>
    <mergeCell ref="S330:S331"/>
    <mergeCell ref="C332:I333"/>
    <mergeCell ref="P332:P333"/>
    <mergeCell ref="S332:S333"/>
    <mergeCell ref="C322:I323"/>
    <mergeCell ref="P322:P323"/>
    <mergeCell ref="S322:S323"/>
    <mergeCell ref="C324:I325"/>
    <mergeCell ref="P324:P325"/>
    <mergeCell ref="S324:S325"/>
    <mergeCell ref="C326:I327"/>
    <mergeCell ref="P326:P327"/>
    <mergeCell ref="S326:S327"/>
    <mergeCell ref="C316:I317"/>
    <mergeCell ref="P316:P317"/>
    <mergeCell ref="S316:S317"/>
    <mergeCell ref="C318:I319"/>
    <mergeCell ref="P318:P319"/>
    <mergeCell ref="S318:S319"/>
    <mergeCell ref="C320:I321"/>
    <mergeCell ref="P320:P321"/>
    <mergeCell ref="S320:S321"/>
    <mergeCell ref="C310:I311"/>
    <mergeCell ref="P310:P311"/>
    <mergeCell ref="S310:S311"/>
    <mergeCell ref="C312:I313"/>
    <mergeCell ref="P312:P313"/>
    <mergeCell ref="S312:S313"/>
    <mergeCell ref="C314:I315"/>
    <mergeCell ref="P314:P315"/>
    <mergeCell ref="S314:S315"/>
    <mergeCell ref="C304:I305"/>
    <mergeCell ref="P304:P305"/>
    <mergeCell ref="S304:S305"/>
    <mergeCell ref="C306:I307"/>
    <mergeCell ref="P306:P307"/>
    <mergeCell ref="S306:S307"/>
    <mergeCell ref="C308:I309"/>
    <mergeCell ref="P308:P309"/>
    <mergeCell ref="S308:S309"/>
    <mergeCell ref="C296:I297"/>
    <mergeCell ref="P296:P297"/>
    <mergeCell ref="S296:S297"/>
    <mergeCell ref="A298:B299"/>
    <mergeCell ref="C298:I299"/>
    <mergeCell ref="C300:I301"/>
    <mergeCell ref="P300:P301"/>
    <mergeCell ref="S300:S301"/>
    <mergeCell ref="C302:I303"/>
    <mergeCell ref="P302:P303"/>
    <mergeCell ref="S302:S303"/>
    <mergeCell ref="C290:I291"/>
    <mergeCell ref="P290:P291"/>
    <mergeCell ref="S290:S291"/>
    <mergeCell ref="C292:I293"/>
    <mergeCell ref="P292:P293"/>
    <mergeCell ref="S292:S293"/>
    <mergeCell ref="C294:I295"/>
    <mergeCell ref="P294:P295"/>
    <mergeCell ref="S294:S295"/>
    <mergeCell ref="C282:I283"/>
    <mergeCell ref="P282:P283"/>
    <mergeCell ref="S282:S283"/>
    <mergeCell ref="A284:B285"/>
    <mergeCell ref="C284:I285"/>
    <mergeCell ref="C286:I287"/>
    <mergeCell ref="P286:P287"/>
    <mergeCell ref="S286:S287"/>
    <mergeCell ref="C288:I289"/>
    <mergeCell ref="P288:P289"/>
    <mergeCell ref="S288:S289"/>
    <mergeCell ref="C276:I277"/>
    <mergeCell ref="P276:P277"/>
    <mergeCell ref="S276:S277"/>
    <mergeCell ref="C278:I279"/>
    <mergeCell ref="P278:P279"/>
    <mergeCell ref="S278:S279"/>
    <mergeCell ref="C280:I281"/>
    <mergeCell ref="P280:P281"/>
    <mergeCell ref="S280:S281"/>
    <mergeCell ref="C270:I271"/>
    <mergeCell ref="P270:P271"/>
    <mergeCell ref="S270:S271"/>
    <mergeCell ref="C272:I273"/>
    <mergeCell ref="P272:P273"/>
    <mergeCell ref="S272:S273"/>
    <mergeCell ref="C274:I275"/>
    <mergeCell ref="P274:P275"/>
    <mergeCell ref="S274:S275"/>
    <mergeCell ref="C264:I265"/>
    <mergeCell ref="P264:P265"/>
    <mergeCell ref="S264:S265"/>
    <mergeCell ref="C266:I267"/>
    <mergeCell ref="P266:P267"/>
    <mergeCell ref="S266:S267"/>
    <mergeCell ref="C268:I269"/>
    <mergeCell ref="P268:P269"/>
    <mergeCell ref="S268:S269"/>
    <mergeCell ref="C258:I259"/>
    <mergeCell ref="P258:P259"/>
    <mergeCell ref="S258:S259"/>
    <mergeCell ref="C260:I261"/>
    <mergeCell ref="P260:P261"/>
    <mergeCell ref="S260:S261"/>
    <mergeCell ref="C262:I263"/>
    <mergeCell ref="P262:P263"/>
    <mergeCell ref="S262:S263"/>
    <mergeCell ref="A82:B83"/>
    <mergeCell ref="C82:I83"/>
    <mergeCell ref="C74:I75"/>
    <mergeCell ref="P74:P75"/>
    <mergeCell ref="S74:S75"/>
    <mergeCell ref="C76:I77"/>
    <mergeCell ref="P76:P77"/>
    <mergeCell ref="S76:S77"/>
    <mergeCell ref="P188:P189"/>
    <mergeCell ref="S188:S189"/>
    <mergeCell ref="C188:I189"/>
    <mergeCell ref="C182:I183"/>
    <mergeCell ref="P184:P185"/>
    <mergeCell ref="S184:S185"/>
    <mergeCell ref="C184:I185"/>
    <mergeCell ref="P186:P187"/>
    <mergeCell ref="S186:S187"/>
    <mergeCell ref="C186:I187"/>
    <mergeCell ref="C92:I93"/>
    <mergeCell ref="C94:I95"/>
    <mergeCell ref="C88:I89"/>
    <mergeCell ref="P88:P89"/>
    <mergeCell ref="S88:S89"/>
    <mergeCell ref="C90:I91"/>
    <mergeCell ref="C145:I146"/>
    <mergeCell ref="P190:P191"/>
    <mergeCell ref="S190:S191"/>
    <mergeCell ref="C190:I191"/>
    <mergeCell ref="A182:B183"/>
    <mergeCell ref="C68:I69"/>
    <mergeCell ref="P68:P69"/>
    <mergeCell ref="S68:S69"/>
    <mergeCell ref="A70:B71"/>
    <mergeCell ref="C70:I71"/>
    <mergeCell ref="C72:I73"/>
    <mergeCell ref="P72:P73"/>
    <mergeCell ref="S72:S73"/>
    <mergeCell ref="P145:P146"/>
    <mergeCell ref="S145:S146"/>
    <mergeCell ref="C147:I148"/>
    <mergeCell ref="P147:P148"/>
    <mergeCell ref="S147:S148"/>
    <mergeCell ref="C149:I150"/>
    <mergeCell ref="P149:P150"/>
    <mergeCell ref="S149:S150"/>
    <mergeCell ref="C151:I152"/>
    <mergeCell ref="P151:P152"/>
    <mergeCell ref="S151:S152"/>
    <mergeCell ref="C137:I138"/>
    <mergeCell ref="P137:P138"/>
    <mergeCell ref="S137:S138"/>
    <mergeCell ref="C139:I140"/>
    <mergeCell ref="P139:P140"/>
    <mergeCell ref="S139:S140"/>
    <mergeCell ref="A141:B142"/>
    <mergeCell ref="C141:I142"/>
    <mergeCell ref="C143:I144"/>
    <mergeCell ref="P143:P144"/>
    <mergeCell ref="S143:S144"/>
    <mergeCell ref="C135:I136"/>
    <mergeCell ref="P135:P136"/>
    <mergeCell ref="C60:I61"/>
    <mergeCell ref="P60:P61"/>
    <mergeCell ref="S60:S61"/>
    <mergeCell ref="C62:I63"/>
    <mergeCell ref="P62:P63"/>
    <mergeCell ref="S62:S63"/>
    <mergeCell ref="A54:B55"/>
    <mergeCell ref="C54:I55"/>
    <mergeCell ref="C56:I57"/>
    <mergeCell ref="P56:P57"/>
    <mergeCell ref="S56:S57"/>
    <mergeCell ref="C58:I59"/>
    <mergeCell ref="P58:P59"/>
    <mergeCell ref="S58:S59"/>
    <mergeCell ref="C64:I65"/>
    <mergeCell ref="P64:P65"/>
    <mergeCell ref="S64:S65"/>
    <mergeCell ref="C66:I67"/>
    <mergeCell ref="P66:P67"/>
    <mergeCell ref="S66:S67"/>
    <mergeCell ref="S135:S136"/>
    <mergeCell ref="A78:B79"/>
    <mergeCell ref="C129:I130"/>
    <mergeCell ref="P129:P130"/>
    <mergeCell ref="S129:S130"/>
    <mergeCell ref="C131:I132"/>
    <mergeCell ref="P131:P132"/>
    <mergeCell ref="S131:S132"/>
    <mergeCell ref="C133:I134"/>
    <mergeCell ref="P133:P134"/>
    <mergeCell ref="S133:S134"/>
    <mergeCell ref="C50:I51"/>
    <mergeCell ref="P50:P51"/>
    <mergeCell ref="S50:S51"/>
    <mergeCell ref="C52:I53"/>
    <mergeCell ref="P52:P53"/>
    <mergeCell ref="S52:S53"/>
    <mergeCell ref="S125:S126"/>
    <mergeCell ref="C127:I128"/>
    <mergeCell ref="P127:P128"/>
    <mergeCell ref="S127:S128"/>
    <mergeCell ref="C78:I79"/>
    <mergeCell ref="C80:I81"/>
    <mergeCell ref="P80:P81"/>
    <mergeCell ref="S80:S81"/>
    <mergeCell ref="P90:P91"/>
    <mergeCell ref="S90:S91"/>
    <mergeCell ref="C84:I85"/>
    <mergeCell ref="P84:P85"/>
    <mergeCell ref="S84:S85"/>
    <mergeCell ref="C86:I87"/>
    <mergeCell ref="P86:P87"/>
    <mergeCell ref="S86:S87"/>
    <mergeCell ref="C46:I47"/>
    <mergeCell ref="P46:P47"/>
    <mergeCell ref="S46:S47"/>
    <mergeCell ref="C48:I49"/>
    <mergeCell ref="P48:P49"/>
    <mergeCell ref="S48:S49"/>
    <mergeCell ref="P216:P217"/>
    <mergeCell ref="S216:S217"/>
    <mergeCell ref="C216:I217"/>
    <mergeCell ref="P212:P213"/>
    <mergeCell ref="S212:S213"/>
    <mergeCell ref="C212:I213"/>
    <mergeCell ref="P214:P215"/>
    <mergeCell ref="S214:S215"/>
    <mergeCell ref="C214:I215"/>
    <mergeCell ref="C208:I209"/>
    <mergeCell ref="P210:P211"/>
    <mergeCell ref="S210:S211"/>
    <mergeCell ref="C210:I211"/>
    <mergeCell ref="C123:I124"/>
    <mergeCell ref="P123:P124"/>
    <mergeCell ref="S123:S124"/>
    <mergeCell ref="C125:I126"/>
    <mergeCell ref="P125:P126"/>
    <mergeCell ref="C42:I43"/>
    <mergeCell ref="P42:P43"/>
    <mergeCell ref="S42:S43"/>
    <mergeCell ref="C44:I45"/>
    <mergeCell ref="P44:P45"/>
    <mergeCell ref="S44:S45"/>
    <mergeCell ref="C38:I39"/>
    <mergeCell ref="P38:P39"/>
    <mergeCell ref="S38:S39"/>
    <mergeCell ref="C40:I41"/>
    <mergeCell ref="P40:P41"/>
    <mergeCell ref="S40:S41"/>
    <mergeCell ref="A208:B209"/>
    <mergeCell ref="A218:B219"/>
    <mergeCell ref="C218:I219"/>
    <mergeCell ref="P220:P221"/>
    <mergeCell ref="S220:S221"/>
    <mergeCell ref="C220:I221"/>
    <mergeCell ref="C34:I35"/>
    <mergeCell ref="P34:P35"/>
    <mergeCell ref="S34:S35"/>
    <mergeCell ref="C36:I37"/>
    <mergeCell ref="P36:P37"/>
    <mergeCell ref="S36:S37"/>
    <mergeCell ref="A97:B98"/>
    <mergeCell ref="P115:P116"/>
    <mergeCell ref="S115:S116"/>
    <mergeCell ref="C117:I118"/>
    <mergeCell ref="P117:P118"/>
    <mergeCell ref="S117:S118"/>
    <mergeCell ref="C119:I120"/>
    <mergeCell ref="P119:P120"/>
    <mergeCell ref="S119:S120"/>
    <mergeCell ref="C121:I122"/>
    <mergeCell ref="P121:P122"/>
    <mergeCell ref="S121:S122"/>
    <mergeCell ref="C30:I31"/>
    <mergeCell ref="P30:P31"/>
    <mergeCell ref="S30:S31"/>
    <mergeCell ref="C32:I33"/>
    <mergeCell ref="P32:P33"/>
    <mergeCell ref="S32:S33"/>
    <mergeCell ref="P222:P223"/>
    <mergeCell ref="S222:S223"/>
    <mergeCell ref="C222:I223"/>
    <mergeCell ref="P105:P106"/>
    <mergeCell ref="S105:S106"/>
    <mergeCell ref="C107:I108"/>
    <mergeCell ref="P107:P108"/>
    <mergeCell ref="S107:S108"/>
    <mergeCell ref="C109:I110"/>
    <mergeCell ref="P109:P110"/>
    <mergeCell ref="S109:S110"/>
    <mergeCell ref="C111:I112"/>
    <mergeCell ref="P111:P112"/>
    <mergeCell ref="S111:S112"/>
    <mergeCell ref="C113:I114"/>
    <mergeCell ref="P113:P114"/>
    <mergeCell ref="S113:S114"/>
    <mergeCell ref="C115:I116"/>
    <mergeCell ref="C224:I225"/>
    <mergeCell ref="C26:I27"/>
    <mergeCell ref="P26:P27"/>
    <mergeCell ref="S26:S27"/>
    <mergeCell ref="C28:I29"/>
    <mergeCell ref="P28:P29"/>
    <mergeCell ref="S28:S29"/>
    <mergeCell ref="C22:I23"/>
    <mergeCell ref="P22:P23"/>
    <mergeCell ref="S22:S23"/>
    <mergeCell ref="C24:I25"/>
    <mergeCell ref="P24:P25"/>
    <mergeCell ref="S24:S25"/>
    <mergeCell ref="C97:I98"/>
    <mergeCell ref="C99:I100"/>
    <mergeCell ref="P99:P100"/>
    <mergeCell ref="S99:S100"/>
    <mergeCell ref="C101:I102"/>
    <mergeCell ref="P101:P102"/>
    <mergeCell ref="S101:S102"/>
    <mergeCell ref="C103:I104"/>
    <mergeCell ref="P103:P104"/>
    <mergeCell ref="S103:S104"/>
    <mergeCell ref="C105:I106"/>
    <mergeCell ref="S18:S19"/>
    <mergeCell ref="A20:B21"/>
    <mergeCell ref="C20:I21"/>
    <mergeCell ref="AB12:AI12"/>
    <mergeCell ref="AJ12:AJ14"/>
    <mergeCell ref="P13:P14"/>
    <mergeCell ref="S13:S14"/>
    <mergeCell ref="AF13:AG13"/>
    <mergeCell ref="AH13:AI13"/>
    <mergeCell ref="A12:A14"/>
    <mergeCell ref="B12:B14"/>
    <mergeCell ref="C12:I14"/>
    <mergeCell ref="J12:J13"/>
    <mergeCell ref="K12:X12"/>
    <mergeCell ref="Y12:AA12"/>
    <mergeCell ref="A5:O5"/>
    <mergeCell ref="B6:Q6"/>
    <mergeCell ref="C7:N7"/>
    <mergeCell ref="F9:G9"/>
    <mergeCell ref="K9:L9"/>
    <mergeCell ref="K10:L10"/>
    <mergeCell ref="A16:B17"/>
    <mergeCell ref="C16:I17"/>
    <mergeCell ref="C18:I19"/>
    <mergeCell ref="P18:P19"/>
    <mergeCell ref="P153:P154"/>
    <mergeCell ref="S153:S154"/>
    <mergeCell ref="C155:I156"/>
    <mergeCell ref="P155:P156"/>
    <mergeCell ref="S155:S156"/>
    <mergeCell ref="C157:I158"/>
    <mergeCell ref="P157:P158"/>
    <mergeCell ref="S157:S158"/>
    <mergeCell ref="C159:I160"/>
    <mergeCell ref="P159:P160"/>
    <mergeCell ref="S159:S160"/>
    <mergeCell ref="C153:I154"/>
    <mergeCell ref="C161:I162"/>
    <mergeCell ref="P161:P162"/>
    <mergeCell ref="S161:S162"/>
    <mergeCell ref="C163:I164"/>
    <mergeCell ref="P163:P164"/>
    <mergeCell ref="S163:S164"/>
    <mergeCell ref="C165:I166"/>
    <mergeCell ref="P165:P166"/>
    <mergeCell ref="S165:S166"/>
    <mergeCell ref="A198:B199"/>
    <mergeCell ref="C198:I199"/>
    <mergeCell ref="C167:I168"/>
    <mergeCell ref="P167:P168"/>
    <mergeCell ref="S167:S168"/>
    <mergeCell ref="C169:I170"/>
    <mergeCell ref="P169:P170"/>
    <mergeCell ref="S169:S170"/>
    <mergeCell ref="C171:I172"/>
    <mergeCell ref="P171:P172"/>
    <mergeCell ref="S171:S172"/>
    <mergeCell ref="P196:P197"/>
    <mergeCell ref="S196:S197"/>
    <mergeCell ref="C196:I197"/>
    <mergeCell ref="A192:B193"/>
    <mergeCell ref="C192:I193"/>
    <mergeCell ref="P194:P195"/>
    <mergeCell ref="S194:S195"/>
    <mergeCell ref="C194:I195"/>
    <mergeCell ref="A173:B174"/>
    <mergeCell ref="C173:I174"/>
    <mergeCell ref="C175:I176"/>
    <mergeCell ref="P175:P176"/>
    <mergeCell ref="S175:S176"/>
    <mergeCell ref="C177:I178"/>
    <mergeCell ref="P177:P178"/>
    <mergeCell ref="S177:S178"/>
    <mergeCell ref="C179:I180"/>
    <mergeCell ref="P204:P205"/>
    <mergeCell ref="S204:S205"/>
    <mergeCell ref="C204:I205"/>
    <mergeCell ref="P206:P207"/>
    <mergeCell ref="S206:S207"/>
    <mergeCell ref="C206:I207"/>
    <mergeCell ref="P200:P201"/>
    <mergeCell ref="S200:S201"/>
    <mergeCell ref="C200:I201"/>
    <mergeCell ref="P202:P203"/>
    <mergeCell ref="S202:S203"/>
    <mergeCell ref="C202:I203"/>
    <mergeCell ref="A227:B228"/>
    <mergeCell ref="C227:I228"/>
    <mergeCell ref="C229:I230"/>
    <mergeCell ref="P229:P230"/>
    <mergeCell ref="S229:S230"/>
    <mergeCell ref="C231:I232"/>
    <mergeCell ref="P231:P232"/>
    <mergeCell ref="S231:S232"/>
    <mergeCell ref="C233:I234"/>
    <mergeCell ref="P233:P234"/>
    <mergeCell ref="S233:S234"/>
    <mergeCell ref="C235:I236"/>
    <mergeCell ref="P235:P236"/>
    <mergeCell ref="S235:S236"/>
    <mergeCell ref="A237:B238"/>
    <mergeCell ref="C237:I238"/>
    <mergeCell ref="C239:I240"/>
    <mergeCell ref="P239:P240"/>
    <mergeCell ref="S239:S240"/>
    <mergeCell ref="A241:B242"/>
    <mergeCell ref="C241:I242"/>
    <mergeCell ref="A348:B349"/>
    <mergeCell ref="P384:P385"/>
    <mergeCell ref="S384:S385"/>
    <mergeCell ref="A390:B391"/>
    <mergeCell ref="P398:P399"/>
    <mergeCell ref="S398:S399"/>
    <mergeCell ref="C249:I250"/>
    <mergeCell ref="C243:I244"/>
    <mergeCell ref="P243:P244"/>
    <mergeCell ref="S243:S244"/>
    <mergeCell ref="C245:I246"/>
    <mergeCell ref="P245:P246"/>
    <mergeCell ref="S245:S246"/>
    <mergeCell ref="C247:I248"/>
    <mergeCell ref="P247:P248"/>
    <mergeCell ref="S247:S248"/>
    <mergeCell ref="A252:B253"/>
    <mergeCell ref="C252:I253"/>
    <mergeCell ref="C254:I255"/>
    <mergeCell ref="P254:P255"/>
    <mergeCell ref="S254:S255"/>
    <mergeCell ref="C256:I257"/>
    <mergeCell ref="P256:P257"/>
    <mergeCell ref="S256:S257"/>
    <mergeCell ref="A516:E516"/>
    <mergeCell ref="A517:B518"/>
    <mergeCell ref="C517:I518"/>
    <mergeCell ref="C519:I520"/>
    <mergeCell ref="P519:P520"/>
    <mergeCell ref="S519:S520"/>
    <mergeCell ref="C521:I522"/>
    <mergeCell ref="P521:P522"/>
    <mergeCell ref="S521:S522"/>
    <mergeCell ref="C523:I524"/>
    <mergeCell ref="P523:P524"/>
    <mergeCell ref="S523:S524"/>
    <mergeCell ref="C525:I526"/>
    <mergeCell ref="P525:P526"/>
    <mergeCell ref="S525:S526"/>
    <mergeCell ref="C527:I528"/>
    <mergeCell ref="P527:P528"/>
    <mergeCell ref="S527:S528"/>
    <mergeCell ref="A529:B530"/>
    <mergeCell ref="C529:I530"/>
    <mergeCell ref="C531:I532"/>
    <mergeCell ref="P531:P532"/>
    <mergeCell ref="S531:S532"/>
    <mergeCell ref="A533:B534"/>
    <mergeCell ref="C533:I534"/>
    <mergeCell ref="C535:I536"/>
    <mergeCell ref="P535:P536"/>
    <mergeCell ref="S535:S536"/>
    <mergeCell ref="C537:I538"/>
    <mergeCell ref="P537:P538"/>
    <mergeCell ref="S537:S538"/>
    <mergeCell ref="A539:B540"/>
    <mergeCell ref="C539:I540"/>
    <mergeCell ref="C541:I542"/>
    <mergeCell ref="P541:P542"/>
    <mergeCell ref="S541:S542"/>
    <mergeCell ref="C543:I544"/>
    <mergeCell ref="P543:P544"/>
    <mergeCell ref="S543:S544"/>
    <mergeCell ref="A545:B546"/>
    <mergeCell ref="C545:I546"/>
    <mergeCell ref="C547:I548"/>
    <mergeCell ref="P547:P548"/>
    <mergeCell ref="S547:S548"/>
    <mergeCell ref="A549:B550"/>
    <mergeCell ref="C549:I550"/>
    <mergeCell ref="C551:I552"/>
    <mergeCell ref="P551:P552"/>
    <mergeCell ref="S551:S552"/>
    <mergeCell ref="C553:I554"/>
    <mergeCell ref="P553:P554"/>
    <mergeCell ref="S553:S554"/>
    <mergeCell ref="A555:B556"/>
    <mergeCell ref="C555:I556"/>
    <mergeCell ref="C557:I558"/>
    <mergeCell ref="P557:P558"/>
    <mergeCell ref="S557:S558"/>
    <mergeCell ref="A559:B560"/>
    <mergeCell ref="C559:I560"/>
    <mergeCell ref="C561:I562"/>
    <mergeCell ref="P561:P562"/>
    <mergeCell ref="S561:S562"/>
    <mergeCell ref="C563:I564"/>
    <mergeCell ref="P563:P564"/>
    <mergeCell ref="S563:S564"/>
    <mergeCell ref="C565:I566"/>
    <mergeCell ref="P565:P566"/>
    <mergeCell ref="S565:S566"/>
    <mergeCell ref="C567:I568"/>
    <mergeCell ref="P567:P568"/>
    <mergeCell ref="S567:S568"/>
    <mergeCell ref="C569:I570"/>
    <mergeCell ref="P569:P570"/>
    <mergeCell ref="S569:S570"/>
    <mergeCell ref="C571:I572"/>
    <mergeCell ref="P571:P572"/>
    <mergeCell ref="S571:S572"/>
    <mergeCell ref="C573:I574"/>
    <mergeCell ref="P573:P574"/>
    <mergeCell ref="S573:S574"/>
    <mergeCell ref="A575:B576"/>
    <mergeCell ref="C575:I576"/>
    <mergeCell ref="C577:I578"/>
    <mergeCell ref="P577:P578"/>
    <mergeCell ref="S577:S578"/>
    <mergeCell ref="C579:I580"/>
    <mergeCell ref="P579:P580"/>
    <mergeCell ref="S579:S580"/>
    <mergeCell ref="A581:B582"/>
    <mergeCell ref="C581:I582"/>
    <mergeCell ref="C583:I584"/>
    <mergeCell ref="P583:P584"/>
    <mergeCell ref="S583:S584"/>
    <mergeCell ref="C585:I586"/>
    <mergeCell ref="P585:P586"/>
    <mergeCell ref="S585:S586"/>
    <mergeCell ref="A587:B588"/>
    <mergeCell ref="C587:I588"/>
    <mergeCell ref="C589:I590"/>
    <mergeCell ref="P589:P590"/>
    <mergeCell ref="S589:S590"/>
    <mergeCell ref="C591:I592"/>
    <mergeCell ref="P591:P592"/>
    <mergeCell ref="S591:S592"/>
    <mergeCell ref="C593:I594"/>
    <mergeCell ref="P593:P594"/>
    <mergeCell ref="S593:S594"/>
    <mergeCell ref="C595:I596"/>
    <mergeCell ref="P595:P596"/>
    <mergeCell ref="S595:S596"/>
    <mergeCell ref="C597:I598"/>
    <mergeCell ref="P597:P598"/>
    <mergeCell ref="S597:S598"/>
    <mergeCell ref="C599:I600"/>
    <mergeCell ref="P599:P600"/>
    <mergeCell ref="S599:S600"/>
    <mergeCell ref="C609:I610"/>
    <mergeCell ref="P609:P610"/>
    <mergeCell ref="S609:S610"/>
    <mergeCell ref="C611:I612"/>
    <mergeCell ref="C601:I602"/>
    <mergeCell ref="P601:P602"/>
    <mergeCell ref="S601:S602"/>
    <mergeCell ref="A603:B604"/>
    <mergeCell ref="C603:I604"/>
    <mergeCell ref="C605:I606"/>
    <mergeCell ref="P605:P606"/>
    <mergeCell ref="S605:S606"/>
    <mergeCell ref="C607:I608"/>
    <mergeCell ref="P607:P608"/>
    <mergeCell ref="S607:S608"/>
    <mergeCell ref="B613:G613"/>
    <mergeCell ref="A614:B615"/>
    <mergeCell ref="C614:I615"/>
    <mergeCell ref="C616:I617"/>
    <mergeCell ref="P616:P617"/>
    <mergeCell ref="S616:S617"/>
    <mergeCell ref="C618:I619"/>
    <mergeCell ref="P618:P619"/>
    <mergeCell ref="S618:S619"/>
    <mergeCell ref="C620:I621"/>
    <mergeCell ref="P620:P621"/>
    <mergeCell ref="S620:S621"/>
    <mergeCell ref="C622:I623"/>
    <mergeCell ref="P622:P623"/>
    <mergeCell ref="S622:S623"/>
    <mergeCell ref="C624:I625"/>
    <mergeCell ref="P624:P625"/>
    <mergeCell ref="S624:S625"/>
    <mergeCell ref="C626:I627"/>
    <mergeCell ref="P626:P627"/>
    <mergeCell ref="S626:S627"/>
    <mergeCell ref="A628:B629"/>
    <mergeCell ref="C628:I629"/>
    <mergeCell ref="C630:I631"/>
    <mergeCell ref="P630:P631"/>
    <mergeCell ref="S630:S631"/>
    <mergeCell ref="C632:I633"/>
    <mergeCell ref="P632:P633"/>
    <mergeCell ref="S632:S633"/>
    <mergeCell ref="A634:B635"/>
    <mergeCell ref="C634:I635"/>
    <mergeCell ref="C636:I637"/>
    <mergeCell ref="P636:P637"/>
    <mergeCell ref="S636:S637"/>
    <mergeCell ref="C638:I639"/>
    <mergeCell ref="P638:P639"/>
    <mergeCell ref="S638:S639"/>
    <mergeCell ref="A640:B641"/>
    <mergeCell ref="C640:I641"/>
    <mergeCell ref="C642:I643"/>
    <mergeCell ref="P642:P643"/>
    <mergeCell ref="S642:S643"/>
    <mergeCell ref="C644:I645"/>
    <mergeCell ref="P644:P645"/>
    <mergeCell ref="S644:S645"/>
    <mergeCell ref="C646:I647"/>
    <mergeCell ref="P646:P647"/>
    <mergeCell ref="S646:S647"/>
    <mergeCell ref="C648:I649"/>
    <mergeCell ref="P648:P649"/>
    <mergeCell ref="S648:S649"/>
    <mergeCell ref="C650:I651"/>
    <mergeCell ref="P650:P651"/>
    <mergeCell ref="S650:S651"/>
    <mergeCell ref="C652:I653"/>
    <mergeCell ref="P652:P653"/>
    <mergeCell ref="S652:S653"/>
    <mergeCell ref="C654:I655"/>
    <mergeCell ref="P654:P655"/>
    <mergeCell ref="S654:S655"/>
    <mergeCell ref="C656:I657"/>
    <mergeCell ref="P656:P657"/>
    <mergeCell ref="S656:S657"/>
    <mergeCell ref="C658:I659"/>
    <mergeCell ref="P658:P659"/>
    <mergeCell ref="S658:S659"/>
    <mergeCell ref="C660:I661"/>
    <mergeCell ref="P660:P661"/>
    <mergeCell ref="S660:S661"/>
    <mergeCell ref="A662:B663"/>
    <mergeCell ref="C662:I663"/>
    <mergeCell ref="C664:I665"/>
    <mergeCell ref="P664:P665"/>
    <mergeCell ref="S664:S665"/>
    <mergeCell ref="C666:I667"/>
    <mergeCell ref="P666:P667"/>
    <mergeCell ref="S666:S667"/>
    <mergeCell ref="C668:I669"/>
    <mergeCell ref="P668:P669"/>
    <mergeCell ref="S668:S669"/>
    <mergeCell ref="C670:I671"/>
    <mergeCell ref="P670:P671"/>
    <mergeCell ref="S670:S671"/>
    <mergeCell ref="C672:I673"/>
    <mergeCell ref="P672:P673"/>
    <mergeCell ref="S672:S673"/>
    <mergeCell ref="C674:I675"/>
    <mergeCell ref="P674:P675"/>
    <mergeCell ref="S674:S675"/>
    <mergeCell ref="C676:I677"/>
    <mergeCell ref="P676:P677"/>
    <mergeCell ref="S676:S677"/>
    <mergeCell ref="A678:B679"/>
    <mergeCell ref="C678:I679"/>
    <mergeCell ref="C680:I681"/>
    <mergeCell ref="P680:P681"/>
    <mergeCell ref="S680:S681"/>
    <mergeCell ref="C682:I683"/>
    <mergeCell ref="P682:P683"/>
    <mergeCell ref="S682:S683"/>
    <mergeCell ref="C684:I685"/>
    <mergeCell ref="P684:P685"/>
    <mergeCell ref="S684:S685"/>
    <mergeCell ref="C686:I687"/>
    <mergeCell ref="P686:P687"/>
    <mergeCell ref="S686:S687"/>
    <mergeCell ref="A696:B697"/>
    <mergeCell ref="C696:I697"/>
    <mergeCell ref="C698:I699"/>
    <mergeCell ref="P698:P699"/>
    <mergeCell ref="S698:S699"/>
    <mergeCell ref="C700:I701"/>
    <mergeCell ref="P700:P701"/>
    <mergeCell ref="S700:S701"/>
    <mergeCell ref="C688:I689"/>
    <mergeCell ref="P688:P689"/>
    <mergeCell ref="S688:S689"/>
    <mergeCell ref="C690:I691"/>
    <mergeCell ref="P690:P691"/>
    <mergeCell ref="S690:S691"/>
    <mergeCell ref="C692:I693"/>
    <mergeCell ref="P692:P693"/>
    <mergeCell ref="S692:S693"/>
    <mergeCell ref="C702:I703"/>
    <mergeCell ref="P702:P703"/>
    <mergeCell ref="S702:S703"/>
    <mergeCell ref="C704:I705"/>
    <mergeCell ref="P704:P705"/>
    <mergeCell ref="S704:S705"/>
    <mergeCell ref="C706:I707"/>
    <mergeCell ref="C694:I695"/>
    <mergeCell ref="P694:P695"/>
    <mergeCell ref="S694:S695"/>
  </mergeCells>
  <pageMargins left="0.19700000000000001" right="0.19700000000000001" top="0.59" bottom="0.39400000000000002" header="0" footer="0"/>
  <pageSetup paperSize="8" scale="73" fitToHeight="0" orientation="landscape" r:id="rId1"/>
  <headerFooter>
    <oddFooter>&amp;CСтр.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FF"/>
  </sheetPr>
  <dimension ref="A4:BQ1215"/>
  <sheetViews>
    <sheetView tabSelected="1" zoomScale="120" zoomScaleNormal="120" workbookViewId="0">
      <pane ySplit="13" topLeftCell="A1211" activePane="bottomLeft" state="frozen"/>
      <selection activeCell="C1" sqref="C1"/>
      <selection pane="bottomLeft" activeCell="Q1214" sqref="Q1214"/>
    </sheetView>
  </sheetViews>
  <sheetFormatPr defaultColWidth="10.83203125" defaultRowHeight="11.25" x14ac:dyDescent="0.2"/>
  <cols>
    <col min="1" max="1" width="10.83203125" style="1" customWidth="1"/>
    <col min="2" max="2" width="10.83203125" style="133" customWidth="1"/>
    <col min="3" max="3" width="12.83203125" style="1" customWidth="1"/>
    <col min="4" max="4" width="10.83203125" style="1" customWidth="1"/>
    <col min="5" max="6" width="10.83203125" style="1"/>
    <col min="7" max="7" width="8.83203125" style="1" customWidth="1"/>
    <col min="8" max="8" width="5.83203125" style="1" customWidth="1"/>
    <col min="9" max="9" width="10.83203125" style="1"/>
    <col min="10" max="10" width="12.83203125" style="1" customWidth="1"/>
    <col min="11" max="12" width="13.33203125" style="1" customWidth="1"/>
    <col min="13" max="14" width="12.83203125" style="1" hidden="1" customWidth="1"/>
    <col min="15" max="15" width="13.33203125" style="1" hidden="1" customWidth="1"/>
    <col min="16" max="16" width="10.83203125" style="1" hidden="1" customWidth="1"/>
    <col min="17" max="17" width="13.33203125" style="1" customWidth="1"/>
    <col min="18" max="18" width="13.33203125" style="1" bestFit="1" customWidth="1"/>
    <col min="19" max="67" width="12.83203125" style="1" customWidth="1"/>
    <col min="68" max="16384" width="10.83203125" style="1"/>
  </cols>
  <sheetData>
    <row r="4" spans="1:68" ht="5.0999999999999996" customHeight="1" x14ac:dyDescent="0.2"/>
    <row r="5" spans="1:68" s="7" customFormat="1" ht="14.25" x14ac:dyDescent="0.2">
      <c r="B5" s="134"/>
      <c r="F5" s="7" t="s">
        <v>765</v>
      </c>
    </row>
    <row r="6" spans="1:68" x14ac:dyDescent="0.2">
      <c r="C6" s="8" t="s">
        <v>4</v>
      </c>
      <c r="D6" s="549" t="s">
        <v>1100</v>
      </c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  <c r="AK6" s="549"/>
      <c r="AL6" s="549"/>
      <c r="AM6" s="549"/>
      <c r="AN6" s="549"/>
      <c r="AO6" s="549"/>
      <c r="AP6" s="549"/>
      <c r="AQ6" s="549"/>
      <c r="AR6" s="549"/>
      <c r="AS6" s="549"/>
      <c r="AT6" s="549"/>
      <c r="AU6" s="549"/>
      <c r="AV6" s="549"/>
      <c r="AW6" s="549"/>
      <c r="AX6" s="549"/>
      <c r="AY6" s="549"/>
      <c r="AZ6" s="549"/>
      <c r="BA6" s="549"/>
      <c r="BB6" s="549"/>
      <c r="BC6" s="549"/>
      <c r="BD6" s="549"/>
      <c r="BE6" s="549"/>
      <c r="BF6" s="549"/>
      <c r="BG6" s="549"/>
      <c r="BH6" s="549"/>
      <c r="BI6" s="549"/>
      <c r="BJ6" s="549"/>
      <c r="BK6" s="549"/>
      <c r="BL6" s="549"/>
      <c r="BM6" s="549"/>
      <c r="BN6" s="549"/>
      <c r="BO6" s="549"/>
    </row>
    <row r="7" spans="1:68" ht="8.1" customHeight="1" x14ac:dyDescent="0.2">
      <c r="E7" s="465" t="s">
        <v>6</v>
      </c>
      <c r="F7" s="465"/>
      <c r="G7" s="465"/>
      <c r="H7" s="465"/>
      <c r="I7" s="465"/>
      <c r="J7" s="465"/>
      <c r="K7" s="465"/>
      <c r="L7" s="465"/>
      <c r="M7" s="465"/>
      <c r="N7" s="465"/>
    </row>
    <row r="8" spans="1:68" ht="5.0999999999999996" customHeight="1" x14ac:dyDescent="0.2"/>
    <row r="9" spans="1:68" ht="11.25" customHeight="1" x14ac:dyDescent="0.2">
      <c r="A9" s="534" t="s">
        <v>59</v>
      </c>
      <c r="B9" s="550" t="s">
        <v>12</v>
      </c>
      <c r="C9" s="534" t="s">
        <v>13</v>
      </c>
      <c r="D9" s="534" t="s">
        <v>14</v>
      </c>
      <c r="E9" s="534"/>
      <c r="F9" s="534"/>
      <c r="G9" s="534"/>
      <c r="H9" s="534" t="s">
        <v>766</v>
      </c>
      <c r="I9" s="534" t="s">
        <v>15</v>
      </c>
      <c r="J9" s="534" t="s">
        <v>16</v>
      </c>
      <c r="K9" s="534" t="s">
        <v>767</v>
      </c>
      <c r="L9" s="534"/>
      <c r="M9" s="534" t="s">
        <v>770</v>
      </c>
      <c r="N9" s="534"/>
      <c r="O9" s="534"/>
      <c r="P9" s="543" t="s">
        <v>772</v>
      </c>
      <c r="Q9" s="544"/>
      <c r="R9" s="534" t="s">
        <v>773</v>
      </c>
      <c r="S9" s="534"/>
      <c r="T9" s="53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</row>
    <row r="10" spans="1:68" x14ac:dyDescent="0.2">
      <c r="A10" s="534"/>
      <c r="B10" s="550"/>
      <c r="C10" s="534"/>
      <c r="D10" s="534"/>
      <c r="E10" s="534"/>
      <c r="F10" s="534"/>
      <c r="G10" s="534"/>
      <c r="H10" s="534"/>
      <c r="I10" s="534"/>
      <c r="J10" s="534"/>
      <c r="K10" s="534"/>
      <c r="L10" s="534"/>
      <c r="M10" s="534"/>
      <c r="N10" s="534"/>
      <c r="O10" s="534"/>
      <c r="P10" s="545"/>
      <c r="Q10" s="546"/>
      <c r="R10" s="534" t="s">
        <v>774</v>
      </c>
      <c r="S10" s="534" t="s">
        <v>775</v>
      </c>
      <c r="T10" s="534"/>
      <c r="U10" s="534"/>
      <c r="V10" s="534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534"/>
      <c r="AQ10" s="534"/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</row>
    <row r="11" spans="1:68" ht="19.5" x14ac:dyDescent="0.2">
      <c r="A11" s="534"/>
      <c r="B11" s="550"/>
      <c r="C11" s="534"/>
      <c r="D11" s="534"/>
      <c r="E11" s="534"/>
      <c r="F11" s="534"/>
      <c r="G11" s="534"/>
      <c r="H11" s="534"/>
      <c r="I11" s="534"/>
      <c r="J11" s="534"/>
      <c r="K11" s="51" t="s">
        <v>768</v>
      </c>
      <c r="L11" s="51" t="s">
        <v>769</v>
      </c>
      <c r="M11" s="51" t="s">
        <v>45</v>
      </c>
      <c r="N11" s="51" t="s">
        <v>46</v>
      </c>
      <c r="O11" s="52" t="s">
        <v>771</v>
      </c>
      <c r="P11" s="547"/>
      <c r="Q11" s="548"/>
      <c r="R11" s="534"/>
      <c r="S11" s="51" t="s">
        <v>10</v>
      </c>
      <c r="T11" s="51" t="s">
        <v>776</v>
      </c>
      <c r="U11" s="51" t="s">
        <v>777</v>
      </c>
      <c r="V11" s="51" t="s">
        <v>778</v>
      </c>
      <c r="W11" s="51" t="s">
        <v>779</v>
      </c>
      <c r="X11" s="51" t="s">
        <v>780</v>
      </c>
      <c r="Y11" s="51" t="s">
        <v>781</v>
      </c>
      <c r="Z11" s="51" t="s">
        <v>782</v>
      </c>
      <c r="AA11" s="51" t="s">
        <v>783</v>
      </c>
      <c r="AB11" s="51" t="s">
        <v>784</v>
      </c>
      <c r="AC11" s="51" t="s">
        <v>785</v>
      </c>
      <c r="AD11" s="51" t="s">
        <v>786</v>
      </c>
      <c r="AE11" s="51" t="s">
        <v>787</v>
      </c>
      <c r="AF11" s="51" t="s">
        <v>788</v>
      </c>
      <c r="AG11" s="51" t="s">
        <v>789</v>
      </c>
      <c r="AH11" s="51" t="s">
        <v>790</v>
      </c>
      <c r="AI11" s="51" t="s">
        <v>791</v>
      </c>
      <c r="AJ11" s="51" t="s">
        <v>792</v>
      </c>
      <c r="AK11" s="51" t="s">
        <v>793</v>
      </c>
      <c r="AL11" s="51" t="s">
        <v>794</v>
      </c>
      <c r="AM11" s="51" t="s">
        <v>795</v>
      </c>
      <c r="AN11" s="51" t="s">
        <v>796</v>
      </c>
      <c r="AO11" s="51" t="s">
        <v>797</v>
      </c>
      <c r="AP11" s="51" t="s">
        <v>798</v>
      </c>
      <c r="AQ11" s="51" t="s">
        <v>799</v>
      </c>
      <c r="AR11" s="51" t="s">
        <v>800</v>
      </c>
      <c r="AS11" s="51" t="s">
        <v>801</v>
      </c>
      <c r="AT11" s="51" t="s">
        <v>802</v>
      </c>
      <c r="AU11" s="51" t="s">
        <v>803</v>
      </c>
      <c r="AV11" s="51" t="s">
        <v>804</v>
      </c>
      <c r="AW11" s="51" t="s">
        <v>805</v>
      </c>
      <c r="AX11" s="51" t="s">
        <v>806</v>
      </c>
      <c r="AY11" s="51" t="s">
        <v>807</v>
      </c>
      <c r="AZ11" s="51" t="s">
        <v>808</v>
      </c>
      <c r="BA11" s="51" t="s">
        <v>809</v>
      </c>
      <c r="BB11" s="51" t="s">
        <v>810</v>
      </c>
      <c r="BC11" s="51" t="s">
        <v>811</v>
      </c>
      <c r="BD11" s="51" t="s">
        <v>812</v>
      </c>
      <c r="BE11" s="51" t="s">
        <v>813</v>
      </c>
      <c r="BF11" s="51" t="s">
        <v>814</v>
      </c>
      <c r="BG11" s="51" t="s">
        <v>815</v>
      </c>
      <c r="BH11" s="51" t="s">
        <v>816</v>
      </c>
      <c r="BI11" s="51" t="s">
        <v>817</v>
      </c>
      <c r="BJ11" s="51" t="s">
        <v>818</v>
      </c>
      <c r="BK11" s="51" t="s">
        <v>819</v>
      </c>
      <c r="BL11" s="51" t="s">
        <v>820</v>
      </c>
      <c r="BM11" s="51" t="s">
        <v>821</v>
      </c>
      <c r="BN11" s="51" t="s">
        <v>822</v>
      </c>
      <c r="BO11" s="51" t="s">
        <v>823</v>
      </c>
    </row>
    <row r="12" spans="1:68" ht="12.75" x14ac:dyDescent="0.2">
      <c r="G12" s="1" t="s">
        <v>824</v>
      </c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>
        <v>0.5</v>
      </c>
      <c r="W12" s="79">
        <v>1</v>
      </c>
      <c r="X12" s="79">
        <v>1</v>
      </c>
      <c r="Y12" s="79">
        <v>1</v>
      </c>
      <c r="Z12" s="79">
        <v>0.8</v>
      </c>
      <c r="AA12" s="79"/>
      <c r="AB12" s="79"/>
      <c r="AC12" s="79"/>
      <c r="AD12" s="79"/>
      <c r="AE12" s="79"/>
      <c r="AF12" s="79"/>
      <c r="AG12" s="79"/>
      <c r="AH12" s="79">
        <v>0.5</v>
      </c>
      <c r="AI12" s="79">
        <v>1</v>
      </c>
      <c r="AJ12" s="79">
        <v>1</v>
      </c>
      <c r="AK12" s="79">
        <v>1</v>
      </c>
      <c r="AL12" s="79">
        <v>0.8</v>
      </c>
      <c r="AM12" s="79"/>
      <c r="AN12" s="79"/>
      <c r="AO12" s="79"/>
      <c r="AP12" s="79"/>
      <c r="AQ12" s="79"/>
      <c r="AR12" s="79"/>
      <c r="AS12" s="79"/>
      <c r="AT12" s="79">
        <v>0.5</v>
      </c>
      <c r="AU12" s="79">
        <v>1</v>
      </c>
      <c r="AV12" s="79">
        <v>1</v>
      </c>
      <c r="AW12" s="79">
        <v>1</v>
      </c>
      <c r="AX12" s="79">
        <v>0.8</v>
      </c>
      <c r="AY12" s="79"/>
      <c r="AZ12" s="79"/>
      <c r="BA12" s="79"/>
      <c r="BB12" s="79"/>
      <c r="BC12" s="79"/>
      <c r="BD12" s="79"/>
      <c r="BE12" s="79"/>
      <c r="BF12" s="79">
        <v>0.5</v>
      </c>
      <c r="BG12" s="79">
        <v>1</v>
      </c>
      <c r="BH12" s="79">
        <v>1</v>
      </c>
      <c r="BI12" s="79">
        <v>1</v>
      </c>
      <c r="BJ12" s="79">
        <v>0.8</v>
      </c>
      <c r="BK12" s="79"/>
      <c r="BL12" s="79"/>
      <c r="BM12" s="79"/>
      <c r="BN12" s="79"/>
      <c r="BO12" s="79"/>
    </row>
    <row r="13" spans="1:68" ht="12.75" x14ac:dyDescent="0.2">
      <c r="A13" s="42"/>
      <c r="B13" s="135"/>
      <c r="C13" s="42"/>
      <c r="D13" s="42"/>
      <c r="E13" s="42"/>
      <c r="F13" s="42"/>
      <c r="G13" s="42" t="s">
        <v>825</v>
      </c>
      <c r="H13" s="80"/>
      <c r="I13" s="80"/>
      <c r="J13" s="80"/>
      <c r="K13" s="80"/>
      <c r="L13" s="80"/>
      <c r="O13" s="80"/>
      <c r="Q13" s="260">
        <v>1.03320565</v>
      </c>
      <c r="R13" s="80"/>
      <c r="S13" s="80">
        <v>1.0082</v>
      </c>
      <c r="T13" s="80">
        <v>1.0164672400000001</v>
      </c>
      <c r="U13" s="80">
        <v>1.0248022699999999</v>
      </c>
      <c r="V13" s="80">
        <v>1.03320565</v>
      </c>
      <c r="W13" s="80">
        <v>1.04167794</v>
      </c>
      <c r="X13" s="80">
        <v>1.04928219</v>
      </c>
      <c r="Y13" s="80">
        <v>1.0569419499999999</v>
      </c>
      <c r="Z13" s="80">
        <v>1.06465762</v>
      </c>
      <c r="AA13" s="80">
        <v>1.0724296200000001</v>
      </c>
      <c r="AB13" s="80">
        <v>1.08025836</v>
      </c>
      <c r="AC13" s="80">
        <v>1.0881442400000001</v>
      </c>
      <c r="AD13" s="80">
        <v>1.0960877</v>
      </c>
      <c r="AE13" s="80">
        <v>1.1040891399999999</v>
      </c>
      <c r="AF13" s="80">
        <v>1.1121489899999999</v>
      </c>
      <c r="AG13" s="80">
        <v>1.12026768</v>
      </c>
      <c r="AH13" s="80">
        <v>1.1284456300000001</v>
      </c>
      <c r="AI13" s="80">
        <v>1.13668328</v>
      </c>
      <c r="AJ13" s="80">
        <v>1.1440717199999999</v>
      </c>
      <c r="AK13" s="80">
        <v>1.1515081899999999</v>
      </c>
      <c r="AL13" s="80">
        <v>1.15899299</v>
      </c>
      <c r="AM13" s="80">
        <v>1.1665264500000001</v>
      </c>
      <c r="AN13" s="80">
        <v>1.17410887</v>
      </c>
      <c r="AO13" s="80">
        <v>1.18174058</v>
      </c>
      <c r="AP13" s="80">
        <v>1.18942189</v>
      </c>
      <c r="AQ13" s="80">
        <v>1.19715313</v>
      </c>
      <c r="AR13" s="80">
        <v>1.2049346299999999</v>
      </c>
      <c r="AS13" s="80">
        <v>1.2127667</v>
      </c>
      <c r="AT13" s="80">
        <v>1.2206496899999999</v>
      </c>
      <c r="AU13" s="80">
        <v>1.22858391</v>
      </c>
      <c r="AV13" s="80">
        <v>1.2365697099999999</v>
      </c>
      <c r="AW13" s="80">
        <v>1.24460741</v>
      </c>
      <c r="AX13" s="80">
        <v>1.25269736</v>
      </c>
      <c r="AY13" s="80">
        <v>1.26083989</v>
      </c>
      <c r="AZ13" s="80">
        <v>1.26903535</v>
      </c>
      <c r="BA13" s="80">
        <v>1.27728408</v>
      </c>
      <c r="BB13" s="80">
        <v>1.2855864299999999</v>
      </c>
      <c r="BC13" s="80">
        <v>1.2939427400000001</v>
      </c>
      <c r="BD13" s="80">
        <v>1.3023533700000001</v>
      </c>
      <c r="BE13" s="80">
        <v>1.31081866</v>
      </c>
      <c r="BF13" s="80">
        <v>1.3193389799999999</v>
      </c>
      <c r="BG13" s="80">
        <v>1.3279146900000001</v>
      </c>
      <c r="BH13" s="80">
        <v>1.3365461300000001</v>
      </c>
      <c r="BI13" s="80">
        <v>1.34523368</v>
      </c>
      <c r="BJ13" s="80">
        <v>1.3539777</v>
      </c>
      <c r="BK13" s="80">
        <v>1.36277856</v>
      </c>
      <c r="BL13" s="80">
        <v>1.3716366200000001</v>
      </c>
      <c r="BM13" s="80">
        <v>1.38055225</v>
      </c>
      <c r="BN13" s="80">
        <v>1.3895258399999999</v>
      </c>
      <c r="BO13" s="80">
        <v>1.3985577600000001</v>
      </c>
    </row>
    <row r="14" spans="1:68" ht="27.95" customHeight="1" x14ac:dyDescent="0.2">
      <c r="A14" s="83"/>
      <c r="B14" s="136"/>
      <c r="C14" s="84" t="s">
        <v>827</v>
      </c>
      <c r="D14" s="535" t="s">
        <v>61</v>
      </c>
      <c r="E14" s="535"/>
      <c r="F14" s="535"/>
      <c r="G14" s="535"/>
      <c r="H14" s="85"/>
      <c r="I14" s="85"/>
      <c r="J14" s="85"/>
      <c r="K14" s="86">
        <v>277589.47000000003</v>
      </c>
      <c r="L14" s="86">
        <v>278478.15000000008</v>
      </c>
      <c r="M14" s="86">
        <v>286806.98999999993</v>
      </c>
      <c r="N14" s="86"/>
      <c r="O14" s="86">
        <v>286806.98999999993</v>
      </c>
      <c r="P14" s="86">
        <v>286806.98999999993</v>
      </c>
      <c r="Q14" s="86">
        <v>287668.65999999997</v>
      </c>
      <c r="R14" s="86">
        <v>330185.64</v>
      </c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>
        <v>241106.2</v>
      </c>
      <c r="AK14" s="86">
        <v>11652.66</v>
      </c>
      <c r="AL14" s="86">
        <v>77426.78</v>
      </c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78"/>
    </row>
    <row r="15" spans="1:68" ht="12.75" x14ac:dyDescent="0.2">
      <c r="A15" s="87"/>
      <c r="B15" s="137"/>
      <c r="C15" s="88" t="s">
        <v>62</v>
      </c>
      <c r="D15" s="539" t="s">
        <v>63</v>
      </c>
      <c r="E15" s="539"/>
      <c r="F15" s="539"/>
      <c r="G15" s="539"/>
      <c r="H15" s="89"/>
      <c r="I15" s="89"/>
      <c r="J15" s="89"/>
      <c r="K15" s="90">
        <v>78096.59</v>
      </c>
      <c r="L15" s="90">
        <v>78477.740000000005</v>
      </c>
      <c r="M15" s="90">
        <v>80689.849999999977</v>
      </c>
      <c r="N15" s="90">
        <v>0</v>
      </c>
      <c r="O15" s="90">
        <v>80689.849999999977</v>
      </c>
      <c r="P15" s="90">
        <v>80689.849999999977</v>
      </c>
      <c r="Q15" s="90">
        <v>81083.66</v>
      </c>
      <c r="R15" s="90">
        <v>92765.510000000009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92765.510000000009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0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78">
        <v>0</v>
      </c>
    </row>
    <row r="16" spans="1:68" s="77" customFormat="1" ht="14.1" customHeight="1" x14ac:dyDescent="0.2">
      <c r="A16" s="91"/>
      <c r="B16" s="138">
        <v>1</v>
      </c>
      <c r="C16" s="540" t="s">
        <v>64</v>
      </c>
      <c r="D16" s="541" t="s">
        <v>65</v>
      </c>
      <c r="E16" s="541"/>
      <c r="F16" s="541"/>
      <c r="G16" s="541"/>
      <c r="H16" s="542" t="s">
        <v>828</v>
      </c>
      <c r="I16" s="93"/>
      <c r="J16" s="93"/>
      <c r="K16" s="94">
        <v>15783.59</v>
      </c>
      <c r="L16" s="94">
        <v>15852.85</v>
      </c>
      <c r="M16" s="94">
        <v>16307.69</v>
      </c>
      <c r="N16" s="94">
        <v>0</v>
      </c>
      <c r="O16" s="94">
        <v>16307.69</v>
      </c>
      <c r="P16" s="94">
        <v>16307.69</v>
      </c>
      <c r="Q16" s="94">
        <v>16379.25</v>
      </c>
      <c r="R16" s="94">
        <v>18739.04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>
        <v>18739.04</v>
      </c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3"/>
      <c r="BM16" s="93"/>
      <c r="BN16" s="93"/>
      <c r="BO16" s="93"/>
    </row>
    <row r="17" spans="1:67" ht="14.1" customHeight="1" x14ac:dyDescent="0.2">
      <c r="A17" s="95"/>
      <c r="B17" s="139"/>
      <c r="C17" s="536"/>
      <c r="D17" s="538"/>
      <c r="E17" s="538"/>
      <c r="F17" s="538"/>
      <c r="G17" s="538"/>
      <c r="H17" s="537"/>
      <c r="I17" s="97" t="s">
        <v>66</v>
      </c>
      <c r="J17" s="98">
        <v>46.6</v>
      </c>
      <c r="K17" s="99"/>
      <c r="L17" s="101">
        <v>69.260000000000218</v>
      </c>
      <c r="M17" s="101">
        <v>15783.59</v>
      </c>
      <c r="N17" s="101">
        <v>0</v>
      </c>
      <c r="O17" s="101">
        <v>15783.59</v>
      </c>
      <c r="P17" s="99"/>
      <c r="Q17" s="101">
        <v>71.56</v>
      </c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113">
        <v>46.6</v>
      </c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</row>
    <row r="18" spans="1:67" s="77" customFormat="1" ht="14.1" customHeight="1" x14ac:dyDescent="0.2">
      <c r="A18" s="96"/>
      <c r="B18" s="140">
        <v>2</v>
      </c>
      <c r="C18" s="536" t="s">
        <v>68</v>
      </c>
      <c r="D18" s="538" t="s">
        <v>69</v>
      </c>
      <c r="E18" s="538"/>
      <c r="F18" s="538"/>
      <c r="G18" s="538"/>
      <c r="H18" s="537" t="s">
        <v>829</v>
      </c>
      <c r="I18" s="101"/>
      <c r="J18" s="101"/>
      <c r="K18" s="102">
        <v>2104.65</v>
      </c>
      <c r="L18" s="102">
        <v>2119.63</v>
      </c>
      <c r="M18" s="102">
        <v>2174.54</v>
      </c>
      <c r="N18" s="102">
        <v>0</v>
      </c>
      <c r="O18" s="102">
        <v>2174.54</v>
      </c>
      <c r="P18" s="102">
        <v>2174.54</v>
      </c>
      <c r="Q18" s="102">
        <v>2190.02</v>
      </c>
      <c r="R18" s="102">
        <v>2505.54</v>
      </c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>
        <v>2505.54</v>
      </c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1"/>
      <c r="BM18" s="101"/>
      <c r="BN18" s="101"/>
      <c r="BO18" s="101"/>
    </row>
    <row r="19" spans="1:67" ht="14.1" customHeight="1" x14ac:dyDescent="0.2">
      <c r="A19" s="95"/>
      <c r="B19" s="139"/>
      <c r="C19" s="536"/>
      <c r="D19" s="538"/>
      <c r="E19" s="538"/>
      <c r="F19" s="538"/>
      <c r="G19" s="538"/>
      <c r="H19" s="537"/>
      <c r="I19" s="99" t="s">
        <v>70</v>
      </c>
      <c r="J19" s="98">
        <v>25.582999999999998</v>
      </c>
      <c r="K19" s="99"/>
      <c r="L19" s="101">
        <v>14.980000000000018</v>
      </c>
      <c r="M19" s="101">
        <v>2104.65</v>
      </c>
      <c r="N19" s="101">
        <v>0</v>
      </c>
      <c r="O19" s="101">
        <v>2104.65</v>
      </c>
      <c r="P19" s="99"/>
      <c r="Q19" s="101">
        <v>15.48</v>
      </c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113">
        <v>25.582999999999998</v>
      </c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</row>
    <row r="20" spans="1:67" s="77" customFormat="1" ht="14.1" customHeight="1" x14ac:dyDescent="0.2">
      <c r="A20" s="96"/>
      <c r="B20" s="140">
        <v>3</v>
      </c>
      <c r="C20" s="536" t="s">
        <v>72</v>
      </c>
      <c r="D20" s="536" t="s">
        <v>73</v>
      </c>
      <c r="E20" s="536"/>
      <c r="F20" s="536"/>
      <c r="G20" s="536"/>
      <c r="H20" s="537" t="s">
        <v>830</v>
      </c>
      <c r="I20" s="101"/>
      <c r="J20" s="101"/>
      <c r="K20" s="102">
        <v>23244.1</v>
      </c>
      <c r="L20" s="102">
        <v>23288.6</v>
      </c>
      <c r="M20" s="102">
        <v>24015.94</v>
      </c>
      <c r="N20" s="102">
        <v>0</v>
      </c>
      <c r="O20" s="102">
        <v>24015.94</v>
      </c>
      <c r="P20" s="102">
        <v>24015.94</v>
      </c>
      <c r="Q20" s="102">
        <v>24061.919999999998</v>
      </c>
      <c r="R20" s="102">
        <v>27528.560000000001</v>
      </c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>
        <v>27528.560000000001</v>
      </c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1"/>
      <c r="BM20" s="101"/>
      <c r="BN20" s="101"/>
      <c r="BO20" s="101"/>
    </row>
    <row r="21" spans="1:67" ht="14.1" customHeight="1" x14ac:dyDescent="0.2">
      <c r="A21" s="95"/>
      <c r="B21" s="139"/>
      <c r="C21" s="536"/>
      <c r="D21" s="536"/>
      <c r="E21" s="536"/>
      <c r="F21" s="536"/>
      <c r="G21" s="536"/>
      <c r="H21" s="537"/>
      <c r="I21" s="99" t="s">
        <v>74</v>
      </c>
      <c r="J21" s="98">
        <v>95.4</v>
      </c>
      <c r="K21" s="99"/>
      <c r="L21" s="101">
        <v>44.5</v>
      </c>
      <c r="M21" s="101">
        <v>23244.1</v>
      </c>
      <c r="N21" s="101">
        <v>0</v>
      </c>
      <c r="O21" s="101">
        <v>23244.1</v>
      </c>
      <c r="P21" s="99"/>
      <c r="Q21" s="101">
        <v>45.98</v>
      </c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113">
        <v>95.4</v>
      </c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</row>
    <row r="22" spans="1:67" s="77" customFormat="1" ht="14.1" customHeight="1" x14ac:dyDescent="0.2">
      <c r="A22" s="96"/>
      <c r="B22" s="140">
        <v>4</v>
      </c>
      <c r="C22" s="536" t="s">
        <v>76</v>
      </c>
      <c r="D22" s="538" t="s">
        <v>77</v>
      </c>
      <c r="E22" s="538"/>
      <c r="F22" s="538"/>
      <c r="G22" s="538"/>
      <c r="H22" s="537" t="s">
        <v>831</v>
      </c>
      <c r="I22" s="101"/>
      <c r="J22" s="101"/>
      <c r="K22" s="102">
        <v>1252.44</v>
      </c>
      <c r="L22" s="102">
        <v>1255.42</v>
      </c>
      <c r="M22" s="102">
        <v>1294.03</v>
      </c>
      <c r="N22" s="102">
        <v>0</v>
      </c>
      <c r="O22" s="102">
        <v>1294.03</v>
      </c>
      <c r="P22" s="102">
        <v>1294.03</v>
      </c>
      <c r="Q22" s="102">
        <v>1297.1099999999999</v>
      </c>
      <c r="R22" s="102">
        <v>1483.98</v>
      </c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>
        <v>1483.98</v>
      </c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1"/>
      <c r="BM22" s="101"/>
      <c r="BN22" s="101"/>
      <c r="BO22" s="101"/>
    </row>
    <row r="23" spans="1:67" ht="14.1" customHeight="1" x14ac:dyDescent="0.2">
      <c r="A23" s="95"/>
      <c r="B23" s="139"/>
      <c r="C23" s="536"/>
      <c r="D23" s="538"/>
      <c r="E23" s="538"/>
      <c r="F23" s="538"/>
      <c r="G23" s="538"/>
      <c r="H23" s="537"/>
      <c r="I23" s="99" t="s">
        <v>78</v>
      </c>
      <c r="J23" s="98">
        <v>18</v>
      </c>
      <c r="K23" s="99"/>
      <c r="L23" s="101">
        <v>2.9800000000000182</v>
      </c>
      <c r="M23" s="101">
        <v>1252.44</v>
      </c>
      <c r="N23" s="101">
        <v>0</v>
      </c>
      <c r="O23" s="101">
        <v>1252.44</v>
      </c>
      <c r="P23" s="99"/>
      <c r="Q23" s="101">
        <v>3.08</v>
      </c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113">
        <v>18</v>
      </c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</row>
    <row r="24" spans="1:67" s="77" customFormat="1" ht="14.1" customHeight="1" x14ac:dyDescent="0.2">
      <c r="A24" s="96"/>
      <c r="B24" s="140">
        <v>5</v>
      </c>
      <c r="C24" s="536" t="s">
        <v>80</v>
      </c>
      <c r="D24" s="538" t="s">
        <v>81</v>
      </c>
      <c r="E24" s="538"/>
      <c r="F24" s="538"/>
      <c r="G24" s="538"/>
      <c r="H24" s="537" t="s">
        <v>832</v>
      </c>
      <c r="I24" s="101"/>
      <c r="J24" s="101"/>
      <c r="K24" s="102">
        <v>14437.81</v>
      </c>
      <c r="L24" s="102">
        <v>14561.34</v>
      </c>
      <c r="M24" s="102">
        <v>14917.23</v>
      </c>
      <c r="N24" s="102">
        <v>0</v>
      </c>
      <c r="O24" s="102">
        <v>14917.23</v>
      </c>
      <c r="P24" s="102">
        <v>14917.23</v>
      </c>
      <c r="Q24" s="102">
        <v>15044.859999999999</v>
      </c>
      <c r="R24" s="102">
        <v>17212.400000000001</v>
      </c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>
        <v>17212.400000000001</v>
      </c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1"/>
      <c r="BM24" s="101"/>
      <c r="BN24" s="101"/>
      <c r="BO24" s="101"/>
    </row>
    <row r="25" spans="1:67" ht="14.1" customHeight="1" x14ac:dyDescent="0.2">
      <c r="A25" s="95"/>
      <c r="B25" s="139"/>
      <c r="C25" s="536"/>
      <c r="D25" s="538"/>
      <c r="E25" s="538"/>
      <c r="F25" s="538"/>
      <c r="G25" s="538"/>
      <c r="H25" s="537"/>
      <c r="I25" s="99" t="s">
        <v>82</v>
      </c>
      <c r="J25" s="98">
        <v>142.19999999999999</v>
      </c>
      <c r="K25" s="99"/>
      <c r="L25" s="101">
        <v>123.53000000000065</v>
      </c>
      <c r="M25" s="101">
        <v>14437.81</v>
      </c>
      <c r="N25" s="101">
        <v>0</v>
      </c>
      <c r="O25" s="101">
        <v>14437.81</v>
      </c>
      <c r="P25" s="99"/>
      <c r="Q25" s="101">
        <v>127.63</v>
      </c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113">
        <v>142.19999999999999</v>
      </c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</row>
    <row r="26" spans="1:67" s="77" customFormat="1" ht="14.1" customHeight="1" x14ac:dyDescent="0.2">
      <c r="A26" s="96"/>
      <c r="B26" s="140">
        <v>6</v>
      </c>
      <c r="C26" s="538" t="s">
        <v>84</v>
      </c>
      <c r="D26" s="538" t="s">
        <v>85</v>
      </c>
      <c r="E26" s="538"/>
      <c r="F26" s="538"/>
      <c r="G26" s="538"/>
      <c r="H26" s="537" t="s">
        <v>833</v>
      </c>
      <c r="I26" s="101"/>
      <c r="J26" s="101"/>
      <c r="K26" s="102">
        <v>2571.89</v>
      </c>
      <c r="L26" s="102">
        <v>2574.65</v>
      </c>
      <c r="M26" s="102">
        <v>2657.29</v>
      </c>
      <c r="N26" s="102">
        <v>0</v>
      </c>
      <c r="O26" s="102">
        <v>2657.29</v>
      </c>
      <c r="P26" s="102">
        <v>2657.29</v>
      </c>
      <c r="Q26" s="102">
        <v>2660.14</v>
      </c>
      <c r="R26" s="102">
        <v>3043.39</v>
      </c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>
        <v>3043.39</v>
      </c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1"/>
      <c r="BM26" s="101"/>
      <c r="BN26" s="101"/>
      <c r="BO26" s="101"/>
    </row>
    <row r="27" spans="1:67" ht="14.1" customHeight="1" x14ac:dyDescent="0.2">
      <c r="A27" s="95"/>
      <c r="B27" s="139"/>
      <c r="C27" s="538"/>
      <c r="D27" s="538"/>
      <c r="E27" s="538"/>
      <c r="F27" s="538"/>
      <c r="G27" s="538"/>
      <c r="H27" s="537"/>
      <c r="I27" s="99" t="s">
        <v>86</v>
      </c>
      <c r="J27" s="98">
        <v>7.32</v>
      </c>
      <c r="K27" s="99"/>
      <c r="L27" s="101">
        <v>2.7600000000002183</v>
      </c>
      <c r="M27" s="101">
        <v>2571.89</v>
      </c>
      <c r="N27" s="101">
        <v>0</v>
      </c>
      <c r="O27" s="101">
        <v>2571.89</v>
      </c>
      <c r="P27" s="99"/>
      <c r="Q27" s="101">
        <v>2.85</v>
      </c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113">
        <v>7.32</v>
      </c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</row>
    <row r="28" spans="1:67" s="77" customFormat="1" ht="14.1" customHeight="1" x14ac:dyDescent="0.2">
      <c r="A28" s="96"/>
      <c r="B28" s="140">
        <v>7</v>
      </c>
      <c r="C28" s="536" t="s">
        <v>88</v>
      </c>
      <c r="D28" s="538" t="s">
        <v>89</v>
      </c>
      <c r="E28" s="538"/>
      <c r="F28" s="538"/>
      <c r="G28" s="538"/>
      <c r="H28" s="537" t="s">
        <v>834</v>
      </c>
      <c r="I28" s="101"/>
      <c r="J28" s="101"/>
      <c r="K28" s="102">
        <v>9011.34</v>
      </c>
      <c r="L28" s="102">
        <v>9083.39</v>
      </c>
      <c r="M28" s="102">
        <v>9310.57</v>
      </c>
      <c r="N28" s="102">
        <v>0</v>
      </c>
      <c r="O28" s="102">
        <v>9310.57</v>
      </c>
      <c r="P28" s="102">
        <v>9310.57</v>
      </c>
      <c r="Q28" s="102">
        <v>9385.01</v>
      </c>
      <c r="R28" s="102">
        <v>10737.12</v>
      </c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>
        <v>10737.12</v>
      </c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1"/>
      <c r="BM28" s="101"/>
      <c r="BN28" s="101"/>
      <c r="BO28" s="101"/>
    </row>
    <row r="29" spans="1:67" ht="14.1" customHeight="1" x14ac:dyDescent="0.2">
      <c r="A29" s="95"/>
      <c r="B29" s="139"/>
      <c r="C29" s="536"/>
      <c r="D29" s="538"/>
      <c r="E29" s="538"/>
      <c r="F29" s="538"/>
      <c r="G29" s="538"/>
      <c r="H29" s="537"/>
      <c r="I29" s="99" t="s">
        <v>82</v>
      </c>
      <c r="J29" s="98">
        <v>171.83</v>
      </c>
      <c r="K29" s="99"/>
      <c r="L29" s="101">
        <v>72.049999999999272</v>
      </c>
      <c r="M29" s="101">
        <v>9011.34</v>
      </c>
      <c r="N29" s="101">
        <v>0</v>
      </c>
      <c r="O29" s="101">
        <v>9011.34</v>
      </c>
      <c r="P29" s="99"/>
      <c r="Q29" s="101">
        <v>74.44</v>
      </c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113">
        <v>171.83</v>
      </c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</row>
    <row r="30" spans="1:67" s="77" customFormat="1" ht="14.1" customHeight="1" x14ac:dyDescent="0.2">
      <c r="A30" s="96"/>
      <c r="B30" s="140">
        <v>8</v>
      </c>
      <c r="C30" s="536" t="s">
        <v>91</v>
      </c>
      <c r="D30" s="538" t="s">
        <v>92</v>
      </c>
      <c r="E30" s="538"/>
      <c r="F30" s="538"/>
      <c r="G30" s="538"/>
      <c r="H30" s="537" t="s">
        <v>835</v>
      </c>
      <c r="I30" s="101"/>
      <c r="J30" s="101"/>
      <c r="K30" s="102">
        <v>9274.6</v>
      </c>
      <c r="L30" s="102">
        <v>9323.98</v>
      </c>
      <c r="M30" s="102">
        <v>9582.57</v>
      </c>
      <c r="N30" s="102">
        <v>0</v>
      </c>
      <c r="O30" s="102">
        <v>9582.57</v>
      </c>
      <c r="P30" s="102">
        <v>9582.57</v>
      </c>
      <c r="Q30" s="102">
        <v>9633.59</v>
      </c>
      <c r="R30" s="102">
        <v>11021.52</v>
      </c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>
        <v>11021.52</v>
      </c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1"/>
      <c r="BM30" s="101"/>
      <c r="BN30" s="101"/>
      <c r="BO30" s="101"/>
    </row>
    <row r="31" spans="1:67" ht="14.1" customHeight="1" x14ac:dyDescent="0.2">
      <c r="A31" s="95"/>
      <c r="B31" s="139"/>
      <c r="C31" s="536"/>
      <c r="D31" s="538"/>
      <c r="E31" s="538"/>
      <c r="F31" s="538"/>
      <c r="G31" s="538"/>
      <c r="H31" s="537"/>
      <c r="I31" s="99" t="s">
        <v>82</v>
      </c>
      <c r="J31" s="98">
        <v>68.34</v>
      </c>
      <c r="K31" s="99"/>
      <c r="L31" s="101">
        <v>49.3799999999992</v>
      </c>
      <c r="M31" s="101">
        <v>9274.6</v>
      </c>
      <c r="N31" s="101">
        <v>0</v>
      </c>
      <c r="O31" s="101">
        <v>9274.6</v>
      </c>
      <c r="P31" s="99"/>
      <c r="Q31" s="101">
        <v>51.02</v>
      </c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113">
        <v>68.34</v>
      </c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</row>
    <row r="32" spans="1:67" s="77" customFormat="1" ht="14.1" customHeight="1" x14ac:dyDescent="0.2">
      <c r="A32" s="96"/>
      <c r="B32" s="140">
        <v>9</v>
      </c>
      <c r="C32" s="536" t="s">
        <v>94</v>
      </c>
      <c r="D32" s="536" t="s">
        <v>95</v>
      </c>
      <c r="E32" s="536"/>
      <c r="F32" s="536"/>
      <c r="G32" s="536"/>
      <c r="H32" s="537" t="s">
        <v>836</v>
      </c>
      <c r="I32" s="101"/>
      <c r="J32" s="101"/>
      <c r="K32" s="102">
        <v>230.36</v>
      </c>
      <c r="L32" s="102">
        <v>230.92</v>
      </c>
      <c r="M32" s="102">
        <v>238.01</v>
      </c>
      <c r="N32" s="102">
        <v>0</v>
      </c>
      <c r="O32" s="102">
        <v>238.01</v>
      </c>
      <c r="P32" s="102">
        <v>238.01</v>
      </c>
      <c r="Q32" s="102">
        <v>238.59</v>
      </c>
      <c r="R32" s="102">
        <v>272.95999999999998</v>
      </c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>
        <v>272.95999999999998</v>
      </c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1"/>
      <c r="BM32" s="101"/>
      <c r="BN32" s="101"/>
      <c r="BO32" s="101"/>
    </row>
    <row r="33" spans="1:68" ht="14.1" customHeight="1" x14ac:dyDescent="0.2">
      <c r="A33" s="95"/>
      <c r="B33" s="139"/>
      <c r="C33" s="536"/>
      <c r="D33" s="536"/>
      <c r="E33" s="536"/>
      <c r="F33" s="536"/>
      <c r="G33" s="536"/>
      <c r="H33" s="537"/>
      <c r="I33" s="99" t="s">
        <v>74</v>
      </c>
      <c r="J33" s="98">
        <v>2.6</v>
      </c>
      <c r="K33" s="99"/>
      <c r="L33" s="101">
        <v>0.55999999999997385</v>
      </c>
      <c r="M33" s="101">
        <v>230.36</v>
      </c>
      <c r="N33" s="101">
        <v>0</v>
      </c>
      <c r="O33" s="101">
        <v>230.36</v>
      </c>
      <c r="P33" s="99"/>
      <c r="Q33" s="101">
        <v>0.57999999999999996</v>
      </c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113">
        <v>2.6</v>
      </c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</row>
    <row r="34" spans="1:68" s="77" customFormat="1" ht="14.1" customHeight="1" x14ac:dyDescent="0.2">
      <c r="A34" s="96"/>
      <c r="B34" s="140">
        <v>10</v>
      </c>
      <c r="C34" s="536" t="s">
        <v>91</v>
      </c>
      <c r="D34" s="538" t="s">
        <v>92</v>
      </c>
      <c r="E34" s="538"/>
      <c r="F34" s="538"/>
      <c r="G34" s="538"/>
      <c r="H34" s="537" t="s">
        <v>837</v>
      </c>
      <c r="I34" s="101"/>
      <c r="J34" s="101"/>
      <c r="K34" s="102">
        <v>185.81</v>
      </c>
      <c r="L34" s="102">
        <v>186.96</v>
      </c>
      <c r="M34" s="102">
        <v>191.98</v>
      </c>
      <c r="N34" s="102">
        <v>0</v>
      </c>
      <c r="O34" s="102">
        <v>191.98</v>
      </c>
      <c r="P34" s="102">
        <v>191.98</v>
      </c>
      <c r="Q34" s="102">
        <v>193.17</v>
      </c>
      <c r="R34" s="102">
        <v>221</v>
      </c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>
        <v>221</v>
      </c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1"/>
      <c r="BM34" s="101"/>
      <c r="BN34" s="101"/>
      <c r="BO34" s="101"/>
    </row>
    <row r="35" spans="1:68" ht="14.1" customHeight="1" x14ac:dyDescent="0.2">
      <c r="A35" s="95"/>
      <c r="B35" s="139"/>
      <c r="C35" s="536"/>
      <c r="D35" s="538"/>
      <c r="E35" s="538"/>
      <c r="F35" s="538"/>
      <c r="G35" s="538"/>
      <c r="H35" s="537"/>
      <c r="I35" s="99" t="s">
        <v>82</v>
      </c>
      <c r="J35" s="98">
        <v>3.34</v>
      </c>
      <c r="K35" s="99"/>
      <c r="L35" s="101">
        <v>1.1500000000000057</v>
      </c>
      <c r="M35" s="101">
        <v>185.81</v>
      </c>
      <c r="N35" s="101">
        <v>0</v>
      </c>
      <c r="O35" s="101">
        <v>185.81</v>
      </c>
      <c r="P35" s="99"/>
      <c r="Q35" s="101">
        <v>1.19</v>
      </c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113">
        <v>3.34</v>
      </c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</row>
    <row r="36" spans="1:68" ht="12.75" x14ac:dyDescent="0.2">
      <c r="A36" s="87"/>
      <c r="B36" s="137"/>
      <c r="C36" s="88" t="s">
        <v>98</v>
      </c>
      <c r="D36" s="539" t="s">
        <v>99</v>
      </c>
      <c r="E36" s="539"/>
      <c r="F36" s="539"/>
      <c r="G36" s="539"/>
      <c r="H36" s="89"/>
      <c r="I36" s="89"/>
      <c r="J36" s="89"/>
      <c r="K36" s="90">
        <v>5792.1200000000008</v>
      </c>
      <c r="L36" s="90">
        <v>5826.27</v>
      </c>
      <c r="M36" s="90">
        <v>5984.4499999999989</v>
      </c>
      <c r="N36" s="90">
        <v>0</v>
      </c>
      <c r="O36" s="90">
        <v>5984.4499999999989</v>
      </c>
      <c r="P36" s="90">
        <v>5984.4499999999989</v>
      </c>
      <c r="Q36" s="90">
        <v>6019.72</v>
      </c>
      <c r="R36" s="90">
        <v>6931.7500000000009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6931.7500000000009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0</v>
      </c>
      <c r="AW36" s="90">
        <v>0</v>
      </c>
      <c r="AX36" s="90">
        <v>0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90">
        <v>0</v>
      </c>
      <c r="BG36" s="90">
        <v>0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78">
        <v>0</v>
      </c>
    </row>
    <row r="37" spans="1:68" s="77" customFormat="1" ht="14.1" customHeight="1" x14ac:dyDescent="0.2">
      <c r="A37" s="91"/>
      <c r="B37" s="138">
        <v>11</v>
      </c>
      <c r="C37" s="540" t="s">
        <v>100</v>
      </c>
      <c r="D37" s="541" t="s">
        <v>101</v>
      </c>
      <c r="E37" s="541"/>
      <c r="F37" s="541"/>
      <c r="G37" s="541"/>
      <c r="H37" s="542" t="s">
        <v>839</v>
      </c>
      <c r="I37" s="93"/>
      <c r="J37" s="93"/>
      <c r="K37" s="94">
        <v>170.3</v>
      </c>
      <c r="L37" s="94">
        <v>170.49</v>
      </c>
      <c r="M37" s="94">
        <v>175.95</v>
      </c>
      <c r="N37" s="94">
        <v>0</v>
      </c>
      <c r="O37" s="94">
        <v>175.95</v>
      </c>
      <c r="P37" s="94">
        <v>175.95</v>
      </c>
      <c r="Q37" s="94">
        <v>176.14999999999998</v>
      </c>
      <c r="R37" s="94">
        <v>202.84</v>
      </c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>
        <v>202.84</v>
      </c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3"/>
      <c r="BM37" s="93"/>
      <c r="BN37" s="93"/>
      <c r="BO37" s="93"/>
    </row>
    <row r="38" spans="1:68" ht="14.1" customHeight="1" x14ac:dyDescent="0.2">
      <c r="A38" s="95"/>
      <c r="B38" s="139"/>
      <c r="C38" s="536"/>
      <c r="D38" s="538"/>
      <c r="E38" s="538"/>
      <c r="F38" s="538"/>
      <c r="G38" s="538"/>
      <c r="H38" s="537"/>
      <c r="I38" s="99" t="s">
        <v>102</v>
      </c>
      <c r="J38" s="98">
        <v>1</v>
      </c>
      <c r="K38" s="99"/>
      <c r="L38" s="101">
        <v>0.18999999999999773</v>
      </c>
      <c r="M38" s="101">
        <v>170.3</v>
      </c>
      <c r="N38" s="101">
        <v>0</v>
      </c>
      <c r="O38" s="101">
        <v>170.3</v>
      </c>
      <c r="P38" s="99"/>
      <c r="Q38" s="101">
        <v>0.2</v>
      </c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113">
        <v>1</v>
      </c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</row>
    <row r="39" spans="1:68" s="77" customFormat="1" ht="14.1" customHeight="1" x14ac:dyDescent="0.2">
      <c r="A39" s="96"/>
      <c r="B39" s="140">
        <v>12</v>
      </c>
      <c r="C39" s="538" t="s">
        <v>104</v>
      </c>
      <c r="D39" s="538" t="s">
        <v>105</v>
      </c>
      <c r="E39" s="538"/>
      <c r="F39" s="538"/>
      <c r="G39" s="538"/>
      <c r="H39" s="537" t="s">
        <v>840</v>
      </c>
      <c r="I39" s="101"/>
      <c r="J39" s="101"/>
      <c r="K39" s="102">
        <v>1982.96</v>
      </c>
      <c r="L39" s="102">
        <v>1989.09</v>
      </c>
      <c r="M39" s="102">
        <v>2048.81</v>
      </c>
      <c r="N39" s="102">
        <v>0</v>
      </c>
      <c r="O39" s="102">
        <v>2048.81</v>
      </c>
      <c r="P39" s="102">
        <v>2048.81</v>
      </c>
      <c r="Q39" s="102">
        <v>2055.14</v>
      </c>
      <c r="R39" s="102">
        <v>2366.5100000000002</v>
      </c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>
        <v>2366.5100000000002</v>
      </c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1"/>
      <c r="BM39" s="101"/>
      <c r="BN39" s="101"/>
      <c r="BO39" s="101"/>
    </row>
    <row r="40" spans="1:68" ht="14.1" customHeight="1" x14ac:dyDescent="0.2">
      <c r="A40" s="95"/>
      <c r="B40" s="139"/>
      <c r="C40" s="538"/>
      <c r="D40" s="538"/>
      <c r="E40" s="538"/>
      <c r="F40" s="538"/>
      <c r="G40" s="538"/>
      <c r="H40" s="537"/>
      <c r="I40" s="99" t="s">
        <v>78</v>
      </c>
      <c r="J40" s="98">
        <v>15</v>
      </c>
      <c r="K40" s="99"/>
      <c r="L40" s="101">
        <v>6.1299999999998818</v>
      </c>
      <c r="M40" s="101">
        <v>1982.96</v>
      </c>
      <c r="N40" s="101">
        <v>0</v>
      </c>
      <c r="O40" s="101">
        <v>1982.96</v>
      </c>
      <c r="P40" s="99"/>
      <c r="Q40" s="101">
        <v>6.33</v>
      </c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113">
        <v>15</v>
      </c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</row>
    <row r="41" spans="1:68" s="77" customFormat="1" ht="14.1" customHeight="1" x14ac:dyDescent="0.2">
      <c r="A41" s="96"/>
      <c r="B41" s="140">
        <v>13</v>
      </c>
      <c r="C41" s="536" t="s">
        <v>107</v>
      </c>
      <c r="D41" s="538" t="s">
        <v>108</v>
      </c>
      <c r="E41" s="538"/>
      <c r="F41" s="538"/>
      <c r="G41" s="538"/>
      <c r="H41" s="537" t="s">
        <v>841</v>
      </c>
      <c r="I41" s="101"/>
      <c r="J41" s="101"/>
      <c r="K41" s="102">
        <v>239.62</v>
      </c>
      <c r="L41" s="102">
        <v>241.47</v>
      </c>
      <c r="M41" s="102">
        <v>247.58</v>
      </c>
      <c r="N41" s="102">
        <v>0</v>
      </c>
      <c r="O41" s="102">
        <v>247.58</v>
      </c>
      <c r="P41" s="102">
        <v>247.58</v>
      </c>
      <c r="Q41" s="102">
        <v>249.49</v>
      </c>
      <c r="R41" s="102">
        <v>287.29000000000002</v>
      </c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>
        <v>287.29000000000002</v>
      </c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1"/>
      <c r="BM41" s="101"/>
      <c r="BN41" s="101"/>
      <c r="BO41" s="101"/>
    </row>
    <row r="42" spans="1:68" ht="14.1" customHeight="1" x14ac:dyDescent="0.2">
      <c r="A42" s="95"/>
      <c r="B42" s="139"/>
      <c r="C42" s="536"/>
      <c r="D42" s="538"/>
      <c r="E42" s="538"/>
      <c r="F42" s="538"/>
      <c r="G42" s="538"/>
      <c r="H42" s="537"/>
      <c r="I42" s="99" t="s">
        <v>78</v>
      </c>
      <c r="J42" s="98">
        <v>22</v>
      </c>
      <c r="K42" s="99"/>
      <c r="L42" s="101">
        <v>1.8499999999999943</v>
      </c>
      <c r="M42" s="101">
        <v>239.62</v>
      </c>
      <c r="N42" s="101">
        <v>0</v>
      </c>
      <c r="O42" s="101">
        <v>239.62</v>
      </c>
      <c r="P42" s="99"/>
      <c r="Q42" s="101">
        <v>1.91</v>
      </c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113">
        <v>22</v>
      </c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</row>
    <row r="43" spans="1:68" s="77" customFormat="1" ht="14.1" customHeight="1" x14ac:dyDescent="0.2">
      <c r="A43" s="96"/>
      <c r="B43" s="140">
        <v>14</v>
      </c>
      <c r="C43" s="538" t="s">
        <v>110</v>
      </c>
      <c r="D43" s="538" t="s">
        <v>111</v>
      </c>
      <c r="E43" s="538"/>
      <c r="F43" s="538"/>
      <c r="G43" s="538"/>
      <c r="H43" s="537" t="s">
        <v>842</v>
      </c>
      <c r="I43" s="101"/>
      <c r="J43" s="101"/>
      <c r="K43" s="102">
        <v>280.95999999999998</v>
      </c>
      <c r="L43" s="102">
        <v>281.98</v>
      </c>
      <c r="M43" s="102">
        <v>290.29000000000002</v>
      </c>
      <c r="N43" s="102">
        <v>0</v>
      </c>
      <c r="O43" s="102">
        <v>290.29000000000002</v>
      </c>
      <c r="P43" s="102">
        <v>290.29000000000002</v>
      </c>
      <c r="Q43" s="102">
        <v>291.34000000000003</v>
      </c>
      <c r="R43" s="102">
        <v>335.48</v>
      </c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>
        <v>335.48</v>
      </c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1"/>
      <c r="BM43" s="101"/>
      <c r="BN43" s="101"/>
      <c r="BO43" s="101"/>
    </row>
    <row r="44" spans="1:68" ht="14.1" customHeight="1" x14ac:dyDescent="0.2">
      <c r="A44" s="95"/>
      <c r="B44" s="139"/>
      <c r="C44" s="538"/>
      <c r="D44" s="538"/>
      <c r="E44" s="538"/>
      <c r="F44" s="538"/>
      <c r="G44" s="538"/>
      <c r="H44" s="537"/>
      <c r="I44" s="99" t="s">
        <v>112</v>
      </c>
      <c r="J44" s="98">
        <v>1</v>
      </c>
      <c r="K44" s="99"/>
      <c r="L44" s="101">
        <v>1.0200000000000387</v>
      </c>
      <c r="M44" s="101">
        <v>280.95999999999998</v>
      </c>
      <c r="N44" s="101">
        <v>0</v>
      </c>
      <c r="O44" s="101">
        <v>280.95999999999998</v>
      </c>
      <c r="P44" s="99"/>
      <c r="Q44" s="101">
        <v>1.05</v>
      </c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113">
        <v>1</v>
      </c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</row>
    <row r="45" spans="1:68" s="77" customFormat="1" ht="14.1" customHeight="1" x14ac:dyDescent="0.2">
      <c r="A45" s="96"/>
      <c r="B45" s="140">
        <v>15</v>
      </c>
      <c r="C45" s="538" t="s">
        <v>113</v>
      </c>
      <c r="D45" s="538" t="s">
        <v>114</v>
      </c>
      <c r="E45" s="538"/>
      <c r="F45" s="538"/>
      <c r="G45" s="538"/>
      <c r="H45" s="555" t="s">
        <v>843</v>
      </c>
      <c r="I45" s="101"/>
      <c r="J45" s="101"/>
      <c r="K45" s="102">
        <v>166.61</v>
      </c>
      <c r="L45" s="102">
        <v>167.15</v>
      </c>
      <c r="M45" s="102">
        <v>172.14</v>
      </c>
      <c r="N45" s="102">
        <v>0</v>
      </c>
      <c r="O45" s="102">
        <v>172.14</v>
      </c>
      <c r="P45" s="102">
        <v>172.14</v>
      </c>
      <c r="Q45" s="102">
        <v>172.7</v>
      </c>
      <c r="R45" s="102">
        <v>198.86</v>
      </c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>
        <v>198.86</v>
      </c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1"/>
      <c r="BM45" s="101"/>
      <c r="BN45" s="101"/>
      <c r="BO45" s="101"/>
    </row>
    <row r="46" spans="1:68" ht="14.1" customHeight="1" x14ac:dyDescent="0.2">
      <c r="A46" s="95"/>
      <c r="B46" s="139"/>
      <c r="C46" s="538"/>
      <c r="D46" s="538"/>
      <c r="E46" s="538"/>
      <c r="F46" s="538"/>
      <c r="G46" s="538"/>
      <c r="H46" s="555"/>
      <c r="I46" s="99" t="s">
        <v>112</v>
      </c>
      <c r="J46" s="98">
        <v>1</v>
      </c>
      <c r="K46" s="99"/>
      <c r="L46" s="101">
        <v>0.53999999999999204</v>
      </c>
      <c r="M46" s="101">
        <v>166.61</v>
      </c>
      <c r="N46" s="101">
        <v>0</v>
      </c>
      <c r="O46" s="101">
        <v>166.61</v>
      </c>
      <c r="P46" s="99"/>
      <c r="Q46" s="101">
        <v>0.56000000000000005</v>
      </c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113">
        <v>1</v>
      </c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</row>
    <row r="47" spans="1:68" s="77" customFormat="1" ht="14.1" customHeight="1" x14ac:dyDescent="0.2">
      <c r="A47" s="96"/>
      <c r="B47" s="140">
        <v>16</v>
      </c>
      <c r="C47" s="538" t="s">
        <v>115</v>
      </c>
      <c r="D47" s="538" t="s">
        <v>105</v>
      </c>
      <c r="E47" s="538"/>
      <c r="F47" s="538"/>
      <c r="G47" s="538"/>
      <c r="H47" s="537" t="s">
        <v>844</v>
      </c>
      <c r="I47" s="101"/>
      <c r="J47" s="101"/>
      <c r="K47" s="102">
        <v>1987.92</v>
      </c>
      <c r="L47" s="102">
        <v>2005.51</v>
      </c>
      <c r="M47" s="102">
        <v>2053.9299999999998</v>
      </c>
      <c r="N47" s="102">
        <v>0</v>
      </c>
      <c r="O47" s="102">
        <v>2053.9299999999998</v>
      </c>
      <c r="P47" s="102">
        <v>2053.9299999999998</v>
      </c>
      <c r="Q47" s="102">
        <v>2072.1</v>
      </c>
      <c r="R47" s="102">
        <v>2386.04</v>
      </c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>
        <v>2386.04</v>
      </c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1"/>
      <c r="BM47" s="101"/>
      <c r="BN47" s="101"/>
      <c r="BO47" s="101"/>
    </row>
    <row r="48" spans="1:68" ht="14.1" customHeight="1" x14ac:dyDescent="0.2">
      <c r="A48" s="95"/>
      <c r="B48" s="139"/>
      <c r="C48" s="538"/>
      <c r="D48" s="538"/>
      <c r="E48" s="538"/>
      <c r="F48" s="538"/>
      <c r="G48" s="538"/>
      <c r="H48" s="537"/>
      <c r="I48" s="99" t="s">
        <v>116</v>
      </c>
      <c r="J48" s="98">
        <v>17</v>
      </c>
      <c r="K48" s="99"/>
      <c r="L48" s="101">
        <v>17.589999999999918</v>
      </c>
      <c r="M48" s="101">
        <v>1987.92</v>
      </c>
      <c r="N48" s="101">
        <v>0</v>
      </c>
      <c r="O48" s="101">
        <v>1987.92</v>
      </c>
      <c r="P48" s="99"/>
      <c r="Q48" s="101">
        <v>18.170000000000002</v>
      </c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113">
        <v>17</v>
      </c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</row>
    <row r="49" spans="1:68" s="77" customFormat="1" ht="14.1" customHeight="1" x14ac:dyDescent="0.2">
      <c r="A49" s="96"/>
      <c r="B49" s="140">
        <v>17</v>
      </c>
      <c r="C49" s="538" t="s">
        <v>118</v>
      </c>
      <c r="D49" s="538" t="s">
        <v>119</v>
      </c>
      <c r="E49" s="538"/>
      <c r="F49" s="538"/>
      <c r="G49" s="538"/>
      <c r="H49" s="555" t="s">
        <v>845</v>
      </c>
      <c r="I49" s="101"/>
      <c r="J49" s="101"/>
      <c r="K49" s="102">
        <v>158.97999999999999</v>
      </c>
      <c r="L49" s="102">
        <v>159.38999999999999</v>
      </c>
      <c r="M49" s="102">
        <v>164.26</v>
      </c>
      <c r="N49" s="102">
        <v>0</v>
      </c>
      <c r="O49" s="102">
        <v>164.26</v>
      </c>
      <c r="P49" s="102">
        <v>164.26</v>
      </c>
      <c r="Q49" s="102">
        <v>164.67999999999998</v>
      </c>
      <c r="R49" s="102">
        <v>189.63</v>
      </c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>
        <v>189.63</v>
      </c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1"/>
      <c r="BM49" s="101"/>
      <c r="BN49" s="101"/>
      <c r="BO49" s="101"/>
    </row>
    <row r="50" spans="1:68" ht="14.1" customHeight="1" x14ac:dyDescent="0.2">
      <c r="A50" s="95"/>
      <c r="B50" s="139"/>
      <c r="C50" s="538"/>
      <c r="D50" s="538"/>
      <c r="E50" s="538"/>
      <c r="F50" s="538"/>
      <c r="G50" s="538"/>
      <c r="H50" s="555"/>
      <c r="I50" s="99" t="s">
        <v>116</v>
      </c>
      <c r="J50" s="98">
        <v>1</v>
      </c>
      <c r="K50" s="99"/>
      <c r="L50" s="101">
        <v>0.40999999999999659</v>
      </c>
      <c r="M50" s="101">
        <v>158.97999999999999</v>
      </c>
      <c r="N50" s="101">
        <v>0</v>
      </c>
      <c r="O50" s="101">
        <v>158.97999999999999</v>
      </c>
      <c r="P50" s="99"/>
      <c r="Q50" s="101">
        <v>0.42</v>
      </c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113">
        <v>1</v>
      </c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</row>
    <row r="51" spans="1:68" s="77" customFormat="1" ht="14.1" customHeight="1" x14ac:dyDescent="0.2">
      <c r="A51" s="96"/>
      <c r="B51" s="140">
        <v>18</v>
      </c>
      <c r="C51" s="538" t="s">
        <v>120</v>
      </c>
      <c r="D51" s="538" t="s">
        <v>105</v>
      </c>
      <c r="E51" s="538"/>
      <c r="F51" s="538"/>
      <c r="G51" s="538"/>
      <c r="H51" s="537" t="s">
        <v>846</v>
      </c>
      <c r="I51" s="101"/>
      <c r="J51" s="101"/>
      <c r="K51" s="102">
        <v>804.77</v>
      </c>
      <c r="L51" s="102">
        <v>811.19</v>
      </c>
      <c r="M51" s="102">
        <v>831.49</v>
      </c>
      <c r="N51" s="102">
        <v>0</v>
      </c>
      <c r="O51" s="102">
        <v>831.49</v>
      </c>
      <c r="P51" s="102">
        <v>831.49</v>
      </c>
      <c r="Q51" s="102">
        <v>838.12</v>
      </c>
      <c r="R51" s="102">
        <v>965.1</v>
      </c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>
        <v>965.1</v>
      </c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1"/>
      <c r="BM51" s="101"/>
      <c r="BN51" s="101"/>
      <c r="BO51" s="101"/>
    </row>
    <row r="52" spans="1:68" ht="14.1" customHeight="1" x14ac:dyDescent="0.2">
      <c r="A52" s="95"/>
      <c r="B52" s="139"/>
      <c r="C52" s="538"/>
      <c r="D52" s="538"/>
      <c r="E52" s="538"/>
      <c r="F52" s="538"/>
      <c r="G52" s="538"/>
      <c r="H52" s="537"/>
      <c r="I52" s="99" t="s">
        <v>78</v>
      </c>
      <c r="J52" s="98">
        <v>9.8000000000000007</v>
      </c>
      <c r="K52" s="99"/>
      <c r="L52" s="101">
        <v>6.4200000000000728</v>
      </c>
      <c r="M52" s="101">
        <v>804.77</v>
      </c>
      <c r="N52" s="101">
        <v>0</v>
      </c>
      <c r="O52" s="101">
        <v>804.77</v>
      </c>
      <c r="P52" s="99"/>
      <c r="Q52" s="101">
        <v>6.63</v>
      </c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113">
        <v>9.8000000000000007</v>
      </c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</row>
    <row r="53" spans="1:68" ht="12.75" x14ac:dyDescent="0.2">
      <c r="A53" s="87"/>
      <c r="B53" s="137"/>
      <c r="C53" s="88" t="s">
        <v>122</v>
      </c>
      <c r="D53" s="539" t="s">
        <v>123</v>
      </c>
      <c r="E53" s="539"/>
      <c r="F53" s="539"/>
      <c r="G53" s="539"/>
      <c r="H53" s="89"/>
      <c r="I53" s="89"/>
      <c r="J53" s="89"/>
      <c r="K53" s="90">
        <v>131343.85000000003</v>
      </c>
      <c r="L53" s="90">
        <v>131538.81000000003</v>
      </c>
      <c r="M53" s="90">
        <v>135705.20000000001</v>
      </c>
      <c r="N53" s="90">
        <v>0</v>
      </c>
      <c r="O53" s="90">
        <v>135705.20000000001</v>
      </c>
      <c r="P53" s="90">
        <v>135705.20000000001</v>
      </c>
      <c r="Q53" s="90">
        <v>135906.64999999997</v>
      </c>
      <c r="R53" s="90">
        <v>155486.95000000001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155486.95000000001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78">
        <v>0</v>
      </c>
    </row>
    <row r="54" spans="1:68" s="77" customFormat="1" ht="14.1" customHeight="1" x14ac:dyDescent="0.2">
      <c r="A54" s="91"/>
      <c r="B54" s="138">
        <v>19</v>
      </c>
      <c r="C54" s="540" t="s">
        <v>124</v>
      </c>
      <c r="D54" s="541" t="s">
        <v>125</v>
      </c>
      <c r="E54" s="541"/>
      <c r="F54" s="541"/>
      <c r="G54" s="541"/>
      <c r="H54" s="542" t="s">
        <v>848</v>
      </c>
      <c r="I54" s="93"/>
      <c r="J54" s="93"/>
      <c r="K54" s="94">
        <v>84417.46</v>
      </c>
      <c r="L54" s="94">
        <v>84474.25</v>
      </c>
      <c r="M54" s="94">
        <v>87220.6</v>
      </c>
      <c r="N54" s="94">
        <v>0</v>
      </c>
      <c r="O54" s="94">
        <v>87220.6</v>
      </c>
      <c r="P54" s="94">
        <v>87220.6</v>
      </c>
      <c r="Q54" s="94">
        <v>87279.28</v>
      </c>
      <c r="R54" s="94">
        <v>99853.75</v>
      </c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>
        <v>99853.75</v>
      </c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3"/>
      <c r="BM54" s="93"/>
      <c r="BN54" s="93"/>
      <c r="BO54" s="93"/>
    </row>
    <row r="55" spans="1:68" ht="14.1" customHeight="1" x14ac:dyDescent="0.2">
      <c r="A55" s="95"/>
      <c r="B55" s="139"/>
      <c r="C55" s="536"/>
      <c r="D55" s="538"/>
      <c r="E55" s="538"/>
      <c r="F55" s="538"/>
      <c r="G55" s="538"/>
      <c r="H55" s="537"/>
      <c r="I55" s="99" t="s">
        <v>126</v>
      </c>
      <c r="J55" s="98">
        <v>91</v>
      </c>
      <c r="K55" s="99"/>
      <c r="L55" s="101">
        <v>56.789999999993597</v>
      </c>
      <c r="M55" s="101">
        <v>84417.46</v>
      </c>
      <c r="N55" s="101">
        <v>0</v>
      </c>
      <c r="O55" s="101">
        <v>84417.46</v>
      </c>
      <c r="P55" s="99"/>
      <c r="Q55" s="101">
        <v>58.68</v>
      </c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113">
        <v>91</v>
      </c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</row>
    <row r="56" spans="1:68" s="77" customFormat="1" ht="14.1" customHeight="1" x14ac:dyDescent="0.2">
      <c r="A56" s="96"/>
      <c r="B56" s="140">
        <v>20</v>
      </c>
      <c r="C56" s="536" t="s">
        <v>124</v>
      </c>
      <c r="D56" s="538" t="s">
        <v>128</v>
      </c>
      <c r="E56" s="538"/>
      <c r="F56" s="538"/>
      <c r="G56" s="538"/>
      <c r="H56" s="537" t="s">
        <v>849</v>
      </c>
      <c r="I56" s="101"/>
      <c r="J56" s="101"/>
      <c r="K56" s="102">
        <v>3697.57</v>
      </c>
      <c r="L56" s="102">
        <v>3710.78</v>
      </c>
      <c r="M56" s="102">
        <v>3820.35</v>
      </c>
      <c r="N56" s="102">
        <v>0</v>
      </c>
      <c r="O56" s="102">
        <v>3820.35</v>
      </c>
      <c r="P56" s="102">
        <v>3820.35</v>
      </c>
      <c r="Q56" s="102">
        <v>3834</v>
      </c>
      <c r="R56" s="102">
        <v>4386.37</v>
      </c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>
        <v>4386.37</v>
      </c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1"/>
      <c r="BM56" s="101"/>
      <c r="BN56" s="101"/>
      <c r="BO56" s="101"/>
    </row>
    <row r="57" spans="1:68" ht="14.1" customHeight="1" x14ac:dyDescent="0.2">
      <c r="A57" s="95"/>
      <c r="B57" s="139"/>
      <c r="C57" s="536"/>
      <c r="D57" s="538"/>
      <c r="E57" s="538"/>
      <c r="F57" s="538"/>
      <c r="G57" s="538"/>
      <c r="H57" s="537"/>
      <c r="I57" s="99" t="s">
        <v>129</v>
      </c>
      <c r="J57" s="98">
        <v>1.74</v>
      </c>
      <c r="K57" s="99"/>
      <c r="L57" s="101">
        <v>13.210000000000036</v>
      </c>
      <c r="M57" s="101">
        <v>3697.57</v>
      </c>
      <c r="N57" s="101">
        <v>0</v>
      </c>
      <c r="O57" s="101">
        <v>3697.57</v>
      </c>
      <c r="P57" s="99"/>
      <c r="Q57" s="101">
        <v>13.65</v>
      </c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113">
        <v>1.74</v>
      </c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</row>
    <row r="58" spans="1:68" s="77" customFormat="1" ht="14.1" customHeight="1" x14ac:dyDescent="0.2">
      <c r="A58" s="96"/>
      <c r="B58" s="140">
        <v>21</v>
      </c>
      <c r="C58" s="536" t="s">
        <v>124</v>
      </c>
      <c r="D58" s="538" t="s">
        <v>131</v>
      </c>
      <c r="E58" s="538"/>
      <c r="F58" s="538"/>
      <c r="G58" s="538"/>
      <c r="H58" s="537" t="s">
        <v>850</v>
      </c>
      <c r="I58" s="101"/>
      <c r="J58" s="101"/>
      <c r="K58" s="102">
        <v>4731.78</v>
      </c>
      <c r="L58" s="102">
        <v>4749.1000000000004</v>
      </c>
      <c r="M58" s="102">
        <v>4888.8999999999996</v>
      </c>
      <c r="N58" s="102">
        <v>0</v>
      </c>
      <c r="O58" s="102">
        <v>4888.8999999999996</v>
      </c>
      <c r="P58" s="102">
        <v>4888.8999999999996</v>
      </c>
      <c r="Q58" s="102">
        <v>4906.7999999999993</v>
      </c>
      <c r="R58" s="102">
        <v>5613.73</v>
      </c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>
        <v>5613.73</v>
      </c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1"/>
      <c r="BM58" s="101"/>
      <c r="BN58" s="101"/>
      <c r="BO58" s="101"/>
    </row>
    <row r="59" spans="1:68" ht="14.1" customHeight="1" x14ac:dyDescent="0.2">
      <c r="A59" s="95"/>
      <c r="B59" s="139"/>
      <c r="C59" s="536"/>
      <c r="D59" s="538"/>
      <c r="E59" s="538"/>
      <c r="F59" s="538"/>
      <c r="G59" s="538"/>
      <c r="H59" s="537"/>
      <c r="I59" s="99" t="s">
        <v>129</v>
      </c>
      <c r="J59" s="98">
        <v>2.4</v>
      </c>
      <c r="K59" s="99"/>
      <c r="L59" s="101">
        <v>17.320000000000618</v>
      </c>
      <c r="M59" s="101">
        <v>4731.78</v>
      </c>
      <c r="N59" s="101">
        <v>0</v>
      </c>
      <c r="O59" s="101">
        <v>4731.78</v>
      </c>
      <c r="P59" s="99"/>
      <c r="Q59" s="101">
        <v>17.899999999999999</v>
      </c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113">
        <v>2.4</v>
      </c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</row>
    <row r="60" spans="1:68" s="77" customFormat="1" ht="14.1" customHeight="1" x14ac:dyDescent="0.2">
      <c r="A60" s="96"/>
      <c r="B60" s="140">
        <v>22</v>
      </c>
      <c r="C60" s="536" t="s">
        <v>124</v>
      </c>
      <c r="D60" s="538" t="s">
        <v>133</v>
      </c>
      <c r="E60" s="538"/>
      <c r="F60" s="538"/>
      <c r="G60" s="538"/>
      <c r="H60" s="537" t="s">
        <v>851</v>
      </c>
      <c r="I60" s="101"/>
      <c r="J60" s="101"/>
      <c r="K60" s="102">
        <v>2961.31</v>
      </c>
      <c r="L60" s="102">
        <v>2973.35</v>
      </c>
      <c r="M60" s="102">
        <v>3059.64</v>
      </c>
      <c r="N60" s="102">
        <v>0</v>
      </c>
      <c r="O60" s="102">
        <v>3059.64</v>
      </c>
      <c r="P60" s="102">
        <v>3059.64</v>
      </c>
      <c r="Q60" s="102">
        <v>3072.08</v>
      </c>
      <c r="R60" s="102">
        <v>3514.68</v>
      </c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>
        <v>3514.68</v>
      </c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1"/>
      <c r="BM60" s="101"/>
      <c r="BN60" s="101"/>
      <c r="BO60" s="101"/>
    </row>
    <row r="61" spans="1:68" ht="14.1" customHeight="1" x14ac:dyDescent="0.2">
      <c r="A61" s="95"/>
      <c r="B61" s="139"/>
      <c r="C61" s="536"/>
      <c r="D61" s="538"/>
      <c r="E61" s="538"/>
      <c r="F61" s="538"/>
      <c r="G61" s="538"/>
      <c r="H61" s="537"/>
      <c r="I61" s="99" t="s">
        <v>129</v>
      </c>
      <c r="J61" s="98">
        <v>0.95</v>
      </c>
      <c r="K61" s="99"/>
      <c r="L61" s="101">
        <v>12.039999999999964</v>
      </c>
      <c r="M61" s="101">
        <v>2961.31</v>
      </c>
      <c r="N61" s="101">
        <v>0</v>
      </c>
      <c r="O61" s="101">
        <v>2961.31</v>
      </c>
      <c r="P61" s="99"/>
      <c r="Q61" s="101">
        <v>12.44</v>
      </c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113">
        <v>0.95</v>
      </c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</row>
    <row r="62" spans="1:68" s="77" customFormat="1" ht="14.1" customHeight="1" x14ac:dyDescent="0.2">
      <c r="A62" s="96"/>
      <c r="B62" s="140">
        <v>23</v>
      </c>
      <c r="C62" s="536" t="s">
        <v>124</v>
      </c>
      <c r="D62" s="538" t="s">
        <v>135</v>
      </c>
      <c r="E62" s="538"/>
      <c r="F62" s="538"/>
      <c r="G62" s="538"/>
      <c r="H62" s="537" t="s">
        <v>852</v>
      </c>
      <c r="I62" s="101"/>
      <c r="J62" s="101"/>
      <c r="K62" s="102">
        <v>1255.53</v>
      </c>
      <c r="L62" s="102">
        <v>1257.94</v>
      </c>
      <c r="M62" s="102">
        <v>1297.22</v>
      </c>
      <c r="N62" s="102">
        <v>0</v>
      </c>
      <c r="O62" s="102">
        <v>1297.22</v>
      </c>
      <c r="P62" s="102">
        <v>1297.22</v>
      </c>
      <c r="Q62" s="102">
        <v>1299.71</v>
      </c>
      <c r="R62" s="102">
        <v>1486.96</v>
      </c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>
        <v>1486.96</v>
      </c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1"/>
      <c r="BM62" s="101"/>
      <c r="BN62" s="101"/>
      <c r="BO62" s="101"/>
    </row>
    <row r="63" spans="1:68" ht="14.1" customHeight="1" x14ac:dyDescent="0.2">
      <c r="A63" s="95"/>
      <c r="B63" s="139"/>
      <c r="C63" s="536"/>
      <c r="D63" s="538"/>
      <c r="E63" s="538"/>
      <c r="F63" s="538"/>
      <c r="G63" s="538"/>
      <c r="H63" s="537"/>
      <c r="I63" s="99" t="s">
        <v>136</v>
      </c>
      <c r="J63" s="98">
        <v>1.05</v>
      </c>
      <c r="K63" s="99"/>
      <c r="L63" s="101">
        <v>2.4100000000000819</v>
      </c>
      <c r="M63" s="101">
        <v>1255.53</v>
      </c>
      <c r="N63" s="101">
        <v>0</v>
      </c>
      <c r="O63" s="101">
        <v>1255.53</v>
      </c>
      <c r="P63" s="99"/>
      <c r="Q63" s="101">
        <v>2.4900000000000002</v>
      </c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113">
        <v>1.05</v>
      </c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</row>
    <row r="64" spans="1:68" s="77" customFormat="1" ht="14.1" customHeight="1" x14ac:dyDescent="0.2">
      <c r="A64" s="96"/>
      <c r="B64" s="140">
        <v>24</v>
      </c>
      <c r="C64" s="536" t="s">
        <v>64</v>
      </c>
      <c r="D64" s="538" t="s">
        <v>138</v>
      </c>
      <c r="E64" s="538"/>
      <c r="F64" s="538"/>
      <c r="G64" s="538"/>
      <c r="H64" s="537" t="s">
        <v>853</v>
      </c>
      <c r="I64" s="101"/>
      <c r="J64" s="101"/>
      <c r="K64" s="102">
        <v>328.1</v>
      </c>
      <c r="L64" s="102">
        <v>328.97</v>
      </c>
      <c r="M64" s="102">
        <v>338.99</v>
      </c>
      <c r="N64" s="102">
        <v>0</v>
      </c>
      <c r="O64" s="102">
        <v>338.99</v>
      </c>
      <c r="P64" s="102">
        <v>338.99</v>
      </c>
      <c r="Q64" s="102">
        <v>339.89</v>
      </c>
      <c r="R64" s="102">
        <v>388.86</v>
      </c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>
        <v>388.86</v>
      </c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1"/>
      <c r="BM64" s="101"/>
      <c r="BN64" s="101"/>
      <c r="BO64" s="101"/>
    </row>
    <row r="65" spans="1:68" ht="14.1" customHeight="1" x14ac:dyDescent="0.2">
      <c r="A65" s="95"/>
      <c r="B65" s="139"/>
      <c r="C65" s="536"/>
      <c r="D65" s="538"/>
      <c r="E65" s="538"/>
      <c r="F65" s="538"/>
      <c r="G65" s="538"/>
      <c r="H65" s="537"/>
      <c r="I65" s="99" t="s">
        <v>126</v>
      </c>
      <c r="J65" s="98">
        <v>11</v>
      </c>
      <c r="K65" s="99"/>
      <c r="L65" s="101">
        <v>0.87000000000000455</v>
      </c>
      <c r="M65" s="101">
        <v>328.1</v>
      </c>
      <c r="N65" s="101">
        <v>0</v>
      </c>
      <c r="O65" s="101">
        <v>328.1</v>
      </c>
      <c r="P65" s="99"/>
      <c r="Q65" s="101">
        <v>0.9</v>
      </c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113">
        <v>11</v>
      </c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</row>
    <row r="66" spans="1:68" s="77" customFormat="1" ht="14.1" customHeight="1" x14ac:dyDescent="0.2">
      <c r="A66" s="96"/>
      <c r="B66" s="140">
        <v>25</v>
      </c>
      <c r="C66" s="536" t="s">
        <v>140</v>
      </c>
      <c r="D66" s="538" t="s">
        <v>141</v>
      </c>
      <c r="E66" s="538"/>
      <c r="F66" s="538"/>
      <c r="G66" s="538"/>
      <c r="H66" s="537" t="s">
        <v>854</v>
      </c>
      <c r="I66" s="101"/>
      <c r="J66" s="101"/>
      <c r="K66" s="102">
        <v>2693.14</v>
      </c>
      <c r="L66" s="102">
        <v>2699.85</v>
      </c>
      <c r="M66" s="102">
        <v>2782.57</v>
      </c>
      <c r="N66" s="102">
        <v>0</v>
      </c>
      <c r="O66" s="102">
        <v>2782.57</v>
      </c>
      <c r="P66" s="102">
        <v>2782.57</v>
      </c>
      <c r="Q66" s="102">
        <v>2789.5</v>
      </c>
      <c r="R66" s="102">
        <v>3191.39</v>
      </c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>
        <v>3191.39</v>
      </c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1"/>
      <c r="BM66" s="101"/>
      <c r="BN66" s="101"/>
      <c r="BO66" s="101"/>
    </row>
    <row r="67" spans="1:68" ht="14.1" customHeight="1" x14ac:dyDescent="0.2">
      <c r="A67" s="95"/>
      <c r="B67" s="139"/>
      <c r="C67" s="536"/>
      <c r="D67" s="538"/>
      <c r="E67" s="538"/>
      <c r="F67" s="538"/>
      <c r="G67" s="538"/>
      <c r="H67" s="537"/>
      <c r="I67" s="99" t="s">
        <v>136</v>
      </c>
      <c r="J67" s="98">
        <v>1.5</v>
      </c>
      <c r="K67" s="99"/>
      <c r="L67" s="101">
        <v>6.7100000000000364</v>
      </c>
      <c r="M67" s="101">
        <v>2693.14</v>
      </c>
      <c r="N67" s="101">
        <v>0</v>
      </c>
      <c r="O67" s="101">
        <v>2693.14</v>
      </c>
      <c r="P67" s="99"/>
      <c r="Q67" s="101">
        <v>6.93</v>
      </c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113">
        <v>1.5</v>
      </c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</row>
    <row r="68" spans="1:68" s="77" customFormat="1" ht="14.1" customHeight="1" x14ac:dyDescent="0.2">
      <c r="A68" s="96"/>
      <c r="B68" s="140">
        <v>26</v>
      </c>
      <c r="C68" s="536" t="s">
        <v>140</v>
      </c>
      <c r="D68" s="538" t="s">
        <v>143</v>
      </c>
      <c r="E68" s="538"/>
      <c r="F68" s="538"/>
      <c r="G68" s="538"/>
      <c r="H68" s="537" t="s">
        <v>855</v>
      </c>
      <c r="I68" s="101"/>
      <c r="J68" s="101"/>
      <c r="K68" s="102">
        <v>18740.689999999999</v>
      </c>
      <c r="L68" s="102">
        <v>18761.689999999999</v>
      </c>
      <c r="M68" s="102">
        <v>19362.990000000002</v>
      </c>
      <c r="N68" s="102">
        <v>0</v>
      </c>
      <c r="O68" s="102">
        <v>19362.990000000002</v>
      </c>
      <c r="P68" s="102">
        <v>19362.990000000002</v>
      </c>
      <c r="Q68" s="102">
        <v>19384.690000000002</v>
      </c>
      <c r="R68" s="102">
        <v>22177.48</v>
      </c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>
        <v>22177.48</v>
      </c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1"/>
      <c r="BM68" s="101"/>
      <c r="BN68" s="101"/>
      <c r="BO68" s="101"/>
    </row>
    <row r="69" spans="1:68" ht="14.1" customHeight="1" x14ac:dyDescent="0.2">
      <c r="A69" s="95"/>
      <c r="B69" s="139"/>
      <c r="C69" s="536"/>
      <c r="D69" s="538"/>
      <c r="E69" s="538"/>
      <c r="F69" s="538"/>
      <c r="G69" s="538"/>
      <c r="H69" s="537"/>
      <c r="I69" s="97" t="s">
        <v>144</v>
      </c>
      <c r="J69" s="98">
        <v>1.99</v>
      </c>
      <c r="K69" s="99"/>
      <c r="L69" s="101">
        <v>21</v>
      </c>
      <c r="M69" s="101">
        <v>18740.689999999999</v>
      </c>
      <c r="N69" s="101">
        <v>0</v>
      </c>
      <c r="O69" s="101">
        <v>18740.689999999999</v>
      </c>
      <c r="P69" s="99"/>
      <c r="Q69" s="101">
        <v>21.7</v>
      </c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113">
        <v>1.99</v>
      </c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</row>
    <row r="70" spans="1:68" s="77" customFormat="1" ht="14.1" customHeight="1" x14ac:dyDescent="0.2">
      <c r="A70" s="96"/>
      <c r="B70" s="140">
        <v>27</v>
      </c>
      <c r="C70" s="536" t="s">
        <v>146</v>
      </c>
      <c r="D70" s="538" t="s">
        <v>147</v>
      </c>
      <c r="E70" s="538"/>
      <c r="F70" s="538"/>
      <c r="G70" s="538"/>
      <c r="H70" s="537" t="s">
        <v>856</v>
      </c>
      <c r="I70" s="101"/>
      <c r="J70" s="101"/>
      <c r="K70" s="102">
        <v>99.49</v>
      </c>
      <c r="L70" s="102">
        <v>100.3</v>
      </c>
      <c r="M70" s="102">
        <v>102.79</v>
      </c>
      <c r="N70" s="102">
        <v>0</v>
      </c>
      <c r="O70" s="102">
        <v>102.79</v>
      </c>
      <c r="P70" s="102">
        <v>102.79</v>
      </c>
      <c r="Q70" s="102">
        <v>103.63000000000001</v>
      </c>
      <c r="R70" s="102">
        <v>118.56</v>
      </c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>
        <v>118.56</v>
      </c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1"/>
      <c r="BM70" s="101"/>
      <c r="BN70" s="101"/>
      <c r="BO70" s="101"/>
    </row>
    <row r="71" spans="1:68" ht="14.1" customHeight="1" x14ac:dyDescent="0.2">
      <c r="A71" s="95"/>
      <c r="B71" s="139"/>
      <c r="C71" s="536"/>
      <c r="D71" s="538"/>
      <c r="E71" s="538"/>
      <c r="F71" s="538"/>
      <c r="G71" s="538"/>
      <c r="H71" s="537"/>
      <c r="I71" s="99" t="s">
        <v>148</v>
      </c>
      <c r="J71" s="98">
        <v>4</v>
      </c>
      <c r="K71" s="99"/>
      <c r="L71" s="101">
        <v>0.81000000000000227</v>
      </c>
      <c r="M71" s="101">
        <v>99.49</v>
      </c>
      <c r="N71" s="101">
        <v>0</v>
      </c>
      <c r="O71" s="101">
        <v>99.49</v>
      </c>
      <c r="P71" s="99"/>
      <c r="Q71" s="101">
        <v>0.84</v>
      </c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113">
        <v>4</v>
      </c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</row>
    <row r="72" spans="1:68" s="77" customFormat="1" ht="14.1" customHeight="1" x14ac:dyDescent="0.2">
      <c r="A72" s="96"/>
      <c r="B72" s="140">
        <v>28</v>
      </c>
      <c r="C72" s="536" t="s">
        <v>124</v>
      </c>
      <c r="D72" s="538" t="s">
        <v>150</v>
      </c>
      <c r="E72" s="538"/>
      <c r="F72" s="538"/>
      <c r="G72" s="538"/>
      <c r="H72" s="537" t="s">
        <v>857</v>
      </c>
      <c r="I72" s="101"/>
      <c r="J72" s="101"/>
      <c r="K72" s="102">
        <v>496.74</v>
      </c>
      <c r="L72" s="102">
        <v>498.54</v>
      </c>
      <c r="M72" s="102">
        <v>513.23</v>
      </c>
      <c r="N72" s="102">
        <v>0</v>
      </c>
      <c r="O72" s="102">
        <v>513.23</v>
      </c>
      <c r="P72" s="102">
        <v>513.23</v>
      </c>
      <c r="Q72" s="102">
        <v>515.09</v>
      </c>
      <c r="R72" s="102">
        <v>589.29999999999995</v>
      </c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>
        <v>589.29999999999995</v>
      </c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1"/>
      <c r="BM72" s="101"/>
      <c r="BN72" s="101"/>
      <c r="BO72" s="101"/>
    </row>
    <row r="73" spans="1:68" ht="14.1" customHeight="1" x14ac:dyDescent="0.2">
      <c r="A73" s="95"/>
      <c r="B73" s="139"/>
      <c r="C73" s="536"/>
      <c r="D73" s="538"/>
      <c r="E73" s="538"/>
      <c r="F73" s="538"/>
      <c r="G73" s="538"/>
      <c r="H73" s="537"/>
      <c r="I73" s="99" t="s">
        <v>82</v>
      </c>
      <c r="J73" s="98">
        <v>61.02</v>
      </c>
      <c r="K73" s="99"/>
      <c r="L73" s="101">
        <v>1.8000000000000114</v>
      </c>
      <c r="M73" s="101">
        <v>496.74</v>
      </c>
      <c r="N73" s="101">
        <v>0</v>
      </c>
      <c r="O73" s="101">
        <v>496.74</v>
      </c>
      <c r="P73" s="99"/>
      <c r="Q73" s="101">
        <v>1.86</v>
      </c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113">
        <v>61.02</v>
      </c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</row>
    <row r="74" spans="1:68" s="77" customFormat="1" ht="14.1" customHeight="1" x14ac:dyDescent="0.2">
      <c r="A74" s="96"/>
      <c r="B74" s="140">
        <v>29</v>
      </c>
      <c r="C74" s="536" t="s">
        <v>94</v>
      </c>
      <c r="D74" s="538" t="s">
        <v>152</v>
      </c>
      <c r="E74" s="538"/>
      <c r="F74" s="538"/>
      <c r="G74" s="538"/>
      <c r="H74" s="537" t="s">
        <v>858</v>
      </c>
      <c r="I74" s="101"/>
      <c r="J74" s="101"/>
      <c r="K74" s="102">
        <v>2525.4</v>
      </c>
      <c r="L74" s="102">
        <v>2540.06</v>
      </c>
      <c r="M74" s="102">
        <v>2609.2600000000002</v>
      </c>
      <c r="N74" s="102">
        <v>0</v>
      </c>
      <c r="O74" s="102">
        <v>2609.2600000000002</v>
      </c>
      <c r="P74" s="102">
        <v>2609.2600000000002</v>
      </c>
      <c r="Q74" s="102">
        <v>2624.4100000000003</v>
      </c>
      <c r="R74" s="102">
        <v>3002.51</v>
      </c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>
        <v>3002.51</v>
      </c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1"/>
      <c r="BM74" s="101"/>
      <c r="BN74" s="101"/>
      <c r="BO74" s="101"/>
    </row>
    <row r="75" spans="1:68" ht="14.1" customHeight="1" x14ac:dyDescent="0.2">
      <c r="A75" s="95"/>
      <c r="B75" s="139"/>
      <c r="C75" s="536"/>
      <c r="D75" s="538"/>
      <c r="E75" s="538"/>
      <c r="F75" s="538"/>
      <c r="G75" s="538"/>
      <c r="H75" s="537"/>
      <c r="I75" s="99" t="s">
        <v>82</v>
      </c>
      <c r="J75" s="98">
        <v>59</v>
      </c>
      <c r="K75" s="99"/>
      <c r="L75" s="101">
        <v>14.659999999999854</v>
      </c>
      <c r="M75" s="101">
        <v>2525.4</v>
      </c>
      <c r="N75" s="101">
        <v>0</v>
      </c>
      <c r="O75" s="101">
        <v>2525.4</v>
      </c>
      <c r="P75" s="99"/>
      <c r="Q75" s="101">
        <v>15.15</v>
      </c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113">
        <v>59</v>
      </c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</row>
    <row r="76" spans="1:68" s="77" customFormat="1" ht="14.1" customHeight="1" x14ac:dyDescent="0.2">
      <c r="A76" s="96"/>
      <c r="B76" s="140">
        <v>30</v>
      </c>
      <c r="C76" s="536" t="s">
        <v>154</v>
      </c>
      <c r="D76" s="538" t="s">
        <v>155</v>
      </c>
      <c r="E76" s="538"/>
      <c r="F76" s="538"/>
      <c r="G76" s="538"/>
      <c r="H76" s="537" t="s">
        <v>859</v>
      </c>
      <c r="I76" s="101"/>
      <c r="J76" s="101"/>
      <c r="K76" s="102">
        <v>9396.64</v>
      </c>
      <c r="L76" s="102">
        <v>9443.98</v>
      </c>
      <c r="M76" s="102">
        <v>9708.66</v>
      </c>
      <c r="N76" s="102">
        <v>0</v>
      </c>
      <c r="O76" s="102">
        <v>9708.66</v>
      </c>
      <c r="P76" s="102">
        <v>9708.66</v>
      </c>
      <c r="Q76" s="102">
        <v>9757.57</v>
      </c>
      <c r="R76" s="102">
        <v>11163.36</v>
      </c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>
        <v>11163.36</v>
      </c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1"/>
      <c r="BM76" s="101"/>
      <c r="BN76" s="101"/>
      <c r="BO76" s="101"/>
    </row>
    <row r="77" spans="1:68" ht="14.1" customHeight="1" x14ac:dyDescent="0.2">
      <c r="A77" s="95"/>
      <c r="B77" s="139"/>
      <c r="C77" s="536"/>
      <c r="D77" s="538"/>
      <c r="E77" s="538"/>
      <c r="F77" s="538"/>
      <c r="G77" s="538"/>
      <c r="H77" s="537"/>
      <c r="I77" s="99" t="s">
        <v>156</v>
      </c>
      <c r="J77" s="98">
        <v>730.95</v>
      </c>
      <c r="K77" s="99"/>
      <c r="L77" s="101">
        <v>47.340000000000146</v>
      </c>
      <c r="M77" s="101">
        <v>9396.64</v>
      </c>
      <c r="N77" s="101">
        <v>0</v>
      </c>
      <c r="O77" s="101">
        <v>9396.64</v>
      </c>
      <c r="P77" s="99"/>
      <c r="Q77" s="101">
        <v>48.91</v>
      </c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113">
        <v>730.95</v>
      </c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</row>
    <row r="78" spans="1:68" ht="12.75" x14ac:dyDescent="0.2">
      <c r="A78" s="87"/>
      <c r="B78" s="137"/>
      <c r="C78" s="88" t="s">
        <v>158</v>
      </c>
      <c r="D78" s="539" t="s">
        <v>159</v>
      </c>
      <c r="E78" s="539"/>
      <c r="F78" s="539"/>
      <c r="G78" s="539"/>
      <c r="H78" s="89"/>
      <c r="I78" s="89"/>
      <c r="J78" s="89"/>
      <c r="K78" s="90">
        <v>3951.95</v>
      </c>
      <c r="L78" s="90">
        <v>3968</v>
      </c>
      <c r="M78" s="90">
        <v>4083.18</v>
      </c>
      <c r="N78" s="90">
        <v>0</v>
      </c>
      <c r="O78" s="90">
        <v>4083.18</v>
      </c>
      <c r="P78" s="90">
        <v>4083.18</v>
      </c>
      <c r="Q78" s="90">
        <v>4099.7599999999993</v>
      </c>
      <c r="R78" s="90">
        <v>4720.91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4720.91</v>
      </c>
      <c r="AL78" s="90">
        <v>0</v>
      </c>
      <c r="AM78" s="90">
        <v>0</v>
      </c>
      <c r="AN78" s="90">
        <v>0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78">
        <v>0</v>
      </c>
    </row>
    <row r="79" spans="1:68" s="77" customFormat="1" ht="14.1" customHeight="1" x14ac:dyDescent="0.2">
      <c r="A79" s="91"/>
      <c r="B79" s="138">
        <v>31</v>
      </c>
      <c r="C79" s="540" t="s">
        <v>160</v>
      </c>
      <c r="D79" s="541" t="s">
        <v>161</v>
      </c>
      <c r="E79" s="541"/>
      <c r="F79" s="541"/>
      <c r="G79" s="541"/>
      <c r="H79" s="542" t="s">
        <v>861</v>
      </c>
      <c r="I79" s="93"/>
      <c r="J79" s="93"/>
      <c r="K79" s="94">
        <v>3098.52</v>
      </c>
      <c r="L79" s="94">
        <v>3110.23</v>
      </c>
      <c r="M79" s="94">
        <v>3201.41</v>
      </c>
      <c r="N79" s="94">
        <v>0</v>
      </c>
      <c r="O79" s="94">
        <v>3201.41</v>
      </c>
      <c r="P79" s="94">
        <v>3201.41</v>
      </c>
      <c r="Q79" s="94">
        <v>3213.5099999999998</v>
      </c>
      <c r="R79" s="94">
        <v>3700.38</v>
      </c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>
        <v>3700.38</v>
      </c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3"/>
      <c r="BM79" s="93"/>
      <c r="BN79" s="93"/>
      <c r="BO79" s="93"/>
    </row>
    <row r="80" spans="1:68" ht="14.1" customHeight="1" x14ac:dyDescent="0.2">
      <c r="A80" s="95"/>
      <c r="B80" s="139"/>
      <c r="C80" s="536"/>
      <c r="D80" s="538"/>
      <c r="E80" s="538"/>
      <c r="F80" s="538"/>
      <c r="G80" s="538"/>
      <c r="H80" s="537"/>
      <c r="I80" s="99" t="s">
        <v>162</v>
      </c>
      <c r="J80" s="98">
        <v>6.59</v>
      </c>
      <c r="K80" s="99"/>
      <c r="L80" s="101">
        <v>11.710000000000036</v>
      </c>
      <c r="M80" s="101">
        <v>3098.52</v>
      </c>
      <c r="N80" s="101">
        <v>0</v>
      </c>
      <c r="O80" s="101">
        <v>3098.52</v>
      </c>
      <c r="P80" s="99"/>
      <c r="Q80" s="101">
        <v>12.1</v>
      </c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113">
        <v>6.59</v>
      </c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</row>
    <row r="81" spans="1:68" s="77" customFormat="1" ht="14.1" customHeight="1" x14ac:dyDescent="0.2">
      <c r="A81" s="96"/>
      <c r="B81" s="140">
        <v>32</v>
      </c>
      <c r="C81" s="536" t="s">
        <v>164</v>
      </c>
      <c r="D81" s="538" t="s">
        <v>165</v>
      </c>
      <c r="E81" s="538"/>
      <c r="F81" s="538"/>
      <c r="G81" s="538"/>
      <c r="H81" s="537" t="s">
        <v>862</v>
      </c>
      <c r="I81" s="101"/>
      <c r="J81" s="101"/>
      <c r="K81" s="102">
        <v>853.43</v>
      </c>
      <c r="L81" s="102">
        <v>857.77</v>
      </c>
      <c r="M81" s="102">
        <v>881.77</v>
      </c>
      <c r="N81" s="102">
        <v>0</v>
      </c>
      <c r="O81" s="102">
        <v>881.77</v>
      </c>
      <c r="P81" s="102">
        <v>881.77</v>
      </c>
      <c r="Q81" s="102">
        <v>886.25</v>
      </c>
      <c r="R81" s="102">
        <v>1020.53</v>
      </c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>
        <v>1020.53</v>
      </c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1"/>
      <c r="BM81" s="101"/>
      <c r="BN81" s="101"/>
      <c r="BO81" s="101"/>
    </row>
    <row r="82" spans="1:68" ht="27.95" customHeight="1" x14ac:dyDescent="0.2">
      <c r="A82" s="95"/>
      <c r="B82" s="139"/>
      <c r="C82" s="536"/>
      <c r="D82" s="538"/>
      <c r="E82" s="538"/>
      <c r="F82" s="538"/>
      <c r="G82" s="538"/>
      <c r="H82" s="537"/>
      <c r="I82" s="99" t="s">
        <v>156</v>
      </c>
      <c r="J82" s="98">
        <v>0.26</v>
      </c>
      <c r="K82" s="99"/>
      <c r="L82" s="101">
        <v>4.3400000000000318</v>
      </c>
      <c r="M82" s="101">
        <v>853.43</v>
      </c>
      <c r="N82" s="101">
        <v>0</v>
      </c>
      <c r="O82" s="101">
        <v>853.43</v>
      </c>
      <c r="P82" s="99"/>
      <c r="Q82" s="101">
        <v>4.4800000000000004</v>
      </c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113">
        <v>0.26</v>
      </c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</row>
    <row r="83" spans="1:68" s="77" customFormat="1" ht="14.1" customHeight="1" x14ac:dyDescent="0.2">
      <c r="A83" s="96"/>
      <c r="B83" s="140">
        <v>33</v>
      </c>
      <c r="C83" s="536" t="s">
        <v>167</v>
      </c>
      <c r="D83" s="538" t="s">
        <v>168</v>
      </c>
      <c r="E83" s="538"/>
      <c r="F83" s="538"/>
      <c r="G83" s="538"/>
      <c r="H83" s="537" t="s">
        <v>863</v>
      </c>
      <c r="I83" s="101"/>
      <c r="J83" s="101"/>
      <c r="K83" s="102"/>
      <c r="L83" s="102"/>
      <c r="M83" s="102">
        <v>0</v>
      </c>
      <c r="N83" s="102">
        <v>0</v>
      </c>
      <c r="O83" s="102">
        <v>0</v>
      </c>
      <c r="P83" s="102">
        <v>0</v>
      </c>
      <c r="Q83" s="102">
        <v>0</v>
      </c>
      <c r="R83" s="102">
        <v>0</v>
      </c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1"/>
      <c r="BM83" s="101"/>
      <c r="BN83" s="101"/>
      <c r="BO83" s="101"/>
    </row>
    <row r="84" spans="1:68" ht="27.95" customHeight="1" x14ac:dyDescent="0.2">
      <c r="A84" s="95"/>
      <c r="B84" s="139"/>
      <c r="C84" s="536"/>
      <c r="D84" s="538"/>
      <c r="E84" s="538"/>
      <c r="F84" s="538"/>
      <c r="G84" s="538"/>
      <c r="H84" s="537"/>
      <c r="I84" s="99" t="s">
        <v>169</v>
      </c>
      <c r="J84" s="98">
        <v>3</v>
      </c>
      <c r="K84" s="99"/>
      <c r="L84" s="101">
        <v>0</v>
      </c>
      <c r="M84" s="101">
        <v>0</v>
      </c>
      <c r="N84" s="101">
        <v>0</v>
      </c>
      <c r="O84" s="101">
        <v>0</v>
      </c>
      <c r="P84" s="99"/>
      <c r="Q84" s="101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113">
        <v>3</v>
      </c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</row>
    <row r="85" spans="1:68" ht="12.75" x14ac:dyDescent="0.2">
      <c r="A85" s="87"/>
      <c r="B85" s="137"/>
      <c r="C85" s="88" t="s">
        <v>171</v>
      </c>
      <c r="D85" s="539" t="s">
        <v>172</v>
      </c>
      <c r="E85" s="539"/>
      <c r="F85" s="539"/>
      <c r="G85" s="539"/>
      <c r="H85" s="89"/>
      <c r="I85" s="89"/>
      <c r="J85" s="89"/>
      <c r="K85" s="90">
        <v>43137.02</v>
      </c>
      <c r="L85" s="90">
        <v>43310.479999999996</v>
      </c>
      <c r="M85" s="90">
        <v>44569.399999999994</v>
      </c>
      <c r="N85" s="90">
        <v>0</v>
      </c>
      <c r="O85" s="90">
        <v>44569.399999999994</v>
      </c>
      <c r="P85" s="90">
        <v>44569.399999999994</v>
      </c>
      <c r="Q85" s="90">
        <v>44712.77</v>
      </c>
      <c r="R85" s="90">
        <v>51821.79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0">
        <v>0</v>
      </c>
      <c r="AI85" s="90">
        <v>0</v>
      </c>
      <c r="AJ85" s="90">
        <v>0</v>
      </c>
      <c r="AK85" s="90">
        <v>0</v>
      </c>
      <c r="AL85" s="90">
        <v>51821.79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0</v>
      </c>
      <c r="AW85" s="90">
        <v>0</v>
      </c>
      <c r="AX85" s="90">
        <v>0</v>
      </c>
      <c r="AY85" s="90">
        <v>0</v>
      </c>
      <c r="AZ85" s="90">
        <v>0</v>
      </c>
      <c r="BA85" s="90">
        <v>0</v>
      </c>
      <c r="BB85" s="90">
        <v>0</v>
      </c>
      <c r="BC85" s="90">
        <v>0</v>
      </c>
      <c r="BD85" s="90">
        <v>0</v>
      </c>
      <c r="BE85" s="90">
        <v>0</v>
      </c>
      <c r="BF85" s="90">
        <v>0</v>
      </c>
      <c r="BG85" s="90">
        <v>0</v>
      </c>
      <c r="BH85" s="90">
        <v>0</v>
      </c>
      <c r="BI85" s="90">
        <v>0</v>
      </c>
      <c r="BJ85" s="90">
        <v>0</v>
      </c>
      <c r="BK85" s="90">
        <v>0</v>
      </c>
      <c r="BL85" s="90">
        <v>0</v>
      </c>
      <c r="BM85" s="90">
        <v>0</v>
      </c>
      <c r="BN85" s="90">
        <v>0</v>
      </c>
      <c r="BO85" s="90">
        <v>0</v>
      </c>
      <c r="BP85" s="78">
        <v>0</v>
      </c>
    </row>
    <row r="86" spans="1:68" s="77" customFormat="1" ht="14.1" customHeight="1" x14ac:dyDescent="0.2">
      <c r="A86" s="91"/>
      <c r="B86" s="138">
        <v>34</v>
      </c>
      <c r="C86" s="540" t="s">
        <v>173</v>
      </c>
      <c r="D86" s="541" t="s">
        <v>174</v>
      </c>
      <c r="E86" s="541"/>
      <c r="F86" s="541"/>
      <c r="G86" s="541"/>
      <c r="H86" s="542" t="s">
        <v>865</v>
      </c>
      <c r="I86" s="93"/>
      <c r="J86" s="93"/>
      <c r="K86" s="94">
        <v>12016.09</v>
      </c>
      <c r="L86" s="94">
        <v>12037.96</v>
      </c>
      <c r="M86" s="94">
        <v>12415.09</v>
      </c>
      <c r="N86" s="94">
        <v>0</v>
      </c>
      <c r="O86" s="94">
        <v>12415.09</v>
      </c>
      <c r="P86" s="94">
        <v>12415.09</v>
      </c>
      <c r="Q86" s="94">
        <v>12433.17</v>
      </c>
      <c r="R86" s="94">
        <v>14409.95</v>
      </c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>
        <v>14409.95</v>
      </c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3"/>
      <c r="BM86" s="93"/>
      <c r="BN86" s="93"/>
      <c r="BO86" s="93"/>
    </row>
    <row r="87" spans="1:68" ht="27.95" customHeight="1" x14ac:dyDescent="0.2">
      <c r="A87" s="95"/>
      <c r="B87" s="139"/>
      <c r="C87" s="536"/>
      <c r="D87" s="538"/>
      <c r="E87" s="538"/>
      <c r="F87" s="538"/>
      <c r="G87" s="538"/>
      <c r="H87" s="537"/>
      <c r="I87" s="99" t="s">
        <v>102</v>
      </c>
      <c r="J87" s="98">
        <v>4</v>
      </c>
      <c r="K87" s="99"/>
      <c r="L87" s="101">
        <v>21.869999999998981</v>
      </c>
      <c r="M87" s="101">
        <v>12016.09</v>
      </c>
      <c r="N87" s="101">
        <v>0</v>
      </c>
      <c r="O87" s="101">
        <v>12016.09</v>
      </c>
      <c r="P87" s="99"/>
      <c r="Q87" s="101">
        <v>18.079999999999998</v>
      </c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113">
        <v>4</v>
      </c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</row>
    <row r="88" spans="1:68" s="77" customFormat="1" ht="14.1" customHeight="1" x14ac:dyDescent="0.2">
      <c r="A88" s="96"/>
      <c r="B88" s="140">
        <v>35</v>
      </c>
      <c r="C88" s="538" t="s">
        <v>175</v>
      </c>
      <c r="D88" s="538" t="s">
        <v>176</v>
      </c>
      <c r="E88" s="538"/>
      <c r="F88" s="538"/>
      <c r="G88" s="538"/>
      <c r="H88" s="537" t="s">
        <v>866</v>
      </c>
      <c r="I88" s="101"/>
      <c r="J88" s="101"/>
      <c r="K88" s="102">
        <v>1735.75</v>
      </c>
      <c r="L88" s="102">
        <v>1744.89</v>
      </c>
      <c r="M88" s="102">
        <v>1793.39</v>
      </c>
      <c r="N88" s="102">
        <v>0</v>
      </c>
      <c r="O88" s="102">
        <v>1793.39</v>
      </c>
      <c r="P88" s="102">
        <v>1793.39</v>
      </c>
      <c r="Q88" s="102">
        <v>1800.94</v>
      </c>
      <c r="R88" s="102">
        <v>2087.2800000000002</v>
      </c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>
        <v>2087.2800000000002</v>
      </c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1"/>
      <c r="BM88" s="101"/>
      <c r="BN88" s="101"/>
      <c r="BO88" s="101"/>
    </row>
    <row r="89" spans="1:68" ht="27.95" customHeight="1" x14ac:dyDescent="0.2">
      <c r="A89" s="95"/>
      <c r="B89" s="139"/>
      <c r="C89" s="538"/>
      <c r="D89" s="538"/>
      <c r="E89" s="538"/>
      <c r="F89" s="538"/>
      <c r="G89" s="538"/>
      <c r="H89" s="537"/>
      <c r="I89" s="99" t="s">
        <v>78</v>
      </c>
      <c r="J89" s="98">
        <v>10.5</v>
      </c>
      <c r="K89" s="99"/>
      <c r="L89" s="101">
        <v>9.1400000000001</v>
      </c>
      <c r="M89" s="101">
        <v>1735.75</v>
      </c>
      <c r="N89" s="101">
        <v>0</v>
      </c>
      <c r="O89" s="101">
        <v>1735.75</v>
      </c>
      <c r="P89" s="99"/>
      <c r="Q89" s="101">
        <v>7.55</v>
      </c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113">
        <v>10.5</v>
      </c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</row>
    <row r="90" spans="1:68" s="77" customFormat="1" ht="14.1" customHeight="1" x14ac:dyDescent="0.2">
      <c r="A90" s="96"/>
      <c r="B90" s="140">
        <v>36</v>
      </c>
      <c r="C90" s="536" t="s">
        <v>173</v>
      </c>
      <c r="D90" s="538" t="s">
        <v>174</v>
      </c>
      <c r="E90" s="538"/>
      <c r="F90" s="538"/>
      <c r="G90" s="538"/>
      <c r="H90" s="537" t="s">
        <v>867</v>
      </c>
      <c r="I90" s="101"/>
      <c r="J90" s="101"/>
      <c r="K90" s="102">
        <v>335.6</v>
      </c>
      <c r="L90" s="102">
        <v>337.32</v>
      </c>
      <c r="M90" s="102">
        <v>346.74</v>
      </c>
      <c r="N90" s="102">
        <v>0</v>
      </c>
      <c r="O90" s="102">
        <v>346.74</v>
      </c>
      <c r="P90" s="102">
        <v>346.74</v>
      </c>
      <c r="Q90" s="102">
        <v>348.16</v>
      </c>
      <c r="R90" s="102">
        <v>403.52</v>
      </c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>
        <v>403.52</v>
      </c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1"/>
      <c r="BM90" s="101"/>
      <c r="BN90" s="101"/>
      <c r="BO90" s="101"/>
    </row>
    <row r="91" spans="1:68" ht="27.95" customHeight="1" x14ac:dyDescent="0.2">
      <c r="A91" s="95"/>
      <c r="B91" s="139"/>
      <c r="C91" s="536"/>
      <c r="D91" s="538"/>
      <c r="E91" s="538"/>
      <c r="F91" s="538"/>
      <c r="G91" s="538"/>
      <c r="H91" s="537"/>
      <c r="I91" s="99" t="s">
        <v>102</v>
      </c>
      <c r="J91" s="98">
        <v>1</v>
      </c>
      <c r="K91" s="99"/>
      <c r="L91" s="101">
        <v>1.7199999999999704</v>
      </c>
      <c r="M91" s="101">
        <v>335.6</v>
      </c>
      <c r="N91" s="101">
        <v>0</v>
      </c>
      <c r="O91" s="101">
        <v>335.6</v>
      </c>
      <c r="P91" s="99"/>
      <c r="Q91" s="101">
        <v>1.42</v>
      </c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113">
        <v>1</v>
      </c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</row>
    <row r="92" spans="1:68" s="77" customFormat="1" ht="14.1" customHeight="1" x14ac:dyDescent="0.2">
      <c r="A92" s="96"/>
      <c r="B92" s="140">
        <v>37</v>
      </c>
      <c r="C92" s="536" t="s">
        <v>173</v>
      </c>
      <c r="D92" s="538" t="s">
        <v>174</v>
      </c>
      <c r="E92" s="538"/>
      <c r="F92" s="538"/>
      <c r="G92" s="538"/>
      <c r="H92" s="537" t="s">
        <v>868</v>
      </c>
      <c r="I92" s="101"/>
      <c r="J92" s="101"/>
      <c r="K92" s="102">
        <v>6227.23</v>
      </c>
      <c r="L92" s="102">
        <v>6304.73</v>
      </c>
      <c r="M92" s="102">
        <v>6434.01</v>
      </c>
      <c r="N92" s="102">
        <v>0</v>
      </c>
      <c r="O92" s="102">
        <v>6434.01</v>
      </c>
      <c r="P92" s="102">
        <v>6434.01</v>
      </c>
      <c r="Q92" s="102">
        <v>6498.0700000000006</v>
      </c>
      <c r="R92" s="102">
        <v>7531.21</v>
      </c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>
        <v>7531.21</v>
      </c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1"/>
      <c r="BM92" s="101"/>
      <c r="BN92" s="101"/>
      <c r="BO92" s="101"/>
    </row>
    <row r="93" spans="1:68" ht="27.95" customHeight="1" x14ac:dyDescent="0.2">
      <c r="A93" s="95"/>
      <c r="B93" s="139"/>
      <c r="C93" s="536"/>
      <c r="D93" s="538"/>
      <c r="E93" s="538"/>
      <c r="F93" s="538"/>
      <c r="G93" s="538"/>
      <c r="H93" s="537"/>
      <c r="I93" s="99" t="s">
        <v>178</v>
      </c>
      <c r="J93" s="98">
        <v>0.76200000000000001</v>
      </c>
      <c r="K93" s="99"/>
      <c r="L93" s="101">
        <v>77.5</v>
      </c>
      <c r="M93" s="101">
        <v>6227.23</v>
      </c>
      <c r="N93" s="101">
        <v>0</v>
      </c>
      <c r="O93" s="101">
        <v>6227.23</v>
      </c>
      <c r="P93" s="99"/>
      <c r="Q93" s="101">
        <v>64.06</v>
      </c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113">
        <v>0.76200000000000001</v>
      </c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</row>
    <row r="94" spans="1:68" s="77" customFormat="1" ht="14.1" customHeight="1" x14ac:dyDescent="0.2">
      <c r="A94" s="96"/>
      <c r="B94" s="140">
        <v>38</v>
      </c>
      <c r="C94" s="536" t="s">
        <v>173</v>
      </c>
      <c r="D94" s="538" t="s">
        <v>174</v>
      </c>
      <c r="E94" s="538"/>
      <c r="F94" s="538"/>
      <c r="G94" s="538"/>
      <c r="H94" s="537" t="s">
        <v>869</v>
      </c>
      <c r="I94" s="101"/>
      <c r="J94" s="101"/>
      <c r="K94" s="102">
        <v>15459.52</v>
      </c>
      <c r="L94" s="102">
        <v>15489.34</v>
      </c>
      <c r="M94" s="102">
        <v>15972.86</v>
      </c>
      <c r="N94" s="102">
        <v>0</v>
      </c>
      <c r="O94" s="102">
        <v>15972.86</v>
      </c>
      <c r="P94" s="102">
        <v>15972.86</v>
      </c>
      <c r="Q94" s="102">
        <v>15997.51</v>
      </c>
      <c r="R94" s="102">
        <v>18541</v>
      </c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>
        <v>18541</v>
      </c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1"/>
      <c r="BM94" s="101"/>
      <c r="BN94" s="101"/>
      <c r="BO94" s="101"/>
    </row>
    <row r="95" spans="1:68" ht="27.95" customHeight="1" x14ac:dyDescent="0.2">
      <c r="A95" s="95"/>
      <c r="B95" s="139"/>
      <c r="C95" s="536"/>
      <c r="D95" s="538"/>
      <c r="E95" s="538"/>
      <c r="F95" s="538"/>
      <c r="G95" s="538"/>
      <c r="H95" s="537"/>
      <c r="I95" s="99" t="s">
        <v>102</v>
      </c>
      <c r="J95" s="98">
        <v>4</v>
      </c>
      <c r="K95" s="99"/>
      <c r="L95" s="101">
        <v>29.819999999999709</v>
      </c>
      <c r="M95" s="101">
        <v>15459.52</v>
      </c>
      <c r="N95" s="101">
        <v>0</v>
      </c>
      <c r="O95" s="101">
        <v>15459.52</v>
      </c>
      <c r="P95" s="99"/>
      <c r="Q95" s="101">
        <v>24.65</v>
      </c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113">
        <v>4</v>
      </c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</row>
    <row r="96" spans="1:68" s="77" customFormat="1" ht="14.1" customHeight="1" x14ac:dyDescent="0.2">
      <c r="A96" s="96"/>
      <c r="B96" s="140">
        <v>39</v>
      </c>
      <c r="C96" s="536" t="s">
        <v>180</v>
      </c>
      <c r="D96" s="538" t="s">
        <v>181</v>
      </c>
      <c r="E96" s="538"/>
      <c r="F96" s="538"/>
      <c r="G96" s="538"/>
      <c r="H96" s="537" t="s">
        <v>870</v>
      </c>
      <c r="I96" s="101"/>
      <c r="J96" s="101"/>
      <c r="K96" s="102">
        <v>7297.99</v>
      </c>
      <c r="L96" s="102">
        <v>7331.27</v>
      </c>
      <c r="M96" s="102">
        <v>7540.32</v>
      </c>
      <c r="N96" s="102">
        <v>0</v>
      </c>
      <c r="O96" s="102">
        <v>7540.32</v>
      </c>
      <c r="P96" s="102">
        <v>7540.32</v>
      </c>
      <c r="Q96" s="102">
        <v>7567.83</v>
      </c>
      <c r="R96" s="102">
        <v>8771.07</v>
      </c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>
        <v>8771.07</v>
      </c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1"/>
      <c r="BM96" s="101"/>
      <c r="BN96" s="101"/>
      <c r="BO96" s="101"/>
    </row>
    <row r="97" spans="1:68" ht="27.95" customHeight="1" x14ac:dyDescent="0.2">
      <c r="A97" s="95"/>
      <c r="B97" s="139"/>
      <c r="C97" s="536"/>
      <c r="D97" s="538"/>
      <c r="E97" s="538"/>
      <c r="F97" s="538"/>
      <c r="G97" s="538"/>
      <c r="H97" s="537"/>
      <c r="I97" s="99" t="s">
        <v>78</v>
      </c>
      <c r="J97" s="98">
        <v>8.4</v>
      </c>
      <c r="K97" s="99"/>
      <c r="L97" s="101">
        <v>33.280000000000655</v>
      </c>
      <c r="M97" s="101">
        <v>7297.99</v>
      </c>
      <c r="N97" s="101">
        <v>0</v>
      </c>
      <c r="O97" s="101">
        <v>7297.99</v>
      </c>
      <c r="P97" s="99"/>
      <c r="Q97" s="101">
        <v>27.51</v>
      </c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113">
        <v>8.4</v>
      </c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</row>
    <row r="98" spans="1:68" s="77" customFormat="1" ht="14.1" customHeight="1" x14ac:dyDescent="0.2">
      <c r="A98" s="96"/>
      <c r="B98" s="140">
        <v>40</v>
      </c>
      <c r="C98" s="536" t="s">
        <v>183</v>
      </c>
      <c r="D98" s="538" t="s">
        <v>184</v>
      </c>
      <c r="E98" s="538"/>
      <c r="F98" s="538"/>
      <c r="G98" s="538"/>
      <c r="H98" s="537" t="s">
        <v>871</v>
      </c>
      <c r="I98" s="101"/>
      <c r="J98" s="101"/>
      <c r="K98" s="102">
        <v>64.84</v>
      </c>
      <c r="L98" s="102">
        <v>64.97</v>
      </c>
      <c r="M98" s="102">
        <v>66.989999999999995</v>
      </c>
      <c r="N98" s="102">
        <v>0</v>
      </c>
      <c r="O98" s="102">
        <v>66.989999999999995</v>
      </c>
      <c r="P98" s="102">
        <v>66.989999999999995</v>
      </c>
      <c r="Q98" s="102">
        <v>67.089999999999989</v>
      </c>
      <c r="R98" s="102">
        <v>77.760000000000005</v>
      </c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>
        <v>77.760000000000005</v>
      </c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1"/>
      <c r="BM98" s="101"/>
      <c r="BN98" s="101"/>
      <c r="BO98" s="101"/>
    </row>
    <row r="99" spans="1:68" ht="27.95" customHeight="1" x14ac:dyDescent="0.2">
      <c r="A99" s="95"/>
      <c r="B99" s="139"/>
      <c r="C99" s="536"/>
      <c r="D99" s="538"/>
      <c r="E99" s="538"/>
      <c r="F99" s="538"/>
      <c r="G99" s="538"/>
      <c r="H99" s="537"/>
      <c r="I99" s="99" t="s">
        <v>78</v>
      </c>
      <c r="J99" s="98">
        <v>2.4</v>
      </c>
      <c r="K99" s="99"/>
      <c r="L99" s="101">
        <v>0.12999999999999545</v>
      </c>
      <c r="M99" s="101">
        <v>64.84</v>
      </c>
      <c r="N99" s="101">
        <v>0</v>
      </c>
      <c r="O99" s="101">
        <v>64.84</v>
      </c>
      <c r="P99" s="99"/>
      <c r="Q99" s="101">
        <v>0.1</v>
      </c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113">
        <v>2.4</v>
      </c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</row>
    <row r="100" spans="1:68" ht="12.75" x14ac:dyDescent="0.2">
      <c r="A100" s="87"/>
      <c r="B100" s="137"/>
      <c r="C100" s="88" t="s">
        <v>185</v>
      </c>
      <c r="D100" s="539" t="s">
        <v>186</v>
      </c>
      <c r="E100" s="539"/>
      <c r="F100" s="539"/>
      <c r="G100" s="539"/>
      <c r="H100" s="89"/>
      <c r="I100" s="89"/>
      <c r="J100" s="89"/>
      <c r="K100" s="90">
        <v>16898.61</v>
      </c>
      <c r="L100" s="90">
        <v>16986.07</v>
      </c>
      <c r="M100" s="90">
        <v>17459.73</v>
      </c>
      <c r="N100" s="90">
        <v>0</v>
      </c>
      <c r="O100" s="90">
        <v>17459.73</v>
      </c>
      <c r="P100" s="90">
        <v>17459.73</v>
      </c>
      <c r="Q100" s="90">
        <v>17532.009999999998</v>
      </c>
      <c r="R100" s="90">
        <v>20319.490000000002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20319.490000000002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0</v>
      </c>
      <c r="AT100" s="90">
        <v>0</v>
      </c>
      <c r="AU100" s="90">
        <v>0</v>
      </c>
      <c r="AV100" s="90">
        <v>0</v>
      </c>
      <c r="AW100" s="90">
        <v>0</v>
      </c>
      <c r="AX100" s="90">
        <v>0</v>
      </c>
      <c r="AY100" s="90">
        <v>0</v>
      </c>
      <c r="AZ100" s="90">
        <v>0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90">
        <v>0</v>
      </c>
      <c r="BG100" s="90">
        <v>0</v>
      </c>
      <c r="BH100" s="90">
        <v>0</v>
      </c>
      <c r="BI100" s="90">
        <v>0</v>
      </c>
      <c r="BJ100" s="90">
        <v>0</v>
      </c>
      <c r="BK100" s="90">
        <v>0</v>
      </c>
      <c r="BL100" s="90">
        <v>0</v>
      </c>
      <c r="BM100" s="90">
        <v>0</v>
      </c>
      <c r="BN100" s="90">
        <v>0</v>
      </c>
      <c r="BO100" s="90">
        <v>0</v>
      </c>
      <c r="BP100" s="78">
        <v>0</v>
      </c>
    </row>
    <row r="101" spans="1:68" s="77" customFormat="1" ht="14.1" customHeight="1" x14ac:dyDescent="0.2">
      <c r="A101" s="91"/>
      <c r="B101" s="138">
        <v>41</v>
      </c>
      <c r="C101" s="540" t="s">
        <v>187</v>
      </c>
      <c r="D101" s="541" t="s">
        <v>188</v>
      </c>
      <c r="E101" s="541"/>
      <c r="F101" s="541"/>
      <c r="G101" s="541"/>
      <c r="H101" s="542" t="s">
        <v>873</v>
      </c>
      <c r="I101" s="93"/>
      <c r="J101" s="93"/>
      <c r="K101" s="94">
        <v>685.82</v>
      </c>
      <c r="L101" s="94">
        <v>691.33</v>
      </c>
      <c r="M101" s="94">
        <v>708.59</v>
      </c>
      <c r="N101" s="94">
        <v>0</v>
      </c>
      <c r="O101" s="94">
        <v>708.59</v>
      </c>
      <c r="P101" s="94">
        <v>708.59</v>
      </c>
      <c r="Q101" s="94">
        <v>713.14</v>
      </c>
      <c r="R101" s="94">
        <v>826.53</v>
      </c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>
        <v>826.53</v>
      </c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3"/>
      <c r="BM101" s="93"/>
      <c r="BN101" s="93"/>
      <c r="BO101" s="93"/>
    </row>
    <row r="102" spans="1:68" ht="14.1" customHeight="1" x14ac:dyDescent="0.2">
      <c r="A102" s="95"/>
      <c r="B102" s="139"/>
      <c r="C102" s="536"/>
      <c r="D102" s="538"/>
      <c r="E102" s="538"/>
      <c r="F102" s="538"/>
      <c r="G102" s="538"/>
      <c r="H102" s="537"/>
      <c r="I102" s="99" t="s">
        <v>102</v>
      </c>
      <c r="J102" s="98">
        <v>4</v>
      </c>
      <c r="K102" s="99"/>
      <c r="L102" s="101">
        <v>5.5099999999999909</v>
      </c>
      <c r="M102" s="101">
        <v>685.82</v>
      </c>
      <c r="N102" s="101">
        <v>0</v>
      </c>
      <c r="O102" s="101">
        <v>685.82</v>
      </c>
      <c r="P102" s="99"/>
      <c r="Q102" s="101">
        <v>4.55</v>
      </c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113">
        <v>4</v>
      </c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</row>
    <row r="103" spans="1:68" s="77" customFormat="1" ht="14.1" customHeight="1" x14ac:dyDescent="0.2">
      <c r="A103" s="96"/>
      <c r="B103" s="140">
        <v>42</v>
      </c>
      <c r="C103" s="536" t="s">
        <v>189</v>
      </c>
      <c r="D103" s="538" t="s">
        <v>190</v>
      </c>
      <c r="E103" s="538"/>
      <c r="F103" s="538"/>
      <c r="G103" s="538"/>
      <c r="H103" s="537" t="s">
        <v>874</v>
      </c>
      <c r="I103" s="101"/>
      <c r="J103" s="101"/>
      <c r="K103" s="102">
        <v>8250.1200000000008</v>
      </c>
      <c r="L103" s="102">
        <v>8290.7999999999993</v>
      </c>
      <c r="M103" s="102">
        <v>8524.07</v>
      </c>
      <c r="N103" s="102">
        <v>0</v>
      </c>
      <c r="O103" s="102">
        <v>8524.07</v>
      </c>
      <c r="P103" s="102">
        <v>8524.07</v>
      </c>
      <c r="Q103" s="102">
        <v>8557.69</v>
      </c>
      <c r="R103" s="102">
        <v>9918.31</v>
      </c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>
        <v>9918.31</v>
      </c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1"/>
      <c r="BM103" s="101"/>
      <c r="BN103" s="101"/>
      <c r="BO103" s="101"/>
    </row>
    <row r="104" spans="1:68" ht="14.1" customHeight="1" x14ac:dyDescent="0.2">
      <c r="A104" s="95"/>
      <c r="B104" s="139"/>
      <c r="C104" s="536"/>
      <c r="D104" s="538"/>
      <c r="E104" s="538"/>
      <c r="F104" s="538"/>
      <c r="G104" s="538"/>
      <c r="H104" s="537"/>
      <c r="I104" s="99" t="s">
        <v>102</v>
      </c>
      <c r="J104" s="98">
        <v>16</v>
      </c>
      <c r="K104" s="99"/>
      <c r="L104" s="101">
        <v>40.679999999998472</v>
      </c>
      <c r="M104" s="101">
        <v>8250.1200000000008</v>
      </c>
      <c r="N104" s="101">
        <v>0</v>
      </c>
      <c r="O104" s="101">
        <v>8250.1200000000008</v>
      </c>
      <c r="P104" s="99"/>
      <c r="Q104" s="101">
        <v>33.619999999999997</v>
      </c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113">
        <v>16</v>
      </c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</row>
    <row r="105" spans="1:68" s="77" customFormat="1" ht="14.1" customHeight="1" x14ac:dyDescent="0.2">
      <c r="A105" s="96"/>
      <c r="B105" s="140">
        <v>43</v>
      </c>
      <c r="C105" s="536" t="s">
        <v>192</v>
      </c>
      <c r="D105" s="538" t="s">
        <v>193</v>
      </c>
      <c r="E105" s="538"/>
      <c r="F105" s="538"/>
      <c r="G105" s="538"/>
      <c r="H105" s="537" t="s">
        <v>875</v>
      </c>
      <c r="I105" s="101"/>
      <c r="J105" s="101"/>
      <c r="K105" s="102">
        <v>4124.71</v>
      </c>
      <c r="L105" s="102">
        <v>4145.33</v>
      </c>
      <c r="M105" s="102">
        <v>4261.67</v>
      </c>
      <c r="N105" s="102">
        <v>0</v>
      </c>
      <c r="O105" s="102">
        <v>4261.67</v>
      </c>
      <c r="P105" s="102">
        <v>4261.67</v>
      </c>
      <c r="Q105" s="102">
        <v>4278.71</v>
      </c>
      <c r="R105" s="102">
        <v>4959</v>
      </c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>
        <v>4959</v>
      </c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1"/>
      <c r="BM105" s="101"/>
      <c r="BN105" s="101"/>
      <c r="BO105" s="101"/>
    </row>
    <row r="106" spans="1:68" ht="14.1" customHeight="1" x14ac:dyDescent="0.2">
      <c r="A106" s="95"/>
      <c r="B106" s="139"/>
      <c r="C106" s="536"/>
      <c r="D106" s="538"/>
      <c r="E106" s="538"/>
      <c r="F106" s="538"/>
      <c r="G106" s="538"/>
      <c r="H106" s="537"/>
      <c r="I106" s="99" t="s">
        <v>194</v>
      </c>
      <c r="J106" s="98">
        <v>377.45100000000002</v>
      </c>
      <c r="K106" s="99"/>
      <c r="L106" s="101">
        <v>20.619999999999891</v>
      </c>
      <c r="M106" s="101">
        <v>4124.71</v>
      </c>
      <c r="N106" s="101">
        <v>0</v>
      </c>
      <c r="O106" s="101">
        <v>4124.71</v>
      </c>
      <c r="P106" s="99"/>
      <c r="Q106" s="101">
        <v>17.04</v>
      </c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113">
        <v>377.45100000000002</v>
      </c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</row>
    <row r="107" spans="1:68" s="77" customFormat="1" ht="14.1" customHeight="1" x14ac:dyDescent="0.2">
      <c r="A107" s="96"/>
      <c r="B107" s="140">
        <v>44</v>
      </c>
      <c r="C107" s="536" t="s">
        <v>192</v>
      </c>
      <c r="D107" s="538" t="s">
        <v>193</v>
      </c>
      <c r="E107" s="538"/>
      <c r="F107" s="538"/>
      <c r="G107" s="538"/>
      <c r="H107" s="537" t="s">
        <v>876</v>
      </c>
      <c r="I107" s="101"/>
      <c r="J107" s="101"/>
      <c r="K107" s="102">
        <v>679.84</v>
      </c>
      <c r="L107" s="102">
        <v>683.11</v>
      </c>
      <c r="M107" s="102">
        <v>702.41</v>
      </c>
      <c r="N107" s="102">
        <v>0</v>
      </c>
      <c r="O107" s="102">
        <v>702.41</v>
      </c>
      <c r="P107" s="102">
        <v>702.41</v>
      </c>
      <c r="Q107" s="102">
        <v>705.11</v>
      </c>
      <c r="R107" s="102">
        <v>817.22</v>
      </c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>
        <v>817.22</v>
      </c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1"/>
      <c r="BM107" s="101"/>
      <c r="BN107" s="101"/>
      <c r="BO107" s="101"/>
    </row>
    <row r="108" spans="1:68" ht="14.1" customHeight="1" x14ac:dyDescent="0.2">
      <c r="A108" s="95"/>
      <c r="B108" s="139"/>
      <c r="C108" s="536"/>
      <c r="D108" s="538"/>
      <c r="E108" s="538"/>
      <c r="F108" s="538"/>
      <c r="G108" s="538"/>
      <c r="H108" s="537"/>
      <c r="I108" s="99" t="s">
        <v>78</v>
      </c>
      <c r="J108" s="98">
        <v>27.722999999999999</v>
      </c>
      <c r="K108" s="99"/>
      <c r="L108" s="101">
        <v>3.2699999999999818</v>
      </c>
      <c r="M108" s="101">
        <v>679.84</v>
      </c>
      <c r="N108" s="101">
        <v>0</v>
      </c>
      <c r="O108" s="101">
        <v>679.84</v>
      </c>
      <c r="P108" s="99"/>
      <c r="Q108" s="101">
        <v>2.7</v>
      </c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113">
        <v>27.722999999999999</v>
      </c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</row>
    <row r="109" spans="1:68" s="77" customFormat="1" ht="14.1" customHeight="1" x14ac:dyDescent="0.2">
      <c r="A109" s="96"/>
      <c r="B109" s="140">
        <v>45</v>
      </c>
      <c r="C109" s="536" t="s">
        <v>197</v>
      </c>
      <c r="D109" s="538" t="s">
        <v>198</v>
      </c>
      <c r="E109" s="538"/>
      <c r="F109" s="538"/>
      <c r="G109" s="538"/>
      <c r="H109" s="537" t="s">
        <v>877</v>
      </c>
      <c r="I109" s="101"/>
      <c r="J109" s="101"/>
      <c r="K109" s="102">
        <v>3030.51</v>
      </c>
      <c r="L109" s="102">
        <v>3047.89</v>
      </c>
      <c r="M109" s="102">
        <v>3131.14</v>
      </c>
      <c r="N109" s="102">
        <v>0</v>
      </c>
      <c r="O109" s="102">
        <v>3131.14</v>
      </c>
      <c r="P109" s="102">
        <v>3131.14</v>
      </c>
      <c r="Q109" s="102">
        <v>3145.5099999999998</v>
      </c>
      <c r="R109" s="102">
        <v>3645.62</v>
      </c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>
        <v>3645.62</v>
      </c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1"/>
      <c r="BM109" s="101"/>
      <c r="BN109" s="101"/>
      <c r="BO109" s="101"/>
    </row>
    <row r="110" spans="1:68" ht="14.1" customHeight="1" x14ac:dyDescent="0.2">
      <c r="A110" s="95"/>
      <c r="B110" s="139"/>
      <c r="C110" s="536"/>
      <c r="D110" s="538"/>
      <c r="E110" s="538"/>
      <c r="F110" s="538"/>
      <c r="G110" s="538"/>
      <c r="H110" s="537"/>
      <c r="I110" s="99" t="s">
        <v>78</v>
      </c>
      <c r="J110" s="98">
        <v>170</v>
      </c>
      <c r="K110" s="99"/>
      <c r="L110" s="101">
        <v>17.379999999999654</v>
      </c>
      <c r="M110" s="101">
        <v>3030.51</v>
      </c>
      <c r="N110" s="101">
        <v>0</v>
      </c>
      <c r="O110" s="101">
        <v>3030.51</v>
      </c>
      <c r="P110" s="99"/>
      <c r="Q110" s="101">
        <v>14.37</v>
      </c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113">
        <v>170</v>
      </c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</row>
    <row r="111" spans="1:68" s="77" customFormat="1" ht="14.1" customHeight="1" x14ac:dyDescent="0.2">
      <c r="A111" s="96"/>
      <c r="B111" s="140">
        <v>46</v>
      </c>
      <c r="C111" s="536" t="s">
        <v>200</v>
      </c>
      <c r="D111" s="538" t="s">
        <v>201</v>
      </c>
      <c r="E111" s="538"/>
      <c r="F111" s="538"/>
      <c r="G111" s="538"/>
      <c r="H111" s="537" t="s">
        <v>878</v>
      </c>
      <c r="I111" s="101"/>
      <c r="J111" s="101"/>
      <c r="K111" s="102">
        <v>127.61</v>
      </c>
      <c r="L111" s="102">
        <v>127.61</v>
      </c>
      <c r="M111" s="102">
        <v>131.85</v>
      </c>
      <c r="N111" s="102">
        <v>0</v>
      </c>
      <c r="O111" s="102">
        <v>131.85</v>
      </c>
      <c r="P111" s="102">
        <v>131.85</v>
      </c>
      <c r="Q111" s="102">
        <v>131.85</v>
      </c>
      <c r="R111" s="102">
        <v>152.81</v>
      </c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>
        <v>152.81</v>
      </c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1"/>
      <c r="BM111" s="101"/>
      <c r="BN111" s="101"/>
      <c r="BO111" s="101"/>
    </row>
    <row r="112" spans="1:68" ht="14.1" customHeight="1" x14ac:dyDescent="0.2">
      <c r="A112" s="95"/>
      <c r="B112" s="139"/>
      <c r="C112" s="536"/>
      <c r="D112" s="538"/>
      <c r="E112" s="538"/>
      <c r="F112" s="538"/>
      <c r="G112" s="538"/>
      <c r="H112" s="537"/>
      <c r="I112" s="99" t="s">
        <v>169</v>
      </c>
      <c r="J112" s="98">
        <v>5</v>
      </c>
      <c r="K112" s="99"/>
      <c r="L112" s="101">
        <v>0</v>
      </c>
      <c r="M112" s="101">
        <v>127.61</v>
      </c>
      <c r="N112" s="101">
        <v>0</v>
      </c>
      <c r="O112" s="101">
        <v>127.61</v>
      </c>
      <c r="P112" s="99"/>
      <c r="Q112" s="101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113">
        <v>5</v>
      </c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</row>
    <row r="113" spans="1:68" ht="12.75" x14ac:dyDescent="0.2">
      <c r="A113" s="87"/>
      <c r="B113" s="137"/>
      <c r="C113" s="88" t="s">
        <v>203</v>
      </c>
      <c r="D113" s="539" t="s">
        <v>204</v>
      </c>
      <c r="E113" s="539"/>
      <c r="F113" s="539"/>
      <c r="G113" s="539"/>
      <c r="H113" s="89"/>
      <c r="I113" s="89"/>
      <c r="J113" s="89"/>
      <c r="K113" s="90">
        <v>4775.6399999999994</v>
      </c>
      <c r="L113" s="90">
        <v>4788.9599999999991</v>
      </c>
      <c r="M113" s="90">
        <v>4934.2199999999993</v>
      </c>
      <c r="N113" s="90">
        <v>0</v>
      </c>
      <c r="O113" s="90">
        <v>4934.2199999999993</v>
      </c>
      <c r="P113" s="90">
        <v>4934.2199999999993</v>
      </c>
      <c r="Q113" s="90">
        <v>4945.2299999999996</v>
      </c>
      <c r="R113" s="90">
        <v>5731.48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5731.48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0</v>
      </c>
      <c r="AV113" s="90">
        <v>0</v>
      </c>
      <c r="AW113" s="90">
        <v>0</v>
      </c>
      <c r="AX113" s="90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90">
        <v>0</v>
      </c>
      <c r="BF113" s="90">
        <v>0</v>
      </c>
      <c r="BG113" s="90">
        <v>0</v>
      </c>
      <c r="BH113" s="90">
        <v>0</v>
      </c>
      <c r="BI113" s="90">
        <v>0</v>
      </c>
      <c r="BJ113" s="90">
        <v>0</v>
      </c>
      <c r="BK113" s="90">
        <v>0</v>
      </c>
      <c r="BL113" s="90">
        <v>0</v>
      </c>
      <c r="BM113" s="90">
        <v>0</v>
      </c>
      <c r="BN113" s="90">
        <v>0</v>
      </c>
      <c r="BO113" s="90">
        <v>0</v>
      </c>
      <c r="BP113" s="78">
        <v>0</v>
      </c>
    </row>
    <row r="114" spans="1:68" s="77" customFormat="1" ht="14.1" customHeight="1" x14ac:dyDescent="0.2">
      <c r="A114" s="91"/>
      <c r="B114" s="138">
        <v>47</v>
      </c>
      <c r="C114" s="540" t="s">
        <v>205</v>
      </c>
      <c r="D114" s="541" t="s">
        <v>206</v>
      </c>
      <c r="E114" s="541"/>
      <c r="F114" s="541"/>
      <c r="G114" s="541"/>
      <c r="H114" s="542" t="s">
        <v>880</v>
      </c>
      <c r="I114" s="93"/>
      <c r="J114" s="93"/>
      <c r="K114" s="94">
        <v>190.78</v>
      </c>
      <c r="L114" s="94">
        <v>192.41</v>
      </c>
      <c r="M114" s="94">
        <v>197.11</v>
      </c>
      <c r="N114" s="94">
        <v>0</v>
      </c>
      <c r="O114" s="94">
        <v>197.11</v>
      </c>
      <c r="P114" s="94">
        <v>197.11</v>
      </c>
      <c r="Q114" s="94">
        <v>198.45000000000002</v>
      </c>
      <c r="R114" s="94">
        <v>230.01</v>
      </c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>
        <v>230.01</v>
      </c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3"/>
      <c r="BM114" s="93"/>
      <c r="BN114" s="93"/>
      <c r="BO114" s="93"/>
    </row>
    <row r="115" spans="1:68" ht="27.95" customHeight="1" x14ac:dyDescent="0.2">
      <c r="A115" s="95"/>
      <c r="B115" s="139"/>
      <c r="C115" s="536"/>
      <c r="D115" s="538"/>
      <c r="E115" s="538"/>
      <c r="F115" s="538"/>
      <c r="G115" s="538"/>
      <c r="H115" s="537"/>
      <c r="I115" s="99" t="s">
        <v>102</v>
      </c>
      <c r="J115" s="98">
        <v>2</v>
      </c>
      <c r="K115" s="99"/>
      <c r="L115" s="101">
        <v>1.6299999999999955</v>
      </c>
      <c r="M115" s="101">
        <v>190.78</v>
      </c>
      <c r="N115" s="101">
        <v>0</v>
      </c>
      <c r="O115" s="101">
        <v>190.78</v>
      </c>
      <c r="P115" s="99"/>
      <c r="Q115" s="101">
        <v>1.34</v>
      </c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113">
        <v>2</v>
      </c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</row>
    <row r="116" spans="1:68" s="77" customFormat="1" ht="14.1" customHeight="1" x14ac:dyDescent="0.2">
      <c r="A116" s="96"/>
      <c r="B116" s="140">
        <v>48</v>
      </c>
      <c r="C116" s="536" t="s">
        <v>205</v>
      </c>
      <c r="D116" s="538" t="s">
        <v>206</v>
      </c>
      <c r="E116" s="538"/>
      <c r="F116" s="538"/>
      <c r="G116" s="538"/>
      <c r="H116" s="555" t="s">
        <v>881</v>
      </c>
      <c r="I116" s="101"/>
      <c r="J116" s="101"/>
      <c r="K116" s="102">
        <v>20.94</v>
      </c>
      <c r="L116" s="102">
        <v>21.15</v>
      </c>
      <c r="M116" s="102">
        <v>21.64</v>
      </c>
      <c r="N116" s="102">
        <v>0</v>
      </c>
      <c r="O116" s="102">
        <v>21.64</v>
      </c>
      <c r="P116" s="102">
        <v>21.64</v>
      </c>
      <c r="Q116" s="102">
        <v>21.82</v>
      </c>
      <c r="R116" s="102">
        <v>25.28</v>
      </c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>
        <v>25.28</v>
      </c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1"/>
      <c r="BM116" s="101"/>
      <c r="BN116" s="101"/>
      <c r="BO116" s="101"/>
    </row>
    <row r="117" spans="1:68" ht="27.95" customHeight="1" x14ac:dyDescent="0.2">
      <c r="A117" s="95"/>
      <c r="B117" s="139"/>
      <c r="C117" s="536"/>
      <c r="D117" s="538"/>
      <c r="E117" s="538"/>
      <c r="F117" s="538"/>
      <c r="G117" s="538"/>
      <c r="H117" s="555"/>
      <c r="I117" s="97" t="s">
        <v>208</v>
      </c>
      <c r="J117" s="98">
        <v>1</v>
      </c>
      <c r="K117" s="99"/>
      <c r="L117" s="101">
        <v>0.2099999999999973</v>
      </c>
      <c r="M117" s="101">
        <v>20.94</v>
      </c>
      <c r="N117" s="101">
        <v>0</v>
      </c>
      <c r="O117" s="101">
        <v>20.94</v>
      </c>
      <c r="P117" s="99"/>
      <c r="Q117" s="101">
        <v>0.18</v>
      </c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113">
        <v>1</v>
      </c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</row>
    <row r="118" spans="1:68" s="77" customFormat="1" ht="14.1" customHeight="1" x14ac:dyDescent="0.2">
      <c r="A118" s="96"/>
      <c r="B118" s="140">
        <v>49</v>
      </c>
      <c r="C118" s="536" t="s">
        <v>209</v>
      </c>
      <c r="D118" s="538" t="s">
        <v>210</v>
      </c>
      <c r="E118" s="538"/>
      <c r="F118" s="538"/>
      <c r="G118" s="538"/>
      <c r="H118" s="537" t="s">
        <v>882</v>
      </c>
      <c r="I118" s="101"/>
      <c r="J118" s="101"/>
      <c r="K118" s="102">
        <v>2125.56</v>
      </c>
      <c r="L118" s="102">
        <v>2135.2399999999998</v>
      </c>
      <c r="M118" s="102">
        <v>2196.14</v>
      </c>
      <c r="N118" s="102">
        <v>0</v>
      </c>
      <c r="O118" s="102">
        <v>2196.14</v>
      </c>
      <c r="P118" s="102">
        <v>2196.14</v>
      </c>
      <c r="Q118" s="102">
        <v>2204.14</v>
      </c>
      <c r="R118" s="102">
        <v>2554.58</v>
      </c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>
        <v>2554.58</v>
      </c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1"/>
      <c r="BM118" s="101"/>
      <c r="BN118" s="101"/>
      <c r="BO118" s="101"/>
    </row>
    <row r="119" spans="1:68" ht="27.95" customHeight="1" x14ac:dyDescent="0.2">
      <c r="A119" s="95"/>
      <c r="B119" s="139"/>
      <c r="C119" s="536"/>
      <c r="D119" s="538"/>
      <c r="E119" s="538"/>
      <c r="F119" s="538"/>
      <c r="G119" s="538"/>
      <c r="H119" s="537"/>
      <c r="I119" s="99" t="s">
        <v>78</v>
      </c>
      <c r="J119" s="98">
        <v>182.28</v>
      </c>
      <c r="K119" s="99"/>
      <c r="L119" s="101">
        <v>9.6799999999998363</v>
      </c>
      <c r="M119" s="101">
        <v>2125.56</v>
      </c>
      <c r="N119" s="101">
        <v>0</v>
      </c>
      <c r="O119" s="101">
        <v>2125.56</v>
      </c>
      <c r="P119" s="99"/>
      <c r="Q119" s="101">
        <v>8</v>
      </c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113">
        <v>182.28</v>
      </c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</row>
    <row r="120" spans="1:68" s="77" customFormat="1" ht="14.1" customHeight="1" x14ac:dyDescent="0.2">
      <c r="A120" s="96"/>
      <c r="B120" s="140">
        <v>50</v>
      </c>
      <c r="C120" s="536" t="s">
        <v>209</v>
      </c>
      <c r="D120" s="538" t="s">
        <v>210</v>
      </c>
      <c r="E120" s="538"/>
      <c r="F120" s="538"/>
      <c r="G120" s="538"/>
      <c r="H120" s="537" t="s">
        <v>883</v>
      </c>
      <c r="I120" s="101"/>
      <c r="J120" s="101"/>
      <c r="K120" s="102">
        <v>2438.36</v>
      </c>
      <c r="L120" s="102">
        <v>2440.16</v>
      </c>
      <c r="M120" s="102">
        <v>2519.33</v>
      </c>
      <c r="N120" s="102">
        <v>0</v>
      </c>
      <c r="O120" s="102">
        <v>2519.33</v>
      </c>
      <c r="P120" s="102">
        <v>2519.33</v>
      </c>
      <c r="Q120" s="102">
        <v>2520.8199999999997</v>
      </c>
      <c r="R120" s="102">
        <v>2921.61</v>
      </c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>
        <v>2921.61</v>
      </c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1"/>
      <c r="BM120" s="101"/>
      <c r="BN120" s="101"/>
      <c r="BO120" s="101"/>
    </row>
    <row r="121" spans="1:68" ht="27.95" customHeight="1" x14ac:dyDescent="0.2">
      <c r="A121" s="95"/>
      <c r="B121" s="139"/>
      <c r="C121" s="536"/>
      <c r="D121" s="538"/>
      <c r="E121" s="538"/>
      <c r="F121" s="538"/>
      <c r="G121" s="538"/>
      <c r="H121" s="537"/>
      <c r="I121" s="99" t="s">
        <v>178</v>
      </c>
      <c r="J121" s="98">
        <v>1.2070000000000001E-2</v>
      </c>
      <c r="K121" s="99"/>
      <c r="L121" s="101">
        <v>1.7999999999997272</v>
      </c>
      <c r="M121" s="101">
        <v>2438.36</v>
      </c>
      <c r="N121" s="101">
        <v>0</v>
      </c>
      <c r="O121" s="101">
        <v>2438.36</v>
      </c>
      <c r="P121" s="99"/>
      <c r="Q121" s="101">
        <v>1.49</v>
      </c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113">
        <v>1.2070000000000001E-2</v>
      </c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</row>
    <row r="122" spans="1:68" ht="42" customHeight="1" x14ac:dyDescent="0.2">
      <c r="A122" s="87"/>
      <c r="B122" s="137"/>
      <c r="C122" s="88" t="s">
        <v>213</v>
      </c>
      <c r="D122" s="557" t="s">
        <v>214</v>
      </c>
      <c r="E122" s="557"/>
      <c r="F122" s="557"/>
      <c r="G122" s="557"/>
      <c r="H122" s="89"/>
      <c r="I122" s="89"/>
      <c r="J122" s="89"/>
      <c r="K122" s="90">
        <v>-6034.52</v>
      </c>
      <c r="L122" s="90">
        <v>-6045.58</v>
      </c>
      <c r="M122" s="90">
        <v>-6234.91</v>
      </c>
      <c r="N122" s="90">
        <v>0</v>
      </c>
      <c r="O122" s="90">
        <v>-6234.91</v>
      </c>
      <c r="P122" s="90">
        <v>-6234.91</v>
      </c>
      <c r="Q122" s="90">
        <v>-6246.3399999999992</v>
      </c>
      <c r="R122" s="90">
        <v>-7146.2599999999984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-7146.2599999999984</v>
      </c>
      <c r="AK122" s="90">
        <v>0</v>
      </c>
      <c r="AL122" s="90">
        <v>0</v>
      </c>
      <c r="AM122" s="90">
        <v>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0</v>
      </c>
      <c r="AT122" s="90">
        <v>0</v>
      </c>
      <c r="AU122" s="90">
        <v>0</v>
      </c>
      <c r="AV122" s="90">
        <v>0</v>
      </c>
      <c r="AW122" s="90">
        <v>0</v>
      </c>
      <c r="AX122" s="90">
        <v>0</v>
      </c>
      <c r="AY122" s="90">
        <v>0</v>
      </c>
      <c r="AZ122" s="90">
        <v>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90">
        <v>0</v>
      </c>
      <c r="BG122" s="90">
        <v>0</v>
      </c>
      <c r="BH122" s="90">
        <v>0</v>
      </c>
      <c r="BI122" s="90">
        <v>0</v>
      </c>
      <c r="BJ122" s="90">
        <v>0</v>
      </c>
      <c r="BK122" s="90">
        <v>0</v>
      </c>
      <c r="BL122" s="90">
        <v>0</v>
      </c>
      <c r="BM122" s="90">
        <v>0</v>
      </c>
      <c r="BN122" s="90">
        <v>0</v>
      </c>
      <c r="BO122" s="90">
        <v>0</v>
      </c>
      <c r="BP122" s="78">
        <v>0</v>
      </c>
    </row>
    <row r="123" spans="1:68" s="77" customFormat="1" ht="14.1" customHeight="1" x14ac:dyDescent="0.2">
      <c r="A123" s="91"/>
      <c r="B123" s="138">
        <v>51</v>
      </c>
      <c r="C123" s="540" t="s">
        <v>124</v>
      </c>
      <c r="D123" s="541" t="s">
        <v>125</v>
      </c>
      <c r="E123" s="541"/>
      <c r="F123" s="541"/>
      <c r="G123" s="541"/>
      <c r="H123" s="542" t="s">
        <v>885</v>
      </c>
      <c r="I123" s="93"/>
      <c r="J123" s="93"/>
      <c r="K123" s="94">
        <v>-7039.93</v>
      </c>
      <c r="L123" s="94">
        <v>-7053.19</v>
      </c>
      <c r="M123" s="94">
        <v>-7273.7</v>
      </c>
      <c r="N123" s="94">
        <v>0</v>
      </c>
      <c r="O123" s="94">
        <v>-7273.7</v>
      </c>
      <c r="P123" s="94">
        <v>-7273.7</v>
      </c>
      <c r="Q123" s="94">
        <v>-7287.4</v>
      </c>
      <c r="R123" s="94">
        <v>-8337.2999999999993</v>
      </c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>
        <v>-8337.2999999999993</v>
      </c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3"/>
      <c r="BM123" s="93"/>
      <c r="BN123" s="93"/>
      <c r="BO123" s="93"/>
    </row>
    <row r="124" spans="1:68" ht="14.1" customHeight="1" x14ac:dyDescent="0.2">
      <c r="A124" s="95"/>
      <c r="B124" s="139"/>
      <c r="C124" s="536"/>
      <c r="D124" s="538"/>
      <c r="E124" s="538"/>
      <c r="F124" s="538"/>
      <c r="G124" s="538"/>
      <c r="H124" s="537"/>
      <c r="I124" s="99" t="s">
        <v>126</v>
      </c>
      <c r="J124" s="98">
        <v>-17</v>
      </c>
      <c r="K124" s="99"/>
      <c r="L124" s="101">
        <v>-13.259999999999309</v>
      </c>
      <c r="M124" s="101">
        <v>-7039.93</v>
      </c>
      <c r="N124" s="101">
        <v>0</v>
      </c>
      <c r="O124" s="101">
        <v>-7039.93</v>
      </c>
      <c r="P124" s="99"/>
      <c r="Q124" s="101">
        <v>-13.7</v>
      </c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113">
        <v>-17</v>
      </c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</row>
    <row r="125" spans="1:68" s="77" customFormat="1" ht="14.1" customHeight="1" x14ac:dyDescent="0.2">
      <c r="A125" s="96"/>
      <c r="B125" s="140">
        <v>52</v>
      </c>
      <c r="C125" s="536" t="s">
        <v>124</v>
      </c>
      <c r="D125" s="538" t="s">
        <v>128</v>
      </c>
      <c r="E125" s="538"/>
      <c r="F125" s="538"/>
      <c r="G125" s="538"/>
      <c r="H125" s="537" t="s">
        <v>886</v>
      </c>
      <c r="I125" s="101"/>
      <c r="J125" s="101"/>
      <c r="K125" s="102">
        <v>-25.84</v>
      </c>
      <c r="L125" s="102">
        <v>-25.84</v>
      </c>
      <c r="M125" s="102">
        <v>-26.7</v>
      </c>
      <c r="N125" s="102">
        <v>0</v>
      </c>
      <c r="O125" s="102">
        <v>-26.7</v>
      </c>
      <c r="P125" s="102">
        <v>-26.7</v>
      </c>
      <c r="Q125" s="102">
        <v>-26.7</v>
      </c>
      <c r="R125" s="102">
        <v>-30.55</v>
      </c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>
        <v>-30.55</v>
      </c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1"/>
      <c r="BM125" s="101"/>
      <c r="BN125" s="101"/>
      <c r="BO125" s="101"/>
    </row>
    <row r="126" spans="1:68" ht="14.1" customHeight="1" x14ac:dyDescent="0.2">
      <c r="A126" s="95"/>
      <c r="B126" s="139"/>
      <c r="C126" s="536"/>
      <c r="D126" s="538"/>
      <c r="E126" s="538"/>
      <c r="F126" s="538"/>
      <c r="G126" s="538"/>
      <c r="H126" s="537"/>
      <c r="I126" s="99" t="s">
        <v>156</v>
      </c>
      <c r="J126" s="98">
        <v>-1.77</v>
      </c>
      <c r="K126" s="99"/>
      <c r="L126" s="101">
        <v>0</v>
      </c>
      <c r="M126" s="101">
        <v>-25.84</v>
      </c>
      <c r="N126" s="101">
        <v>0</v>
      </c>
      <c r="O126" s="101">
        <v>-25.84</v>
      </c>
      <c r="P126" s="99"/>
      <c r="Q126" s="101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113">
        <v>-1.77</v>
      </c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</row>
    <row r="127" spans="1:68" s="77" customFormat="1" ht="14.1" customHeight="1" x14ac:dyDescent="0.2">
      <c r="A127" s="96"/>
      <c r="B127" s="140">
        <v>53</v>
      </c>
      <c r="C127" s="536" t="s">
        <v>124</v>
      </c>
      <c r="D127" s="538" t="s">
        <v>131</v>
      </c>
      <c r="E127" s="538"/>
      <c r="F127" s="538"/>
      <c r="G127" s="538"/>
      <c r="H127" s="537" t="s">
        <v>887</v>
      </c>
      <c r="I127" s="101"/>
      <c r="J127" s="101"/>
      <c r="K127" s="102">
        <v>-35.549999999999997</v>
      </c>
      <c r="L127" s="102">
        <v>-35.549999999999997</v>
      </c>
      <c r="M127" s="102">
        <v>-36.729999999999997</v>
      </c>
      <c r="N127" s="102">
        <v>0</v>
      </c>
      <c r="O127" s="102">
        <v>-36.729999999999997</v>
      </c>
      <c r="P127" s="102">
        <v>-36.729999999999997</v>
      </c>
      <c r="Q127" s="102">
        <v>-36.729999999999997</v>
      </c>
      <c r="R127" s="102">
        <v>-42.02</v>
      </c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>
        <v>-42.02</v>
      </c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1"/>
      <c r="BM127" s="101"/>
      <c r="BN127" s="101"/>
      <c r="BO127" s="101"/>
    </row>
    <row r="128" spans="1:68" ht="14.1" customHeight="1" x14ac:dyDescent="0.2">
      <c r="A128" s="95"/>
      <c r="B128" s="139"/>
      <c r="C128" s="536"/>
      <c r="D128" s="538"/>
      <c r="E128" s="538"/>
      <c r="F128" s="538"/>
      <c r="G128" s="538"/>
      <c r="H128" s="537"/>
      <c r="I128" s="99" t="s">
        <v>156</v>
      </c>
      <c r="J128" s="98">
        <v>-2.4359999999999999</v>
      </c>
      <c r="K128" s="99"/>
      <c r="L128" s="101">
        <v>0</v>
      </c>
      <c r="M128" s="101">
        <v>-35.549999999999997</v>
      </c>
      <c r="N128" s="101">
        <v>0</v>
      </c>
      <c r="O128" s="101">
        <v>-35.549999999999997</v>
      </c>
      <c r="P128" s="99"/>
      <c r="Q128" s="101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113">
        <v>-2.4359999999999999</v>
      </c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</row>
    <row r="129" spans="1:68" s="77" customFormat="1" ht="14.1" customHeight="1" x14ac:dyDescent="0.2">
      <c r="A129" s="96"/>
      <c r="B129" s="140">
        <v>54</v>
      </c>
      <c r="C129" s="536" t="s">
        <v>124</v>
      </c>
      <c r="D129" s="538" t="s">
        <v>133</v>
      </c>
      <c r="E129" s="538"/>
      <c r="F129" s="538"/>
      <c r="G129" s="538"/>
      <c r="H129" s="537" t="s">
        <v>888</v>
      </c>
      <c r="I129" s="101"/>
      <c r="J129" s="101"/>
      <c r="K129" s="102">
        <v>-14.08</v>
      </c>
      <c r="L129" s="102">
        <v>-14.08</v>
      </c>
      <c r="M129" s="102">
        <v>-14.55</v>
      </c>
      <c r="N129" s="102">
        <v>0</v>
      </c>
      <c r="O129" s="102">
        <v>-14.55</v>
      </c>
      <c r="P129" s="102">
        <v>-14.55</v>
      </c>
      <c r="Q129" s="102">
        <v>-14.55</v>
      </c>
      <c r="R129" s="102">
        <v>-16.649999999999999</v>
      </c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>
        <v>-16.649999999999999</v>
      </c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1"/>
      <c r="BM129" s="101"/>
      <c r="BN129" s="101"/>
      <c r="BO129" s="101"/>
    </row>
    <row r="130" spans="1:68" ht="14.1" customHeight="1" x14ac:dyDescent="0.2">
      <c r="A130" s="95"/>
      <c r="B130" s="139"/>
      <c r="C130" s="536"/>
      <c r="D130" s="538"/>
      <c r="E130" s="538"/>
      <c r="F130" s="538"/>
      <c r="G130" s="538"/>
      <c r="H130" s="537"/>
      <c r="I130" s="99" t="s">
        <v>156</v>
      </c>
      <c r="J130" s="98">
        <v>-0.96399999999999997</v>
      </c>
      <c r="K130" s="99"/>
      <c r="L130" s="101">
        <v>0</v>
      </c>
      <c r="M130" s="101">
        <v>-14.08</v>
      </c>
      <c r="N130" s="101">
        <v>0</v>
      </c>
      <c r="O130" s="101">
        <v>-14.08</v>
      </c>
      <c r="P130" s="99"/>
      <c r="Q130" s="101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113">
        <v>-0.96399999999999997</v>
      </c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</row>
    <row r="131" spans="1:68" s="77" customFormat="1" ht="14.1" customHeight="1" x14ac:dyDescent="0.2">
      <c r="A131" s="96"/>
      <c r="B131" s="140">
        <v>55</v>
      </c>
      <c r="C131" s="536" t="s">
        <v>124</v>
      </c>
      <c r="D131" s="538" t="s">
        <v>135</v>
      </c>
      <c r="E131" s="538"/>
      <c r="F131" s="538"/>
      <c r="G131" s="538"/>
      <c r="H131" s="537" t="s">
        <v>889</v>
      </c>
      <c r="I131" s="101"/>
      <c r="J131" s="101"/>
      <c r="K131" s="102">
        <v>-15.56</v>
      </c>
      <c r="L131" s="102">
        <v>-15.56</v>
      </c>
      <c r="M131" s="102">
        <v>-16.079999999999998</v>
      </c>
      <c r="N131" s="102">
        <v>0</v>
      </c>
      <c r="O131" s="102">
        <v>-16.079999999999998</v>
      </c>
      <c r="P131" s="102">
        <v>-16.079999999999998</v>
      </c>
      <c r="Q131" s="102">
        <v>-16.079999999999998</v>
      </c>
      <c r="R131" s="102">
        <v>-18.399999999999999</v>
      </c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>
        <v>-18.399999999999999</v>
      </c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1"/>
      <c r="BM131" s="101"/>
      <c r="BN131" s="101"/>
      <c r="BO131" s="101"/>
    </row>
    <row r="132" spans="1:68" ht="14.1" customHeight="1" x14ac:dyDescent="0.2">
      <c r="A132" s="95"/>
      <c r="B132" s="139"/>
      <c r="C132" s="536"/>
      <c r="D132" s="538"/>
      <c r="E132" s="538"/>
      <c r="F132" s="538"/>
      <c r="G132" s="538"/>
      <c r="H132" s="537"/>
      <c r="I132" s="99" t="s">
        <v>156</v>
      </c>
      <c r="J132" s="98">
        <v>-1.0660000000000001</v>
      </c>
      <c r="K132" s="99"/>
      <c r="L132" s="101">
        <v>0</v>
      </c>
      <c r="M132" s="101">
        <v>-15.56</v>
      </c>
      <c r="N132" s="101">
        <v>0</v>
      </c>
      <c r="O132" s="101">
        <v>-15.56</v>
      </c>
      <c r="P132" s="99"/>
      <c r="Q132" s="101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113">
        <v>-1.0660000000000001</v>
      </c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</row>
    <row r="133" spans="1:68" s="77" customFormat="1" ht="14.1" customHeight="1" x14ac:dyDescent="0.2">
      <c r="A133" s="96"/>
      <c r="B133" s="140">
        <v>56</v>
      </c>
      <c r="C133" s="536" t="s">
        <v>140</v>
      </c>
      <c r="D133" s="538" t="s">
        <v>141</v>
      </c>
      <c r="E133" s="538"/>
      <c r="F133" s="538"/>
      <c r="G133" s="538"/>
      <c r="H133" s="537" t="s">
        <v>890</v>
      </c>
      <c r="I133" s="101"/>
      <c r="J133" s="101"/>
      <c r="K133" s="102">
        <v>-22.23</v>
      </c>
      <c r="L133" s="102">
        <v>-22.23</v>
      </c>
      <c r="M133" s="102">
        <v>-22.97</v>
      </c>
      <c r="N133" s="102">
        <v>0</v>
      </c>
      <c r="O133" s="102">
        <v>-22.97</v>
      </c>
      <c r="P133" s="102">
        <v>-22.97</v>
      </c>
      <c r="Q133" s="102">
        <v>-22.97</v>
      </c>
      <c r="R133" s="102">
        <v>-26.28</v>
      </c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>
        <v>-26.28</v>
      </c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1"/>
      <c r="BM133" s="101"/>
      <c r="BN133" s="101"/>
      <c r="BO133" s="101"/>
    </row>
    <row r="134" spans="1:68" ht="14.1" customHeight="1" x14ac:dyDescent="0.2">
      <c r="A134" s="95"/>
      <c r="B134" s="139"/>
      <c r="C134" s="536"/>
      <c r="D134" s="538"/>
      <c r="E134" s="538"/>
      <c r="F134" s="538"/>
      <c r="G134" s="538"/>
      <c r="H134" s="537"/>
      <c r="I134" s="99" t="s">
        <v>156</v>
      </c>
      <c r="J134" s="98">
        <v>-1.5229999999999999</v>
      </c>
      <c r="K134" s="99"/>
      <c r="L134" s="101">
        <v>0</v>
      </c>
      <c r="M134" s="101">
        <v>-22.23</v>
      </c>
      <c r="N134" s="101">
        <v>0</v>
      </c>
      <c r="O134" s="101">
        <v>-22.23</v>
      </c>
      <c r="P134" s="99"/>
      <c r="Q134" s="101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113">
        <v>-1.5229999999999999</v>
      </c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</row>
    <row r="135" spans="1:68" s="77" customFormat="1" ht="14.1" customHeight="1" x14ac:dyDescent="0.2">
      <c r="A135" s="96"/>
      <c r="B135" s="140">
        <v>57</v>
      </c>
      <c r="C135" s="536" t="s">
        <v>146</v>
      </c>
      <c r="D135" s="538" t="s">
        <v>147</v>
      </c>
      <c r="E135" s="538"/>
      <c r="F135" s="538"/>
      <c r="G135" s="538"/>
      <c r="H135" s="537" t="s">
        <v>891</v>
      </c>
      <c r="I135" s="101"/>
      <c r="J135" s="101"/>
      <c r="K135" s="102">
        <v>1118.67</v>
      </c>
      <c r="L135" s="102">
        <v>1120.8699999999999</v>
      </c>
      <c r="M135" s="102">
        <v>1155.82</v>
      </c>
      <c r="N135" s="102">
        <v>0</v>
      </c>
      <c r="O135" s="102">
        <v>1155.82</v>
      </c>
      <c r="P135" s="102">
        <v>1155.82</v>
      </c>
      <c r="Q135" s="102">
        <v>1158.0899999999999</v>
      </c>
      <c r="R135" s="102">
        <v>1324.94</v>
      </c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>
        <v>1324.94</v>
      </c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1"/>
      <c r="BM135" s="101"/>
      <c r="BN135" s="101"/>
      <c r="BO135" s="101"/>
    </row>
    <row r="136" spans="1:68" ht="14.1" customHeight="1" x14ac:dyDescent="0.2">
      <c r="A136" s="95"/>
      <c r="B136" s="139"/>
      <c r="C136" s="536"/>
      <c r="D136" s="538"/>
      <c r="E136" s="538"/>
      <c r="F136" s="538"/>
      <c r="G136" s="538"/>
      <c r="H136" s="537"/>
      <c r="I136" s="97" t="s">
        <v>144</v>
      </c>
      <c r="J136" s="98">
        <v>0.1016</v>
      </c>
      <c r="K136" s="99"/>
      <c r="L136" s="101">
        <v>2.1999999999998181</v>
      </c>
      <c r="M136" s="101">
        <v>1118.67</v>
      </c>
      <c r="N136" s="101">
        <v>0</v>
      </c>
      <c r="O136" s="101">
        <v>1118.67</v>
      </c>
      <c r="P136" s="99"/>
      <c r="Q136" s="101">
        <v>2.27</v>
      </c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113">
        <v>0.1016</v>
      </c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</row>
    <row r="137" spans="1:68" ht="27.95" customHeight="1" x14ac:dyDescent="0.2">
      <c r="A137" s="87"/>
      <c r="B137" s="137"/>
      <c r="C137" s="88" t="s">
        <v>222</v>
      </c>
      <c r="D137" s="557" t="s">
        <v>223</v>
      </c>
      <c r="E137" s="557"/>
      <c r="F137" s="557"/>
      <c r="G137" s="557"/>
      <c r="H137" s="89"/>
      <c r="I137" s="89"/>
      <c r="J137" s="89"/>
      <c r="K137" s="90">
        <v>-371.78999999999996</v>
      </c>
      <c r="L137" s="90">
        <v>-372.6</v>
      </c>
      <c r="M137" s="90">
        <v>-384.13</v>
      </c>
      <c r="N137" s="90">
        <v>0</v>
      </c>
      <c r="O137" s="90">
        <v>-384.13</v>
      </c>
      <c r="P137" s="90">
        <v>-384.13</v>
      </c>
      <c r="Q137" s="90">
        <v>-384.8</v>
      </c>
      <c r="R137" s="90">
        <v>-445.98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-445.98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0</v>
      </c>
      <c r="AU137" s="90">
        <v>0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90">
        <v>0</v>
      </c>
      <c r="BG137" s="90">
        <v>0</v>
      </c>
      <c r="BH137" s="90">
        <v>0</v>
      </c>
      <c r="BI137" s="90">
        <v>0</v>
      </c>
      <c r="BJ137" s="90">
        <v>0</v>
      </c>
      <c r="BK137" s="90">
        <v>0</v>
      </c>
      <c r="BL137" s="90">
        <v>0</v>
      </c>
      <c r="BM137" s="90">
        <v>0</v>
      </c>
      <c r="BN137" s="90">
        <v>0</v>
      </c>
      <c r="BO137" s="90">
        <v>0</v>
      </c>
      <c r="BP137" s="78">
        <v>0</v>
      </c>
    </row>
    <row r="138" spans="1:68" s="77" customFormat="1" ht="14.1" customHeight="1" x14ac:dyDescent="0.2">
      <c r="A138" s="91"/>
      <c r="B138" s="138">
        <v>58</v>
      </c>
      <c r="C138" s="540" t="s">
        <v>209</v>
      </c>
      <c r="D138" s="541" t="s">
        <v>210</v>
      </c>
      <c r="E138" s="541"/>
      <c r="F138" s="541"/>
      <c r="G138" s="541"/>
      <c r="H138" s="542" t="s">
        <v>893</v>
      </c>
      <c r="I138" s="93"/>
      <c r="J138" s="93"/>
      <c r="K138" s="94">
        <v>-432.78</v>
      </c>
      <c r="L138" s="94">
        <v>-434.87</v>
      </c>
      <c r="M138" s="94">
        <v>-447.15</v>
      </c>
      <c r="N138" s="94">
        <v>0</v>
      </c>
      <c r="O138" s="94">
        <v>-447.15</v>
      </c>
      <c r="P138" s="94">
        <v>-447.15</v>
      </c>
      <c r="Q138" s="94">
        <v>-448.88</v>
      </c>
      <c r="R138" s="94">
        <v>-520.24</v>
      </c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>
        <v>-520.24</v>
      </c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3"/>
      <c r="BM138" s="93"/>
      <c r="BN138" s="93"/>
      <c r="BO138" s="93"/>
    </row>
    <row r="139" spans="1:68" ht="27.95" customHeight="1" x14ac:dyDescent="0.2">
      <c r="A139" s="95"/>
      <c r="B139" s="139"/>
      <c r="C139" s="536"/>
      <c r="D139" s="538"/>
      <c r="E139" s="538"/>
      <c r="F139" s="538"/>
      <c r="G139" s="538"/>
      <c r="H139" s="537"/>
      <c r="I139" s="99" t="s">
        <v>194</v>
      </c>
      <c r="J139" s="98">
        <v>-54.88</v>
      </c>
      <c r="K139" s="99"/>
      <c r="L139" s="101">
        <v>-2.0900000000000318</v>
      </c>
      <c r="M139" s="101">
        <v>-432.78</v>
      </c>
      <c r="N139" s="101">
        <v>0</v>
      </c>
      <c r="O139" s="101">
        <v>-432.78</v>
      </c>
      <c r="P139" s="99"/>
      <c r="Q139" s="101">
        <v>-1.73</v>
      </c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113">
        <v>-54.88</v>
      </c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</row>
    <row r="140" spans="1:68" s="77" customFormat="1" ht="14.1" customHeight="1" x14ac:dyDescent="0.2">
      <c r="A140" s="96"/>
      <c r="B140" s="140">
        <v>59</v>
      </c>
      <c r="C140" s="536" t="s">
        <v>209</v>
      </c>
      <c r="D140" s="538" t="s">
        <v>210</v>
      </c>
      <c r="E140" s="538"/>
      <c r="F140" s="538"/>
      <c r="G140" s="538"/>
      <c r="H140" s="537" t="s">
        <v>894</v>
      </c>
      <c r="I140" s="101"/>
      <c r="J140" s="101"/>
      <c r="K140" s="102">
        <v>60.99</v>
      </c>
      <c r="L140" s="102">
        <v>62.27</v>
      </c>
      <c r="M140" s="102">
        <v>63.02</v>
      </c>
      <c r="N140" s="102">
        <v>0</v>
      </c>
      <c r="O140" s="102">
        <v>63.02</v>
      </c>
      <c r="P140" s="102">
        <v>63.02</v>
      </c>
      <c r="Q140" s="102">
        <v>64.08</v>
      </c>
      <c r="R140" s="102">
        <v>74.260000000000005</v>
      </c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>
        <v>74.260000000000005</v>
      </c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1"/>
      <c r="BM140" s="101"/>
      <c r="BN140" s="101"/>
      <c r="BO140" s="101"/>
    </row>
    <row r="141" spans="1:68" ht="27.95" customHeight="1" x14ac:dyDescent="0.2">
      <c r="A141" s="95"/>
      <c r="B141" s="139"/>
      <c r="C141" s="536"/>
      <c r="D141" s="538"/>
      <c r="E141" s="538"/>
      <c r="F141" s="538"/>
      <c r="G141" s="538"/>
      <c r="H141" s="537"/>
      <c r="I141" s="99" t="s">
        <v>78</v>
      </c>
      <c r="J141" s="98">
        <v>16.832000000000001</v>
      </c>
      <c r="K141" s="99"/>
      <c r="L141" s="101">
        <v>1.2800000000000011</v>
      </c>
      <c r="M141" s="101">
        <v>60.99</v>
      </c>
      <c r="N141" s="101">
        <v>0</v>
      </c>
      <c r="O141" s="101">
        <v>60.99</v>
      </c>
      <c r="P141" s="99"/>
      <c r="Q141" s="101">
        <v>1.06</v>
      </c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113">
        <v>16.832000000000001</v>
      </c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</row>
    <row r="142" spans="1:68" ht="27.95" customHeight="1" x14ac:dyDescent="0.2">
      <c r="A142" s="83"/>
      <c r="B142" s="136"/>
      <c r="C142" s="84" t="s">
        <v>897</v>
      </c>
      <c r="D142" s="535" t="s">
        <v>227</v>
      </c>
      <c r="E142" s="535"/>
      <c r="F142" s="535"/>
      <c r="G142" s="535"/>
      <c r="H142" s="85"/>
      <c r="I142" s="85"/>
      <c r="J142" s="85"/>
      <c r="K142" s="86">
        <v>26315.72</v>
      </c>
      <c r="L142" s="86">
        <v>26423.03</v>
      </c>
      <c r="M142" s="86">
        <v>27189.57</v>
      </c>
      <c r="N142" s="86"/>
      <c r="O142" s="86">
        <v>27189.57</v>
      </c>
      <c r="P142" s="86">
        <v>27189.57</v>
      </c>
      <c r="Q142" s="86">
        <v>27300.44</v>
      </c>
      <c r="R142" s="86">
        <v>31436.68</v>
      </c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>
        <v>31436.68</v>
      </c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78"/>
    </row>
    <row r="143" spans="1:68" ht="27.95" customHeight="1" x14ac:dyDescent="0.2">
      <c r="A143" s="87"/>
      <c r="B143" s="137"/>
      <c r="C143" s="88" t="s">
        <v>228</v>
      </c>
      <c r="D143" s="557" t="s">
        <v>229</v>
      </c>
      <c r="E143" s="557"/>
      <c r="F143" s="557"/>
      <c r="G143" s="557"/>
      <c r="H143" s="89"/>
      <c r="I143" s="89"/>
      <c r="J143" s="89"/>
      <c r="K143" s="90">
        <v>14536.560000000001</v>
      </c>
      <c r="L143" s="90">
        <v>14570.98</v>
      </c>
      <c r="M143" s="90">
        <v>15019.260000000002</v>
      </c>
      <c r="N143" s="90">
        <v>0</v>
      </c>
      <c r="O143" s="90">
        <v>15019.260000000002</v>
      </c>
      <c r="P143" s="90">
        <v>15019.260000000002</v>
      </c>
      <c r="Q143" s="90">
        <v>15054.82</v>
      </c>
      <c r="R143" s="90">
        <v>17335.75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17335.75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0</v>
      </c>
      <c r="AU143" s="90">
        <v>0</v>
      </c>
      <c r="AV143" s="90">
        <v>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0</v>
      </c>
      <c r="BF143" s="90">
        <v>0</v>
      </c>
      <c r="BG143" s="90">
        <v>0</v>
      </c>
      <c r="BH143" s="90">
        <v>0</v>
      </c>
      <c r="BI143" s="90">
        <v>0</v>
      </c>
      <c r="BJ143" s="90">
        <v>0</v>
      </c>
      <c r="BK143" s="90">
        <v>0</v>
      </c>
      <c r="BL143" s="90">
        <v>0</v>
      </c>
      <c r="BM143" s="90">
        <v>0</v>
      </c>
      <c r="BN143" s="90">
        <v>0</v>
      </c>
      <c r="BO143" s="90">
        <v>0</v>
      </c>
      <c r="BP143" s="78">
        <v>0</v>
      </c>
    </row>
    <row r="144" spans="1:68" s="77" customFormat="1" ht="14.1" customHeight="1" x14ac:dyDescent="0.2">
      <c r="A144" s="91"/>
      <c r="B144" s="138">
        <v>60</v>
      </c>
      <c r="C144" s="540" t="s">
        <v>124</v>
      </c>
      <c r="D144" s="541" t="s">
        <v>125</v>
      </c>
      <c r="E144" s="541"/>
      <c r="F144" s="541"/>
      <c r="G144" s="541"/>
      <c r="H144" s="542" t="s">
        <v>898</v>
      </c>
      <c r="I144" s="93"/>
      <c r="J144" s="93"/>
      <c r="K144" s="94">
        <v>8495.52</v>
      </c>
      <c r="L144" s="94">
        <v>8509.4599999999991</v>
      </c>
      <c r="M144" s="94">
        <v>8777.6200000000008</v>
      </c>
      <c r="N144" s="94">
        <v>0</v>
      </c>
      <c r="O144" s="94">
        <v>8777.6200000000008</v>
      </c>
      <c r="P144" s="94">
        <v>8777.6200000000008</v>
      </c>
      <c r="Q144" s="94">
        <v>8792.02</v>
      </c>
      <c r="R144" s="94">
        <v>10124.08</v>
      </c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>
        <v>10124.08</v>
      </c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3"/>
      <c r="BM144" s="93"/>
      <c r="BN144" s="93"/>
      <c r="BO144" s="93"/>
    </row>
    <row r="145" spans="1:68" ht="14.1" customHeight="1" x14ac:dyDescent="0.2">
      <c r="A145" s="95"/>
      <c r="B145" s="139"/>
      <c r="C145" s="536"/>
      <c r="D145" s="538"/>
      <c r="E145" s="538"/>
      <c r="F145" s="538"/>
      <c r="G145" s="538"/>
      <c r="H145" s="537"/>
      <c r="I145" s="99" t="s">
        <v>136</v>
      </c>
      <c r="J145" s="98">
        <v>15.427</v>
      </c>
      <c r="K145" s="99"/>
      <c r="L145" s="101">
        <v>13.93999999999869</v>
      </c>
      <c r="M145" s="101">
        <v>8495.52</v>
      </c>
      <c r="N145" s="101">
        <v>0</v>
      </c>
      <c r="O145" s="101">
        <v>8495.52</v>
      </c>
      <c r="P145" s="99"/>
      <c r="Q145" s="101">
        <v>14.4</v>
      </c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113">
        <v>15.427</v>
      </c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</row>
    <row r="146" spans="1:68" s="77" customFormat="1" ht="14.1" customHeight="1" x14ac:dyDescent="0.2">
      <c r="A146" s="96"/>
      <c r="B146" s="140">
        <v>61</v>
      </c>
      <c r="C146" s="536" t="s">
        <v>154</v>
      </c>
      <c r="D146" s="538" t="s">
        <v>155</v>
      </c>
      <c r="E146" s="538"/>
      <c r="F146" s="538"/>
      <c r="G146" s="538"/>
      <c r="H146" s="537" t="s">
        <v>899</v>
      </c>
      <c r="I146" s="101"/>
      <c r="J146" s="101"/>
      <c r="K146" s="102">
        <v>6041.04</v>
      </c>
      <c r="L146" s="102">
        <v>6061.52</v>
      </c>
      <c r="M146" s="102">
        <v>6241.64</v>
      </c>
      <c r="N146" s="102">
        <v>0</v>
      </c>
      <c r="O146" s="102">
        <v>6241.64</v>
      </c>
      <c r="P146" s="102">
        <v>6241.64</v>
      </c>
      <c r="Q146" s="102">
        <v>6262.8</v>
      </c>
      <c r="R146" s="102">
        <v>7211.67</v>
      </c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>
        <v>7211.67</v>
      </c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1"/>
      <c r="BM146" s="101"/>
      <c r="BN146" s="101"/>
      <c r="BO146" s="101"/>
    </row>
    <row r="147" spans="1:68" ht="14.1" customHeight="1" x14ac:dyDescent="0.2">
      <c r="A147" s="95"/>
      <c r="B147" s="139"/>
      <c r="C147" s="536"/>
      <c r="D147" s="538"/>
      <c r="E147" s="538"/>
      <c r="F147" s="538"/>
      <c r="G147" s="538"/>
      <c r="H147" s="537"/>
      <c r="I147" s="99" t="s">
        <v>156</v>
      </c>
      <c r="J147" s="98">
        <v>218.22</v>
      </c>
      <c r="K147" s="99"/>
      <c r="L147" s="101">
        <v>20.480000000000473</v>
      </c>
      <c r="M147" s="101">
        <v>6041.04</v>
      </c>
      <c r="N147" s="101">
        <v>0</v>
      </c>
      <c r="O147" s="101">
        <v>6041.04</v>
      </c>
      <c r="P147" s="99"/>
      <c r="Q147" s="101">
        <v>21.16</v>
      </c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113">
        <v>218.22</v>
      </c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</row>
    <row r="148" spans="1:68" ht="27.95" customHeight="1" x14ac:dyDescent="0.2">
      <c r="A148" s="87"/>
      <c r="B148" s="137"/>
      <c r="C148" s="88" t="s">
        <v>232</v>
      </c>
      <c r="D148" s="557" t="s">
        <v>233</v>
      </c>
      <c r="E148" s="557"/>
      <c r="F148" s="557"/>
      <c r="G148" s="557"/>
      <c r="H148" s="89"/>
      <c r="I148" s="89"/>
      <c r="J148" s="89"/>
      <c r="K148" s="90">
        <v>7198.76</v>
      </c>
      <c r="L148" s="90">
        <v>7236.51</v>
      </c>
      <c r="M148" s="90">
        <v>7437.8</v>
      </c>
      <c r="N148" s="90">
        <v>0</v>
      </c>
      <c r="O148" s="90">
        <v>7437.8</v>
      </c>
      <c r="P148" s="90">
        <v>7437.8</v>
      </c>
      <c r="Q148" s="90">
        <v>7476.8</v>
      </c>
      <c r="R148" s="90">
        <v>8609.6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8609.6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0</v>
      </c>
      <c r="AU148" s="90">
        <v>0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90">
        <v>0</v>
      </c>
      <c r="BG148" s="90">
        <v>0</v>
      </c>
      <c r="BH148" s="90">
        <v>0</v>
      </c>
      <c r="BI148" s="90">
        <v>0</v>
      </c>
      <c r="BJ148" s="90">
        <v>0</v>
      </c>
      <c r="BK148" s="90">
        <v>0</v>
      </c>
      <c r="BL148" s="90">
        <v>0</v>
      </c>
      <c r="BM148" s="90">
        <v>0</v>
      </c>
      <c r="BN148" s="90">
        <v>0</v>
      </c>
      <c r="BO148" s="90">
        <v>0</v>
      </c>
      <c r="BP148" s="78">
        <v>0</v>
      </c>
    </row>
    <row r="149" spans="1:68" s="77" customFormat="1" ht="14.1" customHeight="1" x14ac:dyDescent="0.2">
      <c r="A149" s="91"/>
      <c r="B149" s="138">
        <v>62</v>
      </c>
      <c r="C149" s="540" t="s">
        <v>234</v>
      </c>
      <c r="D149" s="541" t="s">
        <v>235</v>
      </c>
      <c r="E149" s="541"/>
      <c r="F149" s="541"/>
      <c r="G149" s="541"/>
      <c r="H149" s="542" t="s">
        <v>873</v>
      </c>
      <c r="I149" s="93"/>
      <c r="J149" s="93"/>
      <c r="K149" s="94">
        <v>7198.76</v>
      </c>
      <c r="L149" s="94">
        <v>7236.51</v>
      </c>
      <c r="M149" s="94">
        <v>7437.8</v>
      </c>
      <c r="N149" s="94">
        <v>0</v>
      </c>
      <c r="O149" s="94">
        <v>7437.8</v>
      </c>
      <c r="P149" s="94">
        <v>7437.8</v>
      </c>
      <c r="Q149" s="94">
        <v>7476.8</v>
      </c>
      <c r="R149" s="94">
        <v>8609.6</v>
      </c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>
        <v>8609.6</v>
      </c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3"/>
      <c r="BM149" s="93"/>
      <c r="BN149" s="93"/>
      <c r="BO149" s="93"/>
    </row>
    <row r="150" spans="1:68" ht="14.1" customHeight="1" x14ac:dyDescent="0.2">
      <c r="A150" s="95"/>
      <c r="B150" s="139"/>
      <c r="C150" s="536"/>
      <c r="D150" s="538"/>
      <c r="E150" s="538"/>
      <c r="F150" s="538"/>
      <c r="G150" s="538"/>
      <c r="H150" s="537"/>
      <c r="I150" s="97" t="s">
        <v>236</v>
      </c>
      <c r="J150" s="98">
        <v>0.97389999999999999</v>
      </c>
      <c r="K150" s="99"/>
      <c r="L150" s="101">
        <v>37.75</v>
      </c>
      <c r="M150" s="101">
        <v>7198.76</v>
      </c>
      <c r="N150" s="101">
        <v>0</v>
      </c>
      <c r="O150" s="101">
        <v>7198.76</v>
      </c>
      <c r="P150" s="99"/>
      <c r="Q150" s="101">
        <v>39</v>
      </c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113">
        <v>0.97389999999999999</v>
      </c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</row>
    <row r="151" spans="1:68" ht="27.95" customHeight="1" x14ac:dyDescent="0.2">
      <c r="A151" s="87"/>
      <c r="B151" s="137"/>
      <c r="C151" s="88" t="s">
        <v>238</v>
      </c>
      <c r="D151" s="557" t="s">
        <v>239</v>
      </c>
      <c r="E151" s="557"/>
      <c r="F151" s="557"/>
      <c r="G151" s="557"/>
      <c r="H151" s="89"/>
      <c r="I151" s="89"/>
      <c r="J151" s="89"/>
      <c r="K151" s="90">
        <v>6737.45</v>
      </c>
      <c r="L151" s="90">
        <v>6773.93</v>
      </c>
      <c r="M151" s="90">
        <v>6961.1900000000005</v>
      </c>
      <c r="N151" s="90">
        <v>0</v>
      </c>
      <c r="O151" s="90">
        <v>6961.1900000000005</v>
      </c>
      <c r="P151" s="90">
        <v>6961.1900000000005</v>
      </c>
      <c r="Q151" s="90">
        <v>6998.880000000001</v>
      </c>
      <c r="R151" s="90">
        <v>8059.26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8059.26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0</v>
      </c>
      <c r="AU151" s="90">
        <v>0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90">
        <v>0</v>
      </c>
      <c r="BG151" s="90">
        <v>0</v>
      </c>
      <c r="BH151" s="90">
        <v>0</v>
      </c>
      <c r="BI151" s="90">
        <v>0</v>
      </c>
      <c r="BJ151" s="90">
        <v>0</v>
      </c>
      <c r="BK151" s="90">
        <v>0</v>
      </c>
      <c r="BL151" s="90">
        <v>0</v>
      </c>
      <c r="BM151" s="90">
        <v>0</v>
      </c>
      <c r="BN151" s="90">
        <v>0</v>
      </c>
      <c r="BO151" s="90">
        <v>0</v>
      </c>
      <c r="BP151" s="78">
        <v>0</v>
      </c>
    </row>
    <row r="152" spans="1:68" s="77" customFormat="1" ht="14.1" customHeight="1" x14ac:dyDescent="0.2">
      <c r="A152" s="91"/>
      <c r="B152" s="138">
        <v>63</v>
      </c>
      <c r="C152" s="540" t="s">
        <v>187</v>
      </c>
      <c r="D152" s="541" t="s">
        <v>240</v>
      </c>
      <c r="E152" s="541"/>
      <c r="F152" s="541"/>
      <c r="G152" s="541"/>
      <c r="H152" s="558" t="s">
        <v>902</v>
      </c>
      <c r="I152" s="93"/>
      <c r="J152" s="93"/>
      <c r="K152" s="94">
        <v>471.77</v>
      </c>
      <c r="L152" s="94">
        <v>476.83</v>
      </c>
      <c r="M152" s="94">
        <v>487.44</v>
      </c>
      <c r="N152" s="94">
        <v>0</v>
      </c>
      <c r="O152" s="94">
        <v>487.44</v>
      </c>
      <c r="P152" s="94">
        <v>487.44</v>
      </c>
      <c r="Q152" s="94">
        <v>492.67</v>
      </c>
      <c r="R152" s="94">
        <v>567.30999999999995</v>
      </c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>
        <v>567.30999999999995</v>
      </c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3"/>
      <c r="BM152" s="93"/>
      <c r="BN152" s="93"/>
      <c r="BO152" s="93"/>
    </row>
    <row r="153" spans="1:68" ht="14.1" customHeight="1" x14ac:dyDescent="0.2">
      <c r="A153" s="95"/>
      <c r="B153" s="139"/>
      <c r="C153" s="536"/>
      <c r="D153" s="538"/>
      <c r="E153" s="538"/>
      <c r="F153" s="538"/>
      <c r="G153" s="538"/>
      <c r="H153" s="555"/>
      <c r="I153" s="99" t="s">
        <v>241</v>
      </c>
      <c r="J153" s="98">
        <v>0.97389999999999999</v>
      </c>
      <c r="K153" s="99"/>
      <c r="L153" s="101">
        <v>5.0600000000000023</v>
      </c>
      <c r="M153" s="101">
        <v>471.77</v>
      </c>
      <c r="N153" s="101">
        <v>0</v>
      </c>
      <c r="O153" s="101">
        <v>471.77</v>
      </c>
      <c r="P153" s="99"/>
      <c r="Q153" s="101">
        <v>5.23</v>
      </c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113">
        <v>0.97389999999999999</v>
      </c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</row>
    <row r="154" spans="1:68" s="77" customFormat="1" ht="14.1" customHeight="1" x14ac:dyDescent="0.2">
      <c r="A154" s="96"/>
      <c r="B154" s="140">
        <v>64</v>
      </c>
      <c r="C154" s="536" t="s">
        <v>242</v>
      </c>
      <c r="D154" s="538" t="s">
        <v>243</v>
      </c>
      <c r="E154" s="538"/>
      <c r="F154" s="538"/>
      <c r="G154" s="538"/>
      <c r="H154" s="537" t="s">
        <v>903</v>
      </c>
      <c r="I154" s="101"/>
      <c r="J154" s="101"/>
      <c r="K154" s="102">
        <v>830.54</v>
      </c>
      <c r="L154" s="102">
        <v>834.42</v>
      </c>
      <c r="M154" s="102">
        <v>858.12</v>
      </c>
      <c r="N154" s="102">
        <v>0</v>
      </c>
      <c r="O154" s="102">
        <v>858.12</v>
      </c>
      <c r="P154" s="102">
        <v>858.12</v>
      </c>
      <c r="Q154" s="102">
        <v>862.13</v>
      </c>
      <c r="R154" s="102">
        <v>992.75</v>
      </c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>
        <v>992.75</v>
      </c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1"/>
      <c r="BM154" s="101"/>
      <c r="BN154" s="101"/>
      <c r="BO154" s="101"/>
    </row>
    <row r="155" spans="1:68" ht="14.1" customHeight="1" x14ac:dyDescent="0.2">
      <c r="A155" s="95"/>
      <c r="B155" s="139"/>
      <c r="C155" s="536"/>
      <c r="D155" s="538"/>
      <c r="E155" s="538"/>
      <c r="F155" s="538"/>
      <c r="G155" s="538"/>
      <c r="H155" s="537"/>
      <c r="I155" s="97" t="s">
        <v>208</v>
      </c>
      <c r="J155" s="98">
        <v>5.8433999999999999</v>
      </c>
      <c r="K155" s="99"/>
      <c r="L155" s="101">
        <v>3.8799999999999955</v>
      </c>
      <c r="M155" s="101">
        <v>830.54</v>
      </c>
      <c r="N155" s="101">
        <v>0</v>
      </c>
      <c r="O155" s="101">
        <v>830.54</v>
      </c>
      <c r="P155" s="99"/>
      <c r="Q155" s="101">
        <v>4.01</v>
      </c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113">
        <v>5.8433999999999999</v>
      </c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</row>
    <row r="156" spans="1:68" s="77" customFormat="1" ht="14.1" customHeight="1" x14ac:dyDescent="0.2">
      <c r="A156" s="96"/>
      <c r="B156" s="140">
        <v>65</v>
      </c>
      <c r="C156" s="536" t="s">
        <v>245</v>
      </c>
      <c r="D156" s="538" t="s">
        <v>246</v>
      </c>
      <c r="E156" s="538"/>
      <c r="F156" s="538"/>
      <c r="G156" s="538"/>
      <c r="H156" s="537" t="s">
        <v>904</v>
      </c>
      <c r="I156" s="101"/>
      <c r="J156" s="101"/>
      <c r="K156" s="102">
        <v>371.21</v>
      </c>
      <c r="L156" s="102">
        <v>374.02</v>
      </c>
      <c r="M156" s="102">
        <v>383.54</v>
      </c>
      <c r="N156" s="102">
        <v>0</v>
      </c>
      <c r="O156" s="102">
        <v>383.54</v>
      </c>
      <c r="P156" s="102">
        <v>383.54</v>
      </c>
      <c r="Q156" s="102">
        <v>386.44</v>
      </c>
      <c r="R156" s="102">
        <v>444.99</v>
      </c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>
        <v>444.99</v>
      </c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1"/>
      <c r="BM156" s="101"/>
      <c r="BN156" s="101"/>
      <c r="BO156" s="101"/>
    </row>
    <row r="157" spans="1:68" ht="14.1" customHeight="1" x14ac:dyDescent="0.2">
      <c r="A157" s="95"/>
      <c r="B157" s="139"/>
      <c r="C157" s="536"/>
      <c r="D157" s="538"/>
      <c r="E157" s="538"/>
      <c r="F157" s="538"/>
      <c r="G157" s="538"/>
      <c r="H157" s="537"/>
      <c r="I157" s="99" t="s">
        <v>78</v>
      </c>
      <c r="J157" s="98">
        <v>30.376000000000001</v>
      </c>
      <c r="K157" s="99"/>
      <c r="L157" s="101">
        <v>2.8100000000000023</v>
      </c>
      <c r="M157" s="101">
        <v>371.21</v>
      </c>
      <c r="N157" s="101">
        <v>0</v>
      </c>
      <c r="O157" s="101">
        <v>371.21</v>
      </c>
      <c r="P157" s="99"/>
      <c r="Q157" s="101">
        <v>2.9</v>
      </c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  <c r="AJ157" s="99"/>
      <c r="AK157" s="113">
        <v>30.376000000000001</v>
      </c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</row>
    <row r="158" spans="1:68" s="77" customFormat="1" ht="14.1" customHeight="1" x14ac:dyDescent="0.2">
      <c r="A158" s="96"/>
      <c r="B158" s="140">
        <v>66</v>
      </c>
      <c r="C158" s="536" t="s">
        <v>248</v>
      </c>
      <c r="D158" s="538" t="s">
        <v>249</v>
      </c>
      <c r="E158" s="538"/>
      <c r="F158" s="538"/>
      <c r="G158" s="538"/>
      <c r="H158" s="537" t="s">
        <v>905</v>
      </c>
      <c r="I158" s="101"/>
      <c r="J158" s="101"/>
      <c r="K158" s="102">
        <v>863.01</v>
      </c>
      <c r="L158" s="102">
        <v>867.06</v>
      </c>
      <c r="M158" s="102">
        <v>891.67</v>
      </c>
      <c r="N158" s="102">
        <v>0</v>
      </c>
      <c r="O158" s="102">
        <v>891.67</v>
      </c>
      <c r="P158" s="102">
        <v>891.67</v>
      </c>
      <c r="Q158" s="102">
        <v>895.84999999999991</v>
      </c>
      <c r="R158" s="102">
        <v>1031.58</v>
      </c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>
        <v>1031.58</v>
      </c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1"/>
      <c r="BM158" s="101"/>
      <c r="BN158" s="101"/>
      <c r="BO158" s="101"/>
    </row>
    <row r="159" spans="1:68" ht="14.1" customHeight="1" x14ac:dyDescent="0.2">
      <c r="A159" s="95"/>
      <c r="B159" s="139"/>
      <c r="C159" s="536"/>
      <c r="D159" s="538"/>
      <c r="E159" s="538"/>
      <c r="F159" s="538"/>
      <c r="G159" s="538"/>
      <c r="H159" s="537"/>
      <c r="I159" s="99" t="s">
        <v>78</v>
      </c>
      <c r="J159" s="98">
        <v>70.91</v>
      </c>
      <c r="K159" s="99"/>
      <c r="L159" s="101">
        <v>4.0499999999999545</v>
      </c>
      <c r="M159" s="101">
        <v>863.01</v>
      </c>
      <c r="N159" s="101">
        <v>0</v>
      </c>
      <c r="O159" s="101">
        <v>863.01</v>
      </c>
      <c r="P159" s="99"/>
      <c r="Q159" s="101">
        <v>4.18</v>
      </c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  <c r="AJ159" s="99"/>
      <c r="AK159" s="113">
        <v>70.91</v>
      </c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</row>
    <row r="160" spans="1:68" s="77" customFormat="1" ht="14.1" customHeight="1" x14ac:dyDescent="0.2">
      <c r="A160" s="96"/>
      <c r="B160" s="140">
        <v>67</v>
      </c>
      <c r="C160" s="536" t="s">
        <v>251</v>
      </c>
      <c r="D160" s="538" t="s">
        <v>252</v>
      </c>
      <c r="E160" s="538"/>
      <c r="F160" s="538"/>
      <c r="G160" s="538"/>
      <c r="H160" s="537" t="s">
        <v>906</v>
      </c>
      <c r="I160" s="101"/>
      <c r="J160" s="101"/>
      <c r="K160" s="102">
        <v>3375.84</v>
      </c>
      <c r="L160" s="102">
        <v>3388.52</v>
      </c>
      <c r="M160" s="102">
        <v>3487.94</v>
      </c>
      <c r="N160" s="102">
        <v>0</v>
      </c>
      <c r="O160" s="102">
        <v>3487.94</v>
      </c>
      <c r="P160" s="102">
        <v>3487.94</v>
      </c>
      <c r="Q160" s="102">
        <v>3501.04</v>
      </c>
      <c r="R160" s="102">
        <v>4031.47</v>
      </c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>
        <v>4031.47</v>
      </c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1"/>
      <c r="BM160" s="101"/>
      <c r="BN160" s="101"/>
      <c r="BO160" s="101"/>
    </row>
    <row r="161" spans="1:68" ht="14.1" customHeight="1" x14ac:dyDescent="0.2">
      <c r="A161" s="95"/>
      <c r="B161" s="139"/>
      <c r="C161" s="536"/>
      <c r="D161" s="538"/>
      <c r="E161" s="538"/>
      <c r="F161" s="538"/>
      <c r="G161" s="538"/>
      <c r="H161" s="537"/>
      <c r="I161" s="99" t="s">
        <v>194</v>
      </c>
      <c r="J161" s="98">
        <v>293.125</v>
      </c>
      <c r="K161" s="99"/>
      <c r="L161" s="101">
        <v>12.679999999999836</v>
      </c>
      <c r="M161" s="101">
        <v>3375.84</v>
      </c>
      <c r="N161" s="101">
        <v>0</v>
      </c>
      <c r="O161" s="101">
        <v>3375.84</v>
      </c>
      <c r="P161" s="99"/>
      <c r="Q161" s="101">
        <v>13.1</v>
      </c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113">
        <v>293.125</v>
      </c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</row>
    <row r="162" spans="1:68" s="77" customFormat="1" ht="14.1" customHeight="1" x14ac:dyDescent="0.2">
      <c r="A162" s="96"/>
      <c r="B162" s="140">
        <v>68</v>
      </c>
      <c r="C162" s="536" t="s">
        <v>254</v>
      </c>
      <c r="D162" s="538" t="s">
        <v>255</v>
      </c>
      <c r="E162" s="538"/>
      <c r="F162" s="538"/>
      <c r="G162" s="538"/>
      <c r="H162" s="537" t="s">
        <v>907</v>
      </c>
      <c r="I162" s="101"/>
      <c r="J162" s="101"/>
      <c r="K162" s="102">
        <v>825.08</v>
      </c>
      <c r="L162" s="102">
        <v>833.08</v>
      </c>
      <c r="M162" s="102">
        <v>852.48</v>
      </c>
      <c r="N162" s="102">
        <v>0</v>
      </c>
      <c r="O162" s="102">
        <v>852.48</v>
      </c>
      <c r="P162" s="102">
        <v>852.48</v>
      </c>
      <c r="Q162" s="102">
        <v>860.75</v>
      </c>
      <c r="R162" s="102">
        <v>991.16</v>
      </c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>
        <v>991.16</v>
      </c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1"/>
      <c r="BM162" s="101"/>
      <c r="BN162" s="101"/>
      <c r="BO162" s="101"/>
    </row>
    <row r="163" spans="1:68" ht="14.1" customHeight="1" x14ac:dyDescent="0.2">
      <c r="A163" s="95"/>
      <c r="B163" s="139"/>
      <c r="C163" s="536"/>
      <c r="D163" s="538"/>
      <c r="E163" s="538"/>
      <c r="F163" s="538"/>
      <c r="G163" s="538"/>
      <c r="H163" s="537"/>
      <c r="I163" s="99" t="s">
        <v>102</v>
      </c>
      <c r="J163" s="98">
        <v>5.8433999999999999</v>
      </c>
      <c r="K163" s="99"/>
      <c r="L163" s="101">
        <v>8</v>
      </c>
      <c r="M163" s="101">
        <v>825.08</v>
      </c>
      <c r="N163" s="101">
        <v>0</v>
      </c>
      <c r="O163" s="101">
        <v>825.08</v>
      </c>
      <c r="P163" s="99"/>
      <c r="Q163" s="101">
        <v>8.27</v>
      </c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113">
        <v>5.8433999999999999</v>
      </c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</row>
    <row r="164" spans="1:68" s="77" customFormat="1" ht="14.1" customHeight="1" x14ac:dyDescent="0.2">
      <c r="A164" s="96"/>
      <c r="B164" s="140">
        <v>69</v>
      </c>
      <c r="C164" s="536" t="s">
        <v>256</v>
      </c>
      <c r="D164" s="538" t="s">
        <v>257</v>
      </c>
      <c r="E164" s="538"/>
      <c r="F164" s="538"/>
      <c r="G164" s="538"/>
      <c r="H164" s="537" t="s">
        <v>908</v>
      </c>
      <c r="I164" s="101"/>
      <c r="J164" s="101"/>
      <c r="K164" s="102"/>
      <c r="L164" s="102"/>
      <c r="M164" s="102">
        <v>0</v>
      </c>
      <c r="N164" s="102">
        <v>0</v>
      </c>
      <c r="O164" s="102">
        <v>0</v>
      </c>
      <c r="P164" s="102">
        <v>0</v>
      </c>
      <c r="Q164" s="102">
        <v>0</v>
      </c>
      <c r="R164" s="102">
        <v>0</v>
      </c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1"/>
      <c r="BM164" s="101"/>
      <c r="BN164" s="101"/>
      <c r="BO164" s="101"/>
    </row>
    <row r="165" spans="1:68" ht="14.1" customHeight="1" x14ac:dyDescent="0.2">
      <c r="A165" s="95"/>
      <c r="B165" s="139"/>
      <c r="C165" s="536"/>
      <c r="D165" s="538"/>
      <c r="E165" s="538"/>
      <c r="F165" s="538"/>
      <c r="G165" s="538"/>
      <c r="H165" s="537"/>
      <c r="I165" s="99" t="s">
        <v>102</v>
      </c>
      <c r="J165" s="98">
        <v>0.97389999999999999</v>
      </c>
      <c r="K165" s="99"/>
      <c r="L165" s="101">
        <v>0</v>
      </c>
      <c r="M165" s="101">
        <v>0</v>
      </c>
      <c r="N165" s="101">
        <v>0</v>
      </c>
      <c r="O165" s="101">
        <v>0</v>
      </c>
      <c r="P165" s="99"/>
      <c r="Q165" s="101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113">
        <v>0.97389999999999999</v>
      </c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</row>
    <row r="166" spans="1:68" ht="42" customHeight="1" x14ac:dyDescent="0.2">
      <c r="A166" s="87"/>
      <c r="B166" s="137"/>
      <c r="C166" s="88" t="s">
        <v>258</v>
      </c>
      <c r="D166" s="557" t="s">
        <v>259</v>
      </c>
      <c r="E166" s="557"/>
      <c r="F166" s="557"/>
      <c r="G166" s="557"/>
      <c r="H166" s="89"/>
      <c r="I166" s="89"/>
      <c r="J166" s="89"/>
      <c r="K166" s="90">
        <v>11.48</v>
      </c>
      <c r="L166" s="90">
        <v>12.99</v>
      </c>
      <c r="M166" s="90">
        <v>11.86</v>
      </c>
      <c r="N166" s="90">
        <v>0</v>
      </c>
      <c r="O166" s="90">
        <v>11.86</v>
      </c>
      <c r="P166" s="90">
        <v>11.86</v>
      </c>
      <c r="Q166" s="90">
        <v>13.42</v>
      </c>
      <c r="R166" s="90">
        <v>15.46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15.46</v>
      </c>
      <c r="AL166" s="90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90">
        <v>0</v>
      </c>
      <c r="AT166" s="90">
        <v>0</v>
      </c>
      <c r="AU166" s="90">
        <v>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90">
        <v>0</v>
      </c>
      <c r="BF166" s="90">
        <v>0</v>
      </c>
      <c r="BG166" s="90">
        <v>0</v>
      </c>
      <c r="BH166" s="90">
        <v>0</v>
      </c>
      <c r="BI166" s="90">
        <v>0</v>
      </c>
      <c r="BJ166" s="90">
        <v>0</v>
      </c>
      <c r="BK166" s="90">
        <v>0</v>
      </c>
      <c r="BL166" s="90">
        <v>0</v>
      </c>
      <c r="BM166" s="90">
        <v>0</v>
      </c>
      <c r="BN166" s="90">
        <v>0</v>
      </c>
      <c r="BO166" s="90">
        <v>0</v>
      </c>
      <c r="BP166" s="78">
        <v>0</v>
      </c>
    </row>
    <row r="167" spans="1:68" s="77" customFormat="1" ht="14.1" customHeight="1" x14ac:dyDescent="0.2">
      <c r="A167" s="91"/>
      <c r="B167" s="138">
        <v>70</v>
      </c>
      <c r="C167" s="540" t="s">
        <v>124</v>
      </c>
      <c r="D167" s="541" t="s">
        <v>125</v>
      </c>
      <c r="E167" s="541"/>
      <c r="F167" s="541"/>
      <c r="G167" s="541"/>
      <c r="H167" s="542" t="s">
        <v>910</v>
      </c>
      <c r="I167" s="93"/>
      <c r="J167" s="93"/>
      <c r="K167" s="94">
        <v>11.48</v>
      </c>
      <c r="L167" s="94">
        <v>12.99</v>
      </c>
      <c r="M167" s="94">
        <v>11.86</v>
      </c>
      <c r="N167" s="94">
        <v>0</v>
      </c>
      <c r="O167" s="94">
        <v>11.86</v>
      </c>
      <c r="P167" s="94">
        <v>11.86</v>
      </c>
      <c r="Q167" s="94">
        <v>13.42</v>
      </c>
      <c r="R167" s="94">
        <v>15.46</v>
      </c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>
        <v>15.46</v>
      </c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3"/>
      <c r="BM167" s="93"/>
      <c r="BN167" s="93"/>
      <c r="BO167" s="93"/>
    </row>
    <row r="168" spans="1:68" ht="14.1" customHeight="1" x14ac:dyDescent="0.2">
      <c r="A168" s="95"/>
      <c r="B168" s="139"/>
      <c r="C168" s="536"/>
      <c r="D168" s="538"/>
      <c r="E168" s="538"/>
      <c r="F168" s="538"/>
      <c r="G168" s="538"/>
      <c r="H168" s="537"/>
      <c r="I168" s="97" t="s">
        <v>260</v>
      </c>
      <c r="J168" s="98">
        <v>5.4811100000000001</v>
      </c>
      <c r="K168" s="99"/>
      <c r="L168" s="101">
        <v>1.5099999999999998</v>
      </c>
      <c r="M168" s="101">
        <v>11.48</v>
      </c>
      <c r="N168" s="101">
        <v>0</v>
      </c>
      <c r="O168" s="101">
        <v>11.48</v>
      </c>
      <c r="P168" s="99"/>
      <c r="Q168" s="101">
        <v>1.56</v>
      </c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113">
        <v>5.4811100000000001</v>
      </c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</row>
    <row r="169" spans="1:68" ht="27.95" customHeight="1" x14ac:dyDescent="0.2">
      <c r="A169" s="87"/>
      <c r="B169" s="137"/>
      <c r="C169" s="88" t="s">
        <v>262</v>
      </c>
      <c r="D169" s="557" t="s">
        <v>263</v>
      </c>
      <c r="E169" s="557"/>
      <c r="F169" s="557"/>
      <c r="G169" s="557"/>
      <c r="H169" s="89"/>
      <c r="I169" s="89"/>
      <c r="J169" s="89"/>
      <c r="K169" s="90">
        <v>-2168.5300000000002</v>
      </c>
      <c r="L169" s="90">
        <v>-2171.38</v>
      </c>
      <c r="M169" s="90">
        <v>-2240.54</v>
      </c>
      <c r="N169" s="90">
        <v>0</v>
      </c>
      <c r="O169" s="90">
        <v>-2240.54</v>
      </c>
      <c r="P169" s="90">
        <v>-2240.54</v>
      </c>
      <c r="Q169" s="90">
        <v>-2243.48</v>
      </c>
      <c r="R169" s="90">
        <v>-2583.39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90">
        <v>0</v>
      </c>
      <c r="AJ169" s="90">
        <v>0</v>
      </c>
      <c r="AK169" s="90">
        <v>-2583.39</v>
      </c>
      <c r="AL169" s="90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0</v>
      </c>
      <c r="AU169" s="90">
        <v>0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90">
        <v>0</v>
      </c>
      <c r="BF169" s="90">
        <v>0</v>
      </c>
      <c r="BG169" s="90">
        <v>0</v>
      </c>
      <c r="BH169" s="90">
        <v>0</v>
      </c>
      <c r="BI169" s="90">
        <v>0</v>
      </c>
      <c r="BJ169" s="90">
        <v>0</v>
      </c>
      <c r="BK169" s="90">
        <v>0</v>
      </c>
      <c r="BL169" s="90">
        <v>0</v>
      </c>
      <c r="BM169" s="90">
        <v>0</v>
      </c>
      <c r="BN169" s="90">
        <v>0</v>
      </c>
      <c r="BO169" s="90">
        <v>0</v>
      </c>
      <c r="BP169" s="78">
        <v>0</v>
      </c>
    </row>
    <row r="170" spans="1:68" s="77" customFormat="1" ht="14.1" customHeight="1" x14ac:dyDescent="0.2">
      <c r="A170" s="91"/>
      <c r="B170" s="138">
        <v>71</v>
      </c>
      <c r="C170" s="540" t="s">
        <v>234</v>
      </c>
      <c r="D170" s="541" t="s">
        <v>235</v>
      </c>
      <c r="E170" s="541"/>
      <c r="F170" s="541"/>
      <c r="G170" s="541"/>
      <c r="H170" s="542" t="s">
        <v>873</v>
      </c>
      <c r="I170" s="93"/>
      <c r="J170" s="93"/>
      <c r="K170" s="94">
        <v>-2168.5300000000002</v>
      </c>
      <c r="L170" s="94">
        <v>-2171.38</v>
      </c>
      <c r="M170" s="94">
        <v>-2240.54</v>
      </c>
      <c r="N170" s="94">
        <v>0</v>
      </c>
      <c r="O170" s="94">
        <v>-2240.54</v>
      </c>
      <c r="P170" s="94">
        <v>-2240.54</v>
      </c>
      <c r="Q170" s="94">
        <v>-2243.48</v>
      </c>
      <c r="R170" s="94">
        <v>-2583.39</v>
      </c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>
        <v>-2583.39</v>
      </c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3"/>
      <c r="BM170" s="93"/>
      <c r="BN170" s="93"/>
      <c r="BO170" s="93"/>
    </row>
    <row r="171" spans="1:68" ht="14.1" customHeight="1" x14ac:dyDescent="0.2">
      <c r="A171" s="95"/>
      <c r="B171" s="139"/>
      <c r="C171" s="536"/>
      <c r="D171" s="538"/>
      <c r="E171" s="538"/>
      <c r="F171" s="538"/>
      <c r="G171" s="538"/>
      <c r="H171" s="537"/>
      <c r="I171" s="99" t="s">
        <v>78</v>
      </c>
      <c r="J171" s="98">
        <v>-30.190999999999999</v>
      </c>
      <c r="K171" s="99"/>
      <c r="L171" s="101">
        <v>-2.8499999999999091</v>
      </c>
      <c r="M171" s="101">
        <v>-2168.5300000000002</v>
      </c>
      <c r="N171" s="101">
        <v>0</v>
      </c>
      <c r="O171" s="101">
        <v>-2168.5300000000002</v>
      </c>
      <c r="P171" s="99"/>
      <c r="Q171" s="101">
        <v>-2.94</v>
      </c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113">
        <v>-30.190999999999999</v>
      </c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</row>
    <row r="172" spans="1:68" ht="27.95" customHeight="1" x14ac:dyDescent="0.2">
      <c r="A172" s="83"/>
      <c r="B172" s="136"/>
      <c r="C172" s="84" t="s">
        <v>914</v>
      </c>
      <c r="D172" s="535" t="s">
        <v>266</v>
      </c>
      <c r="E172" s="535"/>
      <c r="F172" s="535"/>
      <c r="G172" s="535"/>
      <c r="H172" s="85"/>
      <c r="I172" s="85"/>
      <c r="J172" s="85"/>
      <c r="K172" s="86">
        <v>28683.18</v>
      </c>
      <c r="L172" s="86">
        <v>28796.79</v>
      </c>
      <c r="M172" s="86">
        <v>29635.64</v>
      </c>
      <c r="N172" s="86"/>
      <c r="O172" s="86">
        <v>29635.64</v>
      </c>
      <c r="P172" s="86">
        <v>29635.64</v>
      </c>
      <c r="Q172" s="86">
        <v>29729.54</v>
      </c>
      <c r="R172" s="86">
        <v>34456.339999999997</v>
      </c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>
        <v>34456.339999999997</v>
      </c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78"/>
    </row>
    <row r="173" spans="1:68" ht="27.95" customHeight="1" x14ac:dyDescent="0.2">
      <c r="A173" s="87"/>
      <c r="B173" s="137"/>
      <c r="C173" s="88" t="s">
        <v>267</v>
      </c>
      <c r="D173" s="557" t="s">
        <v>268</v>
      </c>
      <c r="E173" s="557"/>
      <c r="F173" s="557"/>
      <c r="G173" s="557"/>
      <c r="H173" s="89"/>
      <c r="I173" s="89"/>
      <c r="J173" s="89"/>
      <c r="K173" s="90">
        <v>15263.939999999999</v>
      </c>
      <c r="L173" s="90">
        <v>15300.04</v>
      </c>
      <c r="M173" s="90">
        <v>15770.79</v>
      </c>
      <c r="N173" s="90">
        <v>0</v>
      </c>
      <c r="O173" s="90">
        <v>15770.79</v>
      </c>
      <c r="P173" s="90">
        <v>15770.79</v>
      </c>
      <c r="Q173" s="90">
        <v>15800.62</v>
      </c>
      <c r="R173" s="90">
        <v>18312.810000000001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18312.810000000001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0</v>
      </c>
      <c r="AU173" s="90">
        <v>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90">
        <v>0</v>
      </c>
      <c r="BG173" s="90">
        <v>0</v>
      </c>
      <c r="BH173" s="90">
        <v>0</v>
      </c>
      <c r="BI173" s="90">
        <v>0</v>
      </c>
      <c r="BJ173" s="90">
        <v>0</v>
      </c>
      <c r="BK173" s="90">
        <v>0</v>
      </c>
      <c r="BL173" s="90">
        <v>0</v>
      </c>
      <c r="BM173" s="90">
        <v>0</v>
      </c>
      <c r="BN173" s="90">
        <v>0</v>
      </c>
      <c r="BO173" s="90">
        <v>0</v>
      </c>
      <c r="BP173" s="78">
        <v>0</v>
      </c>
    </row>
    <row r="174" spans="1:68" s="77" customFormat="1" ht="14.1" customHeight="1" x14ac:dyDescent="0.2">
      <c r="A174" s="91"/>
      <c r="B174" s="138">
        <v>72</v>
      </c>
      <c r="C174" s="540" t="s">
        <v>124</v>
      </c>
      <c r="D174" s="541" t="s">
        <v>125</v>
      </c>
      <c r="E174" s="541"/>
      <c r="F174" s="541"/>
      <c r="G174" s="541"/>
      <c r="H174" s="542" t="s">
        <v>898</v>
      </c>
      <c r="I174" s="93"/>
      <c r="J174" s="93"/>
      <c r="K174" s="94">
        <v>8921.9</v>
      </c>
      <c r="L174" s="94">
        <v>8936.66</v>
      </c>
      <c r="M174" s="94">
        <v>9218.16</v>
      </c>
      <c r="N174" s="94">
        <v>0</v>
      </c>
      <c r="O174" s="94">
        <v>9218.16</v>
      </c>
      <c r="P174" s="94">
        <v>9218.16</v>
      </c>
      <c r="Q174" s="94">
        <v>9230.36</v>
      </c>
      <c r="R174" s="94">
        <v>10697.92</v>
      </c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>
        <v>10697.92</v>
      </c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3"/>
      <c r="BM174" s="93"/>
      <c r="BN174" s="93"/>
      <c r="BO174" s="93"/>
    </row>
    <row r="175" spans="1:68" ht="14.1" customHeight="1" x14ac:dyDescent="0.2">
      <c r="A175" s="95"/>
      <c r="B175" s="139"/>
      <c r="C175" s="536"/>
      <c r="D175" s="538"/>
      <c r="E175" s="538"/>
      <c r="F175" s="538"/>
      <c r="G175" s="538"/>
      <c r="H175" s="537"/>
      <c r="I175" s="99" t="s">
        <v>136</v>
      </c>
      <c r="J175" s="98">
        <v>16.341999999999999</v>
      </c>
      <c r="K175" s="99"/>
      <c r="L175" s="101">
        <v>14.760000000000218</v>
      </c>
      <c r="M175" s="101">
        <v>8921.9</v>
      </c>
      <c r="N175" s="101">
        <v>0</v>
      </c>
      <c r="O175" s="101">
        <v>8921.9</v>
      </c>
      <c r="P175" s="99"/>
      <c r="Q175" s="101">
        <v>12.2</v>
      </c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113">
        <v>16.341999999999999</v>
      </c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</row>
    <row r="176" spans="1:68" s="77" customFormat="1" ht="14.1" customHeight="1" x14ac:dyDescent="0.2">
      <c r="A176" s="96"/>
      <c r="B176" s="140">
        <v>73</v>
      </c>
      <c r="C176" s="536" t="s">
        <v>154</v>
      </c>
      <c r="D176" s="538" t="s">
        <v>155</v>
      </c>
      <c r="E176" s="538"/>
      <c r="F176" s="538"/>
      <c r="G176" s="538"/>
      <c r="H176" s="537" t="s">
        <v>899</v>
      </c>
      <c r="I176" s="101"/>
      <c r="J176" s="101"/>
      <c r="K176" s="102">
        <v>6342.04</v>
      </c>
      <c r="L176" s="102">
        <v>6363.38</v>
      </c>
      <c r="M176" s="102">
        <v>6552.63</v>
      </c>
      <c r="N176" s="102">
        <v>0</v>
      </c>
      <c r="O176" s="102">
        <v>6552.63</v>
      </c>
      <c r="P176" s="102">
        <v>6552.63</v>
      </c>
      <c r="Q176" s="102">
        <v>6570.27</v>
      </c>
      <c r="R176" s="102">
        <v>7614.89</v>
      </c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>
        <v>7614.89</v>
      </c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1"/>
      <c r="BM176" s="101"/>
      <c r="BN176" s="101"/>
      <c r="BO176" s="101"/>
    </row>
    <row r="177" spans="1:68" ht="14.1" customHeight="1" x14ac:dyDescent="0.2">
      <c r="A177" s="95"/>
      <c r="B177" s="139"/>
      <c r="C177" s="536"/>
      <c r="D177" s="538"/>
      <c r="E177" s="538"/>
      <c r="F177" s="538"/>
      <c r="G177" s="538"/>
      <c r="H177" s="537"/>
      <c r="I177" s="99" t="s">
        <v>156</v>
      </c>
      <c r="J177" s="98">
        <v>228.61</v>
      </c>
      <c r="K177" s="99"/>
      <c r="L177" s="101">
        <v>21.340000000000146</v>
      </c>
      <c r="M177" s="101">
        <v>6342.04</v>
      </c>
      <c r="N177" s="101">
        <v>0</v>
      </c>
      <c r="O177" s="101">
        <v>6342.04</v>
      </c>
      <c r="P177" s="99"/>
      <c r="Q177" s="101">
        <v>17.64</v>
      </c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113">
        <v>228.61</v>
      </c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</row>
    <row r="178" spans="1:68" ht="27.95" customHeight="1" x14ac:dyDescent="0.2">
      <c r="A178" s="87"/>
      <c r="B178" s="137"/>
      <c r="C178" s="88" t="s">
        <v>271</v>
      </c>
      <c r="D178" s="557" t="s">
        <v>272</v>
      </c>
      <c r="E178" s="557"/>
      <c r="F178" s="557"/>
      <c r="G178" s="557"/>
      <c r="H178" s="89"/>
      <c r="I178" s="89"/>
      <c r="J178" s="89"/>
      <c r="K178" s="90">
        <v>7198.76</v>
      </c>
      <c r="L178" s="90">
        <v>7236.51</v>
      </c>
      <c r="M178" s="90">
        <v>7437.8</v>
      </c>
      <c r="N178" s="90">
        <v>0</v>
      </c>
      <c r="O178" s="90">
        <v>7437.8</v>
      </c>
      <c r="P178" s="90">
        <v>7437.8</v>
      </c>
      <c r="Q178" s="90">
        <v>7469</v>
      </c>
      <c r="R178" s="90">
        <v>8656.52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8656.52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0</v>
      </c>
      <c r="AU178" s="90">
        <v>0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90">
        <v>0</v>
      </c>
      <c r="BG178" s="90">
        <v>0</v>
      </c>
      <c r="BH178" s="90">
        <v>0</v>
      </c>
      <c r="BI178" s="90">
        <v>0</v>
      </c>
      <c r="BJ178" s="90">
        <v>0</v>
      </c>
      <c r="BK178" s="90">
        <v>0</v>
      </c>
      <c r="BL178" s="90">
        <v>0</v>
      </c>
      <c r="BM178" s="90">
        <v>0</v>
      </c>
      <c r="BN178" s="90">
        <v>0</v>
      </c>
      <c r="BO178" s="90">
        <v>0</v>
      </c>
      <c r="BP178" s="78">
        <v>0</v>
      </c>
    </row>
    <row r="179" spans="1:68" s="77" customFormat="1" ht="14.1" customHeight="1" x14ac:dyDescent="0.2">
      <c r="A179" s="91"/>
      <c r="B179" s="138">
        <v>74</v>
      </c>
      <c r="C179" s="540" t="s">
        <v>234</v>
      </c>
      <c r="D179" s="541" t="s">
        <v>235</v>
      </c>
      <c r="E179" s="541"/>
      <c r="F179" s="541"/>
      <c r="G179" s="541"/>
      <c r="H179" s="542" t="s">
        <v>873</v>
      </c>
      <c r="I179" s="93"/>
      <c r="J179" s="93"/>
      <c r="K179" s="94">
        <v>7198.76</v>
      </c>
      <c r="L179" s="94">
        <v>7236.51</v>
      </c>
      <c r="M179" s="94">
        <v>7437.8</v>
      </c>
      <c r="N179" s="94">
        <v>0</v>
      </c>
      <c r="O179" s="94">
        <v>7437.8</v>
      </c>
      <c r="P179" s="94">
        <v>7437.8</v>
      </c>
      <c r="Q179" s="94">
        <v>7469</v>
      </c>
      <c r="R179" s="94">
        <v>8656.52</v>
      </c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>
        <v>8656.52</v>
      </c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3"/>
      <c r="BM179" s="93"/>
      <c r="BN179" s="93"/>
      <c r="BO179" s="93"/>
    </row>
    <row r="180" spans="1:68" ht="14.1" customHeight="1" x14ac:dyDescent="0.2">
      <c r="A180" s="95"/>
      <c r="B180" s="139"/>
      <c r="C180" s="536"/>
      <c r="D180" s="538"/>
      <c r="E180" s="538"/>
      <c r="F180" s="538"/>
      <c r="G180" s="538"/>
      <c r="H180" s="537"/>
      <c r="I180" s="97" t="s">
        <v>236</v>
      </c>
      <c r="J180" s="98">
        <v>0.97389999999999999</v>
      </c>
      <c r="K180" s="99"/>
      <c r="L180" s="101">
        <v>37.75</v>
      </c>
      <c r="M180" s="101">
        <v>7198.76</v>
      </c>
      <c r="N180" s="101">
        <v>0</v>
      </c>
      <c r="O180" s="101">
        <v>7198.76</v>
      </c>
      <c r="P180" s="99"/>
      <c r="Q180" s="101">
        <v>31.2</v>
      </c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113">
        <v>0.97389999999999999</v>
      </c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</row>
    <row r="181" spans="1:68" ht="27.95" customHeight="1" x14ac:dyDescent="0.2">
      <c r="A181" s="87"/>
      <c r="B181" s="137"/>
      <c r="C181" s="88" t="s">
        <v>273</v>
      </c>
      <c r="D181" s="557" t="s">
        <v>274</v>
      </c>
      <c r="E181" s="557"/>
      <c r="F181" s="557"/>
      <c r="G181" s="557"/>
      <c r="H181" s="89"/>
      <c r="I181" s="89"/>
      <c r="J181" s="89"/>
      <c r="K181" s="90">
        <v>8197.52</v>
      </c>
      <c r="L181" s="90">
        <v>8238.5300000000007</v>
      </c>
      <c r="M181" s="90">
        <v>8469.74</v>
      </c>
      <c r="N181" s="90">
        <v>0</v>
      </c>
      <c r="O181" s="90">
        <v>8469.74</v>
      </c>
      <c r="P181" s="90">
        <v>8469.74</v>
      </c>
      <c r="Q181" s="90">
        <v>8503.630000000001</v>
      </c>
      <c r="R181" s="90">
        <v>9855.67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9855.67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0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90">
        <v>0</v>
      </c>
      <c r="BG181" s="90">
        <v>0</v>
      </c>
      <c r="BH181" s="90">
        <v>0</v>
      </c>
      <c r="BI181" s="90">
        <v>0</v>
      </c>
      <c r="BJ181" s="90">
        <v>0</v>
      </c>
      <c r="BK181" s="90">
        <v>0</v>
      </c>
      <c r="BL181" s="90">
        <v>0</v>
      </c>
      <c r="BM181" s="90">
        <v>0</v>
      </c>
      <c r="BN181" s="90">
        <v>0</v>
      </c>
      <c r="BO181" s="90">
        <v>0</v>
      </c>
      <c r="BP181" s="78">
        <v>0</v>
      </c>
    </row>
    <row r="182" spans="1:68" s="77" customFormat="1" ht="14.1" customHeight="1" x14ac:dyDescent="0.2">
      <c r="A182" s="91"/>
      <c r="B182" s="138">
        <v>75</v>
      </c>
      <c r="C182" s="540" t="s">
        <v>187</v>
      </c>
      <c r="D182" s="541" t="s">
        <v>240</v>
      </c>
      <c r="E182" s="541"/>
      <c r="F182" s="541"/>
      <c r="G182" s="541"/>
      <c r="H182" s="558" t="s">
        <v>902</v>
      </c>
      <c r="I182" s="93"/>
      <c r="J182" s="93"/>
      <c r="K182" s="94">
        <v>471.77</v>
      </c>
      <c r="L182" s="94">
        <v>476.83</v>
      </c>
      <c r="M182" s="94">
        <v>487.44</v>
      </c>
      <c r="N182" s="94">
        <v>0</v>
      </c>
      <c r="O182" s="94">
        <v>487.44</v>
      </c>
      <c r="P182" s="94">
        <v>487.44</v>
      </c>
      <c r="Q182" s="94">
        <v>491.62</v>
      </c>
      <c r="R182" s="94">
        <v>569.79</v>
      </c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>
        <v>569.79</v>
      </c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3"/>
      <c r="BM182" s="93"/>
      <c r="BN182" s="93"/>
      <c r="BO182" s="93"/>
    </row>
    <row r="183" spans="1:68" ht="14.1" customHeight="1" x14ac:dyDescent="0.2">
      <c r="A183" s="95"/>
      <c r="B183" s="139"/>
      <c r="C183" s="536"/>
      <c r="D183" s="538"/>
      <c r="E183" s="538"/>
      <c r="F183" s="538"/>
      <c r="G183" s="538"/>
      <c r="H183" s="555"/>
      <c r="I183" s="99" t="s">
        <v>241</v>
      </c>
      <c r="J183" s="98">
        <v>0.97389999999999999</v>
      </c>
      <c r="K183" s="99"/>
      <c r="L183" s="101">
        <v>5.0600000000000023</v>
      </c>
      <c r="M183" s="101">
        <v>471.77</v>
      </c>
      <c r="N183" s="101">
        <v>0</v>
      </c>
      <c r="O183" s="101">
        <v>471.77</v>
      </c>
      <c r="P183" s="99"/>
      <c r="Q183" s="101">
        <v>4.18</v>
      </c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113">
        <v>0.97389999999999999</v>
      </c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99"/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</row>
    <row r="184" spans="1:68" s="77" customFormat="1" ht="14.1" customHeight="1" x14ac:dyDescent="0.2">
      <c r="A184" s="96"/>
      <c r="B184" s="140">
        <v>76</v>
      </c>
      <c r="C184" s="536" t="s">
        <v>242</v>
      </c>
      <c r="D184" s="538" t="s">
        <v>275</v>
      </c>
      <c r="E184" s="538"/>
      <c r="F184" s="538"/>
      <c r="G184" s="538"/>
      <c r="H184" s="537" t="s">
        <v>917</v>
      </c>
      <c r="I184" s="101"/>
      <c r="J184" s="101"/>
      <c r="K184" s="102">
        <v>1034.7</v>
      </c>
      <c r="L184" s="102">
        <v>1039.24</v>
      </c>
      <c r="M184" s="102">
        <v>1069.06</v>
      </c>
      <c r="N184" s="102">
        <v>0</v>
      </c>
      <c r="O184" s="102">
        <v>1069.06</v>
      </c>
      <c r="P184" s="102">
        <v>1069.06</v>
      </c>
      <c r="Q184" s="102">
        <v>1072.81</v>
      </c>
      <c r="R184" s="102">
        <v>1243.3800000000001</v>
      </c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>
        <v>1243.3800000000001</v>
      </c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1"/>
      <c r="BM184" s="101"/>
      <c r="BN184" s="101"/>
      <c r="BO184" s="101"/>
    </row>
    <row r="185" spans="1:68" ht="14.1" customHeight="1" x14ac:dyDescent="0.2">
      <c r="A185" s="95"/>
      <c r="B185" s="139"/>
      <c r="C185" s="536"/>
      <c r="D185" s="538"/>
      <c r="E185" s="538"/>
      <c r="F185" s="538"/>
      <c r="G185" s="538"/>
      <c r="H185" s="537"/>
      <c r="I185" s="97" t="s">
        <v>208</v>
      </c>
      <c r="J185" s="98">
        <v>5.8433999999999999</v>
      </c>
      <c r="K185" s="99"/>
      <c r="L185" s="101">
        <v>4.5399999999999636</v>
      </c>
      <c r="M185" s="101">
        <v>1034.7</v>
      </c>
      <c r="N185" s="101">
        <v>0</v>
      </c>
      <c r="O185" s="101">
        <v>1034.7</v>
      </c>
      <c r="P185" s="99"/>
      <c r="Q185" s="101">
        <v>3.75</v>
      </c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113">
        <v>5.8433999999999999</v>
      </c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</row>
    <row r="186" spans="1:68" s="77" customFormat="1" ht="14.1" customHeight="1" x14ac:dyDescent="0.2">
      <c r="A186" s="96"/>
      <c r="B186" s="140">
        <v>77</v>
      </c>
      <c r="C186" s="536" t="s">
        <v>245</v>
      </c>
      <c r="D186" s="538" t="s">
        <v>246</v>
      </c>
      <c r="E186" s="538"/>
      <c r="F186" s="538"/>
      <c r="G186" s="538"/>
      <c r="H186" s="537" t="s">
        <v>918</v>
      </c>
      <c r="I186" s="101"/>
      <c r="J186" s="101"/>
      <c r="K186" s="102">
        <v>371.21</v>
      </c>
      <c r="L186" s="102">
        <v>374.02</v>
      </c>
      <c r="M186" s="102">
        <v>383.54</v>
      </c>
      <c r="N186" s="102">
        <v>0</v>
      </c>
      <c r="O186" s="102">
        <v>383.54</v>
      </c>
      <c r="P186" s="102">
        <v>383.54</v>
      </c>
      <c r="Q186" s="102">
        <v>385.86</v>
      </c>
      <c r="R186" s="102">
        <v>447.21</v>
      </c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>
        <v>447.21</v>
      </c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1"/>
      <c r="BM186" s="101"/>
      <c r="BN186" s="101"/>
      <c r="BO186" s="101"/>
    </row>
    <row r="187" spans="1:68" ht="14.1" customHeight="1" x14ac:dyDescent="0.2">
      <c r="A187" s="95"/>
      <c r="B187" s="139"/>
      <c r="C187" s="536"/>
      <c r="D187" s="538"/>
      <c r="E187" s="538"/>
      <c r="F187" s="538"/>
      <c r="G187" s="538"/>
      <c r="H187" s="537"/>
      <c r="I187" s="99" t="s">
        <v>78</v>
      </c>
      <c r="J187" s="98">
        <v>30.376000000000001</v>
      </c>
      <c r="K187" s="99"/>
      <c r="L187" s="101">
        <v>2.8100000000000023</v>
      </c>
      <c r="M187" s="101">
        <v>371.21</v>
      </c>
      <c r="N187" s="101">
        <v>0</v>
      </c>
      <c r="O187" s="101">
        <v>371.21</v>
      </c>
      <c r="P187" s="99"/>
      <c r="Q187" s="101">
        <v>2.3199999999999998</v>
      </c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113">
        <v>30.376000000000001</v>
      </c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</row>
    <row r="188" spans="1:68" s="77" customFormat="1" ht="14.1" customHeight="1" x14ac:dyDescent="0.2">
      <c r="A188" s="96"/>
      <c r="B188" s="140">
        <v>78</v>
      </c>
      <c r="C188" s="536" t="s">
        <v>248</v>
      </c>
      <c r="D188" s="538" t="s">
        <v>249</v>
      </c>
      <c r="E188" s="538"/>
      <c r="F188" s="538"/>
      <c r="G188" s="538"/>
      <c r="H188" s="537" t="s">
        <v>919</v>
      </c>
      <c r="I188" s="101"/>
      <c r="J188" s="101"/>
      <c r="K188" s="102">
        <v>863.01</v>
      </c>
      <c r="L188" s="102">
        <v>867.06</v>
      </c>
      <c r="M188" s="102">
        <v>891.67</v>
      </c>
      <c r="N188" s="102">
        <v>0</v>
      </c>
      <c r="O188" s="102">
        <v>891.67</v>
      </c>
      <c r="P188" s="102">
        <v>891.67</v>
      </c>
      <c r="Q188" s="102">
        <v>895.01</v>
      </c>
      <c r="R188" s="102">
        <v>1037.32</v>
      </c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>
        <v>1037.32</v>
      </c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1"/>
      <c r="BM188" s="101"/>
      <c r="BN188" s="101"/>
      <c r="BO188" s="101"/>
    </row>
    <row r="189" spans="1:68" ht="14.1" customHeight="1" x14ac:dyDescent="0.2">
      <c r="A189" s="95"/>
      <c r="B189" s="139"/>
      <c r="C189" s="536"/>
      <c r="D189" s="538"/>
      <c r="E189" s="538"/>
      <c r="F189" s="538"/>
      <c r="G189" s="538"/>
      <c r="H189" s="537"/>
      <c r="I189" s="99" t="s">
        <v>78</v>
      </c>
      <c r="J189" s="98">
        <v>70.91</v>
      </c>
      <c r="K189" s="99"/>
      <c r="L189" s="101">
        <v>4.0499999999999545</v>
      </c>
      <c r="M189" s="101">
        <v>863.01</v>
      </c>
      <c r="N189" s="101">
        <v>0</v>
      </c>
      <c r="O189" s="101">
        <v>863.01</v>
      </c>
      <c r="P189" s="99"/>
      <c r="Q189" s="101">
        <v>3.34</v>
      </c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113">
        <v>70.91</v>
      </c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</row>
    <row r="190" spans="1:68" s="77" customFormat="1" ht="14.1" customHeight="1" x14ac:dyDescent="0.2">
      <c r="A190" s="96"/>
      <c r="B190" s="140">
        <v>79</v>
      </c>
      <c r="C190" s="536" t="s">
        <v>251</v>
      </c>
      <c r="D190" s="538" t="s">
        <v>252</v>
      </c>
      <c r="E190" s="538"/>
      <c r="F190" s="538"/>
      <c r="G190" s="538"/>
      <c r="H190" s="537" t="s">
        <v>920</v>
      </c>
      <c r="I190" s="101"/>
      <c r="J190" s="101"/>
      <c r="K190" s="102">
        <v>4631.75</v>
      </c>
      <c r="L190" s="102">
        <v>4648.3</v>
      </c>
      <c r="M190" s="102">
        <v>4785.55</v>
      </c>
      <c r="N190" s="102">
        <v>0</v>
      </c>
      <c r="O190" s="102">
        <v>4785.55</v>
      </c>
      <c r="P190" s="102">
        <v>4785.55</v>
      </c>
      <c r="Q190" s="102">
        <v>4799.2300000000005</v>
      </c>
      <c r="R190" s="102">
        <v>5562.28</v>
      </c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>
        <v>5562.28</v>
      </c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1"/>
      <c r="BM190" s="101"/>
      <c r="BN190" s="101"/>
      <c r="BO190" s="101"/>
    </row>
    <row r="191" spans="1:68" ht="14.1" customHeight="1" x14ac:dyDescent="0.2">
      <c r="A191" s="95"/>
      <c r="B191" s="139"/>
      <c r="C191" s="536"/>
      <c r="D191" s="538"/>
      <c r="E191" s="538"/>
      <c r="F191" s="538"/>
      <c r="G191" s="538"/>
      <c r="H191" s="537"/>
      <c r="I191" s="99" t="s">
        <v>194</v>
      </c>
      <c r="J191" s="98">
        <v>392.423</v>
      </c>
      <c r="K191" s="99"/>
      <c r="L191" s="101">
        <v>16.550000000000182</v>
      </c>
      <c r="M191" s="101">
        <v>4631.75</v>
      </c>
      <c r="N191" s="101">
        <v>0</v>
      </c>
      <c r="O191" s="101">
        <v>4631.75</v>
      </c>
      <c r="P191" s="99"/>
      <c r="Q191" s="101">
        <v>13.68</v>
      </c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113">
        <v>392.423</v>
      </c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</row>
    <row r="192" spans="1:68" s="77" customFormat="1" ht="14.1" customHeight="1" x14ac:dyDescent="0.2">
      <c r="A192" s="96"/>
      <c r="B192" s="140">
        <v>80</v>
      </c>
      <c r="C192" s="536" t="s">
        <v>254</v>
      </c>
      <c r="D192" s="538" t="s">
        <v>255</v>
      </c>
      <c r="E192" s="538"/>
      <c r="F192" s="538"/>
      <c r="G192" s="538"/>
      <c r="H192" s="537" t="s">
        <v>921</v>
      </c>
      <c r="I192" s="101"/>
      <c r="J192" s="101"/>
      <c r="K192" s="102">
        <v>825.08</v>
      </c>
      <c r="L192" s="102">
        <v>833.08</v>
      </c>
      <c r="M192" s="102">
        <v>852.48</v>
      </c>
      <c r="N192" s="102">
        <v>0</v>
      </c>
      <c r="O192" s="102">
        <v>852.48</v>
      </c>
      <c r="P192" s="102">
        <v>852.48</v>
      </c>
      <c r="Q192" s="102">
        <v>859.1</v>
      </c>
      <c r="R192" s="102">
        <v>995.69</v>
      </c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>
        <v>995.69</v>
      </c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1"/>
      <c r="BM192" s="101"/>
      <c r="BN192" s="101"/>
      <c r="BO192" s="101"/>
    </row>
    <row r="193" spans="1:68" ht="14.1" customHeight="1" x14ac:dyDescent="0.2">
      <c r="A193" s="95"/>
      <c r="B193" s="139"/>
      <c r="C193" s="536"/>
      <c r="D193" s="538"/>
      <c r="E193" s="538"/>
      <c r="F193" s="538"/>
      <c r="G193" s="538"/>
      <c r="H193" s="537"/>
      <c r="I193" s="99" t="s">
        <v>102</v>
      </c>
      <c r="J193" s="98">
        <v>5.8433999999999999</v>
      </c>
      <c r="K193" s="99"/>
      <c r="L193" s="101">
        <v>8</v>
      </c>
      <c r="M193" s="101">
        <v>825.08</v>
      </c>
      <c r="N193" s="101">
        <v>0</v>
      </c>
      <c r="O193" s="101">
        <v>825.08</v>
      </c>
      <c r="P193" s="99"/>
      <c r="Q193" s="101">
        <v>6.62</v>
      </c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113">
        <v>5.8433999999999999</v>
      </c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</row>
    <row r="194" spans="1:68" s="77" customFormat="1" ht="14.1" customHeight="1" x14ac:dyDescent="0.2">
      <c r="A194" s="96"/>
      <c r="B194" s="140">
        <v>81</v>
      </c>
      <c r="C194" s="536" t="s">
        <v>256</v>
      </c>
      <c r="D194" s="538" t="s">
        <v>257</v>
      </c>
      <c r="E194" s="538"/>
      <c r="F194" s="538"/>
      <c r="G194" s="538"/>
      <c r="H194" s="537" t="s">
        <v>922</v>
      </c>
      <c r="I194" s="101"/>
      <c r="J194" s="101"/>
      <c r="K194" s="102"/>
      <c r="L194" s="102"/>
      <c r="M194" s="102">
        <v>0</v>
      </c>
      <c r="N194" s="102">
        <v>0</v>
      </c>
      <c r="O194" s="102">
        <v>0</v>
      </c>
      <c r="P194" s="102">
        <v>0</v>
      </c>
      <c r="Q194" s="102">
        <v>0</v>
      </c>
      <c r="R194" s="102">
        <v>0</v>
      </c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1"/>
      <c r="BM194" s="101"/>
      <c r="BN194" s="101"/>
      <c r="BO194" s="101"/>
    </row>
    <row r="195" spans="1:68" ht="14.1" customHeight="1" x14ac:dyDescent="0.2">
      <c r="A195" s="95"/>
      <c r="B195" s="139"/>
      <c r="C195" s="536"/>
      <c r="D195" s="538"/>
      <c r="E195" s="538"/>
      <c r="F195" s="538"/>
      <c r="G195" s="538"/>
      <c r="H195" s="537"/>
      <c r="I195" s="99" t="s">
        <v>102</v>
      </c>
      <c r="J195" s="98">
        <v>0.97389999999999999</v>
      </c>
      <c r="K195" s="99"/>
      <c r="L195" s="101">
        <v>0</v>
      </c>
      <c r="M195" s="101">
        <v>0</v>
      </c>
      <c r="N195" s="101">
        <v>0</v>
      </c>
      <c r="O195" s="101">
        <v>0</v>
      </c>
      <c r="P195" s="99"/>
      <c r="Q195" s="101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113">
        <v>0.97389999999999999</v>
      </c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</row>
    <row r="196" spans="1:68" ht="42" customHeight="1" x14ac:dyDescent="0.2">
      <c r="A196" s="87"/>
      <c r="B196" s="137"/>
      <c r="C196" s="88" t="s">
        <v>277</v>
      </c>
      <c r="D196" s="557" t="s">
        <v>278</v>
      </c>
      <c r="E196" s="557"/>
      <c r="F196" s="557"/>
      <c r="G196" s="557"/>
      <c r="H196" s="89"/>
      <c r="I196" s="89"/>
      <c r="J196" s="89"/>
      <c r="K196" s="90">
        <v>191.49</v>
      </c>
      <c r="L196" s="90">
        <v>193.09</v>
      </c>
      <c r="M196" s="90">
        <v>197.85</v>
      </c>
      <c r="N196" s="90">
        <v>0</v>
      </c>
      <c r="O196" s="90">
        <v>197.85</v>
      </c>
      <c r="P196" s="90">
        <v>197.85</v>
      </c>
      <c r="Q196" s="90">
        <v>199.17</v>
      </c>
      <c r="R196" s="90">
        <v>230.84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230.84</v>
      </c>
      <c r="AM196" s="90">
        <v>0</v>
      </c>
      <c r="AN196" s="90">
        <v>0</v>
      </c>
      <c r="AO196" s="90">
        <v>0</v>
      </c>
      <c r="AP196" s="90">
        <v>0</v>
      </c>
      <c r="AQ196" s="90">
        <v>0</v>
      </c>
      <c r="AR196" s="90">
        <v>0</v>
      </c>
      <c r="AS196" s="90">
        <v>0</v>
      </c>
      <c r="AT196" s="90">
        <v>0</v>
      </c>
      <c r="AU196" s="90">
        <v>0</v>
      </c>
      <c r="AV196" s="90">
        <v>0</v>
      </c>
      <c r="AW196" s="90">
        <v>0</v>
      </c>
      <c r="AX196" s="90">
        <v>0</v>
      </c>
      <c r="AY196" s="90">
        <v>0</v>
      </c>
      <c r="AZ196" s="90">
        <v>0</v>
      </c>
      <c r="BA196" s="90">
        <v>0</v>
      </c>
      <c r="BB196" s="90">
        <v>0</v>
      </c>
      <c r="BC196" s="90">
        <v>0</v>
      </c>
      <c r="BD196" s="90">
        <v>0</v>
      </c>
      <c r="BE196" s="90">
        <v>0</v>
      </c>
      <c r="BF196" s="90">
        <v>0</v>
      </c>
      <c r="BG196" s="90">
        <v>0</v>
      </c>
      <c r="BH196" s="90">
        <v>0</v>
      </c>
      <c r="BI196" s="90">
        <v>0</v>
      </c>
      <c r="BJ196" s="90">
        <v>0</v>
      </c>
      <c r="BK196" s="90">
        <v>0</v>
      </c>
      <c r="BL196" s="90">
        <v>0</v>
      </c>
      <c r="BM196" s="90">
        <v>0</v>
      </c>
      <c r="BN196" s="90">
        <v>0</v>
      </c>
      <c r="BO196" s="90">
        <v>0</v>
      </c>
      <c r="BP196" s="78">
        <v>0</v>
      </c>
    </row>
    <row r="197" spans="1:68" s="77" customFormat="1" ht="14.1" customHeight="1" x14ac:dyDescent="0.2">
      <c r="A197" s="91"/>
      <c r="B197" s="138">
        <v>82</v>
      </c>
      <c r="C197" s="540" t="s">
        <v>124</v>
      </c>
      <c r="D197" s="541" t="s">
        <v>125</v>
      </c>
      <c r="E197" s="541"/>
      <c r="F197" s="541"/>
      <c r="G197" s="541"/>
      <c r="H197" s="542" t="s">
        <v>910</v>
      </c>
      <c r="I197" s="93"/>
      <c r="J197" s="93"/>
      <c r="K197" s="94">
        <v>191.49</v>
      </c>
      <c r="L197" s="94">
        <v>193.09</v>
      </c>
      <c r="M197" s="94">
        <v>197.85</v>
      </c>
      <c r="N197" s="94">
        <v>0</v>
      </c>
      <c r="O197" s="94">
        <v>197.85</v>
      </c>
      <c r="P197" s="94">
        <v>197.85</v>
      </c>
      <c r="Q197" s="94">
        <v>199.17</v>
      </c>
      <c r="R197" s="94">
        <v>230.84</v>
      </c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>
        <v>230.84</v>
      </c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4"/>
      <c r="BL197" s="93"/>
      <c r="BM197" s="93"/>
      <c r="BN197" s="93"/>
      <c r="BO197" s="93"/>
    </row>
    <row r="198" spans="1:68" ht="14.1" customHeight="1" x14ac:dyDescent="0.2">
      <c r="A198" s="95"/>
      <c r="B198" s="139"/>
      <c r="C198" s="536"/>
      <c r="D198" s="538"/>
      <c r="E198" s="538"/>
      <c r="F198" s="538"/>
      <c r="G198" s="538"/>
      <c r="H198" s="537"/>
      <c r="I198" s="97" t="s">
        <v>260</v>
      </c>
      <c r="J198" s="98">
        <v>5.80016</v>
      </c>
      <c r="K198" s="99"/>
      <c r="L198" s="101">
        <v>1.5999999999999943</v>
      </c>
      <c r="M198" s="101">
        <v>191.49</v>
      </c>
      <c r="N198" s="101">
        <v>0</v>
      </c>
      <c r="O198" s="101">
        <v>191.49</v>
      </c>
      <c r="P198" s="99"/>
      <c r="Q198" s="101">
        <v>1.32</v>
      </c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113">
        <v>5.80016</v>
      </c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</row>
    <row r="199" spans="1:68" ht="27.95" customHeight="1" x14ac:dyDescent="0.2">
      <c r="A199" s="87"/>
      <c r="B199" s="137"/>
      <c r="C199" s="88" t="s">
        <v>280</v>
      </c>
      <c r="D199" s="557" t="s">
        <v>281</v>
      </c>
      <c r="E199" s="557"/>
      <c r="F199" s="557"/>
      <c r="G199" s="557"/>
      <c r="H199" s="89"/>
      <c r="I199" s="89"/>
      <c r="J199" s="89"/>
      <c r="K199" s="90">
        <v>-2168.5300000000002</v>
      </c>
      <c r="L199" s="90">
        <v>-2171.38</v>
      </c>
      <c r="M199" s="90">
        <v>-2240.54</v>
      </c>
      <c r="N199" s="90">
        <v>0</v>
      </c>
      <c r="O199" s="90">
        <v>-2240.54</v>
      </c>
      <c r="P199" s="90">
        <v>-2240.54</v>
      </c>
      <c r="Q199" s="90">
        <v>-2242.89</v>
      </c>
      <c r="R199" s="90">
        <v>-2599.5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90">
        <v>0</v>
      </c>
      <c r="AJ199" s="90">
        <v>0</v>
      </c>
      <c r="AK199" s="90">
        <v>0</v>
      </c>
      <c r="AL199" s="90">
        <v>-2599.5</v>
      </c>
      <c r="AM199" s="90">
        <v>0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90">
        <v>0</v>
      </c>
      <c r="AT199" s="90">
        <v>0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90">
        <v>0</v>
      </c>
      <c r="BF199" s="90">
        <v>0</v>
      </c>
      <c r="BG199" s="90">
        <v>0</v>
      </c>
      <c r="BH199" s="90">
        <v>0</v>
      </c>
      <c r="BI199" s="90">
        <v>0</v>
      </c>
      <c r="BJ199" s="90">
        <v>0</v>
      </c>
      <c r="BK199" s="90">
        <v>0</v>
      </c>
      <c r="BL199" s="90">
        <v>0</v>
      </c>
      <c r="BM199" s="90">
        <v>0</v>
      </c>
      <c r="BN199" s="90">
        <v>0</v>
      </c>
      <c r="BO199" s="90">
        <v>0</v>
      </c>
      <c r="BP199" s="78">
        <v>0</v>
      </c>
    </row>
    <row r="200" spans="1:68" s="77" customFormat="1" ht="14.1" customHeight="1" x14ac:dyDescent="0.2">
      <c r="A200" s="91"/>
      <c r="B200" s="138">
        <v>83</v>
      </c>
      <c r="C200" s="540" t="s">
        <v>234</v>
      </c>
      <c r="D200" s="541" t="s">
        <v>235</v>
      </c>
      <c r="E200" s="541"/>
      <c r="F200" s="541"/>
      <c r="G200" s="541"/>
      <c r="H200" s="542" t="s">
        <v>873</v>
      </c>
      <c r="I200" s="93"/>
      <c r="J200" s="93"/>
      <c r="K200" s="94">
        <v>-2168.5300000000002</v>
      </c>
      <c r="L200" s="94">
        <v>-2171.38</v>
      </c>
      <c r="M200" s="94">
        <v>-2240.54</v>
      </c>
      <c r="N200" s="94">
        <v>0</v>
      </c>
      <c r="O200" s="94">
        <v>-2240.54</v>
      </c>
      <c r="P200" s="94">
        <v>-2240.54</v>
      </c>
      <c r="Q200" s="94">
        <v>-2242.89</v>
      </c>
      <c r="R200" s="94">
        <v>-2599.5</v>
      </c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>
        <v>-2599.5</v>
      </c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4"/>
      <c r="BL200" s="93"/>
      <c r="BM200" s="93"/>
      <c r="BN200" s="93"/>
      <c r="BO200" s="93"/>
    </row>
    <row r="201" spans="1:68" ht="14.1" customHeight="1" x14ac:dyDescent="0.2">
      <c r="A201" s="95"/>
      <c r="B201" s="139"/>
      <c r="C201" s="536"/>
      <c r="D201" s="538"/>
      <c r="E201" s="538"/>
      <c r="F201" s="538"/>
      <c r="G201" s="538"/>
      <c r="H201" s="537"/>
      <c r="I201" s="99" t="s">
        <v>78</v>
      </c>
      <c r="J201" s="98">
        <v>-30.190999999999999</v>
      </c>
      <c r="K201" s="99"/>
      <c r="L201" s="101">
        <v>-2.8499999999999091</v>
      </c>
      <c r="M201" s="101">
        <v>-2168.5300000000002</v>
      </c>
      <c r="N201" s="101">
        <v>0</v>
      </c>
      <c r="O201" s="101">
        <v>-2168.5300000000002</v>
      </c>
      <c r="P201" s="99"/>
      <c r="Q201" s="101">
        <v>-2.35</v>
      </c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113">
        <v>-30.190999999999999</v>
      </c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</row>
    <row r="202" spans="1:68" ht="42" customHeight="1" x14ac:dyDescent="0.2">
      <c r="A202" s="87"/>
      <c r="B202" s="137"/>
      <c r="C202" s="88" t="s">
        <v>282</v>
      </c>
      <c r="D202" s="557" t="s">
        <v>283</v>
      </c>
      <c r="E202" s="557"/>
      <c r="F202" s="557"/>
      <c r="G202" s="557"/>
      <c r="H202" s="89"/>
      <c r="I202" s="89"/>
      <c r="J202" s="89"/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0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0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90">
        <v>0</v>
      </c>
      <c r="BG202" s="90">
        <v>0</v>
      </c>
      <c r="BH202" s="90">
        <v>0</v>
      </c>
      <c r="BI202" s="90">
        <v>0</v>
      </c>
      <c r="BJ202" s="90">
        <v>0</v>
      </c>
      <c r="BK202" s="90">
        <v>0</v>
      </c>
      <c r="BL202" s="90">
        <v>0</v>
      </c>
      <c r="BM202" s="90">
        <v>0</v>
      </c>
      <c r="BN202" s="90">
        <v>0</v>
      </c>
      <c r="BO202" s="90">
        <v>0</v>
      </c>
      <c r="BP202" s="78">
        <v>0</v>
      </c>
    </row>
    <row r="203" spans="1:68" s="77" customFormat="1" ht="14.1" customHeight="1" x14ac:dyDescent="0.2">
      <c r="A203" s="91"/>
      <c r="B203" s="138">
        <v>84</v>
      </c>
      <c r="C203" s="540" t="s">
        <v>256</v>
      </c>
      <c r="D203" s="541" t="s">
        <v>257</v>
      </c>
      <c r="E203" s="541"/>
      <c r="F203" s="541"/>
      <c r="G203" s="541"/>
      <c r="H203" s="542" t="s">
        <v>922</v>
      </c>
      <c r="I203" s="93"/>
      <c r="J203" s="93"/>
      <c r="K203" s="94"/>
      <c r="L203" s="94"/>
      <c r="M203" s="94">
        <v>0</v>
      </c>
      <c r="N203" s="94">
        <v>0</v>
      </c>
      <c r="O203" s="94">
        <v>0</v>
      </c>
      <c r="P203" s="94">
        <v>0</v>
      </c>
      <c r="Q203" s="94">
        <v>0</v>
      </c>
      <c r="R203" s="94">
        <v>0</v>
      </c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3"/>
      <c r="BM203" s="93"/>
      <c r="BN203" s="93"/>
      <c r="BO203" s="93"/>
    </row>
    <row r="204" spans="1:68" ht="14.1" customHeight="1" x14ac:dyDescent="0.2">
      <c r="A204" s="95"/>
      <c r="B204" s="139"/>
      <c r="C204" s="536"/>
      <c r="D204" s="538"/>
      <c r="E204" s="538"/>
      <c r="F204" s="538"/>
      <c r="G204" s="538"/>
      <c r="H204" s="537"/>
      <c r="I204" s="99" t="s">
        <v>102</v>
      </c>
      <c r="J204" s="98">
        <v>-0.97389999999999999</v>
      </c>
      <c r="K204" s="99"/>
      <c r="L204" s="101">
        <v>0</v>
      </c>
      <c r="M204" s="101">
        <v>0</v>
      </c>
      <c r="N204" s="101">
        <v>0</v>
      </c>
      <c r="O204" s="101">
        <v>0</v>
      </c>
      <c r="P204" s="99"/>
      <c r="Q204" s="101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113">
        <v>-0.97389999999999999</v>
      </c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</row>
    <row r="205" spans="1:68" ht="27.95" customHeight="1" x14ac:dyDescent="0.2">
      <c r="A205" s="83"/>
      <c r="B205" s="136"/>
      <c r="C205" s="84" t="s">
        <v>928</v>
      </c>
      <c r="D205" s="535" t="s">
        <v>286</v>
      </c>
      <c r="E205" s="535"/>
      <c r="F205" s="535"/>
      <c r="G205" s="535"/>
      <c r="H205" s="85"/>
      <c r="I205" s="85"/>
      <c r="J205" s="85"/>
      <c r="K205" s="86">
        <v>27815.68</v>
      </c>
      <c r="L205" s="86">
        <v>27926.620000000003</v>
      </c>
      <c r="M205" s="86">
        <v>28739.329999999998</v>
      </c>
      <c r="N205" s="86"/>
      <c r="O205" s="86">
        <v>28739.329999999998</v>
      </c>
      <c r="P205" s="86">
        <v>28739.329999999998</v>
      </c>
      <c r="Q205" s="86">
        <v>28739.329999999998</v>
      </c>
      <c r="R205" s="86">
        <v>33962.43</v>
      </c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>
        <v>33962.43</v>
      </c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  <c r="BN205" s="86"/>
      <c r="BO205" s="86"/>
      <c r="BP205" s="78"/>
    </row>
    <row r="206" spans="1:68" ht="27.95" customHeight="1" x14ac:dyDescent="0.2">
      <c r="A206" s="87"/>
      <c r="B206" s="137"/>
      <c r="C206" s="88" t="s">
        <v>287</v>
      </c>
      <c r="D206" s="557" t="s">
        <v>288</v>
      </c>
      <c r="E206" s="557"/>
      <c r="F206" s="557"/>
      <c r="G206" s="557"/>
      <c r="H206" s="89"/>
      <c r="I206" s="89"/>
      <c r="J206" s="89"/>
      <c r="K206" s="90">
        <v>15263.939999999999</v>
      </c>
      <c r="L206" s="90">
        <v>15300.04</v>
      </c>
      <c r="M206" s="90">
        <v>15770.79</v>
      </c>
      <c r="N206" s="90">
        <v>0</v>
      </c>
      <c r="O206" s="90">
        <v>15770.79</v>
      </c>
      <c r="P206" s="90">
        <v>15770.79</v>
      </c>
      <c r="Q206" s="90">
        <v>15770.79</v>
      </c>
      <c r="R206" s="90">
        <v>18636.98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0</v>
      </c>
      <c r="AN206" s="90">
        <v>0</v>
      </c>
      <c r="AO206" s="90">
        <v>18636.98</v>
      </c>
      <c r="AP206" s="90">
        <v>0</v>
      </c>
      <c r="AQ206" s="90">
        <v>0</v>
      </c>
      <c r="AR206" s="90">
        <v>0</v>
      </c>
      <c r="AS206" s="90">
        <v>0</v>
      </c>
      <c r="AT206" s="90">
        <v>0</v>
      </c>
      <c r="AU206" s="90">
        <v>0</v>
      </c>
      <c r="AV206" s="90">
        <v>0</v>
      </c>
      <c r="AW206" s="90">
        <v>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90">
        <v>0</v>
      </c>
      <c r="BF206" s="90">
        <v>0</v>
      </c>
      <c r="BG206" s="90">
        <v>0</v>
      </c>
      <c r="BH206" s="90">
        <v>0</v>
      </c>
      <c r="BI206" s="90">
        <v>0</v>
      </c>
      <c r="BJ206" s="90">
        <v>0</v>
      </c>
      <c r="BK206" s="90">
        <v>0</v>
      </c>
      <c r="BL206" s="90">
        <v>0</v>
      </c>
      <c r="BM206" s="90">
        <v>0</v>
      </c>
      <c r="BN206" s="90">
        <v>0</v>
      </c>
      <c r="BO206" s="90">
        <v>0</v>
      </c>
      <c r="BP206" s="78">
        <v>0</v>
      </c>
    </row>
    <row r="207" spans="1:68" s="77" customFormat="1" ht="14.1" customHeight="1" x14ac:dyDescent="0.2">
      <c r="A207" s="91"/>
      <c r="B207" s="138">
        <v>85</v>
      </c>
      <c r="C207" s="540" t="s">
        <v>124</v>
      </c>
      <c r="D207" s="541" t="s">
        <v>125</v>
      </c>
      <c r="E207" s="541"/>
      <c r="F207" s="541"/>
      <c r="G207" s="541"/>
      <c r="H207" s="542" t="s">
        <v>898</v>
      </c>
      <c r="I207" s="93"/>
      <c r="J207" s="93"/>
      <c r="K207" s="94">
        <v>8921.9</v>
      </c>
      <c r="L207" s="94">
        <v>8936.66</v>
      </c>
      <c r="M207" s="94">
        <v>9218.16</v>
      </c>
      <c r="N207" s="94">
        <v>0</v>
      </c>
      <c r="O207" s="94">
        <v>9218.16</v>
      </c>
      <c r="P207" s="94">
        <v>9218.16</v>
      </c>
      <c r="Q207" s="94">
        <v>9218.16</v>
      </c>
      <c r="R207" s="94">
        <v>10893.47</v>
      </c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>
        <v>10893.47</v>
      </c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4"/>
      <c r="BL207" s="93"/>
      <c r="BM207" s="93"/>
      <c r="BN207" s="93"/>
      <c r="BO207" s="93"/>
    </row>
    <row r="208" spans="1:68" ht="14.1" customHeight="1" x14ac:dyDescent="0.2">
      <c r="A208" s="95"/>
      <c r="B208" s="139"/>
      <c r="C208" s="536"/>
      <c r="D208" s="538"/>
      <c r="E208" s="538"/>
      <c r="F208" s="538"/>
      <c r="G208" s="538"/>
      <c r="H208" s="537"/>
      <c r="I208" s="99" t="s">
        <v>136</v>
      </c>
      <c r="J208" s="98">
        <v>16.341999999999999</v>
      </c>
      <c r="K208" s="99"/>
      <c r="L208" s="101">
        <v>14.760000000000218</v>
      </c>
      <c r="M208" s="101">
        <v>8921.9</v>
      </c>
      <c r="N208" s="101">
        <v>0</v>
      </c>
      <c r="O208" s="101">
        <v>8921.9</v>
      </c>
      <c r="P208" s="99"/>
      <c r="Q208" s="101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113">
        <v>16.341999999999999</v>
      </c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</row>
    <row r="209" spans="1:68" s="77" customFormat="1" ht="14.1" customHeight="1" x14ac:dyDescent="0.2">
      <c r="A209" s="96"/>
      <c r="B209" s="140">
        <v>86</v>
      </c>
      <c r="C209" s="536" t="s">
        <v>154</v>
      </c>
      <c r="D209" s="538" t="s">
        <v>155</v>
      </c>
      <c r="E209" s="538"/>
      <c r="F209" s="538"/>
      <c r="G209" s="538"/>
      <c r="H209" s="537" t="s">
        <v>899</v>
      </c>
      <c r="I209" s="101"/>
      <c r="J209" s="101"/>
      <c r="K209" s="102">
        <v>6342.04</v>
      </c>
      <c r="L209" s="102">
        <v>6363.38</v>
      </c>
      <c r="M209" s="102">
        <v>6552.63</v>
      </c>
      <c r="N209" s="102">
        <v>0</v>
      </c>
      <c r="O209" s="102">
        <v>6552.63</v>
      </c>
      <c r="P209" s="102">
        <v>6552.63</v>
      </c>
      <c r="Q209" s="102">
        <v>6552.63</v>
      </c>
      <c r="R209" s="102">
        <v>7743.51</v>
      </c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>
        <v>7743.51</v>
      </c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1"/>
      <c r="BM209" s="101"/>
      <c r="BN209" s="101"/>
      <c r="BO209" s="101"/>
    </row>
    <row r="210" spans="1:68" ht="14.1" customHeight="1" x14ac:dyDescent="0.2">
      <c r="A210" s="95"/>
      <c r="B210" s="139"/>
      <c r="C210" s="536"/>
      <c r="D210" s="538"/>
      <c r="E210" s="538"/>
      <c r="F210" s="538"/>
      <c r="G210" s="538"/>
      <c r="H210" s="537"/>
      <c r="I210" s="99" t="s">
        <v>156</v>
      </c>
      <c r="J210" s="98">
        <v>228.61</v>
      </c>
      <c r="K210" s="99"/>
      <c r="L210" s="101">
        <v>21.340000000000146</v>
      </c>
      <c r="M210" s="101">
        <v>6342.04</v>
      </c>
      <c r="N210" s="101">
        <v>0</v>
      </c>
      <c r="O210" s="101">
        <v>6342.04</v>
      </c>
      <c r="P210" s="99"/>
      <c r="Q210" s="101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113">
        <v>228.61</v>
      </c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</row>
    <row r="211" spans="1:68" ht="27.95" customHeight="1" x14ac:dyDescent="0.2">
      <c r="A211" s="87"/>
      <c r="B211" s="137"/>
      <c r="C211" s="88" t="s">
        <v>289</v>
      </c>
      <c r="D211" s="557" t="s">
        <v>290</v>
      </c>
      <c r="E211" s="557"/>
      <c r="F211" s="557"/>
      <c r="G211" s="557"/>
      <c r="H211" s="89"/>
      <c r="I211" s="89"/>
      <c r="J211" s="89"/>
      <c r="K211" s="90">
        <v>7198.76</v>
      </c>
      <c r="L211" s="90">
        <v>7236.51</v>
      </c>
      <c r="M211" s="90">
        <v>7437.8</v>
      </c>
      <c r="N211" s="90">
        <v>0</v>
      </c>
      <c r="O211" s="90">
        <v>7437.8</v>
      </c>
      <c r="P211" s="90">
        <v>7437.8</v>
      </c>
      <c r="Q211" s="90">
        <v>7437.8</v>
      </c>
      <c r="R211" s="90">
        <v>8789.5499999999993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0</v>
      </c>
      <c r="AN211" s="90">
        <v>0</v>
      </c>
      <c r="AO211" s="90">
        <v>8789.5499999999993</v>
      </c>
      <c r="AP211" s="90">
        <v>0</v>
      </c>
      <c r="AQ211" s="90">
        <v>0</v>
      </c>
      <c r="AR211" s="90">
        <v>0</v>
      </c>
      <c r="AS211" s="90">
        <v>0</v>
      </c>
      <c r="AT211" s="90">
        <v>0</v>
      </c>
      <c r="AU211" s="90">
        <v>0</v>
      </c>
      <c r="AV211" s="90">
        <v>0</v>
      </c>
      <c r="AW211" s="90">
        <v>0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90">
        <v>0</v>
      </c>
      <c r="BF211" s="90">
        <v>0</v>
      </c>
      <c r="BG211" s="90">
        <v>0</v>
      </c>
      <c r="BH211" s="90">
        <v>0</v>
      </c>
      <c r="BI211" s="90">
        <v>0</v>
      </c>
      <c r="BJ211" s="90">
        <v>0</v>
      </c>
      <c r="BK211" s="90">
        <v>0</v>
      </c>
      <c r="BL211" s="90">
        <v>0</v>
      </c>
      <c r="BM211" s="90">
        <v>0</v>
      </c>
      <c r="BN211" s="90">
        <v>0</v>
      </c>
      <c r="BO211" s="90">
        <v>0</v>
      </c>
      <c r="BP211" s="78">
        <v>0</v>
      </c>
    </row>
    <row r="212" spans="1:68" s="77" customFormat="1" ht="14.1" customHeight="1" x14ac:dyDescent="0.2">
      <c r="A212" s="91"/>
      <c r="B212" s="138">
        <v>87</v>
      </c>
      <c r="C212" s="540" t="s">
        <v>234</v>
      </c>
      <c r="D212" s="541" t="s">
        <v>235</v>
      </c>
      <c r="E212" s="541"/>
      <c r="F212" s="541"/>
      <c r="G212" s="541"/>
      <c r="H212" s="542" t="s">
        <v>873</v>
      </c>
      <c r="I212" s="93"/>
      <c r="J212" s="93"/>
      <c r="K212" s="94">
        <v>7198.76</v>
      </c>
      <c r="L212" s="94">
        <v>7236.51</v>
      </c>
      <c r="M212" s="94">
        <v>7437.8</v>
      </c>
      <c r="N212" s="94">
        <v>0</v>
      </c>
      <c r="O212" s="94">
        <v>7437.8</v>
      </c>
      <c r="P212" s="94">
        <v>7437.8</v>
      </c>
      <c r="Q212" s="94">
        <v>7437.8</v>
      </c>
      <c r="R212" s="94">
        <v>8789.5499999999993</v>
      </c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>
        <v>8789.5499999999993</v>
      </c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4"/>
      <c r="BL212" s="93"/>
      <c r="BM212" s="93"/>
      <c r="BN212" s="93"/>
      <c r="BO212" s="93"/>
    </row>
    <row r="213" spans="1:68" ht="14.1" customHeight="1" x14ac:dyDescent="0.2">
      <c r="A213" s="95"/>
      <c r="B213" s="139"/>
      <c r="C213" s="536"/>
      <c r="D213" s="538"/>
      <c r="E213" s="538"/>
      <c r="F213" s="538"/>
      <c r="G213" s="538"/>
      <c r="H213" s="537"/>
      <c r="I213" s="97" t="s">
        <v>236</v>
      </c>
      <c r="J213" s="98">
        <v>0.97389999999999999</v>
      </c>
      <c r="K213" s="99"/>
      <c r="L213" s="101">
        <v>37.75</v>
      </c>
      <c r="M213" s="101">
        <v>7198.76</v>
      </c>
      <c r="N213" s="101">
        <v>0</v>
      </c>
      <c r="O213" s="101">
        <v>7198.76</v>
      </c>
      <c r="P213" s="99"/>
      <c r="Q213" s="101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113">
        <v>0.97389999999999999</v>
      </c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</row>
    <row r="214" spans="1:68" ht="27.95" customHeight="1" x14ac:dyDescent="0.2">
      <c r="A214" s="87"/>
      <c r="B214" s="137"/>
      <c r="C214" s="88" t="s">
        <v>291</v>
      </c>
      <c r="D214" s="557" t="s">
        <v>292</v>
      </c>
      <c r="E214" s="557"/>
      <c r="F214" s="557"/>
      <c r="G214" s="557"/>
      <c r="H214" s="89"/>
      <c r="I214" s="89"/>
      <c r="J214" s="89"/>
      <c r="K214" s="90">
        <v>7330.0199999999995</v>
      </c>
      <c r="L214" s="90">
        <v>7368.36</v>
      </c>
      <c r="M214" s="90">
        <v>7573.43</v>
      </c>
      <c r="N214" s="90">
        <v>0</v>
      </c>
      <c r="O214" s="90">
        <v>7573.43</v>
      </c>
      <c r="P214" s="90">
        <v>7573.43</v>
      </c>
      <c r="Q214" s="90">
        <v>7573.43</v>
      </c>
      <c r="R214" s="90">
        <v>8949.83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8949.83</v>
      </c>
      <c r="AP214" s="90">
        <v>0</v>
      </c>
      <c r="AQ214" s="90">
        <v>0</v>
      </c>
      <c r="AR214" s="90">
        <v>0</v>
      </c>
      <c r="AS214" s="90">
        <v>0</v>
      </c>
      <c r="AT214" s="90">
        <v>0</v>
      </c>
      <c r="AU214" s="90">
        <v>0</v>
      </c>
      <c r="AV214" s="90">
        <v>0</v>
      </c>
      <c r="AW214" s="90">
        <v>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90">
        <v>0</v>
      </c>
      <c r="BF214" s="90">
        <v>0</v>
      </c>
      <c r="BG214" s="90">
        <v>0</v>
      </c>
      <c r="BH214" s="90">
        <v>0</v>
      </c>
      <c r="BI214" s="90">
        <v>0</v>
      </c>
      <c r="BJ214" s="90">
        <v>0</v>
      </c>
      <c r="BK214" s="90">
        <v>0</v>
      </c>
      <c r="BL214" s="90">
        <v>0</v>
      </c>
      <c r="BM214" s="90">
        <v>0</v>
      </c>
      <c r="BN214" s="90">
        <v>0</v>
      </c>
      <c r="BO214" s="90">
        <v>0</v>
      </c>
      <c r="BP214" s="78">
        <v>0</v>
      </c>
    </row>
    <row r="215" spans="1:68" s="77" customFormat="1" ht="14.1" customHeight="1" x14ac:dyDescent="0.2">
      <c r="A215" s="91"/>
      <c r="B215" s="138">
        <v>88</v>
      </c>
      <c r="C215" s="540" t="s">
        <v>187</v>
      </c>
      <c r="D215" s="541" t="s">
        <v>240</v>
      </c>
      <c r="E215" s="541"/>
      <c r="F215" s="541"/>
      <c r="G215" s="541"/>
      <c r="H215" s="558" t="s">
        <v>902</v>
      </c>
      <c r="I215" s="93"/>
      <c r="J215" s="93"/>
      <c r="K215" s="94">
        <v>471.77</v>
      </c>
      <c r="L215" s="94">
        <v>476.83</v>
      </c>
      <c r="M215" s="94">
        <v>487.44</v>
      </c>
      <c r="N215" s="94">
        <v>0</v>
      </c>
      <c r="O215" s="94">
        <v>487.44</v>
      </c>
      <c r="P215" s="94">
        <v>487.44</v>
      </c>
      <c r="Q215" s="94">
        <v>487.44</v>
      </c>
      <c r="R215" s="94">
        <v>576.03</v>
      </c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>
        <v>576.03</v>
      </c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4"/>
      <c r="BL215" s="93"/>
      <c r="BM215" s="93"/>
      <c r="BN215" s="93"/>
      <c r="BO215" s="93"/>
    </row>
    <row r="216" spans="1:68" ht="14.1" customHeight="1" x14ac:dyDescent="0.2">
      <c r="A216" s="95"/>
      <c r="B216" s="139"/>
      <c r="C216" s="536"/>
      <c r="D216" s="538"/>
      <c r="E216" s="538"/>
      <c r="F216" s="538"/>
      <c r="G216" s="538"/>
      <c r="H216" s="555"/>
      <c r="I216" s="99" t="s">
        <v>241</v>
      </c>
      <c r="J216" s="98">
        <v>0.97389999999999999</v>
      </c>
      <c r="K216" s="99"/>
      <c r="L216" s="101">
        <v>5.0600000000000023</v>
      </c>
      <c r="M216" s="101">
        <v>471.77</v>
      </c>
      <c r="N216" s="101">
        <v>0</v>
      </c>
      <c r="O216" s="101">
        <v>471.77</v>
      </c>
      <c r="P216" s="99"/>
      <c r="Q216" s="101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113">
        <v>0.97389999999999999</v>
      </c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</row>
    <row r="217" spans="1:68" s="77" customFormat="1" ht="14.1" customHeight="1" x14ac:dyDescent="0.2">
      <c r="A217" s="96"/>
      <c r="B217" s="140">
        <v>89</v>
      </c>
      <c r="C217" s="536" t="s">
        <v>242</v>
      </c>
      <c r="D217" s="538" t="s">
        <v>243</v>
      </c>
      <c r="E217" s="538"/>
      <c r="F217" s="538"/>
      <c r="G217" s="538"/>
      <c r="H217" s="537" t="s">
        <v>903</v>
      </c>
      <c r="I217" s="101"/>
      <c r="J217" s="101"/>
      <c r="K217" s="102">
        <v>830.54</v>
      </c>
      <c r="L217" s="102">
        <v>834.42</v>
      </c>
      <c r="M217" s="102">
        <v>858.12</v>
      </c>
      <c r="N217" s="102">
        <v>0</v>
      </c>
      <c r="O217" s="102">
        <v>858.12</v>
      </c>
      <c r="P217" s="102">
        <v>858.12</v>
      </c>
      <c r="Q217" s="102">
        <v>858.12</v>
      </c>
      <c r="R217" s="102">
        <v>1014.08</v>
      </c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>
        <v>1014.08</v>
      </c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1"/>
      <c r="BM217" s="101"/>
      <c r="BN217" s="101"/>
      <c r="BO217" s="101"/>
    </row>
    <row r="218" spans="1:68" ht="14.1" customHeight="1" x14ac:dyDescent="0.2">
      <c r="A218" s="95"/>
      <c r="B218" s="139"/>
      <c r="C218" s="536"/>
      <c r="D218" s="538"/>
      <c r="E218" s="538"/>
      <c r="F218" s="538"/>
      <c r="G218" s="538"/>
      <c r="H218" s="537"/>
      <c r="I218" s="97" t="s">
        <v>208</v>
      </c>
      <c r="J218" s="98">
        <v>5.8433999999999999</v>
      </c>
      <c r="K218" s="99"/>
      <c r="L218" s="101">
        <v>3.8799999999999955</v>
      </c>
      <c r="M218" s="101">
        <v>830.54</v>
      </c>
      <c r="N218" s="101">
        <v>0</v>
      </c>
      <c r="O218" s="101">
        <v>830.54</v>
      </c>
      <c r="P218" s="99"/>
      <c r="Q218" s="101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113">
        <v>5.8433999999999999</v>
      </c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</row>
    <row r="219" spans="1:68" s="77" customFormat="1" ht="14.1" customHeight="1" x14ac:dyDescent="0.2">
      <c r="A219" s="96"/>
      <c r="B219" s="140">
        <v>90</v>
      </c>
      <c r="C219" s="536" t="s">
        <v>245</v>
      </c>
      <c r="D219" s="538" t="s">
        <v>246</v>
      </c>
      <c r="E219" s="538"/>
      <c r="F219" s="538"/>
      <c r="G219" s="538"/>
      <c r="H219" s="537" t="s">
        <v>904</v>
      </c>
      <c r="I219" s="101"/>
      <c r="J219" s="101"/>
      <c r="K219" s="102">
        <v>371.21</v>
      </c>
      <c r="L219" s="102">
        <v>374.02</v>
      </c>
      <c r="M219" s="102">
        <v>383.54</v>
      </c>
      <c r="N219" s="102">
        <v>0</v>
      </c>
      <c r="O219" s="102">
        <v>383.54</v>
      </c>
      <c r="P219" s="102">
        <v>383.54</v>
      </c>
      <c r="Q219" s="102">
        <v>383.54</v>
      </c>
      <c r="R219" s="102">
        <v>453.24</v>
      </c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>
        <v>453.24</v>
      </c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1"/>
      <c r="BM219" s="101"/>
      <c r="BN219" s="101"/>
      <c r="BO219" s="101"/>
    </row>
    <row r="220" spans="1:68" ht="14.1" customHeight="1" x14ac:dyDescent="0.2">
      <c r="A220" s="95"/>
      <c r="B220" s="139"/>
      <c r="C220" s="536"/>
      <c r="D220" s="538"/>
      <c r="E220" s="538"/>
      <c r="F220" s="538"/>
      <c r="G220" s="538"/>
      <c r="H220" s="537"/>
      <c r="I220" s="99" t="s">
        <v>78</v>
      </c>
      <c r="J220" s="98">
        <v>30.376000000000001</v>
      </c>
      <c r="K220" s="99"/>
      <c r="L220" s="101">
        <v>2.8100000000000023</v>
      </c>
      <c r="M220" s="101">
        <v>371.21</v>
      </c>
      <c r="N220" s="101">
        <v>0</v>
      </c>
      <c r="O220" s="101">
        <v>371.21</v>
      </c>
      <c r="P220" s="99"/>
      <c r="Q220" s="101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113">
        <v>30.376000000000001</v>
      </c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</row>
    <row r="221" spans="1:68" s="77" customFormat="1" ht="14.1" customHeight="1" x14ac:dyDescent="0.2">
      <c r="A221" s="96"/>
      <c r="B221" s="140">
        <v>91</v>
      </c>
      <c r="C221" s="536" t="s">
        <v>248</v>
      </c>
      <c r="D221" s="538" t="s">
        <v>249</v>
      </c>
      <c r="E221" s="538"/>
      <c r="F221" s="538"/>
      <c r="G221" s="538"/>
      <c r="H221" s="537" t="s">
        <v>905</v>
      </c>
      <c r="I221" s="101"/>
      <c r="J221" s="101"/>
      <c r="K221" s="102">
        <v>863.01</v>
      </c>
      <c r="L221" s="102">
        <v>867.06</v>
      </c>
      <c r="M221" s="102">
        <v>891.67</v>
      </c>
      <c r="N221" s="102">
        <v>0</v>
      </c>
      <c r="O221" s="102">
        <v>891.67</v>
      </c>
      <c r="P221" s="102">
        <v>891.67</v>
      </c>
      <c r="Q221" s="102">
        <v>891.67</v>
      </c>
      <c r="R221" s="102">
        <v>1053.72</v>
      </c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>
        <v>1053.72</v>
      </c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1"/>
      <c r="BM221" s="101"/>
      <c r="BN221" s="101"/>
      <c r="BO221" s="101"/>
    </row>
    <row r="222" spans="1:68" ht="14.1" customHeight="1" x14ac:dyDescent="0.2">
      <c r="A222" s="95"/>
      <c r="B222" s="139"/>
      <c r="C222" s="536"/>
      <c r="D222" s="538"/>
      <c r="E222" s="538"/>
      <c r="F222" s="538"/>
      <c r="G222" s="538"/>
      <c r="H222" s="537"/>
      <c r="I222" s="99" t="s">
        <v>78</v>
      </c>
      <c r="J222" s="98">
        <v>70.91</v>
      </c>
      <c r="K222" s="99"/>
      <c r="L222" s="101">
        <v>4.0499999999999545</v>
      </c>
      <c r="M222" s="101">
        <v>863.01</v>
      </c>
      <c r="N222" s="101">
        <v>0</v>
      </c>
      <c r="O222" s="101">
        <v>863.01</v>
      </c>
      <c r="P222" s="99"/>
      <c r="Q222" s="101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113">
        <v>70.91</v>
      </c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</row>
    <row r="223" spans="1:68" s="77" customFormat="1" ht="14.1" customHeight="1" x14ac:dyDescent="0.2">
      <c r="A223" s="96"/>
      <c r="B223" s="140">
        <v>92</v>
      </c>
      <c r="C223" s="536" t="s">
        <v>251</v>
      </c>
      <c r="D223" s="538" t="s">
        <v>252</v>
      </c>
      <c r="E223" s="538"/>
      <c r="F223" s="538"/>
      <c r="G223" s="538"/>
      <c r="H223" s="537" t="s">
        <v>906</v>
      </c>
      <c r="I223" s="101"/>
      <c r="J223" s="101"/>
      <c r="K223" s="102">
        <v>3968.41</v>
      </c>
      <c r="L223" s="102">
        <v>3982.95</v>
      </c>
      <c r="M223" s="102">
        <v>4100.18</v>
      </c>
      <c r="N223" s="102">
        <v>0</v>
      </c>
      <c r="O223" s="102">
        <v>4100.18</v>
      </c>
      <c r="P223" s="102">
        <v>4100.18</v>
      </c>
      <c r="Q223" s="102">
        <v>4100.18</v>
      </c>
      <c r="R223" s="102">
        <v>4845.3500000000004</v>
      </c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>
        <v>4845.3500000000004</v>
      </c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1"/>
      <c r="BM223" s="101"/>
      <c r="BN223" s="101"/>
      <c r="BO223" s="101"/>
    </row>
    <row r="224" spans="1:68" ht="14.1" customHeight="1" x14ac:dyDescent="0.2">
      <c r="A224" s="95"/>
      <c r="B224" s="139"/>
      <c r="C224" s="536"/>
      <c r="D224" s="538"/>
      <c r="E224" s="538"/>
      <c r="F224" s="538"/>
      <c r="G224" s="538"/>
      <c r="H224" s="537"/>
      <c r="I224" s="99" t="s">
        <v>194</v>
      </c>
      <c r="J224" s="98">
        <v>340.86500000000001</v>
      </c>
      <c r="K224" s="99"/>
      <c r="L224" s="101">
        <v>14.539999999999964</v>
      </c>
      <c r="M224" s="101">
        <v>3968.41</v>
      </c>
      <c r="N224" s="101">
        <v>0</v>
      </c>
      <c r="O224" s="101">
        <v>3968.41</v>
      </c>
      <c r="P224" s="99"/>
      <c r="Q224" s="101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113">
        <v>340.86500000000001</v>
      </c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</row>
    <row r="225" spans="1:68" s="77" customFormat="1" ht="14.1" customHeight="1" x14ac:dyDescent="0.2">
      <c r="A225" s="96"/>
      <c r="B225" s="140">
        <v>93</v>
      </c>
      <c r="C225" s="536" t="s">
        <v>254</v>
      </c>
      <c r="D225" s="538" t="s">
        <v>255</v>
      </c>
      <c r="E225" s="538"/>
      <c r="F225" s="538"/>
      <c r="G225" s="538"/>
      <c r="H225" s="537" t="s">
        <v>907</v>
      </c>
      <c r="I225" s="101"/>
      <c r="J225" s="101"/>
      <c r="K225" s="102">
        <v>825.08</v>
      </c>
      <c r="L225" s="102">
        <v>833.08</v>
      </c>
      <c r="M225" s="102">
        <v>852.48</v>
      </c>
      <c r="N225" s="102">
        <v>0</v>
      </c>
      <c r="O225" s="102">
        <v>852.48</v>
      </c>
      <c r="P225" s="102">
        <v>852.48</v>
      </c>
      <c r="Q225" s="102">
        <v>852.48</v>
      </c>
      <c r="R225" s="102">
        <v>1007.41</v>
      </c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>
        <v>1007.41</v>
      </c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1"/>
      <c r="BM225" s="101"/>
      <c r="BN225" s="101"/>
      <c r="BO225" s="101"/>
    </row>
    <row r="226" spans="1:68" ht="14.1" customHeight="1" x14ac:dyDescent="0.2">
      <c r="A226" s="95"/>
      <c r="B226" s="139"/>
      <c r="C226" s="536"/>
      <c r="D226" s="538"/>
      <c r="E226" s="538"/>
      <c r="F226" s="538"/>
      <c r="G226" s="538"/>
      <c r="H226" s="537"/>
      <c r="I226" s="99" t="s">
        <v>102</v>
      </c>
      <c r="J226" s="98">
        <v>5.8433999999999999</v>
      </c>
      <c r="K226" s="99"/>
      <c r="L226" s="101">
        <v>8</v>
      </c>
      <c r="M226" s="101">
        <v>825.08</v>
      </c>
      <c r="N226" s="101">
        <v>0</v>
      </c>
      <c r="O226" s="101">
        <v>825.08</v>
      </c>
      <c r="P226" s="99"/>
      <c r="Q226" s="101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113">
        <v>5.8433999999999999</v>
      </c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</row>
    <row r="227" spans="1:68" s="77" customFormat="1" ht="14.1" customHeight="1" x14ac:dyDescent="0.2">
      <c r="A227" s="96"/>
      <c r="B227" s="140">
        <v>94</v>
      </c>
      <c r="C227" s="536" t="s">
        <v>256</v>
      </c>
      <c r="D227" s="538" t="s">
        <v>257</v>
      </c>
      <c r="E227" s="538"/>
      <c r="F227" s="538"/>
      <c r="G227" s="538"/>
      <c r="H227" s="537" t="s">
        <v>908</v>
      </c>
      <c r="I227" s="101"/>
      <c r="J227" s="101"/>
      <c r="K227" s="102"/>
      <c r="L227" s="102"/>
      <c r="M227" s="102">
        <v>0</v>
      </c>
      <c r="N227" s="102">
        <v>0</v>
      </c>
      <c r="O227" s="102">
        <v>0</v>
      </c>
      <c r="P227" s="102">
        <v>0</v>
      </c>
      <c r="Q227" s="102">
        <v>0</v>
      </c>
      <c r="R227" s="102">
        <v>0</v>
      </c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1"/>
      <c r="BM227" s="101"/>
      <c r="BN227" s="101"/>
      <c r="BO227" s="101"/>
    </row>
    <row r="228" spans="1:68" ht="14.1" customHeight="1" x14ac:dyDescent="0.2">
      <c r="A228" s="95"/>
      <c r="B228" s="139"/>
      <c r="C228" s="536"/>
      <c r="D228" s="538"/>
      <c r="E228" s="538"/>
      <c r="F228" s="538"/>
      <c r="G228" s="538"/>
      <c r="H228" s="537"/>
      <c r="I228" s="99" t="s">
        <v>102</v>
      </c>
      <c r="J228" s="98">
        <v>0.97389999999999999</v>
      </c>
      <c r="K228" s="99"/>
      <c r="L228" s="101">
        <v>0</v>
      </c>
      <c r="M228" s="101">
        <v>0</v>
      </c>
      <c r="N228" s="101">
        <v>0</v>
      </c>
      <c r="O228" s="101">
        <v>0</v>
      </c>
      <c r="P228" s="99"/>
      <c r="Q228" s="101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113">
        <v>0.97389999999999999</v>
      </c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99"/>
      <c r="BN228" s="99"/>
      <c r="BO228" s="99"/>
    </row>
    <row r="229" spans="1:68" ht="42" customHeight="1" x14ac:dyDescent="0.2">
      <c r="A229" s="87"/>
      <c r="B229" s="137"/>
      <c r="C229" s="88" t="s">
        <v>294</v>
      </c>
      <c r="D229" s="557" t="s">
        <v>295</v>
      </c>
      <c r="E229" s="557"/>
      <c r="F229" s="557"/>
      <c r="G229" s="557"/>
      <c r="H229" s="89"/>
      <c r="I229" s="89"/>
      <c r="J229" s="89"/>
      <c r="K229" s="90">
        <v>191.49</v>
      </c>
      <c r="L229" s="90">
        <v>193.09</v>
      </c>
      <c r="M229" s="90">
        <v>197.85</v>
      </c>
      <c r="N229" s="90">
        <v>0</v>
      </c>
      <c r="O229" s="90">
        <v>197.85</v>
      </c>
      <c r="P229" s="90">
        <v>197.85</v>
      </c>
      <c r="Q229" s="90">
        <v>197.85</v>
      </c>
      <c r="R229" s="90">
        <v>233.81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233.81</v>
      </c>
      <c r="AP229" s="90">
        <v>0</v>
      </c>
      <c r="AQ229" s="90">
        <v>0</v>
      </c>
      <c r="AR229" s="90">
        <v>0</v>
      </c>
      <c r="AS229" s="90">
        <v>0</v>
      </c>
      <c r="AT229" s="90">
        <v>0</v>
      </c>
      <c r="AU229" s="90">
        <v>0</v>
      </c>
      <c r="AV229" s="90">
        <v>0</v>
      </c>
      <c r="AW229" s="90">
        <v>0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90">
        <v>0</v>
      </c>
      <c r="BF229" s="90">
        <v>0</v>
      </c>
      <c r="BG229" s="90">
        <v>0</v>
      </c>
      <c r="BH229" s="90">
        <v>0</v>
      </c>
      <c r="BI229" s="90">
        <v>0</v>
      </c>
      <c r="BJ229" s="90">
        <v>0</v>
      </c>
      <c r="BK229" s="90">
        <v>0</v>
      </c>
      <c r="BL229" s="90">
        <v>0</v>
      </c>
      <c r="BM229" s="90">
        <v>0</v>
      </c>
      <c r="BN229" s="90">
        <v>0</v>
      </c>
      <c r="BO229" s="90">
        <v>0</v>
      </c>
      <c r="BP229" s="78">
        <v>0</v>
      </c>
    </row>
    <row r="230" spans="1:68" s="77" customFormat="1" ht="14.1" customHeight="1" x14ac:dyDescent="0.2">
      <c r="A230" s="91"/>
      <c r="B230" s="138">
        <v>95</v>
      </c>
      <c r="C230" s="540" t="s">
        <v>124</v>
      </c>
      <c r="D230" s="541" t="s">
        <v>125</v>
      </c>
      <c r="E230" s="541"/>
      <c r="F230" s="541"/>
      <c r="G230" s="541"/>
      <c r="H230" s="542" t="s">
        <v>910</v>
      </c>
      <c r="I230" s="93"/>
      <c r="J230" s="93"/>
      <c r="K230" s="94">
        <v>191.49</v>
      </c>
      <c r="L230" s="94">
        <v>193.09</v>
      </c>
      <c r="M230" s="94">
        <v>197.85</v>
      </c>
      <c r="N230" s="94">
        <v>0</v>
      </c>
      <c r="O230" s="94">
        <v>197.85</v>
      </c>
      <c r="P230" s="94">
        <v>197.85</v>
      </c>
      <c r="Q230" s="94">
        <v>197.85</v>
      </c>
      <c r="R230" s="94">
        <v>233.81</v>
      </c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>
        <v>233.81</v>
      </c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4"/>
      <c r="BL230" s="93"/>
      <c r="BM230" s="93"/>
      <c r="BN230" s="93"/>
      <c r="BO230" s="93"/>
    </row>
    <row r="231" spans="1:68" ht="14.1" customHeight="1" x14ac:dyDescent="0.2">
      <c r="A231" s="95"/>
      <c r="B231" s="139"/>
      <c r="C231" s="536"/>
      <c r="D231" s="538"/>
      <c r="E231" s="538"/>
      <c r="F231" s="538"/>
      <c r="G231" s="538"/>
      <c r="H231" s="537"/>
      <c r="I231" s="97" t="s">
        <v>260</v>
      </c>
      <c r="J231" s="98">
        <v>5.80016</v>
      </c>
      <c r="K231" s="99"/>
      <c r="L231" s="101">
        <v>1.5999999999999943</v>
      </c>
      <c r="M231" s="101">
        <v>191.49</v>
      </c>
      <c r="N231" s="101">
        <v>0</v>
      </c>
      <c r="O231" s="101">
        <v>191.49</v>
      </c>
      <c r="P231" s="99"/>
      <c r="Q231" s="101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113">
        <v>5.80016</v>
      </c>
      <c r="AP231" s="99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99"/>
      <c r="BN231" s="99"/>
      <c r="BO231" s="99"/>
    </row>
    <row r="232" spans="1:68" ht="27.95" customHeight="1" x14ac:dyDescent="0.2">
      <c r="A232" s="87"/>
      <c r="B232" s="137"/>
      <c r="C232" s="88" t="s">
        <v>296</v>
      </c>
      <c r="D232" s="557" t="s">
        <v>297</v>
      </c>
      <c r="E232" s="557"/>
      <c r="F232" s="557"/>
      <c r="G232" s="557"/>
      <c r="H232" s="89"/>
      <c r="I232" s="89"/>
      <c r="J232" s="89"/>
      <c r="K232" s="90">
        <v>-2168.5300000000002</v>
      </c>
      <c r="L232" s="90">
        <v>-2171.38</v>
      </c>
      <c r="M232" s="90">
        <v>-2240.54</v>
      </c>
      <c r="N232" s="90">
        <v>0</v>
      </c>
      <c r="O232" s="90">
        <v>-2240.54</v>
      </c>
      <c r="P232" s="90">
        <v>-2240.54</v>
      </c>
      <c r="Q232" s="90">
        <v>-2240.54</v>
      </c>
      <c r="R232" s="90">
        <v>-2647.74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-2647.74</v>
      </c>
      <c r="AP232" s="90">
        <v>0</v>
      </c>
      <c r="AQ232" s="90">
        <v>0</v>
      </c>
      <c r="AR232" s="90">
        <v>0</v>
      </c>
      <c r="AS232" s="90">
        <v>0</v>
      </c>
      <c r="AT232" s="90">
        <v>0</v>
      </c>
      <c r="AU232" s="90">
        <v>0</v>
      </c>
      <c r="AV232" s="90">
        <v>0</v>
      </c>
      <c r="AW232" s="90">
        <v>0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90">
        <v>0</v>
      </c>
      <c r="BF232" s="90">
        <v>0</v>
      </c>
      <c r="BG232" s="90">
        <v>0</v>
      </c>
      <c r="BH232" s="90">
        <v>0</v>
      </c>
      <c r="BI232" s="90">
        <v>0</v>
      </c>
      <c r="BJ232" s="90">
        <v>0</v>
      </c>
      <c r="BK232" s="90">
        <v>0</v>
      </c>
      <c r="BL232" s="90">
        <v>0</v>
      </c>
      <c r="BM232" s="90">
        <v>0</v>
      </c>
      <c r="BN232" s="90">
        <v>0</v>
      </c>
      <c r="BO232" s="90">
        <v>0</v>
      </c>
      <c r="BP232" s="78">
        <v>0</v>
      </c>
    </row>
    <row r="233" spans="1:68" s="77" customFormat="1" ht="14.1" customHeight="1" x14ac:dyDescent="0.2">
      <c r="A233" s="91"/>
      <c r="B233" s="138">
        <v>96</v>
      </c>
      <c r="C233" s="540" t="s">
        <v>234</v>
      </c>
      <c r="D233" s="541" t="s">
        <v>235</v>
      </c>
      <c r="E233" s="541"/>
      <c r="F233" s="541"/>
      <c r="G233" s="541"/>
      <c r="H233" s="542" t="s">
        <v>873</v>
      </c>
      <c r="I233" s="93"/>
      <c r="J233" s="93"/>
      <c r="K233" s="94">
        <v>-2168.5300000000002</v>
      </c>
      <c r="L233" s="94">
        <v>-2171.38</v>
      </c>
      <c r="M233" s="94">
        <v>-2240.54</v>
      </c>
      <c r="N233" s="94">
        <v>0</v>
      </c>
      <c r="O233" s="94">
        <v>-2240.54</v>
      </c>
      <c r="P233" s="94">
        <v>-2240.54</v>
      </c>
      <c r="Q233" s="94">
        <v>-2240.54</v>
      </c>
      <c r="R233" s="94">
        <v>-2647.74</v>
      </c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>
        <v>-2647.74</v>
      </c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3"/>
      <c r="BM233" s="93"/>
      <c r="BN233" s="93"/>
      <c r="BO233" s="93"/>
    </row>
    <row r="234" spans="1:68" ht="14.1" customHeight="1" x14ac:dyDescent="0.2">
      <c r="A234" s="95"/>
      <c r="B234" s="139"/>
      <c r="C234" s="536"/>
      <c r="D234" s="538"/>
      <c r="E234" s="538"/>
      <c r="F234" s="538"/>
      <c r="G234" s="538"/>
      <c r="H234" s="537"/>
      <c r="I234" s="99" t="s">
        <v>78</v>
      </c>
      <c r="J234" s="98">
        <v>-30.190999999999999</v>
      </c>
      <c r="K234" s="99"/>
      <c r="L234" s="101">
        <v>-2.8499999999999091</v>
      </c>
      <c r="M234" s="101">
        <v>-2168.5300000000002</v>
      </c>
      <c r="N234" s="101">
        <v>0</v>
      </c>
      <c r="O234" s="101">
        <v>-2168.5300000000002</v>
      </c>
      <c r="P234" s="99"/>
      <c r="Q234" s="101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113">
        <v>-30.190999999999999</v>
      </c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</row>
    <row r="235" spans="1:68" ht="42" customHeight="1" x14ac:dyDescent="0.2">
      <c r="A235" s="87"/>
      <c r="B235" s="137"/>
      <c r="C235" s="88" t="s">
        <v>298</v>
      </c>
      <c r="D235" s="557" t="s">
        <v>299</v>
      </c>
      <c r="E235" s="557"/>
      <c r="F235" s="557"/>
      <c r="G235" s="557"/>
      <c r="H235" s="89"/>
      <c r="I235" s="89"/>
      <c r="J235" s="89"/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0</v>
      </c>
      <c r="AV235" s="90">
        <v>0</v>
      </c>
      <c r="AW235" s="90">
        <v>0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90">
        <v>0</v>
      </c>
      <c r="BF235" s="90">
        <v>0</v>
      </c>
      <c r="BG235" s="90">
        <v>0</v>
      </c>
      <c r="BH235" s="90">
        <v>0</v>
      </c>
      <c r="BI235" s="90">
        <v>0</v>
      </c>
      <c r="BJ235" s="90">
        <v>0</v>
      </c>
      <c r="BK235" s="90">
        <v>0</v>
      </c>
      <c r="BL235" s="90">
        <v>0</v>
      </c>
      <c r="BM235" s="90">
        <v>0</v>
      </c>
      <c r="BN235" s="90">
        <v>0</v>
      </c>
      <c r="BO235" s="90">
        <v>0</v>
      </c>
      <c r="BP235" s="78">
        <v>0</v>
      </c>
    </row>
    <row r="236" spans="1:68" s="77" customFormat="1" ht="14.1" customHeight="1" x14ac:dyDescent="0.2">
      <c r="A236" s="91"/>
      <c r="B236" s="138">
        <v>97</v>
      </c>
      <c r="C236" s="540" t="s">
        <v>256</v>
      </c>
      <c r="D236" s="541" t="s">
        <v>257</v>
      </c>
      <c r="E236" s="541"/>
      <c r="F236" s="541"/>
      <c r="G236" s="541"/>
      <c r="H236" s="542" t="s">
        <v>908</v>
      </c>
      <c r="I236" s="93"/>
      <c r="J236" s="93"/>
      <c r="K236" s="94"/>
      <c r="L236" s="94"/>
      <c r="M236" s="94">
        <v>0</v>
      </c>
      <c r="N236" s="94">
        <v>0</v>
      </c>
      <c r="O236" s="94">
        <v>0</v>
      </c>
      <c r="P236" s="94">
        <v>0</v>
      </c>
      <c r="Q236" s="94">
        <v>0</v>
      </c>
      <c r="R236" s="94">
        <v>0</v>
      </c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3"/>
      <c r="BM236" s="93"/>
      <c r="BN236" s="93"/>
      <c r="BO236" s="93"/>
    </row>
    <row r="237" spans="1:68" ht="14.1" customHeight="1" x14ac:dyDescent="0.2">
      <c r="A237" s="95"/>
      <c r="B237" s="139"/>
      <c r="C237" s="536"/>
      <c r="D237" s="538"/>
      <c r="E237" s="538"/>
      <c r="F237" s="538"/>
      <c r="G237" s="538"/>
      <c r="H237" s="537"/>
      <c r="I237" s="99" t="s">
        <v>102</v>
      </c>
      <c r="J237" s="98">
        <v>-0.97389999999999999</v>
      </c>
      <c r="K237" s="99"/>
      <c r="L237" s="101">
        <v>0</v>
      </c>
      <c r="M237" s="101">
        <v>0</v>
      </c>
      <c r="N237" s="101">
        <v>0</v>
      </c>
      <c r="O237" s="101">
        <v>0</v>
      </c>
      <c r="P237" s="99"/>
      <c r="Q237" s="101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113">
        <v>-0.97389999999999999</v>
      </c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</row>
    <row r="238" spans="1:68" ht="27.95" customHeight="1" x14ac:dyDescent="0.2">
      <c r="A238" s="83"/>
      <c r="B238" s="136"/>
      <c r="C238" s="84" t="s">
        <v>936</v>
      </c>
      <c r="D238" s="535" t="s">
        <v>301</v>
      </c>
      <c r="E238" s="535"/>
      <c r="F238" s="535"/>
      <c r="G238" s="535"/>
      <c r="H238" s="85"/>
      <c r="I238" s="85"/>
      <c r="J238" s="85"/>
      <c r="K238" s="86">
        <v>59916.28</v>
      </c>
      <c r="L238" s="86">
        <v>60150.47</v>
      </c>
      <c r="M238" s="86">
        <v>61905.830000000009</v>
      </c>
      <c r="N238" s="86"/>
      <c r="O238" s="86">
        <v>61905.830000000009</v>
      </c>
      <c r="P238" s="86">
        <v>61905.830000000009</v>
      </c>
      <c r="Q238" s="86">
        <f>Q239</f>
        <v>61905.82</v>
      </c>
      <c r="R238" s="86">
        <v>63441.24</v>
      </c>
      <c r="S238" s="86"/>
      <c r="T238" s="86"/>
      <c r="U238" s="86">
        <v>63441.24</v>
      </c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78"/>
    </row>
    <row r="239" spans="1:68" ht="42" customHeight="1" x14ac:dyDescent="0.2">
      <c r="A239" s="87"/>
      <c r="B239" s="137"/>
      <c r="C239" s="88" t="s">
        <v>302</v>
      </c>
      <c r="D239" s="557" t="s">
        <v>303</v>
      </c>
      <c r="E239" s="557"/>
      <c r="F239" s="557"/>
      <c r="G239" s="557"/>
      <c r="H239" s="89"/>
      <c r="I239" s="89"/>
      <c r="J239" s="89"/>
      <c r="K239" s="90">
        <v>59916.28</v>
      </c>
      <c r="L239" s="90">
        <v>60150.47</v>
      </c>
      <c r="M239" s="90">
        <v>61905.830000000009</v>
      </c>
      <c r="N239" s="90">
        <v>0</v>
      </c>
      <c r="O239" s="90">
        <v>61905.830000000009</v>
      </c>
      <c r="P239" s="90">
        <v>61905.830000000009</v>
      </c>
      <c r="Q239" s="90">
        <v>61905.82</v>
      </c>
      <c r="R239" s="90">
        <v>63441.24</v>
      </c>
      <c r="S239" s="90">
        <v>0</v>
      </c>
      <c r="T239" s="90">
        <v>0</v>
      </c>
      <c r="U239" s="90">
        <v>63441.24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0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0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90">
        <v>0</v>
      </c>
      <c r="BG239" s="90">
        <v>0</v>
      </c>
      <c r="BH239" s="90">
        <v>0</v>
      </c>
      <c r="BI239" s="90">
        <v>0</v>
      </c>
      <c r="BJ239" s="90">
        <v>0</v>
      </c>
      <c r="BK239" s="90">
        <v>0</v>
      </c>
      <c r="BL239" s="90">
        <v>0</v>
      </c>
      <c r="BM239" s="90">
        <v>0</v>
      </c>
      <c r="BN239" s="90">
        <v>0</v>
      </c>
      <c r="BO239" s="90">
        <v>0</v>
      </c>
      <c r="BP239" s="78">
        <v>0</v>
      </c>
    </row>
    <row r="240" spans="1:68" s="77" customFormat="1" ht="14.1" customHeight="1" x14ac:dyDescent="0.2">
      <c r="A240" s="91"/>
      <c r="B240" s="138">
        <v>98</v>
      </c>
      <c r="C240" s="540" t="s">
        <v>304</v>
      </c>
      <c r="D240" s="541" t="s">
        <v>305</v>
      </c>
      <c r="E240" s="541"/>
      <c r="F240" s="541"/>
      <c r="G240" s="541"/>
      <c r="H240" s="542" t="s">
        <v>937</v>
      </c>
      <c r="I240" s="93"/>
      <c r="J240" s="93"/>
      <c r="K240" s="94">
        <v>2264.9899999999998</v>
      </c>
      <c r="L240" s="94">
        <v>2285.91</v>
      </c>
      <c r="M240" s="94">
        <v>2340.1999999999998</v>
      </c>
      <c r="N240" s="94">
        <v>0</v>
      </c>
      <c r="O240" s="94">
        <v>2340.1999999999998</v>
      </c>
      <c r="P240" s="94">
        <v>2340.1999999999998</v>
      </c>
      <c r="Q240" s="94">
        <v>2340.1999999999998</v>
      </c>
      <c r="R240" s="94">
        <v>2398.2399999999998</v>
      </c>
      <c r="S240" s="94"/>
      <c r="T240" s="94"/>
      <c r="U240" s="94">
        <v>2398.2399999999998</v>
      </c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4"/>
      <c r="BL240" s="93"/>
      <c r="BM240" s="93"/>
      <c r="BN240" s="93"/>
      <c r="BO240" s="93"/>
    </row>
    <row r="241" spans="1:68" ht="14.1" customHeight="1" x14ac:dyDescent="0.2">
      <c r="A241" s="95"/>
      <c r="B241" s="139"/>
      <c r="C241" s="536"/>
      <c r="D241" s="538"/>
      <c r="E241" s="538"/>
      <c r="F241" s="538"/>
      <c r="G241" s="538"/>
      <c r="H241" s="537"/>
      <c r="I241" s="99" t="s">
        <v>306</v>
      </c>
      <c r="J241" s="98">
        <v>0.25516</v>
      </c>
      <c r="K241" s="99"/>
      <c r="L241" s="101">
        <v>20.920000000000073</v>
      </c>
      <c r="M241" s="101">
        <v>2264.9899999999998</v>
      </c>
      <c r="N241" s="101">
        <v>0</v>
      </c>
      <c r="O241" s="101">
        <v>2264.9899999999998</v>
      </c>
      <c r="P241" s="99"/>
      <c r="Q241" s="101"/>
      <c r="R241" s="99"/>
      <c r="S241" s="99"/>
      <c r="T241" s="99"/>
      <c r="U241" s="113">
        <v>0.25516</v>
      </c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</row>
    <row r="242" spans="1:68" s="77" customFormat="1" ht="14.1" customHeight="1" x14ac:dyDescent="0.2">
      <c r="A242" s="96"/>
      <c r="B242" s="140">
        <v>99</v>
      </c>
      <c r="C242" s="536" t="s">
        <v>304</v>
      </c>
      <c r="D242" s="538" t="s">
        <v>308</v>
      </c>
      <c r="E242" s="538"/>
      <c r="F242" s="538"/>
      <c r="G242" s="538"/>
      <c r="H242" s="537" t="s">
        <v>938</v>
      </c>
      <c r="I242" s="101"/>
      <c r="J242" s="101"/>
      <c r="K242" s="102">
        <v>1755.25</v>
      </c>
      <c r="L242" s="102">
        <v>1768.73</v>
      </c>
      <c r="M242" s="102">
        <v>1813.53</v>
      </c>
      <c r="N242" s="102">
        <v>0</v>
      </c>
      <c r="O242" s="102">
        <v>1813.53</v>
      </c>
      <c r="P242" s="102">
        <v>1813.53</v>
      </c>
      <c r="Q242" s="102">
        <v>1813.53</v>
      </c>
      <c r="R242" s="102">
        <v>1858.51</v>
      </c>
      <c r="S242" s="102"/>
      <c r="T242" s="102"/>
      <c r="U242" s="102">
        <v>1858.51</v>
      </c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1"/>
      <c r="BM242" s="101"/>
      <c r="BN242" s="101"/>
      <c r="BO242" s="101"/>
    </row>
    <row r="243" spans="1:68" ht="14.1" customHeight="1" x14ac:dyDescent="0.2">
      <c r="A243" s="95"/>
      <c r="B243" s="139"/>
      <c r="C243" s="536"/>
      <c r="D243" s="538"/>
      <c r="E243" s="538"/>
      <c r="F243" s="538"/>
      <c r="G243" s="538"/>
      <c r="H243" s="537"/>
      <c r="I243" s="99" t="s">
        <v>309</v>
      </c>
      <c r="J243" s="98">
        <v>1.9478</v>
      </c>
      <c r="K243" s="99"/>
      <c r="L243" s="101">
        <v>13.480000000000018</v>
      </c>
      <c r="M243" s="101">
        <v>1755.25</v>
      </c>
      <c r="N243" s="101">
        <v>0</v>
      </c>
      <c r="O243" s="101">
        <v>1755.25</v>
      </c>
      <c r="P243" s="99"/>
      <c r="Q243" s="101"/>
      <c r="R243" s="99"/>
      <c r="S243" s="99"/>
      <c r="T243" s="99"/>
      <c r="U243" s="113">
        <v>1.9478</v>
      </c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</row>
    <row r="244" spans="1:68" s="77" customFormat="1" ht="14.1" customHeight="1" x14ac:dyDescent="0.2">
      <c r="A244" s="96"/>
      <c r="B244" s="140">
        <v>100</v>
      </c>
      <c r="C244" s="536" t="s">
        <v>304</v>
      </c>
      <c r="D244" s="538" t="s">
        <v>311</v>
      </c>
      <c r="E244" s="538"/>
      <c r="F244" s="538"/>
      <c r="G244" s="538"/>
      <c r="H244" s="537" t="s">
        <v>939</v>
      </c>
      <c r="I244" s="101"/>
      <c r="J244" s="101"/>
      <c r="K244" s="102">
        <v>34071.699999999997</v>
      </c>
      <c r="L244" s="102">
        <v>34168.080000000002</v>
      </c>
      <c r="M244" s="102">
        <v>35203.07</v>
      </c>
      <c r="N244" s="102">
        <v>0</v>
      </c>
      <c r="O244" s="102">
        <v>35203.07</v>
      </c>
      <c r="P244" s="102">
        <v>35203.07</v>
      </c>
      <c r="Q244" s="102">
        <v>35203.07</v>
      </c>
      <c r="R244" s="102">
        <v>36076.19</v>
      </c>
      <c r="S244" s="102"/>
      <c r="T244" s="102"/>
      <c r="U244" s="102">
        <v>36076.19</v>
      </c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1"/>
      <c r="BM244" s="101"/>
      <c r="BN244" s="101"/>
      <c r="BO244" s="101"/>
    </row>
    <row r="245" spans="1:68" ht="14.1" customHeight="1" x14ac:dyDescent="0.2">
      <c r="A245" s="95"/>
      <c r="B245" s="139"/>
      <c r="C245" s="536"/>
      <c r="D245" s="538"/>
      <c r="E245" s="538"/>
      <c r="F245" s="538"/>
      <c r="G245" s="538"/>
      <c r="H245" s="537"/>
      <c r="I245" s="99" t="s">
        <v>306</v>
      </c>
      <c r="J245" s="98">
        <v>0.2054</v>
      </c>
      <c r="K245" s="99"/>
      <c r="L245" s="101">
        <v>96.380000000004657</v>
      </c>
      <c r="M245" s="101">
        <v>34071.699999999997</v>
      </c>
      <c r="N245" s="101">
        <v>0</v>
      </c>
      <c r="O245" s="101">
        <v>34071.699999999997</v>
      </c>
      <c r="P245" s="99"/>
      <c r="Q245" s="101"/>
      <c r="R245" s="99"/>
      <c r="S245" s="99"/>
      <c r="T245" s="99"/>
      <c r="U245" s="113">
        <v>0.2054</v>
      </c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</row>
    <row r="246" spans="1:68" s="77" customFormat="1" ht="14.1" customHeight="1" x14ac:dyDescent="0.2">
      <c r="A246" s="96"/>
      <c r="B246" s="140">
        <v>101</v>
      </c>
      <c r="C246" s="536" t="s">
        <v>304</v>
      </c>
      <c r="D246" s="538" t="s">
        <v>313</v>
      </c>
      <c r="E246" s="538"/>
      <c r="F246" s="538"/>
      <c r="G246" s="538"/>
      <c r="H246" s="537" t="s">
        <v>940</v>
      </c>
      <c r="I246" s="101"/>
      <c r="J246" s="101"/>
      <c r="K246" s="102">
        <v>4200.01</v>
      </c>
      <c r="L246" s="102">
        <v>4209.8100000000004</v>
      </c>
      <c r="M246" s="102">
        <v>4339.47</v>
      </c>
      <c r="N246" s="102">
        <v>0</v>
      </c>
      <c r="O246" s="102">
        <v>4339.47</v>
      </c>
      <c r="P246" s="102">
        <v>4339.47</v>
      </c>
      <c r="Q246" s="102">
        <v>4339.47</v>
      </c>
      <c r="R246" s="102">
        <v>4447.1000000000004</v>
      </c>
      <c r="S246" s="102"/>
      <c r="T246" s="102"/>
      <c r="U246" s="102">
        <v>4447.1000000000004</v>
      </c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1"/>
      <c r="BM246" s="101"/>
      <c r="BN246" s="101"/>
      <c r="BO246" s="101"/>
    </row>
    <row r="247" spans="1:68" ht="27.95" customHeight="1" x14ac:dyDescent="0.2">
      <c r="A247" s="95"/>
      <c r="B247" s="139"/>
      <c r="C247" s="536"/>
      <c r="D247" s="538"/>
      <c r="E247" s="538"/>
      <c r="F247" s="538"/>
      <c r="G247" s="538"/>
      <c r="H247" s="537"/>
      <c r="I247" s="99" t="s">
        <v>102</v>
      </c>
      <c r="J247" s="98">
        <v>0.97389999999999999</v>
      </c>
      <c r="K247" s="99"/>
      <c r="L247" s="101">
        <v>9.8000000000001819</v>
      </c>
      <c r="M247" s="101">
        <v>4200.01</v>
      </c>
      <c r="N247" s="101">
        <v>0</v>
      </c>
      <c r="O247" s="101">
        <v>4200.01</v>
      </c>
      <c r="P247" s="99"/>
      <c r="Q247" s="101"/>
      <c r="R247" s="99"/>
      <c r="S247" s="99"/>
      <c r="T247" s="99"/>
      <c r="U247" s="113">
        <v>0.97389999999999999</v>
      </c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</row>
    <row r="248" spans="1:68" s="77" customFormat="1" ht="14.1" customHeight="1" x14ac:dyDescent="0.2">
      <c r="A248" s="96"/>
      <c r="B248" s="140">
        <v>102</v>
      </c>
      <c r="C248" s="536" t="s">
        <v>314</v>
      </c>
      <c r="D248" s="538" t="s">
        <v>315</v>
      </c>
      <c r="E248" s="538"/>
      <c r="F248" s="538"/>
      <c r="G248" s="538"/>
      <c r="H248" s="537" t="s">
        <v>941</v>
      </c>
      <c r="I248" s="101"/>
      <c r="J248" s="101"/>
      <c r="K248" s="102">
        <v>2054.44</v>
      </c>
      <c r="L248" s="102">
        <v>2065.35</v>
      </c>
      <c r="M248" s="102">
        <v>2122.66</v>
      </c>
      <c r="N248" s="102">
        <v>0</v>
      </c>
      <c r="O248" s="102">
        <v>2122.66</v>
      </c>
      <c r="P248" s="102">
        <v>2122.66</v>
      </c>
      <c r="Q248" s="102">
        <v>2122.66</v>
      </c>
      <c r="R248" s="102">
        <v>2175.31</v>
      </c>
      <c r="S248" s="102"/>
      <c r="T248" s="102"/>
      <c r="U248" s="102">
        <v>2175.31</v>
      </c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1"/>
      <c r="BM248" s="101"/>
      <c r="BN248" s="101"/>
      <c r="BO248" s="101"/>
    </row>
    <row r="249" spans="1:68" ht="27.95" customHeight="1" x14ac:dyDescent="0.2">
      <c r="A249" s="95"/>
      <c r="B249" s="139"/>
      <c r="C249" s="536"/>
      <c r="D249" s="538"/>
      <c r="E249" s="538"/>
      <c r="F249" s="538"/>
      <c r="G249" s="538"/>
      <c r="H249" s="537"/>
      <c r="I249" s="99" t="s">
        <v>156</v>
      </c>
      <c r="J249" s="98">
        <v>122.81</v>
      </c>
      <c r="K249" s="99"/>
      <c r="L249" s="101">
        <v>10.909999999999854</v>
      </c>
      <c r="M249" s="101">
        <v>2054.44</v>
      </c>
      <c r="N249" s="101">
        <v>0</v>
      </c>
      <c r="O249" s="101">
        <v>2054.44</v>
      </c>
      <c r="P249" s="99"/>
      <c r="Q249" s="101"/>
      <c r="R249" s="99"/>
      <c r="S249" s="99"/>
      <c r="T249" s="99"/>
      <c r="U249" s="113">
        <v>122.81</v>
      </c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</row>
    <row r="250" spans="1:68" s="77" customFormat="1" ht="14.1" customHeight="1" x14ac:dyDescent="0.2">
      <c r="A250" s="96"/>
      <c r="B250" s="140">
        <v>103</v>
      </c>
      <c r="C250" s="536" t="s">
        <v>314</v>
      </c>
      <c r="D250" s="538" t="s">
        <v>317</v>
      </c>
      <c r="E250" s="538"/>
      <c r="F250" s="538"/>
      <c r="G250" s="538"/>
      <c r="H250" s="537" t="s">
        <v>942</v>
      </c>
      <c r="I250" s="101"/>
      <c r="J250" s="101"/>
      <c r="K250" s="102">
        <v>15569.89</v>
      </c>
      <c r="L250" s="102">
        <v>15652.59</v>
      </c>
      <c r="M250" s="102">
        <v>16086.9</v>
      </c>
      <c r="N250" s="102">
        <v>0</v>
      </c>
      <c r="O250" s="102">
        <v>16086.9</v>
      </c>
      <c r="P250" s="102">
        <v>16086.9</v>
      </c>
      <c r="Q250" s="102">
        <v>16086.9</v>
      </c>
      <c r="R250" s="102">
        <v>16485.89</v>
      </c>
      <c r="S250" s="102"/>
      <c r="T250" s="102"/>
      <c r="U250" s="102">
        <v>16485.89</v>
      </c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1"/>
      <c r="BM250" s="101"/>
      <c r="BN250" s="101"/>
      <c r="BO250" s="101"/>
    </row>
    <row r="251" spans="1:68" ht="27.95" customHeight="1" x14ac:dyDescent="0.2">
      <c r="A251" s="95"/>
      <c r="B251" s="139"/>
      <c r="C251" s="536"/>
      <c r="D251" s="538"/>
      <c r="E251" s="538"/>
      <c r="F251" s="538"/>
      <c r="G251" s="538"/>
      <c r="H251" s="537"/>
      <c r="I251" s="99" t="s">
        <v>156</v>
      </c>
      <c r="J251" s="98">
        <v>933.35</v>
      </c>
      <c r="K251" s="99"/>
      <c r="L251" s="101">
        <v>82.700000000000728</v>
      </c>
      <c r="M251" s="101">
        <v>15569.89</v>
      </c>
      <c r="N251" s="101">
        <v>0</v>
      </c>
      <c r="O251" s="101">
        <v>15569.89</v>
      </c>
      <c r="P251" s="99"/>
      <c r="Q251" s="101"/>
      <c r="R251" s="99"/>
      <c r="S251" s="99"/>
      <c r="T251" s="99"/>
      <c r="U251" s="113">
        <v>933.35</v>
      </c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</row>
    <row r="252" spans="1:68" ht="12.75" x14ac:dyDescent="0.2">
      <c r="A252" s="83"/>
      <c r="B252" s="136"/>
      <c r="C252" s="84" t="s">
        <v>945</v>
      </c>
      <c r="D252" s="559" t="s">
        <v>320</v>
      </c>
      <c r="E252" s="559"/>
      <c r="F252" s="559"/>
      <c r="G252" s="559"/>
      <c r="H252" s="85"/>
      <c r="I252" s="85"/>
      <c r="J252" s="85"/>
      <c r="K252" s="86">
        <v>59238.939999999995</v>
      </c>
      <c r="L252" s="86">
        <v>59533.48</v>
      </c>
      <c r="M252" s="86">
        <v>61206.020000000004</v>
      </c>
      <c r="N252" s="86"/>
      <c r="O252" s="86">
        <v>61206.020000000004</v>
      </c>
      <c r="P252" s="86">
        <v>61206.020000000004</v>
      </c>
      <c r="Q252" s="86">
        <v>61206.020000000004</v>
      </c>
      <c r="R252" s="86">
        <v>72683.570000000007</v>
      </c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>
        <v>17881.030000000002</v>
      </c>
      <c r="AP252" s="86">
        <v>54802.54</v>
      </c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  <c r="BM252" s="86"/>
      <c r="BN252" s="86"/>
      <c r="BO252" s="86"/>
      <c r="BP252" s="78"/>
    </row>
    <row r="253" spans="1:68" ht="12.75" x14ac:dyDescent="0.2">
      <c r="A253" s="87"/>
      <c r="B253" s="137"/>
      <c r="C253" s="88" t="s">
        <v>321</v>
      </c>
      <c r="D253" s="539" t="s">
        <v>322</v>
      </c>
      <c r="E253" s="539"/>
      <c r="F253" s="539"/>
      <c r="G253" s="539"/>
      <c r="H253" s="89"/>
      <c r="I253" s="89"/>
      <c r="J253" s="89"/>
      <c r="K253" s="90">
        <v>59325.499999999993</v>
      </c>
      <c r="L253" s="90">
        <v>59620.62</v>
      </c>
      <c r="M253" s="90">
        <v>61295.450000000004</v>
      </c>
      <c r="N253" s="90">
        <v>0</v>
      </c>
      <c r="O253" s="90">
        <v>61295.450000000004</v>
      </c>
      <c r="P253" s="90">
        <v>61295.450000000004</v>
      </c>
      <c r="Q253" s="90">
        <v>61295.450000000004</v>
      </c>
      <c r="R253" s="90">
        <v>72789.94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0</v>
      </c>
      <c r="AN253" s="90">
        <v>0</v>
      </c>
      <c r="AO253" s="90">
        <v>17881.030000000002</v>
      </c>
      <c r="AP253" s="90">
        <v>54908.91</v>
      </c>
      <c r="AQ253" s="90">
        <v>0</v>
      </c>
      <c r="AR253" s="90">
        <v>0</v>
      </c>
      <c r="AS253" s="90">
        <v>0</v>
      </c>
      <c r="AT253" s="90">
        <v>0</v>
      </c>
      <c r="AU253" s="90">
        <v>0</v>
      </c>
      <c r="AV253" s="90">
        <v>0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  <c r="BF253" s="90">
        <v>0</v>
      </c>
      <c r="BG253" s="90">
        <v>0</v>
      </c>
      <c r="BH253" s="90">
        <v>0</v>
      </c>
      <c r="BI253" s="90">
        <v>0</v>
      </c>
      <c r="BJ253" s="90">
        <v>0</v>
      </c>
      <c r="BK253" s="90">
        <v>0</v>
      </c>
      <c r="BL253" s="90">
        <v>0</v>
      </c>
      <c r="BM253" s="90">
        <v>0</v>
      </c>
      <c r="BN253" s="90">
        <v>0</v>
      </c>
      <c r="BO253" s="90">
        <v>0</v>
      </c>
      <c r="BP253" s="78">
        <v>0</v>
      </c>
    </row>
    <row r="254" spans="1:68" s="77" customFormat="1" ht="14.1" customHeight="1" x14ac:dyDescent="0.2">
      <c r="A254" s="91"/>
      <c r="B254" s="138">
        <v>104</v>
      </c>
      <c r="C254" s="540" t="s">
        <v>323</v>
      </c>
      <c r="D254" s="541" t="s">
        <v>324</v>
      </c>
      <c r="E254" s="541"/>
      <c r="F254" s="541"/>
      <c r="G254" s="541"/>
      <c r="H254" s="542" t="s">
        <v>910</v>
      </c>
      <c r="I254" s="93"/>
      <c r="J254" s="93"/>
      <c r="K254" s="94">
        <v>2508.12</v>
      </c>
      <c r="L254" s="94">
        <v>2533.4</v>
      </c>
      <c r="M254" s="94">
        <v>2591.4</v>
      </c>
      <c r="N254" s="94">
        <v>0</v>
      </c>
      <c r="O254" s="94">
        <v>2591.4</v>
      </c>
      <c r="P254" s="94">
        <v>2591.4</v>
      </c>
      <c r="Q254" s="94">
        <v>2591.4</v>
      </c>
      <c r="R254" s="94">
        <v>3062.36</v>
      </c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>
        <v>3062.36</v>
      </c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4"/>
      <c r="BL254" s="93"/>
      <c r="BM254" s="93"/>
      <c r="BN254" s="93"/>
      <c r="BO254" s="93"/>
    </row>
    <row r="255" spans="1:68" ht="27.95" customHeight="1" x14ac:dyDescent="0.2">
      <c r="A255" s="95"/>
      <c r="B255" s="139"/>
      <c r="C255" s="536"/>
      <c r="D255" s="538"/>
      <c r="E255" s="538"/>
      <c r="F255" s="538"/>
      <c r="G255" s="538"/>
      <c r="H255" s="537"/>
      <c r="I255" s="99" t="s">
        <v>156</v>
      </c>
      <c r="J255" s="98">
        <v>118.04</v>
      </c>
      <c r="K255" s="99"/>
      <c r="L255" s="101">
        <v>25.2800000000002</v>
      </c>
      <c r="M255" s="101">
        <v>2508.12</v>
      </c>
      <c r="N255" s="101">
        <v>0</v>
      </c>
      <c r="O255" s="101">
        <v>2508.12</v>
      </c>
      <c r="P255" s="99"/>
      <c r="Q255" s="101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113">
        <v>118.04</v>
      </c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99"/>
      <c r="BN255" s="99"/>
      <c r="BO255" s="99"/>
    </row>
    <row r="256" spans="1:68" s="77" customFormat="1" ht="14.1" customHeight="1" x14ac:dyDescent="0.2">
      <c r="A256" s="96"/>
      <c r="B256" s="140">
        <v>105</v>
      </c>
      <c r="C256" s="536" t="s">
        <v>323</v>
      </c>
      <c r="D256" s="538" t="s">
        <v>324</v>
      </c>
      <c r="E256" s="538"/>
      <c r="F256" s="538"/>
      <c r="G256" s="538"/>
      <c r="H256" s="537" t="s">
        <v>946</v>
      </c>
      <c r="I256" s="101"/>
      <c r="J256" s="101"/>
      <c r="K256" s="102">
        <v>333.33</v>
      </c>
      <c r="L256" s="102">
        <v>336.62</v>
      </c>
      <c r="M256" s="102">
        <v>344.4</v>
      </c>
      <c r="N256" s="102">
        <v>0</v>
      </c>
      <c r="O256" s="102">
        <v>344.4</v>
      </c>
      <c r="P256" s="102">
        <v>344.4</v>
      </c>
      <c r="Q256" s="102">
        <v>344.4</v>
      </c>
      <c r="R256" s="102">
        <v>406.99</v>
      </c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>
        <v>406.99</v>
      </c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1"/>
      <c r="BM256" s="101"/>
      <c r="BN256" s="101"/>
      <c r="BO256" s="101"/>
    </row>
    <row r="257" spans="1:68" ht="27.95" customHeight="1" x14ac:dyDescent="0.2">
      <c r="A257" s="95"/>
      <c r="B257" s="139"/>
      <c r="C257" s="536"/>
      <c r="D257" s="538"/>
      <c r="E257" s="538"/>
      <c r="F257" s="538"/>
      <c r="G257" s="538"/>
      <c r="H257" s="537"/>
      <c r="I257" s="99" t="s">
        <v>156</v>
      </c>
      <c r="J257" s="98">
        <v>19.670000000000002</v>
      </c>
      <c r="K257" s="99"/>
      <c r="L257" s="101">
        <v>3.2900000000000205</v>
      </c>
      <c r="M257" s="101">
        <v>333.33</v>
      </c>
      <c r="N257" s="101">
        <v>0</v>
      </c>
      <c r="O257" s="101">
        <v>333.33</v>
      </c>
      <c r="P257" s="99"/>
      <c r="Q257" s="101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113">
        <v>19.670000000000002</v>
      </c>
      <c r="AP257" s="99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99"/>
      <c r="BN257" s="99"/>
      <c r="BO257" s="99"/>
    </row>
    <row r="258" spans="1:68" s="77" customFormat="1" ht="14.1" customHeight="1" x14ac:dyDescent="0.2">
      <c r="A258" s="96"/>
      <c r="B258" s="140">
        <v>106</v>
      </c>
      <c r="C258" s="536" t="s">
        <v>327</v>
      </c>
      <c r="D258" s="538" t="s">
        <v>328</v>
      </c>
      <c r="E258" s="538"/>
      <c r="F258" s="538"/>
      <c r="G258" s="538"/>
      <c r="H258" s="537" t="s">
        <v>947</v>
      </c>
      <c r="I258" s="101"/>
      <c r="J258" s="101"/>
      <c r="K258" s="102">
        <v>11317.81</v>
      </c>
      <c r="L258" s="102">
        <v>11363.51</v>
      </c>
      <c r="M258" s="102">
        <v>11693.63</v>
      </c>
      <c r="N258" s="102">
        <v>0</v>
      </c>
      <c r="O258" s="102">
        <v>11693.63</v>
      </c>
      <c r="P258" s="102">
        <v>11693.63</v>
      </c>
      <c r="Q258" s="102">
        <v>11693.63</v>
      </c>
      <c r="R258" s="102">
        <v>13818.84</v>
      </c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>
        <v>13818.84</v>
      </c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1"/>
      <c r="BM258" s="101"/>
      <c r="BN258" s="101"/>
      <c r="BO258" s="101"/>
    </row>
    <row r="259" spans="1:68" ht="27.95" customHeight="1" x14ac:dyDescent="0.2">
      <c r="A259" s="95"/>
      <c r="B259" s="139"/>
      <c r="C259" s="536"/>
      <c r="D259" s="538"/>
      <c r="E259" s="538"/>
      <c r="F259" s="538"/>
      <c r="G259" s="538"/>
      <c r="H259" s="537"/>
      <c r="I259" s="99" t="s">
        <v>329</v>
      </c>
      <c r="J259" s="98">
        <v>0.94225000000000003</v>
      </c>
      <c r="K259" s="99"/>
      <c r="L259" s="101">
        <v>45.700000000000728</v>
      </c>
      <c r="M259" s="101">
        <v>11317.81</v>
      </c>
      <c r="N259" s="101">
        <v>0</v>
      </c>
      <c r="O259" s="101">
        <v>11317.81</v>
      </c>
      <c r="P259" s="99"/>
      <c r="Q259" s="101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113">
        <v>0.94225000000000003</v>
      </c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99"/>
      <c r="BN259" s="99"/>
      <c r="BO259" s="99"/>
    </row>
    <row r="260" spans="1:68" s="77" customFormat="1" ht="14.1" customHeight="1" x14ac:dyDescent="0.2">
      <c r="A260" s="96"/>
      <c r="B260" s="140">
        <v>107</v>
      </c>
      <c r="C260" s="536" t="s">
        <v>323</v>
      </c>
      <c r="D260" s="538" t="s">
        <v>324</v>
      </c>
      <c r="E260" s="538"/>
      <c r="F260" s="538"/>
      <c r="G260" s="538"/>
      <c r="H260" s="537" t="s">
        <v>948</v>
      </c>
      <c r="I260" s="101"/>
      <c r="J260" s="101"/>
      <c r="K260" s="102">
        <v>478.15</v>
      </c>
      <c r="L260" s="102">
        <v>481.77</v>
      </c>
      <c r="M260" s="102">
        <v>494.03</v>
      </c>
      <c r="N260" s="102">
        <v>0</v>
      </c>
      <c r="O260" s="102">
        <v>494.03</v>
      </c>
      <c r="P260" s="102">
        <v>494.03</v>
      </c>
      <c r="Q260" s="102">
        <v>494.03</v>
      </c>
      <c r="R260" s="102">
        <v>583.82000000000005</v>
      </c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>
        <v>583.82000000000005</v>
      </c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1"/>
      <c r="BM260" s="101"/>
      <c r="BN260" s="101"/>
      <c r="BO260" s="101"/>
    </row>
    <row r="261" spans="1:68" ht="27.95" customHeight="1" x14ac:dyDescent="0.2">
      <c r="A261" s="95"/>
      <c r="B261" s="139"/>
      <c r="C261" s="536"/>
      <c r="D261" s="538"/>
      <c r="E261" s="538"/>
      <c r="F261" s="538"/>
      <c r="G261" s="538"/>
      <c r="H261" s="537"/>
      <c r="I261" s="99" t="s">
        <v>156</v>
      </c>
      <c r="J261" s="98">
        <v>77.23</v>
      </c>
      <c r="K261" s="99"/>
      <c r="L261" s="101">
        <v>3.6200000000000045</v>
      </c>
      <c r="M261" s="101">
        <v>478.15</v>
      </c>
      <c r="N261" s="101">
        <v>0</v>
      </c>
      <c r="O261" s="101">
        <v>478.15</v>
      </c>
      <c r="P261" s="99"/>
      <c r="Q261" s="101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113">
        <v>77.23</v>
      </c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99"/>
      <c r="BN261" s="99"/>
      <c r="BO261" s="99"/>
    </row>
    <row r="262" spans="1:68" s="77" customFormat="1" ht="14.1" customHeight="1" x14ac:dyDescent="0.2">
      <c r="A262" s="96"/>
      <c r="B262" s="140">
        <v>108</v>
      </c>
      <c r="C262" s="536" t="s">
        <v>323</v>
      </c>
      <c r="D262" s="538" t="s">
        <v>324</v>
      </c>
      <c r="E262" s="538"/>
      <c r="F262" s="538"/>
      <c r="G262" s="538"/>
      <c r="H262" s="537" t="s">
        <v>905</v>
      </c>
      <c r="I262" s="101"/>
      <c r="J262" s="101"/>
      <c r="K262" s="102">
        <v>7.38</v>
      </c>
      <c r="L262" s="102">
        <v>7.44</v>
      </c>
      <c r="M262" s="102">
        <v>7.63</v>
      </c>
      <c r="N262" s="102">
        <v>0</v>
      </c>
      <c r="O262" s="102">
        <v>7.63</v>
      </c>
      <c r="P262" s="102">
        <v>7.63</v>
      </c>
      <c r="Q262" s="102">
        <v>7.63</v>
      </c>
      <c r="R262" s="102">
        <v>9.02</v>
      </c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>
        <v>9.02</v>
      </c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1"/>
      <c r="BM262" s="101"/>
      <c r="BN262" s="101"/>
      <c r="BO262" s="101"/>
    </row>
    <row r="263" spans="1:68" ht="27.95" customHeight="1" x14ac:dyDescent="0.2">
      <c r="A263" s="95"/>
      <c r="B263" s="139"/>
      <c r="C263" s="536"/>
      <c r="D263" s="538"/>
      <c r="E263" s="538"/>
      <c r="F263" s="538"/>
      <c r="G263" s="538"/>
      <c r="H263" s="537"/>
      <c r="I263" s="99" t="s">
        <v>156</v>
      </c>
      <c r="J263" s="98">
        <v>1.17</v>
      </c>
      <c r="K263" s="99"/>
      <c r="L263" s="101">
        <v>6.0000000000000497E-2</v>
      </c>
      <c r="M263" s="101">
        <v>7.38</v>
      </c>
      <c r="N263" s="101">
        <v>0</v>
      </c>
      <c r="O263" s="101">
        <v>7.38</v>
      </c>
      <c r="P263" s="99"/>
      <c r="Q263" s="101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113">
        <v>1.17</v>
      </c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</row>
    <row r="264" spans="1:68" s="77" customFormat="1" ht="14.1" customHeight="1" x14ac:dyDescent="0.2">
      <c r="A264" s="96"/>
      <c r="B264" s="140">
        <v>109</v>
      </c>
      <c r="C264" s="536" t="s">
        <v>333</v>
      </c>
      <c r="D264" s="538" t="s">
        <v>334</v>
      </c>
      <c r="E264" s="538"/>
      <c r="F264" s="538"/>
      <c r="G264" s="538"/>
      <c r="H264" s="537" t="s">
        <v>949</v>
      </c>
      <c r="I264" s="101"/>
      <c r="J264" s="101"/>
      <c r="K264" s="102">
        <v>42737.42</v>
      </c>
      <c r="L264" s="102">
        <v>42940.94</v>
      </c>
      <c r="M264" s="102">
        <v>44156.54</v>
      </c>
      <c r="N264" s="102">
        <v>0</v>
      </c>
      <c r="O264" s="102">
        <v>44156.54</v>
      </c>
      <c r="P264" s="102">
        <v>44156.54</v>
      </c>
      <c r="Q264" s="102">
        <v>44156.54</v>
      </c>
      <c r="R264" s="102">
        <v>52520.76</v>
      </c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>
        <v>52520.76</v>
      </c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1"/>
      <c r="BM264" s="101"/>
      <c r="BN264" s="101"/>
      <c r="BO264" s="101"/>
    </row>
    <row r="265" spans="1:68" ht="27.95" customHeight="1" x14ac:dyDescent="0.2">
      <c r="A265" s="95"/>
      <c r="B265" s="139"/>
      <c r="C265" s="536"/>
      <c r="D265" s="538"/>
      <c r="E265" s="538"/>
      <c r="F265" s="538"/>
      <c r="G265" s="538"/>
      <c r="H265" s="537"/>
      <c r="I265" s="99" t="s">
        <v>335</v>
      </c>
      <c r="J265" s="98">
        <v>13.634600000000001</v>
      </c>
      <c r="K265" s="99"/>
      <c r="L265" s="101">
        <v>203.52000000000407</v>
      </c>
      <c r="M265" s="101">
        <v>42737.42</v>
      </c>
      <c r="N265" s="101">
        <v>0</v>
      </c>
      <c r="O265" s="101">
        <v>42737.42</v>
      </c>
      <c r="P265" s="99"/>
      <c r="Q265" s="101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113">
        <v>13.634600000000001</v>
      </c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99"/>
      <c r="BN265" s="99"/>
      <c r="BO265" s="99"/>
    </row>
    <row r="266" spans="1:68" s="77" customFormat="1" ht="14.1" customHeight="1" x14ac:dyDescent="0.2">
      <c r="A266" s="96"/>
      <c r="B266" s="140">
        <v>110</v>
      </c>
      <c r="C266" s="536" t="s">
        <v>337</v>
      </c>
      <c r="D266" s="538" t="s">
        <v>338</v>
      </c>
      <c r="E266" s="538"/>
      <c r="F266" s="538"/>
      <c r="G266" s="538"/>
      <c r="H266" s="537" t="s">
        <v>950</v>
      </c>
      <c r="I266" s="101"/>
      <c r="J266" s="101"/>
      <c r="K266" s="102">
        <v>1046.1199999999999</v>
      </c>
      <c r="L266" s="102">
        <v>1052.28</v>
      </c>
      <c r="M266" s="102">
        <v>1080.8599999999999</v>
      </c>
      <c r="N266" s="102">
        <v>0</v>
      </c>
      <c r="O266" s="102">
        <v>1080.8599999999999</v>
      </c>
      <c r="P266" s="102">
        <v>1080.8599999999999</v>
      </c>
      <c r="Q266" s="102">
        <v>1080.8599999999999</v>
      </c>
      <c r="R266" s="102">
        <v>1285.5999999999999</v>
      </c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>
        <v>1285.5999999999999</v>
      </c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1"/>
      <c r="BM266" s="101"/>
      <c r="BN266" s="101"/>
      <c r="BO266" s="101"/>
    </row>
    <row r="267" spans="1:68" ht="27.95" customHeight="1" x14ac:dyDescent="0.2">
      <c r="A267" s="95"/>
      <c r="B267" s="139"/>
      <c r="C267" s="536"/>
      <c r="D267" s="538"/>
      <c r="E267" s="538"/>
      <c r="F267" s="538"/>
      <c r="G267" s="538"/>
      <c r="H267" s="537"/>
      <c r="I267" s="99" t="s">
        <v>78</v>
      </c>
      <c r="J267" s="98">
        <v>135.51499999999999</v>
      </c>
      <c r="K267" s="99"/>
      <c r="L267" s="101">
        <v>6.1600000000000819</v>
      </c>
      <c r="M267" s="101">
        <v>1046.1199999999999</v>
      </c>
      <c r="N267" s="101">
        <v>0</v>
      </c>
      <c r="O267" s="101">
        <v>1046.1199999999999</v>
      </c>
      <c r="P267" s="99"/>
      <c r="Q267" s="101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113">
        <v>135.51499999999999</v>
      </c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99"/>
      <c r="BN267" s="99"/>
      <c r="BO267" s="99"/>
    </row>
    <row r="268" spans="1:68" s="77" customFormat="1" ht="14.1" customHeight="1" x14ac:dyDescent="0.2">
      <c r="A268" s="96"/>
      <c r="B268" s="140">
        <v>111</v>
      </c>
      <c r="C268" s="536" t="s">
        <v>340</v>
      </c>
      <c r="D268" s="538" t="s">
        <v>341</v>
      </c>
      <c r="E268" s="538"/>
      <c r="F268" s="538"/>
      <c r="G268" s="538"/>
      <c r="H268" s="537" t="s">
        <v>951</v>
      </c>
      <c r="I268" s="101"/>
      <c r="J268" s="101"/>
      <c r="K268" s="102">
        <v>67.14</v>
      </c>
      <c r="L268" s="102">
        <v>67.39</v>
      </c>
      <c r="M268" s="102">
        <v>69.37</v>
      </c>
      <c r="N268" s="102">
        <v>0</v>
      </c>
      <c r="O268" s="102">
        <v>69.37</v>
      </c>
      <c r="P268" s="102">
        <v>69.37</v>
      </c>
      <c r="Q268" s="102">
        <v>69.37</v>
      </c>
      <c r="R268" s="102">
        <v>82.51</v>
      </c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>
        <v>82.51</v>
      </c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1"/>
      <c r="BM268" s="101"/>
      <c r="BN268" s="101"/>
      <c r="BO268" s="101"/>
    </row>
    <row r="269" spans="1:68" ht="14.1" customHeight="1" x14ac:dyDescent="0.2">
      <c r="A269" s="95"/>
      <c r="B269" s="139"/>
      <c r="C269" s="536"/>
      <c r="D269" s="538"/>
      <c r="E269" s="538"/>
      <c r="F269" s="538"/>
      <c r="G269" s="538"/>
      <c r="H269" s="537"/>
      <c r="I269" s="99" t="s">
        <v>102</v>
      </c>
      <c r="J269" s="98">
        <v>1.948</v>
      </c>
      <c r="K269" s="99"/>
      <c r="L269" s="101">
        <v>0.25</v>
      </c>
      <c r="M269" s="101">
        <v>67.14</v>
      </c>
      <c r="N269" s="101">
        <v>0</v>
      </c>
      <c r="O269" s="101">
        <v>67.14</v>
      </c>
      <c r="P269" s="99"/>
      <c r="Q269" s="101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113">
        <v>1.948</v>
      </c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99"/>
      <c r="BN269" s="99"/>
      <c r="BO269" s="99"/>
    </row>
    <row r="270" spans="1:68" s="77" customFormat="1" ht="14.1" customHeight="1" x14ac:dyDescent="0.2">
      <c r="A270" s="96"/>
      <c r="B270" s="140">
        <v>112</v>
      </c>
      <c r="C270" s="536" t="s">
        <v>340</v>
      </c>
      <c r="D270" s="538" t="s">
        <v>341</v>
      </c>
      <c r="E270" s="538"/>
      <c r="F270" s="538"/>
      <c r="G270" s="538"/>
      <c r="H270" s="537" t="s">
        <v>952</v>
      </c>
      <c r="I270" s="101"/>
      <c r="J270" s="101"/>
      <c r="K270" s="102">
        <v>830.03</v>
      </c>
      <c r="L270" s="102">
        <v>837.27</v>
      </c>
      <c r="M270" s="102">
        <v>857.59</v>
      </c>
      <c r="N270" s="102">
        <v>0</v>
      </c>
      <c r="O270" s="102">
        <v>857.59</v>
      </c>
      <c r="P270" s="102">
        <v>857.59</v>
      </c>
      <c r="Q270" s="102">
        <v>857.59</v>
      </c>
      <c r="R270" s="102">
        <v>1020.04</v>
      </c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>
        <v>1020.04</v>
      </c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1"/>
      <c r="BM270" s="101"/>
      <c r="BN270" s="101"/>
      <c r="BO270" s="101"/>
    </row>
    <row r="271" spans="1:68" ht="14.1" customHeight="1" x14ac:dyDescent="0.2">
      <c r="A271" s="95"/>
      <c r="B271" s="139"/>
      <c r="C271" s="536"/>
      <c r="D271" s="538"/>
      <c r="E271" s="538"/>
      <c r="F271" s="538"/>
      <c r="G271" s="538"/>
      <c r="H271" s="537"/>
      <c r="I271" s="99" t="s">
        <v>343</v>
      </c>
      <c r="J271" s="98">
        <v>7.7911999999999999</v>
      </c>
      <c r="K271" s="99"/>
      <c r="L271" s="101">
        <v>7.2400000000000091</v>
      </c>
      <c r="M271" s="101">
        <v>830.03</v>
      </c>
      <c r="N271" s="101">
        <v>0</v>
      </c>
      <c r="O271" s="101">
        <v>830.03</v>
      </c>
      <c r="P271" s="99"/>
      <c r="Q271" s="101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113">
        <v>7.7911999999999999</v>
      </c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99"/>
      <c r="BN271" s="99"/>
      <c r="BO271" s="99"/>
    </row>
    <row r="272" spans="1:68" ht="27.95" customHeight="1" x14ac:dyDescent="0.2">
      <c r="A272" s="87"/>
      <c r="B272" s="137"/>
      <c r="C272" s="88" t="s">
        <v>345</v>
      </c>
      <c r="D272" s="557" t="s">
        <v>346</v>
      </c>
      <c r="E272" s="557"/>
      <c r="F272" s="557"/>
      <c r="G272" s="557"/>
      <c r="H272" s="89"/>
      <c r="I272" s="89"/>
      <c r="J272" s="89"/>
      <c r="K272" s="90">
        <v>-86.56</v>
      </c>
      <c r="L272" s="90">
        <v>-87.14</v>
      </c>
      <c r="M272" s="90">
        <v>-89.43</v>
      </c>
      <c r="N272" s="90">
        <v>0</v>
      </c>
      <c r="O272" s="90">
        <v>-89.43</v>
      </c>
      <c r="P272" s="90">
        <v>-89.43</v>
      </c>
      <c r="Q272" s="90">
        <v>-89.43</v>
      </c>
      <c r="R272" s="90">
        <v>-106.37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0</v>
      </c>
      <c r="AN272" s="90">
        <v>0</v>
      </c>
      <c r="AO272" s="90">
        <v>0</v>
      </c>
      <c r="AP272" s="90">
        <v>-106.37</v>
      </c>
      <c r="AQ272" s="90">
        <v>0</v>
      </c>
      <c r="AR272" s="90">
        <v>0</v>
      </c>
      <c r="AS272" s="90">
        <v>0</v>
      </c>
      <c r="AT272" s="90">
        <v>0</v>
      </c>
      <c r="AU272" s="90">
        <v>0</v>
      </c>
      <c r="AV272" s="90">
        <v>0</v>
      </c>
      <c r="AW272" s="90">
        <v>0</v>
      </c>
      <c r="AX272" s="90">
        <v>0</v>
      </c>
      <c r="AY272" s="90">
        <v>0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90">
        <v>0</v>
      </c>
      <c r="BG272" s="90">
        <v>0</v>
      </c>
      <c r="BH272" s="90">
        <v>0</v>
      </c>
      <c r="BI272" s="90">
        <v>0</v>
      </c>
      <c r="BJ272" s="90">
        <v>0</v>
      </c>
      <c r="BK272" s="90">
        <v>0</v>
      </c>
      <c r="BL272" s="90">
        <v>0</v>
      </c>
      <c r="BM272" s="90">
        <v>0</v>
      </c>
      <c r="BN272" s="90">
        <v>0</v>
      </c>
      <c r="BO272" s="90">
        <v>0</v>
      </c>
      <c r="BP272" s="78">
        <v>0</v>
      </c>
    </row>
    <row r="273" spans="1:68" s="77" customFormat="1" ht="14.1" customHeight="1" x14ac:dyDescent="0.2">
      <c r="A273" s="91"/>
      <c r="B273" s="138">
        <v>113</v>
      </c>
      <c r="C273" s="540" t="s">
        <v>337</v>
      </c>
      <c r="D273" s="541" t="s">
        <v>338</v>
      </c>
      <c r="E273" s="541"/>
      <c r="F273" s="541"/>
      <c r="G273" s="541"/>
      <c r="H273" s="542" t="s">
        <v>954</v>
      </c>
      <c r="I273" s="93"/>
      <c r="J273" s="93"/>
      <c r="K273" s="94">
        <v>-86.56</v>
      </c>
      <c r="L273" s="94">
        <v>-87.14</v>
      </c>
      <c r="M273" s="94">
        <v>-89.43</v>
      </c>
      <c r="N273" s="94">
        <v>0</v>
      </c>
      <c r="O273" s="94">
        <v>-89.43</v>
      </c>
      <c r="P273" s="94">
        <v>-89.43</v>
      </c>
      <c r="Q273" s="94">
        <v>-89.43</v>
      </c>
      <c r="R273" s="94">
        <v>-106.37</v>
      </c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>
        <v>-106.37</v>
      </c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3"/>
      <c r="BM273" s="93"/>
      <c r="BN273" s="93"/>
      <c r="BO273" s="93"/>
    </row>
    <row r="274" spans="1:68" ht="27.95" customHeight="1" x14ac:dyDescent="0.2">
      <c r="A274" s="95"/>
      <c r="B274" s="139"/>
      <c r="C274" s="536"/>
      <c r="D274" s="538"/>
      <c r="E274" s="538"/>
      <c r="F274" s="538"/>
      <c r="G274" s="538"/>
      <c r="H274" s="537"/>
      <c r="I274" s="99" t="s">
        <v>78</v>
      </c>
      <c r="J274" s="98">
        <v>-28.643999999999998</v>
      </c>
      <c r="K274" s="99"/>
      <c r="L274" s="101">
        <v>-0.57999999999999829</v>
      </c>
      <c r="M274" s="101">
        <v>-86.56</v>
      </c>
      <c r="N274" s="101">
        <v>0</v>
      </c>
      <c r="O274" s="101">
        <v>-86.56</v>
      </c>
      <c r="P274" s="99"/>
      <c r="Q274" s="101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113">
        <v>-28.643999999999998</v>
      </c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99"/>
      <c r="BN274" s="99"/>
      <c r="BO274" s="99"/>
    </row>
    <row r="275" spans="1:68" ht="12.75" x14ac:dyDescent="0.2">
      <c r="A275" s="83"/>
      <c r="B275" s="136"/>
      <c r="C275" s="84" t="s">
        <v>957</v>
      </c>
      <c r="D275" s="559" t="s">
        <v>349</v>
      </c>
      <c r="E275" s="559"/>
      <c r="F275" s="559"/>
      <c r="G275" s="559"/>
      <c r="H275" s="85"/>
      <c r="I275" s="85"/>
      <c r="J275" s="85"/>
      <c r="K275" s="86">
        <v>6898259.459999999</v>
      </c>
      <c r="L275" s="86">
        <v>6913419.0700000003</v>
      </c>
      <c r="M275" s="86">
        <v>7127320.6300000008</v>
      </c>
      <c r="N275" s="86"/>
      <c r="O275" s="86">
        <v>7127320.6300000008</v>
      </c>
      <c r="P275" s="86">
        <v>7127320.6300000008</v>
      </c>
      <c r="Q275" s="86">
        <v>7130581.54</v>
      </c>
      <c r="R275" s="86">
        <v>8495243.4799999986</v>
      </c>
      <c r="S275" s="86"/>
      <c r="T275" s="86">
        <v>118691.92</v>
      </c>
      <c r="U275" s="86">
        <v>64242.87</v>
      </c>
      <c r="V275" s="86">
        <v>115772.15</v>
      </c>
      <c r="W275" s="86">
        <v>155659.57</v>
      </c>
      <c r="X275" s="86">
        <v>705581.43</v>
      </c>
      <c r="Y275" s="86">
        <v>592276.81000000006</v>
      </c>
      <c r="Z275" s="86">
        <v>676093.43999999994</v>
      </c>
      <c r="AA275" s="86">
        <v>480573.54</v>
      </c>
      <c r="AB275" s="86"/>
      <c r="AC275" s="86"/>
      <c r="AD275" s="86"/>
      <c r="AE275" s="86"/>
      <c r="AF275" s="86"/>
      <c r="AG275" s="86"/>
      <c r="AH275" s="86"/>
      <c r="AI275" s="86"/>
      <c r="AJ275" s="86">
        <v>128220.31</v>
      </c>
      <c r="AK275" s="86">
        <v>172071.66</v>
      </c>
      <c r="AL275" s="86">
        <v>129882.27</v>
      </c>
      <c r="AM275" s="86"/>
      <c r="AN275" s="86"/>
      <c r="AO275" s="86"/>
      <c r="AP275" s="86">
        <v>64470.720000000001</v>
      </c>
      <c r="AQ275" s="86">
        <v>588280.39</v>
      </c>
      <c r="AR275" s="86">
        <v>616049.35000000009</v>
      </c>
      <c r="AS275" s="86"/>
      <c r="AT275" s="86"/>
      <c r="AU275" s="86"/>
      <c r="AV275" s="86">
        <v>184782.54</v>
      </c>
      <c r="AW275" s="86">
        <v>185983.63</v>
      </c>
      <c r="AX275" s="86">
        <v>187177.65</v>
      </c>
      <c r="AY275" s="86">
        <v>188334.44</v>
      </c>
      <c r="AZ275" s="86">
        <v>142168.95000000001</v>
      </c>
      <c r="BA275" s="86">
        <v>95395.35</v>
      </c>
      <c r="BB275" s="86"/>
      <c r="BC275" s="86"/>
      <c r="BD275" s="86">
        <v>597443.69999999995</v>
      </c>
      <c r="BE275" s="86"/>
      <c r="BF275" s="86">
        <v>465751.73</v>
      </c>
      <c r="BG275" s="86">
        <v>469745.03</v>
      </c>
      <c r="BH275" s="86"/>
      <c r="BI275" s="86"/>
      <c r="BJ275" s="86"/>
      <c r="BK275" s="86"/>
      <c r="BL275" s="86">
        <v>515789.58000000007</v>
      </c>
      <c r="BM275" s="86">
        <v>655718.23</v>
      </c>
      <c r="BN275" s="86"/>
      <c r="BO275" s="86">
        <v>199086.22</v>
      </c>
      <c r="BP275" s="78"/>
    </row>
    <row r="276" spans="1:68" ht="12.75" x14ac:dyDescent="0.2">
      <c r="A276" s="87"/>
      <c r="B276" s="137"/>
      <c r="C276" s="88" t="s">
        <v>350</v>
      </c>
      <c r="D276" s="539" t="s">
        <v>351</v>
      </c>
      <c r="E276" s="539"/>
      <c r="F276" s="539"/>
      <c r="G276" s="539"/>
      <c r="H276" s="89"/>
      <c r="I276" s="89"/>
      <c r="J276" s="89"/>
      <c r="K276" s="90">
        <v>117562.91</v>
      </c>
      <c r="L276" s="90">
        <v>118275.11</v>
      </c>
      <c r="M276" s="90">
        <v>121466.66</v>
      </c>
      <c r="N276" s="90">
        <v>0</v>
      </c>
      <c r="O276" s="90">
        <v>121466.66</v>
      </c>
      <c r="P276" s="90">
        <v>121466.66</v>
      </c>
      <c r="Q276" s="90">
        <v>121466.66</v>
      </c>
      <c r="R276" s="90">
        <v>123506.03</v>
      </c>
      <c r="S276" s="90">
        <v>0</v>
      </c>
      <c r="T276" s="90">
        <v>118691.92</v>
      </c>
      <c r="U276" s="90">
        <v>4814.1099999999997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0</v>
      </c>
      <c r="AN276" s="90">
        <v>0</v>
      </c>
      <c r="AO276" s="90">
        <v>0</v>
      </c>
      <c r="AP276" s="90">
        <v>0</v>
      </c>
      <c r="AQ276" s="90">
        <v>0</v>
      </c>
      <c r="AR276" s="90">
        <v>0</v>
      </c>
      <c r="AS276" s="90">
        <v>0</v>
      </c>
      <c r="AT276" s="90">
        <v>0</v>
      </c>
      <c r="AU276" s="90">
        <v>0</v>
      </c>
      <c r="AV276" s="90">
        <v>0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0</v>
      </c>
      <c r="BE276" s="90">
        <v>0</v>
      </c>
      <c r="BF276" s="90">
        <v>0</v>
      </c>
      <c r="BG276" s="90">
        <v>0</v>
      </c>
      <c r="BH276" s="90">
        <v>0</v>
      </c>
      <c r="BI276" s="90">
        <v>0</v>
      </c>
      <c r="BJ276" s="90">
        <v>0</v>
      </c>
      <c r="BK276" s="90">
        <v>0</v>
      </c>
      <c r="BL276" s="90">
        <v>0</v>
      </c>
      <c r="BM276" s="90">
        <v>0</v>
      </c>
      <c r="BN276" s="90">
        <v>0</v>
      </c>
      <c r="BO276" s="90">
        <v>0</v>
      </c>
      <c r="BP276" s="78">
        <v>0</v>
      </c>
    </row>
    <row r="277" spans="1:68" s="77" customFormat="1" ht="14.1" customHeight="1" x14ac:dyDescent="0.2">
      <c r="A277" s="91"/>
      <c r="B277" s="138">
        <v>114</v>
      </c>
      <c r="C277" s="540" t="s">
        <v>352</v>
      </c>
      <c r="D277" s="540" t="s">
        <v>353</v>
      </c>
      <c r="E277" s="540"/>
      <c r="F277" s="540"/>
      <c r="G277" s="540"/>
      <c r="H277" s="542" t="s">
        <v>958</v>
      </c>
      <c r="I277" s="93"/>
      <c r="J277" s="93"/>
      <c r="K277" s="94">
        <v>113016.28</v>
      </c>
      <c r="L277" s="94">
        <v>113721.06</v>
      </c>
      <c r="M277" s="94">
        <v>116769.06</v>
      </c>
      <c r="N277" s="94">
        <v>0</v>
      </c>
      <c r="O277" s="94">
        <v>116769.06</v>
      </c>
      <c r="P277" s="94">
        <v>116769.06</v>
      </c>
      <c r="Q277" s="94">
        <v>116769.06</v>
      </c>
      <c r="R277" s="94">
        <v>118691.92</v>
      </c>
      <c r="S277" s="94"/>
      <c r="T277" s="94">
        <v>118691.92</v>
      </c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4"/>
      <c r="BL277" s="93"/>
      <c r="BM277" s="93"/>
      <c r="BN277" s="93"/>
      <c r="BO277" s="93"/>
    </row>
    <row r="278" spans="1:68" ht="14.1" customHeight="1" x14ac:dyDescent="0.2">
      <c r="A278" s="95"/>
      <c r="B278" s="139"/>
      <c r="C278" s="536"/>
      <c r="D278" s="536"/>
      <c r="E278" s="536"/>
      <c r="F278" s="536"/>
      <c r="G278" s="536"/>
      <c r="H278" s="537"/>
      <c r="I278" s="99" t="s">
        <v>354</v>
      </c>
      <c r="J278" s="98">
        <v>185.042</v>
      </c>
      <c r="K278" s="99"/>
      <c r="L278" s="101">
        <v>704.77999999999884</v>
      </c>
      <c r="M278" s="101">
        <v>113016.28</v>
      </c>
      <c r="N278" s="101">
        <v>0</v>
      </c>
      <c r="O278" s="101">
        <v>113016.28</v>
      </c>
      <c r="P278" s="99"/>
      <c r="Q278" s="101"/>
      <c r="R278" s="99"/>
      <c r="S278" s="99"/>
      <c r="T278" s="113">
        <v>185.042</v>
      </c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99"/>
      <c r="BN278" s="99"/>
      <c r="BO278" s="99"/>
    </row>
    <row r="279" spans="1:68" s="77" customFormat="1" ht="14.1" customHeight="1" x14ac:dyDescent="0.2">
      <c r="A279" s="96"/>
      <c r="B279" s="140">
        <v>115</v>
      </c>
      <c r="C279" s="536" t="s">
        <v>352</v>
      </c>
      <c r="D279" s="536" t="s">
        <v>353</v>
      </c>
      <c r="E279" s="536"/>
      <c r="F279" s="536"/>
      <c r="G279" s="536"/>
      <c r="H279" s="537" t="s">
        <v>959</v>
      </c>
      <c r="I279" s="101"/>
      <c r="J279" s="101"/>
      <c r="K279" s="102">
        <v>4546.63</v>
      </c>
      <c r="L279" s="102">
        <v>4554.05</v>
      </c>
      <c r="M279" s="102">
        <v>4697.6000000000004</v>
      </c>
      <c r="N279" s="102">
        <v>0</v>
      </c>
      <c r="O279" s="102">
        <v>4697.6000000000004</v>
      </c>
      <c r="P279" s="102">
        <v>4697.6000000000004</v>
      </c>
      <c r="Q279" s="102">
        <v>4697.6000000000004</v>
      </c>
      <c r="R279" s="102">
        <v>4814.1099999999997</v>
      </c>
      <c r="S279" s="102"/>
      <c r="T279" s="102"/>
      <c r="U279" s="102">
        <v>4814.1099999999997</v>
      </c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1"/>
      <c r="BM279" s="101"/>
      <c r="BN279" s="101"/>
      <c r="BO279" s="101"/>
    </row>
    <row r="280" spans="1:68" ht="14.1" customHeight="1" x14ac:dyDescent="0.2">
      <c r="A280" s="95"/>
      <c r="B280" s="139"/>
      <c r="C280" s="536"/>
      <c r="D280" s="536"/>
      <c r="E280" s="536"/>
      <c r="F280" s="536"/>
      <c r="G280" s="536"/>
      <c r="H280" s="537"/>
      <c r="I280" s="99" t="s">
        <v>156</v>
      </c>
      <c r="J280" s="98">
        <v>890.92</v>
      </c>
      <c r="K280" s="99"/>
      <c r="L280" s="101">
        <v>7.4200000000000728</v>
      </c>
      <c r="M280" s="101">
        <v>4546.63</v>
      </c>
      <c r="N280" s="101">
        <v>0</v>
      </c>
      <c r="O280" s="101">
        <v>4546.63</v>
      </c>
      <c r="P280" s="99"/>
      <c r="Q280" s="101"/>
      <c r="R280" s="99"/>
      <c r="S280" s="99"/>
      <c r="T280" s="99"/>
      <c r="U280" s="113">
        <v>890.92</v>
      </c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99"/>
      <c r="BN280" s="99"/>
      <c r="BO280" s="99"/>
    </row>
    <row r="281" spans="1:68" ht="27.95" customHeight="1" x14ac:dyDescent="0.2">
      <c r="A281" s="87"/>
      <c r="B281" s="137"/>
      <c r="C281" s="88" t="s">
        <v>357</v>
      </c>
      <c r="D281" s="557" t="s">
        <v>358</v>
      </c>
      <c r="E281" s="557"/>
      <c r="F281" s="557"/>
      <c r="G281" s="557"/>
      <c r="H281" s="89"/>
      <c r="I281" s="89"/>
      <c r="J281" s="89"/>
      <c r="K281" s="90">
        <v>1923387.46</v>
      </c>
      <c r="L281" s="90">
        <v>1932000.2</v>
      </c>
      <c r="M281" s="90">
        <v>1987254.79</v>
      </c>
      <c r="N281" s="90">
        <v>0</v>
      </c>
      <c r="O281" s="90">
        <v>1987254.79</v>
      </c>
      <c r="P281" s="90">
        <v>1987254.79</v>
      </c>
      <c r="Q281" s="90">
        <v>1989257.01</v>
      </c>
      <c r="R281" s="90">
        <v>2526691.9300000002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0">
        <v>0</v>
      </c>
      <c r="AI281" s="90">
        <v>0</v>
      </c>
      <c r="AJ281" s="90">
        <v>0</v>
      </c>
      <c r="AK281" s="90">
        <v>0</v>
      </c>
      <c r="AL281" s="90">
        <v>0</v>
      </c>
      <c r="AM281" s="90">
        <v>0</v>
      </c>
      <c r="AN281" s="90">
        <v>0</v>
      </c>
      <c r="AO281" s="90">
        <v>0</v>
      </c>
      <c r="AP281" s="90">
        <v>0</v>
      </c>
      <c r="AQ281" s="90">
        <v>523390.62</v>
      </c>
      <c r="AR281" s="90">
        <v>550737.79</v>
      </c>
      <c r="AS281" s="90">
        <v>0</v>
      </c>
      <c r="AT281" s="90">
        <v>0</v>
      </c>
      <c r="AU281" s="90">
        <v>0</v>
      </c>
      <c r="AV281" s="90">
        <v>0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388216.18999999994</v>
      </c>
      <c r="BE281" s="90">
        <v>0</v>
      </c>
      <c r="BF281" s="90">
        <v>394159.93</v>
      </c>
      <c r="BG281" s="90">
        <v>397608.22000000003</v>
      </c>
      <c r="BH281" s="90">
        <v>0</v>
      </c>
      <c r="BI281" s="90">
        <v>0</v>
      </c>
      <c r="BJ281" s="90">
        <v>0</v>
      </c>
      <c r="BK281" s="90">
        <v>0</v>
      </c>
      <c r="BL281" s="90">
        <v>272579.18</v>
      </c>
      <c r="BM281" s="90">
        <v>0</v>
      </c>
      <c r="BN281" s="90">
        <v>0</v>
      </c>
      <c r="BO281" s="90">
        <v>0</v>
      </c>
      <c r="BP281" s="78">
        <v>0</v>
      </c>
    </row>
    <row r="282" spans="1:68" s="77" customFormat="1" ht="14.1" customHeight="1" x14ac:dyDescent="0.2">
      <c r="A282" s="91"/>
      <c r="B282" s="138">
        <v>116</v>
      </c>
      <c r="C282" s="540" t="s">
        <v>359</v>
      </c>
      <c r="D282" s="541" t="s">
        <v>360</v>
      </c>
      <c r="E282" s="541"/>
      <c r="F282" s="541"/>
      <c r="G282" s="541"/>
      <c r="H282" s="542" t="s">
        <v>961</v>
      </c>
      <c r="I282" s="93"/>
      <c r="J282" s="93"/>
      <c r="K282" s="94">
        <v>737958.96</v>
      </c>
      <c r="L282" s="94">
        <v>741176.74</v>
      </c>
      <c r="M282" s="94">
        <v>762463.37</v>
      </c>
      <c r="N282" s="94">
        <v>0</v>
      </c>
      <c r="O282" s="94">
        <v>762463.37</v>
      </c>
      <c r="P282" s="94">
        <v>762463.37</v>
      </c>
      <c r="Q282" s="94">
        <v>763211.41</v>
      </c>
      <c r="R282" s="94">
        <v>969406.11</v>
      </c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>
        <v>200812.79</v>
      </c>
      <c r="AR282" s="94">
        <v>211305.27</v>
      </c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>
        <v>148949.51999999999</v>
      </c>
      <c r="BE282" s="94"/>
      <c r="BF282" s="94">
        <v>151221.12</v>
      </c>
      <c r="BG282" s="94">
        <v>152535.17000000001</v>
      </c>
      <c r="BH282" s="94"/>
      <c r="BI282" s="94"/>
      <c r="BJ282" s="94"/>
      <c r="BK282" s="94"/>
      <c r="BL282" s="93">
        <v>104582.24</v>
      </c>
      <c r="BM282" s="93"/>
      <c r="BN282" s="93"/>
      <c r="BO282" s="93"/>
    </row>
    <row r="283" spans="1:68" ht="14.1" customHeight="1" x14ac:dyDescent="0.2">
      <c r="A283" s="95"/>
      <c r="B283" s="139"/>
      <c r="C283" s="536"/>
      <c r="D283" s="538"/>
      <c r="E283" s="538"/>
      <c r="F283" s="538"/>
      <c r="G283" s="538"/>
      <c r="H283" s="537"/>
      <c r="I283" s="99" t="s">
        <v>82</v>
      </c>
      <c r="J283" s="98">
        <v>7437.5770000000002</v>
      </c>
      <c r="K283" s="99"/>
      <c r="L283" s="101">
        <v>3217.7800000000279</v>
      </c>
      <c r="M283" s="101">
        <v>737958.96</v>
      </c>
      <c r="N283" s="101">
        <v>0</v>
      </c>
      <c r="O283" s="101">
        <v>737958.96</v>
      </c>
      <c r="P283" s="99"/>
      <c r="Q283" s="101">
        <v>748.04</v>
      </c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113">
        <v>1636.26694</v>
      </c>
      <c r="AR283" s="113">
        <v>1710.6427100000001</v>
      </c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113">
        <v>1115.6365499999999</v>
      </c>
      <c r="BE283" s="99"/>
      <c r="BF283" s="113">
        <v>1115.6365499999999</v>
      </c>
      <c r="BG283" s="113">
        <v>1115.6365499999999</v>
      </c>
      <c r="BH283" s="99"/>
      <c r="BI283" s="99"/>
      <c r="BJ283" s="99"/>
      <c r="BK283" s="99"/>
      <c r="BL283" s="113">
        <v>743.7577</v>
      </c>
      <c r="BM283" s="99"/>
      <c r="BN283" s="99"/>
      <c r="BO283" s="99"/>
    </row>
    <row r="284" spans="1:68" s="77" customFormat="1" ht="14.1" customHeight="1" x14ac:dyDescent="0.2">
      <c r="A284" s="96"/>
      <c r="B284" s="140">
        <v>117</v>
      </c>
      <c r="C284" s="536" t="s">
        <v>359</v>
      </c>
      <c r="D284" s="538" t="s">
        <v>360</v>
      </c>
      <c r="E284" s="538"/>
      <c r="F284" s="538"/>
      <c r="G284" s="538"/>
      <c r="H284" s="537" t="s">
        <v>962</v>
      </c>
      <c r="I284" s="101"/>
      <c r="J284" s="101"/>
      <c r="K284" s="102">
        <v>62750.04</v>
      </c>
      <c r="L284" s="102">
        <v>62978.400000000001</v>
      </c>
      <c r="M284" s="102">
        <v>64833.7</v>
      </c>
      <c r="N284" s="102">
        <v>0</v>
      </c>
      <c r="O284" s="102">
        <v>64833.7</v>
      </c>
      <c r="P284" s="102">
        <v>64833.7</v>
      </c>
      <c r="Q284" s="102">
        <v>64886.789999999994</v>
      </c>
      <c r="R284" s="102">
        <v>82416.509999999995</v>
      </c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>
        <v>17075.490000000002</v>
      </c>
      <c r="AR284" s="102">
        <v>17967.68</v>
      </c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>
        <v>12665.45</v>
      </c>
      <c r="BE284" s="102"/>
      <c r="BF284" s="102">
        <v>12853.99</v>
      </c>
      <c r="BG284" s="102">
        <v>12961.04</v>
      </c>
      <c r="BH284" s="102"/>
      <c r="BI284" s="102"/>
      <c r="BJ284" s="102"/>
      <c r="BK284" s="102"/>
      <c r="BL284" s="101">
        <v>8892.86</v>
      </c>
      <c r="BM284" s="101"/>
      <c r="BN284" s="101"/>
      <c r="BO284" s="101"/>
    </row>
    <row r="285" spans="1:68" ht="14.1" customHeight="1" x14ac:dyDescent="0.2">
      <c r="A285" s="95"/>
      <c r="B285" s="139"/>
      <c r="C285" s="536"/>
      <c r="D285" s="538"/>
      <c r="E285" s="538"/>
      <c r="F285" s="538"/>
      <c r="G285" s="538"/>
      <c r="H285" s="537"/>
      <c r="I285" s="99" t="s">
        <v>82</v>
      </c>
      <c r="J285" s="98">
        <v>387.125</v>
      </c>
      <c r="K285" s="99"/>
      <c r="L285" s="101">
        <v>228.36000000000058</v>
      </c>
      <c r="M285" s="101">
        <v>62750.04</v>
      </c>
      <c r="N285" s="101">
        <v>0</v>
      </c>
      <c r="O285" s="101">
        <v>62750.04</v>
      </c>
      <c r="P285" s="99"/>
      <c r="Q285" s="101">
        <v>53.09</v>
      </c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113">
        <v>85.167500000000004</v>
      </c>
      <c r="AR285" s="113">
        <v>89.038749999999993</v>
      </c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113">
        <v>58.068750000000001</v>
      </c>
      <c r="BE285" s="99"/>
      <c r="BF285" s="113">
        <v>58.068750000000001</v>
      </c>
      <c r="BG285" s="113">
        <v>58.068750000000001</v>
      </c>
      <c r="BH285" s="99"/>
      <c r="BI285" s="99"/>
      <c r="BJ285" s="99"/>
      <c r="BK285" s="99"/>
      <c r="BL285" s="113">
        <v>38.712499999999999</v>
      </c>
      <c r="BM285" s="99"/>
      <c r="BN285" s="99"/>
      <c r="BO285" s="99"/>
    </row>
    <row r="286" spans="1:68" s="77" customFormat="1" ht="14.1" customHeight="1" x14ac:dyDescent="0.2">
      <c r="A286" s="96"/>
      <c r="B286" s="140">
        <v>118</v>
      </c>
      <c r="C286" s="536" t="s">
        <v>359</v>
      </c>
      <c r="D286" s="538" t="s">
        <v>360</v>
      </c>
      <c r="E286" s="538"/>
      <c r="F286" s="538"/>
      <c r="G286" s="538"/>
      <c r="H286" s="537" t="s">
        <v>963</v>
      </c>
      <c r="I286" s="101"/>
      <c r="J286" s="101"/>
      <c r="K286" s="102">
        <v>977336.79</v>
      </c>
      <c r="L286" s="102">
        <v>981885.05</v>
      </c>
      <c r="M286" s="102">
        <v>1009789.89</v>
      </c>
      <c r="N286" s="102">
        <v>0</v>
      </c>
      <c r="O286" s="102">
        <v>1009789.89</v>
      </c>
      <c r="P286" s="102">
        <v>1009789.89</v>
      </c>
      <c r="Q286" s="102">
        <v>1010847.23</v>
      </c>
      <c r="R286" s="102">
        <v>1283948.68</v>
      </c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>
        <v>265952.09000000003</v>
      </c>
      <c r="AR286" s="102">
        <v>279848.08</v>
      </c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>
        <v>197265.49</v>
      </c>
      <c r="BE286" s="102"/>
      <c r="BF286" s="102">
        <v>200303.27</v>
      </c>
      <c r="BG286" s="102">
        <v>202073.26</v>
      </c>
      <c r="BH286" s="102"/>
      <c r="BI286" s="102"/>
      <c r="BJ286" s="102"/>
      <c r="BK286" s="102"/>
      <c r="BL286" s="101">
        <v>138506.49</v>
      </c>
      <c r="BM286" s="101"/>
      <c r="BN286" s="101"/>
      <c r="BO286" s="101"/>
    </row>
    <row r="287" spans="1:68" ht="14.1" customHeight="1" x14ac:dyDescent="0.2">
      <c r="A287" s="95"/>
      <c r="B287" s="139"/>
      <c r="C287" s="536"/>
      <c r="D287" s="538"/>
      <c r="E287" s="538"/>
      <c r="F287" s="538"/>
      <c r="G287" s="538"/>
      <c r="H287" s="537"/>
      <c r="I287" s="99" t="s">
        <v>82</v>
      </c>
      <c r="J287" s="98">
        <v>9530.0020000000004</v>
      </c>
      <c r="K287" s="99"/>
      <c r="L287" s="101">
        <v>4548.2600000000093</v>
      </c>
      <c r="M287" s="101">
        <v>977336.79</v>
      </c>
      <c r="N287" s="101">
        <v>0</v>
      </c>
      <c r="O287" s="101">
        <v>977336.79</v>
      </c>
      <c r="P287" s="99"/>
      <c r="Q287" s="101">
        <v>1057.3399999999999</v>
      </c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113">
        <v>2096.6004400000002</v>
      </c>
      <c r="AR287" s="113">
        <v>2191.9004599999998</v>
      </c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113">
        <v>1429.5002999999999</v>
      </c>
      <c r="BE287" s="99"/>
      <c r="BF287" s="113">
        <v>1429.5002999999999</v>
      </c>
      <c r="BG287" s="113">
        <v>1429.5002999999999</v>
      </c>
      <c r="BH287" s="99"/>
      <c r="BI287" s="99"/>
      <c r="BJ287" s="99"/>
      <c r="BK287" s="99"/>
      <c r="BL287" s="113">
        <v>953.00019999999995</v>
      </c>
      <c r="BM287" s="99"/>
      <c r="BN287" s="99"/>
      <c r="BO287" s="99"/>
    </row>
    <row r="288" spans="1:68" s="77" customFormat="1" ht="14.1" customHeight="1" x14ac:dyDescent="0.2">
      <c r="A288" s="96"/>
      <c r="B288" s="140">
        <v>119</v>
      </c>
      <c r="C288" s="536" t="s">
        <v>359</v>
      </c>
      <c r="D288" s="538" t="s">
        <v>360</v>
      </c>
      <c r="E288" s="538"/>
      <c r="F288" s="538"/>
      <c r="G288" s="538"/>
      <c r="H288" s="537" t="s">
        <v>964</v>
      </c>
      <c r="I288" s="101"/>
      <c r="J288" s="101"/>
      <c r="K288" s="102">
        <v>145341.67000000001</v>
      </c>
      <c r="L288" s="102">
        <v>145960.01</v>
      </c>
      <c r="M288" s="102">
        <v>150167.82999999999</v>
      </c>
      <c r="N288" s="102">
        <v>0</v>
      </c>
      <c r="O288" s="102">
        <v>150167.82999999999</v>
      </c>
      <c r="P288" s="102">
        <v>150167.82999999999</v>
      </c>
      <c r="Q288" s="102">
        <v>150311.57999999999</v>
      </c>
      <c r="R288" s="102">
        <v>190920.63</v>
      </c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>
        <v>39550.25</v>
      </c>
      <c r="AR288" s="102">
        <v>41616.76</v>
      </c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>
        <v>29335.73</v>
      </c>
      <c r="BE288" s="102"/>
      <c r="BF288" s="102">
        <v>29781.55</v>
      </c>
      <c r="BG288" s="102">
        <v>30038.75</v>
      </c>
      <c r="BH288" s="102"/>
      <c r="BI288" s="102"/>
      <c r="BJ288" s="102"/>
      <c r="BK288" s="102"/>
      <c r="BL288" s="101">
        <v>20597.59</v>
      </c>
      <c r="BM288" s="101"/>
      <c r="BN288" s="101"/>
      <c r="BO288" s="101"/>
    </row>
    <row r="289" spans="1:68" ht="14.1" customHeight="1" x14ac:dyDescent="0.2">
      <c r="A289" s="95"/>
      <c r="B289" s="139"/>
      <c r="C289" s="536"/>
      <c r="D289" s="538"/>
      <c r="E289" s="538"/>
      <c r="F289" s="538"/>
      <c r="G289" s="538"/>
      <c r="H289" s="537"/>
      <c r="I289" s="99" t="s">
        <v>82</v>
      </c>
      <c r="J289" s="98">
        <v>1336.8720000000001</v>
      </c>
      <c r="K289" s="99"/>
      <c r="L289" s="101">
        <v>618.33999999999651</v>
      </c>
      <c r="M289" s="101">
        <v>145341.67000000001</v>
      </c>
      <c r="N289" s="101">
        <v>0</v>
      </c>
      <c r="O289" s="101">
        <v>145341.67000000001</v>
      </c>
      <c r="P289" s="99"/>
      <c r="Q289" s="101">
        <v>143.75</v>
      </c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113">
        <v>294.11183999999997</v>
      </c>
      <c r="AR289" s="113">
        <v>307.48056000000003</v>
      </c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113">
        <v>200.5308</v>
      </c>
      <c r="BE289" s="99"/>
      <c r="BF289" s="113">
        <v>200.5308</v>
      </c>
      <c r="BG289" s="113">
        <v>200.5308</v>
      </c>
      <c r="BH289" s="99"/>
      <c r="BI289" s="99"/>
      <c r="BJ289" s="99"/>
      <c r="BK289" s="99"/>
      <c r="BL289" s="113">
        <v>133.68719999999999</v>
      </c>
      <c r="BM289" s="99"/>
      <c r="BN289" s="99"/>
      <c r="BO289" s="99"/>
    </row>
    <row r="290" spans="1:68" ht="12.75" x14ac:dyDescent="0.2">
      <c r="A290" s="87"/>
      <c r="B290" s="137"/>
      <c r="C290" s="88" t="s">
        <v>365</v>
      </c>
      <c r="D290" s="539" t="s">
        <v>366</v>
      </c>
      <c r="E290" s="539"/>
      <c r="F290" s="539"/>
      <c r="G290" s="539"/>
      <c r="H290" s="89"/>
      <c r="I290" s="89"/>
      <c r="J290" s="89"/>
      <c r="K290" s="90">
        <v>343429.6</v>
      </c>
      <c r="L290" s="90">
        <v>345068.44</v>
      </c>
      <c r="M290" s="90">
        <v>354833.38999999996</v>
      </c>
      <c r="N290" s="90">
        <v>0</v>
      </c>
      <c r="O290" s="90">
        <v>354833.38999999996</v>
      </c>
      <c r="P290" s="90">
        <v>354833.38999999996</v>
      </c>
      <c r="Q290" s="90">
        <v>354833.38999999996</v>
      </c>
      <c r="R290" s="90">
        <v>480592.69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0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0</v>
      </c>
      <c r="AT290" s="90">
        <v>0</v>
      </c>
      <c r="AU290" s="90">
        <v>0</v>
      </c>
      <c r="AV290" s="90">
        <v>0</v>
      </c>
      <c r="AW290" s="90">
        <v>0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138635.52999999997</v>
      </c>
      <c r="BE290" s="90">
        <v>0</v>
      </c>
      <c r="BF290" s="90">
        <v>0</v>
      </c>
      <c r="BG290" s="90">
        <v>0</v>
      </c>
      <c r="BH290" s="90">
        <v>0</v>
      </c>
      <c r="BI290" s="90">
        <v>0</v>
      </c>
      <c r="BJ290" s="90">
        <v>0</v>
      </c>
      <c r="BK290" s="90">
        <v>0</v>
      </c>
      <c r="BL290" s="90">
        <v>146010.73000000001</v>
      </c>
      <c r="BM290" s="90">
        <v>195946.43</v>
      </c>
      <c r="BN290" s="90">
        <v>0</v>
      </c>
      <c r="BO290" s="90">
        <v>0</v>
      </c>
      <c r="BP290" s="78">
        <v>0</v>
      </c>
    </row>
    <row r="291" spans="1:68" s="77" customFormat="1" ht="14.1" customHeight="1" x14ac:dyDescent="0.2">
      <c r="A291" s="91"/>
      <c r="B291" s="138">
        <v>120</v>
      </c>
      <c r="C291" s="540" t="s">
        <v>367</v>
      </c>
      <c r="D291" s="541" t="s">
        <v>368</v>
      </c>
      <c r="E291" s="541"/>
      <c r="F291" s="541"/>
      <c r="G291" s="541"/>
      <c r="H291" s="542" t="s">
        <v>966</v>
      </c>
      <c r="I291" s="93"/>
      <c r="J291" s="93"/>
      <c r="K291" s="94">
        <v>254809.26</v>
      </c>
      <c r="L291" s="94">
        <v>256093.25</v>
      </c>
      <c r="M291" s="94">
        <v>263270.37</v>
      </c>
      <c r="N291" s="94">
        <v>0</v>
      </c>
      <c r="O291" s="94">
        <v>263270.37</v>
      </c>
      <c r="P291" s="94">
        <v>263270.37</v>
      </c>
      <c r="Q291" s="94">
        <v>263270.37</v>
      </c>
      <c r="R291" s="94">
        <v>356578.08999999997</v>
      </c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>
        <v>102861.31</v>
      </c>
      <c r="BE291" s="94"/>
      <c r="BF291" s="94"/>
      <c r="BG291" s="94"/>
      <c r="BH291" s="94"/>
      <c r="BI291" s="94"/>
      <c r="BJ291" s="94"/>
      <c r="BK291" s="94"/>
      <c r="BL291" s="93">
        <v>108333.38</v>
      </c>
      <c r="BM291" s="93">
        <v>145383.4</v>
      </c>
      <c r="BN291" s="93"/>
      <c r="BO291" s="93"/>
    </row>
    <row r="292" spans="1:68" ht="14.1" customHeight="1" x14ac:dyDescent="0.2">
      <c r="A292" s="95"/>
      <c r="B292" s="139"/>
      <c r="C292" s="536"/>
      <c r="D292" s="538"/>
      <c r="E292" s="538"/>
      <c r="F292" s="538"/>
      <c r="G292" s="538"/>
      <c r="H292" s="537"/>
      <c r="I292" s="99" t="s">
        <v>82</v>
      </c>
      <c r="J292" s="98">
        <v>2338.3919999999998</v>
      </c>
      <c r="K292" s="99"/>
      <c r="L292" s="101">
        <v>1283.9899999999907</v>
      </c>
      <c r="M292" s="101">
        <v>254809.26</v>
      </c>
      <c r="N292" s="101">
        <v>0</v>
      </c>
      <c r="O292" s="101">
        <v>254809.26</v>
      </c>
      <c r="P292" s="99"/>
      <c r="Q292" s="101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113">
        <v>701.51760000000002</v>
      </c>
      <c r="BE292" s="99"/>
      <c r="BF292" s="99"/>
      <c r="BG292" s="99"/>
      <c r="BH292" s="99"/>
      <c r="BI292" s="99"/>
      <c r="BJ292" s="99"/>
      <c r="BK292" s="99"/>
      <c r="BL292" s="113">
        <v>701.51760000000002</v>
      </c>
      <c r="BM292" s="113">
        <v>935.35680000000002</v>
      </c>
      <c r="BN292" s="99"/>
      <c r="BO292" s="99"/>
    </row>
    <row r="293" spans="1:68" s="77" customFormat="1" ht="14.1" customHeight="1" x14ac:dyDescent="0.2">
      <c r="A293" s="96"/>
      <c r="B293" s="140">
        <v>121</v>
      </c>
      <c r="C293" s="536" t="s">
        <v>367</v>
      </c>
      <c r="D293" s="538" t="s">
        <v>368</v>
      </c>
      <c r="E293" s="538"/>
      <c r="F293" s="538"/>
      <c r="G293" s="538"/>
      <c r="H293" s="537" t="s">
        <v>967</v>
      </c>
      <c r="I293" s="101"/>
      <c r="J293" s="101"/>
      <c r="K293" s="102">
        <v>29597.18</v>
      </c>
      <c r="L293" s="102">
        <v>29664.23</v>
      </c>
      <c r="M293" s="102">
        <v>30579.97</v>
      </c>
      <c r="N293" s="102">
        <v>0</v>
      </c>
      <c r="O293" s="102">
        <v>30579.97</v>
      </c>
      <c r="P293" s="102">
        <v>30579.97</v>
      </c>
      <c r="Q293" s="102">
        <v>30579.97</v>
      </c>
      <c r="R293" s="102">
        <v>41418.06</v>
      </c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>
        <v>11947.78</v>
      </c>
      <c r="BE293" s="102"/>
      <c r="BF293" s="102"/>
      <c r="BG293" s="102"/>
      <c r="BH293" s="102"/>
      <c r="BI293" s="102"/>
      <c r="BJ293" s="102"/>
      <c r="BK293" s="102"/>
      <c r="BL293" s="101">
        <v>12583.38</v>
      </c>
      <c r="BM293" s="101">
        <v>16886.900000000001</v>
      </c>
      <c r="BN293" s="101"/>
      <c r="BO293" s="101"/>
    </row>
    <row r="294" spans="1:68" ht="14.1" customHeight="1" x14ac:dyDescent="0.2">
      <c r="A294" s="95"/>
      <c r="B294" s="139"/>
      <c r="C294" s="536"/>
      <c r="D294" s="538"/>
      <c r="E294" s="538"/>
      <c r="F294" s="538"/>
      <c r="G294" s="538"/>
      <c r="H294" s="537"/>
      <c r="I294" s="99" t="s">
        <v>370</v>
      </c>
      <c r="J294" s="98">
        <v>112.193</v>
      </c>
      <c r="K294" s="99"/>
      <c r="L294" s="101">
        <v>67.049999999999272</v>
      </c>
      <c r="M294" s="101">
        <v>29597.18</v>
      </c>
      <c r="N294" s="101">
        <v>0</v>
      </c>
      <c r="O294" s="101">
        <v>29597.18</v>
      </c>
      <c r="P294" s="99"/>
      <c r="Q294" s="101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113">
        <v>33.657899999999998</v>
      </c>
      <c r="BE294" s="99"/>
      <c r="BF294" s="99"/>
      <c r="BG294" s="99"/>
      <c r="BH294" s="99"/>
      <c r="BI294" s="99"/>
      <c r="BJ294" s="99"/>
      <c r="BK294" s="99"/>
      <c r="BL294" s="113">
        <v>33.657899999999998</v>
      </c>
      <c r="BM294" s="113">
        <v>44.877200000000002</v>
      </c>
      <c r="BN294" s="99"/>
      <c r="BO294" s="99"/>
    </row>
    <row r="295" spans="1:68" s="77" customFormat="1" ht="14.1" customHeight="1" x14ac:dyDescent="0.2">
      <c r="A295" s="96"/>
      <c r="B295" s="140">
        <v>122</v>
      </c>
      <c r="C295" s="536" t="s">
        <v>367</v>
      </c>
      <c r="D295" s="538" t="s">
        <v>368</v>
      </c>
      <c r="E295" s="538"/>
      <c r="F295" s="538"/>
      <c r="G295" s="538"/>
      <c r="H295" s="537" t="s">
        <v>968</v>
      </c>
      <c r="I295" s="101"/>
      <c r="J295" s="101"/>
      <c r="K295" s="102">
        <v>9118.76</v>
      </c>
      <c r="L295" s="102">
        <v>9177.68</v>
      </c>
      <c r="M295" s="102">
        <v>9421.5499999999993</v>
      </c>
      <c r="N295" s="102">
        <v>0</v>
      </c>
      <c r="O295" s="102">
        <v>9421.5499999999993</v>
      </c>
      <c r="P295" s="102">
        <v>9421.5499999999993</v>
      </c>
      <c r="Q295" s="102">
        <v>9421.5499999999993</v>
      </c>
      <c r="R295" s="102">
        <v>12760.720000000001</v>
      </c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>
        <v>3681.05</v>
      </c>
      <c r="BE295" s="102"/>
      <c r="BF295" s="102"/>
      <c r="BG295" s="102"/>
      <c r="BH295" s="102"/>
      <c r="BI295" s="102"/>
      <c r="BJ295" s="102"/>
      <c r="BK295" s="102"/>
      <c r="BL295" s="101">
        <v>3876.88</v>
      </c>
      <c r="BM295" s="101">
        <v>5202.79</v>
      </c>
      <c r="BN295" s="101"/>
      <c r="BO295" s="101"/>
    </row>
    <row r="296" spans="1:68" ht="14.1" customHeight="1" x14ac:dyDescent="0.2">
      <c r="A296" s="95"/>
      <c r="B296" s="139"/>
      <c r="C296" s="536"/>
      <c r="D296" s="538"/>
      <c r="E296" s="538"/>
      <c r="F296" s="538"/>
      <c r="G296" s="538"/>
      <c r="H296" s="537"/>
      <c r="I296" s="99" t="s">
        <v>372</v>
      </c>
      <c r="J296" s="98">
        <v>21.425799999999999</v>
      </c>
      <c r="K296" s="99"/>
      <c r="L296" s="101">
        <v>58.920000000000073</v>
      </c>
      <c r="M296" s="101">
        <v>9118.76</v>
      </c>
      <c r="N296" s="101">
        <v>0</v>
      </c>
      <c r="O296" s="101">
        <v>9118.76</v>
      </c>
      <c r="P296" s="99"/>
      <c r="Q296" s="101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113">
        <v>6.42774</v>
      </c>
      <c r="BE296" s="99"/>
      <c r="BF296" s="99"/>
      <c r="BG296" s="99"/>
      <c r="BH296" s="99"/>
      <c r="BI296" s="99"/>
      <c r="BJ296" s="99"/>
      <c r="BK296" s="99"/>
      <c r="BL296" s="113">
        <v>6.42774</v>
      </c>
      <c r="BM296" s="113">
        <v>8.5703200000000006</v>
      </c>
      <c r="BN296" s="99"/>
      <c r="BO296" s="99"/>
    </row>
    <row r="297" spans="1:68" s="77" customFormat="1" ht="14.1" customHeight="1" x14ac:dyDescent="0.2">
      <c r="A297" s="96"/>
      <c r="B297" s="140">
        <v>123</v>
      </c>
      <c r="C297" s="536" t="s">
        <v>367</v>
      </c>
      <c r="D297" s="538" t="s">
        <v>368</v>
      </c>
      <c r="E297" s="538"/>
      <c r="F297" s="538"/>
      <c r="G297" s="538"/>
      <c r="H297" s="537" t="s">
        <v>969</v>
      </c>
      <c r="I297" s="101"/>
      <c r="J297" s="101"/>
      <c r="K297" s="102">
        <v>43874.6</v>
      </c>
      <c r="L297" s="102">
        <v>44077.33</v>
      </c>
      <c r="M297" s="102">
        <v>45331.48</v>
      </c>
      <c r="N297" s="102">
        <v>0</v>
      </c>
      <c r="O297" s="102">
        <v>45331.48</v>
      </c>
      <c r="P297" s="102">
        <v>45331.48</v>
      </c>
      <c r="Q297" s="102">
        <v>45331.48</v>
      </c>
      <c r="R297" s="102">
        <v>61397.770000000004</v>
      </c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>
        <v>17711.28</v>
      </c>
      <c r="BE297" s="102"/>
      <c r="BF297" s="102"/>
      <c r="BG297" s="102"/>
      <c r="BH297" s="102"/>
      <c r="BI297" s="102"/>
      <c r="BJ297" s="102"/>
      <c r="BK297" s="102"/>
      <c r="BL297" s="101">
        <v>18653.490000000002</v>
      </c>
      <c r="BM297" s="101">
        <v>25033</v>
      </c>
      <c r="BN297" s="101"/>
      <c r="BO297" s="101"/>
    </row>
    <row r="298" spans="1:68" ht="14.1" customHeight="1" x14ac:dyDescent="0.2">
      <c r="A298" s="95"/>
      <c r="B298" s="139"/>
      <c r="C298" s="536"/>
      <c r="D298" s="538"/>
      <c r="E298" s="538"/>
      <c r="F298" s="538"/>
      <c r="G298" s="538"/>
      <c r="H298" s="537"/>
      <c r="I298" s="99" t="s">
        <v>82</v>
      </c>
      <c r="J298" s="98">
        <v>397.25400000000002</v>
      </c>
      <c r="K298" s="99"/>
      <c r="L298" s="101">
        <v>202.7300000000032</v>
      </c>
      <c r="M298" s="101">
        <v>43874.6</v>
      </c>
      <c r="N298" s="101">
        <v>0</v>
      </c>
      <c r="O298" s="101">
        <v>43874.6</v>
      </c>
      <c r="P298" s="99"/>
      <c r="Q298" s="101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113">
        <v>119.17619999999999</v>
      </c>
      <c r="BE298" s="99"/>
      <c r="BF298" s="99"/>
      <c r="BG298" s="99"/>
      <c r="BH298" s="99"/>
      <c r="BI298" s="99"/>
      <c r="BJ298" s="99"/>
      <c r="BK298" s="99"/>
      <c r="BL298" s="113">
        <v>119.17619999999999</v>
      </c>
      <c r="BM298" s="113">
        <v>158.9016</v>
      </c>
      <c r="BN298" s="99"/>
      <c r="BO298" s="99"/>
    </row>
    <row r="299" spans="1:68" s="77" customFormat="1" ht="14.1" customHeight="1" x14ac:dyDescent="0.2">
      <c r="A299" s="96"/>
      <c r="B299" s="140">
        <v>124</v>
      </c>
      <c r="C299" s="536" t="s">
        <v>367</v>
      </c>
      <c r="D299" s="538" t="s">
        <v>368</v>
      </c>
      <c r="E299" s="538"/>
      <c r="F299" s="538"/>
      <c r="G299" s="538"/>
      <c r="H299" s="537" t="s">
        <v>970</v>
      </c>
      <c r="I299" s="101"/>
      <c r="J299" s="101"/>
      <c r="K299" s="102">
        <v>6029.8</v>
      </c>
      <c r="L299" s="102">
        <v>6055.95</v>
      </c>
      <c r="M299" s="102">
        <v>6230.02</v>
      </c>
      <c r="N299" s="102">
        <v>0</v>
      </c>
      <c r="O299" s="102">
        <v>6230.02</v>
      </c>
      <c r="P299" s="102">
        <v>6230.02</v>
      </c>
      <c r="Q299" s="102">
        <v>6230.02</v>
      </c>
      <c r="R299" s="102">
        <v>8438.0499999999993</v>
      </c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>
        <v>2434.11</v>
      </c>
      <c r="BE299" s="102"/>
      <c r="BF299" s="102"/>
      <c r="BG299" s="102"/>
      <c r="BH299" s="102"/>
      <c r="BI299" s="102"/>
      <c r="BJ299" s="102"/>
      <c r="BK299" s="102"/>
      <c r="BL299" s="101">
        <v>2563.6</v>
      </c>
      <c r="BM299" s="101">
        <v>3440.34</v>
      </c>
      <c r="BN299" s="101"/>
      <c r="BO299" s="101"/>
    </row>
    <row r="300" spans="1:68" ht="14.1" customHeight="1" x14ac:dyDescent="0.2">
      <c r="A300" s="95"/>
      <c r="B300" s="139"/>
      <c r="C300" s="536"/>
      <c r="D300" s="538"/>
      <c r="E300" s="538"/>
      <c r="F300" s="538"/>
      <c r="G300" s="538"/>
      <c r="H300" s="537"/>
      <c r="I300" s="99" t="s">
        <v>74</v>
      </c>
      <c r="J300" s="98">
        <v>389.56</v>
      </c>
      <c r="K300" s="99"/>
      <c r="L300" s="101">
        <v>26.149999999999636</v>
      </c>
      <c r="M300" s="101">
        <v>6029.8</v>
      </c>
      <c r="N300" s="101">
        <v>0</v>
      </c>
      <c r="O300" s="101">
        <v>6029.8</v>
      </c>
      <c r="P300" s="99"/>
      <c r="Q300" s="101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113">
        <v>116.86799999999999</v>
      </c>
      <c r="BE300" s="99"/>
      <c r="BF300" s="99"/>
      <c r="BG300" s="99"/>
      <c r="BH300" s="99"/>
      <c r="BI300" s="99"/>
      <c r="BJ300" s="99"/>
      <c r="BK300" s="99"/>
      <c r="BL300" s="113">
        <v>116.86799999999999</v>
      </c>
      <c r="BM300" s="113">
        <v>155.82400000000001</v>
      </c>
      <c r="BN300" s="99"/>
      <c r="BO300" s="99"/>
    </row>
    <row r="301" spans="1:68" ht="27.95" customHeight="1" x14ac:dyDescent="0.2">
      <c r="A301" s="87"/>
      <c r="B301" s="137"/>
      <c r="C301" s="88" t="s">
        <v>376</v>
      </c>
      <c r="D301" s="557" t="s">
        <v>377</v>
      </c>
      <c r="E301" s="557"/>
      <c r="F301" s="557"/>
      <c r="G301" s="557"/>
      <c r="H301" s="89"/>
      <c r="I301" s="89"/>
      <c r="J301" s="89"/>
      <c r="K301" s="90">
        <v>88308.430000000008</v>
      </c>
      <c r="L301" s="90">
        <v>88378.86</v>
      </c>
      <c r="M301" s="90">
        <v>91240.76999999999</v>
      </c>
      <c r="N301" s="90">
        <v>0</v>
      </c>
      <c r="O301" s="90">
        <v>91240.76999999999</v>
      </c>
      <c r="P301" s="90">
        <v>91240.76999999999</v>
      </c>
      <c r="Q301" s="90">
        <v>91240.76999999999</v>
      </c>
      <c r="R301" s="90">
        <v>126784.06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0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0</v>
      </c>
      <c r="AV301" s="90">
        <v>0</v>
      </c>
      <c r="AW301" s="90">
        <v>0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90">
        <v>0</v>
      </c>
      <c r="BF301" s="90">
        <v>0</v>
      </c>
      <c r="BG301" s="90">
        <v>0</v>
      </c>
      <c r="BH301" s="90">
        <v>0</v>
      </c>
      <c r="BI301" s="90">
        <v>0</v>
      </c>
      <c r="BJ301" s="90">
        <v>0</v>
      </c>
      <c r="BK301" s="90">
        <v>0</v>
      </c>
      <c r="BL301" s="90">
        <v>0</v>
      </c>
      <c r="BM301" s="90">
        <v>62981.33</v>
      </c>
      <c r="BN301" s="90">
        <v>0</v>
      </c>
      <c r="BO301" s="90">
        <v>63802.73</v>
      </c>
      <c r="BP301" s="78">
        <v>0</v>
      </c>
    </row>
    <row r="302" spans="1:68" s="77" customFormat="1" ht="14.1" customHeight="1" x14ac:dyDescent="0.2">
      <c r="A302" s="91"/>
      <c r="B302" s="138">
        <v>125</v>
      </c>
      <c r="C302" s="540" t="s">
        <v>378</v>
      </c>
      <c r="D302" s="541" t="s">
        <v>379</v>
      </c>
      <c r="E302" s="541"/>
      <c r="F302" s="541"/>
      <c r="G302" s="541"/>
      <c r="H302" s="542" t="s">
        <v>972</v>
      </c>
      <c r="I302" s="93"/>
      <c r="J302" s="93"/>
      <c r="K302" s="94">
        <v>87605.24</v>
      </c>
      <c r="L302" s="94">
        <v>87666.240000000005</v>
      </c>
      <c r="M302" s="94">
        <v>90514.23</v>
      </c>
      <c r="N302" s="94">
        <v>0</v>
      </c>
      <c r="O302" s="94">
        <v>90514.23</v>
      </c>
      <c r="P302" s="94">
        <v>90514.23</v>
      </c>
      <c r="Q302" s="94">
        <v>90514.23</v>
      </c>
      <c r="R302" s="94">
        <v>125774.5</v>
      </c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3"/>
      <c r="BM302" s="93">
        <v>62479.82</v>
      </c>
      <c r="BN302" s="93"/>
      <c r="BO302" s="93">
        <v>63294.68</v>
      </c>
    </row>
    <row r="303" spans="1:68" ht="14.1" customHeight="1" x14ac:dyDescent="0.2">
      <c r="A303" s="95"/>
      <c r="B303" s="139"/>
      <c r="C303" s="536"/>
      <c r="D303" s="538"/>
      <c r="E303" s="538"/>
      <c r="F303" s="538"/>
      <c r="G303" s="538"/>
      <c r="H303" s="537"/>
      <c r="I303" s="99" t="s">
        <v>102</v>
      </c>
      <c r="J303" s="98">
        <v>26.295300000000001</v>
      </c>
      <c r="K303" s="99"/>
      <c r="L303" s="101">
        <v>61</v>
      </c>
      <c r="M303" s="101">
        <v>87605.24</v>
      </c>
      <c r="N303" s="101">
        <v>0</v>
      </c>
      <c r="O303" s="101">
        <v>87605.24</v>
      </c>
      <c r="P303" s="99"/>
      <c r="Q303" s="101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113">
        <v>13.147650000000001</v>
      </c>
      <c r="BN303" s="99"/>
      <c r="BO303" s="113">
        <v>13.147650000000001</v>
      </c>
    </row>
    <row r="304" spans="1:68" s="77" customFormat="1" ht="14.1" customHeight="1" x14ac:dyDescent="0.2">
      <c r="A304" s="96"/>
      <c r="B304" s="140">
        <v>126</v>
      </c>
      <c r="C304" s="536" t="s">
        <v>352</v>
      </c>
      <c r="D304" s="536" t="s">
        <v>353</v>
      </c>
      <c r="E304" s="536"/>
      <c r="F304" s="536"/>
      <c r="G304" s="536"/>
      <c r="H304" s="537" t="s">
        <v>973</v>
      </c>
      <c r="I304" s="101"/>
      <c r="J304" s="101"/>
      <c r="K304" s="102">
        <v>703.19</v>
      </c>
      <c r="L304" s="102">
        <v>712.62</v>
      </c>
      <c r="M304" s="102">
        <v>726.54</v>
      </c>
      <c r="N304" s="102">
        <v>0</v>
      </c>
      <c r="O304" s="102">
        <v>726.54</v>
      </c>
      <c r="P304" s="102">
        <v>726.54</v>
      </c>
      <c r="Q304" s="102">
        <v>726.54</v>
      </c>
      <c r="R304" s="102">
        <v>1009.56</v>
      </c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1"/>
      <c r="BM304" s="101">
        <v>501.51</v>
      </c>
      <c r="BN304" s="101"/>
      <c r="BO304" s="101">
        <v>508.05</v>
      </c>
    </row>
    <row r="305" spans="1:68" ht="14.1" customHeight="1" x14ac:dyDescent="0.2">
      <c r="A305" s="95"/>
      <c r="B305" s="139"/>
      <c r="C305" s="536"/>
      <c r="D305" s="536"/>
      <c r="E305" s="536"/>
      <c r="F305" s="536"/>
      <c r="G305" s="536"/>
      <c r="H305" s="537"/>
      <c r="I305" s="97" t="s">
        <v>381</v>
      </c>
      <c r="J305" s="98">
        <v>0.97389999999999999</v>
      </c>
      <c r="K305" s="99"/>
      <c r="L305" s="101">
        <v>9.42999999999995</v>
      </c>
      <c r="M305" s="101">
        <v>703.19</v>
      </c>
      <c r="N305" s="101">
        <v>0</v>
      </c>
      <c r="O305" s="101">
        <v>703.19</v>
      </c>
      <c r="P305" s="99"/>
      <c r="Q305" s="101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113">
        <v>0.48694999999999999</v>
      </c>
      <c r="BN305" s="99"/>
      <c r="BO305" s="113">
        <v>0.48694999999999999</v>
      </c>
    </row>
    <row r="306" spans="1:68" ht="27.95" customHeight="1" x14ac:dyDescent="0.2">
      <c r="A306" s="87"/>
      <c r="B306" s="137"/>
      <c r="C306" s="88" t="s">
        <v>382</v>
      </c>
      <c r="D306" s="557" t="s">
        <v>383</v>
      </c>
      <c r="E306" s="557"/>
      <c r="F306" s="557"/>
      <c r="G306" s="557"/>
      <c r="H306" s="89"/>
      <c r="I306" s="89"/>
      <c r="J306" s="89"/>
      <c r="K306" s="90">
        <v>3614290.28</v>
      </c>
      <c r="L306" s="90">
        <v>3615726.4</v>
      </c>
      <c r="M306" s="90">
        <v>3734305.14</v>
      </c>
      <c r="N306" s="90">
        <v>0</v>
      </c>
      <c r="O306" s="90">
        <v>3734305.14</v>
      </c>
      <c r="P306" s="90">
        <v>3734305.14</v>
      </c>
      <c r="Q306" s="90">
        <v>3735383.82</v>
      </c>
      <c r="R306" s="90">
        <v>4139973.74</v>
      </c>
      <c r="S306" s="90">
        <v>0</v>
      </c>
      <c r="T306" s="90">
        <v>0</v>
      </c>
      <c r="U306" s="90">
        <v>0</v>
      </c>
      <c r="V306" s="90">
        <v>115772.15</v>
      </c>
      <c r="W306" s="90">
        <v>155659.57</v>
      </c>
      <c r="X306" s="90">
        <v>705581.43</v>
      </c>
      <c r="Y306" s="90">
        <v>592276.81000000006</v>
      </c>
      <c r="Z306" s="90">
        <v>676093.43999999994</v>
      </c>
      <c r="AA306" s="90">
        <v>480573.54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128220.31</v>
      </c>
      <c r="AK306" s="90">
        <v>172071.66</v>
      </c>
      <c r="AL306" s="90">
        <v>129882.27</v>
      </c>
      <c r="AM306" s="90">
        <v>0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0</v>
      </c>
      <c r="AT306" s="90">
        <v>0</v>
      </c>
      <c r="AU306" s="90">
        <v>0</v>
      </c>
      <c r="AV306" s="90">
        <v>184782.54</v>
      </c>
      <c r="AW306" s="90">
        <v>185983.63</v>
      </c>
      <c r="AX306" s="90">
        <v>187177.65</v>
      </c>
      <c r="AY306" s="90">
        <v>188334.44</v>
      </c>
      <c r="AZ306" s="90">
        <v>142168.95000000001</v>
      </c>
      <c r="BA306" s="90">
        <v>95395.35</v>
      </c>
      <c r="BB306" s="90">
        <v>0</v>
      </c>
      <c r="BC306" s="90">
        <v>0</v>
      </c>
      <c r="BD306" s="90">
        <v>0</v>
      </c>
      <c r="BE306" s="90">
        <v>0</v>
      </c>
      <c r="BF306" s="90">
        <v>0</v>
      </c>
      <c r="BG306" s="90">
        <v>0</v>
      </c>
      <c r="BH306" s="90">
        <v>0</v>
      </c>
      <c r="BI306" s="90">
        <v>0</v>
      </c>
      <c r="BJ306" s="90">
        <v>0</v>
      </c>
      <c r="BK306" s="90">
        <v>0</v>
      </c>
      <c r="BL306" s="90">
        <v>0</v>
      </c>
      <c r="BM306" s="90">
        <v>0</v>
      </c>
      <c r="BN306" s="90">
        <v>0</v>
      </c>
      <c r="BO306" s="90">
        <v>0</v>
      </c>
      <c r="BP306" s="78">
        <v>0</v>
      </c>
    </row>
    <row r="307" spans="1:68" s="77" customFormat="1" ht="14.1" customHeight="1" x14ac:dyDescent="0.2">
      <c r="A307" s="91"/>
      <c r="B307" s="138">
        <v>127</v>
      </c>
      <c r="C307" s="540" t="s">
        <v>384</v>
      </c>
      <c r="D307" s="541" t="s">
        <v>385</v>
      </c>
      <c r="E307" s="541"/>
      <c r="F307" s="541"/>
      <c r="G307" s="541"/>
      <c r="H307" s="542" t="s">
        <v>975</v>
      </c>
      <c r="I307" s="93"/>
      <c r="J307" s="93"/>
      <c r="K307" s="94">
        <v>3614290.28</v>
      </c>
      <c r="L307" s="94">
        <v>3615726.4</v>
      </c>
      <c r="M307" s="94">
        <v>3734305.14</v>
      </c>
      <c r="N307" s="94">
        <v>0</v>
      </c>
      <c r="O307" s="94">
        <v>3734305.14</v>
      </c>
      <c r="P307" s="94">
        <v>3734305.14</v>
      </c>
      <c r="Q307" s="94">
        <v>3735383.82</v>
      </c>
      <c r="R307" s="94">
        <v>4139973.74</v>
      </c>
      <c r="S307" s="94"/>
      <c r="T307" s="94"/>
      <c r="U307" s="94"/>
      <c r="V307" s="94">
        <v>115772.15</v>
      </c>
      <c r="W307" s="94">
        <v>155659.57</v>
      </c>
      <c r="X307" s="94">
        <v>705581.43</v>
      </c>
      <c r="Y307" s="94">
        <v>592276.81000000006</v>
      </c>
      <c r="Z307" s="94">
        <v>676093.43999999994</v>
      </c>
      <c r="AA307" s="94">
        <v>480573.54</v>
      </c>
      <c r="AB307" s="94"/>
      <c r="AC307" s="94"/>
      <c r="AD307" s="94"/>
      <c r="AE307" s="94"/>
      <c r="AF307" s="94"/>
      <c r="AG307" s="94"/>
      <c r="AH307" s="94"/>
      <c r="AI307" s="94"/>
      <c r="AJ307" s="94">
        <v>128220.31</v>
      </c>
      <c r="AK307" s="94">
        <v>172071.66</v>
      </c>
      <c r="AL307" s="94">
        <v>129882.27</v>
      </c>
      <c r="AM307" s="94"/>
      <c r="AN307" s="94"/>
      <c r="AO307" s="94"/>
      <c r="AP307" s="94"/>
      <c r="AQ307" s="94"/>
      <c r="AR307" s="94"/>
      <c r="AS307" s="94"/>
      <c r="AT307" s="94"/>
      <c r="AU307" s="94"/>
      <c r="AV307" s="94">
        <v>184782.54</v>
      </c>
      <c r="AW307" s="94">
        <v>185983.63</v>
      </c>
      <c r="AX307" s="94">
        <v>187177.65</v>
      </c>
      <c r="AY307" s="94">
        <v>188334.44</v>
      </c>
      <c r="AZ307" s="94">
        <v>142168.95000000001</v>
      </c>
      <c r="BA307" s="94">
        <v>95395.35</v>
      </c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3"/>
      <c r="BM307" s="93"/>
      <c r="BN307" s="93"/>
      <c r="BO307" s="93"/>
    </row>
    <row r="308" spans="1:68" ht="14.1" customHeight="1" x14ac:dyDescent="0.2">
      <c r="A308" s="95"/>
      <c r="B308" s="139"/>
      <c r="C308" s="536"/>
      <c r="D308" s="538"/>
      <c r="E308" s="538"/>
      <c r="F308" s="538"/>
      <c r="G308" s="538"/>
      <c r="H308" s="537"/>
      <c r="I308" s="99" t="s">
        <v>156</v>
      </c>
      <c r="J308" s="98">
        <v>79359.22</v>
      </c>
      <c r="K308" s="99"/>
      <c r="L308" s="101">
        <v>1436.1200000001118</v>
      </c>
      <c r="M308" s="101">
        <v>3614290.28</v>
      </c>
      <c r="N308" s="101">
        <v>0</v>
      </c>
      <c r="O308" s="101">
        <v>3614290.28</v>
      </c>
      <c r="P308" s="99"/>
      <c r="Q308" s="101">
        <v>1078.73</v>
      </c>
      <c r="R308" s="99"/>
      <c r="S308" s="99"/>
      <c r="T308" s="99"/>
      <c r="U308" s="99"/>
      <c r="V308" s="113">
        <v>2380.7766000000001</v>
      </c>
      <c r="W308" s="113">
        <v>3174.3688000000002</v>
      </c>
      <c r="X308" s="113">
        <v>14284.659600000001</v>
      </c>
      <c r="Y308" s="113">
        <v>11903.883</v>
      </c>
      <c r="Z308" s="113">
        <v>13491.0674</v>
      </c>
      <c r="AA308" s="113">
        <v>9523.1064000000006</v>
      </c>
      <c r="AB308" s="99"/>
      <c r="AC308" s="99"/>
      <c r="AD308" s="99"/>
      <c r="AE308" s="99"/>
      <c r="AF308" s="99"/>
      <c r="AG308" s="99"/>
      <c r="AH308" s="99"/>
      <c r="AI308" s="99"/>
      <c r="AJ308" s="113">
        <v>2380.7766000000001</v>
      </c>
      <c r="AK308" s="113">
        <v>3174.3688000000002</v>
      </c>
      <c r="AL308" s="113">
        <v>2380.7766000000001</v>
      </c>
      <c r="AM308" s="99"/>
      <c r="AN308" s="99"/>
      <c r="AO308" s="99"/>
      <c r="AP308" s="99"/>
      <c r="AQ308" s="99"/>
      <c r="AR308" s="99"/>
      <c r="AS308" s="99"/>
      <c r="AT308" s="99"/>
      <c r="AU308" s="99"/>
      <c r="AV308" s="113">
        <v>3174.3688000000002</v>
      </c>
      <c r="AW308" s="113">
        <v>3174.3688000000002</v>
      </c>
      <c r="AX308" s="113">
        <v>3174.3688000000002</v>
      </c>
      <c r="AY308" s="113">
        <v>3174.3688000000002</v>
      </c>
      <c r="AZ308" s="113">
        <v>2380.7766000000001</v>
      </c>
      <c r="BA308" s="113">
        <v>1587.1844000000001</v>
      </c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99"/>
      <c r="BN308" s="99"/>
      <c r="BO308" s="99"/>
    </row>
    <row r="309" spans="1:68" ht="27.95" customHeight="1" x14ac:dyDescent="0.2">
      <c r="A309" s="87"/>
      <c r="B309" s="137"/>
      <c r="C309" s="88" t="s">
        <v>387</v>
      </c>
      <c r="D309" s="557" t="s">
        <v>388</v>
      </c>
      <c r="E309" s="557"/>
      <c r="F309" s="557"/>
      <c r="G309" s="557"/>
      <c r="H309" s="89"/>
      <c r="I309" s="89"/>
      <c r="J309" s="89"/>
      <c r="K309" s="90">
        <v>278177.26</v>
      </c>
      <c r="L309" s="90">
        <v>279411.87</v>
      </c>
      <c r="M309" s="90">
        <v>287414.31000000006</v>
      </c>
      <c r="N309" s="90">
        <v>0</v>
      </c>
      <c r="O309" s="90">
        <v>287414.31000000006</v>
      </c>
      <c r="P309" s="90">
        <v>287414.31000000006</v>
      </c>
      <c r="Q309" s="90">
        <v>287414.31000000006</v>
      </c>
      <c r="R309" s="90">
        <v>396790.47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0</v>
      </c>
      <c r="AN309" s="90">
        <v>0</v>
      </c>
      <c r="AO309" s="90">
        <v>0</v>
      </c>
      <c r="AP309" s="90">
        <v>0</v>
      </c>
      <c r="AQ309" s="90">
        <v>0</v>
      </c>
      <c r="AR309" s="90">
        <v>0</v>
      </c>
      <c r="AS309" s="90">
        <v>0</v>
      </c>
      <c r="AT309" s="90">
        <v>0</v>
      </c>
      <c r="AU309" s="90">
        <v>0</v>
      </c>
      <c r="AV309" s="90">
        <v>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90">
        <v>0</v>
      </c>
      <c r="BF309" s="90">
        <v>0</v>
      </c>
      <c r="BG309" s="90">
        <v>0</v>
      </c>
      <c r="BH309" s="90">
        <v>0</v>
      </c>
      <c r="BI309" s="90">
        <v>0</v>
      </c>
      <c r="BJ309" s="90">
        <v>0</v>
      </c>
      <c r="BK309" s="90">
        <v>0</v>
      </c>
      <c r="BL309" s="90">
        <v>0</v>
      </c>
      <c r="BM309" s="90">
        <v>396790.47</v>
      </c>
      <c r="BN309" s="90">
        <v>0</v>
      </c>
      <c r="BO309" s="90">
        <v>0</v>
      </c>
      <c r="BP309" s="78">
        <v>0</v>
      </c>
    </row>
    <row r="310" spans="1:68" s="77" customFormat="1" ht="14.1" customHeight="1" x14ac:dyDescent="0.2">
      <c r="A310" s="91"/>
      <c r="B310" s="138">
        <v>128</v>
      </c>
      <c r="C310" s="540" t="s">
        <v>352</v>
      </c>
      <c r="D310" s="540" t="s">
        <v>353</v>
      </c>
      <c r="E310" s="540"/>
      <c r="F310" s="540"/>
      <c r="G310" s="540"/>
      <c r="H310" s="542" t="s">
        <v>977</v>
      </c>
      <c r="I310" s="93"/>
      <c r="J310" s="93"/>
      <c r="K310" s="94">
        <v>255659.26</v>
      </c>
      <c r="L310" s="94">
        <v>256751.01</v>
      </c>
      <c r="M310" s="94">
        <v>264148.59000000003</v>
      </c>
      <c r="N310" s="94">
        <v>0</v>
      </c>
      <c r="O310" s="94">
        <v>264148.59000000003</v>
      </c>
      <c r="P310" s="94">
        <v>264148.59000000003</v>
      </c>
      <c r="Q310" s="94">
        <v>264148.59000000003</v>
      </c>
      <c r="R310" s="94">
        <v>364670.93</v>
      </c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3"/>
      <c r="BM310" s="93">
        <v>364670.93</v>
      </c>
      <c r="BN310" s="93"/>
      <c r="BO310" s="93"/>
    </row>
    <row r="311" spans="1:68" ht="14.1" customHeight="1" x14ac:dyDescent="0.2">
      <c r="A311" s="95"/>
      <c r="B311" s="139"/>
      <c r="C311" s="536"/>
      <c r="D311" s="536"/>
      <c r="E311" s="536"/>
      <c r="F311" s="536"/>
      <c r="G311" s="536"/>
      <c r="H311" s="537"/>
      <c r="I311" s="99" t="s">
        <v>156</v>
      </c>
      <c r="J311" s="98">
        <v>302.49400000000003</v>
      </c>
      <c r="K311" s="99"/>
      <c r="L311" s="101">
        <v>1091.75</v>
      </c>
      <c r="M311" s="101">
        <v>255659.26</v>
      </c>
      <c r="N311" s="101">
        <v>0</v>
      </c>
      <c r="O311" s="101">
        <v>255659.26</v>
      </c>
      <c r="P311" s="99"/>
      <c r="Q311" s="101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113">
        <v>302.49400000000003</v>
      </c>
      <c r="BN311" s="99"/>
      <c r="BO311" s="99"/>
    </row>
    <row r="312" spans="1:68" s="77" customFormat="1" ht="14.1" customHeight="1" x14ac:dyDescent="0.2">
      <c r="A312" s="96"/>
      <c r="B312" s="140">
        <v>129</v>
      </c>
      <c r="C312" s="536" t="s">
        <v>352</v>
      </c>
      <c r="D312" s="536" t="s">
        <v>353</v>
      </c>
      <c r="E312" s="536"/>
      <c r="F312" s="536"/>
      <c r="G312" s="536"/>
      <c r="H312" s="537" t="s">
        <v>978</v>
      </c>
      <c r="I312" s="101"/>
      <c r="J312" s="101"/>
      <c r="K312" s="102">
        <v>22518</v>
      </c>
      <c r="L312" s="102">
        <v>22660.86</v>
      </c>
      <c r="M312" s="102">
        <v>23265.72</v>
      </c>
      <c r="N312" s="102">
        <v>0</v>
      </c>
      <c r="O312" s="102">
        <v>23265.72</v>
      </c>
      <c r="P312" s="102">
        <v>23265.72</v>
      </c>
      <c r="Q312" s="102">
        <v>23265.72</v>
      </c>
      <c r="R312" s="102">
        <v>32119.54</v>
      </c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1"/>
      <c r="BM312" s="101">
        <v>32119.54</v>
      </c>
      <c r="BN312" s="101"/>
      <c r="BO312" s="101"/>
    </row>
    <row r="313" spans="1:68" ht="14.1" customHeight="1" x14ac:dyDescent="0.2">
      <c r="A313" s="95"/>
      <c r="B313" s="139"/>
      <c r="C313" s="536"/>
      <c r="D313" s="536"/>
      <c r="E313" s="536"/>
      <c r="F313" s="536"/>
      <c r="G313" s="536"/>
      <c r="H313" s="537"/>
      <c r="I313" s="99" t="s">
        <v>156</v>
      </c>
      <c r="J313" s="98">
        <v>906.8</v>
      </c>
      <c r="K313" s="99"/>
      <c r="L313" s="101">
        <v>142.86000000000058</v>
      </c>
      <c r="M313" s="101">
        <v>22518</v>
      </c>
      <c r="N313" s="101">
        <v>0</v>
      </c>
      <c r="O313" s="101">
        <v>22518</v>
      </c>
      <c r="P313" s="99"/>
      <c r="Q313" s="101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113">
        <v>906.8</v>
      </c>
      <c r="BN313" s="99"/>
      <c r="BO313" s="99"/>
    </row>
    <row r="314" spans="1:68" ht="27.95" customHeight="1" x14ac:dyDescent="0.2">
      <c r="A314" s="87"/>
      <c r="B314" s="137"/>
      <c r="C314" s="88" t="s">
        <v>391</v>
      </c>
      <c r="D314" s="557" t="s">
        <v>392</v>
      </c>
      <c r="E314" s="557"/>
      <c r="F314" s="557"/>
      <c r="G314" s="557"/>
      <c r="H314" s="89"/>
      <c r="I314" s="89"/>
      <c r="J314" s="89"/>
      <c r="K314" s="90">
        <v>349742.60000000003</v>
      </c>
      <c r="L314" s="90">
        <v>350516.7</v>
      </c>
      <c r="M314" s="90">
        <v>361356.02999999997</v>
      </c>
      <c r="N314" s="90">
        <v>0</v>
      </c>
      <c r="O314" s="90">
        <v>361356.02999999997</v>
      </c>
      <c r="P314" s="90">
        <v>361356.02999999997</v>
      </c>
      <c r="Q314" s="90">
        <v>361535.99000000005</v>
      </c>
      <c r="R314" s="90">
        <v>458557.59999999992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0</v>
      </c>
      <c r="AN314" s="90">
        <v>0</v>
      </c>
      <c r="AO314" s="90">
        <v>0</v>
      </c>
      <c r="AP314" s="90">
        <v>64470.720000000001</v>
      </c>
      <c r="AQ314" s="90">
        <v>64889.77</v>
      </c>
      <c r="AR314" s="90">
        <v>65311.56</v>
      </c>
      <c r="AS314" s="90">
        <v>0</v>
      </c>
      <c r="AT314" s="90">
        <v>0</v>
      </c>
      <c r="AU314" s="90">
        <v>0</v>
      </c>
      <c r="AV314" s="90">
        <v>0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70591.98</v>
      </c>
      <c r="BE314" s="90">
        <v>0</v>
      </c>
      <c r="BF314" s="90">
        <v>71591.8</v>
      </c>
      <c r="BG314" s="90">
        <v>72136.810000000027</v>
      </c>
      <c r="BH314" s="90">
        <v>0</v>
      </c>
      <c r="BI314" s="90">
        <v>0</v>
      </c>
      <c r="BJ314" s="90">
        <v>0</v>
      </c>
      <c r="BK314" s="90">
        <v>0</v>
      </c>
      <c r="BL314" s="90">
        <v>49564.960000000006</v>
      </c>
      <c r="BM314" s="90">
        <v>0</v>
      </c>
      <c r="BN314" s="90">
        <v>0</v>
      </c>
      <c r="BO314" s="90">
        <v>0</v>
      </c>
      <c r="BP314" s="78">
        <v>0</v>
      </c>
    </row>
    <row r="315" spans="1:68" s="77" customFormat="1" ht="14.1" customHeight="1" x14ac:dyDescent="0.2">
      <c r="A315" s="91"/>
      <c r="B315" s="138">
        <v>130</v>
      </c>
      <c r="C315" s="540" t="s">
        <v>384</v>
      </c>
      <c r="D315" s="541" t="s">
        <v>393</v>
      </c>
      <c r="E315" s="541"/>
      <c r="F315" s="541"/>
      <c r="G315" s="541"/>
      <c r="H315" s="542" t="s">
        <v>910</v>
      </c>
      <c r="I315" s="93"/>
      <c r="J315" s="93"/>
      <c r="K315" s="94">
        <v>19141.46</v>
      </c>
      <c r="L315" s="94">
        <v>19270.88</v>
      </c>
      <c r="M315" s="94">
        <v>19777.060000000001</v>
      </c>
      <c r="N315" s="94">
        <v>0</v>
      </c>
      <c r="O315" s="94">
        <v>19777.060000000001</v>
      </c>
      <c r="P315" s="94">
        <v>19777.060000000001</v>
      </c>
      <c r="Q315" s="94">
        <v>19807.150000000001</v>
      </c>
      <c r="R315" s="94">
        <v>25123.739999999998</v>
      </c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>
        <v>3528.49</v>
      </c>
      <c r="AQ315" s="94">
        <v>3551.43</v>
      </c>
      <c r="AR315" s="94">
        <v>3574.51</v>
      </c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>
        <v>3863.51</v>
      </c>
      <c r="BE315" s="94"/>
      <c r="BF315" s="94">
        <v>3927.13</v>
      </c>
      <c r="BG315" s="94">
        <v>3965.98</v>
      </c>
      <c r="BH315" s="94"/>
      <c r="BI315" s="94"/>
      <c r="BJ315" s="94"/>
      <c r="BK315" s="94"/>
      <c r="BL315" s="93">
        <v>2712.69</v>
      </c>
      <c r="BM315" s="93"/>
      <c r="BN315" s="93"/>
      <c r="BO315" s="93"/>
    </row>
    <row r="316" spans="1:68" ht="14.1" customHeight="1" x14ac:dyDescent="0.2">
      <c r="A316" s="95"/>
      <c r="B316" s="139"/>
      <c r="C316" s="536"/>
      <c r="D316" s="538"/>
      <c r="E316" s="538"/>
      <c r="F316" s="538"/>
      <c r="G316" s="538"/>
      <c r="H316" s="537"/>
      <c r="I316" s="99" t="s">
        <v>156</v>
      </c>
      <c r="J316" s="98">
        <v>495.62</v>
      </c>
      <c r="K316" s="99"/>
      <c r="L316" s="101">
        <v>129.42000000000189</v>
      </c>
      <c r="M316" s="101">
        <v>19141.46</v>
      </c>
      <c r="N316" s="101">
        <v>0</v>
      </c>
      <c r="O316" s="101">
        <v>19141.46</v>
      </c>
      <c r="P316" s="99"/>
      <c r="Q316" s="101">
        <v>30.09</v>
      </c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113">
        <v>74.343000000000004</v>
      </c>
      <c r="AQ316" s="113">
        <v>74.343000000000004</v>
      </c>
      <c r="AR316" s="113">
        <v>74.343000000000004</v>
      </c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113">
        <v>74.343000000000004</v>
      </c>
      <c r="BE316" s="99"/>
      <c r="BF316" s="113">
        <v>74.343000000000004</v>
      </c>
      <c r="BG316" s="113">
        <v>74.343000000000004</v>
      </c>
      <c r="BH316" s="99"/>
      <c r="BI316" s="99"/>
      <c r="BJ316" s="99"/>
      <c r="BK316" s="99"/>
      <c r="BL316" s="113">
        <v>49.561999999999998</v>
      </c>
      <c r="BM316" s="99"/>
      <c r="BN316" s="99"/>
      <c r="BO316" s="99"/>
    </row>
    <row r="317" spans="1:68" s="77" customFormat="1" ht="14.1" customHeight="1" x14ac:dyDescent="0.2">
      <c r="A317" s="96"/>
      <c r="B317" s="140">
        <v>131</v>
      </c>
      <c r="C317" s="536" t="s">
        <v>395</v>
      </c>
      <c r="D317" s="538" t="s">
        <v>396</v>
      </c>
      <c r="E317" s="538"/>
      <c r="F317" s="538"/>
      <c r="G317" s="538"/>
      <c r="H317" s="537" t="s">
        <v>980</v>
      </c>
      <c r="I317" s="101"/>
      <c r="J317" s="101"/>
      <c r="K317" s="102">
        <v>61134.69</v>
      </c>
      <c r="L317" s="102">
        <v>61340.15</v>
      </c>
      <c r="M317" s="102">
        <v>63164.71</v>
      </c>
      <c r="N317" s="102">
        <v>0</v>
      </c>
      <c r="O317" s="102">
        <v>63164.71</v>
      </c>
      <c r="P317" s="102">
        <v>63164.71</v>
      </c>
      <c r="Q317" s="102">
        <v>63212.47</v>
      </c>
      <c r="R317" s="102">
        <v>80177.06</v>
      </c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>
        <v>11269.43</v>
      </c>
      <c r="AQ317" s="102">
        <v>11342.68</v>
      </c>
      <c r="AR317" s="102">
        <v>11416.41</v>
      </c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>
        <v>12339.42</v>
      </c>
      <c r="BE317" s="102"/>
      <c r="BF317" s="102">
        <v>12521.36</v>
      </c>
      <c r="BG317" s="102">
        <v>12623.89</v>
      </c>
      <c r="BH317" s="102"/>
      <c r="BI317" s="102"/>
      <c r="BJ317" s="102"/>
      <c r="BK317" s="102"/>
      <c r="BL317" s="101">
        <v>8663.8700000000008</v>
      </c>
      <c r="BM317" s="101"/>
      <c r="BN317" s="101"/>
      <c r="BO317" s="101"/>
    </row>
    <row r="318" spans="1:68" ht="14.1" customHeight="1" x14ac:dyDescent="0.2">
      <c r="A318" s="95"/>
      <c r="B318" s="139"/>
      <c r="C318" s="536"/>
      <c r="D318" s="538"/>
      <c r="E318" s="538"/>
      <c r="F318" s="538"/>
      <c r="G318" s="538"/>
      <c r="H318" s="537"/>
      <c r="I318" s="99" t="s">
        <v>194</v>
      </c>
      <c r="J318" s="98">
        <v>3133.42</v>
      </c>
      <c r="K318" s="99"/>
      <c r="L318" s="101">
        <v>205.45999999999913</v>
      </c>
      <c r="M318" s="101">
        <v>61134.69</v>
      </c>
      <c r="N318" s="101">
        <v>0</v>
      </c>
      <c r="O318" s="101">
        <v>61134.69</v>
      </c>
      <c r="P318" s="99"/>
      <c r="Q318" s="101">
        <v>47.76</v>
      </c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113">
        <v>470.01299999999998</v>
      </c>
      <c r="AQ318" s="113">
        <v>470.01299999999998</v>
      </c>
      <c r="AR318" s="113">
        <v>470.01299999999998</v>
      </c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113">
        <v>470.01299999999998</v>
      </c>
      <c r="BE318" s="99"/>
      <c r="BF318" s="113">
        <v>470.01299999999998</v>
      </c>
      <c r="BG318" s="113">
        <v>470.01299999999998</v>
      </c>
      <c r="BH318" s="99"/>
      <c r="BI318" s="99"/>
      <c r="BJ318" s="99"/>
      <c r="BK318" s="99"/>
      <c r="BL318" s="113">
        <v>313.34199999999998</v>
      </c>
      <c r="BM318" s="99"/>
      <c r="BN318" s="99"/>
      <c r="BO318" s="99"/>
    </row>
    <row r="319" spans="1:68" s="77" customFormat="1" ht="14.1" customHeight="1" x14ac:dyDescent="0.2">
      <c r="A319" s="96"/>
      <c r="B319" s="140">
        <v>132</v>
      </c>
      <c r="C319" s="536" t="s">
        <v>395</v>
      </c>
      <c r="D319" s="538" t="s">
        <v>398</v>
      </c>
      <c r="E319" s="538"/>
      <c r="F319" s="538"/>
      <c r="G319" s="538"/>
      <c r="H319" s="537" t="s">
        <v>981</v>
      </c>
      <c r="I319" s="101"/>
      <c r="J319" s="101"/>
      <c r="K319" s="102">
        <v>230099.81</v>
      </c>
      <c r="L319" s="102">
        <v>230361.77</v>
      </c>
      <c r="M319" s="102">
        <v>237740.42</v>
      </c>
      <c r="N319" s="102">
        <v>0</v>
      </c>
      <c r="O319" s="102">
        <v>237740.42</v>
      </c>
      <c r="P319" s="102">
        <v>237740.42</v>
      </c>
      <c r="Q319" s="102">
        <v>237801.32</v>
      </c>
      <c r="R319" s="102">
        <v>301614.28999999998</v>
      </c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>
        <v>42416.05</v>
      </c>
      <c r="AQ319" s="102">
        <v>42691.75</v>
      </c>
      <c r="AR319" s="102">
        <v>42969.25</v>
      </c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>
        <v>46443.3</v>
      </c>
      <c r="BE319" s="102"/>
      <c r="BF319" s="102">
        <v>47075.81</v>
      </c>
      <c r="BG319" s="102">
        <v>47408.76</v>
      </c>
      <c r="BH319" s="102"/>
      <c r="BI319" s="102"/>
      <c r="BJ319" s="102"/>
      <c r="BK319" s="102"/>
      <c r="BL319" s="101">
        <v>32609.37</v>
      </c>
      <c r="BM319" s="101"/>
      <c r="BN319" s="101"/>
      <c r="BO319" s="101"/>
    </row>
    <row r="320" spans="1:68" ht="14.1" customHeight="1" x14ac:dyDescent="0.2">
      <c r="A320" s="95"/>
      <c r="B320" s="139"/>
      <c r="C320" s="536"/>
      <c r="D320" s="538"/>
      <c r="E320" s="538"/>
      <c r="F320" s="538"/>
      <c r="G320" s="538"/>
      <c r="H320" s="537"/>
      <c r="I320" s="97" t="s">
        <v>399</v>
      </c>
      <c r="J320" s="98">
        <v>100.3117</v>
      </c>
      <c r="K320" s="99"/>
      <c r="L320" s="101">
        <v>261.95999999999185</v>
      </c>
      <c r="M320" s="101">
        <v>230099.81</v>
      </c>
      <c r="N320" s="101">
        <v>0</v>
      </c>
      <c r="O320" s="101">
        <v>230099.81</v>
      </c>
      <c r="P320" s="99"/>
      <c r="Q320" s="101">
        <v>60.9</v>
      </c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113">
        <v>15.046754999999999</v>
      </c>
      <c r="AQ320" s="113">
        <v>15.046754999999999</v>
      </c>
      <c r="AR320" s="113">
        <v>15.046754999999999</v>
      </c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113">
        <v>15.046754999999999</v>
      </c>
      <c r="BE320" s="99"/>
      <c r="BF320" s="113">
        <v>15.046754999999999</v>
      </c>
      <c r="BG320" s="113">
        <v>15.046754999999999</v>
      </c>
      <c r="BH320" s="99"/>
      <c r="BI320" s="99"/>
      <c r="BJ320" s="99"/>
      <c r="BK320" s="99"/>
      <c r="BL320" s="113">
        <v>10.031169999999999</v>
      </c>
      <c r="BM320" s="99"/>
      <c r="BN320" s="99"/>
      <c r="BO320" s="99"/>
    </row>
    <row r="321" spans="1:68" s="77" customFormat="1" ht="14.1" customHeight="1" x14ac:dyDescent="0.2">
      <c r="A321" s="96"/>
      <c r="B321" s="140">
        <v>133</v>
      </c>
      <c r="C321" s="536" t="s">
        <v>395</v>
      </c>
      <c r="D321" s="538" t="s">
        <v>401</v>
      </c>
      <c r="E321" s="538"/>
      <c r="F321" s="538"/>
      <c r="G321" s="538"/>
      <c r="H321" s="537" t="s">
        <v>982</v>
      </c>
      <c r="I321" s="101"/>
      <c r="J321" s="101"/>
      <c r="K321" s="102">
        <v>33881.33</v>
      </c>
      <c r="L321" s="102">
        <v>34038.980000000003</v>
      </c>
      <c r="M321" s="102">
        <v>35006.379999999997</v>
      </c>
      <c r="N321" s="102">
        <v>0</v>
      </c>
      <c r="O321" s="102">
        <v>35006.379999999997</v>
      </c>
      <c r="P321" s="102">
        <v>35006.379999999997</v>
      </c>
      <c r="Q321" s="102">
        <v>35043.03</v>
      </c>
      <c r="R321" s="102">
        <v>44448.25</v>
      </c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>
        <v>6245.61</v>
      </c>
      <c r="AQ321" s="102">
        <v>6286.2</v>
      </c>
      <c r="AR321" s="102">
        <v>6327.06</v>
      </c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>
        <v>6838.61</v>
      </c>
      <c r="BE321" s="102"/>
      <c r="BF321" s="102">
        <v>6943.92</v>
      </c>
      <c r="BG321" s="102">
        <v>7005.27</v>
      </c>
      <c r="BH321" s="102"/>
      <c r="BI321" s="102"/>
      <c r="BJ321" s="102"/>
      <c r="BK321" s="102"/>
      <c r="BL321" s="101">
        <v>4801.58</v>
      </c>
      <c r="BM321" s="101"/>
      <c r="BN321" s="101"/>
      <c r="BO321" s="101"/>
    </row>
    <row r="322" spans="1:68" ht="14.1" customHeight="1" x14ac:dyDescent="0.2">
      <c r="A322" s="95"/>
      <c r="B322" s="139"/>
      <c r="C322" s="536"/>
      <c r="D322" s="538"/>
      <c r="E322" s="538"/>
      <c r="F322" s="538"/>
      <c r="G322" s="538"/>
      <c r="H322" s="537"/>
      <c r="I322" s="99" t="s">
        <v>78</v>
      </c>
      <c r="J322" s="98">
        <v>1947.8</v>
      </c>
      <c r="K322" s="99"/>
      <c r="L322" s="101">
        <v>157.65000000000146</v>
      </c>
      <c r="M322" s="101">
        <v>33881.33</v>
      </c>
      <c r="N322" s="101">
        <v>0</v>
      </c>
      <c r="O322" s="101">
        <v>33881.33</v>
      </c>
      <c r="P322" s="99"/>
      <c r="Q322" s="101">
        <v>36.65</v>
      </c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113">
        <v>292.17</v>
      </c>
      <c r="AQ322" s="113">
        <v>292.17</v>
      </c>
      <c r="AR322" s="113">
        <v>292.17</v>
      </c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113">
        <v>292.17</v>
      </c>
      <c r="BE322" s="99"/>
      <c r="BF322" s="113">
        <v>292.17</v>
      </c>
      <c r="BG322" s="113">
        <v>292.17</v>
      </c>
      <c r="BH322" s="99"/>
      <c r="BI322" s="99"/>
      <c r="BJ322" s="99"/>
      <c r="BK322" s="99"/>
      <c r="BL322" s="113">
        <v>194.78</v>
      </c>
      <c r="BM322" s="99"/>
      <c r="BN322" s="99"/>
      <c r="BO322" s="99"/>
    </row>
    <row r="323" spans="1:68" s="77" customFormat="1" ht="14.1" customHeight="1" x14ac:dyDescent="0.2">
      <c r="A323" s="96"/>
      <c r="B323" s="140">
        <v>134</v>
      </c>
      <c r="C323" s="536" t="s">
        <v>395</v>
      </c>
      <c r="D323" s="538" t="s">
        <v>403</v>
      </c>
      <c r="E323" s="538"/>
      <c r="F323" s="538"/>
      <c r="G323" s="538"/>
      <c r="H323" s="537" t="s">
        <v>983</v>
      </c>
      <c r="I323" s="101"/>
      <c r="J323" s="101"/>
      <c r="K323" s="102">
        <v>320.64</v>
      </c>
      <c r="L323" s="102">
        <v>322.95999999999998</v>
      </c>
      <c r="M323" s="102">
        <v>331.29</v>
      </c>
      <c r="N323" s="102">
        <v>0</v>
      </c>
      <c r="O323" s="102">
        <v>331.29</v>
      </c>
      <c r="P323" s="102">
        <v>331.29</v>
      </c>
      <c r="Q323" s="102">
        <v>331.83000000000004</v>
      </c>
      <c r="R323" s="102">
        <v>420.9</v>
      </c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>
        <v>59.1</v>
      </c>
      <c r="AQ323" s="102">
        <v>59.49</v>
      </c>
      <c r="AR323" s="102">
        <v>59.87</v>
      </c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>
        <v>64.709999999999994</v>
      </c>
      <c r="BE323" s="102"/>
      <c r="BF323" s="102">
        <v>65.8</v>
      </c>
      <c r="BG323" s="102">
        <v>66.459999999999994</v>
      </c>
      <c r="BH323" s="102"/>
      <c r="BI323" s="102"/>
      <c r="BJ323" s="102"/>
      <c r="BK323" s="102"/>
      <c r="BL323" s="101">
        <v>45.47</v>
      </c>
      <c r="BM323" s="101"/>
      <c r="BN323" s="101"/>
      <c r="BO323" s="101"/>
    </row>
    <row r="324" spans="1:68" ht="14.1" customHeight="1" x14ac:dyDescent="0.2">
      <c r="A324" s="95"/>
      <c r="B324" s="139"/>
      <c r="C324" s="536"/>
      <c r="D324" s="538"/>
      <c r="E324" s="538"/>
      <c r="F324" s="538"/>
      <c r="G324" s="538"/>
      <c r="H324" s="537"/>
      <c r="I324" s="97" t="s">
        <v>399</v>
      </c>
      <c r="J324" s="98">
        <v>4.8695000000000004</v>
      </c>
      <c r="K324" s="99"/>
      <c r="L324" s="101">
        <v>2.3199999999999932</v>
      </c>
      <c r="M324" s="101">
        <v>320.64</v>
      </c>
      <c r="N324" s="101">
        <v>0</v>
      </c>
      <c r="O324" s="101">
        <v>320.64</v>
      </c>
      <c r="P324" s="99"/>
      <c r="Q324" s="101">
        <v>0.54</v>
      </c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113">
        <v>0.73042499999999999</v>
      </c>
      <c r="AQ324" s="113">
        <v>0.73042499999999999</v>
      </c>
      <c r="AR324" s="113">
        <v>0.73042499999999999</v>
      </c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113">
        <v>0.73042499999999999</v>
      </c>
      <c r="BE324" s="99"/>
      <c r="BF324" s="113">
        <v>0.73042499999999999</v>
      </c>
      <c r="BG324" s="113">
        <v>0.73042499999999999</v>
      </c>
      <c r="BH324" s="99"/>
      <c r="BI324" s="99"/>
      <c r="BJ324" s="99"/>
      <c r="BK324" s="99"/>
      <c r="BL324" s="113">
        <v>0.48694999999999999</v>
      </c>
      <c r="BM324" s="99"/>
      <c r="BN324" s="99"/>
      <c r="BO324" s="99"/>
    </row>
    <row r="325" spans="1:68" s="77" customFormat="1" ht="14.1" customHeight="1" x14ac:dyDescent="0.2">
      <c r="A325" s="96"/>
      <c r="B325" s="140">
        <v>135</v>
      </c>
      <c r="C325" s="536" t="s">
        <v>352</v>
      </c>
      <c r="D325" s="536" t="s">
        <v>405</v>
      </c>
      <c r="E325" s="536"/>
      <c r="F325" s="536"/>
      <c r="G325" s="536"/>
      <c r="H325" s="537" t="s">
        <v>984</v>
      </c>
      <c r="I325" s="101"/>
      <c r="J325" s="101"/>
      <c r="K325" s="102">
        <v>486.39</v>
      </c>
      <c r="L325" s="102">
        <v>488.28</v>
      </c>
      <c r="M325" s="102">
        <v>502.54</v>
      </c>
      <c r="N325" s="102">
        <v>0</v>
      </c>
      <c r="O325" s="102">
        <v>502.54</v>
      </c>
      <c r="P325" s="102">
        <v>502.54</v>
      </c>
      <c r="Q325" s="102">
        <v>502.98</v>
      </c>
      <c r="R325" s="102">
        <v>637.97</v>
      </c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>
        <v>89.66</v>
      </c>
      <c r="AQ325" s="102">
        <v>90.24</v>
      </c>
      <c r="AR325" s="102">
        <v>90.83</v>
      </c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>
        <v>98.17</v>
      </c>
      <c r="BE325" s="102"/>
      <c r="BF325" s="102">
        <v>99.64</v>
      </c>
      <c r="BG325" s="102">
        <v>100.49</v>
      </c>
      <c r="BH325" s="102"/>
      <c r="BI325" s="102"/>
      <c r="BJ325" s="102"/>
      <c r="BK325" s="102"/>
      <c r="BL325" s="101">
        <v>68.94</v>
      </c>
      <c r="BM325" s="101"/>
      <c r="BN325" s="101"/>
      <c r="BO325" s="101"/>
    </row>
    <row r="326" spans="1:68" ht="14.1" customHeight="1" x14ac:dyDescent="0.2">
      <c r="A326" s="95"/>
      <c r="B326" s="139"/>
      <c r="C326" s="536"/>
      <c r="D326" s="536"/>
      <c r="E326" s="536"/>
      <c r="F326" s="536"/>
      <c r="G326" s="536"/>
      <c r="H326" s="537"/>
      <c r="I326" s="99" t="s">
        <v>156</v>
      </c>
      <c r="J326" s="98">
        <v>97.39</v>
      </c>
      <c r="K326" s="99"/>
      <c r="L326" s="101">
        <v>1.8899999999999864</v>
      </c>
      <c r="M326" s="101">
        <v>486.39</v>
      </c>
      <c r="N326" s="101">
        <v>0</v>
      </c>
      <c r="O326" s="101">
        <v>486.39</v>
      </c>
      <c r="P326" s="99"/>
      <c r="Q326" s="101">
        <v>0.44</v>
      </c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113">
        <v>14.608499999999999</v>
      </c>
      <c r="AQ326" s="113">
        <v>14.608499999999999</v>
      </c>
      <c r="AR326" s="113">
        <v>14.608499999999999</v>
      </c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113">
        <v>14.608499999999999</v>
      </c>
      <c r="BE326" s="99"/>
      <c r="BF326" s="113">
        <v>14.608499999999999</v>
      </c>
      <c r="BG326" s="113">
        <v>14.608499999999999</v>
      </c>
      <c r="BH326" s="99"/>
      <c r="BI326" s="99"/>
      <c r="BJ326" s="99"/>
      <c r="BK326" s="99"/>
      <c r="BL326" s="113">
        <v>9.7390000000000008</v>
      </c>
      <c r="BM326" s="99"/>
      <c r="BN326" s="99"/>
      <c r="BO326" s="99"/>
    </row>
    <row r="327" spans="1:68" s="77" customFormat="1" ht="14.1" customHeight="1" x14ac:dyDescent="0.2">
      <c r="A327" s="96"/>
      <c r="B327" s="140">
        <v>136</v>
      </c>
      <c r="C327" s="536" t="s">
        <v>395</v>
      </c>
      <c r="D327" s="538" t="s">
        <v>407</v>
      </c>
      <c r="E327" s="538"/>
      <c r="F327" s="538"/>
      <c r="G327" s="538"/>
      <c r="H327" s="537" t="s">
        <v>985</v>
      </c>
      <c r="I327" s="101"/>
      <c r="J327" s="101"/>
      <c r="K327" s="102">
        <v>4678.28</v>
      </c>
      <c r="L327" s="102">
        <v>4693.68</v>
      </c>
      <c r="M327" s="102">
        <v>4833.63</v>
      </c>
      <c r="N327" s="102">
        <v>0</v>
      </c>
      <c r="O327" s="102">
        <v>4833.63</v>
      </c>
      <c r="P327" s="102">
        <v>4833.63</v>
      </c>
      <c r="Q327" s="102">
        <v>4837.21</v>
      </c>
      <c r="R327" s="102">
        <v>6135.39</v>
      </c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>
        <v>862.38</v>
      </c>
      <c r="AQ327" s="102">
        <v>867.98</v>
      </c>
      <c r="AR327" s="102">
        <v>873.63</v>
      </c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>
        <v>944.26</v>
      </c>
      <c r="BE327" s="102"/>
      <c r="BF327" s="102">
        <v>958.14</v>
      </c>
      <c r="BG327" s="102">
        <v>965.96</v>
      </c>
      <c r="BH327" s="102"/>
      <c r="BI327" s="102"/>
      <c r="BJ327" s="102"/>
      <c r="BK327" s="102"/>
      <c r="BL327" s="101">
        <v>663.04</v>
      </c>
      <c r="BM327" s="101"/>
      <c r="BN327" s="101"/>
      <c r="BO327" s="101"/>
    </row>
    <row r="328" spans="1:68" ht="14.1" customHeight="1" x14ac:dyDescent="0.2">
      <c r="A328" s="95"/>
      <c r="B328" s="139"/>
      <c r="C328" s="536"/>
      <c r="D328" s="538"/>
      <c r="E328" s="538"/>
      <c r="F328" s="538"/>
      <c r="G328" s="538"/>
      <c r="H328" s="537"/>
      <c r="I328" s="99" t="s">
        <v>156</v>
      </c>
      <c r="J328" s="98">
        <v>1.3021</v>
      </c>
      <c r="K328" s="99"/>
      <c r="L328" s="101">
        <v>15.400000000000546</v>
      </c>
      <c r="M328" s="101">
        <v>4678.28</v>
      </c>
      <c r="N328" s="101">
        <v>0</v>
      </c>
      <c r="O328" s="101">
        <v>4678.28</v>
      </c>
      <c r="P328" s="99"/>
      <c r="Q328" s="101">
        <v>3.58</v>
      </c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113">
        <v>0.19531499999999999</v>
      </c>
      <c r="AQ328" s="113">
        <v>0.19531499999999999</v>
      </c>
      <c r="AR328" s="113">
        <v>0.19531499999999999</v>
      </c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113">
        <v>0.19531499999999999</v>
      </c>
      <c r="BE328" s="99"/>
      <c r="BF328" s="113">
        <v>0.19531499999999999</v>
      </c>
      <c r="BG328" s="113">
        <v>0.19531499999999999</v>
      </c>
      <c r="BH328" s="99"/>
      <c r="BI328" s="99"/>
      <c r="BJ328" s="99"/>
      <c r="BK328" s="99"/>
      <c r="BL328" s="113">
        <v>0.13020999999999999</v>
      </c>
      <c r="BM328" s="99"/>
      <c r="BN328" s="99"/>
      <c r="BO328" s="99"/>
    </row>
    <row r="329" spans="1:68" ht="27.95" customHeight="1" x14ac:dyDescent="0.2">
      <c r="A329" s="87"/>
      <c r="B329" s="137"/>
      <c r="C329" s="88" t="s">
        <v>409</v>
      </c>
      <c r="D329" s="557" t="s">
        <v>410</v>
      </c>
      <c r="E329" s="557"/>
      <c r="F329" s="557"/>
      <c r="G329" s="557"/>
      <c r="H329" s="89"/>
      <c r="I329" s="89"/>
      <c r="J329" s="89"/>
      <c r="K329" s="90">
        <v>91933.05</v>
      </c>
      <c r="L329" s="90">
        <v>92195.62999999999</v>
      </c>
      <c r="M329" s="90">
        <v>94985.75</v>
      </c>
      <c r="N329" s="90">
        <v>0</v>
      </c>
      <c r="O329" s="90">
        <v>94985.75</v>
      </c>
      <c r="P329" s="90">
        <v>94985.75</v>
      </c>
      <c r="Q329" s="90">
        <v>94985.75</v>
      </c>
      <c r="R329" s="90">
        <v>132843.06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0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0</v>
      </c>
      <c r="AV329" s="90">
        <v>0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90">
        <v>0</v>
      </c>
      <c r="BG329" s="90">
        <v>0</v>
      </c>
      <c r="BH329" s="90">
        <v>0</v>
      </c>
      <c r="BI329" s="90">
        <v>0</v>
      </c>
      <c r="BJ329" s="90">
        <v>0</v>
      </c>
      <c r="BK329" s="90">
        <v>0</v>
      </c>
      <c r="BL329" s="90">
        <v>0</v>
      </c>
      <c r="BM329" s="90">
        <v>0</v>
      </c>
      <c r="BN329" s="90">
        <v>0</v>
      </c>
      <c r="BO329" s="90">
        <v>132843.06</v>
      </c>
      <c r="BP329" s="78">
        <v>0</v>
      </c>
    </row>
    <row r="330" spans="1:68" s="77" customFormat="1" ht="14.1" customHeight="1" x14ac:dyDescent="0.2">
      <c r="A330" s="91"/>
      <c r="B330" s="138">
        <v>137</v>
      </c>
      <c r="C330" s="540" t="s">
        <v>352</v>
      </c>
      <c r="D330" s="541" t="s">
        <v>411</v>
      </c>
      <c r="E330" s="541"/>
      <c r="F330" s="541"/>
      <c r="G330" s="541"/>
      <c r="H330" s="542" t="s">
        <v>987</v>
      </c>
      <c r="I330" s="93"/>
      <c r="J330" s="93"/>
      <c r="K330" s="94">
        <v>23206.37</v>
      </c>
      <c r="L330" s="94">
        <v>23256.35</v>
      </c>
      <c r="M330" s="94">
        <v>23976.95</v>
      </c>
      <c r="N330" s="94">
        <v>0</v>
      </c>
      <c r="O330" s="94">
        <v>23976.95</v>
      </c>
      <c r="P330" s="94">
        <v>23976.95</v>
      </c>
      <c r="Q330" s="94">
        <v>23976.95</v>
      </c>
      <c r="R330" s="94">
        <v>33533.15</v>
      </c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3"/>
      <c r="BM330" s="93"/>
      <c r="BN330" s="93"/>
      <c r="BO330" s="93">
        <v>33533.15</v>
      </c>
    </row>
    <row r="331" spans="1:68" ht="14.1" customHeight="1" x14ac:dyDescent="0.2">
      <c r="A331" s="95"/>
      <c r="B331" s="139"/>
      <c r="C331" s="536"/>
      <c r="D331" s="538"/>
      <c r="E331" s="538"/>
      <c r="F331" s="538"/>
      <c r="G331" s="538"/>
      <c r="H331" s="537"/>
      <c r="I331" s="99" t="s">
        <v>412</v>
      </c>
      <c r="J331" s="98">
        <v>33.113</v>
      </c>
      <c r="K331" s="99"/>
      <c r="L331" s="101">
        <v>49.979999999999563</v>
      </c>
      <c r="M331" s="101">
        <v>23206.37</v>
      </c>
      <c r="N331" s="101">
        <v>0</v>
      </c>
      <c r="O331" s="101">
        <v>23206.37</v>
      </c>
      <c r="P331" s="99"/>
      <c r="Q331" s="101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113">
        <v>33.113</v>
      </c>
    </row>
    <row r="332" spans="1:68" s="77" customFormat="1" ht="14.1" customHeight="1" x14ac:dyDescent="0.2">
      <c r="A332" s="96"/>
      <c r="B332" s="140">
        <v>138</v>
      </c>
      <c r="C332" s="536" t="s">
        <v>352</v>
      </c>
      <c r="D332" s="536" t="s">
        <v>353</v>
      </c>
      <c r="E332" s="536"/>
      <c r="F332" s="536"/>
      <c r="G332" s="536"/>
      <c r="H332" s="537" t="s">
        <v>988</v>
      </c>
      <c r="I332" s="101"/>
      <c r="J332" s="101"/>
      <c r="K332" s="102">
        <v>57620.29</v>
      </c>
      <c r="L332" s="102">
        <v>57823.93</v>
      </c>
      <c r="M332" s="102">
        <v>59533.61</v>
      </c>
      <c r="N332" s="102">
        <v>0</v>
      </c>
      <c r="O332" s="102">
        <v>59533.61</v>
      </c>
      <c r="P332" s="102">
        <v>59533.61</v>
      </c>
      <c r="Q332" s="102">
        <v>59533.61</v>
      </c>
      <c r="R332" s="102">
        <v>83261.19</v>
      </c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1"/>
      <c r="BM332" s="101"/>
      <c r="BN332" s="101"/>
      <c r="BO332" s="101">
        <v>83261.19</v>
      </c>
    </row>
    <row r="333" spans="1:68" ht="14.1" customHeight="1" x14ac:dyDescent="0.2">
      <c r="A333" s="95"/>
      <c r="B333" s="139"/>
      <c r="C333" s="536"/>
      <c r="D333" s="536"/>
      <c r="E333" s="536"/>
      <c r="F333" s="536"/>
      <c r="G333" s="536"/>
      <c r="H333" s="537"/>
      <c r="I333" s="99" t="s">
        <v>414</v>
      </c>
      <c r="J333" s="98">
        <v>0.90464999999999995</v>
      </c>
      <c r="K333" s="99"/>
      <c r="L333" s="101">
        <v>203.63999999999942</v>
      </c>
      <c r="M333" s="101">
        <v>57620.29</v>
      </c>
      <c r="N333" s="101">
        <v>0</v>
      </c>
      <c r="O333" s="101">
        <v>57620.29</v>
      </c>
      <c r="P333" s="99"/>
      <c r="Q333" s="101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99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99"/>
      <c r="BN333" s="99"/>
      <c r="BO333" s="113">
        <v>0.90464999999999995</v>
      </c>
    </row>
    <row r="334" spans="1:68" s="77" customFormat="1" ht="14.1" customHeight="1" x14ac:dyDescent="0.2">
      <c r="A334" s="96"/>
      <c r="B334" s="140">
        <v>139</v>
      </c>
      <c r="C334" s="536" t="s">
        <v>352</v>
      </c>
      <c r="D334" s="536" t="s">
        <v>353</v>
      </c>
      <c r="E334" s="536"/>
      <c r="F334" s="536"/>
      <c r="G334" s="536"/>
      <c r="H334" s="537" t="s">
        <v>989</v>
      </c>
      <c r="I334" s="101"/>
      <c r="J334" s="101"/>
      <c r="K334" s="102">
        <v>10890.17</v>
      </c>
      <c r="L334" s="102">
        <v>10896.96</v>
      </c>
      <c r="M334" s="102">
        <v>11251.79</v>
      </c>
      <c r="N334" s="102">
        <v>0</v>
      </c>
      <c r="O334" s="102">
        <v>11251.79</v>
      </c>
      <c r="P334" s="102">
        <v>11251.79</v>
      </c>
      <c r="Q334" s="102">
        <v>11251.79</v>
      </c>
      <c r="R334" s="102">
        <v>15736.28</v>
      </c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1"/>
      <c r="BM334" s="101"/>
      <c r="BN334" s="101"/>
      <c r="BO334" s="101">
        <v>15736.28</v>
      </c>
    </row>
    <row r="335" spans="1:68" ht="14.1" customHeight="1" x14ac:dyDescent="0.2">
      <c r="A335" s="95"/>
      <c r="B335" s="139"/>
      <c r="C335" s="536"/>
      <c r="D335" s="536"/>
      <c r="E335" s="536"/>
      <c r="F335" s="536"/>
      <c r="G335" s="536"/>
      <c r="H335" s="537"/>
      <c r="I335" s="99" t="s">
        <v>82</v>
      </c>
      <c r="J335" s="98">
        <v>23.860600000000002</v>
      </c>
      <c r="K335" s="99"/>
      <c r="L335" s="101">
        <v>6.7899999999990541</v>
      </c>
      <c r="M335" s="101">
        <v>10890.17</v>
      </c>
      <c r="N335" s="101">
        <v>0</v>
      </c>
      <c r="O335" s="101">
        <v>10890.17</v>
      </c>
      <c r="P335" s="99"/>
      <c r="Q335" s="101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99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99"/>
      <c r="BN335" s="99"/>
      <c r="BO335" s="113">
        <v>23.860600000000002</v>
      </c>
    </row>
    <row r="336" spans="1:68" s="77" customFormat="1" ht="14.1" customHeight="1" x14ac:dyDescent="0.2">
      <c r="A336" s="96"/>
      <c r="B336" s="140">
        <v>140</v>
      </c>
      <c r="C336" s="536" t="s">
        <v>352</v>
      </c>
      <c r="D336" s="536" t="s">
        <v>353</v>
      </c>
      <c r="E336" s="536"/>
      <c r="F336" s="536"/>
      <c r="G336" s="536"/>
      <c r="H336" s="537" t="s">
        <v>990</v>
      </c>
      <c r="I336" s="101"/>
      <c r="J336" s="101"/>
      <c r="K336" s="102">
        <v>216.22</v>
      </c>
      <c r="L336" s="102">
        <v>218.39</v>
      </c>
      <c r="M336" s="102">
        <v>223.4</v>
      </c>
      <c r="N336" s="102">
        <v>0</v>
      </c>
      <c r="O336" s="102">
        <v>223.4</v>
      </c>
      <c r="P336" s="102">
        <v>223.4</v>
      </c>
      <c r="Q336" s="102">
        <v>223.4</v>
      </c>
      <c r="R336" s="102">
        <v>312.44</v>
      </c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1"/>
      <c r="BM336" s="101"/>
      <c r="BN336" s="101"/>
      <c r="BO336" s="101">
        <v>312.44</v>
      </c>
    </row>
    <row r="337" spans="1:68" ht="14.1" customHeight="1" x14ac:dyDescent="0.2">
      <c r="A337" s="95"/>
      <c r="B337" s="139"/>
      <c r="C337" s="536"/>
      <c r="D337" s="536"/>
      <c r="E337" s="536"/>
      <c r="F337" s="536"/>
      <c r="G337" s="536"/>
      <c r="H337" s="537"/>
      <c r="I337" s="99" t="s">
        <v>412</v>
      </c>
      <c r="J337" s="98">
        <v>4.87</v>
      </c>
      <c r="K337" s="99"/>
      <c r="L337" s="101">
        <v>2.1699999999999875</v>
      </c>
      <c r="M337" s="101">
        <v>216.22</v>
      </c>
      <c r="N337" s="101">
        <v>0</v>
      </c>
      <c r="O337" s="101">
        <v>216.22</v>
      </c>
      <c r="P337" s="99"/>
      <c r="Q337" s="101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99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99"/>
      <c r="BN337" s="99"/>
      <c r="BO337" s="113">
        <v>4.87</v>
      </c>
    </row>
    <row r="338" spans="1:68" s="77" customFormat="1" ht="14.1" customHeight="1" x14ac:dyDescent="0.2">
      <c r="A338" s="96"/>
      <c r="B338" s="140">
        <v>141</v>
      </c>
      <c r="C338" s="536" t="s">
        <v>352</v>
      </c>
      <c r="D338" s="538" t="s">
        <v>418</v>
      </c>
      <c r="E338" s="538"/>
      <c r="F338" s="538"/>
      <c r="G338" s="538"/>
      <c r="H338" s="537" t="s">
        <v>991</v>
      </c>
      <c r="I338" s="101"/>
      <c r="J338" s="101"/>
      <c r="K338" s="102"/>
      <c r="L338" s="102"/>
      <c r="M338" s="102">
        <v>0</v>
      </c>
      <c r="N338" s="102">
        <v>0</v>
      </c>
      <c r="O338" s="102">
        <v>0</v>
      </c>
      <c r="P338" s="102">
        <v>0</v>
      </c>
      <c r="Q338" s="102">
        <v>0</v>
      </c>
      <c r="R338" s="102">
        <v>0</v>
      </c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1"/>
      <c r="BM338" s="101"/>
      <c r="BN338" s="101"/>
      <c r="BO338" s="101"/>
    </row>
    <row r="339" spans="1:68" ht="14.1" customHeight="1" x14ac:dyDescent="0.2">
      <c r="A339" s="95"/>
      <c r="B339" s="139"/>
      <c r="C339" s="536"/>
      <c r="D339" s="538"/>
      <c r="E339" s="538"/>
      <c r="F339" s="538"/>
      <c r="G339" s="538"/>
      <c r="H339" s="537"/>
      <c r="I339" s="99" t="s">
        <v>178</v>
      </c>
      <c r="J339" s="98">
        <v>7.7909999999999993E-2</v>
      </c>
      <c r="K339" s="99"/>
      <c r="L339" s="101">
        <v>0</v>
      </c>
      <c r="M339" s="101">
        <v>0</v>
      </c>
      <c r="N339" s="101">
        <v>0</v>
      </c>
      <c r="O339" s="101">
        <v>0</v>
      </c>
      <c r="P339" s="99"/>
      <c r="Q339" s="101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99"/>
      <c r="BN339" s="99"/>
      <c r="BO339" s="113">
        <v>7.7909999999999993E-2</v>
      </c>
    </row>
    <row r="340" spans="1:68" ht="27.95" customHeight="1" x14ac:dyDescent="0.2">
      <c r="A340" s="87"/>
      <c r="B340" s="137"/>
      <c r="C340" s="88" t="s">
        <v>420</v>
      </c>
      <c r="D340" s="557" t="s">
        <v>421</v>
      </c>
      <c r="E340" s="557"/>
      <c r="F340" s="557"/>
      <c r="G340" s="557"/>
      <c r="H340" s="89"/>
      <c r="I340" s="89"/>
      <c r="J340" s="89"/>
      <c r="K340" s="90">
        <v>33612.25</v>
      </c>
      <c r="L340" s="90">
        <v>33703.199999999997</v>
      </c>
      <c r="M340" s="90">
        <v>34728.370000000003</v>
      </c>
      <c r="N340" s="90">
        <v>0</v>
      </c>
      <c r="O340" s="90">
        <v>34728.370000000003</v>
      </c>
      <c r="P340" s="90">
        <v>34728.370000000003</v>
      </c>
      <c r="Q340" s="90">
        <v>34728.370000000003</v>
      </c>
      <c r="R340" s="90">
        <v>47634.71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0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0</v>
      </c>
      <c r="AU340" s="90">
        <v>0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90">
        <v>0</v>
      </c>
      <c r="BG340" s="90">
        <v>0</v>
      </c>
      <c r="BH340" s="90">
        <v>0</v>
      </c>
      <c r="BI340" s="90">
        <v>0</v>
      </c>
      <c r="BJ340" s="90">
        <v>0</v>
      </c>
      <c r="BK340" s="90">
        <v>0</v>
      </c>
      <c r="BL340" s="90">
        <v>47634.71</v>
      </c>
      <c r="BM340" s="90">
        <v>0</v>
      </c>
      <c r="BN340" s="90">
        <v>0</v>
      </c>
      <c r="BO340" s="90">
        <v>0</v>
      </c>
      <c r="BP340" s="78">
        <v>0</v>
      </c>
    </row>
    <row r="341" spans="1:68" s="77" customFormat="1" ht="14.1" customHeight="1" x14ac:dyDescent="0.2">
      <c r="A341" s="91"/>
      <c r="B341" s="138">
        <v>142</v>
      </c>
      <c r="C341" s="540" t="s">
        <v>422</v>
      </c>
      <c r="D341" s="541" t="s">
        <v>423</v>
      </c>
      <c r="E341" s="541"/>
      <c r="F341" s="541"/>
      <c r="G341" s="541"/>
      <c r="H341" s="542" t="s">
        <v>993</v>
      </c>
      <c r="I341" s="93"/>
      <c r="J341" s="93"/>
      <c r="K341" s="94">
        <v>24525.03</v>
      </c>
      <c r="L341" s="94">
        <v>24563.49</v>
      </c>
      <c r="M341" s="94">
        <v>25339.4</v>
      </c>
      <c r="N341" s="94">
        <v>0</v>
      </c>
      <c r="O341" s="94">
        <v>25339.4</v>
      </c>
      <c r="P341" s="94">
        <v>25339.4</v>
      </c>
      <c r="Q341" s="94">
        <v>25339.4</v>
      </c>
      <c r="R341" s="94">
        <v>34756.449999999997</v>
      </c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3">
        <v>34756.449999999997</v>
      </c>
      <c r="BM341" s="93"/>
      <c r="BN341" s="93"/>
      <c r="BO341" s="93"/>
    </row>
    <row r="342" spans="1:68" ht="27.95" customHeight="1" x14ac:dyDescent="0.2">
      <c r="A342" s="95"/>
      <c r="B342" s="139"/>
      <c r="C342" s="536"/>
      <c r="D342" s="538"/>
      <c r="E342" s="538"/>
      <c r="F342" s="538"/>
      <c r="G342" s="538"/>
      <c r="H342" s="537"/>
      <c r="I342" s="99" t="s">
        <v>354</v>
      </c>
      <c r="J342" s="98">
        <v>136.053</v>
      </c>
      <c r="K342" s="99"/>
      <c r="L342" s="101">
        <v>38.460000000002765</v>
      </c>
      <c r="M342" s="101">
        <v>24525.03</v>
      </c>
      <c r="N342" s="101">
        <v>0</v>
      </c>
      <c r="O342" s="101">
        <v>24525.03</v>
      </c>
      <c r="P342" s="99"/>
      <c r="Q342" s="101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113">
        <v>136.053</v>
      </c>
      <c r="BM342" s="99"/>
      <c r="BN342" s="99"/>
      <c r="BO342" s="99"/>
    </row>
    <row r="343" spans="1:68" s="77" customFormat="1" ht="14.1" customHeight="1" x14ac:dyDescent="0.2">
      <c r="A343" s="96"/>
      <c r="B343" s="140">
        <v>143</v>
      </c>
      <c r="C343" s="536" t="s">
        <v>146</v>
      </c>
      <c r="D343" s="536" t="s">
        <v>425</v>
      </c>
      <c r="E343" s="536"/>
      <c r="F343" s="536"/>
      <c r="G343" s="536"/>
      <c r="H343" s="537" t="s">
        <v>994</v>
      </c>
      <c r="I343" s="101"/>
      <c r="J343" s="101"/>
      <c r="K343" s="102">
        <v>9087.2199999999993</v>
      </c>
      <c r="L343" s="102">
        <v>9139.7099999999991</v>
      </c>
      <c r="M343" s="102">
        <v>9388.9699999999993</v>
      </c>
      <c r="N343" s="102">
        <v>0</v>
      </c>
      <c r="O343" s="102">
        <v>9388.9699999999993</v>
      </c>
      <c r="P343" s="102">
        <v>9388.9699999999993</v>
      </c>
      <c r="Q343" s="102">
        <v>9388.9699999999993</v>
      </c>
      <c r="R343" s="102">
        <v>12878.26</v>
      </c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1">
        <v>12878.26</v>
      </c>
      <c r="BM343" s="101"/>
      <c r="BN343" s="101"/>
      <c r="BO343" s="101"/>
    </row>
    <row r="344" spans="1:68" ht="14.1" customHeight="1" x14ac:dyDescent="0.2">
      <c r="A344" s="95"/>
      <c r="B344" s="139"/>
      <c r="C344" s="536"/>
      <c r="D344" s="536"/>
      <c r="E344" s="536"/>
      <c r="F344" s="536"/>
      <c r="G344" s="536"/>
      <c r="H344" s="537"/>
      <c r="I344" s="99" t="s">
        <v>82</v>
      </c>
      <c r="J344" s="98">
        <v>1017.092</v>
      </c>
      <c r="K344" s="99"/>
      <c r="L344" s="101">
        <v>52.489999999999782</v>
      </c>
      <c r="M344" s="101">
        <v>9087.2199999999993</v>
      </c>
      <c r="N344" s="101">
        <v>0</v>
      </c>
      <c r="O344" s="101">
        <v>9087.2199999999993</v>
      </c>
      <c r="P344" s="99"/>
      <c r="Q344" s="101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113">
        <v>1017.092</v>
      </c>
      <c r="BM344" s="99"/>
      <c r="BN344" s="99"/>
      <c r="BO344" s="99"/>
    </row>
    <row r="345" spans="1:68" ht="27.95" customHeight="1" x14ac:dyDescent="0.2">
      <c r="A345" s="87"/>
      <c r="B345" s="137"/>
      <c r="C345" s="88" t="s">
        <v>427</v>
      </c>
      <c r="D345" s="557" t="s">
        <v>428</v>
      </c>
      <c r="E345" s="557"/>
      <c r="F345" s="557"/>
      <c r="G345" s="557"/>
      <c r="H345" s="89"/>
      <c r="I345" s="89"/>
      <c r="J345" s="89"/>
      <c r="K345" s="90">
        <v>1688.8799999999999</v>
      </c>
      <c r="L345" s="90">
        <v>1711.46</v>
      </c>
      <c r="M345" s="90">
        <v>1744.96</v>
      </c>
      <c r="N345" s="90">
        <v>0</v>
      </c>
      <c r="O345" s="90">
        <v>1744.96</v>
      </c>
      <c r="P345" s="90">
        <v>1744.96</v>
      </c>
      <c r="Q345" s="90">
        <v>1744.96</v>
      </c>
      <c r="R345" s="90">
        <v>2440.4300000000003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0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90">
        <v>0</v>
      </c>
      <c r="BG345" s="90">
        <v>0</v>
      </c>
      <c r="BH345" s="90">
        <v>0</v>
      </c>
      <c r="BI345" s="90">
        <v>0</v>
      </c>
      <c r="BJ345" s="90">
        <v>0</v>
      </c>
      <c r="BK345" s="90">
        <v>0</v>
      </c>
      <c r="BL345" s="90">
        <v>0</v>
      </c>
      <c r="BM345" s="90">
        <v>0</v>
      </c>
      <c r="BN345" s="90">
        <v>0</v>
      </c>
      <c r="BO345" s="90">
        <v>2440.4300000000003</v>
      </c>
      <c r="BP345" s="78">
        <v>0</v>
      </c>
    </row>
    <row r="346" spans="1:68" s="77" customFormat="1" ht="14.1" customHeight="1" x14ac:dyDescent="0.2">
      <c r="A346" s="91"/>
      <c r="B346" s="138">
        <v>144</v>
      </c>
      <c r="C346" s="540" t="s">
        <v>429</v>
      </c>
      <c r="D346" s="541" t="s">
        <v>430</v>
      </c>
      <c r="E346" s="541"/>
      <c r="F346" s="541"/>
      <c r="G346" s="541"/>
      <c r="H346" s="558" t="s">
        <v>902</v>
      </c>
      <c r="I346" s="93"/>
      <c r="J346" s="93"/>
      <c r="K346" s="94">
        <v>1639.36</v>
      </c>
      <c r="L346" s="94">
        <v>1661.8</v>
      </c>
      <c r="M346" s="94">
        <v>1693.8</v>
      </c>
      <c r="N346" s="94">
        <v>0</v>
      </c>
      <c r="O346" s="94">
        <v>1693.8</v>
      </c>
      <c r="P346" s="94">
        <v>1693.8</v>
      </c>
      <c r="Q346" s="94">
        <v>1693.8</v>
      </c>
      <c r="R346" s="94">
        <v>2368.88</v>
      </c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3"/>
      <c r="BM346" s="93"/>
      <c r="BN346" s="93"/>
      <c r="BO346" s="93">
        <v>2368.88</v>
      </c>
    </row>
    <row r="347" spans="1:68" ht="14.1" customHeight="1" x14ac:dyDescent="0.2">
      <c r="A347" s="95"/>
      <c r="B347" s="139"/>
      <c r="C347" s="536"/>
      <c r="D347" s="538"/>
      <c r="E347" s="538"/>
      <c r="F347" s="538"/>
      <c r="G347" s="538"/>
      <c r="H347" s="555"/>
      <c r="I347" s="99" t="s">
        <v>102</v>
      </c>
      <c r="J347" s="98">
        <v>2.9220000000000002</v>
      </c>
      <c r="K347" s="99"/>
      <c r="L347" s="101">
        <v>22.440000000000055</v>
      </c>
      <c r="M347" s="101">
        <v>1639.36</v>
      </c>
      <c r="N347" s="101">
        <v>0</v>
      </c>
      <c r="O347" s="101">
        <v>1639.36</v>
      </c>
      <c r="P347" s="99"/>
      <c r="Q347" s="101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113">
        <v>2.9220000000000002</v>
      </c>
    </row>
    <row r="348" spans="1:68" s="77" customFormat="1" ht="14.1" customHeight="1" x14ac:dyDescent="0.2">
      <c r="A348" s="96"/>
      <c r="B348" s="140">
        <v>145</v>
      </c>
      <c r="C348" s="536" t="s">
        <v>124</v>
      </c>
      <c r="D348" s="538" t="s">
        <v>125</v>
      </c>
      <c r="E348" s="538"/>
      <c r="F348" s="538"/>
      <c r="G348" s="538"/>
      <c r="H348" s="555" t="s">
        <v>996</v>
      </c>
      <c r="I348" s="101"/>
      <c r="J348" s="101"/>
      <c r="K348" s="102">
        <v>49.52</v>
      </c>
      <c r="L348" s="102">
        <v>49.66</v>
      </c>
      <c r="M348" s="102">
        <v>51.16</v>
      </c>
      <c r="N348" s="102">
        <v>0</v>
      </c>
      <c r="O348" s="102">
        <v>51.16</v>
      </c>
      <c r="P348" s="102">
        <v>51.16</v>
      </c>
      <c r="Q348" s="102">
        <v>51.16</v>
      </c>
      <c r="R348" s="102">
        <v>71.55</v>
      </c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1"/>
      <c r="BM348" s="101"/>
      <c r="BN348" s="101"/>
      <c r="BO348" s="101">
        <v>71.55</v>
      </c>
    </row>
    <row r="349" spans="1:68" ht="14.1" customHeight="1" x14ac:dyDescent="0.2">
      <c r="A349" s="95"/>
      <c r="B349" s="139"/>
      <c r="C349" s="536"/>
      <c r="D349" s="538"/>
      <c r="E349" s="538"/>
      <c r="F349" s="538"/>
      <c r="G349" s="538"/>
      <c r="H349" s="555"/>
      <c r="I349" s="99" t="s">
        <v>136</v>
      </c>
      <c r="J349" s="98">
        <v>0.36499999999999999</v>
      </c>
      <c r="K349" s="99"/>
      <c r="L349" s="101">
        <v>0.13999999999999346</v>
      </c>
      <c r="M349" s="101">
        <v>49.52</v>
      </c>
      <c r="N349" s="101">
        <v>0</v>
      </c>
      <c r="O349" s="101">
        <v>49.52</v>
      </c>
      <c r="P349" s="99"/>
      <c r="Q349" s="101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113">
        <v>0.36499999999999999</v>
      </c>
    </row>
    <row r="350" spans="1:68" ht="27.95" customHeight="1" x14ac:dyDescent="0.2">
      <c r="A350" s="87"/>
      <c r="B350" s="137"/>
      <c r="C350" s="88" t="s">
        <v>433</v>
      </c>
      <c r="D350" s="557" t="s">
        <v>434</v>
      </c>
      <c r="E350" s="557"/>
      <c r="F350" s="557"/>
      <c r="G350" s="557"/>
      <c r="H350" s="89"/>
      <c r="I350" s="89"/>
      <c r="J350" s="89"/>
      <c r="K350" s="90">
        <v>56126.74</v>
      </c>
      <c r="L350" s="90">
        <v>56431.199999999997</v>
      </c>
      <c r="M350" s="90">
        <v>57990.46</v>
      </c>
      <c r="N350" s="90">
        <v>0</v>
      </c>
      <c r="O350" s="90">
        <v>57990.46</v>
      </c>
      <c r="P350" s="90">
        <v>57990.46</v>
      </c>
      <c r="Q350" s="90">
        <v>57990.46</v>
      </c>
      <c r="R350" s="90">
        <v>59428.76</v>
      </c>
      <c r="S350" s="90">
        <v>0</v>
      </c>
      <c r="T350" s="90">
        <v>0</v>
      </c>
      <c r="U350" s="90">
        <v>59428.76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0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0</v>
      </c>
      <c r="AU350" s="90">
        <v>0</v>
      </c>
      <c r="AV350" s="90">
        <v>0</v>
      </c>
      <c r="AW350" s="90">
        <v>0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90">
        <v>0</v>
      </c>
      <c r="BG350" s="90">
        <v>0</v>
      </c>
      <c r="BH350" s="90">
        <v>0</v>
      </c>
      <c r="BI350" s="90">
        <v>0</v>
      </c>
      <c r="BJ350" s="90">
        <v>0</v>
      </c>
      <c r="BK350" s="90">
        <v>0</v>
      </c>
      <c r="BL350" s="90">
        <v>0</v>
      </c>
      <c r="BM350" s="90">
        <v>0</v>
      </c>
      <c r="BN350" s="90">
        <v>0</v>
      </c>
      <c r="BO350" s="90">
        <v>0</v>
      </c>
      <c r="BP350" s="78">
        <v>0</v>
      </c>
    </row>
    <row r="351" spans="1:68" s="77" customFormat="1" ht="14.1" customHeight="1" x14ac:dyDescent="0.2">
      <c r="A351" s="91"/>
      <c r="B351" s="138">
        <v>146</v>
      </c>
      <c r="C351" s="540" t="s">
        <v>352</v>
      </c>
      <c r="D351" s="540" t="s">
        <v>353</v>
      </c>
      <c r="E351" s="540"/>
      <c r="F351" s="540"/>
      <c r="G351" s="540"/>
      <c r="H351" s="542" t="s">
        <v>998</v>
      </c>
      <c r="I351" s="93"/>
      <c r="J351" s="93"/>
      <c r="K351" s="94">
        <v>56126.74</v>
      </c>
      <c r="L351" s="94">
        <v>56431.199999999997</v>
      </c>
      <c r="M351" s="94">
        <v>57990.46</v>
      </c>
      <c r="N351" s="94">
        <v>0</v>
      </c>
      <c r="O351" s="94">
        <v>57990.46</v>
      </c>
      <c r="P351" s="94">
        <v>57990.46</v>
      </c>
      <c r="Q351" s="94">
        <v>57990.46</v>
      </c>
      <c r="R351" s="94">
        <v>59428.76</v>
      </c>
      <c r="S351" s="94"/>
      <c r="T351" s="94"/>
      <c r="U351" s="94">
        <v>59428.76</v>
      </c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3"/>
      <c r="BM351" s="93"/>
      <c r="BN351" s="93"/>
      <c r="BO351" s="93"/>
    </row>
    <row r="352" spans="1:68" ht="14.1" customHeight="1" x14ac:dyDescent="0.2">
      <c r="A352" s="95"/>
      <c r="B352" s="139"/>
      <c r="C352" s="536"/>
      <c r="D352" s="536"/>
      <c r="E352" s="536"/>
      <c r="F352" s="536"/>
      <c r="G352" s="536"/>
      <c r="H352" s="537"/>
      <c r="I352" s="99" t="s">
        <v>156</v>
      </c>
      <c r="J352" s="98">
        <v>177.44499999999999</v>
      </c>
      <c r="K352" s="99"/>
      <c r="L352" s="101">
        <v>304.45999999999913</v>
      </c>
      <c r="M352" s="101">
        <v>56126.74</v>
      </c>
      <c r="N352" s="101">
        <v>0</v>
      </c>
      <c r="O352" s="101">
        <v>56126.74</v>
      </c>
      <c r="P352" s="99"/>
      <c r="Q352" s="101"/>
      <c r="R352" s="99"/>
      <c r="S352" s="99"/>
      <c r="T352" s="99"/>
      <c r="U352" s="113">
        <v>177.44499999999999</v>
      </c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</row>
    <row r="353" spans="1:68" ht="27.95" customHeight="1" x14ac:dyDescent="0.2">
      <c r="A353" s="83"/>
      <c r="B353" s="136"/>
      <c r="C353" s="84" t="s">
        <v>1001</v>
      </c>
      <c r="D353" s="535" t="s">
        <v>437</v>
      </c>
      <c r="E353" s="535"/>
      <c r="F353" s="535"/>
      <c r="G353" s="535"/>
      <c r="H353" s="85"/>
      <c r="I353" s="85"/>
      <c r="J353" s="85"/>
      <c r="K353" s="86">
        <v>342405.64000000007</v>
      </c>
      <c r="L353" s="86">
        <v>343230.91</v>
      </c>
      <c r="M353" s="86">
        <v>353775.44</v>
      </c>
      <c r="N353" s="86"/>
      <c r="O353" s="86">
        <v>353775.44</v>
      </c>
      <c r="P353" s="86">
        <v>353775.44</v>
      </c>
      <c r="Q353" s="86">
        <v>353775.44</v>
      </c>
      <c r="R353" s="86">
        <v>416444.38999999996</v>
      </c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>
        <v>250215.33999999997</v>
      </c>
      <c r="AO353" s="86">
        <v>166229.04999999999</v>
      </c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78"/>
    </row>
    <row r="354" spans="1:68" ht="27.95" customHeight="1" x14ac:dyDescent="0.2">
      <c r="A354" s="87"/>
      <c r="B354" s="137"/>
      <c r="C354" s="88" t="s">
        <v>438</v>
      </c>
      <c r="D354" s="557" t="s">
        <v>439</v>
      </c>
      <c r="E354" s="557"/>
      <c r="F354" s="557"/>
      <c r="G354" s="557"/>
      <c r="H354" s="89"/>
      <c r="I354" s="89"/>
      <c r="J354" s="89"/>
      <c r="K354" s="90">
        <v>330013.18000000005</v>
      </c>
      <c r="L354" s="90">
        <v>330822.68</v>
      </c>
      <c r="M354" s="90">
        <v>340971.48</v>
      </c>
      <c r="N354" s="90">
        <v>0</v>
      </c>
      <c r="O354" s="90">
        <v>340971.48</v>
      </c>
      <c r="P354" s="90">
        <v>340971.48</v>
      </c>
      <c r="Q354" s="90">
        <v>340971.48</v>
      </c>
      <c r="R354" s="90">
        <v>401411.14999999997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0</v>
      </c>
      <c r="AN354" s="90">
        <v>235182.09999999998</v>
      </c>
      <c r="AO354" s="90">
        <v>166229.04999999999</v>
      </c>
      <c r="AP354" s="90">
        <v>0</v>
      </c>
      <c r="AQ354" s="90">
        <v>0</v>
      </c>
      <c r="AR354" s="90">
        <v>0</v>
      </c>
      <c r="AS354" s="90">
        <v>0</v>
      </c>
      <c r="AT354" s="90">
        <v>0</v>
      </c>
      <c r="AU354" s="90">
        <v>0</v>
      </c>
      <c r="AV354" s="90">
        <v>0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90">
        <v>0</v>
      </c>
      <c r="BG354" s="90">
        <v>0</v>
      </c>
      <c r="BH354" s="90">
        <v>0</v>
      </c>
      <c r="BI354" s="90">
        <v>0</v>
      </c>
      <c r="BJ354" s="90">
        <v>0</v>
      </c>
      <c r="BK354" s="90">
        <v>0</v>
      </c>
      <c r="BL354" s="90">
        <v>0</v>
      </c>
      <c r="BM354" s="90">
        <v>0</v>
      </c>
      <c r="BN354" s="90">
        <v>0</v>
      </c>
      <c r="BO354" s="90">
        <v>0</v>
      </c>
      <c r="BP354" s="78">
        <v>0</v>
      </c>
    </row>
    <row r="355" spans="1:68" s="77" customFormat="1" ht="14.1" customHeight="1" x14ac:dyDescent="0.2">
      <c r="A355" s="91"/>
      <c r="B355" s="138">
        <v>147</v>
      </c>
      <c r="C355" s="540" t="s">
        <v>440</v>
      </c>
      <c r="D355" s="541" t="s">
        <v>441</v>
      </c>
      <c r="E355" s="541"/>
      <c r="F355" s="541"/>
      <c r="G355" s="541"/>
      <c r="H355" s="542" t="s">
        <v>839</v>
      </c>
      <c r="I355" s="93"/>
      <c r="J355" s="93"/>
      <c r="K355" s="94">
        <v>45010.93</v>
      </c>
      <c r="L355" s="94">
        <v>45226.55</v>
      </c>
      <c r="M355" s="94">
        <v>46505.55</v>
      </c>
      <c r="N355" s="94">
        <v>0</v>
      </c>
      <c r="O355" s="94">
        <v>46505.55</v>
      </c>
      <c r="P355" s="94">
        <v>46505.55</v>
      </c>
      <c r="Q355" s="94">
        <v>46505.55</v>
      </c>
      <c r="R355" s="94">
        <v>54602.58</v>
      </c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>
        <v>54602.58</v>
      </c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3"/>
      <c r="BM355" s="93"/>
      <c r="BN355" s="93"/>
      <c r="BO355" s="93"/>
    </row>
    <row r="356" spans="1:68" ht="14.1" customHeight="1" x14ac:dyDescent="0.2">
      <c r="A356" s="95"/>
      <c r="B356" s="139"/>
      <c r="C356" s="536"/>
      <c r="D356" s="538"/>
      <c r="E356" s="538"/>
      <c r="F356" s="538"/>
      <c r="G356" s="538"/>
      <c r="H356" s="537"/>
      <c r="I356" s="99" t="s">
        <v>156</v>
      </c>
      <c r="J356" s="98">
        <v>514.32000000000005</v>
      </c>
      <c r="K356" s="99"/>
      <c r="L356" s="101">
        <v>215.62000000000262</v>
      </c>
      <c r="M356" s="101">
        <v>45010.93</v>
      </c>
      <c r="N356" s="101">
        <v>0</v>
      </c>
      <c r="O356" s="101">
        <v>45010.93</v>
      </c>
      <c r="P356" s="99"/>
      <c r="Q356" s="101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113">
        <v>514.32000000000005</v>
      </c>
      <c r="AO356" s="99"/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</row>
    <row r="357" spans="1:68" s="77" customFormat="1" ht="14.1" customHeight="1" x14ac:dyDescent="0.2">
      <c r="A357" s="96"/>
      <c r="B357" s="140">
        <v>148</v>
      </c>
      <c r="C357" s="536" t="s">
        <v>251</v>
      </c>
      <c r="D357" s="538" t="s">
        <v>443</v>
      </c>
      <c r="E357" s="538"/>
      <c r="F357" s="538"/>
      <c r="G357" s="538"/>
      <c r="H357" s="537" t="s">
        <v>1002</v>
      </c>
      <c r="I357" s="101"/>
      <c r="J357" s="101"/>
      <c r="K357" s="102">
        <v>253852.98</v>
      </c>
      <c r="L357" s="102">
        <v>254329.19</v>
      </c>
      <c r="M357" s="102">
        <v>262282.33</v>
      </c>
      <c r="N357" s="102">
        <v>0</v>
      </c>
      <c r="O357" s="102">
        <v>262282.33</v>
      </c>
      <c r="P357" s="102">
        <v>262282.33</v>
      </c>
      <c r="Q357" s="102">
        <v>262282.33</v>
      </c>
      <c r="R357" s="102">
        <v>309021.52</v>
      </c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>
        <v>142792.47</v>
      </c>
      <c r="AO357" s="102">
        <v>166229.04999999999</v>
      </c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1"/>
      <c r="BM357" s="101"/>
      <c r="BN357" s="101"/>
      <c r="BO357" s="101"/>
    </row>
    <row r="358" spans="1:68" ht="14.1" customHeight="1" x14ac:dyDescent="0.2">
      <c r="A358" s="95"/>
      <c r="B358" s="139"/>
      <c r="C358" s="536"/>
      <c r="D358" s="538"/>
      <c r="E358" s="538"/>
      <c r="F358" s="538"/>
      <c r="G358" s="538"/>
      <c r="H358" s="537"/>
      <c r="I358" s="99" t="s">
        <v>194</v>
      </c>
      <c r="J358" s="98">
        <v>5391.5309999999999</v>
      </c>
      <c r="K358" s="99"/>
      <c r="L358" s="101">
        <v>476.20999999999185</v>
      </c>
      <c r="M358" s="101">
        <v>253852.98</v>
      </c>
      <c r="N358" s="101">
        <v>0</v>
      </c>
      <c r="O358" s="101">
        <v>253852.98</v>
      </c>
      <c r="P358" s="99"/>
      <c r="Q358" s="101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113">
        <v>2500</v>
      </c>
      <c r="AO358" s="113">
        <v>2891.5309999999999</v>
      </c>
      <c r="AP358" s="99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99"/>
      <c r="BN358" s="99"/>
      <c r="BO358" s="99"/>
    </row>
    <row r="359" spans="1:68" s="77" customFormat="1" ht="14.1" customHeight="1" x14ac:dyDescent="0.2">
      <c r="A359" s="96"/>
      <c r="B359" s="140">
        <v>149</v>
      </c>
      <c r="C359" s="536" t="s">
        <v>445</v>
      </c>
      <c r="D359" s="538" t="s">
        <v>446</v>
      </c>
      <c r="E359" s="538"/>
      <c r="F359" s="538"/>
      <c r="G359" s="538"/>
      <c r="H359" s="537" t="s">
        <v>1003</v>
      </c>
      <c r="I359" s="101"/>
      <c r="J359" s="101"/>
      <c r="K359" s="102">
        <v>13090.26</v>
      </c>
      <c r="L359" s="102">
        <v>13131.38</v>
      </c>
      <c r="M359" s="102">
        <v>13524.93</v>
      </c>
      <c r="N359" s="102">
        <v>0</v>
      </c>
      <c r="O359" s="102">
        <v>13524.93</v>
      </c>
      <c r="P359" s="102">
        <v>13524.93</v>
      </c>
      <c r="Q359" s="102">
        <v>13524.93</v>
      </c>
      <c r="R359" s="102">
        <v>15879.74</v>
      </c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>
        <v>15879.74</v>
      </c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1"/>
      <c r="BM359" s="101"/>
      <c r="BN359" s="101"/>
      <c r="BO359" s="101"/>
    </row>
    <row r="360" spans="1:68" ht="14.1" customHeight="1" x14ac:dyDescent="0.2">
      <c r="A360" s="95"/>
      <c r="B360" s="139"/>
      <c r="C360" s="536"/>
      <c r="D360" s="538"/>
      <c r="E360" s="538"/>
      <c r="F360" s="538"/>
      <c r="G360" s="538"/>
      <c r="H360" s="537"/>
      <c r="I360" s="99" t="s">
        <v>102</v>
      </c>
      <c r="J360" s="98">
        <v>95.4422</v>
      </c>
      <c r="K360" s="99"/>
      <c r="L360" s="101">
        <v>41.119999999998981</v>
      </c>
      <c r="M360" s="101">
        <v>13090.26</v>
      </c>
      <c r="N360" s="101">
        <v>0</v>
      </c>
      <c r="O360" s="101">
        <v>13090.26</v>
      </c>
      <c r="P360" s="99"/>
      <c r="Q360" s="101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113">
        <v>95.4422</v>
      </c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</row>
    <row r="361" spans="1:68" s="77" customFormat="1" ht="14.1" customHeight="1" x14ac:dyDescent="0.2">
      <c r="A361" s="96"/>
      <c r="B361" s="140">
        <v>150</v>
      </c>
      <c r="C361" s="536" t="s">
        <v>448</v>
      </c>
      <c r="D361" s="538" t="s">
        <v>449</v>
      </c>
      <c r="E361" s="538"/>
      <c r="F361" s="538"/>
      <c r="G361" s="538"/>
      <c r="H361" s="537" t="s">
        <v>1004</v>
      </c>
      <c r="I361" s="101"/>
      <c r="J361" s="101"/>
      <c r="K361" s="102">
        <v>18059.009999999998</v>
      </c>
      <c r="L361" s="102">
        <v>18135.560000000001</v>
      </c>
      <c r="M361" s="102">
        <v>18658.669999999998</v>
      </c>
      <c r="N361" s="102">
        <v>0</v>
      </c>
      <c r="O361" s="102">
        <v>18658.669999999998</v>
      </c>
      <c r="P361" s="102">
        <v>18658.669999999998</v>
      </c>
      <c r="Q361" s="102">
        <v>18658.669999999998</v>
      </c>
      <c r="R361" s="102">
        <v>21907.31</v>
      </c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>
        <v>21907.31</v>
      </c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1"/>
      <c r="BM361" s="101"/>
      <c r="BN361" s="101"/>
      <c r="BO361" s="101"/>
    </row>
    <row r="362" spans="1:68" ht="14.1" customHeight="1" x14ac:dyDescent="0.2">
      <c r="A362" s="95"/>
      <c r="B362" s="139"/>
      <c r="C362" s="536"/>
      <c r="D362" s="538"/>
      <c r="E362" s="538"/>
      <c r="F362" s="538"/>
      <c r="G362" s="538"/>
      <c r="H362" s="537"/>
      <c r="I362" s="99" t="s">
        <v>329</v>
      </c>
      <c r="J362" s="98">
        <v>2.0558999999999998</v>
      </c>
      <c r="K362" s="99"/>
      <c r="L362" s="101">
        <v>76.55000000000291</v>
      </c>
      <c r="M362" s="101">
        <v>18059.009999999998</v>
      </c>
      <c r="N362" s="101">
        <v>0</v>
      </c>
      <c r="O362" s="101">
        <v>18059.009999999998</v>
      </c>
      <c r="P362" s="99"/>
      <c r="Q362" s="101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113">
        <v>2.0558999999999998</v>
      </c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</row>
    <row r="363" spans="1:68" ht="42" customHeight="1" x14ac:dyDescent="0.2">
      <c r="A363" s="87"/>
      <c r="B363" s="137"/>
      <c r="C363" s="88" t="s">
        <v>451</v>
      </c>
      <c r="D363" s="557" t="s">
        <v>452</v>
      </c>
      <c r="E363" s="557"/>
      <c r="F363" s="557"/>
      <c r="G363" s="557"/>
      <c r="H363" s="89"/>
      <c r="I363" s="89"/>
      <c r="J363" s="89"/>
      <c r="K363" s="90">
        <v>12392.46</v>
      </c>
      <c r="L363" s="90">
        <v>12408.23</v>
      </c>
      <c r="M363" s="90">
        <v>12803.960000000001</v>
      </c>
      <c r="N363" s="90">
        <v>0</v>
      </c>
      <c r="O363" s="90">
        <v>12803.960000000001</v>
      </c>
      <c r="P363" s="90">
        <v>12803.960000000001</v>
      </c>
      <c r="Q363" s="90">
        <v>12803.960000000001</v>
      </c>
      <c r="R363" s="90">
        <v>15033.24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0</v>
      </c>
      <c r="AN363" s="90">
        <v>15033.24</v>
      </c>
      <c r="AO363" s="90">
        <v>0</v>
      </c>
      <c r="AP363" s="90">
        <v>0</v>
      </c>
      <c r="AQ363" s="90">
        <v>0</v>
      </c>
      <c r="AR363" s="90">
        <v>0</v>
      </c>
      <c r="AS363" s="90">
        <v>0</v>
      </c>
      <c r="AT363" s="90">
        <v>0</v>
      </c>
      <c r="AU363" s="90">
        <v>0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90">
        <v>0</v>
      </c>
      <c r="BG363" s="90">
        <v>0</v>
      </c>
      <c r="BH363" s="90">
        <v>0</v>
      </c>
      <c r="BI363" s="90">
        <v>0</v>
      </c>
      <c r="BJ363" s="90">
        <v>0</v>
      </c>
      <c r="BK363" s="90">
        <v>0</v>
      </c>
      <c r="BL363" s="90">
        <v>0</v>
      </c>
      <c r="BM363" s="90">
        <v>0</v>
      </c>
      <c r="BN363" s="90">
        <v>0</v>
      </c>
      <c r="BO363" s="90">
        <v>0</v>
      </c>
      <c r="BP363" s="78">
        <v>0</v>
      </c>
    </row>
    <row r="364" spans="1:68" s="77" customFormat="1" ht="14.1" customHeight="1" x14ac:dyDescent="0.2">
      <c r="A364" s="91"/>
      <c r="B364" s="138">
        <v>151</v>
      </c>
      <c r="C364" s="540" t="s">
        <v>429</v>
      </c>
      <c r="D364" s="541" t="s">
        <v>430</v>
      </c>
      <c r="E364" s="541"/>
      <c r="F364" s="541"/>
      <c r="G364" s="541"/>
      <c r="H364" s="558" t="s">
        <v>902</v>
      </c>
      <c r="I364" s="93"/>
      <c r="J364" s="93"/>
      <c r="K364" s="94">
        <v>12971.84</v>
      </c>
      <c r="L364" s="94">
        <v>12988.28</v>
      </c>
      <c r="M364" s="94">
        <v>13402.58</v>
      </c>
      <c r="N364" s="94">
        <v>0</v>
      </c>
      <c r="O364" s="94">
        <v>13402.58</v>
      </c>
      <c r="P364" s="94">
        <v>13402.58</v>
      </c>
      <c r="Q364" s="94">
        <v>13402.58</v>
      </c>
      <c r="R364" s="94">
        <v>15736.09</v>
      </c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>
        <v>15736.09</v>
      </c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3"/>
      <c r="BM364" s="93"/>
      <c r="BN364" s="93"/>
      <c r="BO364" s="93"/>
    </row>
    <row r="365" spans="1:68" ht="14.1" customHeight="1" x14ac:dyDescent="0.2">
      <c r="A365" s="95"/>
      <c r="B365" s="139"/>
      <c r="C365" s="536"/>
      <c r="D365" s="538"/>
      <c r="E365" s="538"/>
      <c r="F365" s="538"/>
      <c r="G365" s="538"/>
      <c r="H365" s="555"/>
      <c r="I365" s="99" t="s">
        <v>162</v>
      </c>
      <c r="J365" s="98">
        <v>365.99200000000002</v>
      </c>
      <c r="K365" s="99"/>
      <c r="L365" s="101">
        <v>16.440000000000509</v>
      </c>
      <c r="M365" s="101">
        <v>12971.84</v>
      </c>
      <c r="N365" s="101">
        <v>0</v>
      </c>
      <c r="O365" s="101">
        <v>12971.84</v>
      </c>
      <c r="P365" s="99"/>
      <c r="Q365" s="101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113">
        <v>365.99200000000002</v>
      </c>
      <c r="AO365" s="99"/>
      <c r="AP365" s="99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</row>
    <row r="366" spans="1:68" s="77" customFormat="1" ht="14.1" customHeight="1" x14ac:dyDescent="0.2">
      <c r="A366" s="96"/>
      <c r="B366" s="140">
        <v>152</v>
      </c>
      <c r="C366" s="536" t="s">
        <v>251</v>
      </c>
      <c r="D366" s="538" t="s">
        <v>443</v>
      </c>
      <c r="E366" s="538"/>
      <c r="F366" s="538"/>
      <c r="G366" s="538"/>
      <c r="H366" s="537" t="s">
        <v>1006</v>
      </c>
      <c r="I366" s="101"/>
      <c r="J366" s="101"/>
      <c r="K366" s="102">
        <v>-400.28</v>
      </c>
      <c r="L366" s="102">
        <v>-400.95</v>
      </c>
      <c r="M366" s="102">
        <v>-413.57</v>
      </c>
      <c r="N366" s="102">
        <v>0</v>
      </c>
      <c r="O366" s="102">
        <v>-413.57</v>
      </c>
      <c r="P366" s="102">
        <v>-413.57</v>
      </c>
      <c r="Q366" s="102">
        <v>-413.57</v>
      </c>
      <c r="R366" s="102">
        <v>-485.58</v>
      </c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>
        <v>-485.58</v>
      </c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1"/>
      <c r="BM366" s="101"/>
      <c r="BN366" s="101"/>
      <c r="BO366" s="101"/>
    </row>
    <row r="367" spans="1:68" ht="14.1" customHeight="1" x14ac:dyDescent="0.2">
      <c r="A367" s="95"/>
      <c r="B367" s="139"/>
      <c r="C367" s="536"/>
      <c r="D367" s="538"/>
      <c r="E367" s="538"/>
      <c r="F367" s="538"/>
      <c r="G367" s="538"/>
      <c r="H367" s="537"/>
      <c r="I367" s="99" t="s">
        <v>194</v>
      </c>
      <c r="J367" s="98">
        <v>-231.92400000000001</v>
      </c>
      <c r="K367" s="99"/>
      <c r="L367" s="101">
        <v>-0.67000000000001592</v>
      </c>
      <c r="M367" s="101">
        <v>-400.28</v>
      </c>
      <c r="N367" s="101">
        <v>0</v>
      </c>
      <c r="O367" s="101">
        <v>-400.28</v>
      </c>
      <c r="P367" s="99"/>
      <c r="Q367" s="101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113">
        <v>-231.92400000000001</v>
      </c>
      <c r="AO367" s="99"/>
      <c r="AP367" s="99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</row>
    <row r="368" spans="1:68" s="77" customFormat="1" ht="14.1" customHeight="1" x14ac:dyDescent="0.2">
      <c r="A368" s="96"/>
      <c r="B368" s="140">
        <v>153</v>
      </c>
      <c r="C368" s="536" t="s">
        <v>445</v>
      </c>
      <c r="D368" s="538" t="s">
        <v>446</v>
      </c>
      <c r="E368" s="538"/>
      <c r="F368" s="538"/>
      <c r="G368" s="538"/>
      <c r="H368" s="537" t="s">
        <v>1007</v>
      </c>
      <c r="I368" s="101"/>
      <c r="J368" s="101"/>
      <c r="K368" s="102">
        <v>-179.1</v>
      </c>
      <c r="L368" s="102">
        <v>-179.1</v>
      </c>
      <c r="M368" s="102">
        <v>-185.05</v>
      </c>
      <c r="N368" s="102">
        <v>0</v>
      </c>
      <c r="O368" s="102">
        <v>-185.05</v>
      </c>
      <c r="P368" s="102">
        <v>-185.05</v>
      </c>
      <c r="Q368" s="102">
        <v>-185.05</v>
      </c>
      <c r="R368" s="102">
        <v>-217.27</v>
      </c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>
        <v>-217.27</v>
      </c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1"/>
      <c r="BM368" s="101"/>
      <c r="BN368" s="101"/>
      <c r="BO368" s="101"/>
    </row>
    <row r="369" spans="1:68" ht="14.1" customHeight="1" x14ac:dyDescent="0.2">
      <c r="A369" s="95"/>
      <c r="B369" s="139"/>
      <c r="C369" s="536"/>
      <c r="D369" s="538"/>
      <c r="E369" s="538"/>
      <c r="F369" s="538"/>
      <c r="G369" s="538"/>
      <c r="H369" s="537"/>
      <c r="I369" s="99" t="s">
        <v>112</v>
      </c>
      <c r="J369" s="98">
        <v>-5.8433999999999999</v>
      </c>
      <c r="K369" s="99"/>
      <c r="L369" s="101">
        <v>0</v>
      </c>
      <c r="M369" s="101">
        <v>-179.1</v>
      </c>
      <c r="N369" s="101">
        <v>0</v>
      </c>
      <c r="O369" s="101">
        <v>-179.1</v>
      </c>
      <c r="P369" s="99"/>
      <c r="Q369" s="101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113">
        <v>-5.8433999999999999</v>
      </c>
      <c r="AO369" s="99"/>
      <c r="AP369" s="99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</row>
    <row r="370" spans="1:68" ht="12.75" x14ac:dyDescent="0.2">
      <c r="A370" s="83"/>
      <c r="B370" s="136"/>
      <c r="C370" s="84" t="s">
        <v>1010</v>
      </c>
      <c r="D370" s="559" t="s">
        <v>457</v>
      </c>
      <c r="E370" s="559"/>
      <c r="F370" s="559"/>
      <c r="G370" s="559"/>
      <c r="H370" s="85"/>
      <c r="I370" s="85"/>
      <c r="J370" s="85"/>
      <c r="K370" s="86">
        <v>2172522.84</v>
      </c>
      <c r="L370" s="86">
        <v>2175804.8499999996</v>
      </c>
      <c r="M370" s="86">
        <v>2244662.8699999996</v>
      </c>
      <c r="N370" s="86"/>
      <c r="O370" s="86">
        <v>2244662.8699999996</v>
      </c>
      <c r="P370" s="86">
        <v>2244662.8699999996</v>
      </c>
      <c r="Q370" s="86">
        <v>2245568.8099999996</v>
      </c>
      <c r="R370" s="86">
        <v>2522585.92</v>
      </c>
      <c r="S370" s="86"/>
      <c r="T370" s="86"/>
      <c r="U370" s="86"/>
      <c r="V370" s="86">
        <v>699626.76</v>
      </c>
      <c r="W370" s="86">
        <v>778818.97000000009</v>
      </c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>
        <v>137215.70000000001</v>
      </c>
      <c r="AO370" s="86">
        <v>138107.6</v>
      </c>
      <c r="AP370" s="86">
        <v>139005.29999999999</v>
      </c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86"/>
      <c r="BB370" s="86"/>
      <c r="BC370" s="86">
        <v>151220.44</v>
      </c>
      <c r="BD370" s="86"/>
      <c r="BE370" s="86">
        <v>153192.69</v>
      </c>
      <c r="BF370" s="86"/>
      <c r="BG370" s="86"/>
      <c r="BH370" s="86"/>
      <c r="BI370" s="86"/>
      <c r="BJ370" s="86"/>
      <c r="BK370" s="86">
        <v>159265.14000000001</v>
      </c>
      <c r="BL370" s="86"/>
      <c r="BM370" s="86"/>
      <c r="BN370" s="86">
        <v>166133.32</v>
      </c>
      <c r="BO370" s="86"/>
      <c r="BP370" s="78"/>
    </row>
    <row r="371" spans="1:68" ht="12.75" x14ac:dyDescent="0.2">
      <c r="A371" s="87"/>
      <c r="B371" s="137"/>
      <c r="C371" s="88" t="s">
        <v>458</v>
      </c>
      <c r="D371" s="539" t="s">
        <v>459</v>
      </c>
      <c r="E371" s="539"/>
      <c r="F371" s="539"/>
      <c r="G371" s="539"/>
      <c r="H371" s="89"/>
      <c r="I371" s="89"/>
      <c r="J371" s="89"/>
      <c r="K371" s="90">
        <v>366973.99000000005</v>
      </c>
      <c r="L371" s="90">
        <v>367851.28999999992</v>
      </c>
      <c r="M371" s="90">
        <v>379159.58999999997</v>
      </c>
      <c r="N371" s="90">
        <v>0</v>
      </c>
      <c r="O371" s="90">
        <v>379159.58999999997</v>
      </c>
      <c r="P371" s="90">
        <v>379159.58999999997</v>
      </c>
      <c r="Q371" s="90">
        <v>379159.58999999997</v>
      </c>
      <c r="R371" s="90">
        <v>482840.06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0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0</v>
      </c>
      <c r="AN371" s="90">
        <v>62686.06</v>
      </c>
      <c r="AO371" s="90">
        <v>63093.52</v>
      </c>
      <c r="AP371" s="90">
        <v>63503.63</v>
      </c>
      <c r="AQ371" s="90">
        <v>0</v>
      </c>
      <c r="AR371" s="90">
        <v>0</v>
      </c>
      <c r="AS371" s="90">
        <v>0</v>
      </c>
      <c r="AT371" s="90">
        <v>0</v>
      </c>
      <c r="AU371" s="90">
        <v>0</v>
      </c>
      <c r="AV371" s="90">
        <v>0</v>
      </c>
      <c r="AW371" s="90">
        <v>0</v>
      </c>
      <c r="AX371" s="90">
        <v>0</v>
      </c>
      <c r="AY371" s="90">
        <v>0</v>
      </c>
      <c r="AZ371" s="90">
        <v>0</v>
      </c>
      <c r="BA371" s="90">
        <v>0</v>
      </c>
      <c r="BB371" s="90">
        <v>0</v>
      </c>
      <c r="BC371" s="90">
        <v>69084.03</v>
      </c>
      <c r="BD371" s="90">
        <v>0</v>
      </c>
      <c r="BE371" s="90">
        <v>69985.039999999994</v>
      </c>
      <c r="BF371" s="90">
        <v>0</v>
      </c>
      <c r="BG371" s="90">
        <v>0</v>
      </c>
      <c r="BH371" s="90">
        <v>0</v>
      </c>
      <c r="BI371" s="90">
        <v>0</v>
      </c>
      <c r="BJ371" s="90">
        <v>0</v>
      </c>
      <c r="BK371" s="90">
        <v>72759.199999999997</v>
      </c>
      <c r="BL371" s="90">
        <v>0</v>
      </c>
      <c r="BM371" s="90">
        <v>0</v>
      </c>
      <c r="BN371" s="90">
        <v>81728.58</v>
      </c>
      <c r="BO371" s="90">
        <v>0</v>
      </c>
      <c r="BP371" s="78">
        <v>0</v>
      </c>
    </row>
    <row r="372" spans="1:68" s="77" customFormat="1" ht="14.1" customHeight="1" x14ac:dyDescent="0.2">
      <c r="A372" s="91"/>
      <c r="B372" s="138">
        <v>154</v>
      </c>
      <c r="C372" s="540" t="s">
        <v>460</v>
      </c>
      <c r="D372" s="541" t="s">
        <v>461</v>
      </c>
      <c r="E372" s="541"/>
      <c r="F372" s="541"/>
      <c r="G372" s="541"/>
      <c r="H372" s="542" t="s">
        <v>977</v>
      </c>
      <c r="I372" s="93"/>
      <c r="J372" s="93"/>
      <c r="K372" s="94">
        <v>344496.3</v>
      </c>
      <c r="L372" s="94">
        <v>345303.1</v>
      </c>
      <c r="M372" s="94">
        <v>355935.52</v>
      </c>
      <c r="N372" s="94">
        <v>0</v>
      </c>
      <c r="O372" s="94">
        <v>355935.52</v>
      </c>
      <c r="P372" s="94">
        <v>355935.52</v>
      </c>
      <c r="Q372" s="94">
        <v>355935.52</v>
      </c>
      <c r="R372" s="94">
        <v>450569.62</v>
      </c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>
        <v>62686.06</v>
      </c>
      <c r="AO372" s="94">
        <v>63093.52</v>
      </c>
      <c r="AP372" s="94">
        <v>63503.63</v>
      </c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>
        <v>69084.03</v>
      </c>
      <c r="BD372" s="94"/>
      <c r="BE372" s="94">
        <v>69985.039999999994</v>
      </c>
      <c r="BF372" s="94"/>
      <c r="BG372" s="94"/>
      <c r="BH372" s="94"/>
      <c r="BI372" s="94"/>
      <c r="BJ372" s="94"/>
      <c r="BK372" s="94">
        <v>72759.199999999997</v>
      </c>
      <c r="BL372" s="93"/>
      <c r="BM372" s="93"/>
      <c r="BN372" s="93">
        <v>49458.14</v>
      </c>
      <c r="BO372" s="93"/>
    </row>
    <row r="373" spans="1:68" ht="14.1" customHeight="1" x14ac:dyDescent="0.2">
      <c r="A373" s="95"/>
      <c r="B373" s="139"/>
      <c r="C373" s="536"/>
      <c r="D373" s="538"/>
      <c r="E373" s="538"/>
      <c r="F373" s="538"/>
      <c r="G373" s="538"/>
      <c r="H373" s="537"/>
      <c r="I373" s="99" t="s">
        <v>78</v>
      </c>
      <c r="J373" s="98">
        <v>510.1</v>
      </c>
      <c r="K373" s="99"/>
      <c r="L373" s="101">
        <v>806.79999999998836</v>
      </c>
      <c r="M373" s="101">
        <v>344496.3</v>
      </c>
      <c r="N373" s="101">
        <v>0</v>
      </c>
      <c r="O373" s="101">
        <v>344496.3</v>
      </c>
      <c r="P373" s="99"/>
      <c r="Q373" s="101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113">
        <v>76.515000000000001</v>
      </c>
      <c r="AO373" s="113">
        <v>76.515000000000001</v>
      </c>
      <c r="AP373" s="113">
        <v>76.515000000000001</v>
      </c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113">
        <v>76.515000000000001</v>
      </c>
      <c r="BD373" s="99"/>
      <c r="BE373" s="113">
        <v>76.515000000000001</v>
      </c>
      <c r="BF373" s="99"/>
      <c r="BG373" s="99"/>
      <c r="BH373" s="99"/>
      <c r="BI373" s="99"/>
      <c r="BJ373" s="99"/>
      <c r="BK373" s="113">
        <v>76.515000000000001</v>
      </c>
      <c r="BL373" s="99"/>
      <c r="BM373" s="99"/>
      <c r="BN373" s="113">
        <v>51.01</v>
      </c>
      <c r="BO373" s="99"/>
    </row>
    <row r="374" spans="1:68" s="77" customFormat="1" ht="14.1" customHeight="1" x14ac:dyDescent="0.2">
      <c r="A374" s="96"/>
      <c r="B374" s="140">
        <v>155</v>
      </c>
      <c r="C374" s="536" t="s">
        <v>460</v>
      </c>
      <c r="D374" s="538" t="s">
        <v>461</v>
      </c>
      <c r="E374" s="538"/>
      <c r="F374" s="538"/>
      <c r="G374" s="538"/>
      <c r="H374" s="537" t="s">
        <v>1011</v>
      </c>
      <c r="I374" s="101"/>
      <c r="J374" s="101"/>
      <c r="K374" s="102">
        <v>5777.15</v>
      </c>
      <c r="L374" s="102">
        <v>5790.49</v>
      </c>
      <c r="M374" s="102">
        <v>5968.98</v>
      </c>
      <c r="N374" s="102">
        <v>0</v>
      </c>
      <c r="O374" s="102">
        <v>5968.98</v>
      </c>
      <c r="P374" s="102">
        <v>5968.98</v>
      </c>
      <c r="Q374" s="102">
        <v>5968.98</v>
      </c>
      <c r="R374" s="102">
        <v>8294.0499999999993</v>
      </c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1"/>
      <c r="BM374" s="101"/>
      <c r="BN374" s="101">
        <v>8294.0499999999993</v>
      </c>
      <c r="BO374" s="101"/>
    </row>
    <row r="375" spans="1:68" ht="14.1" customHeight="1" x14ac:dyDescent="0.2">
      <c r="A375" s="95"/>
      <c r="B375" s="139"/>
      <c r="C375" s="536"/>
      <c r="D375" s="538"/>
      <c r="E375" s="538"/>
      <c r="F375" s="538"/>
      <c r="G375" s="538"/>
      <c r="H375" s="537"/>
      <c r="I375" s="99" t="s">
        <v>306</v>
      </c>
      <c r="J375" s="98">
        <v>6.8238200000000004</v>
      </c>
      <c r="K375" s="99"/>
      <c r="L375" s="101">
        <v>13.340000000000146</v>
      </c>
      <c r="M375" s="101">
        <v>5777.15</v>
      </c>
      <c r="N375" s="101">
        <v>0</v>
      </c>
      <c r="O375" s="101">
        <v>5777.15</v>
      </c>
      <c r="P375" s="99"/>
      <c r="Q375" s="101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99"/>
      <c r="BN375" s="113">
        <v>6.8238200000000004</v>
      </c>
      <c r="BO375" s="99"/>
    </row>
    <row r="376" spans="1:68" s="77" customFormat="1" ht="14.1" customHeight="1" x14ac:dyDescent="0.2">
      <c r="A376" s="96"/>
      <c r="B376" s="140">
        <v>156</v>
      </c>
      <c r="C376" s="536" t="s">
        <v>460</v>
      </c>
      <c r="D376" s="538" t="s">
        <v>461</v>
      </c>
      <c r="E376" s="538"/>
      <c r="F376" s="538"/>
      <c r="G376" s="538"/>
      <c r="H376" s="537" t="s">
        <v>1012</v>
      </c>
      <c r="I376" s="101"/>
      <c r="J376" s="101"/>
      <c r="K376" s="102">
        <v>5663</v>
      </c>
      <c r="L376" s="102">
        <v>5671.16</v>
      </c>
      <c r="M376" s="102">
        <v>5851.04</v>
      </c>
      <c r="N376" s="102">
        <v>0</v>
      </c>
      <c r="O376" s="102">
        <v>5851.04</v>
      </c>
      <c r="P376" s="102">
        <v>5851.04</v>
      </c>
      <c r="Q376" s="102">
        <v>5851.04</v>
      </c>
      <c r="R376" s="102">
        <v>8130.17</v>
      </c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1"/>
      <c r="BM376" s="101"/>
      <c r="BN376" s="101">
        <v>8130.17</v>
      </c>
      <c r="BO376" s="101"/>
    </row>
    <row r="377" spans="1:68" ht="14.1" customHeight="1" x14ac:dyDescent="0.2">
      <c r="A377" s="95"/>
      <c r="B377" s="139"/>
      <c r="C377" s="536"/>
      <c r="D377" s="538"/>
      <c r="E377" s="538"/>
      <c r="F377" s="538"/>
      <c r="G377" s="538"/>
      <c r="H377" s="537"/>
      <c r="I377" s="99" t="s">
        <v>306</v>
      </c>
      <c r="J377" s="98">
        <v>6.8199999999999997E-3</v>
      </c>
      <c r="K377" s="99"/>
      <c r="L377" s="101">
        <v>8.1599999999998545</v>
      </c>
      <c r="M377" s="101">
        <v>5663</v>
      </c>
      <c r="N377" s="101">
        <v>0</v>
      </c>
      <c r="O377" s="101">
        <v>5663</v>
      </c>
      <c r="P377" s="99"/>
      <c r="Q377" s="101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99"/>
      <c r="BN377" s="113">
        <v>6.8199999999999997E-3</v>
      </c>
      <c r="BO377" s="99"/>
    </row>
    <row r="378" spans="1:68" s="77" customFormat="1" ht="14.1" customHeight="1" x14ac:dyDescent="0.2">
      <c r="A378" s="96"/>
      <c r="B378" s="140">
        <v>157</v>
      </c>
      <c r="C378" s="536" t="s">
        <v>460</v>
      </c>
      <c r="D378" s="538" t="s">
        <v>461</v>
      </c>
      <c r="E378" s="538"/>
      <c r="F378" s="538"/>
      <c r="G378" s="538"/>
      <c r="H378" s="537" t="s">
        <v>1013</v>
      </c>
      <c r="I378" s="101"/>
      <c r="J378" s="101"/>
      <c r="K378" s="102">
        <v>9496.52</v>
      </c>
      <c r="L378" s="102">
        <v>9532.74</v>
      </c>
      <c r="M378" s="102">
        <v>9811.86</v>
      </c>
      <c r="N378" s="102">
        <v>0</v>
      </c>
      <c r="O378" s="102">
        <v>9811.86</v>
      </c>
      <c r="P378" s="102">
        <v>9811.86</v>
      </c>
      <c r="Q378" s="102">
        <v>9811.86</v>
      </c>
      <c r="R378" s="102">
        <v>13633.83</v>
      </c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1"/>
      <c r="BM378" s="101"/>
      <c r="BN378" s="101">
        <v>13633.83</v>
      </c>
      <c r="BO378" s="101"/>
    </row>
    <row r="379" spans="1:68" ht="14.1" customHeight="1" x14ac:dyDescent="0.2">
      <c r="A379" s="95"/>
      <c r="B379" s="139"/>
      <c r="C379" s="536"/>
      <c r="D379" s="538"/>
      <c r="E379" s="538"/>
      <c r="F379" s="538"/>
      <c r="G379" s="538"/>
      <c r="H379" s="537"/>
      <c r="I379" s="99" t="s">
        <v>102</v>
      </c>
      <c r="J379" s="98">
        <v>11.686</v>
      </c>
      <c r="K379" s="99"/>
      <c r="L379" s="101">
        <v>36.219999999999345</v>
      </c>
      <c r="M379" s="101">
        <v>9496.52</v>
      </c>
      <c r="N379" s="101">
        <v>0</v>
      </c>
      <c r="O379" s="101">
        <v>9496.52</v>
      </c>
      <c r="P379" s="99"/>
      <c r="Q379" s="101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99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99"/>
      <c r="BN379" s="113">
        <v>11.686</v>
      </c>
      <c r="BO379" s="99"/>
    </row>
    <row r="380" spans="1:68" s="77" customFormat="1" ht="14.1" customHeight="1" x14ac:dyDescent="0.2">
      <c r="A380" s="96"/>
      <c r="B380" s="140">
        <v>158</v>
      </c>
      <c r="C380" s="536" t="s">
        <v>466</v>
      </c>
      <c r="D380" s="538" t="s">
        <v>467</v>
      </c>
      <c r="E380" s="538"/>
      <c r="F380" s="538"/>
      <c r="G380" s="538"/>
      <c r="H380" s="537" t="s">
        <v>1014</v>
      </c>
      <c r="I380" s="101"/>
      <c r="J380" s="101"/>
      <c r="K380" s="102">
        <v>1541.02</v>
      </c>
      <c r="L380" s="102">
        <v>1553.8</v>
      </c>
      <c r="M380" s="102">
        <v>1592.19</v>
      </c>
      <c r="N380" s="102">
        <v>0</v>
      </c>
      <c r="O380" s="102">
        <v>1592.19</v>
      </c>
      <c r="P380" s="102">
        <v>1592.19</v>
      </c>
      <c r="Q380" s="102">
        <v>1592.19</v>
      </c>
      <c r="R380" s="102">
        <v>2212.39</v>
      </c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1"/>
      <c r="BM380" s="101"/>
      <c r="BN380" s="101">
        <v>2212.39</v>
      </c>
      <c r="BO380" s="101"/>
    </row>
    <row r="381" spans="1:68" ht="14.1" customHeight="1" x14ac:dyDescent="0.2">
      <c r="A381" s="95"/>
      <c r="B381" s="139"/>
      <c r="C381" s="536"/>
      <c r="D381" s="538"/>
      <c r="E381" s="538"/>
      <c r="F381" s="538"/>
      <c r="G381" s="538"/>
      <c r="H381" s="537"/>
      <c r="I381" s="99" t="s">
        <v>468</v>
      </c>
      <c r="J381" s="98">
        <v>1.9478</v>
      </c>
      <c r="K381" s="99"/>
      <c r="L381" s="101">
        <v>12.779999999999973</v>
      </c>
      <c r="M381" s="101">
        <v>1541.02</v>
      </c>
      <c r="N381" s="101">
        <v>0</v>
      </c>
      <c r="O381" s="101">
        <v>1541.02</v>
      </c>
      <c r="P381" s="99"/>
      <c r="Q381" s="101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99"/>
      <c r="BN381" s="113">
        <v>1.9478</v>
      </c>
      <c r="BO381" s="99"/>
    </row>
    <row r="382" spans="1:68" ht="12.75" x14ac:dyDescent="0.2">
      <c r="A382" s="87"/>
      <c r="B382" s="137"/>
      <c r="C382" s="88" t="s">
        <v>469</v>
      </c>
      <c r="D382" s="539" t="s">
        <v>470</v>
      </c>
      <c r="E382" s="539"/>
      <c r="F382" s="539"/>
      <c r="G382" s="539"/>
      <c r="H382" s="89"/>
      <c r="I382" s="89"/>
      <c r="J382" s="89"/>
      <c r="K382" s="90">
        <v>17569.259999999998</v>
      </c>
      <c r="L382" s="90">
        <v>17680.259999999998</v>
      </c>
      <c r="M382" s="90">
        <v>18152.66</v>
      </c>
      <c r="N382" s="90">
        <v>0</v>
      </c>
      <c r="O382" s="90">
        <v>18152.66</v>
      </c>
      <c r="P382" s="90">
        <v>18152.66</v>
      </c>
      <c r="Q382" s="90">
        <v>18152.66</v>
      </c>
      <c r="R382" s="90">
        <v>25223.59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0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0</v>
      </c>
      <c r="AV382" s="90">
        <v>0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  <c r="BF382" s="90">
        <v>0</v>
      </c>
      <c r="BG382" s="90">
        <v>0</v>
      </c>
      <c r="BH382" s="90">
        <v>0</v>
      </c>
      <c r="BI382" s="90">
        <v>0</v>
      </c>
      <c r="BJ382" s="90">
        <v>0</v>
      </c>
      <c r="BK382" s="90">
        <v>0</v>
      </c>
      <c r="BL382" s="90">
        <v>0</v>
      </c>
      <c r="BM382" s="90">
        <v>0</v>
      </c>
      <c r="BN382" s="90">
        <v>25223.59</v>
      </c>
      <c r="BO382" s="90">
        <v>0</v>
      </c>
      <c r="BP382" s="78">
        <v>0</v>
      </c>
    </row>
    <row r="383" spans="1:68" s="77" customFormat="1" ht="14.1" customHeight="1" x14ac:dyDescent="0.2">
      <c r="A383" s="91"/>
      <c r="B383" s="138">
        <v>159</v>
      </c>
      <c r="C383" s="540" t="s">
        <v>304</v>
      </c>
      <c r="D383" s="541" t="s">
        <v>471</v>
      </c>
      <c r="E383" s="541"/>
      <c r="F383" s="541"/>
      <c r="G383" s="541"/>
      <c r="H383" s="542" t="s">
        <v>993</v>
      </c>
      <c r="I383" s="93"/>
      <c r="J383" s="93"/>
      <c r="K383" s="94">
        <v>17569.259999999998</v>
      </c>
      <c r="L383" s="94">
        <v>17680.259999999998</v>
      </c>
      <c r="M383" s="94">
        <v>18152.66</v>
      </c>
      <c r="N383" s="94">
        <v>0</v>
      </c>
      <c r="O383" s="94">
        <v>18152.66</v>
      </c>
      <c r="P383" s="94">
        <v>18152.66</v>
      </c>
      <c r="Q383" s="94">
        <v>18152.66</v>
      </c>
      <c r="R383" s="94">
        <v>25223.59</v>
      </c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3"/>
      <c r="BM383" s="93"/>
      <c r="BN383" s="93">
        <v>25223.59</v>
      </c>
      <c r="BO383" s="93"/>
    </row>
    <row r="384" spans="1:68" ht="14.1" customHeight="1" x14ac:dyDescent="0.2">
      <c r="A384" s="95"/>
      <c r="B384" s="139"/>
      <c r="C384" s="536"/>
      <c r="D384" s="538"/>
      <c r="E384" s="538"/>
      <c r="F384" s="538"/>
      <c r="G384" s="538"/>
      <c r="H384" s="537"/>
      <c r="I384" s="99" t="s">
        <v>102</v>
      </c>
      <c r="J384" s="98">
        <v>13.634600000000001</v>
      </c>
      <c r="K384" s="99"/>
      <c r="L384" s="101">
        <v>111</v>
      </c>
      <c r="M384" s="101">
        <v>17569.259999999998</v>
      </c>
      <c r="N384" s="101">
        <v>0</v>
      </c>
      <c r="O384" s="101">
        <v>17569.259999999998</v>
      </c>
      <c r="P384" s="99"/>
      <c r="Q384" s="101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113">
        <v>13.634600000000001</v>
      </c>
      <c r="BO384" s="99"/>
    </row>
    <row r="385" spans="1:68" ht="27.95" customHeight="1" x14ac:dyDescent="0.2">
      <c r="A385" s="87"/>
      <c r="B385" s="137"/>
      <c r="C385" s="88" t="s">
        <v>472</v>
      </c>
      <c r="D385" s="557" t="s">
        <v>473</v>
      </c>
      <c r="E385" s="557"/>
      <c r="F385" s="557"/>
      <c r="G385" s="557"/>
      <c r="H385" s="89"/>
      <c r="I385" s="89"/>
      <c r="J385" s="89"/>
      <c r="K385" s="90">
        <v>409847.37</v>
      </c>
      <c r="L385" s="90">
        <v>411028.77999999997</v>
      </c>
      <c r="M385" s="90">
        <v>423456.62</v>
      </c>
      <c r="N385" s="90">
        <v>0</v>
      </c>
      <c r="O385" s="90">
        <v>423456.62</v>
      </c>
      <c r="P385" s="90">
        <v>423456.62</v>
      </c>
      <c r="Q385" s="90">
        <v>423456.62</v>
      </c>
      <c r="R385" s="90">
        <v>536076.53999999992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0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74529.64</v>
      </c>
      <c r="AO385" s="90">
        <v>75014.080000000002</v>
      </c>
      <c r="AP385" s="90">
        <v>75501.67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0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82136.409999999989</v>
      </c>
      <c r="BD385" s="90">
        <v>0</v>
      </c>
      <c r="BE385" s="90">
        <v>83207.650000000009</v>
      </c>
      <c r="BF385" s="90">
        <v>0</v>
      </c>
      <c r="BG385" s="90">
        <v>0</v>
      </c>
      <c r="BH385" s="90">
        <v>0</v>
      </c>
      <c r="BI385" s="90">
        <v>0</v>
      </c>
      <c r="BJ385" s="90">
        <v>0</v>
      </c>
      <c r="BK385" s="90">
        <v>86505.94</v>
      </c>
      <c r="BL385" s="90">
        <v>0</v>
      </c>
      <c r="BM385" s="90">
        <v>0</v>
      </c>
      <c r="BN385" s="90">
        <v>59181.150000000009</v>
      </c>
      <c r="BO385" s="90">
        <v>0</v>
      </c>
      <c r="BP385" s="78">
        <v>0</v>
      </c>
    </row>
    <row r="386" spans="1:68" s="77" customFormat="1" ht="14.1" customHeight="1" x14ac:dyDescent="0.2">
      <c r="A386" s="91"/>
      <c r="B386" s="138">
        <v>160</v>
      </c>
      <c r="C386" s="540" t="s">
        <v>474</v>
      </c>
      <c r="D386" s="541" t="s">
        <v>475</v>
      </c>
      <c r="E386" s="541"/>
      <c r="F386" s="541"/>
      <c r="G386" s="541"/>
      <c r="H386" s="542" t="s">
        <v>873</v>
      </c>
      <c r="I386" s="93"/>
      <c r="J386" s="93"/>
      <c r="K386" s="94">
        <v>45534.79</v>
      </c>
      <c r="L386" s="94">
        <v>45752.42</v>
      </c>
      <c r="M386" s="94">
        <v>47046.8</v>
      </c>
      <c r="N386" s="94">
        <v>0</v>
      </c>
      <c r="O386" s="94">
        <v>47046.8</v>
      </c>
      <c r="P386" s="94">
        <v>47046.8</v>
      </c>
      <c r="Q386" s="94">
        <v>47046.8</v>
      </c>
      <c r="R386" s="94">
        <v>59555.33</v>
      </c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>
        <v>8285.7099999999991</v>
      </c>
      <c r="AO386" s="94">
        <v>8339.57</v>
      </c>
      <c r="AP386" s="94">
        <v>8393.77</v>
      </c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>
        <v>9131.3799999999992</v>
      </c>
      <c r="BD386" s="94"/>
      <c r="BE386" s="94">
        <v>9250.4699999999993</v>
      </c>
      <c r="BF386" s="94"/>
      <c r="BG386" s="94"/>
      <c r="BH386" s="94"/>
      <c r="BI386" s="94"/>
      <c r="BJ386" s="94"/>
      <c r="BK386" s="94">
        <v>9617.16</v>
      </c>
      <c r="BL386" s="93"/>
      <c r="BM386" s="93"/>
      <c r="BN386" s="93">
        <v>6537.27</v>
      </c>
      <c r="BO386" s="93"/>
    </row>
    <row r="387" spans="1:68" ht="14.1" customHeight="1" x14ac:dyDescent="0.2">
      <c r="A387" s="95"/>
      <c r="B387" s="139"/>
      <c r="C387" s="536"/>
      <c r="D387" s="538"/>
      <c r="E387" s="538"/>
      <c r="F387" s="538"/>
      <c r="G387" s="538"/>
      <c r="H387" s="537"/>
      <c r="I387" s="99" t="s">
        <v>156</v>
      </c>
      <c r="J387" s="98">
        <v>2533.9</v>
      </c>
      <c r="K387" s="99"/>
      <c r="L387" s="101">
        <v>217.62999999999738</v>
      </c>
      <c r="M387" s="101">
        <v>45534.79</v>
      </c>
      <c r="N387" s="101">
        <v>0</v>
      </c>
      <c r="O387" s="101">
        <v>45534.79</v>
      </c>
      <c r="P387" s="99"/>
      <c r="Q387" s="101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113">
        <v>380.08499999999998</v>
      </c>
      <c r="AO387" s="113">
        <v>380.08499999999998</v>
      </c>
      <c r="AP387" s="113">
        <v>380.08499999999998</v>
      </c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113">
        <v>380.08499999999998</v>
      </c>
      <c r="BD387" s="99"/>
      <c r="BE387" s="113">
        <v>380.08499999999998</v>
      </c>
      <c r="BF387" s="99"/>
      <c r="BG387" s="99"/>
      <c r="BH387" s="99"/>
      <c r="BI387" s="99"/>
      <c r="BJ387" s="99"/>
      <c r="BK387" s="113">
        <v>380.08499999999998</v>
      </c>
      <c r="BL387" s="99"/>
      <c r="BM387" s="99"/>
      <c r="BN387" s="113">
        <v>253.39</v>
      </c>
      <c r="BO387" s="99"/>
    </row>
    <row r="388" spans="1:68" s="77" customFormat="1" ht="14.1" customHeight="1" x14ac:dyDescent="0.2">
      <c r="A388" s="96"/>
      <c r="B388" s="140">
        <v>161</v>
      </c>
      <c r="C388" s="536" t="s">
        <v>477</v>
      </c>
      <c r="D388" s="538" t="s">
        <v>478</v>
      </c>
      <c r="E388" s="538"/>
      <c r="F388" s="538"/>
      <c r="G388" s="538"/>
      <c r="H388" s="537" t="s">
        <v>1017</v>
      </c>
      <c r="I388" s="101"/>
      <c r="J388" s="101"/>
      <c r="K388" s="102">
        <v>95210.240000000005</v>
      </c>
      <c r="L388" s="102">
        <v>95415.21</v>
      </c>
      <c r="M388" s="102">
        <v>98371.76</v>
      </c>
      <c r="N388" s="102">
        <v>0</v>
      </c>
      <c r="O388" s="102">
        <v>98371.76</v>
      </c>
      <c r="P388" s="102">
        <v>98371.76</v>
      </c>
      <c r="Q388" s="102">
        <v>98371.76</v>
      </c>
      <c r="R388" s="102">
        <v>124526.28</v>
      </c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>
        <v>17324.87</v>
      </c>
      <c r="AO388" s="102">
        <v>17437.48</v>
      </c>
      <c r="AP388" s="102">
        <v>17550.82</v>
      </c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>
        <v>19093.11</v>
      </c>
      <c r="BD388" s="102"/>
      <c r="BE388" s="102">
        <v>19342.13</v>
      </c>
      <c r="BF388" s="102"/>
      <c r="BG388" s="102"/>
      <c r="BH388" s="102"/>
      <c r="BI388" s="102"/>
      <c r="BJ388" s="102"/>
      <c r="BK388" s="102">
        <v>20108.830000000002</v>
      </c>
      <c r="BL388" s="101"/>
      <c r="BM388" s="101"/>
      <c r="BN388" s="101">
        <v>13669.04</v>
      </c>
      <c r="BO388" s="101"/>
    </row>
    <row r="389" spans="1:68" ht="42" customHeight="1" x14ac:dyDescent="0.2">
      <c r="A389" s="95"/>
      <c r="B389" s="139"/>
      <c r="C389" s="536"/>
      <c r="D389" s="538"/>
      <c r="E389" s="538"/>
      <c r="F389" s="538"/>
      <c r="G389" s="538"/>
      <c r="H389" s="537"/>
      <c r="I389" s="99" t="s">
        <v>479</v>
      </c>
      <c r="J389" s="98">
        <v>88.995000000000005</v>
      </c>
      <c r="K389" s="99"/>
      <c r="L389" s="101">
        <v>204.97000000000116</v>
      </c>
      <c r="M389" s="101">
        <v>95210.240000000005</v>
      </c>
      <c r="N389" s="101">
        <v>0</v>
      </c>
      <c r="O389" s="101">
        <v>95210.240000000005</v>
      </c>
      <c r="P389" s="99"/>
      <c r="Q389" s="101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113">
        <v>13.34925</v>
      </c>
      <c r="AO389" s="113">
        <v>13.34925</v>
      </c>
      <c r="AP389" s="113">
        <v>13.34925</v>
      </c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113">
        <v>13.34925</v>
      </c>
      <c r="BD389" s="99"/>
      <c r="BE389" s="113">
        <v>13.34925</v>
      </c>
      <c r="BF389" s="99"/>
      <c r="BG389" s="99"/>
      <c r="BH389" s="99"/>
      <c r="BI389" s="99"/>
      <c r="BJ389" s="99"/>
      <c r="BK389" s="113">
        <v>13.34925</v>
      </c>
      <c r="BL389" s="99"/>
      <c r="BM389" s="99"/>
      <c r="BN389" s="113">
        <v>8.8994999999999997</v>
      </c>
      <c r="BO389" s="99"/>
    </row>
    <row r="390" spans="1:68" s="77" customFormat="1" ht="14.1" customHeight="1" x14ac:dyDescent="0.2">
      <c r="A390" s="96"/>
      <c r="B390" s="140">
        <v>162</v>
      </c>
      <c r="C390" s="536" t="s">
        <v>477</v>
      </c>
      <c r="D390" s="538" t="s">
        <v>478</v>
      </c>
      <c r="E390" s="538"/>
      <c r="F390" s="538"/>
      <c r="G390" s="538"/>
      <c r="H390" s="537" t="s">
        <v>1018</v>
      </c>
      <c r="I390" s="101"/>
      <c r="J390" s="101"/>
      <c r="K390" s="102">
        <v>214244.2</v>
      </c>
      <c r="L390" s="102">
        <v>214625.82</v>
      </c>
      <c r="M390" s="102">
        <v>221358.32</v>
      </c>
      <c r="N390" s="102">
        <v>0</v>
      </c>
      <c r="O390" s="102">
        <v>221358.32</v>
      </c>
      <c r="P390" s="102">
        <v>221358.32</v>
      </c>
      <c r="Q390" s="102">
        <v>221358.32</v>
      </c>
      <c r="R390" s="102">
        <v>280211.81</v>
      </c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>
        <v>38984.82</v>
      </c>
      <c r="AO390" s="102">
        <v>39238.22</v>
      </c>
      <c r="AP390" s="102">
        <v>39493.269999999997</v>
      </c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>
        <v>42963.75</v>
      </c>
      <c r="BD390" s="102"/>
      <c r="BE390" s="102">
        <v>43524.1</v>
      </c>
      <c r="BF390" s="102"/>
      <c r="BG390" s="102"/>
      <c r="BH390" s="102"/>
      <c r="BI390" s="102"/>
      <c r="BJ390" s="102"/>
      <c r="BK390" s="102">
        <v>45249.36</v>
      </c>
      <c r="BL390" s="101"/>
      <c r="BM390" s="101"/>
      <c r="BN390" s="101">
        <v>30758.29</v>
      </c>
      <c r="BO390" s="101"/>
    </row>
    <row r="391" spans="1:68" ht="42" customHeight="1" x14ac:dyDescent="0.2">
      <c r="A391" s="95"/>
      <c r="B391" s="139"/>
      <c r="C391" s="536"/>
      <c r="D391" s="538"/>
      <c r="E391" s="538"/>
      <c r="F391" s="538"/>
      <c r="G391" s="538"/>
      <c r="H391" s="537"/>
      <c r="I391" s="99" t="s">
        <v>479</v>
      </c>
      <c r="J391" s="98">
        <v>136.65799999999999</v>
      </c>
      <c r="K391" s="99"/>
      <c r="L391" s="101">
        <v>381.61999999999534</v>
      </c>
      <c r="M391" s="101">
        <v>214244.2</v>
      </c>
      <c r="N391" s="101">
        <v>0</v>
      </c>
      <c r="O391" s="101">
        <v>214244.2</v>
      </c>
      <c r="P391" s="99"/>
      <c r="Q391" s="101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113">
        <v>20.498699999999999</v>
      </c>
      <c r="AO391" s="113">
        <v>20.498699999999999</v>
      </c>
      <c r="AP391" s="113">
        <v>20.498699999999999</v>
      </c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113">
        <v>20.498699999999999</v>
      </c>
      <c r="BD391" s="99"/>
      <c r="BE391" s="113">
        <v>20.498699999999999</v>
      </c>
      <c r="BF391" s="99"/>
      <c r="BG391" s="99"/>
      <c r="BH391" s="99"/>
      <c r="BI391" s="99"/>
      <c r="BJ391" s="99"/>
      <c r="BK391" s="113">
        <v>20.498699999999999</v>
      </c>
      <c r="BL391" s="99"/>
      <c r="BM391" s="99"/>
      <c r="BN391" s="113">
        <v>13.665800000000001</v>
      </c>
      <c r="BO391" s="99"/>
    </row>
    <row r="392" spans="1:68" s="77" customFormat="1" ht="14.1" customHeight="1" x14ac:dyDescent="0.2">
      <c r="A392" s="96"/>
      <c r="B392" s="140">
        <v>163</v>
      </c>
      <c r="C392" s="536" t="s">
        <v>477</v>
      </c>
      <c r="D392" s="538" t="s">
        <v>478</v>
      </c>
      <c r="E392" s="538"/>
      <c r="F392" s="538"/>
      <c r="G392" s="538"/>
      <c r="H392" s="537" t="s">
        <v>1019</v>
      </c>
      <c r="I392" s="101"/>
      <c r="J392" s="101"/>
      <c r="K392" s="102">
        <v>8232.17</v>
      </c>
      <c r="L392" s="102">
        <v>8255.51</v>
      </c>
      <c r="M392" s="102">
        <v>8505.52</v>
      </c>
      <c r="N392" s="102">
        <v>0</v>
      </c>
      <c r="O392" s="102">
        <v>8505.52</v>
      </c>
      <c r="P392" s="102">
        <v>8505.52</v>
      </c>
      <c r="Q392" s="102">
        <v>8505.52</v>
      </c>
      <c r="R392" s="102">
        <v>10766.910000000002</v>
      </c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>
        <v>1497.96</v>
      </c>
      <c r="AO392" s="102">
        <v>1507.7</v>
      </c>
      <c r="AP392" s="102">
        <v>1517.5</v>
      </c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>
        <v>1650.85</v>
      </c>
      <c r="BD392" s="102"/>
      <c r="BE392" s="102">
        <v>1672.38</v>
      </c>
      <c r="BF392" s="102"/>
      <c r="BG392" s="102"/>
      <c r="BH392" s="102"/>
      <c r="BI392" s="102"/>
      <c r="BJ392" s="102"/>
      <c r="BK392" s="102">
        <v>1738.67</v>
      </c>
      <c r="BL392" s="101"/>
      <c r="BM392" s="101"/>
      <c r="BN392" s="101">
        <v>1181.8499999999999</v>
      </c>
      <c r="BO392" s="101"/>
    </row>
    <row r="393" spans="1:68" ht="42" customHeight="1" x14ac:dyDescent="0.2">
      <c r="A393" s="95"/>
      <c r="B393" s="139"/>
      <c r="C393" s="536"/>
      <c r="D393" s="538"/>
      <c r="E393" s="538"/>
      <c r="F393" s="538"/>
      <c r="G393" s="538"/>
      <c r="H393" s="537"/>
      <c r="I393" s="99" t="s">
        <v>479</v>
      </c>
      <c r="J393" s="98">
        <v>1.49</v>
      </c>
      <c r="K393" s="99"/>
      <c r="L393" s="101">
        <v>23.340000000000146</v>
      </c>
      <c r="M393" s="101">
        <v>8232.17</v>
      </c>
      <c r="N393" s="101">
        <v>0</v>
      </c>
      <c r="O393" s="101">
        <v>8232.17</v>
      </c>
      <c r="P393" s="99"/>
      <c r="Q393" s="101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113">
        <v>0.2235</v>
      </c>
      <c r="AO393" s="113">
        <v>0.2235</v>
      </c>
      <c r="AP393" s="113">
        <v>0.2235</v>
      </c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113">
        <v>0.2235</v>
      </c>
      <c r="BD393" s="99"/>
      <c r="BE393" s="113">
        <v>0.2235</v>
      </c>
      <c r="BF393" s="99"/>
      <c r="BG393" s="99"/>
      <c r="BH393" s="99"/>
      <c r="BI393" s="99"/>
      <c r="BJ393" s="99"/>
      <c r="BK393" s="113">
        <v>0.2235</v>
      </c>
      <c r="BL393" s="99"/>
      <c r="BM393" s="99"/>
      <c r="BN393" s="113">
        <v>0.14899999999999999</v>
      </c>
      <c r="BO393" s="99"/>
    </row>
    <row r="394" spans="1:68" s="77" customFormat="1" ht="14.1" customHeight="1" x14ac:dyDescent="0.2">
      <c r="A394" s="96"/>
      <c r="B394" s="140">
        <v>164</v>
      </c>
      <c r="C394" s="536" t="s">
        <v>466</v>
      </c>
      <c r="D394" s="538" t="s">
        <v>467</v>
      </c>
      <c r="E394" s="538"/>
      <c r="F394" s="538"/>
      <c r="G394" s="538"/>
      <c r="H394" s="555" t="s">
        <v>1020</v>
      </c>
      <c r="I394" s="101"/>
      <c r="J394" s="101"/>
      <c r="K394" s="102">
        <v>42820.46</v>
      </c>
      <c r="L394" s="102">
        <v>43171.1</v>
      </c>
      <c r="M394" s="102">
        <v>44242.34</v>
      </c>
      <c r="N394" s="102">
        <v>0</v>
      </c>
      <c r="O394" s="102">
        <v>44242.34</v>
      </c>
      <c r="P394" s="102">
        <v>44242.34</v>
      </c>
      <c r="Q394" s="102">
        <v>44242.34</v>
      </c>
      <c r="R394" s="102">
        <v>56005.25</v>
      </c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>
        <v>7791.8</v>
      </c>
      <c r="AO394" s="102">
        <v>7842.44</v>
      </c>
      <c r="AP394" s="102">
        <v>7893.42</v>
      </c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>
        <v>8587.06</v>
      </c>
      <c r="BD394" s="102"/>
      <c r="BE394" s="102">
        <v>8699.0499999999993</v>
      </c>
      <c r="BF394" s="102"/>
      <c r="BG394" s="102"/>
      <c r="BH394" s="102"/>
      <c r="BI394" s="102"/>
      <c r="BJ394" s="102"/>
      <c r="BK394" s="102">
        <v>9043.8799999999992</v>
      </c>
      <c r="BL394" s="101"/>
      <c r="BM394" s="101"/>
      <c r="BN394" s="101">
        <v>6147.6</v>
      </c>
      <c r="BO394" s="101"/>
    </row>
    <row r="395" spans="1:68" ht="14.1" customHeight="1" x14ac:dyDescent="0.2">
      <c r="A395" s="95"/>
      <c r="B395" s="139"/>
      <c r="C395" s="536"/>
      <c r="D395" s="538"/>
      <c r="E395" s="538"/>
      <c r="F395" s="538"/>
      <c r="G395" s="538"/>
      <c r="H395" s="555"/>
      <c r="I395" s="99" t="s">
        <v>156</v>
      </c>
      <c r="J395" s="98">
        <v>40.903799999999997</v>
      </c>
      <c r="K395" s="99"/>
      <c r="L395" s="101">
        <v>350.63999999999942</v>
      </c>
      <c r="M395" s="101">
        <v>42820.46</v>
      </c>
      <c r="N395" s="101">
        <v>0</v>
      </c>
      <c r="O395" s="101">
        <v>42820.46</v>
      </c>
      <c r="P395" s="99"/>
      <c r="Q395" s="101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113">
        <v>6.1355700000000004</v>
      </c>
      <c r="AO395" s="113">
        <v>6.1355700000000004</v>
      </c>
      <c r="AP395" s="113">
        <v>6.1355700000000004</v>
      </c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113">
        <v>6.1355700000000004</v>
      </c>
      <c r="BD395" s="99"/>
      <c r="BE395" s="113">
        <v>6.1355700000000004</v>
      </c>
      <c r="BF395" s="99"/>
      <c r="BG395" s="99"/>
      <c r="BH395" s="99"/>
      <c r="BI395" s="99"/>
      <c r="BJ395" s="99"/>
      <c r="BK395" s="113">
        <v>6.1355700000000004</v>
      </c>
      <c r="BL395" s="99"/>
      <c r="BM395" s="99"/>
      <c r="BN395" s="113">
        <v>4.0903799999999997</v>
      </c>
      <c r="BO395" s="99"/>
    </row>
    <row r="396" spans="1:68" s="77" customFormat="1" ht="14.1" customHeight="1" x14ac:dyDescent="0.2">
      <c r="A396" s="96"/>
      <c r="B396" s="140">
        <v>165</v>
      </c>
      <c r="C396" s="536" t="s">
        <v>352</v>
      </c>
      <c r="D396" s="536" t="s">
        <v>353</v>
      </c>
      <c r="E396" s="536"/>
      <c r="F396" s="536"/>
      <c r="G396" s="536"/>
      <c r="H396" s="537" t="s">
        <v>1021</v>
      </c>
      <c r="I396" s="101"/>
      <c r="J396" s="101"/>
      <c r="K396" s="102">
        <v>3541.76</v>
      </c>
      <c r="L396" s="102">
        <v>3542.56</v>
      </c>
      <c r="M396" s="102">
        <v>3659.37</v>
      </c>
      <c r="N396" s="102">
        <v>0</v>
      </c>
      <c r="O396" s="102">
        <v>3659.37</v>
      </c>
      <c r="P396" s="102">
        <v>3659.37</v>
      </c>
      <c r="Q396" s="102">
        <v>3659.37</v>
      </c>
      <c r="R396" s="102">
        <v>4632.3</v>
      </c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>
        <v>644.48</v>
      </c>
      <c r="AO396" s="102">
        <v>648.66999999999996</v>
      </c>
      <c r="AP396" s="102">
        <v>652.89</v>
      </c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>
        <v>710.26</v>
      </c>
      <c r="BD396" s="102"/>
      <c r="BE396" s="102">
        <v>719.52</v>
      </c>
      <c r="BF396" s="102"/>
      <c r="BG396" s="102"/>
      <c r="BH396" s="102"/>
      <c r="BI396" s="102"/>
      <c r="BJ396" s="102"/>
      <c r="BK396" s="102">
        <v>748.04</v>
      </c>
      <c r="BL396" s="101"/>
      <c r="BM396" s="101"/>
      <c r="BN396" s="101">
        <v>508.44</v>
      </c>
      <c r="BO396" s="101"/>
    </row>
    <row r="397" spans="1:68" ht="14.1" customHeight="1" x14ac:dyDescent="0.2">
      <c r="A397" s="95"/>
      <c r="B397" s="139"/>
      <c r="C397" s="536"/>
      <c r="D397" s="536"/>
      <c r="E397" s="536"/>
      <c r="F397" s="536"/>
      <c r="G397" s="536"/>
      <c r="H397" s="537"/>
      <c r="I397" s="99" t="s">
        <v>156</v>
      </c>
      <c r="J397" s="98">
        <v>40.904000000000003</v>
      </c>
      <c r="K397" s="99"/>
      <c r="L397" s="101">
        <v>0.79999999999972715</v>
      </c>
      <c r="M397" s="101">
        <v>3541.76</v>
      </c>
      <c r="N397" s="101">
        <v>0</v>
      </c>
      <c r="O397" s="101">
        <v>3541.76</v>
      </c>
      <c r="P397" s="99"/>
      <c r="Q397" s="101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113">
        <v>6.1356000000000002</v>
      </c>
      <c r="AO397" s="113">
        <v>6.1356000000000002</v>
      </c>
      <c r="AP397" s="113">
        <v>6.1356000000000002</v>
      </c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113">
        <v>6.1356000000000002</v>
      </c>
      <c r="BD397" s="99"/>
      <c r="BE397" s="113">
        <v>6.1356000000000002</v>
      </c>
      <c r="BF397" s="99"/>
      <c r="BG397" s="99"/>
      <c r="BH397" s="99"/>
      <c r="BI397" s="99"/>
      <c r="BJ397" s="99"/>
      <c r="BK397" s="113">
        <v>6.1356000000000002</v>
      </c>
      <c r="BL397" s="99"/>
      <c r="BM397" s="99"/>
      <c r="BN397" s="113">
        <v>4.0903999999999998</v>
      </c>
      <c r="BO397" s="99"/>
    </row>
    <row r="398" spans="1:68" s="77" customFormat="1" ht="14.1" customHeight="1" x14ac:dyDescent="0.2">
      <c r="A398" s="96"/>
      <c r="B398" s="140">
        <v>166</v>
      </c>
      <c r="C398" s="536" t="s">
        <v>466</v>
      </c>
      <c r="D398" s="538" t="s">
        <v>467</v>
      </c>
      <c r="E398" s="538"/>
      <c r="F398" s="538"/>
      <c r="G398" s="538"/>
      <c r="H398" s="537" t="s">
        <v>1022</v>
      </c>
      <c r="I398" s="101"/>
      <c r="J398" s="101"/>
      <c r="K398" s="102">
        <v>263.75</v>
      </c>
      <c r="L398" s="102">
        <v>266.16000000000003</v>
      </c>
      <c r="M398" s="102">
        <v>272.51</v>
      </c>
      <c r="N398" s="102">
        <v>0</v>
      </c>
      <c r="O398" s="102">
        <v>272.51</v>
      </c>
      <c r="P398" s="102">
        <v>272.51</v>
      </c>
      <c r="Q398" s="102">
        <v>272.51</v>
      </c>
      <c r="R398" s="102">
        <v>378.66</v>
      </c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1"/>
      <c r="BM398" s="101"/>
      <c r="BN398" s="101">
        <v>378.66</v>
      </c>
      <c r="BO398" s="101"/>
    </row>
    <row r="399" spans="1:68" ht="14.1" customHeight="1" x14ac:dyDescent="0.2">
      <c r="A399" s="95"/>
      <c r="B399" s="139"/>
      <c r="C399" s="536"/>
      <c r="D399" s="538"/>
      <c r="E399" s="538"/>
      <c r="F399" s="538"/>
      <c r="G399" s="538"/>
      <c r="H399" s="537"/>
      <c r="I399" s="99" t="s">
        <v>82</v>
      </c>
      <c r="J399" s="98">
        <v>3.8956</v>
      </c>
      <c r="K399" s="99"/>
      <c r="L399" s="101">
        <v>2.410000000000025</v>
      </c>
      <c r="M399" s="101">
        <v>263.75</v>
      </c>
      <c r="N399" s="101">
        <v>0</v>
      </c>
      <c r="O399" s="101">
        <v>263.75</v>
      </c>
      <c r="P399" s="99"/>
      <c r="Q399" s="101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99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99"/>
      <c r="BN399" s="113">
        <v>3.8956</v>
      </c>
      <c r="BO399" s="99"/>
    </row>
    <row r="400" spans="1:68" ht="12.75" x14ac:dyDescent="0.2">
      <c r="A400" s="87"/>
      <c r="B400" s="137"/>
      <c r="C400" s="88" t="s">
        <v>486</v>
      </c>
      <c r="D400" s="539" t="s">
        <v>487</v>
      </c>
      <c r="E400" s="539"/>
      <c r="F400" s="539"/>
      <c r="G400" s="539"/>
      <c r="H400" s="89"/>
      <c r="I400" s="89"/>
      <c r="J400" s="89"/>
      <c r="K400" s="90">
        <v>1349764.67</v>
      </c>
      <c r="L400" s="90">
        <v>1350884.44</v>
      </c>
      <c r="M400" s="90">
        <v>1394584.49</v>
      </c>
      <c r="N400" s="90">
        <v>0</v>
      </c>
      <c r="O400" s="90">
        <v>1394584.49</v>
      </c>
      <c r="P400" s="90">
        <v>1394584.49</v>
      </c>
      <c r="Q400" s="90">
        <v>1395498.15</v>
      </c>
      <c r="R400" s="90">
        <v>1447922.7000000002</v>
      </c>
      <c r="S400" s="90">
        <v>0</v>
      </c>
      <c r="T400" s="90">
        <v>0</v>
      </c>
      <c r="U400" s="90">
        <v>0</v>
      </c>
      <c r="V400" s="90">
        <v>699626.76</v>
      </c>
      <c r="W400" s="90">
        <v>748295.94000000006</v>
      </c>
      <c r="X400" s="90">
        <v>0</v>
      </c>
      <c r="Y400" s="90">
        <v>0</v>
      </c>
      <c r="Z400" s="90">
        <v>0</v>
      </c>
      <c r="AA400" s="90">
        <v>0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0</v>
      </c>
      <c r="AT400" s="90">
        <v>0</v>
      </c>
      <c r="AU400" s="90">
        <v>0</v>
      </c>
      <c r="AV400" s="90">
        <v>0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  <c r="BF400" s="90">
        <v>0</v>
      </c>
      <c r="BG400" s="90">
        <v>0</v>
      </c>
      <c r="BH400" s="90">
        <v>0</v>
      </c>
      <c r="BI400" s="90">
        <v>0</v>
      </c>
      <c r="BJ400" s="90">
        <v>0</v>
      </c>
      <c r="BK400" s="90">
        <v>0</v>
      </c>
      <c r="BL400" s="90">
        <v>0</v>
      </c>
      <c r="BM400" s="90">
        <v>0</v>
      </c>
      <c r="BN400" s="90">
        <v>0</v>
      </c>
      <c r="BO400" s="90">
        <v>0</v>
      </c>
      <c r="BP400" s="78">
        <v>0</v>
      </c>
    </row>
    <row r="401" spans="1:68" s="77" customFormat="1" ht="14.1" customHeight="1" x14ac:dyDescent="0.2">
      <c r="A401" s="91"/>
      <c r="B401" s="138">
        <v>167</v>
      </c>
      <c r="C401" s="540" t="s">
        <v>460</v>
      </c>
      <c r="D401" s="541" t="s">
        <v>461</v>
      </c>
      <c r="E401" s="541"/>
      <c r="F401" s="541"/>
      <c r="G401" s="541"/>
      <c r="H401" s="542" t="s">
        <v>961</v>
      </c>
      <c r="I401" s="93"/>
      <c r="J401" s="93"/>
      <c r="K401" s="94">
        <v>1310288.06</v>
      </c>
      <c r="L401" s="94">
        <v>1311229.98</v>
      </c>
      <c r="M401" s="94">
        <v>1353797.03</v>
      </c>
      <c r="N401" s="94">
        <v>0</v>
      </c>
      <c r="O401" s="94">
        <v>1353797.03</v>
      </c>
      <c r="P401" s="94">
        <v>1353797.03</v>
      </c>
      <c r="Q401" s="94">
        <v>1354526.93</v>
      </c>
      <c r="R401" s="94">
        <v>1405243.8900000001</v>
      </c>
      <c r="S401" s="94"/>
      <c r="T401" s="94"/>
      <c r="U401" s="94"/>
      <c r="V401" s="94">
        <v>699626.76</v>
      </c>
      <c r="W401" s="94">
        <v>705617.13</v>
      </c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3"/>
      <c r="BM401" s="93"/>
      <c r="BN401" s="93"/>
      <c r="BO401" s="93"/>
    </row>
    <row r="402" spans="1:68" ht="14.1" customHeight="1" x14ac:dyDescent="0.2">
      <c r="A402" s="95"/>
      <c r="B402" s="139"/>
      <c r="C402" s="536"/>
      <c r="D402" s="538"/>
      <c r="E402" s="538"/>
      <c r="F402" s="538"/>
      <c r="G402" s="538"/>
      <c r="H402" s="537"/>
      <c r="I402" s="99" t="s">
        <v>78</v>
      </c>
      <c r="J402" s="98">
        <v>360.93</v>
      </c>
      <c r="K402" s="99"/>
      <c r="L402" s="101">
        <v>941.91999999992549</v>
      </c>
      <c r="M402" s="101">
        <v>1310288.06</v>
      </c>
      <c r="N402" s="101">
        <v>0</v>
      </c>
      <c r="O402" s="101">
        <v>1310288.06</v>
      </c>
      <c r="P402" s="99"/>
      <c r="Q402" s="101">
        <v>729.9</v>
      </c>
      <c r="R402" s="99"/>
      <c r="S402" s="99"/>
      <c r="T402" s="99"/>
      <c r="U402" s="99"/>
      <c r="V402" s="113">
        <v>180.465</v>
      </c>
      <c r="W402" s="113">
        <v>180.465</v>
      </c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99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99"/>
      <c r="BN402" s="99"/>
      <c r="BO402" s="99"/>
    </row>
    <row r="403" spans="1:68" s="77" customFormat="1" ht="14.1" customHeight="1" x14ac:dyDescent="0.2">
      <c r="A403" s="96"/>
      <c r="B403" s="140">
        <v>168</v>
      </c>
      <c r="C403" s="536" t="s">
        <v>460</v>
      </c>
      <c r="D403" s="538" t="s">
        <v>461</v>
      </c>
      <c r="E403" s="538"/>
      <c r="F403" s="538"/>
      <c r="G403" s="538"/>
      <c r="H403" s="537" t="s">
        <v>1024</v>
      </c>
      <c r="I403" s="101"/>
      <c r="J403" s="101"/>
      <c r="K403" s="102">
        <v>20620.2</v>
      </c>
      <c r="L403" s="102">
        <v>20644.27</v>
      </c>
      <c r="M403" s="102">
        <v>21304.91</v>
      </c>
      <c r="N403" s="102">
        <v>0</v>
      </c>
      <c r="O403" s="102">
        <v>21304.91</v>
      </c>
      <c r="P403" s="102">
        <v>21304.91</v>
      </c>
      <c r="Q403" s="102">
        <v>21329.78</v>
      </c>
      <c r="R403" s="102">
        <v>22218.76</v>
      </c>
      <c r="S403" s="102"/>
      <c r="T403" s="102"/>
      <c r="U403" s="102"/>
      <c r="V403" s="102"/>
      <c r="W403" s="102">
        <v>22218.76</v>
      </c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1"/>
      <c r="BM403" s="101"/>
      <c r="BN403" s="101"/>
      <c r="BO403" s="101"/>
    </row>
    <row r="404" spans="1:68" ht="14.1" customHeight="1" x14ac:dyDescent="0.2">
      <c r="A404" s="95"/>
      <c r="B404" s="139"/>
      <c r="C404" s="536"/>
      <c r="D404" s="538"/>
      <c r="E404" s="538"/>
      <c r="F404" s="538"/>
      <c r="G404" s="538"/>
      <c r="H404" s="537"/>
      <c r="I404" s="99" t="s">
        <v>102</v>
      </c>
      <c r="J404" s="98">
        <v>1.948</v>
      </c>
      <c r="K404" s="99"/>
      <c r="L404" s="101">
        <v>24.069999999999709</v>
      </c>
      <c r="M404" s="101">
        <v>20620.2</v>
      </c>
      <c r="N404" s="101">
        <v>0</v>
      </c>
      <c r="O404" s="101">
        <v>20620.2</v>
      </c>
      <c r="P404" s="99"/>
      <c r="Q404" s="101">
        <v>24.87</v>
      </c>
      <c r="R404" s="99"/>
      <c r="S404" s="99"/>
      <c r="T404" s="99"/>
      <c r="U404" s="99"/>
      <c r="V404" s="99"/>
      <c r="W404" s="113">
        <v>1.948</v>
      </c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99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99"/>
      <c r="BN404" s="99"/>
      <c r="BO404" s="99"/>
    </row>
    <row r="405" spans="1:68" s="77" customFormat="1" ht="14.1" customHeight="1" x14ac:dyDescent="0.2">
      <c r="A405" s="96"/>
      <c r="B405" s="140">
        <v>169</v>
      </c>
      <c r="C405" s="536" t="s">
        <v>466</v>
      </c>
      <c r="D405" s="538" t="s">
        <v>467</v>
      </c>
      <c r="E405" s="538"/>
      <c r="F405" s="538"/>
      <c r="G405" s="538"/>
      <c r="H405" s="537" t="s">
        <v>1025</v>
      </c>
      <c r="I405" s="101"/>
      <c r="J405" s="101"/>
      <c r="K405" s="102">
        <v>18856.41</v>
      </c>
      <c r="L405" s="102">
        <v>19010.189999999999</v>
      </c>
      <c r="M405" s="102">
        <v>19482.55</v>
      </c>
      <c r="N405" s="102">
        <v>0</v>
      </c>
      <c r="O405" s="102">
        <v>19482.55</v>
      </c>
      <c r="P405" s="102">
        <v>19482.55</v>
      </c>
      <c r="Q405" s="102">
        <v>19641.439999999999</v>
      </c>
      <c r="R405" s="102">
        <v>20460.05</v>
      </c>
      <c r="S405" s="102"/>
      <c r="T405" s="102"/>
      <c r="U405" s="102"/>
      <c r="V405" s="102"/>
      <c r="W405" s="102">
        <v>20460.05</v>
      </c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1"/>
      <c r="BM405" s="101"/>
      <c r="BN405" s="101"/>
      <c r="BO405" s="101"/>
    </row>
    <row r="406" spans="1:68" ht="14.1" customHeight="1" x14ac:dyDescent="0.2">
      <c r="A406" s="95"/>
      <c r="B406" s="139"/>
      <c r="C406" s="536"/>
      <c r="D406" s="538"/>
      <c r="E406" s="538"/>
      <c r="F406" s="538"/>
      <c r="G406" s="538"/>
      <c r="H406" s="537"/>
      <c r="I406" s="99" t="s">
        <v>306</v>
      </c>
      <c r="J406" s="98">
        <v>0.32624999999999998</v>
      </c>
      <c r="K406" s="99"/>
      <c r="L406" s="101">
        <v>153.77999999999884</v>
      </c>
      <c r="M406" s="101">
        <v>18856.41</v>
      </c>
      <c r="N406" s="101">
        <v>0</v>
      </c>
      <c r="O406" s="101">
        <v>18856.41</v>
      </c>
      <c r="P406" s="99"/>
      <c r="Q406" s="101">
        <v>158.88999999999999</v>
      </c>
      <c r="R406" s="99"/>
      <c r="S406" s="99"/>
      <c r="T406" s="99"/>
      <c r="U406" s="99"/>
      <c r="V406" s="99"/>
      <c r="W406" s="113">
        <v>0.32624999999999998</v>
      </c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99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99"/>
      <c r="BN406" s="99"/>
      <c r="BO406" s="99"/>
    </row>
    <row r="407" spans="1:68" ht="27.95" customHeight="1" x14ac:dyDescent="0.2">
      <c r="A407" s="87"/>
      <c r="B407" s="137"/>
      <c r="C407" s="88" t="s">
        <v>490</v>
      </c>
      <c r="D407" s="557" t="s">
        <v>491</v>
      </c>
      <c r="E407" s="557"/>
      <c r="F407" s="557"/>
      <c r="G407" s="557"/>
      <c r="H407" s="89"/>
      <c r="I407" s="89"/>
      <c r="J407" s="89"/>
      <c r="K407" s="90">
        <v>28367.55</v>
      </c>
      <c r="L407" s="90">
        <v>28360.080000000002</v>
      </c>
      <c r="M407" s="90">
        <v>29309.51</v>
      </c>
      <c r="N407" s="90">
        <v>0</v>
      </c>
      <c r="O407" s="90">
        <v>29309.51</v>
      </c>
      <c r="P407" s="90">
        <v>29309.51</v>
      </c>
      <c r="Q407" s="90">
        <v>29301.789999999997</v>
      </c>
      <c r="R407" s="90">
        <v>30523.03</v>
      </c>
      <c r="S407" s="90">
        <v>0</v>
      </c>
      <c r="T407" s="90">
        <v>0</v>
      </c>
      <c r="U407" s="90">
        <v>0</v>
      </c>
      <c r="V407" s="90">
        <v>0</v>
      </c>
      <c r="W407" s="90">
        <v>30523.03</v>
      </c>
      <c r="X407" s="90">
        <v>0</v>
      </c>
      <c r="Y407" s="90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0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0</v>
      </c>
      <c r="AU407" s="90">
        <v>0</v>
      </c>
      <c r="AV407" s="90">
        <v>0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90">
        <v>0</v>
      </c>
      <c r="BF407" s="90">
        <v>0</v>
      </c>
      <c r="BG407" s="90">
        <v>0</v>
      </c>
      <c r="BH407" s="90">
        <v>0</v>
      </c>
      <c r="BI407" s="90">
        <v>0</v>
      </c>
      <c r="BJ407" s="90">
        <v>0</v>
      </c>
      <c r="BK407" s="90">
        <v>0</v>
      </c>
      <c r="BL407" s="90">
        <v>0</v>
      </c>
      <c r="BM407" s="90">
        <v>0</v>
      </c>
      <c r="BN407" s="90">
        <v>0</v>
      </c>
      <c r="BO407" s="90">
        <v>0</v>
      </c>
      <c r="BP407" s="78">
        <v>0</v>
      </c>
    </row>
    <row r="408" spans="1:68" s="77" customFormat="1" ht="14.1" customHeight="1" x14ac:dyDescent="0.2">
      <c r="A408" s="91"/>
      <c r="B408" s="138">
        <v>170</v>
      </c>
      <c r="C408" s="540" t="s">
        <v>460</v>
      </c>
      <c r="D408" s="541" t="s">
        <v>461</v>
      </c>
      <c r="E408" s="541"/>
      <c r="F408" s="541"/>
      <c r="G408" s="541"/>
      <c r="H408" s="542" t="s">
        <v>1027</v>
      </c>
      <c r="I408" s="93"/>
      <c r="J408" s="93"/>
      <c r="K408" s="94">
        <v>28367.55</v>
      </c>
      <c r="L408" s="94">
        <v>28360.080000000002</v>
      </c>
      <c r="M408" s="94">
        <v>29309.51</v>
      </c>
      <c r="N408" s="94">
        <v>0</v>
      </c>
      <c r="O408" s="94">
        <v>29309.51</v>
      </c>
      <c r="P408" s="94">
        <v>29309.51</v>
      </c>
      <c r="Q408" s="94">
        <v>29301.789999999997</v>
      </c>
      <c r="R408" s="94">
        <v>30523.03</v>
      </c>
      <c r="S408" s="94"/>
      <c r="T408" s="94"/>
      <c r="U408" s="94"/>
      <c r="V408" s="94"/>
      <c r="W408" s="94">
        <v>30523.03</v>
      </c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3"/>
      <c r="BM408" s="93"/>
      <c r="BN408" s="93"/>
      <c r="BO408" s="93"/>
    </row>
    <row r="409" spans="1:68" ht="14.1" customHeight="1" x14ac:dyDescent="0.2">
      <c r="A409" s="95"/>
      <c r="B409" s="139"/>
      <c r="C409" s="536"/>
      <c r="D409" s="538"/>
      <c r="E409" s="538"/>
      <c r="F409" s="538"/>
      <c r="G409" s="538"/>
      <c r="H409" s="537"/>
      <c r="I409" s="97" t="s">
        <v>144</v>
      </c>
      <c r="J409" s="98">
        <v>7.7909999999999993E-2</v>
      </c>
      <c r="K409" s="99"/>
      <c r="L409" s="101">
        <v>-7.4699999999975262</v>
      </c>
      <c r="M409" s="101">
        <v>28367.55</v>
      </c>
      <c r="N409" s="101">
        <v>0</v>
      </c>
      <c r="O409" s="101">
        <v>28367.55</v>
      </c>
      <c r="P409" s="99"/>
      <c r="Q409" s="101">
        <v>-7.72</v>
      </c>
      <c r="R409" s="99"/>
      <c r="S409" s="99"/>
      <c r="T409" s="99"/>
      <c r="U409" s="99"/>
      <c r="V409" s="99"/>
      <c r="W409" s="113">
        <v>7.7909999999999993E-2</v>
      </c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99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99"/>
      <c r="BN409" s="99"/>
      <c r="BO409" s="99"/>
    </row>
    <row r="410" spans="1:68" ht="27.95" customHeight="1" x14ac:dyDescent="0.2">
      <c r="A410" s="83"/>
      <c r="B410" s="136"/>
      <c r="C410" s="84" t="s">
        <v>1030</v>
      </c>
      <c r="D410" s="535" t="s">
        <v>493</v>
      </c>
      <c r="E410" s="535"/>
      <c r="F410" s="535"/>
      <c r="G410" s="535"/>
      <c r="H410" s="85"/>
      <c r="I410" s="85"/>
      <c r="J410" s="85"/>
      <c r="K410" s="86">
        <v>1012158.6500000001</v>
      </c>
      <c r="L410" s="86">
        <v>1014397.2200000002</v>
      </c>
      <c r="M410" s="86">
        <v>1045768.0299999998</v>
      </c>
      <c r="N410" s="86"/>
      <c r="O410" s="86">
        <v>1045768.0299999998</v>
      </c>
      <c r="P410" s="86">
        <v>1045768.0299999998</v>
      </c>
      <c r="Q410" s="86">
        <v>1046739.4499999998</v>
      </c>
      <c r="R410" s="86">
        <v>1274907.8400000001</v>
      </c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>
        <v>184176.84</v>
      </c>
      <c r="AO410" s="86">
        <v>185373.96999999997</v>
      </c>
      <c r="AP410" s="86">
        <v>186578.92</v>
      </c>
      <c r="AQ410" s="86"/>
      <c r="AR410" s="86"/>
      <c r="AS410" s="86"/>
      <c r="AT410" s="86"/>
      <c r="AU410" s="86"/>
      <c r="AV410" s="86">
        <v>194403.75999999995</v>
      </c>
      <c r="AW410" s="86">
        <v>195667.38999999998</v>
      </c>
      <c r="AX410" s="86">
        <v>196852.32</v>
      </c>
      <c r="AY410" s="86">
        <v>131854.64000000004</v>
      </c>
      <c r="AZ410" s="86"/>
      <c r="BA410" s="86"/>
      <c r="BB410" s="86"/>
      <c r="BC410" s="86"/>
      <c r="BD410" s="86"/>
      <c r="BE410" s="86"/>
      <c r="BF410" s="86"/>
      <c r="BG410" s="86"/>
      <c r="BH410" s="86"/>
      <c r="BI410" s="86"/>
      <c r="BJ410" s="86"/>
      <c r="BK410" s="86"/>
      <c r="BL410" s="86"/>
      <c r="BM410" s="86"/>
      <c r="BN410" s="86"/>
      <c r="BO410" s="86"/>
      <c r="BP410" s="78"/>
    </row>
    <row r="411" spans="1:68" ht="27.95" customHeight="1" x14ac:dyDescent="0.2">
      <c r="A411" s="87"/>
      <c r="B411" s="137"/>
      <c r="C411" s="88" t="s">
        <v>494</v>
      </c>
      <c r="D411" s="557" t="s">
        <v>495</v>
      </c>
      <c r="E411" s="557"/>
      <c r="F411" s="557"/>
      <c r="G411" s="557"/>
      <c r="H411" s="89"/>
      <c r="I411" s="89"/>
      <c r="J411" s="89"/>
      <c r="K411" s="90">
        <v>410260.86000000004</v>
      </c>
      <c r="L411" s="90">
        <v>411637.93000000005</v>
      </c>
      <c r="M411" s="90">
        <v>423883.83</v>
      </c>
      <c r="N411" s="90">
        <v>0</v>
      </c>
      <c r="O411" s="90">
        <v>423883.83</v>
      </c>
      <c r="P411" s="90">
        <v>423883.83</v>
      </c>
      <c r="Q411" s="90">
        <v>424481.40999999992</v>
      </c>
      <c r="R411" s="90">
        <v>517015.21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0</v>
      </c>
      <c r="AN411" s="90">
        <v>74652.87</v>
      </c>
      <c r="AO411" s="90">
        <v>75138.099999999991</v>
      </c>
      <c r="AP411" s="90">
        <v>75626.5</v>
      </c>
      <c r="AQ411" s="90">
        <v>0</v>
      </c>
      <c r="AR411" s="90">
        <v>0</v>
      </c>
      <c r="AS411" s="90">
        <v>0</v>
      </c>
      <c r="AT411" s="90">
        <v>0</v>
      </c>
      <c r="AU411" s="90">
        <v>0</v>
      </c>
      <c r="AV411" s="90">
        <v>78888.19</v>
      </c>
      <c r="AW411" s="90">
        <v>79400.960000000006</v>
      </c>
      <c r="AX411" s="90">
        <v>79863.599999999991</v>
      </c>
      <c r="AY411" s="90">
        <v>53444.990000000005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  <c r="BF411" s="90">
        <v>0</v>
      </c>
      <c r="BG411" s="90">
        <v>0</v>
      </c>
      <c r="BH411" s="90">
        <v>0</v>
      </c>
      <c r="BI411" s="90">
        <v>0</v>
      </c>
      <c r="BJ411" s="90">
        <v>0</v>
      </c>
      <c r="BK411" s="90">
        <v>0</v>
      </c>
      <c r="BL411" s="90">
        <v>0</v>
      </c>
      <c r="BM411" s="90">
        <v>0</v>
      </c>
      <c r="BN411" s="90">
        <v>0</v>
      </c>
      <c r="BO411" s="90">
        <v>0</v>
      </c>
      <c r="BP411" s="78">
        <v>0</v>
      </c>
    </row>
    <row r="412" spans="1:68" s="77" customFormat="1" ht="14.1" customHeight="1" x14ac:dyDescent="0.2">
      <c r="A412" s="91"/>
      <c r="B412" s="138">
        <v>171</v>
      </c>
      <c r="C412" s="540" t="s">
        <v>496</v>
      </c>
      <c r="D412" s="541" t="s">
        <v>497</v>
      </c>
      <c r="E412" s="541"/>
      <c r="F412" s="541"/>
      <c r="G412" s="541"/>
      <c r="H412" s="542" t="s">
        <v>839</v>
      </c>
      <c r="I412" s="93"/>
      <c r="J412" s="93"/>
      <c r="K412" s="94">
        <v>19427.32</v>
      </c>
      <c r="L412" s="94">
        <v>19515.740000000002</v>
      </c>
      <c r="M412" s="94">
        <v>20072.419999999998</v>
      </c>
      <c r="N412" s="94">
        <v>0</v>
      </c>
      <c r="O412" s="94">
        <v>20072.419999999998</v>
      </c>
      <c r="P412" s="94">
        <v>20072.419999999998</v>
      </c>
      <c r="Q412" s="94">
        <v>20110.789999999997</v>
      </c>
      <c r="R412" s="94">
        <v>24495.07</v>
      </c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>
        <v>3535.08</v>
      </c>
      <c r="AO412" s="94">
        <v>3558.06</v>
      </c>
      <c r="AP412" s="94">
        <v>3581.18</v>
      </c>
      <c r="AQ412" s="94"/>
      <c r="AR412" s="94"/>
      <c r="AS412" s="94"/>
      <c r="AT412" s="94"/>
      <c r="AU412" s="94"/>
      <c r="AV412" s="94">
        <v>3740.09</v>
      </c>
      <c r="AW412" s="94">
        <v>3764.4</v>
      </c>
      <c r="AX412" s="94">
        <v>3785.43</v>
      </c>
      <c r="AY412" s="94">
        <v>2530.83</v>
      </c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3"/>
      <c r="BM412" s="93"/>
      <c r="BN412" s="93"/>
      <c r="BO412" s="93"/>
    </row>
    <row r="413" spans="1:68" ht="14.1" customHeight="1" x14ac:dyDescent="0.2">
      <c r="A413" s="95"/>
      <c r="B413" s="139"/>
      <c r="C413" s="536"/>
      <c r="D413" s="538"/>
      <c r="E413" s="538"/>
      <c r="F413" s="538"/>
      <c r="G413" s="538"/>
      <c r="H413" s="537"/>
      <c r="I413" s="99" t="s">
        <v>156</v>
      </c>
      <c r="J413" s="98">
        <v>1003.12</v>
      </c>
      <c r="K413" s="99"/>
      <c r="L413" s="101">
        <v>88.420000000001892</v>
      </c>
      <c r="M413" s="101">
        <v>19427.32</v>
      </c>
      <c r="N413" s="101">
        <v>0</v>
      </c>
      <c r="O413" s="101">
        <v>19427.32</v>
      </c>
      <c r="P413" s="99"/>
      <c r="Q413" s="101">
        <v>38.369999999999997</v>
      </c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113">
        <v>150.46799999999999</v>
      </c>
      <c r="AO413" s="113">
        <v>150.46799999999999</v>
      </c>
      <c r="AP413" s="113">
        <v>150.46799999999999</v>
      </c>
      <c r="AQ413" s="99"/>
      <c r="AR413" s="99"/>
      <c r="AS413" s="99"/>
      <c r="AT413" s="99"/>
      <c r="AU413" s="99"/>
      <c r="AV413" s="113">
        <v>150.46799999999999</v>
      </c>
      <c r="AW413" s="113">
        <v>150.46799999999999</v>
      </c>
      <c r="AX413" s="113">
        <v>150.46799999999999</v>
      </c>
      <c r="AY413" s="113">
        <v>100.312</v>
      </c>
      <c r="AZ413" s="99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99"/>
      <c r="BN413" s="99"/>
      <c r="BO413" s="99"/>
    </row>
    <row r="414" spans="1:68" s="77" customFormat="1" ht="14.1" customHeight="1" x14ac:dyDescent="0.2">
      <c r="A414" s="96"/>
      <c r="B414" s="140">
        <v>172</v>
      </c>
      <c r="C414" s="536" t="s">
        <v>499</v>
      </c>
      <c r="D414" s="538" t="s">
        <v>500</v>
      </c>
      <c r="E414" s="538"/>
      <c r="F414" s="538"/>
      <c r="G414" s="538"/>
      <c r="H414" s="537" t="s">
        <v>1031</v>
      </c>
      <c r="I414" s="101"/>
      <c r="J414" s="101"/>
      <c r="K414" s="102">
        <v>78198.570000000007</v>
      </c>
      <c r="L414" s="102">
        <v>78281.16</v>
      </c>
      <c r="M414" s="102">
        <v>80795.199999999997</v>
      </c>
      <c r="N414" s="102">
        <v>0</v>
      </c>
      <c r="O414" s="102">
        <v>80795.199999999997</v>
      </c>
      <c r="P414" s="102">
        <v>80795.199999999997</v>
      </c>
      <c r="Q414" s="102">
        <v>80831.039999999994</v>
      </c>
      <c r="R414" s="102">
        <v>98449.569999999992</v>
      </c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>
        <v>14229.35</v>
      </c>
      <c r="AO414" s="102">
        <v>14321.84</v>
      </c>
      <c r="AP414" s="102">
        <v>14414.94</v>
      </c>
      <c r="AQ414" s="102"/>
      <c r="AR414" s="102"/>
      <c r="AS414" s="102"/>
      <c r="AT414" s="102"/>
      <c r="AU414" s="102"/>
      <c r="AV414" s="102">
        <v>15002.16</v>
      </c>
      <c r="AW414" s="102">
        <v>15099.68</v>
      </c>
      <c r="AX414" s="102">
        <v>15194.62</v>
      </c>
      <c r="AY414" s="102">
        <v>10186.98</v>
      </c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1"/>
      <c r="BM414" s="101"/>
      <c r="BN414" s="101"/>
      <c r="BO414" s="101"/>
    </row>
    <row r="415" spans="1:68" ht="14.1" customHeight="1" x14ac:dyDescent="0.2">
      <c r="A415" s="95"/>
      <c r="B415" s="139"/>
      <c r="C415" s="536"/>
      <c r="D415" s="538"/>
      <c r="E415" s="538"/>
      <c r="F415" s="538"/>
      <c r="G415" s="538"/>
      <c r="H415" s="537"/>
      <c r="I415" s="99" t="s">
        <v>306</v>
      </c>
      <c r="J415" s="98">
        <v>0.26684999999999998</v>
      </c>
      <c r="K415" s="99"/>
      <c r="L415" s="101">
        <v>82.589999999996508</v>
      </c>
      <c r="M415" s="101">
        <v>78198.570000000007</v>
      </c>
      <c r="N415" s="101">
        <v>0</v>
      </c>
      <c r="O415" s="101">
        <v>78198.570000000007</v>
      </c>
      <c r="P415" s="99"/>
      <c r="Q415" s="101">
        <v>35.840000000000003</v>
      </c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113">
        <v>4.0027500000000001E-2</v>
      </c>
      <c r="AO415" s="113">
        <v>4.0027500000000001E-2</v>
      </c>
      <c r="AP415" s="113">
        <v>4.0027500000000001E-2</v>
      </c>
      <c r="AQ415" s="99"/>
      <c r="AR415" s="99"/>
      <c r="AS415" s="99"/>
      <c r="AT415" s="99"/>
      <c r="AU415" s="99"/>
      <c r="AV415" s="113">
        <v>4.0027500000000001E-2</v>
      </c>
      <c r="AW415" s="113">
        <v>4.0027500000000001E-2</v>
      </c>
      <c r="AX415" s="113">
        <v>4.0027500000000001E-2</v>
      </c>
      <c r="AY415" s="113">
        <v>2.6685E-2</v>
      </c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99"/>
      <c r="BN415" s="99"/>
      <c r="BO415" s="99"/>
    </row>
    <row r="416" spans="1:68" s="77" customFormat="1" ht="14.1" customHeight="1" x14ac:dyDescent="0.2">
      <c r="A416" s="96"/>
      <c r="B416" s="140">
        <v>173</v>
      </c>
      <c r="C416" s="536" t="s">
        <v>502</v>
      </c>
      <c r="D416" s="538" t="s">
        <v>503</v>
      </c>
      <c r="E416" s="538"/>
      <c r="F416" s="538"/>
      <c r="G416" s="538"/>
      <c r="H416" s="537" t="s">
        <v>1032</v>
      </c>
      <c r="I416" s="101"/>
      <c r="J416" s="101"/>
      <c r="K416" s="102">
        <v>37119.58</v>
      </c>
      <c r="L416" s="102">
        <v>37152.67</v>
      </c>
      <c r="M416" s="102">
        <v>38352.160000000003</v>
      </c>
      <c r="N416" s="102">
        <v>0</v>
      </c>
      <c r="O416" s="102">
        <v>38352.160000000003</v>
      </c>
      <c r="P416" s="102">
        <v>38352.160000000003</v>
      </c>
      <c r="Q416" s="102">
        <v>38366.520000000004</v>
      </c>
      <c r="R416" s="102">
        <v>46729.09</v>
      </c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>
        <v>6754.44</v>
      </c>
      <c r="AO416" s="102">
        <v>6798.34</v>
      </c>
      <c r="AP416" s="102">
        <v>6842.53</v>
      </c>
      <c r="AQ416" s="102"/>
      <c r="AR416" s="102"/>
      <c r="AS416" s="102"/>
      <c r="AT416" s="102"/>
      <c r="AU416" s="102"/>
      <c r="AV416" s="102">
        <v>7120.1</v>
      </c>
      <c r="AW416" s="102">
        <v>7166.38</v>
      </c>
      <c r="AX416" s="102">
        <v>7211.68</v>
      </c>
      <c r="AY416" s="102">
        <v>4835.62</v>
      </c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1"/>
      <c r="BM416" s="101"/>
      <c r="BN416" s="101"/>
      <c r="BO416" s="101"/>
    </row>
    <row r="417" spans="1:68" ht="27.95" customHeight="1" x14ac:dyDescent="0.2">
      <c r="A417" s="95"/>
      <c r="B417" s="139"/>
      <c r="C417" s="536"/>
      <c r="D417" s="538"/>
      <c r="E417" s="538"/>
      <c r="F417" s="538"/>
      <c r="G417" s="538"/>
      <c r="H417" s="537"/>
      <c r="I417" s="99" t="s">
        <v>102</v>
      </c>
      <c r="J417" s="98">
        <v>15.5824</v>
      </c>
      <c r="K417" s="99"/>
      <c r="L417" s="101">
        <v>33.089999999996508</v>
      </c>
      <c r="M417" s="101">
        <v>37119.58</v>
      </c>
      <c r="N417" s="101">
        <v>0</v>
      </c>
      <c r="O417" s="101">
        <v>37119.58</v>
      </c>
      <c r="P417" s="99"/>
      <c r="Q417" s="101">
        <v>14.36</v>
      </c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113">
        <v>2.3373599999999999</v>
      </c>
      <c r="AO417" s="113">
        <v>2.3373599999999999</v>
      </c>
      <c r="AP417" s="113">
        <v>2.3373599999999999</v>
      </c>
      <c r="AQ417" s="99"/>
      <c r="AR417" s="99"/>
      <c r="AS417" s="99"/>
      <c r="AT417" s="99"/>
      <c r="AU417" s="99"/>
      <c r="AV417" s="113">
        <v>2.3373599999999999</v>
      </c>
      <c r="AW417" s="113">
        <v>2.3373599999999999</v>
      </c>
      <c r="AX417" s="113">
        <v>2.3373599999999999</v>
      </c>
      <c r="AY417" s="113">
        <v>1.5582400000000001</v>
      </c>
      <c r="AZ417" s="99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99"/>
      <c r="BN417" s="99"/>
      <c r="BO417" s="99"/>
    </row>
    <row r="418" spans="1:68" s="77" customFormat="1" ht="14.1" customHeight="1" x14ac:dyDescent="0.2">
      <c r="A418" s="96"/>
      <c r="B418" s="140">
        <v>174</v>
      </c>
      <c r="C418" s="536" t="s">
        <v>499</v>
      </c>
      <c r="D418" s="538" t="s">
        <v>500</v>
      </c>
      <c r="E418" s="538"/>
      <c r="F418" s="538"/>
      <c r="G418" s="538"/>
      <c r="H418" s="537" t="s">
        <v>1033</v>
      </c>
      <c r="I418" s="101"/>
      <c r="J418" s="101"/>
      <c r="K418" s="102">
        <v>103394.76</v>
      </c>
      <c r="L418" s="102">
        <v>103546.32</v>
      </c>
      <c r="M418" s="102">
        <v>106828.05</v>
      </c>
      <c r="N418" s="102">
        <v>0</v>
      </c>
      <c r="O418" s="102">
        <v>106828.05</v>
      </c>
      <c r="P418" s="102">
        <v>106828.05</v>
      </c>
      <c r="Q418" s="102">
        <v>106893.82</v>
      </c>
      <c r="R418" s="102">
        <v>130193.68</v>
      </c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>
        <v>18814.169999999998</v>
      </c>
      <c r="AO418" s="102">
        <v>18936.46</v>
      </c>
      <c r="AP418" s="102">
        <v>19059.55</v>
      </c>
      <c r="AQ418" s="102"/>
      <c r="AR418" s="102"/>
      <c r="AS418" s="102"/>
      <c r="AT418" s="102"/>
      <c r="AU418" s="102"/>
      <c r="AV418" s="102">
        <v>19844.099999999999</v>
      </c>
      <c r="AW418" s="102">
        <v>19973.080000000002</v>
      </c>
      <c r="AX418" s="102">
        <v>20097.03</v>
      </c>
      <c r="AY418" s="102">
        <v>13469.29</v>
      </c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1"/>
      <c r="BM418" s="101"/>
      <c r="BN418" s="101"/>
      <c r="BO418" s="101"/>
    </row>
    <row r="419" spans="1:68" ht="14.1" customHeight="1" x14ac:dyDescent="0.2">
      <c r="A419" s="95"/>
      <c r="B419" s="139"/>
      <c r="C419" s="536"/>
      <c r="D419" s="538"/>
      <c r="E419" s="538"/>
      <c r="F419" s="538"/>
      <c r="G419" s="538"/>
      <c r="H419" s="537"/>
      <c r="I419" s="99" t="s">
        <v>306</v>
      </c>
      <c r="J419" s="98">
        <v>0.63304000000000005</v>
      </c>
      <c r="K419" s="99"/>
      <c r="L419" s="101">
        <v>151.56000000001222</v>
      </c>
      <c r="M419" s="101">
        <v>103394.76</v>
      </c>
      <c r="N419" s="101">
        <v>0</v>
      </c>
      <c r="O419" s="101">
        <v>103394.76</v>
      </c>
      <c r="P419" s="99"/>
      <c r="Q419" s="101">
        <v>65.77</v>
      </c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113">
        <v>9.4955999999999999E-2</v>
      </c>
      <c r="AO419" s="113">
        <v>9.4955999999999999E-2</v>
      </c>
      <c r="AP419" s="113">
        <v>9.4955999999999999E-2</v>
      </c>
      <c r="AQ419" s="99"/>
      <c r="AR419" s="99"/>
      <c r="AS419" s="99"/>
      <c r="AT419" s="99"/>
      <c r="AU419" s="99"/>
      <c r="AV419" s="113">
        <v>9.4955999999999999E-2</v>
      </c>
      <c r="AW419" s="113">
        <v>9.4955999999999999E-2</v>
      </c>
      <c r="AX419" s="113">
        <v>9.4955999999999999E-2</v>
      </c>
      <c r="AY419" s="113">
        <v>6.3303999999999999E-2</v>
      </c>
      <c r="AZ419" s="99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99"/>
      <c r="BN419" s="99"/>
      <c r="BO419" s="99"/>
    </row>
    <row r="420" spans="1:68" s="77" customFormat="1" ht="14.1" customHeight="1" x14ac:dyDescent="0.2">
      <c r="A420" s="96"/>
      <c r="B420" s="140">
        <v>175</v>
      </c>
      <c r="C420" s="536" t="s">
        <v>502</v>
      </c>
      <c r="D420" s="538" t="s">
        <v>503</v>
      </c>
      <c r="E420" s="538"/>
      <c r="F420" s="538"/>
      <c r="G420" s="538"/>
      <c r="H420" s="537" t="s">
        <v>1034</v>
      </c>
      <c r="I420" s="101"/>
      <c r="J420" s="101"/>
      <c r="K420" s="102">
        <v>27459.88</v>
      </c>
      <c r="L420" s="102">
        <v>27486.27</v>
      </c>
      <c r="M420" s="102">
        <v>28371.7</v>
      </c>
      <c r="N420" s="102">
        <v>0</v>
      </c>
      <c r="O420" s="102">
        <v>28371.7</v>
      </c>
      <c r="P420" s="102">
        <v>28371.7</v>
      </c>
      <c r="Q420" s="102">
        <v>28383.15</v>
      </c>
      <c r="R420" s="102">
        <v>34569.719999999994</v>
      </c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>
        <v>4996.7299999999996</v>
      </c>
      <c r="AO420" s="102">
        <v>5029.2</v>
      </c>
      <c r="AP420" s="102">
        <v>5061.8900000000003</v>
      </c>
      <c r="AQ420" s="102"/>
      <c r="AR420" s="102"/>
      <c r="AS420" s="102"/>
      <c r="AT420" s="102"/>
      <c r="AU420" s="102"/>
      <c r="AV420" s="102">
        <v>5267.6</v>
      </c>
      <c r="AW420" s="102">
        <v>5301.84</v>
      </c>
      <c r="AX420" s="102">
        <v>5335.28</v>
      </c>
      <c r="AY420" s="102">
        <v>3577.18</v>
      </c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1"/>
      <c r="BM420" s="101"/>
      <c r="BN420" s="101"/>
      <c r="BO420" s="101"/>
    </row>
    <row r="421" spans="1:68" ht="27.95" customHeight="1" x14ac:dyDescent="0.2">
      <c r="A421" s="95"/>
      <c r="B421" s="139"/>
      <c r="C421" s="536"/>
      <c r="D421" s="538"/>
      <c r="E421" s="538"/>
      <c r="F421" s="538"/>
      <c r="G421" s="538"/>
      <c r="H421" s="537"/>
      <c r="I421" s="99" t="s">
        <v>102</v>
      </c>
      <c r="J421" s="98">
        <v>24.3475</v>
      </c>
      <c r="K421" s="99"/>
      <c r="L421" s="101">
        <v>26.389999999999418</v>
      </c>
      <c r="M421" s="101">
        <v>27459.88</v>
      </c>
      <c r="N421" s="101">
        <v>0</v>
      </c>
      <c r="O421" s="101">
        <v>27459.88</v>
      </c>
      <c r="P421" s="99"/>
      <c r="Q421" s="101">
        <v>11.45</v>
      </c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113">
        <v>3.6521249999999998</v>
      </c>
      <c r="AO421" s="113">
        <v>3.6521249999999998</v>
      </c>
      <c r="AP421" s="113">
        <v>3.6521249999999998</v>
      </c>
      <c r="AQ421" s="99"/>
      <c r="AR421" s="99"/>
      <c r="AS421" s="99"/>
      <c r="AT421" s="99"/>
      <c r="AU421" s="99"/>
      <c r="AV421" s="113">
        <v>3.6521249999999998</v>
      </c>
      <c r="AW421" s="113">
        <v>3.6521249999999998</v>
      </c>
      <c r="AX421" s="113">
        <v>3.6521249999999998</v>
      </c>
      <c r="AY421" s="113">
        <v>2.4347500000000002</v>
      </c>
      <c r="AZ421" s="99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99"/>
      <c r="BN421" s="99"/>
      <c r="BO421" s="99"/>
    </row>
    <row r="422" spans="1:68" s="77" customFormat="1" ht="14.1" customHeight="1" x14ac:dyDescent="0.2">
      <c r="A422" s="96"/>
      <c r="B422" s="140">
        <v>176</v>
      </c>
      <c r="C422" s="536" t="s">
        <v>507</v>
      </c>
      <c r="D422" s="538" t="s">
        <v>508</v>
      </c>
      <c r="E422" s="538"/>
      <c r="F422" s="538"/>
      <c r="G422" s="538"/>
      <c r="H422" s="537" t="s">
        <v>1035</v>
      </c>
      <c r="I422" s="101"/>
      <c r="J422" s="101"/>
      <c r="K422" s="102">
        <v>144660.75</v>
      </c>
      <c r="L422" s="102">
        <v>145655.76999999999</v>
      </c>
      <c r="M422" s="102">
        <v>149464.29999999999</v>
      </c>
      <c r="N422" s="102">
        <v>0</v>
      </c>
      <c r="O422" s="102">
        <v>149464.29999999999</v>
      </c>
      <c r="P422" s="102">
        <v>149464.29999999999</v>
      </c>
      <c r="Q422" s="102">
        <v>149896.09</v>
      </c>
      <c r="R422" s="102">
        <v>182578.08</v>
      </c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>
        <v>26323.1</v>
      </c>
      <c r="AO422" s="102">
        <v>26494.2</v>
      </c>
      <c r="AP422" s="102">
        <v>26666.41</v>
      </c>
      <c r="AQ422" s="102"/>
      <c r="AR422" s="102"/>
      <c r="AS422" s="102"/>
      <c r="AT422" s="102"/>
      <c r="AU422" s="102"/>
      <c r="AV422" s="102">
        <v>27914.14</v>
      </c>
      <c r="AW422" s="102">
        <v>28095.58</v>
      </c>
      <c r="AX422" s="102">
        <v>28239.56</v>
      </c>
      <c r="AY422" s="102">
        <v>18845.09</v>
      </c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1"/>
      <c r="BM422" s="101"/>
      <c r="BN422" s="101"/>
      <c r="BO422" s="101"/>
    </row>
    <row r="423" spans="1:68" ht="14.1" customHeight="1" x14ac:dyDescent="0.2">
      <c r="A423" s="95"/>
      <c r="B423" s="139"/>
      <c r="C423" s="536"/>
      <c r="D423" s="538"/>
      <c r="E423" s="538"/>
      <c r="F423" s="538"/>
      <c r="G423" s="538"/>
      <c r="H423" s="537"/>
      <c r="I423" s="99" t="s">
        <v>509</v>
      </c>
      <c r="J423" s="98">
        <v>232.27520000000001</v>
      </c>
      <c r="K423" s="99"/>
      <c r="L423" s="101">
        <v>995.01999999998952</v>
      </c>
      <c r="M423" s="101">
        <v>144660.75</v>
      </c>
      <c r="N423" s="101">
        <v>0</v>
      </c>
      <c r="O423" s="101">
        <v>144660.75</v>
      </c>
      <c r="P423" s="99"/>
      <c r="Q423" s="101">
        <v>431.79</v>
      </c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113">
        <v>34.841279999999998</v>
      </c>
      <c r="AO423" s="113">
        <v>34.841279999999998</v>
      </c>
      <c r="AP423" s="113">
        <v>34.841279999999998</v>
      </c>
      <c r="AQ423" s="99"/>
      <c r="AR423" s="99"/>
      <c r="AS423" s="99"/>
      <c r="AT423" s="99"/>
      <c r="AU423" s="99"/>
      <c r="AV423" s="113">
        <v>34.841279999999998</v>
      </c>
      <c r="AW423" s="113">
        <v>34.841279999999998</v>
      </c>
      <c r="AX423" s="113">
        <v>34.841279999999998</v>
      </c>
      <c r="AY423" s="113">
        <v>23.227519999999998</v>
      </c>
      <c r="AZ423" s="99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99"/>
      <c r="BN423" s="99"/>
      <c r="BO423" s="99"/>
    </row>
    <row r="424" spans="1:68" ht="27.95" customHeight="1" x14ac:dyDescent="0.2">
      <c r="A424" s="87"/>
      <c r="B424" s="137"/>
      <c r="C424" s="88" t="s">
        <v>511</v>
      </c>
      <c r="D424" s="557" t="s">
        <v>512</v>
      </c>
      <c r="E424" s="557"/>
      <c r="F424" s="557"/>
      <c r="G424" s="557"/>
      <c r="H424" s="89"/>
      <c r="I424" s="89"/>
      <c r="J424" s="89"/>
      <c r="K424" s="90">
        <v>714799.72</v>
      </c>
      <c r="L424" s="90">
        <v>717083.19000000006</v>
      </c>
      <c r="M424" s="90">
        <v>738535.09999999986</v>
      </c>
      <c r="N424" s="90">
        <v>0</v>
      </c>
      <c r="O424" s="90">
        <v>738535.09999999986</v>
      </c>
      <c r="P424" s="90">
        <v>738535.09999999986</v>
      </c>
      <c r="Q424" s="90">
        <v>739526</v>
      </c>
      <c r="R424" s="90">
        <v>900735.8600000001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130068.11</v>
      </c>
      <c r="AO424" s="90">
        <v>130913.54999999999</v>
      </c>
      <c r="AP424" s="90">
        <v>131764.5</v>
      </c>
      <c r="AQ424" s="90">
        <v>0</v>
      </c>
      <c r="AR424" s="90">
        <v>0</v>
      </c>
      <c r="AS424" s="90">
        <v>0</v>
      </c>
      <c r="AT424" s="90">
        <v>0</v>
      </c>
      <c r="AU424" s="90">
        <v>0</v>
      </c>
      <c r="AV424" s="90">
        <v>137425.12999999998</v>
      </c>
      <c r="AW424" s="90">
        <v>138318.41</v>
      </c>
      <c r="AX424" s="90">
        <v>139128.83000000002</v>
      </c>
      <c r="AY424" s="90">
        <v>93117.329999999987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90">
        <v>0</v>
      </c>
      <c r="BF424" s="90">
        <v>0</v>
      </c>
      <c r="BG424" s="90">
        <v>0</v>
      </c>
      <c r="BH424" s="90">
        <v>0</v>
      </c>
      <c r="BI424" s="90">
        <v>0</v>
      </c>
      <c r="BJ424" s="90">
        <v>0</v>
      </c>
      <c r="BK424" s="90">
        <v>0</v>
      </c>
      <c r="BL424" s="90">
        <v>0</v>
      </c>
      <c r="BM424" s="90">
        <v>0</v>
      </c>
      <c r="BN424" s="90">
        <v>0</v>
      </c>
      <c r="BO424" s="90">
        <v>0</v>
      </c>
      <c r="BP424" s="78">
        <v>0</v>
      </c>
    </row>
    <row r="425" spans="1:68" s="77" customFormat="1" ht="14.1" customHeight="1" x14ac:dyDescent="0.2">
      <c r="A425" s="91"/>
      <c r="B425" s="138">
        <v>177</v>
      </c>
      <c r="C425" s="540" t="s">
        <v>513</v>
      </c>
      <c r="D425" s="541" t="s">
        <v>514</v>
      </c>
      <c r="E425" s="541"/>
      <c r="F425" s="541"/>
      <c r="G425" s="541"/>
      <c r="H425" s="542" t="s">
        <v>839</v>
      </c>
      <c r="I425" s="93"/>
      <c r="J425" s="93"/>
      <c r="K425" s="94">
        <v>15475.8</v>
      </c>
      <c r="L425" s="94">
        <v>15565.37</v>
      </c>
      <c r="M425" s="94">
        <v>15989.68</v>
      </c>
      <c r="N425" s="94">
        <v>0</v>
      </c>
      <c r="O425" s="94">
        <v>15989.68</v>
      </c>
      <c r="P425" s="94">
        <v>15989.68</v>
      </c>
      <c r="Q425" s="94">
        <v>16028.550000000001</v>
      </c>
      <c r="R425" s="94">
        <v>19523.080000000002</v>
      </c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>
        <v>2816.04</v>
      </c>
      <c r="AO425" s="94">
        <v>2834.35</v>
      </c>
      <c r="AP425" s="94">
        <v>2852.77</v>
      </c>
      <c r="AQ425" s="94"/>
      <c r="AR425" s="94"/>
      <c r="AS425" s="94"/>
      <c r="AT425" s="94"/>
      <c r="AU425" s="94"/>
      <c r="AV425" s="94">
        <v>2983.01</v>
      </c>
      <c r="AW425" s="94">
        <v>3002.41</v>
      </c>
      <c r="AX425" s="94">
        <v>3018.44</v>
      </c>
      <c r="AY425" s="94">
        <v>2016.06</v>
      </c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3"/>
      <c r="BM425" s="93"/>
      <c r="BN425" s="93"/>
      <c r="BO425" s="93"/>
    </row>
    <row r="426" spans="1:68" ht="14.1" customHeight="1" x14ac:dyDescent="0.2">
      <c r="A426" s="95"/>
      <c r="B426" s="139"/>
      <c r="C426" s="536"/>
      <c r="D426" s="538"/>
      <c r="E426" s="538"/>
      <c r="F426" s="538"/>
      <c r="G426" s="538"/>
      <c r="H426" s="537"/>
      <c r="I426" s="99" t="s">
        <v>156</v>
      </c>
      <c r="J426" s="98">
        <v>759.64</v>
      </c>
      <c r="K426" s="99"/>
      <c r="L426" s="101">
        <v>89.570000000001528</v>
      </c>
      <c r="M426" s="101">
        <v>15475.8</v>
      </c>
      <c r="N426" s="101">
        <v>0</v>
      </c>
      <c r="O426" s="101">
        <v>15475.8</v>
      </c>
      <c r="P426" s="99"/>
      <c r="Q426" s="101">
        <v>38.869999999999997</v>
      </c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113">
        <v>113.946</v>
      </c>
      <c r="AO426" s="113">
        <v>113.946</v>
      </c>
      <c r="AP426" s="113">
        <v>113.946</v>
      </c>
      <c r="AQ426" s="99"/>
      <c r="AR426" s="99"/>
      <c r="AS426" s="99"/>
      <c r="AT426" s="99"/>
      <c r="AU426" s="99"/>
      <c r="AV426" s="113">
        <v>113.946</v>
      </c>
      <c r="AW426" s="113">
        <v>113.946</v>
      </c>
      <c r="AX426" s="113">
        <v>113.946</v>
      </c>
      <c r="AY426" s="113">
        <v>75.963999999999999</v>
      </c>
      <c r="AZ426" s="99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99"/>
      <c r="BN426" s="99"/>
      <c r="BO426" s="99"/>
    </row>
    <row r="427" spans="1:68" s="77" customFormat="1" ht="14.1" customHeight="1" x14ac:dyDescent="0.2">
      <c r="A427" s="96"/>
      <c r="B427" s="140">
        <v>178</v>
      </c>
      <c r="C427" s="536" t="s">
        <v>245</v>
      </c>
      <c r="D427" s="538" t="s">
        <v>246</v>
      </c>
      <c r="E427" s="538"/>
      <c r="F427" s="538"/>
      <c r="G427" s="538"/>
      <c r="H427" s="537" t="s">
        <v>1037</v>
      </c>
      <c r="I427" s="101"/>
      <c r="J427" s="101"/>
      <c r="K427" s="102">
        <v>402290.08</v>
      </c>
      <c r="L427" s="102">
        <v>403091.73</v>
      </c>
      <c r="M427" s="102">
        <v>415648.38</v>
      </c>
      <c r="N427" s="102">
        <v>0</v>
      </c>
      <c r="O427" s="102">
        <v>415648.38</v>
      </c>
      <c r="P427" s="102">
        <v>415648.38</v>
      </c>
      <c r="Q427" s="102">
        <v>415996.25</v>
      </c>
      <c r="R427" s="102">
        <v>506674.15</v>
      </c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>
        <v>73202.47</v>
      </c>
      <c r="AO427" s="102">
        <v>73678.289999999994</v>
      </c>
      <c r="AP427" s="102">
        <v>74157.2</v>
      </c>
      <c r="AQ427" s="102"/>
      <c r="AR427" s="102"/>
      <c r="AS427" s="102"/>
      <c r="AT427" s="102"/>
      <c r="AU427" s="102"/>
      <c r="AV427" s="102">
        <v>77250.36</v>
      </c>
      <c r="AW427" s="102">
        <v>77752.490000000005</v>
      </c>
      <c r="AX427" s="102">
        <v>78226.759999999995</v>
      </c>
      <c r="AY427" s="102">
        <v>52406.58</v>
      </c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1"/>
      <c r="BM427" s="101"/>
      <c r="BN427" s="101"/>
      <c r="BO427" s="101"/>
    </row>
    <row r="428" spans="1:68" ht="14.1" customHeight="1" x14ac:dyDescent="0.2">
      <c r="A428" s="95"/>
      <c r="B428" s="139"/>
      <c r="C428" s="536"/>
      <c r="D428" s="538"/>
      <c r="E428" s="538"/>
      <c r="F428" s="538"/>
      <c r="G428" s="538"/>
      <c r="H428" s="537"/>
      <c r="I428" s="99" t="s">
        <v>78</v>
      </c>
      <c r="J428" s="98">
        <v>377.87299999999999</v>
      </c>
      <c r="K428" s="99"/>
      <c r="L428" s="101">
        <v>801.64999999996508</v>
      </c>
      <c r="M428" s="101">
        <v>402290.08</v>
      </c>
      <c r="N428" s="101">
        <v>0</v>
      </c>
      <c r="O428" s="101">
        <v>402290.08</v>
      </c>
      <c r="P428" s="99"/>
      <c r="Q428" s="101">
        <v>347.87</v>
      </c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113">
        <v>56.680950000000003</v>
      </c>
      <c r="AO428" s="113">
        <v>56.680950000000003</v>
      </c>
      <c r="AP428" s="113">
        <v>56.680950000000003</v>
      </c>
      <c r="AQ428" s="99"/>
      <c r="AR428" s="99"/>
      <c r="AS428" s="99"/>
      <c r="AT428" s="99"/>
      <c r="AU428" s="99"/>
      <c r="AV428" s="113">
        <v>56.680950000000003</v>
      </c>
      <c r="AW428" s="113">
        <v>56.680950000000003</v>
      </c>
      <c r="AX428" s="113">
        <v>56.680950000000003</v>
      </c>
      <c r="AY428" s="113">
        <v>37.787300000000002</v>
      </c>
      <c r="AZ428" s="99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99"/>
      <c r="BN428" s="99"/>
      <c r="BO428" s="99"/>
    </row>
    <row r="429" spans="1:68" s="77" customFormat="1" ht="14.1" customHeight="1" x14ac:dyDescent="0.2">
      <c r="A429" s="96"/>
      <c r="B429" s="140">
        <v>179</v>
      </c>
      <c r="C429" s="536" t="s">
        <v>517</v>
      </c>
      <c r="D429" s="538" t="s">
        <v>518</v>
      </c>
      <c r="E429" s="538"/>
      <c r="F429" s="538"/>
      <c r="G429" s="538"/>
      <c r="H429" s="537" t="s">
        <v>842</v>
      </c>
      <c r="I429" s="101"/>
      <c r="J429" s="101"/>
      <c r="K429" s="102">
        <v>459.78</v>
      </c>
      <c r="L429" s="102">
        <v>463.53</v>
      </c>
      <c r="M429" s="102">
        <v>475.05</v>
      </c>
      <c r="N429" s="102">
        <v>0</v>
      </c>
      <c r="O429" s="102">
        <v>475.05</v>
      </c>
      <c r="P429" s="102">
        <v>475.05</v>
      </c>
      <c r="Q429" s="102">
        <v>476.68</v>
      </c>
      <c r="R429" s="102">
        <v>580.62</v>
      </c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>
        <v>83.67</v>
      </c>
      <c r="AO429" s="102">
        <v>84.21</v>
      </c>
      <c r="AP429" s="102">
        <v>84.76</v>
      </c>
      <c r="AQ429" s="102"/>
      <c r="AR429" s="102"/>
      <c r="AS429" s="102"/>
      <c r="AT429" s="102"/>
      <c r="AU429" s="102"/>
      <c r="AV429" s="102">
        <v>88.84</v>
      </c>
      <c r="AW429" s="102">
        <v>89.41</v>
      </c>
      <c r="AX429" s="102">
        <v>89.85</v>
      </c>
      <c r="AY429" s="102">
        <v>59.88</v>
      </c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1"/>
      <c r="BM429" s="101"/>
      <c r="BN429" s="101"/>
      <c r="BO429" s="101"/>
    </row>
    <row r="430" spans="1:68" ht="27.95" customHeight="1" x14ac:dyDescent="0.2">
      <c r="A430" s="95"/>
      <c r="B430" s="139"/>
      <c r="C430" s="536"/>
      <c r="D430" s="538"/>
      <c r="E430" s="538"/>
      <c r="F430" s="538"/>
      <c r="G430" s="538"/>
      <c r="H430" s="537"/>
      <c r="I430" s="99" t="s">
        <v>309</v>
      </c>
      <c r="J430" s="98">
        <v>0.97389999999999999</v>
      </c>
      <c r="K430" s="99"/>
      <c r="L430" s="101">
        <v>3.75</v>
      </c>
      <c r="M430" s="101">
        <v>459.78</v>
      </c>
      <c r="N430" s="101">
        <v>0</v>
      </c>
      <c r="O430" s="101">
        <v>459.78</v>
      </c>
      <c r="P430" s="99"/>
      <c r="Q430" s="101">
        <v>1.63</v>
      </c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113">
        <v>0.14608499999999999</v>
      </c>
      <c r="AO430" s="113">
        <v>0.14608499999999999</v>
      </c>
      <c r="AP430" s="113">
        <v>0.14608499999999999</v>
      </c>
      <c r="AQ430" s="99"/>
      <c r="AR430" s="99"/>
      <c r="AS430" s="99"/>
      <c r="AT430" s="99"/>
      <c r="AU430" s="99"/>
      <c r="AV430" s="113">
        <v>0.14608499999999999</v>
      </c>
      <c r="AW430" s="113">
        <v>0.14608499999999999</v>
      </c>
      <c r="AX430" s="113">
        <v>0.14608499999999999</v>
      </c>
      <c r="AY430" s="113">
        <v>9.7390000000000004E-2</v>
      </c>
      <c r="AZ430" s="99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99"/>
      <c r="BN430" s="99"/>
      <c r="BO430" s="99"/>
    </row>
    <row r="431" spans="1:68" s="77" customFormat="1" ht="14.1" customHeight="1" x14ac:dyDescent="0.2">
      <c r="A431" s="96"/>
      <c r="B431" s="140">
        <v>180</v>
      </c>
      <c r="C431" s="536" t="s">
        <v>519</v>
      </c>
      <c r="D431" s="538" t="s">
        <v>520</v>
      </c>
      <c r="E431" s="538"/>
      <c r="F431" s="538"/>
      <c r="G431" s="538"/>
      <c r="H431" s="537" t="s">
        <v>1038</v>
      </c>
      <c r="I431" s="101"/>
      <c r="J431" s="101"/>
      <c r="K431" s="102">
        <v>3693.33</v>
      </c>
      <c r="L431" s="102">
        <v>3702.45</v>
      </c>
      <c r="M431" s="102">
        <v>3815.97</v>
      </c>
      <c r="N431" s="102">
        <v>0</v>
      </c>
      <c r="O431" s="102">
        <v>3815.97</v>
      </c>
      <c r="P431" s="102">
        <v>3815.97</v>
      </c>
      <c r="Q431" s="102">
        <v>3819.93</v>
      </c>
      <c r="R431" s="102">
        <v>4652.6100000000006</v>
      </c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>
        <v>672.06</v>
      </c>
      <c r="AO431" s="102">
        <v>676.43</v>
      </c>
      <c r="AP431" s="102">
        <v>680.83</v>
      </c>
      <c r="AQ431" s="102"/>
      <c r="AR431" s="102"/>
      <c r="AS431" s="102"/>
      <c r="AT431" s="102"/>
      <c r="AU431" s="102"/>
      <c r="AV431" s="102">
        <v>709.56</v>
      </c>
      <c r="AW431" s="102">
        <v>714.17</v>
      </c>
      <c r="AX431" s="102">
        <v>718.46</v>
      </c>
      <c r="AY431" s="102">
        <v>481.1</v>
      </c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1"/>
      <c r="BM431" s="101"/>
      <c r="BN431" s="101"/>
      <c r="BO431" s="101"/>
    </row>
    <row r="432" spans="1:68" ht="14.1" customHeight="1" x14ac:dyDescent="0.2">
      <c r="A432" s="95"/>
      <c r="B432" s="139"/>
      <c r="C432" s="536"/>
      <c r="D432" s="538"/>
      <c r="E432" s="538"/>
      <c r="F432" s="538"/>
      <c r="G432" s="538"/>
      <c r="H432" s="537"/>
      <c r="I432" s="99" t="s">
        <v>102</v>
      </c>
      <c r="J432" s="98">
        <v>11.6868</v>
      </c>
      <c r="K432" s="99"/>
      <c r="L432" s="101">
        <v>9.1199999999998909</v>
      </c>
      <c r="M432" s="101">
        <v>3693.33</v>
      </c>
      <c r="N432" s="101">
        <v>0</v>
      </c>
      <c r="O432" s="101">
        <v>3693.33</v>
      </c>
      <c r="P432" s="99"/>
      <c r="Q432" s="101">
        <v>3.96</v>
      </c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113">
        <v>1.75302</v>
      </c>
      <c r="AO432" s="113">
        <v>1.75302</v>
      </c>
      <c r="AP432" s="113">
        <v>1.75302</v>
      </c>
      <c r="AQ432" s="99"/>
      <c r="AR432" s="99"/>
      <c r="AS432" s="99"/>
      <c r="AT432" s="99"/>
      <c r="AU432" s="99"/>
      <c r="AV432" s="113">
        <v>1.75302</v>
      </c>
      <c r="AW432" s="113">
        <v>1.75302</v>
      </c>
      <c r="AX432" s="113">
        <v>1.75302</v>
      </c>
      <c r="AY432" s="113">
        <v>1.1686799999999999</v>
      </c>
      <c r="AZ432" s="99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99"/>
      <c r="BN432" s="99"/>
      <c r="BO432" s="99"/>
    </row>
    <row r="433" spans="1:68" s="77" customFormat="1" ht="14.1" customHeight="1" x14ac:dyDescent="0.2">
      <c r="A433" s="96"/>
      <c r="B433" s="140">
        <v>181</v>
      </c>
      <c r="C433" s="536" t="s">
        <v>513</v>
      </c>
      <c r="D433" s="538" t="s">
        <v>514</v>
      </c>
      <c r="E433" s="538"/>
      <c r="F433" s="538"/>
      <c r="G433" s="538"/>
      <c r="H433" s="537" t="s">
        <v>983</v>
      </c>
      <c r="I433" s="101"/>
      <c r="J433" s="101"/>
      <c r="K433" s="102">
        <v>6280.73</v>
      </c>
      <c r="L433" s="102">
        <v>6305.12</v>
      </c>
      <c r="M433" s="102">
        <v>6489.29</v>
      </c>
      <c r="N433" s="102">
        <v>0</v>
      </c>
      <c r="O433" s="102">
        <v>6489.29</v>
      </c>
      <c r="P433" s="102">
        <v>6489.29</v>
      </c>
      <c r="Q433" s="102">
        <v>6499.87</v>
      </c>
      <c r="R433" s="102">
        <v>7916.8200000000006</v>
      </c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>
        <v>1142.8699999999999</v>
      </c>
      <c r="AO433" s="102">
        <v>1150.29</v>
      </c>
      <c r="AP433" s="102">
        <v>1157.77</v>
      </c>
      <c r="AQ433" s="102"/>
      <c r="AR433" s="102"/>
      <c r="AS433" s="102"/>
      <c r="AT433" s="102"/>
      <c r="AU433" s="102"/>
      <c r="AV433" s="102">
        <v>1208.33</v>
      </c>
      <c r="AW433" s="102">
        <v>1216.19</v>
      </c>
      <c r="AX433" s="102">
        <v>1223.1500000000001</v>
      </c>
      <c r="AY433" s="102">
        <v>818.22</v>
      </c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1"/>
      <c r="BM433" s="101"/>
      <c r="BN433" s="101"/>
      <c r="BO433" s="101"/>
    </row>
    <row r="434" spans="1:68" ht="14.1" customHeight="1" x14ac:dyDescent="0.2">
      <c r="A434" s="95"/>
      <c r="B434" s="139"/>
      <c r="C434" s="536"/>
      <c r="D434" s="538"/>
      <c r="E434" s="538"/>
      <c r="F434" s="538"/>
      <c r="G434" s="538"/>
      <c r="H434" s="537"/>
      <c r="I434" s="99" t="s">
        <v>156</v>
      </c>
      <c r="J434" s="98">
        <v>973.9</v>
      </c>
      <c r="K434" s="99"/>
      <c r="L434" s="101">
        <v>24.390000000000327</v>
      </c>
      <c r="M434" s="101">
        <v>6280.73</v>
      </c>
      <c r="N434" s="101">
        <v>0</v>
      </c>
      <c r="O434" s="101">
        <v>6280.73</v>
      </c>
      <c r="P434" s="99"/>
      <c r="Q434" s="101">
        <v>10.58</v>
      </c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113">
        <v>146.08500000000001</v>
      </c>
      <c r="AO434" s="113">
        <v>146.08500000000001</v>
      </c>
      <c r="AP434" s="113">
        <v>146.08500000000001</v>
      </c>
      <c r="AQ434" s="99"/>
      <c r="AR434" s="99"/>
      <c r="AS434" s="99"/>
      <c r="AT434" s="99"/>
      <c r="AU434" s="99"/>
      <c r="AV434" s="113">
        <v>146.08500000000001</v>
      </c>
      <c r="AW434" s="113">
        <v>146.08500000000001</v>
      </c>
      <c r="AX434" s="113">
        <v>146.08500000000001</v>
      </c>
      <c r="AY434" s="113">
        <v>97.39</v>
      </c>
      <c r="AZ434" s="99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99"/>
      <c r="BN434" s="99"/>
      <c r="BO434" s="99"/>
    </row>
    <row r="435" spans="1:68" s="77" customFormat="1" ht="14.1" customHeight="1" x14ac:dyDescent="0.2">
      <c r="A435" s="96"/>
      <c r="B435" s="140">
        <v>182</v>
      </c>
      <c r="C435" s="536" t="s">
        <v>245</v>
      </c>
      <c r="D435" s="538" t="s">
        <v>246</v>
      </c>
      <c r="E435" s="538"/>
      <c r="F435" s="538"/>
      <c r="G435" s="538"/>
      <c r="H435" s="537" t="s">
        <v>1039</v>
      </c>
      <c r="I435" s="101"/>
      <c r="J435" s="101"/>
      <c r="K435" s="102">
        <v>83886.06</v>
      </c>
      <c r="L435" s="102">
        <v>84104.61</v>
      </c>
      <c r="M435" s="102">
        <v>86671.55</v>
      </c>
      <c r="N435" s="102">
        <v>0</v>
      </c>
      <c r="O435" s="102">
        <v>86671.55</v>
      </c>
      <c r="P435" s="102">
        <v>86671.55</v>
      </c>
      <c r="Q435" s="102">
        <v>86766.39</v>
      </c>
      <c r="R435" s="102">
        <v>105680.09000000001</v>
      </c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>
        <v>15264.27</v>
      </c>
      <c r="AO435" s="102">
        <v>15363.49</v>
      </c>
      <c r="AP435" s="102">
        <v>15463.35</v>
      </c>
      <c r="AQ435" s="102"/>
      <c r="AR435" s="102"/>
      <c r="AS435" s="102"/>
      <c r="AT435" s="102"/>
      <c r="AU435" s="102"/>
      <c r="AV435" s="102">
        <v>16118.19</v>
      </c>
      <c r="AW435" s="102">
        <v>16222.96</v>
      </c>
      <c r="AX435" s="102">
        <v>16319.92</v>
      </c>
      <c r="AY435" s="102">
        <v>10927.91</v>
      </c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1"/>
      <c r="BM435" s="101"/>
      <c r="BN435" s="101"/>
      <c r="BO435" s="101"/>
    </row>
    <row r="436" spans="1:68" ht="14.1" customHeight="1" x14ac:dyDescent="0.2">
      <c r="A436" s="95"/>
      <c r="B436" s="139"/>
      <c r="C436" s="536"/>
      <c r="D436" s="538"/>
      <c r="E436" s="538"/>
      <c r="F436" s="538"/>
      <c r="G436" s="538"/>
      <c r="H436" s="537"/>
      <c r="I436" s="99" t="s">
        <v>78</v>
      </c>
      <c r="J436" s="98">
        <v>104.20699999999999</v>
      </c>
      <c r="K436" s="99"/>
      <c r="L436" s="101">
        <v>218.55000000000291</v>
      </c>
      <c r="M436" s="101">
        <v>83886.06</v>
      </c>
      <c r="N436" s="101">
        <v>0</v>
      </c>
      <c r="O436" s="101">
        <v>83886.06</v>
      </c>
      <c r="P436" s="99"/>
      <c r="Q436" s="101">
        <v>94.84</v>
      </c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113">
        <v>15.63105</v>
      </c>
      <c r="AO436" s="113">
        <v>15.63105</v>
      </c>
      <c r="AP436" s="113">
        <v>15.63105</v>
      </c>
      <c r="AQ436" s="99"/>
      <c r="AR436" s="99"/>
      <c r="AS436" s="99"/>
      <c r="AT436" s="99"/>
      <c r="AU436" s="99"/>
      <c r="AV436" s="113">
        <v>15.63105</v>
      </c>
      <c r="AW436" s="113">
        <v>15.63105</v>
      </c>
      <c r="AX436" s="113">
        <v>15.63105</v>
      </c>
      <c r="AY436" s="113">
        <v>10.4207</v>
      </c>
      <c r="AZ436" s="99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99"/>
      <c r="BN436" s="99"/>
      <c r="BO436" s="99"/>
    </row>
    <row r="437" spans="1:68" s="77" customFormat="1" ht="14.1" customHeight="1" x14ac:dyDescent="0.2">
      <c r="A437" s="96"/>
      <c r="B437" s="140">
        <v>183</v>
      </c>
      <c r="C437" s="536" t="s">
        <v>524</v>
      </c>
      <c r="D437" s="538" t="s">
        <v>525</v>
      </c>
      <c r="E437" s="538"/>
      <c r="F437" s="538"/>
      <c r="G437" s="538"/>
      <c r="H437" s="537" t="s">
        <v>1040</v>
      </c>
      <c r="I437" s="101"/>
      <c r="J437" s="101"/>
      <c r="K437" s="102">
        <v>326.24</v>
      </c>
      <c r="L437" s="102">
        <v>330.11</v>
      </c>
      <c r="M437" s="102">
        <v>337.07</v>
      </c>
      <c r="N437" s="102">
        <v>0</v>
      </c>
      <c r="O437" s="102">
        <v>337.07</v>
      </c>
      <c r="P437" s="102">
        <v>337.07</v>
      </c>
      <c r="Q437" s="102">
        <v>338.75</v>
      </c>
      <c r="R437" s="102">
        <v>412.63</v>
      </c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>
        <v>59.36</v>
      </c>
      <c r="AO437" s="102">
        <v>59.75</v>
      </c>
      <c r="AP437" s="102">
        <v>60.14</v>
      </c>
      <c r="AQ437" s="102"/>
      <c r="AR437" s="102"/>
      <c r="AS437" s="102"/>
      <c r="AT437" s="102"/>
      <c r="AU437" s="102"/>
      <c r="AV437" s="102">
        <v>63.26</v>
      </c>
      <c r="AW437" s="102">
        <v>63.68</v>
      </c>
      <c r="AX437" s="102">
        <v>63.94</v>
      </c>
      <c r="AY437" s="102">
        <v>42.5</v>
      </c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1"/>
      <c r="BM437" s="101"/>
      <c r="BN437" s="101"/>
      <c r="BO437" s="101"/>
    </row>
    <row r="438" spans="1:68" ht="14.1" customHeight="1" x14ac:dyDescent="0.2">
      <c r="A438" s="95"/>
      <c r="B438" s="139"/>
      <c r="C438" s="536"/>
      <c r="D438" s="538"/>
      <c r="E438" s="538"/>
      <c r="F438" s="538"/>
      <c r="G438" s="538"/>
      <c r="H438" s="537"/>
      <c r="I438" s="99" t="s">
        <v>102</v>
      </c>
      <c r="J438" s="98">
        <v>0.97389999999999999</v>
      </c>
      <c r="K438" s="99"/>
      <c r="L438" s="101">
        <v>3.8700000000000045</v>
      </c>
      <c r="M438" s="101">
        <v>326.24</v>
      </c>
      <c r="N438" s="101">
        <v>0</v>
      </c>
      <c r="O438" s="101">
        <v>326.24</v>
      </c>
      <c r="P438" s="99"/>
      <c r="Q438" s="101">
        <v>1.68</v>
      </c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113">
        <v>0.14608499999999999</v>
      </c>
      <c r="AO438" s="113">
        <v>0.14608499999999999</v>
      </c>
      <c r="AP438" s="113">
        <v>0.14608499999999999</v>
      </c>
      <c r="AQ438" s="99"/>
      <c r="AR438" s="99"/>
      <c r="AS438" s="99"/>
      <c r="AT438" s="99"/>
      <c r="AU438" s="99"/>
      <c r="AV438" s="113">
        <v>0.14608499999999999</v>
      </c>
      <c r="AW438" s="113">
        <v>0.14608499999999999</v>
      </c>
      <c r="AX438" s="113">
        <v>0.14608499999999999</v>
      </c>
      <c r="AY438" s="113">
        <v>9.7390000000000004E-2</v>
      </c>
      <c r="AZ438" s="99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99"/>
      <c r="BN438" s="99"/>
      <c r="BO438" s="99"/>
    </row>
    <row r="439" spans="1:68" s="77" customFormat="1" ht="14.1" customHeight="1" x14ac:dyDescent="0.2">
      <c r="A439" s="96"/>
      <c r="B439" s="140">
        <v>184</v>
      </c>
      <c r="C439" s="536" t="s">
        <v>517</v>
      </c>
      <c r="D439" s="538" t="s">
        <v>518</v>
      </c>
      <c r="E439" s="538"/>
      <c r="F439" s="538"/>
      <c r="G439" s="538"/>
      <c r="H439" s="555" t="s">
        <v>1041</v>
      </c>
      <c r="I439" s="101"/>
      <c r="J439" s="101"/>
      <c r="K439" s="102">
        <v>1559</v>
      </c>
      <c r="L439" s="102">
        <v>1575.52</v>
      </c>
      <c r="M439" s="102">
        <v>1610.77</v>
      </c>
      <c r="N439" s="102">
        <v>0</v>
      </c>
      <c r="O439" s="102">
        <v>1610.77</v>
      </c>
      <c r="P439" s="102">
        <v>1610.77</v>
      </c>
      <c r="Q439" s="102">
        <v>1617.94</v>
      </c>
      <c r="R439" s="102">
        <v>1970.78</v>
      </c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>
        <v>283.69</v>
      </c>
      <c r="AO439" s="102">
        <v>285.52999999999997</v>
      </c>
      <c r="AP439" s="102">
        <v>287.39</v>
      </c>
      <c r="AQ439" s="102"/>
      <c r="AR439" s="102"/>
      <c r="AS439" s="102"/>
      <c r="AT439" s="102"/>
      <c r="AU439" s="102"/>
      <c r="AV439" s="102">
        <v>301.95</v>
      </c>
      <c r="AW439" s="102">
        <v>303.91000000000003</v>
      </c>
      <c r="AX439" s="102">
        <v>305.25</v>
      </c>
      <c r="AY439" s="102">
        <v>203.06</v>
      </c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1"/>
      <c r="BM439" s="101"/>
      <c r="BN439" s="101"/>
      <c r="BO439" s="101"/>
    </row>
    <row r="440" spans="1:68" ht="27.95" customHeight="1" x14ac:dyDescent="0.2">
      <c r="A440" s="95"/>
      <c r="B440" s="139"/>
      <c r="C440" s="536"/>
      <c r="D440" s="538"/>
      <c r="E440" s="538"/>
      <c r="F440" s="538"/>
      <c r="G440" s="538"/>
      <c r="H440" s="555"/>
      <c r="I440" s="99" t="s">
        <v>309</v>
      </c>
      <c r="J440" s="98">
        <v>2.9217</v>
      </c>
      <c r="K440" s="99"/>
      <c r="L440" s="101">
        <v>16.519999999999982</v>
      </c>
      <c r="M440" s="101">
        <v>1559</v>
      </c>
      <c r="N440" s="101">
        <v>0</v>
      </c>
      <c r="O440" s="101">
        <v>1559</v>
      </c>
      <c r="P440" s="99"/>
      <c r="Q440" s="101">
        <v>7.17</v>
      </c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113">
        <v>0.43825500000000001</v>
      </c>
      <c r="AO440" s="113">
        <v>0.43825500000000001</v>
      </c>
      <c r="AP440" s="113">
        <v>0.43825500000000001</v>
      </c>
      <c r="AQ440" s="99"/>
      <c r="AR440" s="99"/>
      <c r="AS440" s="99"/>
      <c r="AT440" s="99"/>
      <c r="AU440" s="99"/>
      <c r="AV440" s="113">
        <v>0.43825500000000001</v>
      </c>
      <c r="AW440" s="113">
        <v>0.43825500000000001</v>
      </c>
      <c r="AX440" s="113">
        <v>0.43825500000000001</v>
      </c>
      <c r="AY440" s="113">
        <v>0.29216999999999999</v>
      </c>
      <c r="AZ440" s="99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99"/>
      <c r="BN440" s="99"/>
      <c r="BO440" s="99"/>
    </row>
    <row r="441" spans="1:68" s="77" customFormat="1" ht="14.1" customHeight="1" x14ac:dyDescent="0.2">
      <c r="A441" s="96"/>
      <c r="B441" s="140">
        <v>185</v>
      </c>
      <c r="C441" s="536" t="s">
        <v>527</v>
      </c>
      <c r="D441" s="538" t="s">
        <v>528</v>
      </c>
      <c r="E441" s="538"/>
      <c r="F441" s="538"/>
      <c r="G441" s="538"/>
      <c r="H441" s="537" t="s">
        <v>1042</v>
      </c>
      <c r="I441" s="101"/>
      <c r="J441" s="101"/>
      <c r="K441" s="102">
        <v>181283.99</v>
      </c>
      <c r="L441" s="102">
        <v>182272.09</v>
      </c>
      <c r="M441" s="102">
        <v>187303.64</v>
      </c>
      <c r="N441" s="102">
        <v>0</v>
      </c>
      <c r="O441" s="102">
        <v>187303.64</v>
      </c>
      <c r="P441" s="102">
        <v>187303.64</v>
      </c>
      <c r="Q441" s="102">
        <v>187732.42</v>
      </c>
      <c r="R441" s="102">
        <v>228660.97999999998</v>
      </c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>
        <v>32987.230000000003</v>
      </c>
      <c r="AO441" s="102">
        <v>33201.65</v>
      </c>
      <c r="AP441" s="102">
        <v>33417.46</v>
      </c>
      <c r="AQ441" s="102"/>
      <c r="AR441" s="102"/>
      <c r="AS441" s="102"/>
      <c r="AT441" s="102"/>
      <c r="AU441" s="102"/>
      <c r="AV441" s="102">
        <v>34931.47</v>
      </c>
      <c r="AW441" s="102">
        <v>35158.519999999997</v>
      </c>
      <c r="AX441" s="102">
        <v>35348.69</v>
      </c>
      <c r="AY441" s="102">
        <v>23615.96</v>
      </c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1"/>
      <c r="BM441" s="101"/>
      <c r="BN441" s="101"/>
      <c r="BO441" s="101"/>
    </row>
    <row r="442" spans="1:68" ht="14.1" customHeight="1" x14ac:dyDescent="0.2">
      <c r="A442" s="95"/>
      <c r="B442" s="139"/>
      <c r="C442" s="536"/>
      <c r="D442" s="538"/>
      <c r="E442" s="538"/>
      <c r="F442" s="538"/>
      <c r="G442" s="538"/>
      <c r="H442" s="537"/>
      <c r="I442" s="99" t="s">
        <v>156</v>
      </c>
      <c r="J442" s="98">
        <v>99.435199999999995</v>
      </c>
      <c r="K442" s="99"/>
      <c r="L442" s="101">
        <v>988.10000000000582</v>
      </c>
      <c r="M442" s="101">
        <v>181283.99</v>
      </c>
      <c r="N442" s="101">
        <v>0</v>
      </c>
      <c r="O442" s="101">
        <v>181283.99</v>
      </c>
      <c r="P442" s="99"/>
      <c r="Q442" s="101">
        <v>428.78</v>
      </c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113">
        <v>14.915279999999999</v>
      </c>
      <c r="AO442" s="113">
        <v>14.915279999999999</v>
      </c>
      <c r="AP442" s="113">
        <v>14.915279999999999</v>
      </c>
      <c r="AQ442" s="99"/>
      <c r="AR442" s="99"/>
      <c r="AS442" s="99"/>
      <c r="AT442" s="99"/>
      <c r="AU442" s="99"/>
      <c r="AV442" s="113">
        <v>14.915279999999999</v>
      </c>
      <c r="AW442" s="113">
        <v>14.915279999999999</v>
      </c>
      <c r="AX442" s="113">
        <v>14.915279999999999</v>
      </c>
      <c r="AY442" s="113">
        <v>9.9435199999999995</v>
      </c>
      <c r="AZ442" s="99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99"/>
      <c r="BN442" s="99"/>
      <c r="BO442" s="99"/>
    </row>
    <row r="443" spans="1:68" s="77" customFormat="1" ht="14.1" customHeight="1" x14ac:dyDescent="0.2">
      <c r="A443" s="96"/>
      <c r="B443" s="140">
        <v>186</v>
      </c>
      <c r="C443" s="536" t="s">
        <v>527</v>
      </c>
      <c r="D443" s="538" t="s">
        <v>528</v>
      </c>
      <c r="E443" s="538"/>
      <c r="F443" s="538"/>
      <c r="G443" s="538"/>
      <c r="H443" s="537" t="s">
        <v>1043</v>
      </c>
      <c r="I443" s="101"/>
      <c r="J443" s="101"/>
      <c r="K443" s="102">
        <v>19544.71</v>
      </c>
      <c r="L443" s="102">
        <v>19672.66</v>
      </c>
      <c r="M443" s="102">
        <v>20193.7</v>
      </c>
      <c r="N443" s="102">
        <v>0</v>
      </c>
      <c r="O443" s="102">
        <v>20193.7</v>
      </c>
      <c r="P443" s="102">
        <v>20193.7</v>
      </c>
      <c r="Q443" s="102">
        <v>20249.22</v>
      </c>
      <c r="R443" s="102">
        <v>24664.1</v>
      </c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>
        <v>3556.45</v>
      </c>
      <c r="AO443" s="102">
        <v>3579.56</v>
      </c>
      <c r="AP443" s="102">
        <v>3602.83</v>
      </c>
      <c r="AQ443" s="102"/>
      <c r="AR443" s="102"/>
      <c r="AS443" s="102"/>
      <c r="AT443" s="102"/>
      <c r="AU443" s="102"/>
      <c r="AV443" s="102">
        <v>3770.16</v>
      </c>
      <c r="AW443" s="102">
        <v>3794.67</v>
      </c>
      <c r="AX443" s="102">
        <v>3814.37</v>
      </c>
      <c r="AY443" s="102">
        <v>2546.06</v>
      </c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1"/>
      <c r="BM443" s="101"/>
      <c r="BN443" s="101"/>
      <c r="BO443" s="101"/>
    </row>
    <row r="444" spans="1:68" ht="14.1" customHeight="1" x14ac:dyDescent="0.2">
      <c r="A444" s="95"/>
      <c r="B444" s="139"/>
      <c r="C444" s="536"/>
      <c r="D444" s="538"/>
      <c r="E444" s="538"/>
      <c r="F444" s="538"/>
      <c r="G444" s="538"/>
      <c r="H444" s="537"/>
      <c r="I444" s="99" t="s">
        <v>156</v>
      </c>
      <c r="J444" s="98">
        <v>21.4453</v>
      </c>
      <c r="K444" s="99"/>
      <c r="L444" s="101">
        <v>127.95000000000073</v>
      </c>
      <c r="M444" s="101">
        <v>19544.71</v>
      </c>
      <c r="N444" s="101">
        <v>0</v>
      </c>
      <c r="O444" s="101">
        <v>19544.71</v>
      </c>
      <c r="P444" s="99"/>
      <c r="Q444" s="101">
        <v>55.52</v>
      </c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113">
        <v>3.2167949999999998</v>
      </c>
      <c r="AO444" s="113">
        <v>3.2167949999999998</v>
      </c>
      <c r="AP444" s="113">
        <v>3.2167949999999998</v>
      </c>
      <c r="AQ444" s="99"/>
      <c r="AR444" s="99"/>
      <c r="AS444" s="99"/>
      <c r="AT444" s="99"/>
      <c r="AU444" s="99"/>
      <c r="AV444" s="113">
        <v>3.2167949999999998</v>
      </c>
      <c r="AW444" s="113">
        <v>3.2167949999999998</v>
      </c>
      <c r="AX444" s="113">
        <v>3.2167949999999998</v>
      </c>
      <c r="AY444" s="113">
        <v>2.14453</v>
      </c>
      <c r="AZ444" s="99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99"/>
      <c r="BN444" s="99"/>
      <c r="BO444" s="99"/>
    </row>
    <row r="445" spans="1:68" ht="27.95" customHeight="1" x14ac:dyDescent="0.2">
      <c r="A445" s="87"/>
      <c r="B445" s="137"/>
      <c r="C445" s="88" t="s">
        <v>531</v>
      </c>
      <c r="D445" s="557" t="s">
        <v>532</v>
      </c>
      <c r="E445" s="557"/>
      <c r="F445" s="557"/>
      <c r="G445" s="557"/>
      <c r="H445" s="89"/>
      <c r="I445" s="89"/>
      <c r="J445" s="89"/>
      <c r="K445" s="90">
        <v>211322.61000000002</v>
      </c>
      <c r="L445" s="90">
        <v>212008.70999999996</v>
      </c>
      <c r="M445" s="90">
        <v>218339.71</v>
      </c>
      <c r="N445" s="90">
        <v>0</v>
      </c>
      <c r="O445" s="90">
        <v>218339.71</v>
      </c>
      <c r="P445" s="90">
        <v>218339.71</v>
      </c>
      <c r="Q445" s="90">
        <v>218637.43999999997</v>
      </c>
      <c r="R445" s="90">
        <v>266298.56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0</v>
      </c>
      <c r="AN445" s="90">
        <v>38453.19</v>
      </c>
      <c r="AO445" s="90">
        <v>38703.130000000005</v>
      </c>
      <c r="AP445" s="90">
        <v>38954.700000000004</v>
      </c>
      <c r="AQ445" s="90">
        <v>0</v>
      </c>
      <c r="AR445" s="90">
        <v>0</v>
      </c>
      <c r="AS445" s="90">
        <v>0</v>
      </c>
      <c r="AT445" s="90">
        <v>0</v>
      </c>
      <c r="AU445" s="90">
        <v>0</v>
      </c>
      <c r="AV445" s="90">
        <v>40630.33</v>
      </c>
      <c r="AW445" s="90">
        <v>40894.42</v>
      </c>
      <c r="AX445" s="90">
        <v>41133.590000000004</v>
      </c>
      <c r="AY445" s="90">
        <v>27529.200000000004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90">
        <v>0</v>
      </c>
      <c r="BF445" s="90">
        <v>0</v>
      </c>
      <c r="BG445" s="90">
        <v>0</v>
      </c>
      <c r="BH445" s="90">
        <v>0</v>
      </c>
      <c r="BI445" s="90">
        <v>0</v>
      </c>
      <c r="BJ445" s="90">
        <v>0</v>
      </c>
      <c r="BK445" s="90">
        <v>0</v>
      </c>
      <c r="BL445" s="90">
        <v>0</v>
      </c>
      <c r="BM445" s="90">
        <v>0</v>
      </c>
      <c r="BN445" s="90">
        <v>0</v>
      </c>
      <c r="BO445" s="90">
        <v>0</v>
      </c>
      <c r="BP445" s="78">
        <v>0</v>
      </c>
    </row>
    <row r="446" spans="1:68" s="77" customFormat="1" ht="14.1" customHeight="1" x14ac:dyDescent="0.2">
      <c r="A446" s="91"/>
      <c r="B446" s="138">
        <v>187</v>
      </c>
      <c r="C446" s="540" t="s">
        <v>527</v>
      </c>
      <c r="D446" s="541" t="s">
        <v>528</v>
      </c>
      <c r="E446" s="541"/>
      <c r="F446" s="541"/>
      <c r="G446" s="541"/>
      <c r="H446" s="542" t="s">
        <v>1045</v>
      </c>
      <c r="I446" s="93"/>
      <c r="J446" s="93"/>
      <c r="K446" s="94">
        <v>64947.98</v>
      </c>
      <c r="L446" s="94">
        <v>65192.18</v>
      </c>
      <c r="M446" s="94">
        <v>67104.62</v>
      </c>
      <c r="N446" s="94">
        <v>0</v>
      </c>
      <c r="O446" s="94">
        <v>67104.62</v>
      </c>
      <c r="P446" s="94">
        <v>67104.62</v>
      </c>
      <c r="Q446" s="94">
        <v>67210.59</v>
      </c>
      <c r="R446" s="94">
        <v>81862.289999999994</v>
      </c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>
        <v>11818.22</v>
      </c>
      <c r="AO446" s="94">
        <v>11895.03</v>
      </c>
      <c r="AP446" s="94">
        <v>11972.35</v>
      </c>
      <c r="AQ446" s="94"/>
      <c r="AR446" s="94"/>
      <c r="AS446" s="94"/>
      <c r="AT446" s="94"/>
      <c r="AU446" s="94"/>
      <c r="AV446" s="94">
        <v>12493.73</v>
      </c>
      <c r="AW446" s="94">
        <v>12574.93</v>
      </c>
      <c r="AX446" s="94">
        <v>12647.19</v>
      </c>
      <c r="AY446" s="94">
        <v>8460.84</v>
      </c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3"/>
      <c r="BM446" s="93"/>
      <c r="BN446" s="93"/>
      <c r="BO446" s="93"/>
    </row>
    <row r="447" spans="1:68" ht="14.1" customHeight="1" x14ac:dyDescent="0.2">
      <c r="A447" s="95"/>
      <c r="B447" s="139"/>
      <c r="C447" s="536"/>
      <c r="D447" s="538"/>
      <c r="E447" s="538"/>
      <c r="F447" s="538"/>
      <c r="G447" s="538"/>
      <c r="H447" s="537"/>
      <c r="I447" s="99" t="s">
        <v>156</v>
      </c>
      <c r="J447" s="98">
        <v>55.083799999999997</v>
      </c>
      <c r="K447" s="99"/>
      <c r="L447" s="101">
        <v>244.19999999999709</v>
      </c>
      <c r="M447" s="101">
        <v>64947.98</v>
      </c>
      <c r="N447" s="101">
        <v>0</v>
      </c>
      <c r="O447" s="101">
        <v>64947.98</v>
      </c>
      <c r="P447" s="99"/>
      <c r="Q447" s="101">
        <v>105.97</v>
      </c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113">
        <v>8.2625700000000002</v>
      </c>
      <c r="AO447" s="113">
        <v>8.2625700000000002</v>
      </c>
      <c r="AP447" s="113">
        <v>8.2625700000000002</v>
      </c>
      <c r="AQ447" s="99"/>
      <c r="AR447" s="99"/>
      <c r="AS447" s="99"/>
      <c r="AT447" s="99"/>
      <c r="AU447" s="99"/>
      <c r="AV447" s="113">
        <v>8.2625700000000002</v>
      </c>
      <c r="AW447" s="113">
        <v>8.2625700000000002</v>
      </c>
      <c r="AX447" s="113">
        <v>8.2625700000000002</v>
      </c>
      <c r="AY447" s="113">
        <v>5.5083799999999998</v>
      </c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</row>
    <row r="448" spans="1:68" s="77" customFormat="1" ht="14.1" customHeight="1" x14ac:dyDescent="0.2">
      <c r="A448" s="96"/>
      <c r="B448" s="140">
        <v>188</v>
      </c>
      <c r="C448" s="536" t="s">
        <v>507</v>
      </c>
      <c r="D448" s="538" t="s">
        <v>508</v>
      </c>
      <c r="E448" s="538"/>
      <c r="F448" s="538"/>
      <c r="G448" s="538"/>
      <c r="H448" s="537" t="s">
        <v>1046</v>
      </c>
      <c r="I448" s="101"/>
      <c r="J448" s="101"/>
      <c r="K448" s="102">
        <v>17998.29</v>
      </c>
      <c r="L448" s="102">
        <v>18057.599999999999</v>
      </c>
      <c r="M448" s="102">
        <v>18595.93</v>
      </c>
      <c r="N448" s="102">
        <v>0</v>
      </c>
      <c r="O448" s="102">
        <v>18595.93</v>
      </c>
      <c r="P448" s="102">
        <v>18595.93</v>
      </c>
      <c r="Q448" s="102">
        <v>18621.670000000002</v>
      </c>
      <c r="R448" s="102">
        <v>22681.060000000005</v>
      </c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>
        <v>3275.05</v>
      </c>
      <c r="AO448" s="102">
        <v>3296.34</v>
      </c>
      <c r="AP448" s="102">
        <v>3317.76</v>
      </c>
      <c r="AQ448" s="102"/>
      <c r="AR448" s="102"/>
      <c r="AS448" s="102"/>
      <c r="AT448" s="102"/>
      <c r="AU448" s="102"/>
      <c r="AV448" s="102">
        <v>3460.65</v>
      </c>
      <c r="AW448" s="102">
        <v>3483.14</v>
      </c>
      <c r="AX448" s="102">
        <v>3503.47</v>
      </c>
      <c r="AY448" s="102">
        <v>2344.65</v>
      </c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1"/>
      <c r="BM448" s="101"/>
      <c r="BN448" s="101"/>
      <c r="BO448" s="101"/>
    </row>
    <row r="449" spans="1:68" ht="14.1" customHeight="1" x14ac:dyDescent="0.2">
      <c r="A449" s="95"/>
      <c r="B449" s="139"/>
      <c r="C449" s="536"/>
      <c r="D449" s="538"/>
      <c r="E449" s="538"/>
      <c r="F449" s="538"/>
      <c r="G449" s="538"/>
      <c r="H449" s="537"/>
      <c r="I449" s="99" t="s">
        <v>509</v>
      </c>
      <c r="J449" s="98">
        <v>11.6478</v>
      </c>
      <c r="K449" s="99"/>
      <c r="L449" s="101">
        <v>59.309999999997672</v>
      </c>
      <c r="M449" s="101">
        <v>17998.29</v>
      </c>
      <c r="N449" s="101">
        <v>0</v>
      </c>
      <c r="O449" s="101">
        <v>17998.29</v>
      </c>
      <c r="P449" s="99"/>
      <c r="Q449" s="101">
        <v>25.74</v>
      </c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113">
        <v>1.7471699999999999</v>
      </c>
      <c r="AO449" s="113">
        <v>1.7471699999999999</v>
      </c>
      <c r="AP449" s="113">
        <v>1.7471699999999999</v>
      </c>
      <c r="AQ449" s="99"/>
      <c r="AR449" s="99"/>
      <c r="AS449" s="99"/>
      <c r="AT449" s="99"/>
      <c r="AU449" s="99"/>
      <c r="AV449" s="113">
        <v>1.7471699999999999</v>
      </c>
      <c r="AW449" s="113">
        <v>1.7471699999999999</v>
      </c>
      <c r="AX449" s="113">
        <v>1.7471699999999999</v>
      </c>
      <c r="AY449" s="113">
        <v>1.1647799999999999</v>
      </c>
      <c r="AZ449" s="99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99"/>
      <c r="BN449" s="99"/>
      <c r="BO449" s="99"/>
    </row>
    <row r="450" spans="1:68" s="77" customFormat="1" ht="14.1" customHeight="1" x14ac:dyDescent="0.2">
      <c r="A450" s="96"/>
      <c r="B450" s="140">
        <v>189</v>
      </c>
      <c r="C450" s="536" t="s">
        <v>527</v>
      </c>
      <c r="D450" s="538" t="s">
        <v>528</v>
      </c>
      <c r="E450" s="538"/>
      <c r="F450" s="538"/>
      <c r="G450" s="538"/>
      <c r="H450" s="537" t="s">
        <v>1047</v>
      </c>
      <c r="I450" s="101"/>
      <c r="J450" s="101"/>
      <c r="K450" s="102">
        <v>44262.37</v>
      </c>
      <c r="L450" s="102">
        <v>44360.59</v>
      </c>
      <c r="M450" s="102">
        <v>45732.13</v>
      </c>
      <c r="N450" s="102">
        <v>0</v>
      </c>
      <c r="O450" s="102">
        <v>45732.13</v>
      </c>
      <c r="P450" s="102">
        <v>45732.13</v>
      </c>
      <c r="Q450" s="102">
        <v>45774.75</v>
      </c>
      <c r="R450" s="102">
        <v>55752.75</v>
      </c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>
        <v>8054.18</v>
      </c>
      <c r="AO450" s="102">
        <v>8106.53</v>
      </c>
      <c r="AP450" s="102">
        <v>8159.22</v>
      </c>
      <c r="AQ450" s="102"/>
      <c r="AR450" s="102"/>
      <c r="AS450" s="102"/>
      <c r="AT450" s="102"/>
      <c r="AU450" s="102"/>
      <c r="AV450" s="102">
        <v>8501.4699999999993</v>
      </c>
      <c r="AW450" s="102">
        <v>8556.73</v>
      </c>
      <c r="AX450" s="102">
        <v>8608.5300000000007</v>
      </c>
      <c r="AY450" s="102">
        <v>5766.09</v>
      </c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1"/>
      <c r="BM450" s="101"/>
      <c r="BN450" s="101"/>
      <c r="BO450" s="101"/>
    </row>
    <row r="451" spans="1:68" ht="14.1" customHeight="1" x14ac:dyDescent="0.2">
      <c r="A451" s="95"/>
      <c r="B451" s="139"/>
      <c r="C451" s="536"/>
      <c r="D451" s="538"/>
      <c r="E451" s="538"/>
      <c r="F451" s="538"/>
      <c r="G451" s="538"/>
      <c r="H451" s="537"/>
      <c r="I451" s="99" t="s">
        <v>136</v>
      </c>
      <c r="J451" s="98">
        <v>29.225999999999999</v>
      </c>
      <c r="K451" s="99"/>
      <c r="L451" s="101">
        <v>98.219999999993888</v>
      </c>
      <c r="M451" s="101">
        <v>44262.37</v>
      </c>
      <c r="N451" s="101">
        <v>0</v>
      </c>
      <c r="O451" s="101">
        <v>44262.37</v>
      </c>
      <c r="P451" s="99"/>
      <c r="Q451" s="101">
        <v>42.62</v>
      </c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113">
        <v>4.3838999999999997</v>
      </c>
      <c r="AO451" s="113">
        <v>4.3838999999999997</v>
      </c>
      <c r="AP451" s="113">
        <v>4.3838999999999997</v>
      </c>
      <c r="AQ451" s="99"/>
      <c r="AR451" s="99"/>
      <c r="AS451" s="99"/>
      <c r="AT451" s="99"/>
      <c r="AU451" s="99"/>
      <c r="AV451" s="113">
        <v>4.3838999999999997</v>
      </c>
      <c r="AW451" s="113">
        <v>4.3838999999999997</v>
      </c>
      <c r="AX451" s="113">
        <v>4.3838999999999997</v>
      </c>
      <c r="AY451" s="113">
        <v>2.9226000000000001</v>
      </c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</row>
    <row r="452" spans="1:68" s="77" customFormat="1" ht="14.1" customHeight="1" x14ac:dyDescent="0.2">
      <c r="A452" s="96"/>
      <c r="B452" s="140">
        <v>190</v>
      </c>
      <c r="C452" s="536" t="s">
        <v>527</v>
      </c>
      <c r="D452" s="538" t="s">
        <v>528</v>
      </c>
      <c r="E452" s="538"/>
      <c r="F452" s="538"/>
      <c r="G452" s="538"/>
      <c r="H452" s="537" t="s">
        <v>1048</v>
      </c>
      <c r="I452" s="101"/>
      <c r="J452" s="101"/>
      <c r="K452" s="102">
        <v>70200.759999999995</v>
      </c>
      <c r="L452" s="102">
        <v>70453.73</v>
      </c>
      <c r="M452" s="102">
        <v>72531.820000000007</v>
      </c>
      <c r="N452" s="102">
        <v>0</v>
      </c>
      <c r="O452" s="102">
        <v>72531.820000000007</v>
      </c>
      <c r="P452" s="102">
        <v>72531.820000000007</v>
      </c>
      <c r="Q452" s="102">
        <v>72641.600000000006</v>
      </c>
      <c r="R452" s="102">
        <v>88477.119999999995</v>
      </c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>
        <v>12774.03</v>
      </c>
      <c r="AO452" s="102">
        <v>12857.07</v>
      </c>
      <c r="AP452" s="102">
        <v>12940.64</v>
      </c>
      <c r="AQ452" s="102"/>
      <c r="AR452" s="102"/>
      <c r="AS452" s="102"/>
      <c r="AT452" s="102"/>
      <c r="AU452" s="102"/>
      <c r="AV452" s="102">
        <v>13502.07</v>
      </c>
      <c r="AW452" s="102">
        <v>13589.84</v>
      </c>
      <c r="AX452" s="102">
        <v>13668.35</v>
      </c>
      <c r="AY452" s="102">
        <v>9145.1200000000008</v>
      </c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1"/>
      <c r="BM452" s="101"/>
      <c r="BN452" s="101"/>
      <c r="BO452" s="101"/>
    </row>
    <row r="453" spans="1:68" ht="14.1" customHeight="1" x14ac:dyDescent="0.2">
      <c r="A453" s="95"/>
      <c r="B453" s="139"/>
      <c r="C453" s="536"/>
      <c r="D453" s="538"/>
      <c r="E453" s="538"/>
      <c r="F453" s="538"/>
      <c r="G453" s="538"/>
      <c r="H453" s="537"/>
      <c r="I453" s="99" t="s">
        <v>156</v>
      </c>
      <c r="J453" s="98">
        <v>53.030700000000003</v>
      </c>
      <c r="K453" s="99"/>
      <c r="L453" s="101">
        <v>252.97000000000116</v>
      </c>
      <c r="M453" s="101">
        <v>70200.759999999995</v>
      </c>
      <c r="N453" s="101">
        <v>0</v>
      </c>
      <c r="O453" s="101">
        <v>70200.759999999995</v>
      </c>
      <c r="P453" s="99"/>
      <c r="Q453" s="101">
        <v>109.78</v>
      </c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113">
        <v>7.9546049999999999</v>
      </c>
      <c r="AO453" s="113">
        <v>7.9546049999999999</v>
      </c>
      <c r="AP453" s="113">
        <v>7.9546049999999999</v>
      </c>
      <c r="AQ453" s="99"/>
      <c r="AR453" s="99"/>
      <c r="AS453" s="99"/>
      <c r="AT453" s="99"/>
      <c r="AU453" s="99"/>
      <c r="AV453" s="113">
        <v>7.9546049999999999</v>
      </c>
      <c r="AW453" s="113">
        <v>7.9546049999999999</v>
      </c>
      <c r="AX453" s="113">
        <v>7.9546049999999999</v>
      </c>
      <c r="AY453" s="113">
        <v>5.30307</v>
      </c>
      <c r="AZ453" s="99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99"/>
      <c r="BN453" s="99"/>
      <c r="BO453" s="99"/>
    </row>
    <row r="454" spans="1:68" s="77" customFormat="1" ht="14.1" customHeight="1" x14ac:dyDescent="0.2">
      <c r="A454" s="96"/>
      <c r="B454" s="140">
        <v>191</v>
      </c>
      <c r="C454" s="536" t="s">
        <v>527</v>
      </c>
      <c r="D454" s="538" t="s">
        <v>528</v>
      </c>
      <c r="E454" s="538"/>
      <c r="F454" s="538"/>
      <c r="G454" s="538"/>
      <c r="H454" s="537" t="s">
        <v>1049</v>
      </c>
      <c r="I454" s="101"/>
      <c r="J454" s="101"/>
      <c r="K454" s="102">
        <v>13913.21</v>
      </c>
      <c r="L454" s="102">
        <v>13944.61</v>
      </c>
      <c r="M454" s="102">
        <v>14375.21</v>
      </c>
      <c r="N454" s="102">
        <v>0</v>
      </c>
      <c r="O454" s="102">
        <v>14375.21</v>
      </c>
      <c r="P454" s="102">
        <v>14375.21</v>
      </c>
      <c r="Q454" s="102">
        <v>14388.83</v>
      </c>
      <c r="R454" s="102">
        <v>17525.34</v>
      </c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>
        <v>2531.71</v>
      </c>
      <c r="AO454" s="102">
        <v>2548.16</v>
      </c>
      <c r="AP454" s="102">
        <v>2564.73</v>
      </c>
      <c r="AQ454" s="102"/>
      <c r="AR454" s="102"/>
      <c r="AS454" s="102"/>
      <c r="AT454" s="102"/>
      <c r="AU454" s="102"/>
      <c r="AV454" s="102">
        <v>2672.41</v>
      </c>
      <c r="AW454" s="102">
        <v>2689.78</v>
      </c>
      <c r="AX454" s="102">
        <v>2706.05</v>
      </c>
      <c r="AY454" s="102">
        <v>1812.5</v>
      </c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1"/>
      <c r="BM454" s="101"/>
      <c r="BN454" s="101"/>
      <c r="BO454" s="101"/>
    </row>
    <row r="455" spans="1:68" ht="14.1" customHeight="1" x14ac:dyDescent="0.2">
      <c r="A455" s="95"/>
      <c r="B455" s="139"/>
      <c r="C455" s="536"/>
      <c r="D455" s="538"/>
      <c r="E455" s="538"/>
      <c r="F455" s="538"/>
      <c r="G455" s="538"/>
      <c r="H455" s="537"/>
      <c r="I455" s="99" t="s">
        <v>156</v>
      </c>
      <c r="J455" s="98">
        <v>5.2622</v>
      </c>
      <c r="K455" s="99"/>
      <c r="L455" s="101">
        <v>31.400000000001455</v>
      </c>
      <c r="M455" s="101">
        <v>13913.21</v>
      </c>
      <c r="N455" s="101">
        <v>0</v>
      </c>
      <c r="O455" s="101">
        <v>13913.21</v>
      </c>
      <c r="P455" s="99"/>
      <c r="Q455" s="101">
        <v>13.62</v>
      </c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113">
        <v>0.78932999999999998</v>
      </c>
      <c r="AO455" s="113">
        <v>0.78932999999999998</v>
      </c>
      <c r="AP455" s="113">
        <v>0.78932999999999998</v>
      </c>
      <c r="AQ455" s="99"/>
      <c r="AR455" s="99"/>
      <c r="AS455" s="99"/>
      <c r="AT455" s="99"/>
      <c r="AU455" s="99"/>
      <c r="AV455" s="113">
        <v>0.78932999999999998</v>
      </c>
      <c r="AW455" s="113">
        <v>0.78932999999999998</v>
      </c>
      <c r="AX455" s="113">
        <v>0.78932999999999998</v>
      </c>
      <c r="AY455" s="113">
        <v>0.52622000000000002</v>
      </c>
      <c r="AZ455" s="99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99"/>
      <c r="BN455" s="99"/>
      <c r="BO455" s="99"/>
    </row>
    <row r="456" spans="1:68" ht="42" customHeight="1" x14ac:dyDescent="0.2">
      <c r="A456" s="87"/>
      <c r="B456" s="137"/>
      <c r="C456" s="88" t="s">
        <v>538</v>
      </c>
      <c r="D456" s="557" t="s">
        <v>539</v>
      </c>
      <c r="E456" s="557"/>
      <c r="F456" s="557"/>
      <c r="G456" s="557"/>
      <c r="H456" s="89"/>
      <c r="I456" s="89"/>
      <c r="J456" s="89"/>
      <c r="K456" s="90">
        <v>-123395.84</v>
      </c>
      <c r="L456" s="90">
        <v>-124387.85999999999</v>
      </c>
      <c r="M456" s="90">
        <v>-127493.26999999999</v>
      </c>
      <c r="N456" s="90">
        <v>0</v>
      </c>
      <c r="O456" s="90">
        <v>-127493.26999999999</v>
      </c>
      <c r="P456" s="90">
        <v>-127493.26999999999</v>
      </c>
      <c r="Q456" s="90">
        <v>-127923.75999999998</v>
      </c>
      <c r="R456" s="90">
        <v>-155816.71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0</v>
      </c>
      <c r="AN456" s="90">
        <v>-22453.649999999998</v>
      </c>
      <c r="AO456" s="90">
        <v>-22599.600000000002</v>
      </c>
      <c r="AP456" s="90">
        <v>-22746.489999999998</v>
      </c>
      <c r="AQ456" s="90">
        <v>0</v>
      </c>
      <c r="AR456" s="90">
        <v>0</v>
      </c>
      <c r="AS456" s="90">
        <v>0</v>
      </c>
      <c r="AT456" s="90">
        <v>0</v>
      </c>
      <c r="AU456" s="90">
        <v>0</v>
      </c>
      <c r="AV456" s="90">
        <v>-23838.26</v>
      </c>
      <c r="AW456" s="90">
        <v>-23993.210000000003</v>
      </c>
      <c r="AX456" s="90">
        <v>-24110.639999999999</v>
      </c>
      <c r="AY456" s="90">
        <v>-16074.86</v>
      </c>
      <c r="AZ456" s="90">
        <v>0</v>
      </c>
      <c r="BA456" s="90">
        <v>0</v>
      </c>
      <c r="BB456" s="90">
        <v>0</v>
      </c>
      <c r="BC456" s="90">
        <v>0</v>
      </c>
      <c r="BD456" s="90">
        <v>0</v>
      </c>
      <c r="BE456" s="90">
        <v>0</v>
      </c>
      <c r="BF456" s="90">
        <v>0</v>
      </c>
      <c r="BG456" s="90">
        <v>0</v>
      </c>
      <c r="BH456" s="90">
        <v>0</v>
      </c>
      <c r="BI456" s="90">
        <v>0</v>
      </c>
      <c r="BJ456" s="90">
        <v>0</v>
      </c>
      <c r="BK456" s="90">
        <v>0</v>
      </c>
      <c r="BL456" s="90">
        <v>0</v>
      </c>
      <c r="BM456" s="90">
        <v>0</v>
      </c>
      <c r="BN456" s="90">
        <v>0</v>
      </c>
      <c r="BO456" s="90">
        <v>0</v>
      </c>
      <c r="BP456" s="78">
        <v>0</v>
      </c>
    </row>
    <row r="457" spans="1:68" s="77" customFormat="1" ht="14.1" customHeight="1" x14ac:dyDescent="0.2">
      <c r="A457" s="91"/>
      <c r="B457" s="138">
        <v>192</v>
      </c>
      <c r="C457" s="540" t="s">
        <v>499</v>
      </c>
      <c r="D457" s="541" t="s">
        <v>500</v>
      </c>
      <c r="E457" s="541"/>
      <c r="F457" s="541"/>
      <c r="G457" s="541"/>
      <c r="H457" s="542" t="s">
        <v>910</v>
      </c>
      <c r="I457" s="93"/>
      <c r="J457" s="93"/>
      <c r="K457" s="94">
        <v>21264.91</v>
      </c>
      <c r="L457" s="94">
        <v>21267.91</v>
      </c>
      <c r="M457" s="94">
        <v>21971.03</v>
      </c>
      <c r="N457" s="94">
        <v>0</v>
      </c>
      <c r="O457" s="94">
        <v>21971.03</v>
      </c>
      <c r="P457" s="94">
        <v>21971.03</v>
      </c>
      <c r="Q457" s="94">
        <v>21972.329999999998</v>
      </c>
      <c r="R457" s="94">
        <v>26761.37</v>
      </c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>
        <v>3869.45</v>
      </c>
      <c r="AO457" s="94">
        <v>3894.6</v>
      </c>
      <c r="AP457" s="94">
        <v>3919.92</v>
      </c>
      <c r="AQ457" s="94"/>
      <c r="AR457" s="94"/>
      <c r="AS457" s="94"/>
      <c r="AT457" s="94"/>
      <c r="AU457" s="94"/>
      <c r="AV457" s="94">
        <v>4075.88</v>
      </c>
      <c r="AW457" s="94">
        <v>4102.37</v>
      </c>
      <c r="AX457" s="94">
        <v>4128.92</v>
      </c>
      <c r="AY457" s="94">
        <v>2770.23</v>
      </c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3"/>
      <c r="BM457" s="93"/>
      <c r="BN457" s="93"/>
      <c r="BO457" s="93"/>
    </row>
    <row r="458" spans="1:68" ht="14.1" customHeight="1" x14ac:dyDescent="0.2">
      <c r="A458" s="95"/>
      <c r="B458" s="139"/>
      <c r="C458" s="536"/>
      <c r="D458" s="538"/>
      <c r="E458" s="538"/>
      <c r="F458" s="538"/>
      <c r="G458" s="538"/>
      <c r="H458" s="537"/>
      <c r="I458" s="99" t="s">
        <v>78</v>
      </c>
      <c r="J458" s="98">
        <v>99.337999999999994</v>
      </c>
      <c r="K458" s="99"/>
      <c r="L458" s="101">
        <v>3</v>
      </c>
      <c r="M458" s="101">
        <v>21264.91</v>
      </c>
      <c r="N458" s="101">
        <v>0</v>
      </c>
      <c r="O458" s="101">
        <v>21264.91</v>
      </c>
      <c r="P458" s="99"/>
      <c r="Q458" s="101">
        <v>1.3</v>
      </c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113">
        <v>14.900700000000001</v>
      </c>
      <c r="AO458" s="113">
        <v>14.900700000000001</v>
      </c>
      <c r="AP458" s="113">
        <v>14.900700000000001</v>
      </c>
      <c r="AQ458" s="99"/>
      <c r="AR458" s="99"/>
      <c r="AS458" s="99"/>
      <c r="AT458" s="99"/>
      <c r="AU458" s="99"/>
      <c r="AV458" s="113">
        <v>14.900700000000001</v>
      </c>
      <c r="AW458" s="113">
        <v>14.900700000000001</v>
      </c>
      <c r="AX458" s="113">
        <v>14.900700000000001</v>
      </c>
      <c r="AY458" s="113">
        <v>9.9337999999999997</v>
      </c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</row>
    <row r="459" spans="1:68" s="77" customFormat="1" ht="14.1" customHeight="1" x14ac:dyDescent="0.2">
      <c r="A459" s="96"/>
      <c r="B459" s="140">
        <v>193</v>
      </c>
      <c r="C459" s="536" t="s">
        <v>507</v>
      </c>
      <c r="D459" s="538" t="s">
        <v>541</v>
      </c>
      <c r="E459" s="538"/>
      <c r="F459" s="538"/>
      <c r="G459" s="538"/>
      <c r="H459" s="537" t="s">
        <v>1035</v>
      </c>
      <c r="I459" s="101"/>
      <c r="J459" s="101"/>
      <c r="K459" s="102">
        <v>-144660.75</v>
      </c>
      <c r="L459" s="102">
        <v>-145655.76999999999</v>
      </c>
      <c r="M459" s="102">
        <v>-149464.29999999999</v>
      </c>
      <c r="N459" s="102">
        <v>0</v>
      </c>
      <c r="O459" s="102">
        <v>-149464.29999999999</v>
      </c>
      <c r="P459" s="102">
        <v>-149464.29999999999</v>
      </c>
      <c r="Q459" s="102">
        <v>-149896.09</v>
      </c>
      <c r="R459" s="102">
        <v>-182578.08</v>
      </c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>
        <v>-26323.1</v>
      </c>
      <c r="AO459" s="102">
        <v>-26494.2</v>
      </c>
      <c r="AP459" s="102">
        <v>-26666.41</v>
      </c>
      <c r="AQ459" s="102"/>
      <c r="AR459" s="102"/>
      <c r="AS459" s="102"/>
      <c r="AT459" s="102"/>
      <c r="AU459" s="102"/>
      <c r="AV459" s="102">
        <v>-27914.14</v>
      </c>
      <c r="AW459" s="102">
        <v>-28095.58</v>
      </c>
      <c r="AX459" s="102">
        <v>-28239.56</v>
      </c>
      <c r="AY459" s="102">
        <v>-18845.09</v>
      </c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1"/>
      <c r="BM459" s="101"/>
      <c r="BN459" s="101"/>
      <c r="BO459" s="101"/>
    </row>
    <row r="460" spans="1:68" ht="42" customHeight="1" x14ac:dyDescent="0.2">
      <c r="A460" s="95"/>
      <c r="B460" s="139"/>
      <c r="C460" s="536"/>
      <c r="D460" s="538"/>
      <c r="E460" s="538"/>
      <c r="F460" s="538"/>
      <c r="G460" s="538"/>
      <c r="H460" s="537"/>
      <c r="I460" s="99" t="s">
        <v>509</v>
      </c>
      <c r="J460" s="98">
        <v>-232.27520000000001</v>
      </c>
      <c r="K460" s="99"/>
      <c r="L460" s="101">
        <v>-995.01999999998952</v>
      </c>
      <c r="M460" s="101">
        <v>-144660.75</v>
      </c>
      <c r="N460" s="101">
        <v>0</v>
      </c>
      <c r="O460" s="101">
        <v>-144660.75</v>
      </c>
      <c r="P460" s="99"/>
      <c r="Q460" s="101">
        <v>-431.79</v>
      </c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113">
        <v>-34.841279999999998</v>
      </c>
      <c r="AO460" s="113">
        <v>-34.841279999999998</v>
      </c>
      <c r="AP460" s="113">
        <v>-34.841279999999998</v>
      </c>
      <c r="AQ460" s="99"/>
      <c r="AR460" s="99"/>
      <c r="AS460" s="99"/>
      <c r="AT460" s="99"/>
      <c r="AU460" s="99"/>
      <c r="AV460" s="113">
        <v>-34.841279999999998</v>
      </c>
      <c r="AW460" s="113">
        <v>-34.841279999999998</v>
      </c>
      <c r="AX460" s="113">
        <v>-34.841279999999998</v>
      </c>
      <c r="AY460" s="113">
        <v>-23.227519999999998</v>
      </c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99"/>
      <c r="BN460" s="99"/>
      <c r="BO460" s="99"/>
    </row>
    <row r="461" spans="1:68" ht="42" customHeight="1" x14ac:dyDescent="0.2">
      <c r="A461" s="87"/>
      <c r="B461" s="137"/>
      <c r="C461" s="88" t="s">
        <v>543</v>
      </c>
      <c r="D461" s="557" t="s">
        <v>544</v>
      </c>
      <c r="E461" s="557"/>
      <c r="F461" s="557"/>
      <c r="G461" s="557"/>
      <c r="H461" s="89"/>
      <c r="I461" s="89"/>
      <c r="J461" s="89"/>
      <c r="K461" s="90">
        <v>-200828.69999999998</v>
      </c>
      <c r="L461" s="90">
        <v>-201944.75</v>
      </c>
      <c r="M461" s="90">
        <v>-207497.34000000003</v>
      </c>
      <c r="N461" s="90">
        <v>0</v>
      </c>
      <c r="O461" s="90">
        <v>-207497.34000000003</v>
      </c>
      <c r="P461" s="90">
        <v>-207497.34000000003</v>
      </c>
      <c r="Q461" s="90">
        <v>-207981.64</v>
      </c>
      <c r="R461" s="90">
        <v>-253325.08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0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0</v>
      </c>
      <c r="AN461" s="90">
        <v>-36543.68</v>
      </c>
      <c r="AO461" s="90">
        <v>-36781.21</v>
      </c>
      <c r="AP461" s="90">
        <v>-37020.29</v>
      </c>
      <c r="AQ461" s="90">
        <v>0</v>
      </c>
      <c r="AR461" s="90">
        <v>0</v>
      </c>
      <c r="AS461" s="90">
        <v>0</v>
      </c>
      <c r="AT461" s="90">
        <v>0</v>
      </c>
      <c r="AU461" s="90">
        <v>0</v>
      </c>
      <c r="AV461" s="90">
        <v>-38701.630000000005</v>
      </c>
      <c r="AW461" s="90">
        <v>-38953.189999999995</v>
      </c>
      <c r="AX461" s="90">
        <v>-39163.060000000005</v>
      </c>
      <c r="AY461" s="90">
        <v>-26162.02</v>
      </c>
      <c r="AZ461" s="90">
        <v>0</v>
      </c>
      <c r="BA461" s="90">
        <v>0</v>
      </c>
      <c r="BB461" s="90">
        <v>0</v>
      </c>
      <c r="BC461" s="90">
        <v>0</v>
      </c>
      <c r="BD461" s="90">
        <v>0</v>
      </c>
      <c r="BE461" s="90">
        <v>0</v>
      </c>
      <c r="BF461" s="90">
        <v>0</v>
      </c>
      <c r="BG461" s="90">
        <v>0</v>
      </c>
      <c r="BH461" s="90">
        <v>0</v>
      </c>
      <c r="BI461" s="90">
        <v>0</v>
      </c>
      <c r="BJ461" s="90">
        <v>0</v>
      </c>
      <c r="BK461" s="90">
        <v>0</v>
      </c>
      <c r="BL461" s="90">
        <v>0</v>
      </c>
      <c r="BM461" s="90">
        <v>0</v>
      </c>
      <c r="BN461" s="90">
        <v>0</v>
      </c>
      <c r="BO461" s="90">
        <v>0</v>
      </c>
      <c r="BP461" s="78">
        <v>0</v>
      </c>
    </row>
    <row r="462" spans="1:68" s="77" customFormat="1" ht="14.1" customHeight="1" x14ac:dyDescent="0.2">
      <c r="A462" s="91"/>
      <c r="B462" s="138">
        <v>194</v>
      </c>
      <c r="C462" s="540" t="s">
        <v>527</v>
      </c>
      <c r="D462" s="541" t="s">
        <v>545</v>
      </c>
      <c r="E462" s="541"/>
      <c r="F462" s="541"/>
      <c r="G462" s="541"/>
      <c r="H462" s="542" t="s">
        <v>1042</v>
      </c>
      <c r="I462" s="93"/>
      <c r="J462" s="93"/>
      <c r="K462" s="94">
        <v>-181283.99</v>
      </c>
      <c r="L462" s="94">
        <v>-182272.09</v>
      </c>
      <c r="M462" s="94">
        <v>-187303.64</v>
      </c>
      <c r="N462" s="94">
        <v>0</v>
      </c>
      <c r="O462" s="94">
        <v>-187303.64</v>
      </c>
      <c r="P462" s="94">
        <v>-187303.64</v>
      </c>
      <c r="Q462" s="94">
        <v>-187732.42</v>
      </c>
      <c r="R462" s="94">
        <v>-228660.97999999998</v>
      </c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>
        <v>-32987.230000000003</v>
      </c>
      <c r="AO462" s="94">
        <v>-33201.65</v>
      </c>
      <c r="AP462" s="94">
        <v>-33417.46</v>
      </c>
      <c r="AQ462" s="94"/>
      <c r="AR462" s="94"/>
      <c r="AS462" s="94"/>
      <c r="AT462" s="94"/>
      <c r="AU462" s="94"/>
      <c r="AV462" s="94">
        <v>-34931.47</v>
      </c>
      <c r="AW462" s="94">
        <v>-35158.519999999997</v>
      </c>
      <c r="AX462" s="94">
        <v>-35348.69</v>
      </c>
      <c r="AY462" s="94">
        <v>-23615.96</v>
      </c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3"/>
      <c r="BM462" s="93"/>
      <c r="BN462" s="93"/>
      <c r="BO462" s="93"/>
    </row>
    <row r="463" spans="1:68" ht="42" customHeight="1" x14ac:dyDescent="0.2">
      <c r="A463" s="95"/>
      <c r="B463" s="139"/>
      <c r="C463" s="536"/>
      <c r="D463" s="538"/>
      <c r="E463" s="538"/>
      <c r="F463" s="538"/>
      <c r="G463" s="538"/>
      <c r="H463" s="537"/>
      <c r="I463" s="99" t="s">
        <v>156</v>
      </c>
      <c r="J463" s="98">
        <v>-99.435199999999995</v>
      </c>
      <c r="K463" s="99"/>
      <c r="L463" s="101">
        <v>-988.10000000000582</v>
      </c>
      <c r="M463" s="101">
        <v>-181283.99</v>
      </c>
      <c r="N463" s="101">
        <v>0</v>
      </c>
      <c r="O463" s="101">
        <v>-181283.99</v>
      </c>
      <c r="P463" s="99"/>
      <c r="Q463" s="101">
        <v>-428.78</v>
      </c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113">
        <v>-14.915279999999999</v>
      </c>
      <c r="AO463" s="113">
        <v>-14.915279999999999</v>
      </c>
      <c r="AP463" s="113">
        <v>-14.915279999999999</v>
      </c>
      <c r="AQ463" s="99"/>
      <c r="AR463" s="99"/>
      <c r="AS463" s="99"/>
      <c r="AT463" s="99"/>
      <c r="AU463" s="99"/>
      <c r="AV463" s="113">
        <v>-14.915279999999999</v>
      </c>
      <c r="AW463" s="113">
        <v>-14.915279999999999</v>
      </c>
      <c r="AX463" s="113">
        <v>-14.915279999999999</v>
      </c>
      <c r="AY463" s="113">
        <v>-9.9435199999999995</v>
      </c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</row>
    <row r="464" spans="1:68" s="77" customFormat="1" ht="14.1" customHeight="1" x14ac:dyDescent="0.2">
      <c r="A464" s="96"/>
      <c r="B464" s="140">
        <v>195</v>
      </c>
      <c r="C464" s="536" t="s">
        <v>527</v>
      </c>
      <c r="D464" s="538" t="s">
        <v>545</v>
      </c>
      <c r="E464" s="538"/>
      <c r="F464" s="538"/>
      <c r="G464" s="538"/>
      <c r="H464" s="537" t="s">
        <v>1043</v>
      </c>
      <c r="I464" s="101"/>
      <c r="J464" s="101"/>
      <c r="K464" s="102">
        <v>-19544.71</v>
      </c>
      <c r="L464" s="102">
        <v>-19672.66</v>
      </c>
      <c r="M464" s="102">
        <v>-20193.7</v>
      </c>
      <c r="N464" s="102">
        <v>0</v>
      </c>
      <c r="O464" s="102">
        <v>-20193.7</v>
      </c>
      <c r="P464" s="102">
        <v>-20193.7</v>
      </c>
      <c r="Q464" s="102">
        <v>-20249.22</v>
      </c>
      <c r="R464" s="102">
        <v>-24664.1</v>
      </c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>
        <v>-3556.45</v>
      </c>
      <c r="AO464" s="102">
        <v>-3579.56</v>
      </c>
      <c r="AP464" s="102">
        <v>-3602.83</v>
      </c>
      <c r="AQ464" s="102"/>
      <c r="AR464" s="102"/>
      <c r="AS464" s="102"/>
      <c r="AT464" s="102"/>
      <c r="AU464" s="102"/>
      <c r="AV464" s="102">
        <v>-3770.16</v>
      </c>
      <c r="AW464" s="102">
        <v>-3794.67</v>
      </c>
      <c r="AX464" s="102">
        <v>-3814.37</v>
      </c>
      <c r="AY464" s="102">
        <v>-2546.06</v>
      </c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1"/>
      <c r="BM464" s="101"/>
      <c r="BN464" s="101"/>
      <c r="BO464" s="101"/>
    </row>
    <row r="465" spans="1:68" ht="42" customHeight="1" x14ac:dyDescent="0.2">
      <c r="A465" s="95"/>
      <c r="B465" s="139"/>
      <c r="C465" s="536"/>
      <c r="D465" s="538"/>
      <c r="E465" s="538"/>
      <c r="F465" s="538"/>
      <c r="G465" s="538"/>
      <c r="H465" s="537"/>
      <c r="I465" s="99" t="s">
        <v>156</v>
      </c>
      <c r="J465" s="98">
        <v>-21.4453</v>
      </c>
      <c r="K465" s="99"/>
      <c r="L465" s="101">
        <v>-127.95000000000073</v>
      </c>
      <c r="M465" s="101">
        <v>-19544.71</v>
      </c>
      <c r="N465" s="101">
        <v>0</v>
      </c>
      <c r="O465" s="101">
        <v>-19544.71</v>
      </c>
      <c r="P465" s="99"/>
      <c r="Q465" s="101">
        <v>-55.52</v>
      </c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113">
        <v>-3.2167949999999998</v>
      </c>
      <c r="AO465" s="113">
        <v>-3.2167949999999998</v>
      </c>
      <c r="AP465" s="113">
        <v>-3.2167949999999998</v>
      </c>
      <c r="AQ465" s="99"/>
      <c r="AR465" s="99"/>
      <c r="AS465" s="99"/>
      <c r="AT465" s="99"/>
      <c r="AU465" s="99"/>
      <c r="AV465" s="113">
        <v>-3.2167949999999998</v>
      </c>
      <c r="AW465" s="113">
        <v>-3.2167949999999998</v>
      </c>
      <c r="AX465" s="113">
        <v>-3.2167949999999998</v>
      </c>
      <c r="AY465" s="113">
        <v>-2.14453</v>
      </c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</row>
    <row r="466" spans="1:68" ht="27.95" customHeight="1" x14ac:dyDescent="0.2">
      <c r="A466" s="83"/>
      <c r="B466" s="136"/>
      <c r="C466" s="84" t="s">
        <v>1054</v>
      </c>
      <c r="D466" s="535" t="s">
        <v>549</v>
      </c>
      <c r="E466" s="535"/>
      <c r="F466" s="535"/>
      <c r="G466" s="535"/>
      <c r="H466" s="85"/>
      <c r="I466" s="85"/>
      <c r="J466" s="85"/>
      <c r="K466" s="86">
        <v>99103.35</v>
      </c>
      <c r="L466" s="86">
        <v>99403.469999999987</v>
      </c>
      <c r="M466" s="86">
        <v>102394.15</v>
      </c>
      <c r="N466" s="86"/>
      <c r="O466" s="86">
        <v>102394.15</v>
      </c>
      <c r="P466" s="86">
        <v>102394.15</v>
      </c>
      <c r="Q466" s="86">
        <v>102394.15</v>
      </c>
      <c r="R466" s="86">
        <v>121789.84000000001</v>
      </c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>
        <v>121789.84000000001</v>
      </c>
      <c r="AQ466" s="86"/>
      <c r="AR466" s="86"/>
      <c r="AS466" s="86"/>
      <c r="AT466" s="86"/>
      <c r="AU466" s="86"/>
      <c r="AV466" s="86"/>
      <c r="AW466" s="86"/>
      <c r="AX466" s="86"/>
      <c r="AY466" s="86"/>
      <c r="AZ466" s="86"/>
      <c r="BA466" s="86"/>
      <c r="BB466" s="86"/>
      <c r="BC466" s="86"/>
      <c r="BD466" s="86"/>
      <c r="BE466" s="86"/>
      <c r="BF466" s="86"/>
      <c r="BG466" s="86"/>
      <c r="BH466" s="86"/>
      <c r="BI466" s="86"/>
      <c r="BJ466" s="86"/>
      <c r="BK466" s="86"/>
      <c r="BL466" s="86"/>
      <c r="BM466" s="86"/>
      <c r="BN466" s="86"/>
      <c r="BO466" s="86"/>
      <c r="BP466" s="78"/>
    </row>
    <row r="467" spans="1:68" ht="27.95" customHeight="1" x14ac:dyDescent="0.2">
      <c r="A467" s="87"/>
      <c r="B467" s="137"/>
      <c r="C467" s="88" t="s">
        <v>550</v>
      </c>
      <c r="D467" s="557" t="s">
        <v>551</v>
      </c>
      <c r="E467" s="557"/>
      <c r="F467" s="557"/>
      <c r="G467" s="557"/>
      <c r="H467" s="89"/>
      <c r="I467" s="89"/>
      <c r="J467" s="89"/>
      <c r="K467" s="90">
        <v>99574.27</v>
      </c>
      <c r="L467" s="90">
        <v>99874.389999999985</v>
      </c>
      <c r="M467" s="90">
        <v>102880.70999999999</v>
      </c>
      <c r="N467" s="90">
        <v>0</v>
      </c>
      <c r="O467" s="90">
        <v>102880.70999999999</v>
      </c>
      <c r="P467" s="90">
        <v>102880.70999999999</v>
      </c>
      <c r="Q467" s="90">
        <v>102880.70999999999</v>
      </c>
      <c r="R467" s="90">
        <v>122368.57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0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0</v>
      </c>
      <c r="AN467" s="90">
        <v>0</v>
      </c>
      <c r="AO467" s="90">
        <v>0</v>
      </c>
      <c r="AP467" s="90">
        <v>122368.57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0</v>
      </c>
      <c r="AW467" s="90">
        <v>0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90">
        <v>0</v>
      </c>
      <c r="BF467" s="90">
        <v>0</v>
      </c>
      <c r="BG467" s="90">
        <v>0</v>
      </c>
      <c r="BH467" s="90">
        <v>0</v>
      </c>
      <c r="BI467" s="90">
        <v>0</v>
      </c>
      <c r="BJ467" s="90">
        <v>0</v>
      </c>
      <c r="BK467" s="90">
        <v>0</v>
      </c>
      <c r="BL467" s="90">
        <v>0</v>
      </c>
      <c r="BM467" s="90">
        <v>0</v>
      </c>
      <c r="BN467" s="90">
        <v>0</v>
      </c>
      <c r="BO467" s="90">
        <v>0</v>
      </c>
      <c r="BP467" s="78">
        <v>0</v>
      </c>
    </row>
    <row r="468" spans="1:68" s="77" customFormat="1" ht="14.1" customHeight="1" x14ac:dyDescent="0.2">
      <c r="A468" s="91"/>
      <c r="B468" s="138">
        <v>196</v>
      </c>
      <c r="C468" s="541" t="s">
        <v>552</v>
      </c>
      <c r="D468" s="541" t="s">
        <v>553</v>
      </c>
      <c r="E468" s="541"/>
      <c r="F468" s="541"/>
      <c r="G468" s="541"/>
      <c r="H468" s="542" t="s">
        <v>937</v>
      </c>
      <c r="I468" s="93"/>
      <c r="J468" s="93"/>
      <c r="K468" s="94">
        <v>24364.1</v>
      </c>
      <c r="L468" s="94">
        <v>24405.759999999998</v>
      </c>
      <c r="M468" s="94">
        <v>25173.13</v>
      </c>
      <c r="N468" s="94">
        <v>0</v>
      </c>
      <c r="O468" s="94">
        <v>25173.13</v>
      </c>
      <c r="P468" s="94">
        <v>25173.13</v>
      </c>
      <c r="Q468" s="94">
        <v>25173.13</v>
      </c>
      <c r="R468" s="94">
        <v>29941.47</v>
      </c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>
        <v>29941.47</v>
      </c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3"/>
      <c r="BM468" s="93"/>
      <c r="BN468" s="93"/>
      <c r="BO468" s="93"/>
    </row>
    <row r="469" spans="1:68" ht="27.95" customHeight="1" x14ac:dyDescent="0.2">
      <c r="A469" s="95"/>
      <c r="B469" s="139"/>
      <c r="C469" s="538"/>
      <c r="D469" s="538"/>
      <c r="E469" s="538"/>
      <c r="F469" s="538"/>
      <c r="G469" s="538"/>
      <c r="H469" s="537"/>
      <c r="I469" s="99" t="s">
        <v>329</v>
      </c>
      <c r="J469" s="98">
        <v>1.1190100000000001</v>
      </c>
      <c r="K469" s="99"/>
      <c r="L469" s="101">
        <v>41.659999999999854</v>
      </c>
      <c r="M469" s="101">
        <v>24364.1</v>
      </c>
      <c r="N469" s="101">
        <v>0</v>
      </c>
      <c r="O469" s="101">
        <v>24364.1</v>
      </c>
      <c r="P469" s="99"/>
      <c r="Q469" s="101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113">
        <v>1.1190100000000001</v>
      </c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</row>
    <row r="470" spans="1:68" s="77" customFormat="1" ht="14.1" customHeight="1" x14ac:dyDescent="0.2">
      <c r="A470" s="96"/>
      <c r="B470" s="140">
        <v>197</v>
      </c>
      <c r="C470" s="538" t="s">
        <v>555</v>
      </c>
      <c r="D470" s="538" t="s">
        <v>556</v>
      </c>
      <c r="E470" s="538"/>
      <c r="F470" s="538"/>
      <c r="G470" s="538"/>
      <c r="H470" s="537" t="s">
        <v>1055</v>
      </c>
      <c r="I470" s="101"/>
      <c r="J470" s="101"/>
      <c r="K470" s="102">
        <v>1803.32</v>
      </c>
      <c r="L470" s="102">
        <v>1813.94</v>
      </c>
      <c r="M470" s="102">
        <v>1863.2</v>
      </c>
      <c r="N470" s="102">
        <v>0</v>
      </c>
      <c r="O470" s="102">
        <v>1863.2</v>
      </c>
      <c r="P470" s="102">
        <v>1863.2</v>
      </c>
      <c r="Q470" s="102">
        <v>1863.2</v>
      </c>
      <c r="R470" s="102">
        <v>2216.13</v>
      </c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>
        <v>2216.13</v>
      </c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1"/>
      <c r="BM470" s="101"/>
      <c r="BN470" s="101"/>
      <c r="BO470" s="101"/>
    </row>
    <row r="471" spans="1:68" ht="27.95" customHeight="1" x14ac:dyDescent="0.2">
      <c r="A471" s="95"/>
      <c r="B471" s="139"/>
      <c r="C471" s="538"/>
      <c r="D471" s="538"/>
      <c r="E471" s="538"/>
      <c r="F471" s="538"/>
      <c r="G471" s="538"/>
      <c r="H471" s="537"/>
      <c r="I471" s="99" t="s">
        <v>156</v>
      </c>
      <c r="J471" s="98">
        <v>55.71</v>
      </c>
      <c r="K471" s="99"/>
      <c r="L471" s="101">
        <v>10.620000000000118</v>
      </c>
      <c r="M471" s="101">
        <v>1803.32</v>
      </c>
      <c r="N471" s="101">
        <v>0</v>
      </c>
      <c r="O471" s="101">
        <v>1803.32</v>
      </c>
      <c r="P471" s="99"/>
      <c r="Q471" s="101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113">
        <v>55.71</v>
      </c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</row>
    <row r="472" spans="1:68" s="77" customFormat="1" ht="14.1" customHeight="1" x14ac:dyDescent="0.2">
      <c r="A472" s="96"/>
      <c r="B472" s="140">
        <v>198</v>
      </c>
      <c r="C472" s="538" t="s">
        <v>558</v>
      </c>
      <c r="D472" s="538" t="s">
        <v>559</v>
      </c>
      <c r="E472" s="538"/>
      <c r="F472" s="538"/>
      <c r="G472" s="538"/>
      <c r="H472" s="537" t="s">
        <v>1056</v>
      </c>
      <c r="I472" s="101"/>
      <c r="J472" s="101"/>
      <c r="K472" s="102">
        <v>62049.61</v>
      </c>
      <c r="L472" s="102">
        <v>62231.26</v>
      </c>
      <c r="M472" s="102">
        <v>64110.01</v>
      </c>
      <c r="N472" s="102">
        <v>0</v>
      </c>
      <c r="O472" s="102">
        <v>64110.01</v>
      </c>
      <c r="P472" s="102">
        <v>64110.01</v>
      </c>
      <c r="Q472" s="102">
        <v>64110.01</v>
      </c>
      <c r="R472" s="102">
        <v>76253.850000000006</v>
      </c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>
        <v>76253.850000000006</v>
      </c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1"/>
      <c r="BM472" s="101"/>
      <c r="BN472" s="101"/>
      <c r="BO472" s="101"/>
    </row>
    <row r="473" spans="1:68" ht="27.95" customHeight="1" x14ac:dyDescent="0.2">
      <c r="A473" s="95"/>
      <c r="B473" s="139"/>
      <c r="C473" s="538"/>
      <c r="D473" s="538"/>
      <c r="E473" s="538"/>
      <c r="F473" s="538"/>
      <c r="G473" s="538"/>
      <c r="H473" s="537"/>
      <c r="I473" s="99" t="s">
        <v>335</v>
      </c>
      <c r="J473" s="98">
        <v>54.538400000000003</v>
      </c>
      <c r="K473" s="99"/>
      <c r="L473" s="101">
        <v>181.65000000000146</v>
      </c>
      <c r="M473" s="101">
        <v>62049.61</v>
      </c>
      <c r="N473" s="101">
        <v>0</v>
      </c>
      <c r="O473" s="101">
        <v>62049.61</v>
      </c>
      <c r="P473" s="99"/>
      <c r="Q473" s="101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113">
        <v>54.538400000000003</v>
      </c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</row>
    <row r="474" spans="1:68" s="77" customFormat="1" ht="14.1" customHeight="1" x14ac:dyDescent="0.2">
      <c r="A474" s="96"/>
      <c r="B474" s="140">
        <v>199</v>
      </c>
      <c r="C474" s="538" t="s">
        <v>561</v>
      </c>
      <c r="D474" s="538" t="s">
        <v>562</v>
      </c>
      <c r="E474" s="538"/>
      <c r="F474" s="538"/>
      <c r="G474" s="538"/>
      <c r="H474" s="537" t="s">
        <v>1057</v>
      </c>
      <c r="I474" s="101"/>
      <c r="J474" s="101"/>
      <c r="K474" s="102">
        <v>7222.03</v>
      </c>
      <c r="L474" s="102">
        <v>7258.51</v>
      </c>
      <c r="M474" s="102">
        <v>7461.84</v>
      </c>
      <c r="N474" s="102">
        <v>0</v>
      </c>
      <c r="O474" s="102">
        <v>7461.84</v>
      </c>
      <c r="P474" s="102">
        <v>7461.84</v>
      </c>
      <c r="Q474" s="102">
        <v>7461.84</v>
      </c>
      <c r="R474" s="102">
        <v>8875.2800000000007</v>
      </c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>
        <v>8875.2800000000007</v>
      </c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1"/>
      <c r="BM474" s="101"/>
      <c r="BN474" s="101"/>
      <c r="BO474" s="101"/>
    </row>
    <row r="475" spans="1:68" ht="27.95" customHeight="1" x14ac:dyDescent="0.2">
      <c r="A475" s="95"/>
      <c r="B475" s="139"/>
      <c r="C475" s="538"/>
      <c r="D475" s="538"/>
      <c r="E475" s="538"/>
      <c r="F475" s="538"/>
      <c r="G475" s="538"/>
      <c r="H475" s="537"/>
      <c r="I475" s="99" t="s">
        <v>78</v>
      </c>
      <c r="J475" s="98">
        <v>124.124</v>
      </c>
      <c r="K475" s="99"/>
      <c r="L475" s="101">
        <v>36.480000000000473</v>
      </c>
      <c r="M475" s="101">
        <v>7222.03</v>
      </c>
      <c r="N475" s="101">
        <v>0</v>
      </c>
      <c r="O475" s="101">
        <v>7222.03</v>
      </c>
      <c r="P475" s="99"/>
      <c r="Q475" s="101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113">
        <v>124.124</v>
      </c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</row>
    <row r="476" spans="1:68" s="77" customFormat="1" ht="14.1" customHeight="1" x14ac:dyDescent="0.2">
      <c r="A476" s="96"/>
      <c r="B476" s="140">
        <v>200</v>
      </c>
      <c r="C476" s="538" t="s">
        <v>552</v>
      </c>
      <c r="D476" s="538" t="s">
        <v>564</v>
      </c>
      <c r="E476" s="538"/>
      <c r="F476" s="538"/>
      <c r="G476" s="538"/>
      <c r="H476" s="537" t="s">
        <v>1058</v>
      </c>
      <c r="I476" s="101"/>
      <c r="J476" s="101"/>
      <c r="K476" s="102">
        <v>1598.08</v>
      </c>
      <c r="L476" s="102">
        <v>1611.97</v>
      </c>
      <c r="M476" s="102">
        <v>1651.15</v>
      </c>
      <c r="N476" s="102">
        <v>0</v>
      </c>
      <c r="O476" s="102">
        <v>1651.15</v>
      </c>
      <c r="P476" s="102">
        <v>1651.15</v>
      </c>
      <c r="Q476" s="102">
        <v>1651.15</v>
      </c>
      <c r="R476" s="102">
        <v>1963.91</v>
      </c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>
        <v>1963.91</v>
      </c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1"/>
      <c r="BM476" s="101"/>
      <c r="BN476" s="101"/>
      <c r="BO476" s="101"/>
    </row>
    <row r="477" spans="1:68" ht="27.95" customHeight="1" x14ac:dyDescent="0.2">
      <c r="A477" s="95"/>
      <c r="B477" s="139"/>
      <c r="C477" s="538"/>
      <c r="D477" s="538"/>
      <c r="E477" s="538"/>
      <c r="F477" s="538"/>
      <c r="G477" s="538"/>
      <c r="H477" s="537"/>
      <c r="I477" s="99" t="s">
        <v>78</v>
      </c>
      <c r="J477" s="98">
        <v>134.99199999999999</v>
      </c>
      <c r="K477" s="99"/>
      <c r="L477" s="101">
        <v>13.8900000000001</v>
      </c>
      <c r="M477" s="101">
        <v>1598.08</v>
      </c>
      <c r="N477" s="101">
        <v>0</v>
      </c>
      <c r="O477" s="101">
        <v>1598.08</v>
      </c>
      <c r="P477" s="99"/>
      <c r="Q477" s="101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113">
        <v>134.99199999999999</v>
      </c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99"/>
      <c r="BN477" s="99"/>
      <c r="BO477" s="99"/>
    </row>
    <row r="478" spans="1:68" s="77" customFormat="1" ht="14.1" customHeight="1" x14ac:dyDescent="0.2">
      <c r="A478" s="96"/>
      <c r="B478" s="140">
        <v>201</v>
      </c>
      <c r="C478" s="538" t="s">
        <v>566</v>
      </c>
      <c r="D478" s="538" t="s">
        <v>567</v>
      </c>
      <c r="E478" s="538"/>
      <c r="F478" s="538"/>
      <c r="G478" s="538"/>
      <c r="H478" s="537" t="s">
        <v>1059</v>
      </c>
      <c r="I478" s="101"/>
      <c r="J478" s="101"/>
      <c r="K478" s="102">
        <v>2537.13</v>
      </c>
      <c r="L478" s="102">
        <v>2552.9499999999998</v>
      </c>
      <c r="M478" s="102">
        <v>2621.38</v>
      </c>
      <c r="N478" s="102">
        <v>0</v>
      </c>
      <c r="O478" s="102">
        <v>2621.38</v>
      </c>
      <c r="P478" s="102">
        <v>2621.38</v>
      </c>
      <c r="Q478" s="102">
        <v>2621.38</v>
      </c>
      <c r="R478" s="102">
        <v>3117.93</v>
      </c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>
        <v>3117.93</v>
      </c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1"/>
      <c r="BM478" s="101"/>
      <c r="BN478" s="101"/>
      <c r="BO478" s="101"/>
    </row>
    <row r="479" spans="1:68" ht="27.95" customHeight="1" x14ac:dyDescent="0.2">
      <c r="A479" s="95"/>
      <c r="B479" s="139"/>
      <c r="C479" s="538"/>
      <c r="D479" s="538"/>
      <c r="E479" s="538"/>
      <c r="F479" s="538"/>
      <c r="G479" s="538"/>
      <c r="H479" s="537"/>
      <c r="I479" s="99" t="s">
        <v>343</v>
      </c>
      <c r="J479" s="98">
        <v>23.3736</v>
      </c>
      <c r="K479" s="99"/>
      <c r="L479" s="101">
        <v>15.819999999999709</v>
      </c>
      <c r="M479" s="101">
        <v>2537.13</v>
      </c>
      <c r="N479" s="101">
        <v>0</v>
      </c>
      <c r="O479" s="101">
        <v>2537.13</v>
      </c>
      <c r="P479" s="99"/>
      <c r="Q479" s="101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113">
        <v>23.3736</v>
      </c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99"/>
      <c r="BN479" s="99"/>
      <c r="BO479" s="99"/>
    </row>
    <row r="480" spans="1:68" ht="42" customHeight="1" x14ac:dyDescent="0.2">
      <c r="A480" s="87"/>
      <c r="B480" s="137"/>
      <c r="C480" s="88" t="s">
        <v>569</v>
      </c>
      <c r="D480" s="557" t="s">
        <v>570</v>
      </c>
      <c r="E480" s="557"/>
      <c r="F480" s="557"/>
      <c r="G480" s="557"/>
      <c r="H480" s="89"/>
      <c r="I480" s="89"/>
      <c r="J480" s="89"/>
      <c r="K480" s="90">
        <v>-470.92</v>
      </c>
      <c r="L480" s="90">
        <v>-470.92</v>
      </c>
      <c r="M480" s="90">
        <v>-486.56</v>
      </c>
      <c r="N480" s="90">
        <v>0</v>
      </c>
      <c r="O480" s="90">
        <v>-486.56</v>
      </c>
      <c r="P480" s="90">
        <v>-486.56</v>
      </c>
      <c r="Q480" s="90">
        <v>-486.56</v>
      </c>
      <c r="R480" s="90">
        <v>-578.73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0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0</v>
      </c>
      <c r="AN480" s="90">
        <v>0</v>
      </c>
      <c r="AO480" s="90">
        <v>0</v>
      </c>
      <c r="AP480" s="90">
        <v>-578.73</v>
      </c>
      <c r="AQ480" s="90">
        <v>0</v>
      </c>
      <c r="AR480" s="90">
        <v>0</v>
      </c>
      <c r="AS480" s="90">
        <v>0</v>
      </c>
      <c r="AT480" s="90">
        <v>0</v>
      </c>
      <c r="AU480" s="90">
        <v>0</v>
      </c>
      <c r="AV480" s="90">
        <v>0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90">
        <v>0</v>
      </c>
      <c r="BF480" s="90">
        <v>0</v>
      </c>
      <c r="BG480" s="90">
        <v>0</v>
      </c>
      <c r="BH480" s="90">
        <v>0</v>
      </c>
      <c r="BI480" s="90">
        <v>0</v>
      </c>
      <c r="BJ480" s="90">
        <v>0</v>
      </c>
      <c r="BK480" s="90">
        <v>0</v>
      </c>
      <c r="BL480" s="90">
        <v>0</v>
      </c>
      <c r="BM480" s="90">
        <v>0</v>
      </c>
      <c r="BN480" s="90">
        <v>0</v>
      </c>
      <c r="BO480" s="90">
        <v>0</v>
      </c>
      <c r="BP480" s="78">
        <v>0</v>
      </c>
    </row>
    <row r="481" spans="1:68" s="77" customFormat="1" ht="14.1" customHeight="1" x14ac:dyDescent="0.2">
      <c r="A481" s="91"/>
      <c r="B481" s="138">
        <v>202</v>
      </c>
      <c r="C481" s="541" t="s">
        <v>566</v>
      </c>
      <c r="D481" s="541" t="s">
        <v>567</v>
      </c>
      <c r="E481" s="541"/>
      <c r="F481" s="541"/>
      <c r="G481" s="541"/>
      <c r="H481" s="558" t="s">
        <v>1061</v>
      </c>
      <c r="I481" s="93"/>
      <c r="J481" s="93"/>
      <c r="K481" s="94">
        <v>-470.92</v>
      </c>
      <c r="L481" s="94">
        <v>-470.92</v>
      </c>
      <c r="M481" s="94">
        <v>-486.56</v>
      </c>
      <c r="N481" s="94">
        <v>0</v>
      </c>
      <c r="O481" s="94">
        <v>-486.56</v>
      </c>
      <c r="P481" s="94">
        <v>-486.56</v>
      </c>
      <c r="Q481" s="94">
        <v>-486.56</v>
      </c>
      <c r="R481" s="94">
        <v>-578.73</v>
      </c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>
        <v>-578.73</v>
      </c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3"/>
      <c r="BM481" s="93"/>
      <c r="BN481" s="93"/>
      <c r="BO481" s="93"/>
    </row>
    <row r="482" spans="1:68" ht="27.95" customHeight="1" x14ac:dyDescent="0.2">
      <c r="A482" s="95"/>
      <c r="B482" s="139"/>
      <c r="C482" s="538"/>
      <c r="D482" s="538"/>
      <c r="E482" s="538"/>
      <c r="F482" s="538"/>
      <c r="G482" s="538"/>
      <c r="H482" s="555"/>
      <c r="I482" s="99" t="s">
        <v>102</v>
      </c>
      <c r="J482" s="98">
        <v>-58.433999999999997</v>
      </c>
      <c r="K482" s="99"/>
      <c r="L482" s="101">
        <v>0</v>
      </c>
      <c r="M482" s="101">
        <v>-470.92</v>
      </c>
      <c r="N482" s="101">
        <v>0</v>
      </c>
      <c r="O482" s="101">
        <v>-470.92</v>
      </c>
      <c r="P482" s="99"/>
      <c r="Q482" s="101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113">
        <v>-58.433999999999997</v>
      </c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</row>
    <row r="483" spans="1:68" ht="12.75" x14ac:dyDescent="0.2">
      <c r="A483" s="83"/>
      <c r="B483" s="136"/>
      <c r="C483" s="84" t="s">
        <v>1064</v>
      </c>
      <c r="D483" s="559" t="s">
        <v>573</v>
      </c>
      <c r="E483" s="559"/>
      <c r="F483" s="559"/>
      <c r="G483" s="559"/>
      <c r="H483" s="85"/>
      <c r="I483" s="85"/>
      <c r="J483" s="85"/>
      <c r="K483" s="86">
        <v>39353</v>
      </c>
      <c r="L483" s="86">
        <v>39628.800000000003</v>
      </c>
      <c r="M483" s="86">
        <v>40659.740000000005</v>
      </c>
      <c r="N483" s="86"/>
      <c r="O483" s="86">
        <v>40659.740000000005</v>
      </c>
      <c r="P483" s="86">
        <v>40659.740000000005</v>
      </c>
      <c r="Q483" s="86">
        <v>40659.740000000005</v>
      </c>
      <c r="R483" s="86">
        <v>41329.300000000003</v>
      </c>
      <c r="S483" s="86"/>
      <c r="T483" s="86">
        <v>41329.300000000003</v>
      </c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86"/>
      <c r="BB483" s="86"/>
      <c r="BC483" s="86"/>
      <c r="BD483" s="86"/>
      <c r="BE483" s="86"/>
      <c r="BF483" s="86"/>
      <c r="BG483" s="86"/>
      <c r="BH483" s="86"/>
      <c r="BI483" s="86"/>
      <c r="BJ483" s="86"/>
      <c r="BK483" s="86"/>
      <c r="BL483" s="86"/>
      <c r="BM483" s="86"/>
      <c r="BN483" s="86"/>
      <c r="BO483" s="86"/>
      <c r="BP483" s="78"/>
    </row>
    <row r="484" spans="1:68" ht="12.75" x14ac:dyDescent="0.2">
      <c r="A484" s="87"/>
      <c r="B484" s="137"/>
      <c r="C484" s="88" t="s">
        <v>574</v>
      </c>
      <c r="D484" s="539" t="s">
        <v>575</v>
      </c>
      <c r="E484" s="539"/>
      <c r="F484" s="539"/>
      <c r="G484" s="539"/>
      <c r="H484" s="89"/>
      <c r="I484" s="89"/>
      <c r="J484" s="89"/>
      <c r="K484" s="90">
        <v>572.53</v>
      </c>
      <c r="L484" s="90">
        <v>575.25</v>
      </c>
      <c r="M484" s="90">
        <v>591.54</v>
      </c>
      <c r="N484" s="90">
        <v>0</v>
      </c>
      <c r="O484" s="90">
        <v>591.54</v>
      </c>
      <c r="P484" s="90">
        <v>591.54</v>
      </c>
      <c r="Q484" s="90">
        <v>591.54</v>
      </c>
      <c r="R484" s="90">
        <v>601.28</v>
      </c>
      <c r="S484" s="90">
        <v>0</v>
      </c>
      <c r="T484" s="90">
        <v>601.28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0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0</v>
      </c>
      <c r="AN484" s="90">
        <v>0</v>
      </c>
      <c r="AO484" s="90">
        <v>0</v>
      </c>
      <c r="AP484" s="90">
        <v>0</v>
      </c>
      <c r="AQ484" s="90">
        <v>0</v>
      </c>
      <c r="AR484" s="90">
        <v>0</v>
      </c>
      <c r="AS484" s="90">
        <v>0</v>
      </c>
      <c r="AT484" s="90">
        <v>0</v>
      </c>
      <c r="AU484" s="90">
        <v>0</v>
      </c>
      <c r="AV484" s="90">
        <v>0</v>
      </c>
      <c r="AW484" s="90">
        <v>0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90">
        <v>0</v>
      </c>
      <c r="BF484" s="90">
        <v>0</v>
      </c>
      <c r="BG484" s="90">
        <v>0</v>
      </c>
      <c r="BH484" s="90">
        <v>0</v>
      </c>
      <c r="BI484" s="90">
        <v>0</v>
      </c>
      <c r="BJ484" s="90">
        <v>0</v>
      </c>
      <c r="BK484" s="90">
        <v>0</v>
      </c>
      <c r="BL484" s="90">
        <v>0</v>
      </c>
      <c r="BM484" s="90">
        <v>0</v>
      </c>
      <c r="BN484" s="90">
        <v>0</v>
      </c>
      <c r="BO484" s="90">
        <v>0</v>
      </c>
      <c r="BP484" s="78">
        <v>0</v>
      </c>
    </row>
    <row r="485" spans="1:68" s="77" customFormat="1" ht="14.1" customHeight="1" x14ac:dyDescent="0.2">
      <c r="A485" s="91"/>
      <c r="B485" s="138">
        <v>203</v>
      </c>
      <c r="C485" s="540" t="s">
        <v>352</v>
      </c>
      <c r="D485" s="540" t="s">
        <v>353</v>
      </c>
      <c r="E485" s="540"/>
      <c r="F485" s="540"/>
      <c r="G485" s="540"/>
      <c r="H485" s="542" t="s">
        <v>958</v>
      </c>
      <c r="I485" s="93"/>
      <c r="J485" s="93"/>
      <c r="K485" s="94">
        <v>572.53</v>
      </c>
      <c r="L485" s="94">
        <v>575.25</v>
      </c>
      <c r="M485" s="94">
        <v>591.54</v>
      </c>
      <c r="N485" s="94">
        <v>0</v>
      </c>
      <c r="O485" s="94">
        <v>591.54</v>
      </c>
      <c r="P485" s="94">
        <v>591.54</v>
      </c>
      <c r="Q485" s="94">
        <v>591.54</v>
      </c>
      <c r="R485" s="94">
        <v>601.28</v>
      </c>
      <c r="S485" s="94"/>
      <c r="T485" s="94">
        <v>601.28</v>
      </c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3"/>
      <c r="BM485" s="93"/>
      <c r="BN485" s="93"/>
      <c r="BO485" s="93"/>
    </row>
    <row r="486" spans="1:68" ht="14.1" customHeight="1" x14ac:dyDescent="0.2">
      <c r="A486" s="95"/>
      <c r="B486" s="139"/>
      <c r="C486" s="536"/>
      <c r="D486" s="536"/>
      <c r="E486" s="536"/>
      <c r="F486" s="536"/>
      <c r="G486" s="536"/>
      <c r="H486" s="537"/>
      <c r="I486" s="99" t="s">
        <v>576</v>
      </c>
      <c r="J486" s="98">
        <v>27.27</v>
      </c>
      <c r="K486" s="99"/>
      <c r="L486" s="101">
        <v>2.7200000000000273</v>
      </c>
      <c r="M486" s="101">
        <v>572.53</v>
      </c>
      <c r="N486" s="101">
        <v>0</v>
      </c>
      <c r="O486" s="101">
        <v>572.53</v>
      </c>
      <c r="P486" s="99"/>
      <c r="Q486" s="101"/>
      <c r="R486" s="99"/>
      <c r="S486" s="99"/>
      <c r="T486" s="113">
        <v>27.27</v>
      </c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99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99"/>
      <c r="BN486" s="99"/>
      <c r="BO486" s="99"/>
    </row>
    <row r="487" spans="1:68" ht="12.75" x14ac:dyDescent="0.2">
      <c r="A487" s="87"/>
      <c r="B487" s="137"/>
      <c r="C487" s="88" t="s">
        <v>578</v>
      </c>
      <c r="D487" s="539" t="s">
        <v>579</v>
      </c>
      <c r="E487" s="539"/>
      <c r="F487" s="539"/>
      <c r="G487" s="539"/>
      <c r="H487" s="89"/>
      <c r="I487" s="89"/>
      <c r="J487" s="89"/>
      <c r="K487" s="90">
        <v>1358.61</v>
      </c>
      <c r="L487" s="90">
        <v>1374.55</v>
      </c>
      <c r="M487" s="90">
        <v>1403.72</v>
      </c>
      <c r="N487" s="90">
        <v>0</v>
      </c>
      <c r="O487" s="90">
        <v>1403.72</v>
      </c>
      <c r="P487" s="90">
        <v>1403.72</v>
      </c>
      <c r="Q487" s="90">
        <v>1403.72</v>
      </c>
      <c r="R487" s="90">
        <v>1426.84</v>
      </c>
      <c r="S487" s="90">
        <v>0</v>
      </c>
      <c r="T487" s="90">
        <v>1426.84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</v>
      </c>
      <c r="AP487" s="90">
        <v>0</v>
      </c>
      <c r="AQ487" s="90">
        <v>0</v>
      </c>
      <c r="AR487" s="90">
        <v>0</v>
      </c>
      <c r="AS487" s="90">
        <v>0</v>
      </c>
      <c r="AT487" s="90">
        <v>0</v>
      </c>
      <c r="AU487" s="90">
        <v>0</v>
      </c>
      <c r="AV487" s="90">
        <v>0</v>
      </c>
      <c r="AW487" s="90">
        <v>0</v>
      </c>
      <c r="AX487" s="90">
        <v>0</v>
      </c>
      <c r="AY487" s="90">
        <v>0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90">
        <v>0</v>
      </c>
      <c r="BF487" s="90">
        <v>0</v>
      </c>
      <c r="BG487" s="90">
        <v>0</v>
      </c>
      <c r="BH487" s="90">
        <v>0</v>
      </c>
      <c r="BI487" s="90">
        <v>0</v>
      </c>
      <c r="BJ487" s="90">
        <v>0</v>
      </c>
      <c r="BK487" s="90">
        <v>0</v>
      </c>
      <c r="BL487" s="90">
        <v>0</v>
      </c>
      <c r="BM487" s="90">
        <v>0</v>
      </c>
      <c r="BN487" s="90">
        <v>0</v>
      </c>
      <c r="BO487" s="90">
        <v>0</v>
      </c>
      <c r="BP487" s="78">
        <v>0</v>
      </c>
    </row>
    <row r="488" spans="1:68" s="77" customFormat="1" ht="14.1" customHeight="1" x14ac:dyDescent="0.2">
      <c r="A488" s="91"/>
      <c r="B488" s="138">
        <v>204</v>
      </c>
      <c r="C488" s="540" t="s">
        <v>352</v>
      </c>
      <c r="D488" s="540" t="s">
        <v>353</v>
      </c>
      <c r="E488" s="540"/>
      <c r="F488" s="540"/>
      <c r="G488" s="540"/>
      <c r="H488" s="542" t="s">
        <v>828</v>
      </c>
      <c r="I488" s="93"/>
      <c r="J488" s="93"/>
      <c r="K488" s="94">
        <v>1358.61</v>
      </c>
      <c r="L488" s="94">
        <v>1374.55</v>
      </c>
      <c r="M488" s="94">
        <v>1403.72</v>
      </c>
      <c r="N488" s="94">
        <v>0</v>
      </c>
      <c r="O488" s="94">
        <v>1403.72</v>
      </c>
      <c r="P488" s="94">
        <v>1403.72</v>
      </c>
      <c r="Q488" s="94">
        <v>1403.72</v>
      </c>
      <c r="R488" s="94">
        <v>1426.84</v>
      </c>
      <c r="S488" s="94"/>
      <c r="T488" s="94">
        <v>1426.84</v>
      </c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3"/>
      <c r="BM488" s="93"/>
      <c r="BN488" s="93"/>
      <c r="BO488" s="93"/>
    </row>
    <row r="489" spans="1:68" ht="14.1" customHeight="1" x14ac:dyDescent="0.2">
      <c r="A489" s="95"/>
      <c r="B489" s="139"/>
      <c r="C489" s="536"/>
      <c r="D489" s="536"/>
      <c r="E489" s="536"/>
      <c r="F489" s="536"/>
      <c r="G489" s="536"/>
      <c r="H489" s="537"/>
      <c r="I489" s="99" t="s">
        <v>372</v>
      </c>
      <c r="J489" s="98">
        <v>2.9217</v>
      </c>
      <c r="K489" s="99"/>
      <c r="L489" s="101">
        <v>15.940000000000055</v>
      </c>
      <c r="M489" s="101">
        <v>1358.61</v>
      </c>
      <c r="N489" s="101">
        <v>0</v>
      </c>
      <c r="O489" s="101">
        <v>1358.61</v>
      </c>
      <c r="P489" s="99"/>
      <c r="Q489" s="101"/>
      <c r="R489" s="99"/>
      <c r="S489" s="99"/>
      <c r="T489" s="113">
        <v>2.9217</v>
      </c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99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99"/>
      <c r="BN489" s="99"/>
      <c r="BO489" s="99"/>
    </row>
    <row r="490" spans="1:68" ht="12.75" x14ac:dyDescent="0.2">
      <c r="A490" s="87"/>
      <c r="B490" s="137"/>
      <c r="C490" s="88" t="s">
        <v>580</v>
      </c>
      <c r="D490" s="539" t="s">
        <v>581</v>
      </c>
      <c r="E490" s="539"/>
      <c r="F490" s="539"/>
      <c r="G490" s="539"/>
      <c r="H490" s="89"/>
      <c r="I490" s="89"/>
      <c r="J490" s="89"/>
      <c r="K490" s="90">
        <v>37421.86</v>
      </c>
      <c r="L490" s="90">
        <v>37679</v>
      </c>
      <c r="M490" s="90">
        <v>38664.480000000003</v>
      </c>
      <c r="N490" s="90">
        <v>0</v>
      </c>
      <c r="O490" s="90">
        <v>38664.480000000003</v>
      </c>
      <c r="P490" s="90">
        <v>38664.480000000003</v>
      </c>
      <c r="Q490" s="90">
        <v>38664.480000000003</v>
      </c>
      <c r="R490" s="90">
        <v>39301.18</v>
      </c>
      <c r="S490" s="90">
        <v>0</v>
      </c>
      <c r="T490" s="90">
        <v>39301.18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0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0</v>
      </c>
      <c r="AN490" s="90">
        <v>0</v>
      </c>
      <c r="AO490" s="90">
        <v>0</v>
      </c>
      <c r="AP490" s="90">
        <v>0</v>
      </c>
      <c r="AQ490" s="90">
        <v>0</v>
      </c>
      <c r="AR490" s="90">
        <v>0</v>
      </c>
      <c r="AS490" s="90">
        <v>0</v>
      </c>
      <c r="AT490" s="90">
        <v>0</v>
      </c>
      <c r="AU490" s="90">
        <v>0</v>
      </c>
      <c r="AV490" s="90">
        <v>0</v>
      </c>
      <c r="AW490" s="90">
        <v>0</v>
      </c>
      <c r="AX490" s="90">
        <v>0</v>
      </c>
      <c r="AY490" s="90">
        <v>0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90">
        <v>0</v>
      </c>
      <c r="BF490" s="90">
        <v>0</v>
      </c>
      <c r="BG490" s="90">
        <v>0</v>
      </c>
      <c r="BH490" s="90">
        <v>0</v>
      </c>
      <c r="BI490" s="90">
        <v>0</v>
      </c>
      <c r="BJ490" s="90">
        <v>0</v>
      </c>
      <c r="BK490" s="90">
        <v>0</v>
      </c>
      <c r="BL490" s="90">
        <v>0</v>
      </c>
      <c r="BM490" s="90">
        <v>0</v>
      </c>
      <c r="BN490" s="90">
        <v>0</v>
      </c>
      <c r="BO490" s="90">
        <v>0</v>
      </c>
      <c r="BP490" s="78">
        <v>0</v>
      </c>
    </row>
    <row r="491" spans="1:68" s="77" customFormat="1" ht="14.1" customHeight="1" x14ac:dyDescent="0.2">
      <c r="A491" s="91"/>
      <c r="B491" s="138">
        <v>205</v>
      </c>
      <c r="C491" s="540" t="s">
        <v>367</v>
      </c>
      <c r="D491" s="541" t="s">
        <v>368</v>
      </c>
      <c r="E491" s="541"/>
      <c r="F491" s="541"/>
      <c r="G491" s="541"/>
      <c r="H491" s="542" t="s">
        <v>839</v>
      </c>
      <c r="I491" s="93"/>
      <c r="J491" s="93"/>
      <c r="K491" s="94">
        <v>37421.86</v>
      </c>
      <c r="L491" s="94">
        <v>37679</v>
      </c>
      <c r="M491" s="94">
        <v>38664.480000000003</v>
      </c>
      <c r="N491" s="94">
        <v>0</v>
      </c>
      <c r="O491" s="94">
        <v>38664.480000000003</v>
      </c>
      <c r="P491" s="94">
        <v>38664.480000000003</v>
      </c>
      <c r="Q491" s="94">
        <v>38664.480000000003</v>
      </c>
      <c r="R491" s="94">
        <v>39301.18</v>
      </c>
      <c r="S491" s="94"/>
      <c r="T491" s="94">
        <v>39301.18</v>
      </c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3"/>
      <c r="BM491" s="93"/>
      <c r="BN491" s="93"/>
      <c r="BO491" s="93"/>
    </row>
    <row r="492" spans="1:68" ht="14.1" customHeight="1" x14ac:dyDescent="0.2">
      <c r="A492" s="95"/>
      <c r="B492" s="139"/>
      <c r="C492" s="536"/>
      <c r="D492" s="538"/>
      <c r="E492" s="538"/>
      <c r="F492" s="538"/>
      <c r="G492" s="538"/>
      <c r="H492" s="537"/>
      <c r="I492" s="99" t="s">
        <v>372</v>
      </c>
      <c r="J492" s="98">
        <v>116.86799999999999</v>
      </c>
      <c r="K492" s="99"/>
      <c r="L492" s="101">
        <v>257.13999999999942</v>
      </c>
      <c r="M492" s="101">
        <v>37421.86</v>
      </c>
      <c r="N492" s="101">
        <v>0</v>
      </c>
      <c r="O492" s="101">
        <v>37421.86</v>
      </c>
      <c r="P492" s="99"/>
      <c r="Q492" s="101"/>
      <c r="R492" s="99"/>
      <c r="S492" s="99"/>
      <c r="T492" s="113">
        <v>116.86799999999999</v>
      </c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99"/>
      <c r="BN492" s="99"/>
      <c r="BO492" s="99"/>
    </row>
    <row r="493" spans="1:68" ht="27.95" customHeight="1" x14ac:dyDescent="0.2">
      <c r="A493" s="83"/>
      <c r="B493" s="136"/>
      <c r="C493" s="84" t="s">
        <v>1069</v>
      </c>
      <c r="D493" s="535" t="s">
        <v>584</v>
      </c>
      <c r="E493" s="535"/>
      <c r="F493" s="535"/>
      <c r="G493" s="535"/>
      <c r="H493" s="85"/>
      <c r="I493" s="85"/>
      <c r="J493" s="85"/>
      <c r="K493" s="86">
        <v>585214.66</v>
      </c>
      <c r="L493" s="86">
        <v>587151.45000000007</v>
      </c>
      <c r="M493" s="86">
        <v>604647.10000000009</v>
      </c>
      <c r="N493" s="86"/>
      <c r="O493" s="86">
        <v>604647.10000000009</v>
      </c>
      <c r="P493" s="86">
        <v>604647.10000000009</v>
      </c>
      <c r="Q493" s="86">
        <v>605418.85000000009</v>
      </c>
      <c r="R493" s="86">
        <v>824479.94000000006</v>
      </c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  <c r="AK493" s="86"/>
      <c r="AL493" s="86"/>
      <c r="AM493" s="86"/>
      <c r="AN493" s="86"/>
      <c r="AO493" s="86"/>
      <c r="AP493" s="86"/>
      <c r="AQ493" s="86"/>
      <c r="AR493" s="86"/>
      <c r="AS493" s="86"/>
      <c r="AT493" s="86"/>
      <c r="AU493" s="86"/>
      <c r="AV493" s="86"/>
      <c r="AW493" s="86"/>
      <c r="AX493" s="86"/>
      <c r="AY493" s="86"/>
      <c r="AZ493" s="86"/>
      <c r="BA493" s="86"/>
      <c r="BB493" s="86"/>
      <c r="BC493" s="86"/>
      <c r="BD493" s="86"/>
      <c r="BE493" s="86"/>
      <c r="BF493" s="86"/>
      <c r="BG493" s="86"/>
      <c r="BH493" s="86"/>
      <c r="BI493" s="86">
        <v>180822.33</v>
      </c>
      <c r="BJ493" s="86">
        <v>181881.57</v>
      </c>
      <c r="BK493" s="86">
        <v>182596.37</v>
      </c>
      <c r="BL493" s="86">
        <v>183783.26</v>
      </c>
      <c r="BM493" s="86">
        <v>34518.6</v>
      </c>
      <c r="BN493" s="86">
        <v>34742.97</v>
      </c>
      <c r="BO493" s="86">
        <v>26134.84</v>
      </c>
      <c r="BP493" s="78"/>
    </row>
    <row r="494" spans="1:68" ht="27.95" customHeight="1" x14ac:dyDescent="0.2">
      <c r="A494" s="87"/>
      <c r="B494" s="137"/>
      <c r="C494" s="88" t="s">
        <v>585</v>
      </c>
      <c r="D494" s="557" t="s">
        <v>586</v>
      </c>
      <c r="E494" s="557"/>
      <c r="F494" s="557"/>
      <c r="G494" s="557"/>
      <c r="H494" s="89"/>
      <c r="I494" s="89"/>
      <c r="J494" s="89"/>
      <c r="K494" s="90">
        <v>518728.45</v>
      </c>
      <c r="L494" s="90">
        <v>520388.33</v>
      </c>
      <c r="M494" s="90">
        <v>535953.17000000004</v>
      </c>
      <c r="N494" s="90">
        <v>0</v>
      </c>
      <c r="O494" s="90">
        <v>535953.17000000004</v>
      </c>
      <c r="P494" s="90">
        <v>535953.17000000004</v>
      </c>
      <c r="Q494" s="90">
        <v>536724.92000000004</v>
      </c>
      <c r="R494" s="90">
        <v>729083.53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0</v>
      </c>
      <c r="AB494" s="90">
        <v>0</v>
      </c>
      <c r="AC494" s="90">
        <v>0</v>
      </c>
      <c r="AD494" s="90">
        <v>0</v>
      </c>
      <c r="AE494" s="90">
        <v>0</v>
      </c>
      <c r="AF494" s="90">
        <v>0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0</v>
      </c>
      <c r="AN494" s="90">
        <v>0</v>
      </c>
      <c r="AO494" s="90">
        <v>0</v>
      </c>
      <c r="AP494" s="90">
        <v>0</v>
      </c>
      <c r="AQ494" s="90">
        <v>0</v>
      </c>
      <c r="AR494" s="90">
        <v>0</v>
      </c>
      <c r="AS494" s="90">
        <v>0</v>
      </c>
      <c r="AT494" s="90">
        <v>0</v>
      </c>
      <c r="AU494" s="90">
        <v>0</v>
      </c>
      <c r="AV494" s="90">
        <v>0</v>
      </c>
      <c r="AW494" s="90">
        <v>0</v>
      </c>
      <c r="AX494" s="90">
        <v>0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90">
        <v>0</v>
      </c>
      <c r="BF494" s="90">
        <v>0</v>
      </c>
      <c r="BG494" s="90">
        <v>0</v>
      </c>
      <c r="BH494" s="90">
        <v>0</v>
      </c>
      <c r="BI494" s="90">
        <v>180822.33</v>
      </c>
      <c r="BJ494" s="90">
        <v>181881.57</v>
      </c>
      <c r="BK494" s="90">
        <v>182596.37</v>
      </c>
      <c r="BL494" s="90">
        <v>183783.26</v>
      </c>
      <c r="BM494" s="90">
        <v>0</v>
      </c>
      <c r="BN494" s="90">
        <v>0</v>
      </c>
      <c r="BO494" s="90">
        <v>0</v>
      </c>
      <c r="BP494" s="78">
        <v>0</v>
      </c>
    </row>
    <row r="495" spans="1:68" s="77" customFormat="1" ht="14.1" customHeight="1" x14ac:dyDescent="0.2">
      <c r="A495" s="91"/>
      <c r="B495" s="138">
        <v>206</v>
      </c>
      <c r="C495" s="540" t="s">
        <v>359</v>
      </c>
      <c r="D495" s="541" t="s">
        <v>360</v>
      </c>
      <c r="E495" s="541"/>
      <c r="F495" s="541"/>
      <c r="G495" s="541"/>
      <c r="H495" s="542" t="s">
        <v>1070</v>
      </c>
      <c r="I495" s="93"/>
      <c r="J495" s="93"/>
      <c r="K495" s="94">
        <v>518728.45</v>
      </c>
      <c r="L495" s="94">
        <v>520388.33</v>
      </c>
      <c r="M495" s="94">
        <v>535953.17000000004</v>
      </c>
      <c r="N495" s="94">
        <v>0</v>
      </c>
      <c r="O495" s="94">
        <v>535953.17000000004</v>
      </c>
      <c r="P495" s="94">
        <v>535953.17000000004</v>
      </c>
      <c r="Q495" s="94">
        <v>536724.92000000004</v>
      </c>
      <c r="R495" s="94">
        <v>729083.53</v>
      </c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>
        <v>180822.33</v>
      </c>
      <c r="BJ495" s="94">
        <v>181881.57</v>
      </c>
      <c r="BK495" s="94">
        <v>182596.37</v>
      </c>
      <c r="BL495" s="93">
        <v>183783.26</v>
      </c>
      <c r="BM495" s="93"/>
      <c r="BN495" s="93"/>
      <c r="BO495" s="93"/>
    </row>
    <row r="496" spans="1:68" ht="14.1" customHeight="1" x14ac:dyDescent="0.2">
      <c r="A496" s="95"/>
      <c r="B496" s="139"/>
      <c r="C496" s="536"/>
      <c r="D496" s="538"/>
      <c r="E496" s="538"/>
      <c r="F496" s="538"/>
      <c r="G496" s="538"/>
      <c r="H496" s="537"/>
      <c r="I496" s="99" t="s">
        <v>74</v>
      </c>
      <c r="J496" s="98">
        <v>2173.1610000000001</v>
      </c>
      <c r="K496" s="99"/>
      <c r="L496" s="101">
        <v>1659.8800000000047</v>
      </c>
      <c r="M496" s="101">
        <v>518728.45</v>
      </c>
      <c r="N496" s="101">
        <v>0</v>
      </c>
      <c r="O496" s="101">
        <v>518728.45</v>
      </c>
      <c r="P496" s="99"/>
      <c r="Q496" s="101">
        <v>771.75</v>
      </c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113">
        <v>543.29025000000001</v>
      </c>
      <c r="BJ496" s="113">
        <v>543.29025000000001</v>
      </c>
      <c r="BK496" s="113">
        <v>543.29025000000001</v>
      </c>
      <c r="BL496" s="113">
        <v>543.29025000000001</v>
      </c>
      <c r="BM496" s="99"/>
      <c r="BN496" s="99"/>
      <c r="BO496" s="99"/>
    </row>
    <row r="497" spans="1:68" ht="27.95" customHeight="1" x14ac:dyDescent="0.2">
      <c r="A497" s="87"/>
      <c r="B497" s="137"/>
      <c r="C497" s="88" t="s">
        <v>588</v>
      </c>
      <c r="D497" s="557" t="s">
        <v>589</v>
      </c>
      <c r="E497" s="557"/>
      <c r="F497" s="557"/>
      <c r="G497" s="557"/>
      <c r="H497" s="89"/>
      <c r="I497" s="89"/>
      <c r="J497" s="89"/>
      <c r="K497" s="90">
        <v>48399.79</v>
      </c>
      <c r="L497" s="90">
        <v>48676.7</v>
      </c>
      <c r="M497" s="90">
        <v>50006.94</v>
      </c>
      <c r="N497" s="90">
        <v>0</v>
      </c>
      <c r="O497" s="90">
        <v>50006.94</v>
      </c>
      <c r="P497" s="90">
        <v>50006.94</v>
      </c>
      <c r="Q497" s="90">
        <v>50006.94</v>
      </c>
      <c r="R497" s="90">
        <v>69261.570000000007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0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0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0</v>
      </c>
      <c r="AU497" s="90">
        <v>0</v>
      </c>
      <c r="AV497" s="90">
        <v>0</v>
      </c>
      <c r="AW497" s="90">
        <v>0</v>
      </c>
      <c r="AX497" s="90">
        <v>0</v>
      </c>
      <c r="AY497" s="90">
        <v>0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90">
        <v>0</v>
      </c>
      <c r="BF497" s="90">
        <v>0</v>
      </c>
      <c r="BG497" s="90">
        <v>0</v>
      </c>
      <c r="BH497" s="90">
        <v>0</v>
      </c>
      <c r="BI497" s="90">
        <v>0</v>
      </c>
      <c r="BJ497" s="90">
        <v>0</v>
      </c>
      <c r="BK497" s="90">
        <v>0</v>
      </c>
      <c r="BL497" s="90">
        <v>0</v>
      </c>
      <c r="BM497" s="90">
        <v>34518.6</v>
      </c>
      <c r="BN497" s="90">
        <v>34742.97</v>
      </c>
      <c r="BO497" s="90">
        <v>0</v>
      </c>
      <c r="BP497" s="78">
        <v>0</v>
      </c>
    </row>
    <row r="498" spans="1:68" s="77" customFormat="1" ht="14.1" customHeight="1" x14ac:dyDescent="0.2">
      <c r="A498" s="91"/>
      <c r="B498" s="138">
        <v>207</v>
      </c>
      <c r="C498" s="540" t="s">
        <v>367</v>
      </c>
      <c r="D498" s="541" t="s">
        <v>368</v>
      </c>
      <c r="E498" s="541"/>
      <c r="F498" s="541"/>
      <c r="G498" s="541"/>
      <c r="H498" s="542" t="s">
        <v>972</v>
      </c>
      <c r="I498" s="93"/>
      <c r="J498" s="93"/>
      <c r="K498" s="94">
        <v>48399.79</v>
      </c>
      <c r="L498" s="94">
        <v>48676.7</v>
      </c>
      <c r="M498" s="94">
        <v>50006.94</v>
      </c>
      <c r="N498" s="94">
        <v>0</v>
      </c>
      <c r="O498" s="94">
        <v>50006.94</v>
      </c>
      <c r="P498" s="94">
        <v>50006.94</v>
      </c>
      <c r="Q498" s="94">
        <v>50006.94</v>
      </c>
      <c r="R498" s="94">
        <v>69261.570000000007</v>
      </c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3"/>
      <c r="BM498" s="93">
        <v>34518.6</v>
      </c>
      <c r="BN498" s="93">
        <v>34742.97</v>
      </c>
      <c r="BO498" s="93"/>
    </row>
    <row r="499" spans="1:68" ht="14.1" customHeight="1" x14ac:dyDescent="0.2">
      <c r="A499" s="95"/>
      <c r="B499" s="139"/>
      <c r="C499" s="536"/>
      <c r="D499" s="538"/>
      <c r="E499" s="538"/>
      <c r="F499" s="538"/>
      <c r="G499" s="538"/>
      <c r="H499" s="537"/>
      <c r="I499" s="99" t="s">
        <v>82</v>
      </c>
      <c r="J499" s="98">
        <v>1763.3430000000001</v>
      </c>
      <c r="K499" s="99"/>
      <c r="L499" s="101">
        <v>276.90999999999622</v>
      </c>
      <c r="M499" s="101">
        <v>48399.79</v>
      </c>
      <c r="N499" s="101">
        <v>0</v>
      </c>
      <c r="O499" s="101">
        <v>48399.79</v>
      </c>
      <c r="P499" s="99"/>
      <c r="Q499" s="101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99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13">
        <v>881.67150000000004</v>
      </c>
      <c r="BN499" s="113">
        <v>881.67150000000004</v>
      </c>
      <c r="BO499" s="99"/>
    </row>
    <row r="500" spans="1:68" ht="27.95" customHeight="1" x14ac:dyDescent="0.2">
      <c r="A500" s="87"/>
      <c r="B500" s="137"/>
      <c r="C500" s="88" t="s">
        <v>591</v>
      </c>
      <c r="D500" s="557" t="s">
        <v>592</v>
      </c>
      <c r="E500" s="557"/>
      <c r="F500" s="557"/>
      <c r="G500" s="557"/>
      <c r="H500" s="89"/>
      <c r="I500" s="89"/>
      <c r="J500" s="89"/>
      <c r="K500" s="90">
        <v>18086.420000000002</v>
      </c>
      <c r="L500" s="90">
        <v>18086.420000000002</v>
      </c>
      <c r="M500" s="90">
        <v>18686.990000000002</v>
      </c>
      <c r="N500" s="90">
        <v>0</v>
      </c>
      <c r="O500" s="90">
        <v>18686.990000000002</v>
      </c>
      <c r="P500" s="90">
        <v>18686.990000000002</v>
      </c>
      <c r="Q500" s="90">
        <v>18686.990000000002</v>
      </c>
      <c r="R500" s="90">
        <v>26134.84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0</v>
      </c>
      <c r="AB500" s="90">
        <v>0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0</v>
      </c>
      <c r="AN500" s="90">
        <v>0</v>
      </c>
      <c r="AO500" s="90">
        <v>0</v>
      </c>
      <c r="AP500" s="90">
        <v>0</v>
      </c>
      <c r="AQ500" s="90">
        <v>0</v>
      </c>
      <c r="AR500" s="90">
        <v>0</v>
      </c>
      <c r="AS500" s="90">
        <v>0</v>
      </c>
      <c r="AT500" s="90">
        <v>0</v>
      </c>
      <c r="AU500" s="90">
        <v>0</v>
      </c>
      <c r="AV500" s="90">
        <v>0</v>
      </c>
      <c r="AW500" s="90">
        <v>0</v>
      </c>
      <c r="AX500" s="90">
        <v>0</v>
      </c>
      <c r="AY500" s="90">
        <v>0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  <c r="BF500" s="90">
        <v>0</v>
      </c>
      <c r="BG500" s="90">
        <v>0</v>
      </c>
      <c r="BH500" s="90">
        <v>0</v>
      </c>
      <c r="BI500" s="90">
        <v>0</v>
      </c>
      <c r="BJ500" s="90">
        <v>0</v>
      </c>
      <c r="BK500" s="90">
        <v>0</v>
      </c>
      <c r="BL500" s="90">
        <v>0</v>
      </c>
      <c r="BM500" s="90">
        <v>0</v>
      </c>
      <c r="BN500" s="90">
        <v>0</v>
      </c>
      <c r="BO500" s="90">
        <v>26134.84</v>
      </c>
      <c r="BP500" s="78">
        <v>0</v>
      </c>
    </row>
    <row r="501" spans="1:68" s="77" customFormat="1" ht="14.1" customHeight="1" x14ac:dyDescent="0.2">
      <c r="A501" s="91"/>
      <c r="B501" s="138">
        <v>208</v>
      </c>
      <c r="C501" s="540" t="s">
        <v>378</v>
      </c>
      <c r="D501" s="541" t="s">
        <v>379</v>
      </c>
      <c r="E501" s="541"/>
      <c r="F501" s="541"/>
      <c r="G501" s="541"/>
      <c r="H501" s="542" t="s">
        <v>1073</v>
      </c>
      <c r="I501" s="93"/>
      <c r="J501" s="93"/>
      <c r="K501" s="94">
        <v>3841.15</v>
      </c>
      <c r="L501" s="94">
        <v>3841.15</v>
      </c>
      <c r="M501" s="94">
        <v>3968.7</v>
      </c>
      <c r="N501" s="94">
        <v>0</v>
      </c>
      <c r="O501" s="94">
        <v>3968.7</v>
      </c>
      <c r="P501" s="94">
        <v>3968.7</v>
      </c>
      <c r="Q501" s="94">
        <v>3968.7</v>
      </c>
      <c r="R501" s="94">
        <v>5550.46</v>
      </c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3"/>
      <c r="BM501" s="93"/>
      <c r="BN501" s="93"/>
      <c r="BO501" s="93">
        <v>5550.46</v>
      </c>
    </row>
    <row r="502" spans="1:68" ht="14.1" customHeight="1" x14ac:dyDescent="0.2">
      <c r="A502" s="95"/>
      <c r="B502" s="139"/>
      <c r="C502" s="536"/>
      <c r="D502" s="538"/>
      <c r="E502" s="538"/>
      <c r="F502" s="538"/>
      <c r="G502" s="538"/>
      <c r="H502" s="537"/>
      <c r="I502" s="99" t="s">
        <v>169</v>
      </c>
      <c r="J502" s="98">
        <v>67.199100000000001</v>
      </c>
      <c r="K502" s="99"/>
      <c r="L502" s="101">
        <v>0</v>
      </c>
      <c r="M502" s="101">
        <v>3841.15</v>
      </c>
      <c r="N502" s="101">
        <v>0</v>
      </c>
      <c r="O502" s="101">
        <v>3841.15</v>
      </c>
      <c r="P502" s="99"/>
      <c r="Q502" s="101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113">
        <v>67.199100000000001</v>
      </c>
    </row>
    <row r="503" spans="1:68" s="77" customFormat="1" ht="12.75" x14ac:dyDescent="0.2">
      <c r="A503" s="96"/>
      <c r="B503" s="140">
        <v>209</v>
      </c>
      <c r="C503" s="536" t="s">
        <v>352</v>
      </c>
      <c r="D503" s="536" t="s">
        <v>353</v>
      </c>
      <c r="E503" s="536"/>
      <c r="F503" s="536"/>
      <c r="G503" s="536"/>
      <c r="H503" s="555" t="s">
        <v>1074</v>
      </c>
      <c r="I503" s="101"/>
      <c r="J503" s="101"/>
      <c r="K503" s="102">
        <v>14245.27</v>
      </c>
      <c r="L503" s="102">
        <v>14245.27</v>
      </c>
      <c r="M503" s="102">
        <v>14718.29</v>
      </c>
      <c r="N503" s="102">
        <v>0</v>
      </c>
      <c r="O503" s="102">
        <v>14718.29</v>
      </c>
      <c r="P503" s="102">
        <v>14718.29</v>
      </c>
      <c r="Q503" s="102">
        <v>14718.29</v>
      </c>
      <c r="R503" s="102">
        <v>20584.38</v>
      </c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1"/>
      <c r="BM503" s="101"/>
      <c r="BN503" s="101"/>
      <c r="BO503" s="101">
        <v>20584.38</v>
      </c>
    </row>
    <row r="504" spans="1:68" ht="12.75" x14ac:dyDescent="0.2">
      <c r="A504" s="95"/>
      <c r="B504" s="139"/>
      <c r="C504" s="536"/>
      <c r="D504" s="536"/>
      <c r="E504" s="536"/>
      <c r="F504" s="536"/>
      <c r="G504" s="536"/>
      <c r="H504" s="555"/>
      <c r="I504" s="99" t="s">
        <v>78</v>
      </c>
      <c r="J504" s="98">
        <v>173.35419999999999</v>
      </c>
      <c r="K504" s="99"/>
      <c r="L504" s="101">
        <v>0</v>
      </c>
      <c r="M504" s="101">
        <v>14245.27</v>
      </c>
      <c r="N504" s="101">
        <v>0</v>
      </c>
      <c r="O504" s="101">
        <v>14245.27</v>
      </c>
      <c r="P504" s="99"/>
      <c r="Q504" s="101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113">
        <v>173.35419999999999</v>
      </c>
    </row>
    <row r="505" spans="1:68" ht="12.75" x14ac:dyDescent="0.2">
      <c r="A505" s="83"/>
      <c r="B505" s="136"/>
      <c r="C505" s="84" t="s">
        <v>1077</v>
      </c>
      <c r="D505" s="559" t="s">
        <v>596</v>
      </c>
      <c r="E505" s="559"/>
      <c r="F505" s="559"/>
      <c r="G505" s="559"/>
      <c r="H505" s="85"/>
      <c r="I505" s="85"/>
      <c r="J505" s="85"/>
      <c r="K505" s="86">
        <v>107850.84999999999</v>
      </c>
      <c r="L505" s="86">
        <v>107850.84999999999</v>
      </c>
      <c r="M505" s="86">
        <v>111432.1</v>
      </c>
      <c r="N505" s="86"/>
      <c r="O505" s="86">
        <v>111432.1</v>
      </c>
      <c r="P505" s="86">
        <v>111432.1</v>
      </c>
      <c r="Q505" s="86">
        <v>111432.1</v>
      </c>
      <c r="R505" s="86">
        <v>132539.78</v>
      </c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  <c r="AL505" s="86"/>
      <c r="AM505" s="86"/>
      <c r="AN505" s="86"/>
      <c r="AO505" s="86"/>
      <c r="AP505" s="86">
        <v>132539.78</v>
      </c>
      <c r="AQ505" s="86"/>
      <c r="AR505" s="86"/>
      <c r="AS505" s="86"/>
      <c r="AT505" s="86"/>
      <c r="AU505" s="86"/>
      <c r="AV505" s="86"/>
      <c r="AW505" s="86"/>
      <c r="AX505" s="86"/>
      <c r="AY505" s="86"/>
      <c r="AZ505" s="86"/>
      <c r="BA505" s="86"/>
      <c r="BB505" s="86"/>
      <c r="BC505" s="86"/>
      <c r="BD505" s="86"/>
      <c r="BE505" s="86"/>
      <c r="BF505" s="86"/>
      <c r="BG505" s="86"/>
      <c r="BH505" s="86"/>
      <c r="BI505" s="86"/>
      <c r="BJ505" s="86"/>
      <c r="BK505" s="86"/>
      <c r="BL505" s="86"/>
      <c r="BM505" s="86"/>
      <c r="BN505" s="86"/>
      <c r="BO505" s="86"/>
      <c r="BP505" s="78"/>
    </row>
    <row r="506" spans="1:68" ht="42" customHeight="1" x14ac:dyDescent="0.2">
      <c r="A506" s="87"/>
      <c r="B506" s="137"/>
      <c r="C506" s="88" t="s">
        <v>597</v>
      </c>
      <c r="D506" s="557" t="s">
        <v>598</v>
      </c>
      <c r="E506" s="557"/>
      <c r="F506" s="557"/>
      <c r="G506" s="557"/>
      <c r="H506" s="89"/>
      <c r="I506" s="89"/>
      <c r="J506" s="89"/>
      <c r="K506" s="90">
        <v>17841.990000000002</v>
      </c>
      <c r="L506" s="90">
        <v>17841.990000000002</v>
      </c>
      <c r="M506" s="90">
        <v>18434.439999999999</v>
      </c>
      <c r="N506" s="90">
        <v>0</v>
      </c>
      <c r="O506" s="90">
        <v>18434.439999999999</v>
      </c>
      <c r="P506" s="90">
        <v>18434.439999999999</v>
      </c>
      <c r="Q506" s="90">
        <v>18434.439999999999</v>
      </c>
      <c r="R506" s="90">
        <v>21926.33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0</v>
      </c>
      <c r="AB506" s="90">
        <v>0</v>
      </c>
      <c r="AC506" s="90">
        <v>0</v>
      </c>
      <c r="AD506" s="90">
        <v>0</v>
      </c>
      <c r="AE506" s="90">
        <v>0</v>
      </c>
      <c r="AF506" s="90">
        <v>0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0</v>
      </c>
      <c r="AN506" s="90">
        <v>0</v>
      </c>
      <c r="AO506" s="90">
        <v>0</v>
      </c>
      <c r="AP506" s="90">
        <v>21926.33</v>
      </c>
      <c r="AQ506" s="90">
        <v>0</v>
      </c>
      <c r="AR506" s="90">
        <v>0</v>
      </c>
      <c r="AS506" s="90">
        <v>0</v>
      </c>
      <c r="AT506" s="90">
        <v>0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90">
        <v>0</v>
      </c>
      <c r="BG506" s="90">
        <v>0</v>
      </c>
      <c r="BH506" s="90">
        <v>0</v>
      </c>
      <c r="BI506" s="90">
        <v>0</v>
      </c>
      <c r="BJ506" s="90">
        <v>0</v>
      </c>
      <c r="BK506" s="90">
        <v>0</v>
      </c>
      <c r="BL506" s="90">
        <v>0</v>
      </c>
      <c r="BM506" s="90">
        <v>0</v>
      </c>
      <c r="BN506" s="90">
        <v>0</v>
      </c>
      <c r="BO506" s="90">
        <v>0</v>
      </c>
      <c r="BP506" s="78">
        <v>0</v>
      </c>
    </row>
    <row r="507" spans="1:68" s="77" customFormat="1" ht="14.1" customHeight="1" x14ac:dyDescent="0.2">
      <c r="A507" s="91"/>
      <c r="B507" s="138">
        <v>210</v>
      </c>
      <c r="C507" s="540" t="s">
        <v>599</v>
      </c>
      <c r="D507" s="541" t="s">
        <v>600</v>
      </c>
      <c r="E507" s="541"/>
      <c r="F507" s="541"/>
      <c r="G507" s="541"/>
      <c r="H507" s="542" t="s">
        <v>1078</v>
      </c>
      <c r="I507" s="93"/>
      <c r="J507" s="93"/>
      <c r="K507" s="94">
        <v>17841.990000000002</v>
      </c>
      <c r="L507" s="94">
        <v>17841.990000000002</v>
      </c>
      <c r="M507" s="94">
        <v>18434.439999999999</v>
      </c>
      <c r="N507" s="94">
        <v>0</v>
      </c>
      <c r="O507" s="94">
        <v>18434.439999999999</v>
      </c>
      <c r="P507" s="94">
        <v>18434.439999999999</v>
      </c>
      <c r="Q507" s="94">
        <v>18434.439999999999</v>
      </c>
      <c r="R507" s="94">
        <v>21926.33</v>
      </c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>
        <v>21926.33</v>
      </c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3"/>
      <c r="BM507" s="93"/>
      <c r="BN507" s="93"/>
      <c r="BO507" s="93"/>
    </row>
    <row r="508" spans="1:68" ht="14.1" customHeight="1" x14ac:dyDescent="0.2">
      <c r="A508" s="95"/>
      <c r="B508" s="139"/>
      <c r="C508" s="536"/>
      <c r="D508" s="538"/>
      <c r="E508" s="538"/>
      <c r="F508" s="538"/>
      <c r="G508" s="538"/>
      <c r="H508" s="537"/>
      <c r="I508" s="99" t="s">
        <v>601</v>
      </c>
      <c r="J508" s="98">
        <v>1</v>
      </c>
      <c r="K508" s="99"/>
      <c r="L508" s="101">
        <v>0</v>
      </c>
      <c r="M508" s="101">
        <v>17841.990000000002</v>
      </c>
      <c r="N508" s="101">
        <v>0</v>
      </c>
      <c r="O508" s="101">
        <v>17841.990000000002</v>
      </c>
      <c r="P508" s="99"/>
      <c r="Q508" s="101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113">
        <v>1</v>
      </c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</row>
    <row r="509" spans="1:68" ht="42" customHeight="1" x14ac:dyDescent="0.2">
      <c r="A509" s="87"/>
      <c r="B509" s="137"/>
      <c r="C509" s="88" t="s">
        <v>602</v>
      </c>
      <c r="D509" s="557" t="s">
        <v>603</v>
      </c>
      <c r="E509" s="557"/>
      <c r="F509" s="557"/>
      <c r="G509" s="557"/>
      <c r="H509" s="89"/>
      <c r="I509" s="89"/>
      <c r="J509" s="89"/>
      <c r="K509" s="90">
        <v>13441.26</v>
      </c>
      <c r="L509" s="90">
        <v>13441.26</v>
      </c>
      <c r="M509" s="90">
        <v>13887.59</v>
      </c>
      <c r="N509" s="90">
        <v>0</v>
      </c>
      <c r="O509" s="90">
        <v>13887.59</v>
      </c>
      <c r="P509" s="90">
        <v>13887.59</v>
      </c>
      <c r="Q509" s="90">
        <v>13887.59</v>
      </c>
      <c r="R509" s="90">
        <v>16518.2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0</v>
      </c>
      <c r="Y509" s="90">
        <v>0</v>
      </c>
      <c r="Z509" s="90">
        <v>0</v>
      </c>
      <c r="AA509" s="90">
        <v>0</v>
      </c>
      <c r="AB509" s="90">
        <v>0</v>
      </c>
      <c r="AC509" s="90">
        <v>0</v>
      </c>
      <c r="AD509" s="90">
        <v>0</v>
      </c>
      <c r="AE509" s="90">
        <v>0</v>
      </c>
      <c r="AF509" s="90">
        <v>0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0</v>
      </c>
      <c r="AN509" s="90">
        <v>0</v>
      </c>
      <c r="AO509" s="90">
        <v>0</v>
      </c>
      <c r="AP509" s="90">
        <v>16518.2</v>
      </c>
      <c r="AQ509" s="90">
        <v>0</v>
      </c>
      <c r="AR509" s="90">
        <v>0</v>
      </c>
      <c r="AS509" s="90">
        <v>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0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  <c r="BF509" s="90">
        <v>0</v>
      </c>
      <c r="BG509" s="90">
        <v>0</v>
      </c>
      <c r="BH509" s="90">
        <v>0</v>
      </c>
      <c r="BI509" s="90">
        <v>0</v>
      </c>
      <c r="BJ509" s="90">
        <v>0</v>
      </c>
      <c r="BK509" s="90">
        <v>0</v>
      </c>
      <c r="BL509" s="90">
        <v>0</v>
      </c>
      <c r="BM509" s="90">
        <v>0</v>
      </c>
      <c r="BN509" s="90">
        <v>0</v>
      </c>
      <c r="BO509" s="90">
        <v>0</v>
      </c>
      <c r="BP509" s="78">
        <v>0</v>
      </c>
    </row>
    <row r="510" spans="1:68" s="77" customFormat="1" ht="12.75" x14ac:dyDescent="0.2">
      <c r="A510" s="91"/>
      <c r="B510" s="138">
        <v>211</v>
      </c>
      <c r="C510" s="540" t="s">
        <v>604</v>
      </c>
      <c r="D510" s="540" t="s">
        <v>605</v>
      </c>
      <c r="E510" s="540"/>
      <c r="F510" s="540"/>
      <c r="G510" s="540"/>
      <c r="H510" s="558" t="s">
        <v>902</v>
      </c>
      <c r="I510" s="93"/>
      <c r="J510" s="93"/>
      <c r="K510" s="94">
        <v>13441.26</v>
      </c>
      <c r="L510" s="94">
        <v>13441.26</v>
      </c>
      <c r="M510" s="94">
        <v>13887.59</v>
      </c>
      <c r="N510" s="94">
        <v>0</v>
      </c>
      <c r="O510" s="94">
        <v>13887.59</v>
      </c>
      <c r="P510" s="94">
        <v>13887.59</v>
      </c>
      <c r="Q510" s="94">
        <v>13887.59</v>
      </c>
      <c r="R510" s="94">
        <v>16518.2</v>
      </c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>
        <v>16518.2</v>
      </c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3"/>
      <c r="BM510" s="93"/>
      <c r="BN510" s="93"/>
      <c r="BO510" s="93"/>
    </row>
    <row r="511" spans="1:68" ht="12.75" x14ac:dyDescent="0.2">
      <c r="A511" s="95"/>
      <c r="B511" s="139"/>
      <c r="C511" s="536"/>
      <c r="D511" s="536"/>
      <c r="E511" s="536"/>
      <c r="F511" s="536"/>
      <c r="G511" s="536"/>
      <c r="H511" s="555"/>
      <c r="I511" s="99" t="s">
        <v>606</v>
      </c>
      <c r="J511" s="98">
        <v>0.97389999999999999</v>
      </c>
      <c r="K511" s="99"/>
      <c r="L511" s="101">
        <v>0</v>
      </c>
      <c r="M511" s="101">
        <v>13441.26</v>
      </c>
      <c r="N511" s="101">
        <v>0</v>
      </c>
      <c r="O511" s="101">
        <v>13441.26</v>
      </c>
      <c r="P511" s="99"/>
      <c r="Q511" s="101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113">
        <v>0.97389999999999999</v>
      </c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99"/>
      <c r="BN511" s="99"/>
      <c r="BO511" s="99"/>
    </row>
    <row r="512" spans="1:68" ht="42" customHeight="1" x14ac:dyDescent="0.2">
      <c r="A512" s="87"/>
      <c r="B512" s="137"/>
      <c r="C512" s="88" t="s">
        <v>607</v>
      </c>
      <c r="D512" s="557" t="s">
        <v>608</v>
      </c>
      <c r="E512" s="557"/>
      <c r="F512" s="557"/>
      <c r="G512" s="557"/>
      <c r="H512" s="89"/>
      <c r="I512" s="89"/>
      <c r="J512" s="89"/>
      <c r="K512" s="90">
        <v>21950.880000000001</v>
      </c>
      <c r="L512" s="90">
        <v>21950.880000000001</v>
      </c>
      <c r="M512" s="90">
        <v>22679.77</v>
      </c>
      <c r="N512" s="90">
        <v>0</v>
      </c>
      <c r="O512" s="90">
        <v>22679.77</v>
      </c>
      <c r="P512" s="90">
        <v>22679.77</v>
      </c>
      <c r="Q512" s="90">
        <v>22679.77</v>
      </c>
      <c r="R512" s="90">
        <v>26975.81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0</v>
      </c>
      <c r="Y512" s="90">
        <v>0</v>
      </c>
      <c r="Z512" s="90">
        <v>0</v>
      </c>
      <c r="AA512" s="90">
        <v>0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0</v>
      </c>
      <c r="AN512" s="90">
        <v>0</v>
      </c>
      <c r="AO512" s="90">
        <v>0</v>
      </c>
      <c r="AP512" s="90">
        <v>26975.81</v>
      </c>
      <c r="AQ512" s="90">
        <v>0</v>
      </c>
      <c r="AR512" s="90">
        <v>0</v>
      </c>
      <c r="AS512" s="90">
        <v>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90">
        <v>0</v>
      </c>
      <c r="BF512" s="90">
        <v>0</v>
      </c>
      <c r="BG512" s="90">
        <v>0</v>
      </c>
      <c r="BH512" s="90">
        <v>0</v>
      </c>
      <c r="BI512" s="90">
        <v>0</v>
      </c>
      <c r="BJ512" s="90">
        <v>0</v>
      </c>
      <c r="BK512" s="90">
        <v>0</v>
      </c>
      <c r="BL512" s="90">
        <v>0</v>
      </c>
      <c r="BM512" s="90">
        <v>0</v>
      </c>
      <c r="BN512" s="90">
        <v>0</v>
      </c>
      <c r="BO512" s="90">
        <v>0</v>
      </c>
      <c r="BP512" s="78">
        <v>0</v>
      </c>
    </row>
    <row r="513" spans="1:68" s="77" customFormat="1" ht="14.1" customHeight="1" x14ac:dyDescent="0.2">
      <c r="A513" s="91"/>
      <c r="B513" s="138">
        <v>212</v>
      </c>
      <c r="C513" s="540" t="s">
        <v>599</v>
      </c>
      <c r="D513" s="541" t="s">
        <v>600</v>
      </c>
      <c r="E513" s="541"/>
      <c r="F513" s="541"/>
      <c r="G513" s="541"/>
      <c r="H513" s="542" t="s">
        <v>1078</v>
      </c>
      <c r="I513" s="93"/>
      <c r="J513" s="93"/>
      <c r="K513" s="94">
        <v>21950.880000000001</v>
      </c>
      <c r="L513" s="94">
        <v>21950.880000000001</v>
      </c>
      <c r="M513" s="94">
        <v>22679.77</v>
      </c>
      <c r="N513" s="94">
        <v>0</v>
      </c>
      <c r="O513" s="94">
        <v>22679.77</v>
      </c>
      <c r="P513" s="94">
        <v>22679.77</v>
      </c>
      <c r="Q513" s="94">
        <v>22679.77</v>
      </c>
      <c r="R513" s="94">
        <v>26975.81</v>
      </c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>
        <v>26975.81</v>
      </c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3"/>
      <c r="BM513" s="93"/>
      <c r="BN513" s="93"/>
      <c r="BO513" s="93"/>
    </row>
    <row r="514" spans="1:68" ht="14.1" customHeight="1" x14ac:dyDescent="0.2">
      <c r="A514" s="95"/>
      <c r="B514" s="139"/>
      <c r="C514" s="536"/>
      <c r="D514" s="538"/>
      <c r="E514" s="538"/>
      <c r="F514" s="538"/>
      <c r="G514" s="538"/>
      <c r="H514" s="537"/>
      <c r="I514" s="99" t="s">
        <v>601</v>
      </c>
      <c r="J514" s="98">
        <v>1</v>
      </c>
      <c r="K514" s="99"/>
      <c r="L514" s="101">
        <v>0</v>
      </c>
      <c r="M514" s="101">
        <v>21950.880000000001</v>
      </c>
      <c r="N514" s="101">
        <v>0</v>
      </c>
      <c r="O514" s="101">
        <v>21950.880000000001</v>
      </c>
      <c r="P514" s="99"/>
      <c r="Q514" s="101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113">
        <v>1</v>
      </c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</row>
    <row r="515" spans="1:68" ht="42" customHeight="1" x14ac:dyDescent="0.2">
      <c r="A515" s="87"/>
      <c r="B515" s="137"/>
      <c r="C515" s="88" t="s">
        <v>609</v>
      </c>
      <c r="D515" s="557" t="s">
        <v>610</v>
      </c>
      <c r="E515" s="557"/>
      <c r="F515" s="557"/>
      <c r="G515" s="557"/>
      <c r="H515" s="89"/>
      <c r="I515" s="89"/>
      <c r="J515" s="89"/>
      <c r="K515" s="90">
        <v>19731.71</v>
      </c>
      <c r="L515" s="90">
        <v>19731.71</v>
      </c>
      <c r="M515" s="90">
        <v>20386.91</v>
      </c>
      <c r="N515" s="90">
        <v>0</v>
      </c>
      <c r="O515" s="90">
        <v>20386.91</v>
      </c>
      <c r="P515" s="90">
        <v>20386.91</v>
      </c>
      <c r="Q515" s="90">
        <v>20386.91</v>
      </c>
      <c r="R515" s="90">
        <v>24248.639999999999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0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0</v>
      </c>
      <c r="AN515" s="90">
        <v>0</v>
      </c>
      <c r="AO515" s="90">
        <v>0</v>
      </c>
      <c r="AP515" s="90">
        <v>24248.639999999999</v>
      </c>
      <c r="AQ515" s="90">
        <v>0</v>
      </c>
      <c r="AR515" s="90">
        <v>0</v>
      </c>
      <c r="AS515" s="90">
        <v>0</v>
      </c>
      <c r="AT515" s="90">
        <v>0</v>
      </c>
      <c r="AU515" s="90">
        <v>0</v>
      </c>
      <c r="AV515" s="90">
        <v>0</v>
      </c>
      <c r="AW515" s="90">
        <v>0</v>
      </c>
      <c r="AX515" s="90">
        <v>0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90">
        <v>0</v>
      </c>
      <c r="BF515" s="90">
        <v>0</v>
      </c>
      <c r="BG515" s="90">
        <v>0</v>
      </c>
      <c r="BH515" s="90">
        <v>0</v>
      </c>
      <c r="BI515" s="90">
        <v>0</v>
      </c>
      <c r="BJ515" s="90">
        <v>0</v>
      </c>
      <c r="BK515" s="90">
        <v>0</v>
      </c>
      <c r="BL515" s="90">
        <v>0</v>
      </c>
      <c r="BM515" s="90">
        <v>0</v>
      </c>
      <c r="BN515" s="90">
        <v>0</v>
      </c>
      <c r="BO515" s="90">
        <v>0</v>
      </c>
      <c r="BP515" s="78">
        <v>0</v>
      </c>
    </row>
    <row r="516" spans="1:68" s="77" customFormat="1" ht="12.75" x14ac:dyDescent="0.2">
      <c r="A516" s="91"/>
      <c r="B516" s="138">
        <v>213</v>
      </c>
      <c r="C516" s="540" t="s">
        <v>604</v>
      </c>
      <c r="D516" s="540" t="s">
        <v>611</v>
      </c>
      <c r="E516" s="540"/>
      <c r="F516" s="540"/>
      <c r="G516" s="540"/>
      <c r="H516" s="558" t="s">
        <v>902</v>
      </c>
      <c r="I516" s="93"/>
      <c r="J516" s="93"/>
      <c r="K516" s="94">
        <v>19731.71</v>
      </c>
      <c r="L516" s="94">
        <v>19731.71</v>
      </c>
      <c r="M516" s="94">
        <v>20386.91</v>
      </c>
      <c r="N516" s="94">
        <v>0</v>
      </c>
      <c r="O516" s="94">
        <v>20386.91</v>
      </c>
      <c r="P516" s="94">
        <v>20386.91</v>
      </c>
      <c r="Q516" s="94">
        <v>20386.91</v>
      </c>
      <c r="R516" s="94">
        <v>24248.639999999999</v>
      </c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>
        <v>24248.639999999999</v>
      </c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3"/>
      <c r="BM516" s="93"/>
      <c r="BN516" s="93"/>
      <c r="BO516" s="93"/>
    </row>
    <row r="517" spans="1:68" ht="12.75" x14ac:dyDescent="0.2">
      <c r="A517" s="95"/>
      <c r="B517" s="139"/>
      <c r="C517" s="536"/>
      <c r="D517" s="536"/>
      <c r="E517" s="536"/>
      <c r="F517" s="536"/>
      <c r="G517" s="536"/>
      <c r="H517" s="555"/>
      <c r="I517" s="99" t="s">
        <v>606</v>
      </c>
      <c r="J517" s="98">
        <v>0.97389999999999999</v>
      </c>
      <c r="K517" s="99"/>
      <c r="L517" s="101">
        <v>0</v>
      </c>
      <c r="M517" s="101">
        <v>19731.71</v>
      </c>
      <c r="N517" s="101">
        <v>0</v>
      </c>
      <c r="O517" s="101">
        <v>19731.71</v>
      </c>
      <c r="P517" s="99"/>
      <c r="Q517" s="101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113">
        <v>0.97389999999999999</v>
      </c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</row>
    <row r="518" spans="1:68" ht="42" customHeight="1" x14ac:dyDescent="0.2">
      <c r="A518" s="87"/>
      <c r="B518" s="137"/>
      <c r="C518" s="88" t="s">
        <v>612</v>
      </c>
      <c r="D518" s="557" t="s">
        <v>613</v>
      </c>
      <c r="E518" s="557"/>
      <c r="F518" s="557"/>
      <c r="G518" s="557"/>
      <c r="H518" s="89"/>
      <c r="I518" s="89"/>
      <c r="J518" s="89"/>
      <c r="K518" s="90">
        <v>18298.64</v>
      </c>
      <c r="L518" s="90">
        <v>18298.64</v>
      </c>
      <c r="M518" s="90">
        <v>18906.259999999998</v>
      </c>
      <c r="N518" s="90">
        <v>0</v>
      </c>
      <c r="O518" s="90">
        <v>18906.259999999998</v>
      </c>
      <c r="P518" s="90">
        <v>18906.259999999998</v>
      </c>
      <c r="Q518" s="90">
        <v>18906.259999999998</v>
      </c>
      <c r="R518" s="90">
        <v>22487.52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0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0</v>
      </c>
      <c r="AN518" s="90">
        <v>0</v>
      </c>
      <c r="AO518" s="90">
        <v>0</v>
      </c>
      <c r="AP518" s="90">
        <v>22487.52</v>
      </c>
      <c r="AQ518" s="90">
        <v>0</v>
      </c>
      <c r="AR518" s="90">
        <v>0</v>
      </c>
      <c r="AS518" s="90">
        <v>0</v>
      </c>
      <c r="AT518" s="90">
        <v>0</v>
      </c>
      <c r="AU518" s="90">
        <v>0</v>
      </c>
      <c r="AV518" s="90">
        <v>0</v>
      </c>
      <c r="AW518" s="90">
        <v>0</v>
      </c>
      <c r="AX518" s="90">
        <v>0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90">
        <v>0</v>
      </c>
      <c r="BF518" s="90">
        <v>0</v>
      </c>
      <c r="BG518" s="90">
        <v>0</v>
      </c>
      <c r="BH518" s="90">
        <v>0</v>
      </c>
      <c r="BI518" s="90">
        <v>0</v>
      </c>
      <c r="BJ518" s="90">
        <v>0</v>
      </c>
      <c r="BK518" s="90">
        <v>0</v>
      </c>
      <c r="BL518" s="90">
        <v>0</v>
      </c>
      <c r="BM518" s="90">
        <v>0</v>
      </c>
      <c r="BN518" s="90">
        <v>0</v>
      </c>
      <c r="BO518" s="90">
        <v>0</v>
      </c>
      <c r="BP518" s="78">
        <v>0</v>
      </c>
    </row>
    <row r="519" spans="1:68" s="77" customFormat="1" ht="14.1" customHeight="1" x14ac:dyDescent="0.2">
      <c r="A519" s="91"/>
      <c r="B519" s="138">
        <v>214</v>
      </c>
      <c r="C519" s="540" t="s">
        <v>599</v>
      </c>
      <c r="D519" s="541" t="s">
        <v>600</v>
      </c>
      <c r="E519" s="541"/>
      <c r="F519" s="541"/>
      <c r="G519" s="541"/>
      <c r="H519" s="542" t="s">
        <v>1078</v>
      </c>
      <c r="I519" s="93"/>
      <c r="J519" s="93"/>
      <c r="K519" s="94">
        <v>18298.64</v>
      </c>
      <c r="L519" s="94">
        <v>18298.64</v>
      </c>
      <c r="M519" s="94">
        <v>18906.259999999998</v>
      </c>
      <c r="N519" s="94">
        <v>0</v>
      </c>
      <c r="O519" s="94">
        <v>18906.259999999998</v>
      </c>
      <c r="P519" s="94">
        <v>18906.259999999998</v>
      </c>
      <c r="Q519" s="94">
        <v>18906.259999999998</v>
      </c>
      <c r="R519" s="94">
        <v>22487.52</v>
      </c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>
        <v>22487.52</v>
      </c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3"/>
      <c r="BM519" s="93"/>
      <c r="BN519" s="93"/>
      <c r="BO519" s="93"/>
    </row>
    <row r="520" spans="1:68" ht="14.1" customHeight="1" x14ac:dyDescent="0.2">
      <c r="A520" s="95"/>
      <c r="B520" s="139"/>
      <c r="C520" s="536"/>
      <c r="D520" s="538"/>
      <c r="E520" s="538"/>
      <c r="F520" s="538"/>
      <c r="G520" s="538"/>
      <c r="H520" s="537"/>
      <c r="I520" s="99" t="s">
        <v>601</v>
      </c>
      <c r="J520" s="98">
        <v>1</v>
      </c>
      <c r="K520" s="99"/>
      <c r="L520" s="101">
        <v>0</v>
      </c>
      <c r="M520" s="101">
        <v>18298.64</v>
      </c>
      <c r="N520" s="101">
        <v>0</v>
      </c>
      <c r="O520" s="101">
        <v>18298.64</v>
      </c>
      <c r="P520" s="99"/>
      <c r="Q520" s="101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113">
        <v>1</v>
      </c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99"/>
      <c r="BN520" s="99"/>
      <c r="BO520" s="99"/>
    </row>
    <row r="521" spans="1:68" ht="42" customHeight="1" x14ac:dyDescent="0.2">
      <c r="A521" s="87"/>
      <c r="B521" s="137"/>
      <c r="C521" s="88" t="s">
        <v>614</v>
      </c>
      <c r="D521" s="557" t="s">
        <v>615</v>
      </c>
      <c r="E521" s="557"/>
      <c r="F521" s="557"/>
      <c r="G521" s="557"/>
      <c r="H521" s="89"/>
      <c r="I521" s="89"/>
      <c r="J521" s="89"/>
      <c r="K521" s="90">
        <v>16586.37</v>
      </c>
      <c r="L521" s="90">
        <v>16586.37</v>
      </c>
      <c r="M521" s="90">
        <v>17137.13</v>
      </c>
      <c r="N521" s="90">
        <v>0</v>
      </c>
      <c r="O521" s="90">
        <v>17137.13</v>
      </c>
      <c r="P521" s="90">
        <v>17137.13</v>
      </c>
      <c r="Q521" s="90">
        <v>17137.13</v>
      </c>
      <c r="R521" s="90">
        <v>20383.28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0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0</v>
      </c>
      <c r="AN521" s="90">
        <v>0</v>
      </c>
      <c r="AO521" s="90">
        <v>0</v>
      </c>
      <c r="AP521" s="90">
        <v>20383.28</v>
      </c>
      <c r="AQ521" s="90">
        <v>0</v>
      </c>
      <c r="AR521" s="90">
        <v>0</v>
      </c>
      <c r="AS521" s="90">
        <v>0</v>
      </c>
      <c r="AT521" s="90">
        <v>0</v>
      </c>
      <c r="AU521" s="90">
        <v>0</v>
      </c>
      <c r="AV521" s="90">
        <v>0</v>
      </c>
      <c r="AW521" s="90">
        <v>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90">
        <v>0</v>
      </c>
      <c r="BG521" s="90">
        <v>0</v>
      </c>
      <c r="BH521" s="90">
        <v>0</v>
      </c>
      <c r="BI521" s="90">
        <v>0</v>
      </c>
      <c r="BJ521" s="90">
        <v>0</v>
      </c>
      <c r="BK521" s="90">
        <v>0</v>
      </c>
      <c r="BL521" s="90">
        <v>0</v>
      </c>
      <c r="BM521" s="90">
        <v>0</v>
      </c>
      <c r="BN521" s="90">
        <v>0</v>
      </c>
      <c r="BO521" s="90">
        <v>0</v>
      </c>
      <c r="BP521" s="78">
        <v>0</v>
      </c>
    </row>
    <row r="522" spans="1:68" s="77" customFormat="1" ht="12.75" x14ac:dyDescent="0.2">
      <c r="A522" s="91"/>
      <c r="B522" s="138">
        <v>215</v>
      </c>
      <c r="C522" s="540" t="s">
        <v>604</v>
      </c>
      <c r="D522" s="540" t="s">
        <v>616</v>
      </c>
      <c r="E522" s="540"/>
      <c r="F522" s="540"/>
      <c r="G522" s="540"/>
      <c r="H522" s="558" t="s">
        <v>902</v>
      </c>
      <c r="I522" s="93"/>
      <c r="J522" s="93"/>
      <c r="K522" s="94">
        <v>16586.37</v>
      </c>
      <c r="L522" s="94">
        <v>16586.37</v>
      </c>
      <c r="M522" s="94">
        <v>17137.13</v>
      </c>
      <c r="N522" s="94">
        <v>0</v>
      </c>
      <c r="O522" s="94">
        <v>17137.13</v>
      </c>
      <c r="P522" s="94">
        <v>17137.13</v>
      </c>
      <c r="Q522" s="94">
        <v>17137.13</v>
      </c>
      <c r="R522" s="94">
        <v>20383.28</v>
      </c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>
        <v>20383.28</v>
      </c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3"/>
      <c r="BM522" s="93"/>
      <c r="BN522" s="93"/>
      <c r="BO522" s="93"/>
    </row>
    <row r="523" spans="1:68" ht="12.75" x14ac:dyDescent="0.2">
      <c r="A523" s="95"/>
      <c r="B523" s="139"/>
      <c r="C523" s="536"/>
      <c r="D523" s="536"/>
      <c r="E523" s="536"/>
      <c r="F523" s="536"/>
      <c r="G523" s="536"/>
      <c r="H523" s="555"/>
      <c r="I523" s="99" t="s">
        <v>606</v>
      </c>
      <c r="J523" s="98">
        <v>0.97389999999999999</v>
      </c>
      <c r="K523" s="99"/>
      <c r="L523" s="101">
        <v>0</v>
      </c>
      <c r="M523" s="101">
        <v>16586.37</v>
      </c>
      <c r="N523" s="101">
        <v>0</v>
      </c>
      <c r="O523" s="101">
        <v>16586.37</v>
      </c>
      <c r="P523" s="99"/>
      <c r="Q523" s="101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113">
        <v>0.97389999999999999</v>
      </c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99"/>
      <c r="BN523" s="99"/>
      <c r="BO523" s="99"/>
    </row>
    <row r="524" spans="1:68" ht="12.75" x14ac:dyDescent="0.2">
      <c r="A524" s="83"/>
      <c r="B524" s="136"/>
      <c r="C524" s="84" t="s">
        <v>1086</v>
      </c>
      <c r="D524" s="559" t="s">
        <v>618</v>
      </c>
      <c r="E524" s="559"/>
      <c r="F524" s="559"/>
      <c r="G524" s="559"/>
      <c r="H524" s="85"/>
      <c r="I524" s="85"/>
      <c r="J524" s="85"/>
      <c r="K524" s="86">
        <v>34812.18</v>
      </c>
      <c r="L524" s="86">
        <v>34860.57</v>
      </c>
      <c r="M524" s="86">
        <v>35968.14</v>
      </c>
      <c r="N524" s="86"/>
      <c r="O524" s="86">
        <v>35968.14</v>
      </c>
      <c r="P524" s="86">
        <v>35968.14</v>
      </c>
      <c r="Q524" s="86">
        <v>35968.14</v>
      </c>
      <c r="R524" s="86">
        <v>36560.44</v>
      </c>
      <c r="S524" s="86"/>
      <c r="T524" s="86">
        <v>36560.44</v>
      </c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78"/>
    </row>
    <row r="525" spans="1:68" ht="27.95" customHeight="1" x14ac:dyDescent="0.2">
      <c r="A525" s="87"/>
      <c r="B525" s="137"/>
      <c r="C525" s="88" t="s">
        <v>619</v>
      </c>
      <c r="D525" s="557" t="s">
        <v>620</v>
      </c>
      <c r="E525" s="557"/>
      <c r="F525" s="557"/>
      <c r="G525" s="557"/>
      <c r="H525" s="89"/>
      <c r="I525" s="89"/>
      <c r="J525" s="89"/>
      <c r="K525" s="90">
        <v>34812.18</v>
      </c>
      <c r="L525" s="90">
        <v>34860.57</v>
      </c>
      <c r="M525" s="90">
        <v>35968.14</v>
      </c>
      <c r="N525" s="90">
        <v>0</v>
      </c>
      <c r="O525" s="90">
        <v>35968.14</v>
      </c>
      <c r="P525" s="90">
        <v>35968.14</v>
      </c>
      <c r="Q525" s="90">
        <v>35968.14</v>
      </c>
      <c r="R525" s="90">
        <v>36560.44</v>
      </c>
      <c r="S525" s="90">
        <v>0</v>
      </c>
      <c r="T525" s="90">
        <v>36560.44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0</v>
      </c>
      <c r="AB525" s="90">
        <v>0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0</v>
      </c>
      <c r="AU525" s="90">
        <v>0</v>
      </c>
      <c r="AV525" s="90">
        <v>0</v>
      </c>
      <c r="AW525" s="90">
        <v>0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90">
        <v>0</v>
      </c>
      <c r="BG525" s="90">
        <v>0</v>
      </c>
      <c r="BH525" s="90">
        <v>0</v>
      </c>
      <c r="BI525" s="90">
        <v>0</v>
      </c>
      <c r="BJ525" s="90">
        <v>0</v>
      </c>
      <c r="BK525" s="90">
        <v>0</v>
      </c>
      <c r="BL525" s="90">
        <v>0</v>
      </c>
      <c r="BM525" s="90">
        <v>0</v>
      </c>
      <c r="BN525" s="90">
        <v>0</v>
      </c>
      <c r="BO525" s="90">
        <v>0</v>
      </c>
      <c r="BP525" s="78">
        <v>0</v>
      </c>
    </row>
    <row r="526" spans="1:68" s="77" customFormat="1" ht="14.1" customHeight="1" x14ac:dyDescent="0.2">
      <c r="A526" s="91"/>
      <c r="B526" s="138">
        <v>216</v>
      </c>
      <c r="C526" s="540" t="s">
        <v>621</v>
      </c>
      <c r="D526" s="541" t="s">
        <v>622</v>
      </c>
      <c r="E526" s="541"/>
      <c r="F526" s="541"/>
      <c r="G526" s="541"/>
      <c r="H526" s="542" t="s">
        <v>1087</v>
      </c>
      <c r="I526" s="93"/>
      <c r="J526" s="93"/>
      <c r="K526" s="94">
        <v>34812.18</v>
      </c>
      <c r="L526" s="94">
        <v>34860.57</v>
      </c>
      <c r="M526" s="94">
        <v>35968.14</v>
      </c>
      <c r="N526" s="94">
        <v>0</v>
      </c>
      <c r="O526" s="94">
        <v>35968.14</v>
      </c>
      <c r="P526" s="94">
        <v>35968.14</v>
      </c>
      <c r="Q526" s="94">
        <v>35968.14</v>
      </c>
      <c r="R526" s="94">
        <v>36560.44</v>
      </c>
      <c r="S526" s="94"/>
      <c r="T526" s="94">
        <v>36560.44</v>
      </c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3"/>
      <c r="BM526" s="93"/>
      <c r="BN526" s="93"/>
      <c r="BO526" s="93"/>
    </row>
    <row r="527" spans="1:68" ht="14.1" customHeight="1" x14ac:dyDescent="0.2">
      <c r="A527" s="95"/>
      <c r="B527" s="139"/>
      <c r="C527" s="536"/>
      <c r="D527" s="538"/>
      <c r="E527" s="538"/>
      <c r="F527" s="538"/>
      <c r="G527" s="538"/>
      <c r="H527" s="537"/>
      <c r="I527" s="99" t="s">
        <v>623</v>
      </c>
      <c r="J527" s="98">
        <v>166.5369</v>
      </c>
      <c r="K527" s="99"/>
      <c r="L527" s="101">
        <v>48.389999999999418</v>
      </c>
      <c r="M527" s="101">
        <v>34812.18</v>
      </c>
      <c r="N527" s="101">
        <v>0</v>
      </c>
      <c r="O527" s="101">
        <v>34812.18</v>
      </c>
      <c r="P527" s="99"/>
      <c r="Q527" s="101"/>
      <c r="R527" s="99"/>
      <c r="S527" s="99"/>
      <c r="T527" s="113">
        <v>166.5369</v>
      </c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99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99"/>
      <c r="BN527" s="99"/>
      <c r="BO527" s="99"/>
    </row>
    <row r="528" spans="1:68" ht="12.75" x14ac:dyDescent="0.2">
      <c r="A528" s="103"/>
      <c r="B528" s="141"/>
      <c r="C528" s="103"/>
      <c r="D528" s="560" t="s">
        <v>1094</v>
      </c>
      <c r="E528" s="560"/>
      <c r="F528" s="560"/>
      <c r="G528" s="560"/>
      <c r="H528" s="104"/>
      <c r="I528" s="104"/>
      <c r="J528" s="104"/>
      <c r="K528" s="104">
        <v>11771239.899999997</v>
      </c>
      <c r="L528" s="104">
        <v>11797055.730000002</v>
      </c>
      <c r="M528" s="104">
        <v>12162111.580000004</v>
      </c>
      <c r="N528" s="104"/>
      <c r="O528" s="104">
        <v>12162111.580000004</v>
      </c>
      <c r="P528" s="104">
        <v>12162111.580000004</v>
      </c>
      <c r="Q528" s="104">
        <v>12169088.039999999</v>
      </c>
      <c r="R528" s="104">
        <v>14432046.829999996</v>
      </c>
      <c r="S528" s="104"/>
      <c r="T528" s="104">
        <v>196581.66</v>
      </c>
      <c r="U528" s="104">
        <v>127684.10999999999</v>
      </c>
      <c r="V528" s="104">
        <v>815398.91</v>
      </c>
      <c r="W528" s="104">
        <v>934478.54</v>
      </c>
      <c r="X528" s="104">
        <v>705581.43</v>
      </c>
      <c r="Y528" s="104">
        <v>592276.81000000006</v>
      </c>
      <c r="Z528" s="104">
        <v>676093.43999999994</v>
      </c>
      <c r="AA528" s="104">
        <v>480573.54</v>
      </c>
      <c r="AB528" s="104"/>
      <c r="AC528" s="104"/>
      <c r="AD528" s="104"/>
      <c r="AE528" s="104"/>
      <c r="AF528" s="104"/>
      <c r="AG528" s="104"/>
      <c r="AH528" s="104"/>
      <c r="AI528" s="104"/>
      <c r="AJ528" s="104">
        <v>369326.51</v>
      </c>
      <c r="AK528" s="104">
        <v>215161</v>
      </c>
      <c r="AL528" s="104">
        <v>241765.39</v>
      </c>
      <c r="AM528" s="104"/>
      <c r="AN528" s="104">
        <v>571607.87999999989</v>
      </c>
      <c r="AO528" s="104">
        <v>541554.08000000007</v>
      </c>
      <c r="AP528" s="104">
        <v>699187.10000000009</v>
      </c>
      <c r="AQ528" s="104">
        <v>588280.39</v>
      </c>
      <c r="AR528" s="104">
        <v>616049.35000000009</v>
      </c>
      <c r="AS528" s="104"/>
      <c r="AT528" s="104"/>
      <c r="AU528" s="104"/>
      <c r="AV528" s="104">
        <v>379186.3</v>
      </c>
      <c r="AW528" s="104">
        <v>381651.01999999996</v>
      </c>
      <c r="AX528" s="104">
        <v>384029.97000000003</v>
      </c>
      <c r="AY528" s="104">
        <v>320189.08</v>
      </c>
      <c r="AZ528" s="104">
        <v>142168.95000000001</v>
      </c>
      <c r="BA528" s="104">
        <v>95395.35</v>
      </c>
      <c r="BB528" s="104"/>
      <c r="BC528" s="104">
        <v>151220.44</v>
      </c>
      <c r="BD528" s="104">
        <v>597443.69999999995</v>
      </c>
      <c r="BE528" s="104">
        <v>153192.69</v>
      </c>
      <c r="BF528" s="104">
        <v>465751.73</v>
      </c>
      <c r="BG528" s="104">
        <v>469745.03</v>
      </c>
      <c r="BH528" s="104"/>
      <c r="BI528" s="104">
        <v>180822.33</v>
      </c>
      <c r="BJ528" s="104">
        <v>181881.57</v>
      </c>
      <c r="BK528" s="104">
        <v>341861.51</v>
      </c>
      <c r="BL528" s="104">
        <v>699572.84000000008</v>
      </c>
      <c r="BM528" s="104">
        <v>690236.83</v>
      </c>
      <c r="BN528" s="104">
        <v>200876.29</v>
      </c>
      <c r="BO528" s="104">
        <v>225221.06</v>
      </c>
      <c r="BP528" s="78"/>
    </row>
    <row r="529" spans="1:69" ht="12.75" hidden="1" x14ac:dyDescent="0.2">
      <c r="A529" s="103"/>
      <c r="B529" s="141"/>
      <c r="C529" s="103"/>
      <c r="D529" s="560" t="s">
        <v>625</v>
      </c>
      <c r="E529" s="560"/>
      <c r="F529" s="560"/>
      <c r="G529" s="560"/>
      <c r="H529" s="104"/>
      <c r="I529" s="104"/>
      <c r="J529" s="104"/>
      <c r="K529" s="104">
        <v>11771239.899999997</v>
      </c>
      <c r="L529" s="104">
        <v>11797055.730000002</v>
      </c>
      <c r="M529" s="104">
        <v>12162111.580000004</v>
      </c>
      <c r="N529" s="104"/>
      <c r="O529" s="104">
        <v>12162111.580000004</v>
      </c>
      <c r="P529" s="104">
        <v>12162111.580000004</v>
      </c>
      <c r="Q529" s="104">
        <v>12169088.039999999</v>
      </c>
      <c r="R529" s="104">
        <v>14432046.829999996</v>
      </c>
      <c r="S529" s="104"/>
      <c r="T529" s="104">
        <v>196581.66</v>
      </c>
      <c r="U529" s="104">
        <v>127684.10999999999</v>
      </c>
      <c r="V529" s="104">
        <v>815398.91</v>
      </c>
      <c r="W529" s="104">
        <v>934478.54</v>
      </c>
      <c r="X529" s="104">
        <v>705581.43</v>
      </c>
      <c r="Y529" s="104">
        <v>592276.81000000006</v>
      </c>
      <c r="Z529" s="104">
        <v>676093.43999999994</v>
      </c>
      <c r="AA529" s="104">
        <v>480573.54</v>
      </c>
      <c r="AB529" s="104"/>
      <c r="AC529" s="104"/>
      <c r="AD529" s="104"/>
      <c r="AE529" s="104"/>
      <c r="AF529" s="104"/>
      <c r="AG529" s="104"/>
      <c r="AH529" s="104"/>
      <c r="AI529" s="104"/>
      <c r="AJ529" s="104">
        <v>369326.51</v>
      </c>
      <c r="AK529" s="104">
        <v>215161</v>
      </c>
      <c r="AL529" s="104">
        <v>241765.39</v>
      </c>
      <c r="AM529" s="104"/>
      <c r="AN529" s="104">
        <v>571607.87999999989</v>
      </c>
      <c r="AO529" s="104">
        <v>541554.08000000007</v>
      </c>
      <c r="AP529" s="104">
        <v>699187.10000000009</v>
      </c>
      <c r="AQ529" s="104">
        <v>588280.39</v>
      </c>
      <c r="AR529" s="104">
        <v>616049.35000000009</v>
      </c>
      <c r="AS529" s="104"/>
      <c r="AT529" s="104"/>
      <c r="AU529" s="104"/>
      <c r="AV529" s="104">
        <v>379186.3</v>
      </c>
      <c r="AW529" s="104">
        <v>381651.01999999996</v>
      </c>
      <c r="AX529" s="104">
        <v>384029.97000000003</v>
      </c>
      <c r="AY529" s="104">
        <v>320189.08</v>
      </c>
      <c r="AZ529" s="104">
        <v>142168.95000000001</v>
      </c>
      <c r="BA529" s="104">
        <v>95395.35</v>
      </c>
      <c r="BB529" s="104"/>
      <c r="BC529" s="104">
        <v>151220.44</v>
      </c>
      <c r="BD529" s="104">
        <v>597443.69999999995</v>
      </c>
      <c r="BE529" s="104">
        <v>153192.69</v>
      </c>
      <c r="BF529" s="104">
        <v>465751.73</v>
      </c>
      <c r="BG529" s="104">
        <v>469745.03</v>
      </c>
      <c r="BH529" s="104"/>
      <c r="BI529" s="104">
        <v>180822.33</v>
      </c>
      <c r="BJ529" s="104">
        <v>181881.57</v>
      </c>
      <c r="BK529" s="104">
        <v>341861.51</v>
      </c>
      <c r="BL529" s="104">
        <v>699572.84000000008</v>
      </c>
      <c r="BM529" s="104">
        <v>690236.83</v>
      </c>
      <c r="BN529" s="104">
        <v>200876.29</v>
      </c>
      <c r="BO529" s="104">
        <v>225221.06</v>
      </c>
      <c r="BP529" s="78"/>
    </row>
    <row r="530" spans="1:69" ht="12.75" x14ac:dyDescent="0.2">
      <c r="A530" s="75"/>
      <c r="B530" s="142"/>
      <c r="C530" s="75"/>
      <c r="D530" s="117" t="s">
        <v>1103</v>
      </c>
      <c r="E530" s="117"/>
      <c r="F530" s="117"/>
      <c r="G530" s="117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8"/>
      <c r="BJ530" s="118"/>
      <c r="BK530" s="118"/>
      <c r="BL530" s="118"/>
      <c r="BM530" s="118"/>
      <c r="BN530" s="118"/>
      <c r="BO530" s="118"/>
      <c r="BP530" s="78"/>
    </row>
    <row r="531" spans="1:69" s="119" customFormat="1" ht="12.75" customHeight="1" x14ac:dyDescent="0.2">
      <c r="B531" s="143"/>
      <c r="C531" s="119" t="s">
        <v>1104</v>
      </c>
      <c r="D531" s="119" t="s">
        <v>1105</v>
      </c>
      <c r="K531" s="119">
        <v>-1208015.7</v>
      </c>
      <c r="L531" s="119">
        <v>-1208015.7</v>
      </c>
      <c r="M531" s="119">
        <v>-1248128.6499999999</v>
      </c>
      <c r="N531" s="119">
        <v>0</v>
      </c>
      <c r="O531" s="119">
        <v>-1248128.6499999999</v>
      </c>
      <c r="P531" s="119">
        <v>-1248128.6499999999</v>
      </c>
      <c r="Q531" s="119">
        <v>-1248128.6499999999</v>
      </c>
      <c r="R531" s="119">
        <v>-1383321.32</v>
      </c>
      <c r="S531" s="119">
        <v>0</v>
      </c>
      <c r="T531" s="119">
        <v>0</v>
      </c>
      <c r="U531" s="119">
        <v>0</v>
      </c>
      <c r="V531" s="119">
        <v>-38687.21</v>
      </c>
      <c r="W531" s="119">
        <v>-52005.93</v>
      </c>
      <c r="X531" s="119">
        <v>-235735.05</v>
      </c>
      <c r="Y531" s="119">
        <v>-197879.93</v>
      </c>
      <c r="Z531" s="119">
        <v>-225901.04</v>
      </c>
      <c r="AA531" s="119">
        <v>-160623.62</v>
      </c>
      <c r="AB531" s="119">
        <v>0</v>
      </c>
      <c r="AC531" s="119">
        <v>0</v>
      </c>
      <c r="AD531" s="119">
        <v>0</v>
      </c>
      <c r="AE531" s="119">
        <v>0</v>
      </c>
      <c r="AF531" s="119">
        <v>0</v>
      </c>
      <c r="AG531" s="119">
        <v>0</v>
      </c>
      <c r="AH531" s="119">
        <v>0</v>
      </c>
      <c r="AI531" s="119">
        <v>0</v>
      </c>
      <c r="AJ531" s="119">
        <v>-42838.46</v>
      </c>
      <c r="AK531" s="119">
        <v>-57489.22</v>
      </c>
      <c r="AL531" s="119">
        <v>-43397.17</v>
      </c>
      <c r="AM531" s="119">
        <v>0</v>
      </c>
      <c r="AN531" s="119">
        <v>0</v>
      </c>
      <c r="AO531" s="119">
        <v>0</v>
      </c>
      <c r="AP531" s="119">
        <v>0</v>
      </c>
      <c r="AQ531" s="119">
        <v>0</v>
      </c>
      <c r="AR531" s="119">
        <v>0</v>
      </c>
      <c r="AS531" s="119">
        <v>0</v>
      </c>
      <c r="AT531" s="119">
        <v>0</v>
      </c>
      <c r="AU531" s="119">
        <v>0</v>
      </c>
      <c r="AV531" s="119">
        <v>-61735.93</v>
      </c>
      <c r="AW531" s="119">
        <v>-62137.21</v>
      </c>
      <c r="AX531" s="119">
        <v>-62541.1</v>
      </c>
      <c r="AY531" s="119">
        <v>-62947.62</v>
      </c>
      <c r="AZ531" s="119">
        <v>-47517.58</v>
      </c>
      <c r="BA531" s="119">
        <v>-31884.25</v>
      </c>
      <c r="BB531" s="119">
        <v>0</v>
      </c>
      <c r="BC531" s="119">
        <v>0</v>
      </c>
      <c r="BD531" s="119">
        <v>0</v>
      </c>
      <c r="BE531" s="119">
        <v>0</v>
      </c>
      <c r="BF531" s="119">
        <v>0</v>
      </c>
      <c r="BG531" s="119">
        <v>0</v>
      </c>
      <c r="BH531" s="119">
        <v>0</v>
      </c>
      <c r="BI531" s="119">
        <v>0</v>
      </c>
      <c r="BJ531" s="119">
        <v>0</v>
      </c>
      <c r="BK531" s="119">
        <v>0</v>
      </c>
      <c r="BL531" s="119">
        <v>0</v>
      </c>
      <c r="BM531" s="119">
        <v>0</v>
      </c>
      <c r="BN531" s="119">
        <v>0</v>
      </c>
      <c r="BO531" s="119">
        <v>0</v>
      </c>
      <c r="BP531" s="119">
        <v>0</v>
      </c>
    </row>
    <row r="532" spans="1:69" ht="12.75" customHeight="1" x14ac:dyDescent="0.2">
      <c r="A532" s="122"/>
      <c r="B532" s="144">
        <v>217</v>
      </c>
      <c r="C532" s="519" t="s">
        <v>1106</v>
      </c>
      <c r="D532" s="521" t="s">
        <v>385</v>
      </c>
      <c r="E532" s="521"/>
      <c r="F532" s="521"/>
      <c r="G532" s="521"/>
      <c r="H532" s="523" t="s">
        <v>902</v>
      </c>
      <c r="I532" s="122"/>
      <c r="J532" s="122"/>
      <c r="K532" s="123">
        <v>-1208015.7</v>
      </c>
      <c r="L532" s="123">
        <v>-1208015.7</v>
      </c>
      <c r="M532" s="123">
        <v>-1248128.6499999999</v>
      </c>
      <c r="N532" s="123">
        <v>0</v>
      </c>
      <c r="O532" s="123">
        <v>-1248128.6499999999</v>
      </c>
      <c r="P532" s="123">
        <v>-1248128.6499999999</v>
      </c>
      <c r="Q532" s="123">
        <v>-1248128.6499999999</v>
      </c>
      <c r="R532" s="123">
        <v>-1383321.32</v>
      </c>
      <c r="S532" s="123"/>
      <c r="T532" s="123"/>
      <c r="U532" s="123"/>
      <c r="V532" s="123">
        <v>-38687.21</v>
      </c>
      <c r="W532" s="123">
        <v>-52005.93</v>
      </c>
      <c r="X532" s="123">
        <v>-235735.05</v>
      </c>
      <c r="Y532" s="123">
        <v>-197879.93</v>
      </c>
      <c r="Z532" s="123">
        <v>-225901.04</v>
      </c>
      <c r="AA532" s="123">
        <v>-160623.62</v>
      </c>
      <c r="AB532" s="123"/>
      <c r="AC532" s="123"/>
      <c r="AD532" s="123"/>
      <c r="AE532" s="123"/>
      <c r="AF532" s="123"/>
      <c r="AG532" s="123"/>
      <c r="AH532" s="123"/>
      <c r="AI532" s="123"/>
      <c r="AJ532" s="123">
        <v>-42838.46</v>
      </c>
      <c r="AK532" s="123">
        <v>-57489.22</v>
      </c>
      <c r="AL532" s="123">
        <v>-43397.17</v>
      </c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>
        <v>-61735.93</v>
      </c>
      <c r="AW532" s="123">
        <v>-62137.21</v>
      </c>
      <c r="AX532" s="123">
        <v>-62541.1</v>
      </c>
      <c r="AY532" s="123">
        <v>-62947.62</v>
      </c>
      <c r="AZ532" s="123">
        <v>-47517.58</v>
      </c>
      <c r="BA532" s="123">
        <v>-31884.25</v>
      </c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30"/>
      <c r="BM532" s="130"/>
      <c r="BN532" s="130"/>
      <c r="BO532" s="130"/>
      <c r="BP532" s="77"/>
      <c r="BQ532" s="77"/>
    </row>
    <row r="533" spans="1:69" ht="12.75" x14ac:dyDescent="0.2">
      <c r="A533" s="124"/>
      <c r="B533" s="145"/>
      <c r="C533" s="520"/>
      <c r="D533" s="522"/>
      <c r="E533" s="522"/>
      <c r="F533" s="522"/>
      <c r="G533" s="522"/>
      <c r="H533" s="524"/>
      <c r="I533" s="129" t="s">
        <v>156</v>
      </c>
      <c r="J533" s="126">
        <v>-32642.985420000001</v>
      </c>
      <c r="K533" s="127"/>
      <c r="L533" s="131">
        <v>0</v>
      </c>
      <c r="M533" s="131">
        <v>-1208015.7</v>
      </c>
      <c r="N533" s="131">
        <v>0</v>
      </c>
      <c r="O533" s="131">
        <v>-1208015.7</v>
      </c>
      <c r="P533" s="127"/>
      <c r="Q533" s="131"/>
      <c r="R533" s="127"/>
      <c r="S533" s="127"/>
      <c r="T533" s="127"/>
      <c r="U533" s="127"/>
      <c r="V533" s="132">
        <v>-979.28956259999995</v>
      </c>
      <c r="W533" s="132">
        <v>-1305.7194168000001</v>
      </c>
      <c r="X533" s="132">
        <v>-5875.7373755999997</v>
      </c>
      <c r="Y533" s="132">
        <v>-4896.4478129999998</v>
      </c>
      <c r="Z533" s="132">
        <v>-5549.3075214</v>
      </c>
      <c r="AA533" s="132">
        <v>-3917.1582503999998</v>
      </c>
      <c r="AB533" s="127"/>
      <c r="AC533" s="127"/>
      <c r="AD533" s="127"/>
      <c r="AE533" s="127"/>
      <c r="AF533" s="127"/>
      <c r="AG533" s="127"/>
      <c r="AH533" s="127"/>
      <c r="AI533" s="127"/>
      <c r="AJ533" s="132">
        <v>-979.28956259999995</v>
      </c>
      <c r="AK533" s="132">
        <v>-1305.7194168000001</v>
      </c>
      <c r="AL533" s="132">
        <v>-979.28956259999995</v>
      </c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32">
        <v>-1305.7194168000001</v>
      </c>
      <c r="AW533" s="132">
        <v>-1305.7194168000001</v>
      </c>
      <c r="AX533" s="132">
        <v>-1305.7194168000001</v>
      </c>
      <c r="AY533" s="132">
        <v>-1305.7194168000001</v>
      </c>
      <c r="AZ533" s="132">
        <v>-979.28956259999995</v>
      </c>
      <c r="BA533" s="132">
        <v>-652.85970840000005</v>
      </c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/>
      <c r="BQ533"/>
    </row>
    <row r="534" spans="1:69" ht="12.75" customHeight="1" x14ac:dyDescent="0.2">
      <c r="A534" s="119"/>
      <c r="B534" s="143"/>
      <c r="C534" s="120" t="s">
        <v>1107</v>
      </c>
      <c r="D534" s="525" t="s">
        <v>1108</v>
      </c>
      <c r="E534" s="525"/>
      <c r="F534" s="525"/>
      <c r="G534" s="525"/>
      <c r="H534" s="119"/>
      <c r="I534" s="119"/>
      <c r="J534" s="119"/>
      <c r="K534" s="121">
        <v>71014.739999999991</v>
      </c>
      <c r="L534" s="121">
        <v>71374.98000000001</v>
      </c>
      <c r="M534" s="121">
        <v>73372.83</v>
      </c>
      <c r="N534" s="121">
        <v>0</v>
      </c>
      <c r="O534" s="121">
        <v>73372.83</v>
      </c>
      <c r="P534" s="121">
        <v>73372.83</v>
      </c>
      <c r="Q534" s="121">
        <f>O534</f>
        <v>73372.83</v>
      </c>
      <c r="R534" s="121">
        <v>92880.830000000045</v>
      </c>
      <c r="S534" s="121">
        <v>0</v>
      </c>
      <c r="T534" s="121">
        <v>0</v>
      </c>
      <c r="U534" s="121">
        <v>0</v>
      </c>
      <c r="V534" s="121">
        <v>0</v>
      </c>
      <c r="W534" s="121">
        <v>0</v>
      </c>
      <c r="X534" s="121">
        <v>0</v>
      </c>
      <c r="Y534" s="121">
        <v>0</v>
      </c>
      <c r="Z534" s="121">
        <v>0</v>
      </c>
      <c r="AA534" s="121">
        <v>0</v>
      </c>
      <c r="AB534" s="121">
        <v>0</v>
      </c>
      <c r="AC534" s="121">
        <v>0</v>
      </c>
      <c r="AD534" s="121">
        <v>0</v>
      </c>
      <c r="AE534" s="121">
        <v>0</v>
      </c>
      <c r="AF534" s="121">
        <v>0</v>
      </c>
      <c r="AG534" s="121">
        <v>0</v>
      </c>
      <c r="AH534" s="121">
        <v>0</v>
      </c>
      <c r="AI534" s="121">
        <v>0</v>
      </c>
      <c r="AJ534" s="121">
        <v>0</v>
      </c>
      <c r="AK534" s="121">
        <v>0</v>
      </c>
      <c r="AL534" s="121">
        <v>0</v>
      </c>
      <c r="AM534" s="121">
        <v>0</v>
      </c>
      <c r="AN534" s="121">
        <v>12922.139999999998</v>
      </c>
      <c r="AO534" s="121">
        <v>13006.140000000001</v>
      </c>
      <c r="AP534" s="121">
        <v>13090.660000000002</v>
      </c>
      <c r="AQ534" s="121">
        <v>0</v>
      </c>
      <c r="AR534" s="121">
        <v>0</v>
      </c>
      <c r="AS534" s="121">
        <v>0</v>
      </c>
      <c r="AT534" s="121">
        <v>0</v>
      </c>
      <c r="AU534" s="121">
        <v>0</v>
      </c>
      <c r="AV534" s="121">
        <v>0</v>
      </c>
      <c r="AW534" s="121">
        <v>0</v>
      </c>
      <c r="AX534" s="121">
        <v>0</v>
      </c>
      <c r="AY534" s="121">
        <v>0</v>
      </c>
      <c r="AZ534" s="121">
        <v>0</v>
      </c>
      <c r="BA534" s="121">
        <v>0</v>
      </c>
      <c r="BB534" s="121">
        <v>0</v>
      </c>
      <c r="BC534" s="121">
        <v>14241.04</v>
      </c>
      <c r="BD534" s="121">
        <v>0</v>
      </c>
      <c r="BE534" s="121">
        <v>14426.74</v>
      </c>
      <c r="BF534" s="121">
        <v>0</v>
      </c>
      <c r="BG534" s="121">
        <v>0</v>
      </c>
      <c r="BH534" s="121">
        <v>0</v>
      </c>
      <c r="BI534" s="121">
        <v>0</v>
      </c>
      <c r="BJ534" s="121">
        <v>0</v>
      </c>
      <c r="BK534" s="121">
        <v>14998.619999999999</v>
      </c>
      <c r="BL534" s="121">
        <v>0</v>
      </c>
      <c r="BM534" s="121">
        <v>0</v>
      </c>
      <c r="BN534" s="121">
        <v>10195.490000000002</v>
      </c>
      <c r="BO534" s="121">
        <v>0</v>
      </c>
      <c r="BP534" s="78">
        <v>0</v>
      </c>
      <c r="BQ534"/>
    </row>
    <row r="535" spans="1:69" ht="12.75" customHeight="1" x14ac:dyDescent="0.2">
      <c r="A535" s="122"/>
      <c r="B535" s="144">
        <v>218</v>
      </c>
      <c r="C535" s="519" t="s">
        <v>1109</v>
      </c>
      <c r="D535" s="521" t="s">
        <v>475</v>
      </c>
      <c r="E535" s="521"/>
      <c r="F535" s="521"/>
      <c r="G535" s="521"/>
      <c r="H535" s="523" t="s">
        <v>103</v>
      </c>
      <c r="I535" s="122"/>
      <c r="J535" s="122"/>
      <c r="K535" s="123">
        <v>4356.41</v>
      </c>
      <c r="L535" s="155">
        <v>4356.41</v>
      </c>
      <c r="M535" s="123">
        <v>4501.07</v>
      </c>
      <c r="N535" s="123">
        <v>0</v>
      </c>
      <c r="O535" s="123">
        <v>4501.07</v>
      </c>
      <c r="P535" s="123">
        <v>4501.07</v>
      </c>
      <c r="Q535" s="123">
        <v>4501.07</v>
      </c>
      <c r="R535" s="123">
        <v>5697.7800000000007</v>
      </c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>
        <v>792.71</v>
      </c>
      <c r="AO535" s="123">
        <v>797.86</v>
      </c>
      <c r="AP535" s="123">
        <v>803.05</v>
      </c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>
        <v>873.62</v>
      </c>
      <c r="BD535" s="123"/>
      <c r="BE535" s="123">
        <v>885.01</v>
      </c>
      <c r="BF535" s="123"/>
      <c r="BG535" s="123"/>
      <c r="BH535" s="123"/>
      <c r="BI535" s="123"/>
      <c r="BJ535" s="123"/>
      <c r="BK535" s="123">
        <v>920.09</v>
      </c>
      <c r="BL535" s="130"/>
      <c r="BM535" s="130"/>
      <c r="BN535" s="130">
        <v>625.44000000000005</v>
      </c>
      <c r="BO535" s="130"/>
      <c r="BP535" s="77"/>
      <c r="BQ535" s="77"/>
    </row>
    <row r="536" spans="1:69" ht="12.75" x14ac:dyDescent="0.2">
      <c r="A536" s="124"/>
      <c r="B536" s="145"/>
      <c r="C536" s="520"/>
      <c r="D536" s="522"/>
      <c r="E536" s="522"/>
      <c r="F536" s="522"/>
      <c r="G536" s="522"/>
      <c r="H536" s="524"/>
      <c r="I536" s="129" t="s">
        <v>156</v>
      </c>
      <c r="J536" s="126">
        <v>45.9681</v>
      </c>
      <c r="K536" s="127"/>
      <c r="L536" s="155">
        <v>4376.07</v>
      </c>
      <c r="M536" s="131">
        <v>4356.41</v>
      </c>
      <c r="N536" s="131">
        <v>0</v>
      </c>
      <c r="O536" s="131">
        <v>4356.41</v>
      </c>
      <c r="P536" s="127"/>
      <c r="Q536" s="131">
        <v>4356.41</v>
      </c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32">
        <v>6.8952150000000003</v>
      </c>
      <c r="AO536" s="132">
        <v>6.8952150000000003</v>
      </c>
      <c r="AP536" s="132">
        <v>6.8952150000000003</v>
      </c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32">
        <v>6.8952150000000003</v>
      </c>
      <c r="BD536" s="127"/>
      <c r="BE536" s="132">
        <v>6.8952150000000003</v>
      </c>
      <c r="BF536" s="127"/>
      <c r="BG536" s="127"/>
      <c r="BH536" s="127"/>
      <c r="BI536" s="127"/>
      <c r="BJ536" s="127"/>
      <c r="BK536" s="132">
        <v>6.8952150000000003</v>
      </c>
      <c r="BL536" s="127"/>
      <c r="BM536" s="127"/>
      <c r="BN536" s="132">
        <v>4.5968099999999996</v>
      </c>
      <c r="BO536" s="127"/>
      <c r="BP536"/>
      <c r="BQ536"/>
    </row>
    <row r="537" spans="1:69" ht="12.75" customHeight="1" x14ac:dyDescent="0.2">
      <c r="A537" s="125"/>
      <c r="B537" s="146">
        <v>219</v>
      </c>
      <c r="C537" s="520" t="s">
        <v>1109</v>
      </c>
      <c r="D537" s="522" t="s">
        <v>1110</v>
      </c>
      <c r="E537" s="522"/>
      <c r="F537" s="522"/>
      <c r="G537" s="522"/>
      <c r="H537" s="524" t="s">
        <v>207</v>
      </c>
      <c r="I537" s="125"/>
      <c r="J537" s="125"/>
      <c r="K537" s="128">
        <v>4697.03</v>
      </c>
      <c r="L537" s="155">
        <v>4697.03</v>
      </c>
      <c r="M537" s="128">
        <v>4853</v>
      </c>
      <c r="N537" s="128">
        <v>0</v>
      </c>
      <c r="O537" s="128">
        <v>4853</v>
      </c>
      <c r="P537" s="128">
        <v>4853</v>
      </c>
      <c r="Q537" s="128">
        <v>4853</v>
      </c>
      <c r="R537" s="128">
        <v>6143.29</v>
      </c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>
        <v>854.69</v>
      </c>
      <c r="AO537" s="128">
        <v>860.25</v>
      </c>
      <c r="AP537" s="128">
        <v>865.84</v>
      </c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>
        <v>941.93</v>
      </c>
      <c r="BD537" s="128"/>
      <c r="BE537" s="128">
        <v>954.21</v>
      </c>
      <c r="BF537" s="128"/>
      <c r="BG537" s="128"/>
      <c r="BH537" s="128"/>
      <c r="BI537" s="128"/>
      <c r="BJ537" s="128"/>
      <c r="BK537" s="128">
        <v>992.03</v>
      </c>
      <c r="BL537" s="131"/>
      <c r="BM537" s="131"/>
      <c r="BN537" s="131">
        <v>674.34</v>
      </c>
      <c r="BO537" s="131"/>
      <c r="BP537" s="77"/>
      <c r="BQ537" s="77"/>
    </row>
    <row r="538" spans="1:69" ht="12.75" x14ac:dyDescent="0.2">
      <c r="A538" s="124"/>
      <c r="B538" s="145"/>
      <c r="C538" s="520"/>
      <c r="D538" s="522"/>
      <c r="E538" s="522"/>
      <c r="F538" s="522"/>
      <c r="G538" s="522"/>
      <c r="H538" s="524"/>
      <c r="I538" s="129" t="s">
        <v>156</v>
      </c>
      <c r="J538" s="126">
        <v>1645.78</v>
      </c>
      <c r="K538" s="127"/>
      <c r="L538" s="155">
        <v>4721.74</v>
      </c>
      <c r="M538" s="131">
        <v>4697.03</v>
      </c>
      <c r="N538" s="131">
        <v>0</v>
      </c>
      <c r="O538" s="131">
        <v>4697.03</v>
      </c>
      <c r="P538" s="127"/>
      <c r="Q538" s="131">
        <v>4697.03</v>
      </c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32">
        <v>246.86699999999999</v>
      </c>
      <c r="AO538" s="132">
        <v>246.86699999999999</v>
      </c>
      <c r="AP538" s="132">
        <v>246.86699999999999</v>
      </c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32">
        <v>246.86699999999999</v>
      </c>
      <c r="BD538" s="127"/>
      <c r="BE538" s="132">
        <v>246.86699999999999</v>
      </c>
      <c r="BF538" s="127"/>
      <c r="BG538" s="127"/>
      <c r="BH538" s="127"/>
      <c r="BI538" s="127"/>
      <c r="BJ538" s="127"/>
      <c r="BK538" s="132">
        <v>246.86699999999999</v>
      </c>
      <c r="BL538" s="127"/>
      <c r="BM538" s="127"/>
      <c r="BN538" s="132">
        <v>164.578</v>
      </c>
      <c r="BO538" s="127"/>
      <c r="BP538"/>
      <c r="BQ538"/>
    </row>
    <row r="539" spans="1:69" ht="12.75" customHeight="1" x14ac:dyDescent="0.2">
      <c r="A539" s="125"/>
      <c r="B539" s="144">
        <v>220</v>
      </c>
      <c r="C539" s="520" t="s">
        <v>1109</v>
      </c>
      <c r="D539" s="522" t="s">
        <v>1111</v>
      </c>
      <c r="E539" s="522"/>
      <c r="F539" s="522"/>
      <c r="G539" s="522"/>
      <c r="H539" s="524" t="s">
        <v>170</v>
      </c>
      <c r="I539" s="125"/>
      <c r="J539" s="125"/>
      <c r="K539" s="128">
        <v>2862.83</v>
      </c>
      <c r="L539" s="155">
        <v>2862.83</v>
      </c>
      <c r="M539" s="128">
        <v>2957.89</v>
      </c>
      <c r="N539" s="128">
        <v>0</v>
      </c>
      <c r="O539" s="128">
        <v>2957.89</v>
      </c>
      <c r="P539" s="128">
        <v>2957.89</v>
      </c>
      <c r="Q539" s="128">
        <v>2957.89</v>
      </c>
      <c r="R539" s="128">
        <v>3744.3199999999997</v>
      </c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>
        <v>520.92999999999995</v>
      </c>
      <c r="AO539" s="128">
        <v>524.30999999999995</v>
      </c>
      <c r="AP539" s="128">
        <v>527.72</v>
      </c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>
        <v>574.1</v>
      </c>
      <c r="BD539" s="128"/>
      <c r="BE539" s="128">
        <v>581.58000000000004</v>
      </c>
      <c r="BF539" s="128"/>
      <c r="BG539" s="128"/>
      <c r="BH539" s="128"/>
      <c r="BI539" s="128"/>
      <c r="BJ539" s="128"/>
      <c r="BK539" s="128">
        <v>604.64</v>
      </c>
      <c r="BL539" s="131"/>
      <c r="BM539" s="131"/>
      <c r="BN539" s="131">
        <v>411.04</v>
      </c>
      <c r="BO539" s="131"/>
      <c r="BP539" s="77"/>
      <c r="BQ539" s="77"/>
    </row>
    <row r="540" spans="1:69" ht="12.75" x14ac:dyDescent="0.2">
      <c r="A540" s="124"/>
      <c r="B540" s="145"/>
      <c r="C540" s="520"/>
      <c r="D540" s="522"/>
      <c r="E540" s="522"/>
      <c r="F540" s="522"/>
      <c r="G540" s="522"/>
      <c r="H540" s="524"/>
      <c r="I540" s="129" t="s">
        <v>1112</v>
      </c>
      <c r="J540" s="126">
        <v>68.573999999999998</v>
      </c>
      <c r="K540" s="127"/>
      <c r="L540" s="155">
        <v>2894.64</v>
      </c>
      <c r="M540" s="131">
        <v>2862.83</v>
      </c>
      <c r="N540" s="131">
        <v>0</v>
      </c>
      <c r="O540" s="131">
        <v>2862.83</v>
      </c>
      <c r="P540" s="127"/>
      <c r="Q540" s="131">
        <v>2862.83</v>
      </c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32">
        <v>10.286099999999999</v>
      </c>
      <c r="AO540" s="132">
        <v>10.286099999999999</v>
      </c>
      <c r="AP540" s="132">
        <v>10.286099999999999</v>
      </c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32">
        <v>10.286099999999999</v>
      </c>
      <c r="BD540" s="127"/>
      <c r="BE540" s="132">
        <v>10.286099999999999</v>
      </c>
      <c r="BF540" s="127"/>
      <c r="BG540" s="127"/>
      <c r="BH540" s="127"/>
      <c r="BI540" s="127"/>
      <c r="BJ540" s="127"/>
      <c r="BK540" s="132">
        <v>10.286099999999999</v>
      </c>
      <c r="BL540" s="127"/>
      <c r="BM540" s="127"/>
      <c r="BN540" s="132">
        <v>6.8574000000000002</v>
      </c>
      <c r="BO540" s="127"/>
      <c r="BP540"/>
      <c r="BQ540"/>
    </row>
    <row r="541" spans="1:69" ht="12.75" customHeight="1" x14ac:dyDescent="0.2">
      <c r="A541" s="125"/>
      <c r="B541" s="146">
        <v>221</v>
      </c>
      <c r="C541" s="520" t="s">
        <v>1109</v>
      </c>
      <c r="D541" s="522" t="s">
        <v>1113</v>
      </c>
      <c r="E541" s="522"/>
      <c r="F541" s="522"/>
      <c r="G541" s="522"/>
      <c r="H541" s="524" t="s">
        <v>149</v>
      </c>
      <c r="I541" s="125"/>
      <c r="J541" s="125"/>
      <c r="K541" s="128">
        <v>159.13</v>
      </c>
      <c r="L541" s="155">
        <v>159.13</v>
      </c>
      <c r="M541" s="128">
        <v>164.41</v>
      </c>
      <c r="N541" s="128">
        <v>0</v>
      </c>
      <c r="O541" s="128">
        <v>164.41</v>
      </c>
      <c r="P541" s="128">
        <v>164.41</v>
      </c>
      <c r="Q541" s="128">
        <v>164.41</v>
      </c>
      <c r="R541" s="128">
        <v>208.12</v>
      </c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>
        <v>28.95</v>
      </c>
      <c r="AO541" s="128">
        <v>29.14</v>
      </c>
      <c r="AP541" s="128">
        <v>29.33</v>
      </c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>
        <v>31.91</v>
      </c>
      <c r="BD541" s="128"/>
      <c r="BE541" s="128">
        <v>32.32</v>
      </c>
      <c r="BF541" s="128"/>
      <c r="BG541" s="128"/>
      <c r="BH541" s="128"/>
      <c r="BI541" s="128"/>
      <c r="BJ541" s="128"/>
      <c r="BK541" s="128">
        <v>33.61</v>
      </c>
      <c r="BL541" s="131"/>
      <c r="BM541" s="131"/>
      <c r="BN541" s="131">
        <v>22.86</v>
      </c>
      <c r="BO541" s="131"/>
    </row>
    <row r="542" spans="1:69" ht="12.75" x14ac:dyDescent="0.2">
      <c r="A542" s="124"/>
      <c r="B542" s="145"/>
      <c r="C542" s="520"/>
      <c r="D542" s="522"/>
      <c r="E542" s="522"/>
      <c r="F542" s="522"/>
      <c r="G542" s="522"/>
      <c r="H542" s="524"/>
      <c r="I542" s="129" t="s">
        <v>156</v>
      </c>
      <c r="J542" s="126">
        <v>68.569999999999993</v>
      </c>
      <c r="K542" s="127"/>
      <c r="L542" s="155">
        <v>159.97</v>
      </c>
      <c r="M542" s="131">
        <v>159.13</v>
      </c>
      <c r="N542" s="131">
        <v>0</v>
      </c>
      <c r="O542" s="131">
        <v>159.13</v>
      </c>
      <c r="P542" s="127"/>
      <c r="Q542" s="131">
        <v>159.13</v>
      </c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32">
        <v>10.285500000000001</v>
      </c>
      <c r="AO542" s="132">
        <v>10.285500000000001</v>
      </c>
      <c r="AP542" s="132">
        <v>10.285500000000001</v>
      </c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32">
        <v>10.285500000000001</v>
      </c>
      <c r="BD542" s="127"/>
      <c r="BE542" s="132">
        <v>10.285500000000001</v>
      </c>
      <c r="BF542" s="127"/>
      <c r="BG542" s="127"/>
      <c r="BH542" s="127"/>
      <c r="BI542" s="127"/>
      <c r="BJ542" s="127"/>
      <c r="BK542" s="132">
        <v>10.285500000000001</v>
      </c>
      <c r="BL542" s="127"/>
      <c r="BM542" s="127"/>
      <c r="BN542" s="132">
        <v>6.8570000000000002</v>
      </c>
      <c r="BO542" s="127"/>
    </row>
    <row r="543" spans="1:69" ht="12.75" customHeight="1" x14ac:dyDescent="0.2">
      <c r="A543" s="125"/>
      <c r="B543" s="144">
        <v>222</v>
      </c>
      <c r="C543" s="520" t="s">
        <v>1109</v>
      </c>
      <c r="D543" s="522" t="s">
        <v>1114</v>
      </c>
      <c r="E543" s="522"/>
      <c r="F543" s="522"/>
      <c r="G543" s="522"/>
      <c r="H543" s="524" t="s">
        <v>202</v>
      </c>
      <c r="I543" s="125"/>
      <c r="J543" s="125"/>
      <c r="K543" s="128">
        <v>2916.18</v>
      </c>
      <c r="L543" s="155">
        <v>2916.18</v>
      </c>
      <c r="M543" s="128">
        <v>3013.01</v>
      </c>
      <c r="N543" s="128">
        <v>0</v>
      </c>
      <c r="O543" s="128">
        <v>3013.01</v>
      </c>
      <c r="P543" s="128">
        <v>3013.01</v>
      </c>
      <c r="Q543" s="128">
        <v>3013.01</v>
      </c>
      <c r="R543" s="128">
        <v>3814.1</v>
      </c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>
        <v>530.64</v>
      </c>
      <c r="AO543" s="128">
        <v>534.09</v>
      </c>
      <c r="AP543" s="128">
        <v>537.55999999999995</v>
      </c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>
        <v>584.79999999999995</v>
      </c>
      <c r="BD543" s="128"/>
      <c r="BE543" s="128">
        <v>592.41999999999996</v>
      </c>
      <c r="BF543" s="128"/>
      <c r="BG543" s="128"/>
      <c r="BH543" s="128"/>
      <c r="BI543" s="128"/>
      <c r="BJ543" s="128"/>
      <c r="BK543" s="128">
        <v>615.91</v>
      </c>
      <c r="BL543" s="131"/>
      <c r="BM543" s="131"/>
      <c r="BN543" s="131">
        <v>418.68</v>
      </c>
      <c r="BO543" s="131"/>
    </row>
    <row r="544" spans="1:69" ht="12.75" x14ac:dyDescent="0.2">
      <c r="A544" s="124"/>
      <c r="B544" s="145"/>
      <c r="C544" s="520"/>
      <c r="D544" s="522"/>
      <c r="E544" s="522"/>
      <c r="F544" s="522"/>
      <c r="G544" s="522"/>
      <c r="H544" s="524"/>
      <c r="I544" s="129" t="s">
        <v>178</v>
      </c>
      <c r="J544" s="126">
        <v>2498.3261900000002</v>
      </c>
      <c r="K544" s="127"/>
      <c r="L544" s="155">
        <v>2916.18</v>
      </c>
      <c r="M544" s="131">
        <v>2916.18</v>
      </c>
      <c r="N544" s="131">
        <v>0</v>
      </c>
      <c r="O544" s="131">
        <v>2916.18</v>
      </c>
      <c r="P544" s="127"/>
      <c r="Q544" s="131">
        <v>2916.18</v>
      </c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32">
        <v>374.74892849999998</v>
      </c>
      <c r="AO544" s="132">
        <v>374.74892849999998</v>
      </c>
      <c r="AP544" s="132">
        <v>374.74892849999998</v>
      </c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32">
        <v>374.74892849999998</v>
      </c>
      <c r="BD544" s="127"/>
      <c r="BE544" s="132">
        <v>374.74892849999998</v>
      </c>
      <c r="BF544" s="127"/>
      <c r="BG544" s="127"/>
      <c r="BH544" s="127"/>
      <c r="BI544" s="127"/>
      <c r="BJ544" s="127"/>
      <c r="BK544" s="132">
        <v>374.74892849999998</v>
      </c>
      <c r="BL544" s="127"/>
      <c r="BM544" s="127"/>
      <c r="BN544" s="132">
        <v>249.83261899999999</v>
      </c>
      <c r="BO544" s="127"/>
    </row>
    <row r="545" spans="1:68" ht="12.75" customHeight="1" x14ac:dyDescent="0.2">
      <c r="A545" s="125"/>
      <c r="B545" s="146">
        <v>223</v>
      </c>
      <c r="C545" s="520" t="s">
        <v>1109</v>
      </c>
      <c r="D545" s="522" t="s">
        <v>1115</v>
      </c>
      <c r="E545" s="522"/>
      <c r="F545" s="522"/>
      <c r="G545" s="522"/>
      <c r="H545" s="524" t="s">
        <v>1116</v>
      </c>
      <c r="I545" s="125"/>
      <c r="J545" s="125"/>
      <c r="K545" s="128">
        <v>4067.37</v>
      </c>
      <c r="L545" s="155">
        <v>4067.37</v>
      </c>
      <c r="M545" s="128">
        <v>4202.43</v>
      </c>
      <c r="N545" s="128">
        <v>0</v>
      </c>
      <c r="O545" s="128">
        <v>4202.43</v>
      </c>
      <c r="P545" s="128">
        <v>4202.43</v>
      </c>
      <c r="Q545" s="128">
        <v>4202.43</v>
      </c>
      <c r="R545" s="128">
        <v>5319.75</v>
      </c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>
        <v>740.11</v>
      </c>
      <c r="AO545" s="128">
        <v>744.92</v>
      </c>
      <c r="AP545" s="128">
        <v>749.76</v>
      </c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>
        <v>815.65</v>
      </c>
      <c r="BD545" s="128"/>
      <c r="BE545" s="128">
        <v>826.29</v>
      </c>
      <c r="BF545" s="128"/>
      <c r="BG545" s="128"/>
      <c r="BH545" s="128"/>
      <c r="BI545" s="128"/>
      <c r="BJ545" s="128"/>
      <c r="BK545" s="128">
        <v>859.04</v>
      </c>
      <c r="BL545" s="131"/>
      <c r="BM545" s="131"/>
      <c r="BN545" s="131">
        <v>583.98</v>
      </c>
      <c r="BO545" s="131"/>
    </row>
    <row r="546" spans="1:68" ht="12.75" x14ac:dyDescent="0.2">
      <c r="A546" s="124"/>
      <c r="B546" s="145"/>
      <c r="C546" s="520"/>
      <c r="D546" s="522"/>
      <c r="E546" s="522"/>
      <c r="F546" s="522"/>
      <c r="G546" s="522"/>
      <c r="H546" s="524"/>
      <c r="I546" s="129" t="s">
        <v>178</v>
      </c>
      <c r="J546" s="126">
        <v>244.64367999999999</v>
      </c>
      <c r="K546" s="127"/>
      <c r="L546" s="155">
        <v>4067.37</v>
      </c>
      <c r="M546" s="131">
        <v>4067.37</v>
      </c>
      <c r="N546" s="131">
        <v>0</v>
      </c>
      <c r="O546" s="131">
        <v>4067.37</v>
      </c>
      <c r="P546" s="127"/>
      <c r="Q546" s="131">
        <v>4067.37</v>
      </c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32">
        <v>36.696551999999997</v>
      </c>
      <c r="AO546" s="132">
        <v>36.696551999999997</v>
      </c>
      <c r="AP546" s="132">
        <v>36.696551999999997</v>
      </c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32">
        <v>36.696551999999997</v>
      </c>
      <c r="BD546" s="127"/>
      <c r="BE546" s="132">
        <v>36.696551999999997</v>
      </c>
      <c r="BF546" s="127"/>
      <c r="BG546" s="127"/>
      <c r="BH546" s="127"/>
      <c r="BI546" s="127"/>
      <c r="BJ546" s="127"/>
      <c r="BK546" s="132">
        <v>36.696551999999997</v>
      </c>
      <c r="BL546" s="127"/>
      <c r="BM546" s="127"/>
      <c r="BN546" s="132">
        <v>24.464368</v>
      </c>
      <c r="BO546" s="127"/>
    </row>
    <row r="547" spans="1:68" ht="12.75" customHeight="1" x14ac:dyDescent="0.2">
      <c r="A547" s="125"/>
      <c r="B547" s="144">
        <v>224</v>
      </c>
      <c r="C547" s="520" t="s">
        <v>1109</v>
      </c>
      <c r="D547" s="522" t="s">
        <v>1110</v>
      </c>
      <c r="E547" s="522"/>
      <c r="F547" s="522"/>
      <c r="G547" s="522"/>
      <c r="H547" s="524" t="s">
        <v>1117</v>
      </c>
      <c r="I547" s="125"/>
      <c r="J547" s="125"/>
      <c r="K547" s="128">
        <v>3363.46</v>
      </c>
      <c r="L547" s="155">
        <v>3363.46</v>
      </c>
      <c r="M547" s="128">
        <v>3475.15</v>
      </c>
      <c r="N547" s="128">
        <v>0</v>
      </c>
      <c r="O547" s="128">
        <v>3475.15</v>
      </c>
      <c r="P547" s="128">
        <v>3475.15</v>
      </c>
      <c r="Q547" s="128">
        <v>3475.15</v>
      </c>
      <c r="R547" s="128">
        <v>4399.1099999999997</v>
      </c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>
        <v>612.03</v>
      </c>
      <c r="AO547" s="128">
        <v>616.01</v>
      </c>
      <c r="AP547" s="128">
        <v>620.01</v>
      </c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>
        <v>674.49</v>
      </c>
      <c r="BD547" s="128"/>
      <c r="BE547" s="128">
        <v>683.29</v>
      </c>
      <c r="BF547" s="128"/>
      <c r="BG547" s="128"/>
      <c r="BH547" s="128"/>
      <c r="BI547" s="128"/>
      <c r="BJ547" s="128"/>
      <c r="BK547" s="128">
        <v>710.38</v>
      </c>
      <c r="BL547" s="131"/>
      <c r="BM547" s="131"/>
      <c r="BN547" s="131">
        <v>482.9</v>
      </c>
      <c r="BO547" s="131"/>
    </row>
    <row r="548" spans="1:68" ht="12.75" x14ac:dyDescent="0.2">
      <c r="A548" s="124"/>
      <c r="B548" s="145"/>
      <c r="C548" s="520"/>
      <c r="D548" s="522"/>
      <c r="E548" s="522"/>
      <c r="F548" s="522"/>
      <c r="G548" s="522"/>
      <c r="H548" s="524"/>
      <c r="I548" s="129" t="s">
        <v>156</v>
      </c>
      <c r="J548" s="126">
        <v>1178.52</v>
      </c>
      <c r="K548" s="127"/>
      <c r="L548" s="155">
        <v>3381.16</v>
      </c>
      <c r="M548" s="131">
        <v>3363.46</v>
      </c>
      <c r="N548" s="131">
        <v>0</v>
      </c>
      <c r="O548" s="131">
        <v>3363.46</v>
      </c>
      <c r="P548" s="127"/>
      <c r="Q548" s="131">
        <v>3363.46</v>
      </c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32">
        <v>176.77799999999999</v>
      </c>
      <c r="AO548" s="132">
        <v>176.77799999999999</v>
      </c>
      <c r="AP548" s="132">
        <v>176.77799999999999</v>
      </c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32">
        <v>176.77799999999999</v>
      </c>
      <c r="BD548" s="127"/>
      <c r="BE548" s="132">
        <v>176.77799999999999</v>
      </c>
      <c r="BF548" s="127"/>
      <c r="BG548" s="127"/>
      <c r="BH548" s="127"/>
      <c r="BI548" s="127"/>
      <c r="BJ548" s="127"/>
      <c r="BK548" s="132">
        <v>176.77799999999999</v>
      </c>
      <c r="BL548" s="127"/>
      <c r="BM548" s="127"/>
      <c r="BN548" s="132">
        <v>117.852</v>
      </c>
      <c r="BO548" s="127"/>
    </row>
    <row r="549" spans="1:68" ht="12.75" customHeight="1" x14ac:dyDescent="0.2">
      <c r="A549" s="125"/>
      <c r="B549" s="146">
        <v>225</v>
      </c>
      <c r="C549" s="520" t="s">
        <v>1109</v>
      </c>
      <c r="D549" s="522" t="s">
        <v>1114</v>
      </c>
      <c r="E549" s="522"/>
      <c r="F549" s="522"/>
      <c r="G549" s="522"/>
      <c r="H549" s="524" t="s">
        <v>1118</v>
      </c>
      <c r="I549" s="125"/>
      <c r="J549" s="125"/>
      <c r="K549" s="128">
        <v>2201</v>
      </c>
      <c r="L549" s="155">
        <v>2201</v>
      </c>
      <c r="M549" s="128">
        <v>2274.09</v>
      </c>
      <c r="N549" s="128">
        <v>0</v>
      </c>
      <c r="O549" s="128">
        <v>2274.09</v>
      </c>
      <c r="P549" s="128">
        <v>2274.09</v>
      </c>
      <c r="Q549" s="128">
        <v>2274.09</v>
      </c>
      <c r="R549" s="128">
        <v>2878.7100000000005</v>
      </c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>
        <v>400.5</v>
      </c>
      <c r="AO549" s="128">
        <v>403.1</v>
      </c>
      <c r="AP549" s="128">
        <v>405.72</v>
      </c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>
        <v>441.38</v>
      </c>
      <c r="BD549" s="128"/>
      <c r="BE549" s="128">
        <v>447.13</v>
      </c>
      <c r="BF549" s="128"/>
      <c r="BG549" s="128"/>
      <c r="BH549" s="128"/>
      <c r="BI549" s="128"/>
      <c r="BJ549" s="128"/>
      <c r="BK549" s="128">
        <v>464.86</v>
      </c>
      <c r="BL549" s="131"/>
      <c r="BM549" s="131"/>
      <c r="BN549" s="131">
        <v>316.02</v>
      </c>
      <c r="BO549" s="131"/>
    </row>
    <row r="550" spans="1:68" ht="12.75" x14ac:dyDescent="0.2">
      <c r="A550" s="124"/>
      <c r="B550" s="145"/>
      <c r="C550" s="520"/>
      <c r="D550" s="522"/>
      <c r="E550" s="522"/>
      <c r="F550" s="522"/>
      <c r="G550" s="522"/>
      <c r="H550" s="524"/>
      <c r="I550" s="129" t="s">
        <v>178</v>
      </c>
      <c r="J550" s="126">
        <v>1885.6262200000001</v>
      </c>
      <c r="K550" s="127"/>
      <c r="L550" s="155">
        <v>2201</v>
      </c>
      <c r="M550" s="131">
        <v>2201</v>
      </c>
      <c r="N550" s="131">
        <v>0</v>
      </c>
      <c r="O550" s="131">
        <v>2201</v>
      </c>
      <c r="P550" s="127"/>
      <c r="Q550" s="131">
        <v>2201</v>
      </c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32">
        <v>282.84393299999999</v>
      </c>
      <c r="AO550" s="132">
        <v>282.84393299999999</v>
      </c>
      <c r="AP550" s="132">
        <v>282.84393299999999</v>
      </c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32">
        <v>282.84393299999999</v>
      </c>
      <c r="BD550" s="127"/>
      <c r="BE550" s="132">
        <v>282.84393299999999</v>
      </c>
      <c r="BF550" s="127"/>
      <c r="BG550" s="127"/>
      <c r="BH550" s="127"/>
      <c r="BI550" s="127"/>
      <c r="BJ550" s="127"/>
      <c r="BK550" s="132">
        <v>282.84393299999999</v>
      </c>
      <c r="BL550" s="127"/>
      <c r="BM550" s="127"/>
      <c r="BN550" s="132">
        <v>188.562622</v>
      </c>
      <c r="BO550" s="127"/>
    </row>
    <row r="551" spans="1:68" ht="12.75" customHeight="1" x14ac:dyDescent="0.2">
      <c r="A551" s="125"/>
      <c r="B551" s="144">
        <v>226</v>
      </c>
      <c r="C551" s="520" t="s">
        <v>1109</v>
      </c>
      <c r="D551" s="522" t="s">
        <v>1119</v>
      </c>
      <c r="E551" s="522"/>
      <c r="F551" s="522"/>
      <c r="G551" s="522"/>
      <c r="H551" s="524" t="s">
        <v>1120</v>
      </c>
      <c r="I551" s="125"/>
      <c r="J551" s="125"/>
      <c r="K551" s="128">
        <v>750.04</v>
      </c>
      <c r="L551" s="155">
        <v>750.04</v>
      </c>
      <c r="M551" s="128">
        <v>774.95</v>
      </c>
      <c r="N551" s="128">
        <v>0</v>
      </c>
      <c r="O551" s="128">
        <v>774.95</v>
      </c>
      <c r="P551" s="128">
        <v>774.95</v>
      </c>
      <c r="Q551" s="128">
        <v>774.95</v>
      </c>
      <c r="R551" s="128">
        <v>981</v>
      </c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>
        <v>136.47999999999999</v>
      </c>
      <c r="AO551" s="128">
        <v>137.37</v>
      </c>
      <c r="AP551" s="128">
        <v>138.26</v>
      </c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>
        <v>150.41</v>
      </c>
      <c r="BD551" s="128"/>
      <c r="BE551" s="128">
        <v>152.37</v>
      </c>
      <c r="BF551" s="128"/>
      <c r="BG551" s="128"/>
      <c r="BH551" s="128"/>
      <c r="BI551" s="128"/>
      <c r="BJ551" s="128"/>
      <c r="BK551" s="128">
        <v>158.41</v>
      </c>
      <c r="BL551" s="131"/>
      <c r="BM551" s="131"/>
      <c r="BN551" s="131">
        <v>107.7</v>
      </c>
      <c r="BO551" s="131"/>
    </row>
    <row r="552" spans="1:68" ht="12.75" x14ac:dyDescent="0.2">
      <c r="A552" s="124"/>
      <c r="B552" s="145"/>
      <c r="C552" s="520"/>
      <c r="D552" s="522"/>
      <c r="E552" s="522"/>
      <c r="F552" s="522"/>
      <c r="G552" s="522"/>
      <c r="H552" s="524"/>
      <c r="I552" s="129" t="s">
        <v>156</v>
      </c>
      <c r="J552" s="126">
        <v>1485.18</v>
      </c>
      <c r="K552" s="127"/>
      <c r="L552" s="155">
        <v>754</v>
      </c>
      <c r="M552" s="131">
        <v>750.04</v>
      </c>
      <c r="N552" s="131">
        <v>0</v>
      </c>
      <c r="O552" s="131">
        <v>750.04</v>
      </c>
      <c r="P552" s="127"/>
      <c r="Q552" s="131">
        <v>750.04</v>
      </c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32">
        <v>222.77699999999999</v>
      </c>
      <c r="AO552" s="132">
        <v>222.77699999999999</v>
      </c>
      <c r="AP552" s="132">
        <v>222.77699999999999</v>
      </c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32">
        <v>222.77699999999999</v>
      </c>
      <c r="BD552" s="127"/>
      <c r="BE552" s="132">
        <v>222.77699999999999</v>
      </c>
      <c r="BF552" s="127"/>
      <c r="BG552" s="127"/>
      <c r="BH552" s="127"/>
      <c r="BI552" s="127"/>
      <c r="BJ552" s="127"/>
      <c r="BK552" s="132">
        <v>222.77699999999999</v>
      </c>
      <c r="BL552" s="127"/>
      <c r="BM552" s="127"/>
      <c r="BN552" s="132">
        <v>148.518</v>
      </c>
      <c r="BO552" s="127"/>
    </row>
    <row r="553" spans="1:68" ht="12.75" customHeight="1" x14ac:dyDescent="0.2">
      <c r="A553" s="125"/>
      <c r="B553" s="146">
        <v>227</v>
      </c>
      <c r="C553" s="520" t="s">
        <v>1109</v>
      </c>
      <c r="D553" s="522" t="s">
        <v>1121</v>
      </c>
      <c r="E553" s="522"/>
      <c r="F553" s="522"/>
      <c r="G553" s="522"/>
      <c r="H553" s="533" t="s">
        <v>1122</v>
      </c>
      <c r="I553" s="125"/>
      <c r="J553" s="125"/>
      <c r="K553" s="128">
        <v>13265.71</v>
      </c>
      <c r="L553" s="155">
        <v>13265.71</v>
      </c>
      <c r="M553" s="128">
        <v>13706.21</v>
      </c>
      <c r="N553" s="128">
        <v>0</v>
      </c>
      <c r="O553" s="128">
        <v>13706.21</v>
      </c>
      <c r="P553" s="128">
        <v>13706.21</v>
      </c>
      <c r="Q553" s="128">
        <v>13706.21</v>
      </c>
      <c r="R553" s="128">
        <v>17350.36</v>
      </c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>
        <v>2413.89</v>
      </c>
      <c r="AO553" s="128">
        <v>2429.58</v>
      </c>
      <c r="AP553" s="128">
        <v>2445.37</v>
      </c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>
        <v>2660.26</v>
      </c>
      <c r="BD553" s="128"/>
      <c r="BE553" s="128">
        <v>2694.95</v>
      </c>
      <c r="BF553" s="128"/>
      <c r="BG553" s="128"/>
      <c r="BH553" s="128"/>
      <c r="BI553" s="128"/>
      <c r="BJ553" s="128"/>
      <c r="BK553" s="128">
        <v>2801.78</v>
      </c>
      <c r="BL553" s="131"/>
      <c r="BM553" s="131"/>
      <c r="BN553" s="131">
        <v>1904.53</v>
      </c>
      <c r="BO553" s="131"/>
    </row>
    <row r="554" spans="1:68" ht="12.75" x14ac:dyDescent="0.2">
      <c r="A554" s="124"/>
      <c r="B554" s="145"/>
      <c r="C554" s="520"/>
      <c r="D554" s="522"/>
      <c r="E554" s="522"/>
      <c r="F554" s="522"/>
      <c r="G554" s="522"/>
      <c r="H554" s="533"/>
      <c r="I554" s="129" t="s">
        <v>1112</v>
      </c>
      <c r="J554" s="126">
        <v>30.31</v>
      </c>
      <c r="K554" s="127"/>
      <c r="L554" s="155">
        <v>13273.78</v>
      </c>
      <c r="M554" s="131">
        <v>13265.71</v>
      </c>
      <c r="N554" s="131">
        <v>0</v>
      </c>
      <c r="O554" s="131">
        <v>13265.71</v>
      </c>
      <c r="P554" s="127"/>
      <c r="Q554" s="131">
        <v>13265.71</v>
      </c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32">
        <v>4.5465</v>
      </c>
      <c r="AO554" s="132">
        <v>4.5465</v>
      </c>
      <c r="AP554" s="132">
        <v>4.5465</v>
      </c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32">
        <v>4.5465</v>
      </c>
      <c r="BD554" s="127"/>
      <c r="BE554" s="132">
        <v>4.5465</v>
      </c>
      <c r="BF554" s="127"/>
      <c r="BG554" s="127"/>
      <c r="BH554" s="127"/>
      <c r="BI554" s="127"/>
      <c r="BJ554" s="127"/>
      <c r="BK554" s="132">
        <v>4.5465</v>
      </c>
      <c r="BL554" s="127"/>
      <c r="BM554" s="127"/>
      <c r="BN554" s="132">
        <v>3.0310000000000001</v>
      </c>
      <c r="BO554" s="127"/>
    </row>
    <row r="555" spans="1:68" ht="12.75" customHeight="1" x14ac:dyDescent="0.2">
      <c r="A555" s="125"/>
      <c r="B555" s="144">
        <v>228</v>
      </c>
      <c r="C555" s="520" t="s">
        <v>1109</v>
      </c>
      <c r="D555" s="522" t="s">
        <v>1123</v>
      </c>
      <c r="E555" s="522"/>
      <c r="F555" s="522"/>
      <c r="G555" s="522"/>
      <c r="H555" s="524" t="s">
        <v>1124</v>
      </c>
      <c r="I555" s="125"/>
      <c r="J555" s="125"/>
      <c r="K555" s="128">
        <v>13329.59</v>
      </c>
      <c r="L555" s="155">
        <v>13329.59</v>
      </c>
      <c r="M555" s="128">
        <v>13772.21</v>
      </c>
      <c r="N555" s="128">
        <v>0</v>
      </c>
      <c r="O555" s="128">
        <v>13772.21</v>
      </c>
      <c r="P555" s="128">
        <v>13772.21</v>
      </c>
      <c r="Q555" s="128">
        <v>13772.21</v>
      </c>
      <c r="R555" s="128">
        <v>17433.900000000001</v>
      </c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>
        <v>2425.5100000000002</v>
      </c>
      <c r="AO555" s="128">
        <v>2441.2800000000002</v>
      </c>
      <c r="AP555" s="128">
        <v>2457.14</v>
      </c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>
        <v>2673.07</v>
      </c>
      <c r="BD555" s="128"/>
      <c r="BE555" s="128">
        <v>2707.93</v>
      </c>
      <c r="BF555" s="128"/>
      <c r="BG555" s="128"/>
      <c r="BH555" s="128"/>
      <c r="BI555" s="128"/>
      <c r="BJ555" s="128"/>
      <c r="BK555" s="128">
        <v>2815.27</v>
      </c>
      <c r="BL555" s="131"/>
      <c r="BM555" s="131"/>
      <c r="BN555" s="131">
        <v>1913.7</v>
      </c>
      <c r="BO555" s="131"/>
    </row>
    <row r="556" spans="1:68" ht="12.75" x14ac:dyDescent="0.2">
      <c r="A556" s="124"/>
      <c r="B556" s="145"/>
      <c r="C556" s="520"/>
      <c r="D556" s="522"/>
      <c r="E556" s="522"/>
      <c r="F556" s="522"/>
      <c r="G556" s="522"/>
      <c r="H556" s="524"/>
      <c r="I556" s="129" t="s">
        <v>1125</v>
      </c>
      <c r="J556" s="126">
        <v>1485.1759999999999</v>
      </c>
      <c r="K556" s="127"/>
      <c r="L556" s="155">
        <v>13436.19</v>
      </c>
      <c r="M556" s="131">
        <v>13329.59</v>
      </c>
      <c r="N556" s="131">
        <v>0</v>
      </c>
      <c r="O556" s="131">
        <v>13329.59</v>
      </c>
      <c r="P556" s="127"/>
      <c r="Q556" s="131">
        <v>13329.59</v>
      </c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32">
        <v>222.7764</v>
      </c>
      <c r="AO556" s="132">
        <v>222.7764</v>
      </c>
      <c r="AP556" s="132">
        <v>222.7764</v>
      </c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32">
        <v>222.7764</v>
      </c>
      <c r="BD556" s="127"/>
      <c r="BE556" s="132">
        <v>222.7764</v>
      </c>
      <c r="BF556" s="127"/>
      <c r="BG556" s="127"/>
      <c r="BH556" s="127"/>
      <c r="BI556" s="127"/>
      <c r="BJ556" s="127"/>
      <c r="BK556" s="132">
        <v>222.7764</v>
      </c>
      <c r="BL556" s="127"/>
      <c r="BM556" s="127"/>
      <c r="BN556" s="132">
        <v>148.51759999999999</v>
      </c>
      <c r="BO556" s="127"/>
      <c r="BP556"/>
    </row>
    <row r="557" spans="1:68" ht="12.75" customHeight="1" x14ac:dyDescent="0.2">
      <c r="A557" s="125"/>
      <c r="B557" s="146">
        <v>229</v>
      </c>
      <c r="C557" s="520" t="s">
        <v>1126</v>
      </c>
      <c r="D557" s="522" t="s">
        <v>461</v>
      </c>
      <c r="E557" s="522"/>
      <c r="F557" s="522"/>
      <c r="G557" s="522"/>
      <c r="H557" s="533" t="s">
        <v>1127</v>
      </c>
      <c r="I557" s="125"/>
      <c r="J557" s="125"/>
      <c r="K557" s="128">
        <v>8676.7900000000009</v>
      </c>
      <c r="L557" s="155">
        <v>8676.7900000000009</v>
      </c>
      <c r="M557" s="128">
        <v>8964.91</v>
      </c>
      <c r="N557" s="128">
        <v>0</v>
      </c>
      <c r="O557" s="128">
        <v>8964.91</v>
      </c>
      <c r="P557" s="128">
        <v>8964.91</v>
      </c>
      <c r="Q557" s="128">
        <v>8964.91</v>
      </c>
      <c r="R557" s="128">
        <v>11348.439999999999</v>
      </c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>
        <v>1578.87</v>
      </c>
      <c r="AO557" s="128">
        <v>1589.13</v>
      </c>
      <c r="AP557" s="128">
        <v>1599.46</v>
      </c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>
        <v>1740.02</v>
      </c>
      <c r="BD557" s="128"/>
      <c r="BE557" s="128">
        <v>1762.71</v>
      </c>
      <c r="BF557" s="128"/>
      <c r="BG557" s="128"/>
      <c r="BH557" s="128"/>
      <c r="BI557" s="128"/>
      <c r="BJ557" s="128"/>
      <c r="BK557" s="128">
        <v>1832.58</v>
      </c>
      <c r="BL557" s="131"/>
      <c r="BM557" s="131"/>
      <c r="BN557" s="131">
        <v>1245.67</v>
      </c>
      <c r="BO557" s="131"/>
      <c r="BP557" s="77"/>
    </row>
    <row r="558" spans="1:68" ht="12.75" x14ac:dyDescent="0.2">
      <c r="A558" s="124"/>
      <c r="B558" s="145"/>
      <c r="C558" s="520"/>
      <c r="D558" s="522"/>
      <c r="E558" s="522"/>
      <c r="F558" s="522"/>
      <c r="G558" s="522"/>
      <c r="H558" s="533"/>
      <c r="I558" s="129" t="s">
        <v>1128</v>
      </c>
      <c r="J558" s="126">
        <v>77.912000000000006</v>
      </c>
      <c r="K558" s="127"/>
      <c r="L558" s="155">
        <v>8745.3700000000008</v>
      </c>
      <c r="M558" s="131">
        <v>8676.7900000000009</v>
      </c>
      <c r="N558" s="131">
        <v>0</v>
      </c>
      <c r="O558" s="131">
        <v>8676.7900000000009</v>
      </c>
      <c r="P558" s="127"/>
      <c r="Q558" s="131">
        <v>8676.7900000000009</v>
      </c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32">
        <v>11.6868</v>
      </c>
      <c r="AO558" s="132">
        <v>11.6868</v>
      </c>
      <c r="AP558" s="132">
        <v>11.6868</v>
      </c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32">
        <v>11.6868</v>
      </c>
      <c r="BD558" s="127"/>
      <c r="BE558" s="132">
        <v>11.6868</v>
      </c>
      <c r="BF558" s="127"/>
      <c r="BG558" s="127"/>
      <c r="BH558" s="127"/>
      <c r="BI558" s="127"/>
      <c r="BJ558" s="127"/>
      <c r="BK558" s="132">
        <v>11.6868</v>
      </c>
      <c r="BL558" s="127"/>
      <c r="BM558" s="127"/>
      <c r="BN558" s="132">
        <v>7.7911999999999999</v>
      </c>
      <c r="BO558" s="127"/>
      <c r="BP558"/>
    </row>
    <row r="559" spans="1:68" ht="12.75" customHeight="1" x14ac:dyDescent="0.2">
      <c r="A559" s="125"/>
      <c r="B559" s="144">
        <v>230</v>
      </c>
      <c r="C559" s="520" t="s">
        <v>1126</v>
      </c>
      <c r="D559" s="522" t="s">
        <v>1129</v>
      </c>
      <c r="E559" s="522"/>
      <c r="F559" s="522"/>
      <c r="G559" s="522"/>
      <c r="H559" s="533" t="s">
        <v>948</v>
      </c>
      <c r="I559" s="125"/>
      <c r="J559" s="125"/>
      <c r="K559" s="128">
        <v>1676.31</v>
      </c>
      <c r="L559" s="155">
        <v>1676.31</v>
      </c>
      <c r="M559" s="128">
        <v>1731.97</v>
      </c>
      <c r="N559" s="128">
        <v>0</v>
      </c>
      <c r="O559" s="128">
        <v>1731.97</v>
      </c>
      <c r="P559" s="128">
        <v>1731.97</v>
      </c>
      <c r="Q559" s="128">
        <v>1731.97</v>
      </c>
      <c r="R559" s="128">
        <v>2192.4499999999998</v>
      </c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>
        <v>305.02999999999997</v>
      </c>
      <c r="AO559" s="128">
        <v>307.02</v>
      </c>
      <c r="AP559" s="128">
        <v>309.01</v>
      </c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>
        <v>336.17</v>
      </c>
      <c r="BD559" s="128"/>
      <c r="BE559" s="128">
        <v>340.55</v>
      </c>
      <c r="BF559" s="128"/>
      <c r="BG559" s="128"/>
      <c r="BH559" s="128"/>
      <c r="BI559" s="128"/>
      <c r="BJ559" s="128"/>
      <c r="BK559" s="128">
        <v>354.05</v>
      </c>
      <c r="BL559" s="131"/>
      <c r="BM559" s="131"/>
      <c r="BN559" s="131">
        <v>240.62</v>
      </c>
      <c r="BO559" s="131"/>
      <c r="BP559" s="77"/>
    </row>
    <row r="560" spans="1:68" ht="12.75" x14ac:dyDescent="0.2">
      <c r="A560" s="124"/>
      <c r="B560" s="145"/>
      <c r="C560" s="520"/>
      <c r="D560" s="522"/>
      <c r="E560" s="522"/>
      <c r="F560" s="522"/>
      <c r="G560" s="522"/>
      <c r="H560" s="533"/>
      <c r="I560" s="129" t="s">
        <v>1128</v>
      </c>
      <c r="J560" s="126">
        <v>11.6868</v>
      </c>
      <c r="K560" s="127"/>
      <c r="L560" s="155">
        <v>1689.23</v>
      </c>
      <c r="M560" s="131">
        <v>1676.31</v>
      </c>
      <c r="N560" s="131">
        <v>0</v>
      </c>
      <c r="O560" s="131">
        <v>1676.31</v>
      </c>
      <c r="P560" s="127"/>
      <c r="Q560" s="131">
        <v>1676.31</v>
      </c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32">
        <v>1.75302</v>
      </c>
      <c r="AO560" s="132">
        <v>1.75302</v>
      </c>
      <c r="AP560" s="132">
        <v>1.75302</v>
      </c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32">
        <v>1.75302</v>
      </c>
      <c r="BD560" s="127"/>
      <c r="BE560" s="132">
        <v>1.75302</v>
      </c>
      <c r="BF560" s="127"/>
      <c r="BG560" s="127"/>
      <c r="BH560" s="127"/>
      <c r="BI560" s="127"/>
      <c r="BJ560" s="127"/>
      <c r="BK560" s="132">
        <v>1.75302</v>
      </c>
      <c r="BL560" s="127"/>
      <c r="BM560" s="127"/>
      <c r="BN560" s="132">
        <v>1.1686799999999999</v>
      </c>
      <c r="BO560" s="127"/>
      <c r="BP560"/>
    </row>
    <row r="561" spans="1:68" ht="12.75" customHeight="1" x14ac:dyDescent="0.2">
      <c r="A561" s="125"/>
      <c r="B561" s="146">
        <v>231</v>
      </c>
      <c r="C561" s="520" t="s">
        <v>1126</v>
      </c>
      <c r="D561" s="522" t="s">
        <v>1130</v>
      </c>
      <c r="E561" s="522"/>
      <c r="F561" s="522"/>
      <c r="G561" s="522"/>
      <c r="H561" s="533" t="s">
        <v>905</v>
      </c>
      <c r="I561" s="125"/>
      <c r="J561" s="125"/>
      <c r="K561" s="128">
        <v>285.64</v>
      </c>
      <c r="L561" s="155">
        <v>285.64</v>
      </c>
      <c r="M561" s="128">
        <v>295.12</v>
      </c>
      <c r="N561" s="128">
        <v>0</v>
      </c>
      <c r="O561" s="128">
        <v>295.12</v>
      </c>
      <c r="P561" s="128">
        <v>295.12</v>
      </c>
      <c r="Q561" s="128">
        <v>295.12</v>
      </c>
      <c r="R561" s="128">
        <v>373.59</v>
      </c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>
        <v>51.98</v>
      </c>
      <c r="AO561" s="128">
        <v>52.32</v>
      </c>
      <c r="AP561" s="128">
        <v>52.66</v>
      </c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>
        <v>57.28</v>
      </c>
      <c r="BD561" s="128"/>
      <c r="BE561" s="128">
        <v>58.03</v>
      </c>
      <c r="BF561" s="128"/>
      <c r="BG561" s="128"/>
      <c r="BH561" s="128"/>
      <c r="BI561" s="128"/>
      <c r="BJ561" s="128"/>
      <c r="BK561" s="128">
        <v>60.33</v>
      </c>
      <c r="BL561" s="131"/>
      <c r="BM561" s="131"/>
      <c r="BN561" s="131">
        <v>40.99</v>
      </c>
      <c r="BO561" s="131"/>
      <c r="BP561" s="77"/>
    </row>
    <row r="562" spans="1:68" ht="12.75" x14ac:dyDescent="0.2">
      <c r="A562" s="124"/>
      <c r="B562" s="145"/>
      <c r="C562" s="520"/>
      <c r="D562" s="522"/>
      <c r="E562" s="522"/>
      <c r="F562" s="522"/>
      <c r="G562" s="522"/>
      <c r="H562" s="533"/>
      <c r="I562" s="129" t="s">
        <v>1128</v>
      </c>
      <c r="J562" s="126">
        <v>1.9478</v>
      </c>
      <c r="K562" s="127"/>
      <c r="L562" s="155">
        <v>287.87</v>
      </c>
      <c r="M562" s="131">
        <v>285.64</v>
      </c>
      <c r="N562" s="131">
        <v>0</v>
      </c>
      <c r="O562" s="131">
        <v>285.64</v>
      </c>
      <c r="P562" s="127"/>
      <c r="Q562" s="131">
        <v>285.64</v>
      </c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32">
        <v>0.29216999999999999</v>
      </c>
      <c r="AO562" s="132">
        <v>0.29216999999999999</v>
      </c>
      <c r="AP562" s="132">
        <v>0.29216999999999999</v>
      </c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32">
        <v>0.29216999999999999</v>
      </c>
      <c r="BD562" s="127"/>
      <c r="BE562" s="132">
        <v>0.29216999999999999</v>
      </c>
      <c r="BF562" s="127"/>
      <c r="BG562" s="127"/>
      <c r="BH562" s="127"/>
      <c r="BI562" s="127"/>
      <c r="BJ562" s="127"/>
      <c r="BK562" s="132">
        <v>0.29216999999999999</v>
      </c>
      <c r="BL562" s="127"/>
      <c r="BM562" s="127"/>
      <c r="BN562" s="132">
        <v>0.19478000000000001</v>
      </c>
      <c r="BO562" s="127"/>
      <c r="BP562"/>
    </row>
    <row r="563" spans="1:68" ht="12.75" customHeight="1" x14ac:dyDescent="0.2">
      <c r="A563" s="125"/>
      <c r="B563" s="144">
        <v>232</v>
      </c>
      <c r="C563" s="520" t="s">
        <v>1126</v>
      </c>
      <c r="D563" s="522" t="s">
        <v>1131</v>
      </c>
      <c r="E563" s="522"/>
      <c r="F563" s="522"/>
      <c r="G563" s="522"/>
      <c r="H563" s="533" t="s">
        <v>1132</v>
      </c>
      <c r="I563" s="125"/>
      <c r="J563" s="125"/>
      <c r="K563" s="128">
        <v>598.21</v>
      </c>
      <c r="L563" s="155">
        <v>598.21</v>
      </c>
      <c r="M563" s="128">
        <v>618.07000000000005</v>
      </c>
      <c r="N563" s="128">
        <v>0</v>
      </c>
      <c r="O563" s="128">
        <v>618.07000000000005</v>
      </c>
      <c r="P563" s="128">
        <v>618.07000000000005</v>
      </c>
      <c r="Q563" s="128">
        <v>618.07000000000005</v>
      </c>
      <c r="R563" s="128">
        <v>782.4</v>
      </c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>
        <v>108.85</v>
      </c>
      <c r="AO563" s="128">
        <v>109.56</v>
      </c>
      <c r="AP563" s="128">
        <v>110.27</v>
      </c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>
        <v>119.96</v>
      </c>
      <c r="BD563" s="128"/>
      <c r="BE563" s="128">
        <v>121.53</v>
      </c>
      <c r="BF563" s="128"/>
      <c r="BG563" s="128"/>
      <c r="BH563" s="128"/>
      <c r="BI563" s="128"/>
      <c r="BJ563" s="128"/>
      <c r="BK563" s="128">
        <v>126.34</v>
      </c>
      <c r="BL563" s="131"/>
      <c r="BM563" s="131"/>
      <c r="BN563" s="131">
        <v>85.89</v>
      </c>
      <c r="BO563" s="131"/>
      <c r="BP563" s="77"/>
    </row>
    <row r="564" spans="1:68" ht="12.75" x14ac:dyDescent="0.2">
      <c r="A564" s="124"/>
      <c r="B564" s="145"/>
      <c r="C564" s="520"/>
      <c r="D564" s="522"/>
      <c r="E564" s="522"/>
      <c r="F564" s="522"/>
      <c r="G564" s="522"/>
      <c r="H564" s="533"/>
      <c r="I564" s="129" t="s">
        <v>1128</v>
      </c>
      <c r="J564" s="126">
        <v>3.8956</v>
      </c>
      <c r="K564" s="127"/>
      <c r="L564" s="155">
        <v>602.89</v>
      </c>
      <c r="M564" s="131">
        <v>598.21</v>
      </c>
      <c r="N564" s="131">
        <v>0</v>
      </c>
      <c r="O564" s="131">
        <v>598.21</v>
      </c>
      <c r="P564" s="127"/>
      <c r="Q564" s="131">
        <v>598.21</v>
      </c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32">
        <v>0.58433999999999997</v>
      </c>
      <c r="AO564" s="132">
        <v>0.58433999999999997</v>
      </c>
      <c r="AP564" s="132">
        <v>0.58433999999999997</v>
      </c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32">
        <v>0.58433999999999997</v>
      </c>
      <c r="BD564" s="127"/>
      <c r="BE564" s="132">
        <v>0.58433999999999997</v>
      </c>
      <c r="BF564" s="127"/>
      <c r="BG564" s="127"/>
      <c r="BH564" s="127"/>
      <c r="BI564" s="127"/>
      <c r="BJ564" s="127"/>
      <c r="BK564" s="132">
        <v>0.58433999999999997</v>
      </c>
      <c r="BL564" s="127"/>
      <c r="BM564" s="127"/>
      <c r="BN564" s="132">
        <v>0.38956000000000002</v>
      </c>
      <c r="BO564" s="127"/>
      <c r="BP564"/>
    </row>
    <row r="565" spans="1:68" ht="12.75" customHeight="1" x14ac:dyDescent="0.2">
      <c r="A565" s="125"/>
      <c r="B565" s="146">
        <v>233</v>
      </c>
      <c r="C565" s="520" t="s">
        <v>1126</v>
      </c>
      <c r="D565" s="522" t="s">
        <v>1133</v>
      </c>
      <c r="E565" s="522"/>
      <c r="F565" s="522"/>
      <c r="G565" s="522"/>
      <c r="H565" s="533" t="s">
        <v>1134</v>
      </c>
      <c r="I565" s="125"/>
      <c r="J565" s="125"/>
      <c r="K565" s="128">
        <v>7809.04</v>
      </c>
      <c r="L565" s="155">
        <v>7809.04</v>
      </c>
      <c r="M565" s="128">
        <v>8068.34</v>
      </c>
      <c r="N565" s="128">
        <v>0</v>
      </c>
      <c r="O565" s="128">
        <v>8068.34</v>
      </c>
      <c r="P565" s="128">
        <v>8068.34</v>
      </c>
      <c r="Q565" s="128">
        <v>8068.34</v>
      </c>
      <c r="R565" s="128">
        <v>10213.509999999998</v>
      </c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>
        <v>1420.97</v>
      </c>
      <c r="AO565" s="128">
        <v>1430.2</v>
      </c>
      <c r="AP565" s="128">
        <v>1439.5</v>
      </c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>
        <v>1565.99</v>
      </c>
      <c r="BD565" s="128"/>
      <c r="BE565" s="128">
        <v>1586.42</v>
      </c>
      <c r="BF565" s="128"/>
      <c r="BG565" s="128"/>
      <c r="BH565" s="128"/>
      <c r="BI565" s="128"/>
      <c r="BJ565" s="128"/>
      <c r="BK565" s="128">
        <v>1649.3</v>
      </c>
      <c r="BL565" s="131"/>
      <c r="BM565" s="131"/>
      <c r="BN565" s="131">
        <v>1121.1300000000001</v>
      </c>
      <c r="BO565" s="131"/>
      <c r="BP565" s="77"/>
    </row>
    <row r="566" spans="1:68" ht="12.75" x14ac:dyDescent="0.2">
      <c r="A566" s="124"/>
      <c r="B566" s="145"/>
      <c r="C566" s="520"/>
      <c r="D566" s="522"/>
      <c r="E566" s="522"/>
      <c r="F566" s="522"/>
      <c r="G566" s="522"/>
      <c r="H566" s="533"/>
      <c r="I566" s="129" t="s">
        <v>1128</v>
      </c>
      <c r="J566" s="126">
        <v>25.321400000000001</v>
      </c>
      <c r="K566" s="127"/>
      <c r="L566" s="155">
        <v>7867.52</v>
      </c>
      <c r="M566" s="131">
        <v>7809.04</v>
      </c>
      <c r="N566" s="131">
        <v>0</v>
      </c>
      <c r="O566" s="131">
        <v>7809.04</v>
      </c>
      <c r="P566" s="127"/>
      <c r="Q566" s="131">
        <v>7809.04</v>
      </c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32">
        <v>3.7982100000000001</v>
      </c>
      <c r="AO566" s="132">
        <v>3.7982100000000001</v>
      </c>
      <c r="AP566" s="132">
        <v>3.7982100000000001</v>
      </c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32">
        <v>3.7982100000000001</v>
      </c>
      <c r="BD566" s="127"/>
      <c r="BE566" s="132">
        <v>3.7982100000000001</v>
      </c>
      <c r="BF566" s="127"/>
      <c r="BG566" s="127"/>
      <c r="BH566" s="127"/>
      <c r="BI566" s="127"/>
      <c r="BJ566" s="127"/>
      <c r="BK566" s="132">
        <v>3.7982100000000001</v>
      </c>
      <c r="BL566" s="127"/>
      <c r="BM566" s="127"/>
      <c r="BN566" s="132">
        <v>2.5321400000000001</v>
      </c>
      <c r="BO566" s="127"/>
      <c r="BP566"/>
    </row>
    <row r="567" spans="1:68" ht="12.75" customHeight="1" x14ac:dyDescent="0.2">
      <c r="A567" s="119"/>
      <c r="B567" s="143"/>
      <c r="C567" s="120" t="s">
        <v>1135</v>
      </c>
      <c r="D567" s="525" t="s">
        <v>1136</v>
      </c>
      <c r="E567" s="525"/>
      <c r="F567" s="525"/>
      <c r="G567" s="525"/>
      <c r="H567" s="119"/>
      <c r="I567" s="119"/>
      <c r="J567" s="119"/>
      <c r="K567" s="121">
        <v>202694.93</v>
      </c>
      <c r="L567" s="121">
        <v>202931.65</v>
      </c>
      <c r="M567" s="121">
        <v>209425.53999999998</v>
      </c>
      <c r="N567" s="121">
        <v>0</v>
      </c>
      <c r="O567" s="121">
        <v>209425.53999999998</v>
      </c>
      <c r="P567" s="121">
        <v>209425.53999999998</v>
      </c>
      <c r="Q567" s="121">
        <v>209670.10999999996</v>
      </c>
      <c r="R567" s="121">
        <v>221609.15</v>
      </c>
      <c r="S567" s="121">
        <v>0</v>
      </c>
      <c r="T567" s="121">
        <v>0</v>
      </c>
      <c r="U567" s="121">
        <v>0</v>
      </c>
      <c r="V567" s="121">
        <v>0</v>
      </c>
      <c r="W567" s="121">
        <v>0</v>
      </c>
      <c r="X567" s="121">
        <v>0</v>
      </c>
      <c r="Y567" s="121">
        <v>221609.15</v>
      </c>
      <c r="Z567" s="121">
        <v>0</v>
      </c>
      <c r="AA567" s="121">
        <v>0</v>
      </c>
      <c r="AB567" s="121">
        <v>0</v>
      </c>
      <c r="AC567" s="121">
        <v>0</v>
      </c>
      <c r="AD567" s="121">
        <v>0</v>
      </c>
      <c r="AE567" s="121">
        <v>0</v>
      </c>
      <c r="AF567" s="121">
        <v>0</v>
      </c>
      <c r="AG567" s="121">
        <v>0</v>
      </c>
      <c r="AH567" s="121">
        <v>0</v>
      </c>
      <c r="AI567" s="121">
        <v>0</v>
      </c>
      <c r="AJ567" s="121">
        <v>0</v>
      </c>
      <c r="AK567" s="121">
        <v>0</v>
      </c>
      <c r="AL567" s="121">
        <v>0</v>
      </c>
      <c r="AM567" s="121">
        <v>0</v>
      </c>
      <c r="AN567" s="121">
        <v>0</v>
      </c>
      <c r="AO567" s="121">
        <v>0</v>
      </c>
      <c r="AP567" s="121">
        <v>0</v>
      </c>
      <c r="AQ567" s="121">
        <v>0</v>
      </c>
      <c r="AR567" s="121">
        <v>0</v>
      </c>
      <c r="AS567" s="121">
        <v>0</v>
      </c>
      <c r="AT567" s="121">
        <v>0</v>
      </c>
      <c r="AU567" s="121">
        <v>0</v>
      </c>
      <c r="AV567" s="121">
        <v>0</v>
      </c>
      <c r="AW567" s="121">
        <v>0</v>
      </c>
      <c r="AX567" s="121">
        <v>0</v>
      </c>
      <c r="AY567" s="121">
        <v>0</v>
      </c>
      <c r="AZ567" s="121">
        <v>0</v>
      </c>
      <c r="BA567" s="121">
        <v>0</v>
      </c>
      <c r="BB567" s="121">
        <v>0</v>
      </c>
      <c r="BC567" s="121">
        <v>0</v>
      </c>
      <c r="BD567" s="121">
        <v>0</v>
      </c>
      <c r="BE567" s="121">
        <v>0</v>
      </c>
      <c r="BF567" s="121">
        <v>0</v>
      </c>
      <c r="BG567" s="121">
        <v>0</v>
      </c>
      <c r="BH567" s="121">
        <v>0</v>
      </c>
      <c r="BI567" s="121">
        <v>0</v>
      </c>
      <c r="BJ567" s="121">
        <v>0</v>
      </c>
      <c r="BK567" s="121">
        <v>0</v>
      </c>
      <c r="BL567" s="121">
        <v>0</v>
      </c>
      <c r="BM567" s="121">
        <v>0</v>
      </c>
      <c r="BN567" s="121">
        <v>0</v>
      </c>
      <c r="BO567" s="121">
        <v>0</v>
      </c>
      <c r="BP567" s="78">
        <v>0</v>
      </c>
    </row>
    <row r="568" spans="1:68" ht="12.75" customHeight="1" x14ac:dyDescent="0.2">
      <c r="A568" s="122"/>
      <c r="B568" s="144">
        <v>234</v>
      </c>
      <c r="C568" s="519" t="s">
        <v>1137</v>
      </c>
      <c r="D568" s="521" t="s">
        <v>1138</v>
      </c>
      <c r="E568" s="521"/>
      <c r="F568" s="521"/>
      <c r="G568" s="521"/>
      <c r="H568" s="523" t="s">
        <v>103</v>
      </c>
      <c r="I568" s="122"/>
      <c r="J568" s="122"/>
      <c r="K568" s="123">
        <v>10543.9</v>
      </c>
      <c r="L568" s="123">
        <v>10599.4</v>
      </c>
      <c r="M568" s="123">
        <v>10894.02</v>
      </c>
      <c r="N568" s="123">
        <v>0</v>
      </c>
      <c r="O568" s="123">
        <v>10894.02</v>
      </c>
      <c r="P568" s="123">
        <v>10894.02</v>
      </c>
      <c r="Q568" s="123">
        <v>10951.36</v>
      </c>
      <c r="R568" s="123">
        <v>11574.96</v>
      </c>
      <c r="S568" s="123"/>
      <c r="T568" s="123"/>
      <c r="U568" s="123"/>
      <c r="V568" s="123"/>
      <c r="W568" s="123"/>
      <c r="X568" s="123"/>
      <c r="Y568" s="123">
        <v>11574.96</v>
      </c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30"/>
      <c r="BM568" s="130"/>
      <c r="BN568" s="130"/>
      <c r="BO568" s="130"/>
      <c r="BP568" s="77"/>
    </row>
    <row r="569" spans="1:68" ht="12.75" x14ac:dyDescent="0.2">
      <c r="A569" s="124"/>
      <c r="B569" s="145"/>
      <c r="C569" s="520"/>
      <c r="D569" s="522"/>
      <c r="E569" s="522"/>
      <c r="F569" s="522"/>
      <c r="G569" s="522"/>
      <c r="H569" s="524"/>
      <c r="I569" s="129" t="s">
        <v>156</v>
      </c>
      <c r="J569" s="126">
        <v>3695.76</v>
      </c>
      <c r="K569" s="127"/>
      <c r="L569" s="131">
        <v>55.5</v>
      </c>
      <c r="M569" s="131">
        <v>10543.9</v>
      </c>
      <c r="N569" s="131">
        <v>0</v>
      </c>
      <c r="O569" s="131">
        <v>10543.9</v>
      </c>
      <c r="P569" s="127"/>
      <c r="Q569" s="131">
        <v>57.34</v>
      </c>
      <c r="R569" s="127"/>
      <c r="S569" s="127"/>
      <c r="T569" s="127"/>
      <c r="U569" s="127"/>
      <c r="V569" s="127"/>
      <c r="W569" s="127"/>
      <c r="X569" s="127"/>
      <c r="Y569" s="132">
        <v>3695.76</v>
      </c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/>
    </row>
    <row r="570" spans="1:68" ht="12.75" customHeight="1" x14ac:dyDescent="0.2">
      <c r="A570" s="125"/>
      <c r="B570" s="146">
        <v>235</v>
      </c>
      <c r="C570" s="520" t="s">
        <v>1137</v>
      </c>
      <c r="D570" s="522" t="s">
        <v>1139</v>
      </c>
      <c r="E570" s="522"/>
      <c r="F570" s="522"/>
      <c r="G570" s="522"/>
      <c r="H570" s="524" t="s">
        <v>207</v>
      </c>
      <c r="I570" s="125"/>
      <c r="J570" s="125"/>
      <c r="K570" s="128">
        <v>6902.19</v>
      </c>
      <c r="L570" s="128">
        <v>6902.19</v>
      </c>
      <c r="M570" s="128">
        <v>7131.38</v>
      </c>
      <c r="N570" s="128">
        <v>0</v>
      </c>
      <c r="O570" s="128">
        <v>7131.38</v>
      </c>
      <c r="P570" s="128">
        <v>7131.38</v>
      </c>
      <c r="Q570" s="128">
        <v>7131.38</v>
      </c>
      <c r="R570" s="128">
        <v>7537.45</v>
      </c>
      <c r="S570" s="128"/>
      <c r="T570" s="128"/>
      <c r="U570" s="128"/>
      <c r="V570" s="128"/>
      <c r="W570" s="128"/>
      <c r="X570" s="128"/>
      <c r="Y570" s="128">
        <v>7537.45</v>
      </c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31"/>
      <c r="BM570" s="131"/>
      <c r="BN570" s="131"/>
      <c r="BO570" s="131"/>
      <c r="BP570" s="77"/>
    </row>
    <row r="571" spans="1:68" ht="12.75" x14ac:dyDescent="0.2">
      <c r="A571" s="124"/>
      <c r="B571" s="145"/>
      <c r="C571" s="520"/>
      <c r="D571" s="522"/>
      <c r="E571" s="522"/>
      <c r="F571" s="522"/>
      <c r="G571" s="522"/>
      <c r="H571" s="524"/>
      <c r="I571" s="129" t="s">
        <v>178</v>
      </c>
      <c r="J571" s="126">
        <v>5913.2091499999997</v>
      </c>
      <c r="K571" s="127"/>
      <c r="L571" s="131">
        <v>0</v>
      </c>
      <c r="M571" s="131">
        <v>6902.19</v>
      </c>
      <c r="N571" s="131">
        <v>0</v>
      </c>
      <c r="O571" s="131">
        <v>6902.19</v>
      </c>
      <c r="P571" s="127"/>
      <c r="Q571" s="131"/>
      <c r="R571" s="127"/>
      <c r="S571" s="127"/>
      <c r="T571" s="127"/>
      <c r="U571" s="127"/>
      <c r="V571" s="127"/>
      <c r="W571" s="127"/>
      <c r="X571" s="127"/>
      <c r="Y571" s="132">
        <v>5913.2091499999997</v>
      </c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/>
    </row>
    <row r="572" spans="1:68" ht="12.75" customHeight="1" x14ac:dyDescent="0.2">
      <c r="A572" s="125"/>
      <c r="B572" s="144">
        <v>236</v>
      </c>
      <c r="C572" s="520" t="s">
        <v>1137</v>
      </c>
      <c r="D572" s="522" t="s">
        <v>1140</v>
      </c>
      <c r="E572" s="522"/>
      <c r="F572" s="522"/>
      <c r="G572" s="522"/>
      <c r="H572" s="524" t="s">
        <v>170</v>
      </c>
      <c r="I572" s="125"/>
      <c r="J572" s="125"/>
      <c r="K572" s="128">
        <v>31327.47</v>
      </c>
      <c r="L572" s="128">
        <v>31464.26</v>
      </c>
      <c r="M572" s="128">
        <v>32367.72</v>
      </c>
      <c r="N572" s="128">
        <v>0</v>
      </c>
      <c r="O572" s="128">
        <v>32367.72</v>
      </c>
      <c r="P572" s="128">
        <v>32367.72</v>
      </c>
      <c r="Q572" s="128">
        <v>32509.050000000003</v>
      </c>
      <c r="R572" s="128">
        <v>34360.18</v>
      </c>
      <c r="S572" s="128"/>
      <c r="T572" s="128"/>
      <c r="U572" s="128"/>
      <c r="V572" s="128"/>
      <c r="W572" s="128"/>
      <c r="X572" s="128"/>
      <c r="Y572" s="128">
        <v>34360.18</v>
      </c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31"/>
      <c r="BM572" s="131"/>
      <c r="BN572" s="131"/>
      <c r="BO572" s="131"/>
      <c r="BP572" s="77"/>
    </row>
    <row r="573" spans="1:68" ht="12.75" x14ac:dyDescent="0.2">
      <c r="A573" s="124"/>
      <c r="B573" s="145"/>
      <c r="C573" s="520"/>
      <c r="D573" s="522"/>
      <c r="E573" s="522"/>
      <c r="F573" s="522"/>
      <c r="G573" s="522"/>
      <c r="H573" s="524"/>
      <c r="I573" s="129" t="s">
        <v>156</v>
      </c>
      <c r="J573" s="126">
        <v>425.78899999999999</v>
      </c>
      <c r="K573" s="127"/>
      <c r="L573" s="131">
        <v>136.78999999999724</v>
      </c>
      <c r="M573" s="131">
        <v>31327.47</v>
      </c>
      <c r="N573" s="131">
        <v>0</v>
      </c>
      <c r="O573" s="131">
        <v>31327.47</v>
      </c>
      <c r="P573" s="127"/>
      <c r="Q573" s="131">
        <v>141.33000000000001</v>
      </c>
      <c r="R573" s="127"/>
      <c r="S573" s="127"/>
      <c r="T573" s="127"/>
      <c r="U573" s="127"/>
      <c r="V573" s="127"/>
      <c r="W573" s="127"/>
      <c r="X573" s="127"/>
      <c r="Y573" s="132">
        <v>425.78899999999999</v>
      </c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/>
    </row>
    <row r="574" spans="1:68" ht="12.75" customHeight="1" x14ac:dyDescent="0.2">
      <c r="A574" s="125"/>
      <c r="B574" s="146">
        <v>237</v>
      </c>
      <c r="C574" s="520" t="s">
        <v>1137</v>
      </c>
      <c r="D574" s="522" t="s">
        <v>1141</v>
      </c>
      <c r="E574" s="522"/>
      <c r="F574" s="522"/>
      <c r="G574" s="522"/>
      <c r="H574" s="524" t="s">
        <v>149</v>
      </c>
      <c r="I574" s="125"/>
      <c r="J574" s="125"/>
      <c r="K574" s="128">
        <v>740.97</v>
      </c>
      <c r="L574" s="128">
        <v>744.31</v>
      </c>
      <c r="M574" s="128">
        <v>765.57</v>
      </c>
      <c r="N574" s="128">
        <v>0</v>
      </c>
      <c r="O574" s="128">
        <v>765.57</v>
      </c>
      <c r="P574" s="128">
        <v>765.57</v>
      </c>
      <c r="Q574" s="128">
        <v>769.0200000000001</v>
      </c>
      <c r="R574" s="128">
        <v>812.81</v>
      </c>
      <c r="S574" s="128"/>
      <c r="T574" s="128"/>
      <c r="U574" s="128"/>
      <c r="V574" s="128"/>
      <c r="W574" s="128"/>
      <c r="X574" s="128"/>
      <c r="Y574" s="128">
        <v>812.81</v>
      </c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31"/>
      <c r="BM574" s="131"/>
      <c r="BN574" s="131"/>
      <c r="BO574" s="131"/>
      <c r="BP574" s="77"/>
    </row>
    <row r="575" spans="1:68" ht="12.75" x14ac:dyDescent="0.2">
      <c r="A575" s="124"/>
      <c r="B575" s="145"/>
      <c r="C575" s="520"/>
      <c r="D575" s="522"/>
      <c r="E575" s="522"/>
      <c r="F575" s="522"/>
      <c r="G575" s="522"/>
      <c r="H575" s="524"/>
      <c r="I575" s="129" t="s">
        <v>156</v>
      </c>
      <c r="J575" s="126">
        <v>425.78899999999999</v>
      </c>
      <c r="K575" s="127"/>
      <c r="L575" s="131">
        <v>3.3399999999999181</v>
      </c>
      <c r="M575" s="131">
        <v>740.97</v>
      </c>
      <c r="N575" s="131">
        <v>0</v>
      </c>
      <c r="O575" s="131">
        <v>740.97</v>
      </c>
      <c r="P575" s="127"/>
      <c r="Q575" s="131">
        <v>3.45</v>
      </c>
      <c r="R575" s="127"/>
      <c r="S575" s="127"/>
      <c r="T575" s="127"/>
      <c r="U575" s="127"/>
      <c r="V575" s="127"/>
      <c r="W575" s="127"/>
      <c r="X575" s="127"/>
      <c r="Y575" s="132">
        <v>425.78899999999999</v>
      </c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/>
    </row>
    <row r="576" spans="1:68" ht="12.75" customHeight="1" x14ac:dyDescent="0.2">
      <c r="A576" s="125"/>
      <c r="B576" s="144">
        <v>238</v>
      </c>
      <c r="C576" s="520" t="s">
        <v>1137</v>
      </c>
      <c r="D576" s="522" t="s">
        <v>1142</v>
      </c>
      <c r="E576" s="522"/>
      <c r="F576" s="522"/>
      <c r="G576" s="522"/>
      <c r="H576" s="524" t="s">
        <v>1143</v>
      </c>
      <c r="I576" s="125"/>
      <c r="J576" s="125"/>
      <c r="K576" s="128">
        <v>148164.69</v>
      </c>
      <c r="L576" s="128">
        <v>148175.67999999999</v>
      </c>
      <c r="M576" s="128">
        <v>153084.59</v>
      </c>
      <c r="N576" s="128">
        <v>0</v>
      </c>
      <c r="O576" s="128">
        <v>153084.59</v>
      </c>
      <c r="P576" s="128">
        <v>153084.59</v>
      </c>
      <c r="Q576" s="128">
        <v>153095.94</v>
      </c>
      <c r="R576" s="128">
        <v>161813.53</v>
      </c>
      <c r="S576" s="128"/>
      <c r="T576" s="128"/>
      <c r="U576" s="128"/>
      <c r="V576" s="128"/>
      <c r="W576" s="128"/>
      <c r="X576" s="128"/>
      <c r="Y576" s="128">
        <v>161813.53</v>
      </c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31"/>
      <c r="BM576" s="131"/>
      <c r="BN576" s="131"/>
      <c r="BO576" s="131"/>
      <c r="BP576" s="77"/>
    </row>
    <row r="577" spans="1:68" ht="12.75" x14ac:dyDescent="0.2">
      <c r="A577" s="124"/>
      <c r="B577" s="145"/>
      <c r="C577" s="520"/>
      <c r="D577" s="522"/>
      <c r="E577" s="522"/>
      <c r="F577" s="522"/>
      <c r="G577" s="522"/>
      <c r="H577" s="524"/>
      <c r="I577" s="129" t="s">
        <v>156</v>
      </c>
      <c r="J577" s="126">
        <v>4121.54</v>
      </c>
      <c r="K577" s="127"/>
      <c r="L577" s="131">
        <v>10.989999999990687</v>
      </c>
      <c r="M577" s="131">
        <v>148164.69</v>
      </c>
      <c r="N577" s="131">
        <v>0</v>
      </c>
      <c r="O577" s="131">
        <v>148164.69</v>
      </c>
      <c r="P577" s="127"/>
      <c r="Q577" s="131">
        <v>11.35</v>
      </c>
      <c r="R577" s="127"/>
      <c r="S577" s="127"/>
      <c r="T577" s="127"/>
      <c r="U577" s="127"/>
      <c r="V577" s="127"/>
      <c r="W577" s="127"/>
      <c r="X577" s="127"/>
      <c r="Y577" s="132">
        <v>4121.54</v>
      </c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/>
    </row>
    <row r="578" spans="1:68" ht="12.75" customHeight="1" x14ac:dyDescent="0.2">
      <c r="A578" s="125"/>
      <c r="B578" s="146">
        <v>239</v>
      </c>
      <c r="C578" s="520" t="s">
        <v>1137</v>
      </c>
      <c r="D578" s="522" t="s">
        <v>1144</v>
      </c>
      <c r="E578" s="522"/>
      <c r="F578" s="522"/>
      <c r="G578" s="522"/>
      <c r="H578" s="524" t="s">
        <v>1117</v>
      </c>
      <c r="I578" s="125"/>
      <c r="J578" s="125"/>
      <c r="K578" s="128">
        <v>2352.59</v>
      </c>
      <c r="L578" s="128">
        <v>2365.25</v>
      </c>
      <c r="M578" s="128">
        <v>2430.71</v>
      </c>
      <c r="N578" s="128">
        <v>0</v>
      </c>
      <c r="O578" s="128">
        <v>2430.71</v>
      </c>
      <c r="P578" s="128">
        <v>2430.71</v>
      </c>
      <c r="Q578" s="128">
        <v>2443.79</v>
      </c>
      <c r="R578" s="128">
        <v>2582.94</v>
      </c>
      <c r="S578" s="128"/>
      <c r="T578" s="128"/>
      <c r="U578" s="128"/>
      <c r="V578" s="128"/>
      <c r="W578" s="128"/>
      <c r="X578" s="128"/>
      <c r="Y578" s="128">
        <v>2582.94</v>
      </c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31"/>
      <c r="BM578" s="131"/>
      <c r="BN578" s="131"/>
      <c r="BO578" s="131"/>
      <c r="BP578" s="77"/>
    </row>
    <row r="579" spans="1:68" ht="12.75" x14ac:dyDescent="0.2">
      <c r="A579" s="124"/>
      <c r="B579" s="145"/>
      <c r="C579" s="520"/>
      <c r="D579" s="522"/>
      <c r="E579" s="522"/>
      <c r="F579" s="522"/>
      <c r="G579" s="522"/>
      <c r="H579" s="524"/>
      <c r="I579" s="129" t="s">
        <v>1145</v>
      </c>
      <c r="J579" s="126">
        <v>4121.54</v>
      </c>
      <c r="K579" s="127"/>
      <c r="L579" s="131">
        <v>12.659999999999854</v>
      </c>
      <c r="M579" s="131">
        <v>2352.59</v>
      </c>
      <c r="N579" s="131">
        <v>0</v>
      </c>
      <c r="O579" s="131">
        <v>2352.59</v>
      </c>
      <c r="P579" s="127"/>
      <c r="Q579" s="131">
        <v>13.08</v>
      </c>
      <c r="R579" s="127"/>
      <c r="S579" s="127"/>
      <c r="T579" s="127"/>
      <c r="U579" s="127"/>
      <c r="V579" s="127"/>
      <c r="W579" s="127"/>
      <c r="X579" s="127"/>
      <c r="Y579" s="132">
        <v>4121.54</v>
      </c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/>
    </row>
    <row r="580" spans="1:68" ht="12.75" customHeight="1" x14ac:dyDescent="0.2">
      <c r="A580" s="125"/>
      <c r="B580" s="144">
        <v>240</v>
      </c>
      <c r="C580" s="520" t="s">
        <v>1137</v>
      </c>
      <c r="D580" s="522" t="s">
        <v>1146</v>
      </c>
      <c r="E580" s="522"/>
      <c r="F580" s="522"/>
      <c r="G580" s="522"/>
      <c r="H580" s="524" t="s">
        <v>1118</v>
      </c>
      <c r="I580" s="125"/>
      <c r="J580" s="125"/>
      <c r="K580" s="128">
        <v>2663.12</v>
      </c>
      <c r="L580" s="128">
        <v>2680.56</v>
      </c>
      <c r="M580" s="128">
        <v>2751.55</v>
      </c>
      <c r="N580" s="128">
        <v>0</v>
      </c>
      <c r="O580" s="128">
        <v>2751.55</v>
      </c>
      <c r="P580" s="128">
        <v>2751.55</v>
      </c>
      <c r="Q580" s="128">
        <v>2769.57</v>
      </c>
      <c r="R580" s="128">
        <v>2927.28</v>
      </c>
      <c r="S580" s="128"/>
      <c r="T580" s="128"/>
      <c r="U580" s="128"/>
      <c r="V580" s="128"/>
      <c r="W580" s="128"/>
      <c r="X580" s="128"/>
      <c r="Y580" s="128">
        <v>2927.28</v>
      </c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31"/>
      <c r="BM580" s="131"/>
      <c r="BN580" s="131"/>
      <c r="BO580" s="131"/>
      <c r="BP580" s="77"/>
    </row>
    <row r="581" spans="1:68" ht="12.75" x14ac:dyDescent="0.2">
      <c r="A581" s="124"/>
      <c r="B581" s="145"/>
      <c r="C581" s="520"/>
      <c r="D581" s="522"/>
      <c r="E581" s="522"/>
      <c r="F581" s="522"/>
      <c r="G581" s="522"/>
      <c r="H581" s="524"/>
      <c r="I581" s="129" t="s">
        <v>1145</v>
      </c>
      <c r="J581" s="126">
        <v>4121.54</v>
      </c>
      <c r="K581" s="127"/>
      <c r="L581" s="131">
        <v>17.440000000000055</v>
      </c>
      <c r="M581" s="131">
        <v>2663.12</v>
      </c>
      <c r="N581" s="131">
        <v>0</v>
      </c>
      <c r="O581" s="131">
        <v>2663.12</v>
      </c>
      <c r="P581" s="127"/>
      <c r="Q581" s="131">
        <v>18.02</v>
      </c>
      <c r="R581" s="127"/>
      <c r="S581" s="127"/>
      <c r="T581" s="127"/>
      <c r="U581" s="127"/>
      <c r="V581" s="127"/>
      <c r="W581" s="127"/>
      <c r="X581" s="127"/>
      <c r="Y581" s="132">
        <v>4121.54</v>
      </c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/>
    </row>
    <row r="582" spans="1:68" ht="12.75" customHeight="1" x14ac:dyDescent="0.2">
      <c r="A582" s="119"/>
      <c r="B582" s="143"/>
      <c r="C582" s="120" t="s">
        <v>1147</v>
      </c>
      <c r="D582" s="525" t="s">
        <v>1148</v>
      </c>
      <c r="E582" s="525"/>
      <c r="F582" s="525"/>
      <c r="G582" s="525"/>
      <c r="H582" s="119"/>
      <c r="I582" s="119"/>
      <c r="J582" s="119"/>
      <c r="K582" s="121">
        <v>153993.87</v>
      </c>
      <c r="L582" s="121">
        <v>154018.79</v>
      </c>
      <c r="M582" s="121">
        <v>159107.34000000003</v>
      </c>
      <c r="N582" s="121">
        <v>0</v>
      </c>
      <c r="O582" s="121">
        <v>159107.34000000003</v>
      </c>
      <c r="P582" s="121">
        <v>159107.34000000003</v>
      </c>
      <c r="Q582" s="121">
        <v>159133.09</v>
      </c>
      <c r="R582" s="121">
        <v>168194.44</v>
      </c>
      <c r="S582" s="121">
        <v>0</v>
      </c>
      <c r="T582" s="121">
        <v>0</v>
      </c>
      <c r="U582" s="121">
        <v>0</v>
      </c>
      <c r="V582" s="121">
        <v>0</v>
      </c>
      <c r="W582" s="121">
        <v>0</v>
      </c>
      <c r="X582" s="121">
        <v>0</v>
      </c>
      <c r="Y582" s="121">
        <v>168194.44</v>
      </c>
      <c r="Z582" s="121">
        <v>0</v>
      </c>
      <c r="AA582" s="121">
        <v>0</v>
      </c>
      <c r="AB582" s="121">
        <v>0</v>
      </c>
      <c r="AC582" s="121">
        <v>0</v>
      </c>
      <c r="AD582" s="121">
        <v>0</v>
      </c>
      <c r="AE582" s="121">
        <v>0</v>
      </c>
      <c r="AF582" s="121">
        <v>0</v>
      </c>
      <c r="AG582" s="121">
        <v>0</v>
      </c>
      <c r="AH582" s="121">
        <v>0</v>
      </c>
      <c r="AI582" s="121">
        <v>0</v>
      </c>
      <c r="AJ582" s="121">
        <v>0</v>
      </c>
      <c r="AK582" s="121">
        <v>0</v>
      </c>
      <c r="AL582" s="121">
        <v>0</v>
      </c>
      <c r="AM582" s="121">
        <v>0</v>
      </c>
      <c r="AN582" s="121">
        <v>0</v>
      </c>
      <c r="AO582" s="121">
        <v>0</v>
      </c>
      <c r="AP582" s="121">
        <v>0</v>
      </c>
      <c r="AQ582" s="121">
        <v>0</v>
      </c>
      <c r="AR582" s="121">
        <v>0</v>
      </c>
      <c r="AS582" s="121">
        <v>0</v>
      </c>
      <c r="AT582" s="121">
        <v>0</v>
      </c>
      <c r="AU582" s="121">
        <v>0</v>
      </c>
      <c r="AV582" s="121">
        <v>0</v>
      </c>
      <c r="AW582" s="121">
        <v>0</v>
      </c>
      <c r="AX582" s="121">
        <v>0</v>
      </c>
      <c r="AY582" s="121">
        <v>0</v>
      </c>
      <c r="AZ582" s="121">
        <v>0</v>
      </c>
      <c r="BA582" s="121">
        <v>0</v>
      </c>
      <c r="BB582" s="121">
        <v>0</v>
      </c>
      <c r="BC582" s="121">
        <v>0</v>
      </c>
      <c r="BD582" s="121">
        <v>0</v>
      </c>
      <c r="BE582" s="121">
        <v>0</v>
      </c>
      <c r="BF582" s="121">
        <v>0</v>
      </c>
      <c r="BG582" s="121">
        <v>0</v>
      </c>
      <c r="BH582" s="121">
        <v>0</v>
      </c>
      <c r="BI582" s="121">
        <v>0</v>
      </c>
      <c r="BJ582" s="121">
        <v>0</v>
      </c>
      <c r="BK582" s="121">
        <v>0</v>
      </c>
      <c r="BL582" s="121">
        <v>0</v>
      </c>
      <c r="BM582" s="121">
        <v>0</v>
      </c>
      <c r="BN582" s="121">
        <v>0</v>
      </c>
      <c r="BO582" s="121">
        <v>0</v>
      </c>
      <c r="BP582" s="78">
        <v>0</v>
      </c>
    </row>
    <row r="583" spans="1:68" ht="12.75" customHeight="1" x14ac:dyDescent="0.2">
      <c r="A583" s="122"/>
      <c r="B583" s="144">
        <v>241</v>
      </c>
      <c r="C583" s="519" t="s">
        <v>1137</v>
      </c>
      <c r="D583" s="521" t="s">
        <v>1138</v>
      </c>
      <c r="E583" s="521"/>
      <c r="F583" s="521"/>
      <c r="G583" s="521"/>
      <c r="H583" s="523" t="s">
        <v>103</v>
      </c>
      <c r="I583" s="122"/>
      <c r="J583" s="122"/>
      <c r="K583" s="123">
        <v>2626.03</v>
      </c>
      <c r="L583" s="123">
        <v>2639.86</v>
      </c>
      <c r="M583" s="123">
        <v>2713.23</v>
      </c>
      <c r="N583" s="123">
        <v>0</v>
      </c>
      <c r="O583" s="123">
        <v>2713.23</v>
      </c>
      <c r="P583" s="123">
        <v>2713.23</v>
      </c>
      <c r="Q583" s="123">
        <v>2727.52</v>
      </c>
      <c r="R583" s="123">
        <v>2882.83</v>
      </c>
      <c r="S583" s="123"/>
      <c r="T583" s="123"/>
      <c r="U583" s="123"/>
      <c r="V583" s="123"/>
      <c r="W583" s="123"/>
      <c r="X583" s="123"/>
      <c r="Y583" s="123">
        <v>2882.83</v>
      </c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30"/>
      <c r="BM583" s="130"/>
      <c r="BN583" s="130"/>
      <c r="BO583" s="130"/>
      <c r="BP583" s="77"/>
    </row>
    <row r="584" spans="1:68" ht="12.75" x14ac:dyDescent="0.2">
      <c r="A584" s="124"/>
      <c r="B584" s="145"/>
      <c r="C584" s="520"/>
      <c r="D584" s="522"/>
      <c r="E584" s="522"/>
      <c r="F584" s="522"/>
      <c r="G584" s="522"/>
      <c r="H584" s="524"/>
      <c r="I584" s="129" t="s">
        <v>156</v>
      </c>
      <c r="J584" s="126">
        <v>920.46</v>
      </c>
      <c r="K584" s="127"/>
      <c r="L584" s="131">
        <v>13.829999999999927</v>
      </c>
      <c r="M584" s="131">
        <v>2626.03</v>
      </c>
      <c r="N584" s="131">
        <v>0</v>
      </c>
      <c r="O584" s="131">
        <v>2626.03</v>
      </c>
      <c r="P584" s="127"/>
      <c r="Q584" s="131">
        <v>14.29</v>
      </c>
      <c r="R584" s="127"/>
      <c r="S584" s="127"/>
      <c r="T584" s="127"/>
      <c r="U584" s="127"/>
      <c r="V584" s="127"/>
      <c r="W584" s="127"/>
      <c r="X584" s="127"/>
      <c r="Y584" s="132">
        <v>920.46</v>
      </c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/>
    </row>
    <row r="585" spans="1:68" ht="12.75" customHeight="1" x14ac:dyDescent="0.2">
      <c r="A585" s="125"/>
      <c r="B585" s="146">
        <v>242</v>
      </c>
      <c r="C585" s="520" t="s">
        <v>1137</v>
      </c>
      <c r="D585" s="522" t="s">
        <v>1139</v>
      </c>
      <c r="E585" s="522"/>
      <c r="F585" s="522"/>
      <c r="G585" s="522"/>
      <c r="H585" s="524" t="s">
        <v>207</v>
      </c>
      <c r="I585" s="125"/>
      <c r="J585" s="125"/>
      <c r="K585" s="128">
        <v>1719.05</v>
      </c>
      <c r="L585" s="128">
        <v>1719.05</v>
      </c>
      <c r="M585" s="128">
        <v>1776.13</v>
      </c>
      <c r="N585" s="128">
        <v>0</v>
      </c>
      <c r="O585" s="128">
        <v>1776.13</v>
      </c>
      <c r="P585" s="128">
        <v>1776.13</v>
      </c>
      <c r="Q585" s="128">
        <v>1776.13</v>
      </c>
      <c r="R585" s="128">
        <v>1877.27</v>
      </c>
      <c r="S585" s="128"/>
      <c r="T585" s="128"/>
      <c r="U585" s="128"/>
      <c r="V585" s="128"/>
      <c r="W585" s="128"/>
      <c r="X585" s="128"/>
      <c r="Y585" s="128">
        <v>1877.27</v>
      </c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31"/>
      <c r="BM585" s="131"/>
      <c r="BN585" s="131"/>
      <c r="BO585" s="131"/>
      <c r="BP585" s="77"/>
    </row>
    <row r="586" spans="1:68" ht="12.75" x14ac:dyDescent="0.2">
      <c r="A586" s="124"/>
      <c r="B586" s="145"/>
      <c r="C586" s="520"/>
      <c r="D586" s="522"/>
      <c r="E586" s="522"/>
      <c r="F586" s="522"/>
      <c r="G586" s="522"/>
      <c r="H586" s="524"/>
      <c r="I586" s="129" t="s">
        <v>178</v>
      </c>
      <c r="J586" s="126">
        <v>1472.73937</v>
      </c>
      <c r="K586" s="127"/>
      <c r="L586" s="131">
        <v>0</v>
      </c>
      <c r="M586" s="131">
        <v>1719.05</v>
      </c>
      <c r="N586" s="131">
        <v>0</v>
      </c>
      <c r="O586" s="131">
        <v>1719.05</v>
      </c>
      <c r="P586" s="127"/>
      <c r="Q586" s="131"/>
      <c r="R586" s="127"/>
      <c r="S586" s="127"/>
      <c r="T586" s="127"/>
      <c r="U586" s="127"/>
      <c r="V586" s="127"/>
      <c r="W586" s="127"/>
      <c r="X586" s="127"/>
      <c r="Y586" s="132">
        <v>1472.73937</v>
      </c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/>
    </row>
    <row r="587" spans="1:68" ht="12.75" customHeight="1" x14ac:dyDescent="0.2">
      <c r="A587" s="125"/>
      <c r="B587" s="146">
        <v>243</v>
      </c>
      <c r="C587" s="520" t="s">
        <v>1137</v>
      </c>
      <c r="D587" s="522" t="s">
        <v>1142</v>
      </c>
      <c r="E587" s="522"/>
      <c r="F587" s="522"/>
      <c r="G587" s="522"/>
      <c r="H587" s="524" t="s">
        <v>996</v>
      </c>
      <c r="I587" s="125"/>
      <c r="J587" s="125"/>
      <c r="K587" s="128">
        <v>149648.79</v>
      </c>
      <c r="L587" s="128">
        <v>149659.88</v>
      </c>
      <c r="M587" s="128">
        <v>154617.98000000001</v>
      </c>
      <c r="N587" s="128">
        <v>0</v>
      </c>
      <c r="O587" s="128">
        <v>154617.98000000001</v>
      </c>
      <c r="P587" s="128">
        <v>154617.98000000001</v>
      </c>
      <c r="Q587" s="128">
        <v>154629.44</v>
      </c>
      <c r="R587" s="128">
        <v>163434.34</v>
      </c>
      <c r="S587" s="128"/>
      <c r="T587" s="128"/>
      <c r="U587" s="128"/>
      <c r="V587" s="128"/>
      <c r="W587" s="128"/>
      <c r="X587" s="128"/>
      <c r="Y587" s="128">
        <v>163434.34</v>
      </c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31"/>
      <c r="BM587" s="131"/>
      <c r="BN587" s="131"/>
      <c r="BO587" s="131"/>
      <c r="BP587" s="77"/>
    </row>
    <row r="588" spans="1:68" ht="12.75" x14ac:dyDescent="0.2">
      <c r="A588" s="124"/>
      <c r="B588" s="145"/>
      <c r="C588" s="520"/>
      <c r="D588" s="522"/>
      <c r="E588" s="522"/>
      <c r="F588" s="522"/>
      <c r="G588" s="522"/>
      <c r="H588" s="524"/>
      <c r="I588" s="129" t="s">
        <v>156</v>
      </c>
      <c r="J588" s="126">
        <v>4162.83</v>
      </c>
      <c r="K588" s="127"/>
      <c r="L588" s="131">
        <v>11.089999999996508</v>
      </c>
      <c r="M588" s="131">
        <v>149648.79</v>
      </c>
      <c r="N588" s="131">
        <v>0</v>
      </c>
      <c r="O588" s="131">
        <v>149648.79</v>
      </c>
      <c r="P588" s="127"/>
      <c r="Q588" s="131">
        <v>11.46</v>
      </c>
      <c r="R588" s="127"/>
      <c r="S588" s="127"/>
      <c r="T588" s="127"/>
      <c r="U588" s="127"/>
      <c r="V588" s="127"/>
      <c r="W588" s="127"/>
      <c r="X588" s="127"/>
      <c r="Y588" s="132">
        <v>4162.83</v>
      </c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/>
    </row>
    <row r="589" spans="1:68" ht="12.75" customHeight="1" x14ac:dyDescent="0.2">
      <c r="A589" s="119"/>
      <c r="B589" s="143"/>
      <c r="C589" s="120" t="s">
        <v>1149</v>
      </c>
      <c r="D589" s="525" t="s">
        <v>1136</v>
      </c>
      <c r="E589" s="525"/>
      <c r="F589" s="525"/>
      <c r="G589" s="525"/>
      <c r="H589" s="119"/>
      <c r="I589" s="119"/>
      <c r="J589" s="119"/>
      <c r="K589" s="121">
        <v>35177.39</v>
      </c>
      <c r="L589" s="121">
        <v>35177.39</v>
      </c>
      <c r="M589" s="121">
        <v>36345.480000000003</v>
      </c>
      <c r="N589" s="121">
        <v>0</v>
      </c>
      <c r="O589" s="121">
        <v>36345.480000000003</v>
      </c>
      <c r="P589" s="121">
        <v>36345.480000000003</v>
      </c>
      <c r="Q589" s="121">
        <v>36345.480000000003</v>
      </c>
      <c r="R589" s="121">
        <v>38415.06</v>
      </c>
      <c r="S589" s="121">
        <v>0</v>
      </c>
      <c r="T589" s="121">
        <v>0</v>
      </c>
      <c r="U589" s="121">
        <v>0</v>
      </c>
      <c r="V589" s="121">
        <v>0</v>
      </c>
      <c r="W589" s="121">
        <v>0</v>
      </c>
      <c r="X589" s="121">
        <v>0</v>
      </c>
      <c r="Y589" s="121">
        <v>38415.06</v>
      </c>
      <c r="Z589" s="121">
        <v>0</v>
      </c>
      <c r="AA589" s="121">
        <v>0</v>
      </c>
      <c r="AB589" s="121">
        <v>0</v>
      </c>
      <c r="AC589" s="121">
        <v>0</v>
      </c>
      <c r="AD589" s="121">
        <v>0</v>
      </c>
      <c r="AE589" s="121">
        <v>0</v>
      </c>
      <c r="AF589" s="121">
        <v>0</v>
      </c>
      <c r="AG589" s="121">
        <v>0</v>
      </c>
      <c r="AH589" s="121">
        <v>0</v>
      </c>
      <c r="AI589" s="121">
        <v>0</v>
      </c>
      <c r="AJ589" s="121">
        <v>0</v>
      </c>
      <c r="AK589" s="121">
        <v>0</v>
      </c>
      <c r="AL589" s="121">
        <v>0</v>
      </c>
      <c r="AM589" s="121">
        <v>0</v>
      </c>
      <c r="AN589" s="121">
        <v>0</v>
      </c>
      <c r="AO589" s="121">
        <v>0</v>
      </c>
      <c r="AP589" s="121">
        <v>0</v>
      </c>
      <c r="AQ589" s="121">
        <v>0</v>
      </c>
      <c r="AR589" s="121">
        <v>0</v>
      </c>
      <c r="AS589" s="121">
        <v>0</v>
      </c>
      <c r="AT589" s="121">
        <v>0</v>
      </c>
      <c r="AU589" s="121">
        <v>0</v>
      </c>
      <c r="AV589" s="121">
        <v>0</v>
      </c>
      <c r="AW589" s="121">
        <v>0</v>
      </c>
      <c r="AX589" s="121">
        <v>0</v>
      </c>
      <c r="AY589" s="121">
        <v>0</v>
      </c>
      <c r="AZ589" s="121">
        <v>0</v>
      </c>
      <c r="BA589" s="121">
        <v>0</v>
      </c>
      <c r="BB589" s="121">
        <v>0</v>
      </c>
      <c r="BC589" s="121">
        <v>0</v>
      </c>
      <c r="BD589" s="121">
        <v>0</v>
      </c>
      <c r="BE589" s="121">
        <v>0</v>
      </c>
      <c r="BF589" s="121">
        <v>0</v>
      </c>
      <c r="BG589" s="121">
        <v>0</v>
      </c>
      <c r="BH589" s="121">
        <v>0</v>
      </c>
      <c r="BI589" s="121">
        <v>0</v>
      </c>
      <c r="BJ589" s="121">
        <v>0</v>
      </c>
      <c r="BK589" s="121">
        <v>0</v>
      </c>
      <c r="BL589" s="121">
        <v>0</v>
      </c>
      <c r="BM589" s="121">
        <v>0</v>
      </c>
      <c r="BN589" s="121">
        <v>0</v>
      </c>
      <c r="BO589" s="121">
        <v>0</v>
      </c>
      <c r="BP589" s="78">
        <v>0</v>
      </c>
    </row>
    <row r="590" spans="1:68" ht="12.75" customHeight="1" x14ac:dyDescent="0.2">
      <c r="A590" s="122"/>
      <c r="B590" s="144">
        <v>244</v>
      </c>
      <c r="C590" s="519" t="s">
        <v>1150</v>
      </c>
      <c r="D590" s="532" t="s">
        <v>353</v>
      </c>
      <c r="E590" s="532"/>
      <c r="F590" s="532"/>
      <c r="G590" s="532"/>
      <c r="H590" s="523" t="s">
        <v>902</v>
      </c>
      <c r="I590" s="122"/>
      <c r="J590" s="122"/>
      <c r="K590" s="123">
        <v>35177.39</v>
      </c>
      <c r="L590" s="123">
        <v>35177.39</v>
      </c>
      <c r="M590" s="123">
        <v>36345.480000000003</v>
      </c>
      <c r="N590" s="123">
        <v>0</v>
      </c>
      <c r="O590" s="123">
        <v>36345.480000000003</v>
      </c>
      <c r="P590" s="123">
        <v>36345.480000000003</v>
      </c>
      <c r="Q590" s="123">
        <v>36345.480000000003</v>
      </c>
      <c r="R590" s="123">
        <v>38415.06</v>
      </c>
      <c r="S590" s="123"/>
      <c r="T590" s="123"/>
      <c r="U590" s="123"/>
      <c r="V590" s="123"/>
      <c r="W590" s="123"/>
      <c r="X590" s="123"/>
      <c r="Y590" s="123">
        <v>38415.06</v>
      </c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30"/>
      <c r="BM590" s="130"/>
      <c r="BN590" s="130"/>
      <c r="BO590" s="130"/>
      <c r="BP590" s="77"/>
    </row>
    <row r="591" spans="1:68" ht="12.75" x14ac:dyDescent="0.2">
      <c r="A591" s="124"/>
      <c r="B591" s="145"/>
      <c r="C591" s="520"/>
      <c r="D591" s="529"/>
      <c r="E591" s="529"/>
      <c r="F591" s="529"/>
      <c r="G591" s="529"/>
      <c r="H591" s="524"/>
      <c r="I591" s="129" t="s">
        <v>178</v>
      </c>
      <c r="J591" s="126">
        <v>766.42034000000001</v>
      </c>
      <c r="K591" s="127"/>
      <c r="L591" s="131">
        <v>0</v>
      </c>
      <c r="M591" s="131">
        <v>35177.39</v>
      </c>
      <c r="N591" s="131">
        <v>0</v>
      </c>
      <c r="O591" s="131">
        <v>35177.39</v>
      </c>
      <c r="P591" s="127"/>
      <c r="Q591" s="131"/>
      <c r="R591" s="127"/>
      <c r="S591" s="127"/>
      <c r="T591" s="127"/>
      <c r="U591" s="127"/>
      <c r="V591" s="127"/>
      <c r="W591" s="127"/>
      <c r="X591" s="127"/>
      <c r="Y591" s="132">
        <v>766.42034000000001</v>
      </c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/>
    </row>
    <row r="592" spans="1:68" ht="12.75" customHeight="1" x14ac:dyDescent="0.2">
      <c r="A592" s="119"/>
      <c r="B592" s="143"/>
      <c r="C592" s="120" t="s">
        <v>1151</v>
      </c>
      <c r="D592" s="525" t="s">
        <v>1152</v>
      </c>
      <c r="E592" s="525"/>
      <c r="F592" s="525"/>
      <c r="G592" s="525"/>
      <c r="H592" s="119"/>
      <c r="I592" s="119"/>
      <c r="J592" s="119"/>
      <c r="K592" s="121">
        <v>26073.97</v>
      </c>
      <c r="L592" s="121">
        <v>26129.340000000007</v>
      </c>
      <c r="M592" s="121">
        <v>26939.769999999997</v>
      </c>
      <c r="N592" s="121">
        <v>0</v>
      </c>
      <c r="O592" s="121">
        <v>26939.769999999997</v>
      </c>
      <c r="P592" s="121">
        <v>26939.769999999997</v>
      </c>
      <c r="Q592" s="121">
        <v>26996.979999999996</v>
      </c>
      <c r="R592" s="121">
        <v>28534.25</v>
      </c>
      <c r="S592" s="121">
        <v>0</v>
      </c>
      <c r="T592" s="121">
        <v>0</v>
      </c>
      <c r="U592" s="121">
        <v>0</v>
      </c>
      <c r="V592" s="121">
        <v>0</v>
      </c>
      <c r="W592" s="121">
        <v>0</v>
      </c>
      <c r="X592" s="121">
        <v>0</v>
      </c>
      <c r="Y592" s="121">
        <v>28534.25</v>
      </c>
      <c r="Z592" s="121">
        <v>0</v>
      </c>
      <c r="AA592" s="121">
        <v>0</v>
      </c>
      <c r="AB592" s="121">
        <v>0</v>
      </c>
      <c r="AC592" s="121">
        <v>0</v>
      </c>
      <c r="AD592" s="121">
        <v>0</v>
      </c>
      <c r="AE592" s="121">
        <v>0</v>
      </c>
      <c r="AF592" s="121">
        <v>0</v>
      </c>
      <c r="AG592" s="121">
        <v>0</v>
      </c>
      <c r="AH592" s="121">
        <v>0</v>
      </c>
      <c r="AI592" s="121">
        <v>0</v>
      </c>
      <c r="AJ592" s="121">
        <v>0</v>
      </c>
      <c r="AK592" s="121">
        <v>0</v>
      </c>
      <c r="AL592" s="121">
        <v>0</v>
      </c>
      <c r="AM592" s="121">
        <v>0</v>
      </c>
      <c r="AN592" s="121">
        <v>0</v>
      </c>
      <c r="AO592" s="121">
        <v>0</v>
      </c>
      <c r="AP592" s="121">
        <v>0</v>
      </c>
      <c r="AQ592" s="121">
        <v>0</v>
      </c>
      <c r="AR592" s="121">
        <v>0</v>
      </c>
      <c r="AS592" s="121">
        <v>0</v>
      </c>
      <c r="AT592" s="121">
        <v>0</v>
      </c>
      <c r="AU592" s="121">
        <v>0</v>
      </c>
      <c r="AV592" s="121">
        <v>0</v>
      </c>
      <c r="AW592" s="121">
        <v>0</v>
      </c>
      <c r="AX592" s="121">
        <v>0</v>
      </c>
      <c r="AY592" s="121">
        <v>0</v>
      </c>
      <c r="AZ592" s="121">
        <v>0</v>
      </c>
      <c r="BA592" s="121">
        <v>0</v>
      </c>
      <c r="BB592" s="121">
        <v>0</v>
      </c>
      <c r="BC592" s="121">
        <v>0</v>
      </c>
      <c r="BD592" s="121">
        <v>0</v>
      </c>
      <c r="BE592" s="121">
        <v>0</v>
      </c>
      <c r="BF592" s="121">
        <v>0</v>
      </c>
      <c r="BG592" s="121">
        <v>0</v>
      </c>
      <c r="BH592" s="121">
        <v>0</v>
      </c>
      <c r="BI592" s="121">
        <v>0</v>
      </c>
      <c r="BJ592" s="121">
        <v>0</v>
      </c>
      <c r="BK592" s="121">
        <v>0</v>
      </c>
      <c r="BL592" s="121">
        <v>0</v>
      </c>
      <c r="BM592" s="121">
        <v>0</v>
      </c>
      <c r="BN592" s="121">
        <v>0</v>
      </c>
      <c r="BO592" s="121">
        <v>0</v>
      </c>
      <c r="BP592" s="78">
        <v>0</v>
      </c>
    </row>
    <row r="593" spans="1:68" ht="12.75" customHeight="1" x14ac:dyDescent="0.2">
      <c r="A593" s="122"/>
      <c r="B593" s="144">
        <v>245</v>
      </c>
      <c r="C593" s="519" t="s">
        <v>1137</v>
      </c>
      <c r="D593" s="521" t="s">
        <v>1138</v>
      </c>
      <c r="E593" s="521"/>
      <c r="F593" s="521"/>
      <c r="G593" s="521"/>
      <c r="H593" s="523" t="s">
        <v>103</v>
      </c>
      <c r="I593" s="122"/>
      <c r="J593" s="122"/>
      <c r="K593" s="123">
        <v>-31327.47</v>
      </c>
      <c r="L593" s="123">
        <v>-31464.26</v>
      </c>
      <c r="M593" s="123">
        <v>-32367.72</v>
      </c>
      <c r="N593" s="123">
        <v>0</v>
      </c>
      <c r="O593" s="123">
        <v>-32367.72</v>
      </c>
      <c r="P593" s="123">
        <v>-32367.72</v>
      </c>
      <c r="Q593" s="123">
        <v>-32509.050000000003</v>
      </c>
      <c r="R593" s="123">
        <v>-34360.18</v>
      </c>
      <c r="S593" s="123"/>
      <c r="T593" s="123"/>
      <c r="U593" s="123"/>
      <c r="V593" s="123"/>
      <c r="W593" s="123"/>
      <c r="X593" s="123"/>
      <c r="Y593" s="123">
        <v>-34360.18</v>
      </c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30"/>
      <c r="BM593" s="130"/>
      <c r="BN593" s="130"/>
      <c r="BO593" s="130"/>
      <c r="BP593" s="77"/>
    </row>
    <row r="594" spans="1:68" ht="12.75" x14ac:dyDescent="0.2">
      <c r="A594" s="124"/>
      <c r="B594" s="145"/>
      <c r="C594" s="520"/>
      <c r="D594" s="522"/>
      <c r="E594" s="522"/>
      <c r="F594" s="522"/>
      <c r="G594" s="522"/>
      <c r="H594" s="524"/>
      <c r="I594" s="129" t="s">
        <v>156</v>
      </c>
      <c r="J594" s="126">
        <v>-425.78899999999999</v>
      </c>
      <c r="K594" s="127"/>
      <c r="L594" s="131">
        <v>-136.78999999999724</v>
      </c>
      <c r="M594" s="131">
        <v>-31327.47</v>
      </c>
      <c r="N594" s="131">
        <v>0</v>
      </c>
      <c r="O594" s="131">
        <v>-31327.47</v>
      </c>
      <c r="P594" s="127"/>
      <c r="Q594" s="131">
        <v>-141.33000000000001</v>
      </c>
      <c r="R594" s="127"/>
      <c r="S594" s="127"/>
      <c r="T594" s="127"/>
      <c r="U594" s="127"/>
      <c r="V594" s="127"/>
      <c r="W594" s="127"/>
      <c r="X594" s="127"/>
      <c r="Y594" s="132">
        <v>-425.78899999999999</v>
      </c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/>
    </row>
    <row r="595" spans="1:68" ht="12.75" customHeight="1" x14ac:dyDescent="0.2">
      <c r="A595" s="125"/>
      <c r="B595" s="146">
        <v>246</v>
      </c>
      <c r="C595" s="520" t="s">
        <v>1137</v>
      </c>
      <c r="D595" s="522" t="s">
        <v>1153</v>
      </c>
      <c r="E595" s="522"/>
      <c r="F595" s="522"/>
      <c r="G595" s="522"/>
      <c r="H595" s="524" t="s">
        <v>207</v>
      </c>
      <c r="I595" s="125"/>
      <c r="J595" s="125"/>
      <c r="K595" s="128">
        <v>43721.35</v>
      </c>
      <c r="L595" s="128">
        <v>43913.51</v>
      </c>
      <c r="M595" s="128">
        <v>45173.15</v>
      </c>
      <c r="N595" s="128">
        <v>0</v>
      </c>
      <c r="O595" s="128">
        <v>45173.15</v>
      </c>
      <c r="P595" s="128">
        <v>45173.15</v>
      </c>
      <c r="Q595" s="128">
        <v>45371.69</v>
      </c>
      <c r="R595" s="128">
        <v>47955.25</v>
      </c>
      <c r="S595" s="128"/>
      <c r="T595" s="128"/>
      <c r="U595" s="128"/>
      <c r="V595" s="128"/>
      <c r="W595" s="128"/>
      <c r="X595" s="128"/>
      <c r="Y595" s="128">
        <v>47955.25</v>
      </c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31"/>
      <c r="BM595" s="131"/>
      <c r="BN595" s="131"/>
      <c r="BO595" s="131"/>
      <c r="BP595" s="77"/>
    </row>
    <row r="596" spans="1:68" ht="12.75" x14ac:dyDescent="0.2">
      <c r="A596" s="124"/>
      <c r="B596" s="145"/>
      <c r="C596" s="520"/>
      <c r="D596" s="522"/>
      <c r="E596" s="522"/>
      <c r="F596" s="522"/>
      <c r="G596" s="522"/>
      <c r="H596" s="524"/>
      <c r="I596" s="129" t="s">
        <v>156</v>
      </c>
      <c r="J596" s="126">
        <v>425.78899999999999</v>
      </c>
      <c r="K596" s="127"/>
      <c r="L596" s="131">
        <v>192.16000000000349</v>
      </c>
      <c r="M596" s="131">
        <v>43721.35</v>
      </c>
      <c r="N596" s="131">
        <v>0</v>
      </c>
      <c r="O596" s="131">
        <v>43721.35</v>
      </c>
      <c r="P596" s="127"/>
      <c r="Q596" s="131">
        <v>198.54</v>
      </c>
      <c r="R596" s="127"/>
      <c r="S596" s="127"/>
      <c r="T596" s="127"/>
      <c r="U596" s="127"/>
      <c r="V596" s="127"/>
      <c r="W596" s="127"/>
      <c r="X596" s="127"/>
      <c r="Y596" s="132">
        <v>425.78899999999999</v>
      </c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/>
    </row>
    <row r="597" spans="1:68" ht="12.75" customHeight="1" x14ac:dyDescent="0.2">
      <c r="A597" s="125"/>
      <c r="B597" s="146">
        <v>247</v>
      </c>
      <c r="C597" s="520" t="s">
        <v>1150</v>
      </c>
      <c r="D597" s="529" t="s">
        <v>353</v>
      </c>
      <c r="E597" s="529"/>
      <c r="F597" s="529"/>
      <c r="G597" s="529"/>
      <c r="H597" s="524" t="s">
        <v>996</v>
      </c>
      <c r="I597" s="125"/>
      <c r="J597" s="125"/>
      <c r="K597" s="128">
        <v>-35177.39</v>
      </c>
      <c r="L597" s="128">
        <v>-35177.39</v>
      </c>
      <c r="M597" s="128">
        <v>-36345.480000000003</v>
      </c>
      <c r="N597" s="128">
        <v>0</v>
      </c>
      <c r="O597" s="128">
        <v>-36345.480000000003</v>
      </c>
      <c r="P597" s="128">
        <v>-36345.480000000003</v>
      </c>
      <c r="Q597" s="128">
        <v>-36345.480000000003</v>
      </c>
      <c r="R597" s="128">
        <v>-38415.06</v>
      </c>
      <c r="S597" s="128"/>
      <c r="T597" s="128"/>
      <c r="U597" s="128"/>
      <c r="V597" s="128"/>
      <c r="W597" s="128"/>
      <c r="X597" s="128"/>
      <c r="Y597" s="128">
        <v>-38415.06</v>
      </c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31"/>
      <c r="BM597" s="131"/>
      <c r="BN597" s="131"/>
      <c r="BO597" s="131"/>
      <c r="BP597" s="77"/>
    </row>
    <row r="598" spans="1:68" ht="12.75" x14ac:dyDescent="0.2">
      <c r="A598" s="124"/>
      <c r="B598" s="145"/>
      <c r="C598" s="520"/>
      <c r="D598" s="529"/>
      <c r="E598" s="529"/>
      <c r="F598" s="529"/>
      <c r="G598" s="529"/>
      <c r="H598" s="524"/>
      <c r="I598" s="129" t="s">
        <v>178</v>
      </c>
      <c r="J598" s="126">
        <v>-766.42034000000001</v>
      </c>
      <c r="K598" s="127"/>
      <c r="L598" s="131">
        <v>0</v>
      </c>
      <c r="M598" s="131">
        <v>-35177.39</v>
      </c>
      <c r="N598" s="131">
        <v>0</v>
      </c>
      <c r="O598" s="131">
        <v>-35177.39</v>
      </c>
      <c r="P598" s="127"/>
      <c r="Q598" s="131"/>
      <c r="R598" s="127"/>
      <c r="S598" s="127"/>
      <c r="T598" s="127"/>
      <c r="U598" s="127"/>
      <c r="V598" s="127"/>
      <c r="W598" s="127"/>
      <c r="X598" s="127"/>
      <c r="Y598" s="132">
        <v>-766.42034000000001</v>
      </c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/>
    </row>
    <row r="599" spans="1:68" ht="12.75" customHeight="1" x14ac:dyDescent="0.2">
      <c r="A599" s="125"/>
      <c r="B599" s="146">
        <v>248</v>
      </c>
      <c r="C599" s="520" t="s">
        <v>1150</v>
      </c>
      <c r="D599" s="522" t="s">
        <v>1154</v>
      </c>
      <c r="E599" s="522"/>
      <c r="F599" s="522"/>
      <c r="G599" s="522"/>
      <c r="H599" s="524" t="s">
        <v>1143</v>
      </c>
      <c r="I599" s="125"/>
      <c r="J599" s="125"/>
      <c r="K599" s="128">
        <v>48857.48</v>
      </c>
      <c r="L599" s="128">
        <v>48857.48</v>
      </c>
      <c r="M599" s="128">
        <v>50479.82</v>
      </c>
      <c r="N599" s="128">
        <v>0</v>
      </c>
      <c r="O599" s="128">
        <v>50479.82</v>
      </c>
      <c r="P599" s="128">
        <v>50479.82</v>
      </c>
      <c r="Q599" s="128">
        <v>50479.82</v>
      </c>
      <c r="R599" s="128">
        <v>53354.239999999998</v>
      </c>
      <c r="S599" s="128"/>
      <c r="T599" s="128"/>
      <c r="U599" s="128"/>
      <c r="V599" s="128"/>
      <c r="W599" s="128"/>
      <c r="X599" s="128"/>
      <c r="Y599" s="128">
        <v>53354.239999999998</v>
      </c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31"/>
      <c r="BM599" s="131"/>
      <c r="BN599" s="131"/>
      <c r="BO599" s="131"/>
      <c r="BP599" s="77"/>
    </row>
    <row r="600" spans="1:68" ht="12.75" x14ac:dyDescent="0.2">
      <c r="A600" s="124"/>
      <c r="B600" s="145"/>
      <c r="C600" s="520"/>
      <c r="D600" s="522"/>
      <c r="E600" s="522"/>
      <c r="F600" s="522"/>
      <c r="G600" s="522"/>
      <c r="H600" s="524"/>
      <c r="I600" s="129" t="s">
        <v>178</v>
      </c>
      <c r="J600" s="126">
        <v>1064.4727</v>
      </c>
      <c r="K600" s="127"/>
      <c r="L600" s="131">
        <v>0</v>
      </c>
      <c r="M600" s="131">
        <v>48857.48</v>
      </c>
      <c r="N600" s="131">
        <v>0</v>
      </c>
      <c r="O600" s="131">
        <v>48857.48</v>
      </c>
      <c r="P600" s="127"/>
      <c r="Q600" s="131"/>
      <c r="R600" s="127"/>
      <c r="S600" s="127"/>
      <c r="T600" s="127"/>
      <c r="U600" s="127"/>
      <c r="V600" s="127"/>
      <c r="W600" s="127"/>
      <c r="X600" s="127"/>
      <c r="Y600" s="132">
        <v>1064.4727</v>
      </c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/>
    </row>
    <row r="601" spans="1:68" hidden="1" x14ac:dyDescent="0.2"/>
    <row r="602" spans="1:68" hidden="1" x14ac:dyDescent="0.2"/>
    <row r="603" spans="1:68" hidden="1" x14ac:dyDescent="0.2"/>
    <row r="604" spans="1:68" hidden="1" x14ac:dyDescent="0.2"/>
    <row r="605" spans="1:68" hidden="1" x14ac:dyDescent="0.2"/>
    <row r="606" spans="1:68" hidden="1" x14ac:dyDescent="0.2"/>
    <row r="607" spans="1:68" hidden="1" x14ac:dyDescent="0.2"/>
    <row r="608" spans="1:6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spans="1:68" hidden="1" x14ac:dyDescent="0.2"/>
    <row r="626" spans="1:68" hidden="1" x14ac:dyDescent="0.2"/>
    <row r="627" spans="1:68" hidden="1" x14ac:dyDescent="0.2"/>
    <row r="628" spans="1:68" hidden="1" x14ac:dyDescent="0.2"/>
    <row r="629" spans="1:68" hidden="1" x14ac:dyDescent="0.2"/>
    <row r="630" spans="1:68" s="158" customFormat="1" x14ac:dyDescent="0.2">
      <c r="B630" s="157"/>
      <c r="D630" s="158" t="s">
        <v>1155</v>
      </c>
      <c r="J630" s="159">
        <f t="shared" ref="J630:BO630" si="0">J592+J582+J589+J567+J534+J531</f>
        <v>0</v>
      </c>
      <c r="K630" s="159">
        <f t="shared" si="0"/>
        <v>-719060.8</v>
      </c>
      <c r="L630" s="159">
        <f t="shared" si="0"/>
        <v>-718383.54999999993</v>
      </c>
      <c r="M630" s="159">
        <f t="shared" si="0"/>
        <v>-742937.69</v>
      </c>
      <c r="N630" s="159">
        <f t="shared" si="0"/>
        <v>0</v>
      </c>
      <c r="O630" s="159">
        <f t="shared" si="0"/>
        <v>-742937.69</v>
      </c>
      <c r="P630" s="159">
        <f t="shared" si="0"/>
        <v>-742937.69</v>
      </c>
      <c r="Q630" s="159">
        <f t="shared" si="0"/>
        <v>-742610.15999999992</v>
      </c>
      <c r="R630" s="159">
        <f>R592+R582+R589+R567+R534+R531</f>
        <v>-833687.59</v>
      </c>
      <c r="S630" s="159">
        <f t="shared" si="0"/>
        <v>0</v>
      </c>
      <c r="T630" s="159">
        <f t="shared" si="0"/>
        <v>0</v>
      </c>
      <c r="U630" s="159">
        <f t="shared" si="0"/>
        <v>0</v>
      </c>
      <c r="V630" s="159">
        <f t="shared" si="0"/>
        <v>-38687.21</v>
      </c>
      <c r="W630" s="159">
        <f t="shared" si="0"/>
        <v>-52005.93</v>
      </c>
      <c r="X630" s="159">
        <f t="shared" si="0"/>
        <v>-235735.05</v>
      </c>
      <c r="Y630" s="159">
        <f t="shared" si="0"/>
        <v>258872.97000000003</v>
      </c>
      <c r="Z630" s="159">
        <f t="shared" si="0"/>
        <v>-225901.04</v>
      </c>
      <c r="AA630" s="159">
        <f t="shared" si="0"/>
        <v>-160623.62</v>
      </c>
      <c r="AB630" s="159">
        <f t="shared" si="0"/>
        <v>0</v>
      </c>
      <c r="AC630" s="159">
        <f t="shared" si="0"/>
        <v>0</v>
      </c>
      <c r="AD630" s="159">
        <f t="shared" si="0"/>
        <v>0</v>
      </c>
      <c r="AE630" s="159">
        <f t="shared" si="0"/>
        <v>0</v>
      </c>
      <c r="AF630" s="159">
        <f t="shared" si="0"/>
        <v>0</v>
      </c>
      <c r="AG630" s="159">
        <f t="shared" si="0"/>
        <v>0</v>
      </c>
      <c r="AH630" s="159">
        <f t="shared" si="0"/>
        <v>0</v>
      </c>
      <c r="AI630" s="159">
        <f t="shared" si="0"/>
        <v>0</v>
      </c>
      <c r="AJ630" s="159">
        <f t="shared" si="0"/>
        <v>-42838.46</v>
      </c>
      <c r="AK630" s="159">
        <f t="shared" si="0"/>
        <v>-57489.22</v>
      </c>
      <c r="AL630" s="159">
        <f t="shared" si="0"/>
        <v>-43397.17</v>
      </c>
      <c r="AM630" s="159">
        <f t="shared" si="0"/>
        <v>0</v>
      </c>
      <c r="AN630" s="159">
        <f t="shared" si="0"/>
        <v>12922.139999999998</v>
      </c>
      <c r="AO630" s="159">
        <f t="shared" si="0"/>
        <v>13006.140000000001</v>
      </c>
      <c r="AP630" s="159">
        <f t="shared" si="0"/>
        <v>13090.660000000002</v>
      </c>
      <c r="AQ630" s="159">
        <f t="shared" si="0"/>
        <v>0</v>
      </c>
      <c r="AR630" s="159">
        <f t="shared" si="0"/>
        <v>0</v>
      </c>
      <c r="AS630" s="159">
        <f t="shared" si="0"/>
        <v>0</v>
      </c>
      <c r="AT630" s="159">
        <f t="shared" si="0"/>
        <v>0</v>
      </c>
      <c r="AU630" s="159">
        <f t="shared" si="0"/>
        <v>0</v>
      </c>
      <c r="AV630" s="159">
        <f t="shared" si="0"/>
        <v>-61735.93</v>
      </c>
      <c r="AW630" s="159">
        <f t="shared" si="0"/>
        <v>-62137.21</v>
      </c>
      <c r="AX630" s="159">
        <f t="shared" si="0"/>
        <v>-62541.1</v>
      </c>
      <c r="AY630" s="159">
        <f t="shared" si="0"/>
        <v>-62947.62</v>
      </c>
      <c r="AZ630" s="159">
        <f t="shared" si="0"/>
        <v>-47517.58</v>
      </c>
      <c r="BA630" s="159">
        <f t="shared" si="0"/>
        <v>-31884.25</v>
      </c>
      <c r="BB630" s="159">
        <f t="shared" si="0"/>
        <v>0</v>
      </c>
      <c r="BC630" s="159">
        <f t="shared" si="0"/>
        <v>14241.04</v>
      </c>
      <c r="BD630" s="159">
        <f t="shared" si="0"/>
        <v>0</v>
      </c>
      <c r="BE630" s="159">
        <f t="shared" si="0"/>
        <v>14426.74</v>
      </c>
      <c r="BF630" s="159">
        <f t="shared" si="0"/>
        <v>0</v>
      </c>
      <c r="BG630" s="159">
        <f t="shared" si="0"/>
        <v>0</v>
      </c>
      <c r="BH630" s="159">
        <f t="shared" si="0"/>
        <v>0</v>
      </c>
      <c r="BI630" s="159">
        <f t="shared" si="0"/>
        <v>0</v>
      </c>
      <c r="BJ630" s="159">
        <f t="shared" si="0"/>
        <v>0</v>
      </c>
      <c r="BK630" s="159">
        <f t="shared" si="0"/>
        <v>14998.619999999999</v>
      </c>
      <c r="BL630" s="159">
        <f t="shared" si="0"/>
        <v>0</v>
      </c>
      <c r="BM630" s="159">
        <f t="shared" si="0"/>
        <v>0</v>
      </c>
      <c r="BN630" s="159">
        <f t="shared" si="0"/>
        <v>10195.490000000002</v>
      </c>
      <c r="BO630" s="159">
        <f t="shared" si="0"/>
        <v>0</v>
      </c>
    </row>
    <row r="631" spans="1:68" hidden="1" x14ac:dyDescent="0.2"/>
    <row r="632" spans="1:68" s="158" customFormat="1" hidden="1" x14ac:dyDescent="0.2">
      <c r="B632" s="157"/>
      <c r="D632" s="158" t="s">
        <v>1182</v>
      </c>
      <c r="J632" s="159">
        <f>J630+J529</f>
        <v>0</v>
      </c>
      <c r="K632" s="159">
        <f t="shared" ref="K632:BO632" si="1">K630+K529</f>
        <v>11052179.099999996</v>
      </c>
      <c r="L632" s="159">
        <f t="shared" si="1"/>
        <v>11078672.180000002</v>
      </c>
      <c r="M632" s="159">
        <f t="shared" si="1"/>
        <v>11419173.890000004</v>
      </c>
      <c r="N632" s="159">
        <f t="shared" si="1"/>
        <v>0</v>
      </c>
      <c r="O632" s="159">
        <f t="shared" si="1"/>
        <v>11419173.890000004</v>
      </c>
      <c r="P632" s="159">
        <f t="shared" si="1"/>
        <v>11419173.890000004</v>
      </c>
      <c r="Q632" s="159">
        <f t="shared" si="1"/>
        <v>11426477.879999999</v>
      </c>
      <c r="R632" s="159">
        <f t="shared" si="1"/>
        <v>13598359.239999996</v>
      </c>
      <c r="S632" s="159">
        <f t="shared" si="1"/>
        <v>0</v>
      </c>
      <c r="T632" s="159">
        <f t="shared" si="1"/>
        <v>196581.66</v>
      </c>
      <c r="U632" s="159">
        <f t="shared" si="1"/>
        <v>127684.10999999999</v>
      </c>
      <c r="V632" s="159">
        <f t="shared" si="1"/>
        <v>776711.70000000007</v>
      </c>
      <c r="W632" s="159">
        <f t="shared" si="1"/>
        <v>882472.61</v>
      </c>
      <c r="X632" s="159">
        <f t="shared" si="1"/>
        <v>469846.38000000006</v>
      </c>
      <c r="Y632" s="159">
        <f t="shared" si="1"/>
        <v>851149.78</v>
      </c>
      <c r="Z632" s="159">
        <f t="shared" si="1"/>
        <v>450192.39999999991</v>
      </c>
      <c r="AA632" s="159">
        <f t="shared" si="1"/>
        <v>319949.92</v>
      </c>
      <c r="AB632" s="159">
        <f t="shared" si="1"/>
        <v>0</v>
      </c>
      <c r="AC632" s="159">
        <f t="shared" si="1"/>
        <v>0</v>
      </c>
      <c r="AD632" s="159">
        <f t="shared" si="1"/>
        <v>0</v>
      </c>
      <c r="AE632" s="159">
        <f t="shared" si="1"/>
        <v>0</v>
      </c>
      <c r="AF632" s="159">
        <f t="shared" si="1"/>
        <v>0</v>
      </c>
      <c r="AG632" s="159">
        <f t="shared" si="1"/>
        <v>0</v>
      </c>
      <c r="AH632" s="159">
        <f t="shared" si="1"/>
        <v>0</v>
      </c>
      <c r="AI632" s="159">
        <f t="shared" si="1"/>
        <v>0</v>
      </c>
      <c r="AJ632" s="159">
        <f t="shared" si="1"/>
        <v>326488.05</v>
      </c>
      <c r="AK632" s="159">
        <f t="shared" si="1"/>
        <v>157671.78</v>
      </c>
      <c r="AL632" s="159">
        <f t="shared" si="1"/>
        <v>198368.22000000003</v>
      </c>
      <c r="AM632" s="159">
        <f t="shared" si="1"/>
        <v>0</v>
      </c>
      <c r="AN632" s="159">
        <f t="shared" si="1"/>
        <v>584530.0199999999</v>
      </c>
      <c r="AO632" s="159">
        <f t="shared" si="1"/>
        <v>554560.22000000009</v>
      </c>
      <c r="AP632" s="159">
        <f t="shared" si="1"/>
        <v>712277.76000000013</v>
      </c>
      <c r="AQ632" s="159">
        <f t="shared" si="1"/>
        <v>588280.39</v>
      </c>
      <c r="AR632" s="159">
        <f t="shared" si="1"/>
        <v>616049.35000000009</v>
      </c>
      <c r="AS632" s="159">
        <f t="shared" si="1"/>
        <v>0</v>
      </c>
      <c r="AT632" s="159">
        <f t="shared" si="1"/>
        <v>0</v>
      </c>
      <c r="AU632" s="159">
        <f t="shared" si="1"/>
        <v>0</v>
      </c>
      <c r="AV632" s="159">
        <f t="shared" si="1"/>
        <v>317450.37</v>
      </c>
      <c r="AW632" s="159">
        <f t="shared" si="1"/>
        <v>319513.80999999994</v>
      </c>
      <c r="AX632" s="159">
        <f t="shared" si="1"/>
        <v>321488.87000000005</v>
      </c>
      <c r="AY632" s="159">
        <f t="shared" si="1"/>
        <v>257241.46000000002</v>
      </c>
      <c r="AZ632" s="159">
        <f t="shared" si="1"/>
        <v>94651.37000000001</v>
      </c>
      <c r="BA632" s="159">
        <f t="shared" si="1"/>
        <v>63511.100000000006</v>
      </c>
      <c r="BB632" s="159">
        <f t="shared" si="1"/>
        <v>0</v>
      </c>
      <c r="BC632" s="159">
        <f t="shared" si="1"/>
        <v>165461.48000000001</v>
      </c>
      <c r="BD632" s="159">
        <f t="shared" si="1"/>
        <v>597443.69999999995</v>
      </c>
      <c r="BE632" s="159">
        <f t="shared" si="1"/>
        <v>167619.43</v>
      </c>
      <c r="BF632" s="159">
        <f t="shared" si="1"/>
        <v>465751.73</v>
      </c>
      <c r="BG632" s="159">
        <f t="shared" si="1"/>
        <v>469745.03</v>
      </c>
      <c r="BH632" s="159">
        <f t="shared" si="1"/>
        <v>0</v>
      </c>
      <c r="BI632" s="159">
        <f t="shared" si="1"/>
        <v>180822.33</v>
      </c>
      <c r="BJ632" s="159">
        <f t="shared" si="1"/>
        <v>181881.57</v>
      </c>
      <c r="BK632" s="159">
        <f t="shared" si="1"/>
        <v>356860.13</v>
      </c>
      <c r="BL632" s="159">
        <f t="shared" si="1"/>
        <v>699572.84000000008</v>
      </c>
      <c r="BM632" s="159">
        <f t="shared" si="1"/>
        <v>690236.83</v>
      </c>
      <c r="BN632" s="159">
        <f t="shared" si="1"/>
        <v>211071.78</v>
      </c>
      <c r="BO632" s="159">
        <f t="shared" si="1"/>
        <v>225221.06</v>
      </c>
    </row>
    <row r="633" spans="1:68" hidden="1" x14ac:dyDescent="0.2">
      <c r="C633" s="11"/>
      <c r="D633" s="11"/>
      <c r="E633" s="11"/>
      <c r="F633" s="11"/>
      <c r="G633" s="11" t="s">
        <v>1101</v>
      </c>
      <c r="H633" s="11"/>
      <c r="I633" s="11"/>
      <c r="J633" s="11"/>
      <c r="K633" s="115">
        <f t="shared" ref="K633:Q633" si="2">K529-K634+K630</f>
        <v>10944328.249999996</v>
      </c>
      <c r="L633" s="115">
        <f t="shared" si="2"/>
        <v>10970821.330000002</v>
      </c>
      <c r="M633" s="115">
        <f t="shared" si="2"/>
        <v>11307741.790000005</v>
      </c>
      <c r="N633" s="115">
        <f t="shared" si="2"/>
        <v>0</v>
      </c>
      <c r="O633" s="115">
        <f t="shared" si="2"/>
        <v>11307741.790000005</v>
      </c>
      <c r="P633" s="115">
        <f t="shared" si="2"/>
        <v>11307741.790000005</v>
      </c>
      <c r="Q633" s="115">
        <f t="shared" si="2"/>
        <v>11315045.779999999</v>
      </c>
      <c r="R633" s="115">
        <f>R529-R634+R630</f>
        <v>13465819.459999997</v>
      </c>
      <c r="S633" s="115">
        <f t="shared" ref="S633:BO633" si="3">S529-S634+S630</f>
        <v>0</v>
      </c>
      <c r="T633" s="115">
        <f t="shared" si="3"/>
        <v>196581.66</v>
      </c>
      <c r="U633" s="115">
        <f t="shared" si="3"/>
        <v>127684.10999999999</v>
      </c>
      <c r="V633" s="115">
        <f t="shared" si="3"/>
        <v>776711.70000000007</v>
      </c>
      <c r="W633" s="115">
        <f t="shared" si="3"/>
        <v>882472.61</v>
      </c>
      <c r="X633" s="115">
        <f t="shared" si="3"/>
        <v>469846.38000000006</v>
      </c>
      <c r="Y633" s="115">
        <f t="shared" si="3"/>
        <v>851149.78</v>
      </c>
      <c r="Z633" s="115">
        <f t="shared" si="3"/>
        <v>450192.39999999991</v>
      </c>
      <c r="AA633" s="115">
        <f t="shared" si="3"/>
        <v>319949.92</v>
      </c>
      <c r="AB633" s="115">
        <f t="shared" si="3"/>
        <v>0</v>
      </c>
      <c r="AC633" s="115">
        <f t="shared" si="3"/>
        <v>0</v>
      </c>
      <c r="AD633" s="115">
        <f t="shared" si="3"/>
        <v>0</v>
      </c>
      <c r="AE633" s="115">
        <f t="shared" si="3"/>
        <v>0</v>
      </c>
      <c r="AF633" s="115">
        <f t="shared" si="3"/>
        <v>0</v>
      </c>
      <c r="AG633" s="115">
        <f t="shared" si="3"/>
        <v>0</v>
      </c>
      <c r="AH633" s="115">
        <f t="shared" si="3"/>
        <v>0</v>
      </c>
      <c r="AI633" s="115">
        <f t="shared" si="3"/>
        <v>0</v>
      </c>
      <c r="AJ633" s="115">
        <f t="shared" si="3"/>
        <v>326488.05</v>
      </c>
      <c r="AK633" s="115">
        <f t="shared" si="3"/>
        <v>157671.78</v>
      </c>
      <c r="AL633" s="115">
        <f t="shared" si="3"/>
        <v>198368.22000000003</v>
      </c>
      <c r="AM633" s="115">
        <f t="shared" si="3"/>
        <v>0</v>
      </c>
      <c r="AN633" s="115">
        <f t="shared" si="3"/>
        <v>584530.0199999999</v>
      </c>
      <c r="AO633" s="115">
        <f t="shared" si="3"/>
        <v>554560.22000000009</v>
      </c>
      <c r="AP633" s="115">
        <f t="shared" si="3"/>
        <v>579737.9800000001</v>
      </c>
      <c r="AQ633" s="115">
        <f t="shared" si="3"/>
        <v>588280.39</v>
      </c>
      <c r="AR633" s="115">
        <f t="shared" si="3"/>
        <v>616049.35000000009</v>
      </c>
      <c r="AS633" s="115">
        <f t="shared" si="3"/>
        <v>0</v>
      </c>
      <c r="AT633" s="115">
        <f t="shared" si="3"/>
        <v>0</v>
      </c>
      <c r="AU633" s="115">
        <f t="shared" si="3"/>
        <v>0</v>
      </c>
      <c r="AV633" s="115">
        <f t="shared" si="3"/>
        <v>317450.37</v>
      </c>
      <c r="AW633" s="115">
        <f t="shared" si="3"/>
        <v>319513.80999999994</v>
      </c>
      <c r="AX633" s="115">
        <f t="shared" si="3"/>
        <v>321488.87000000005</v>
      </c>
      <c r="AY633" s="115">
        <f t="shared" si="3"/>
        <v>257241.46000000002</v>
      </c>
      <c r="AZ633" s="115">
        <f t="shared" si="3"/>
        <v>94651.37000000001</v>
      </c>
      <c r="BA633" s="115">
        <f t="shared" si="3"/>
        <v>63511.100000000006</v>
      </c>
      <c r="BB633" s="115">
        <f t="shared" si="3"/>
        <v>0</v>
      </c>
      <c r="BC633" s="115">
        <f t="shared" si="3"/>
        <v>165461.48000000001</v>
      </c>
      <c r="BD633" s="115">
        <f t="shared" si="3"/>
        <v>597443.69999999995</v>
      </c>
      <c r="BE633" s="115">
        <f t="shared" si="3"/>
        <v>167619.43</v>
      </c>
      <c r="BF633" s="115">
        <f t="shared" si="3"/>
        <v>465751.73</v>
      </c>
      <c r="BG633" s="115">
        <f t="shared" si="3"/>
        <v>469745.03</v>
      </c>
      <c r="BH633" s="115">
        <f t="shared" si="3"/>
        <v>0</v>
      </c>
      <c r="BI633" s="115">
        <f t="shared" si="3"/>
        <v>180822.33</v>
      </c>
      <c r="BJ633" s="115">
        <f t="shared" si="3"/>
        <v>181881.57</v>
      </c>
      <c r="BK633" s="115">
        <f t="shared" si="3"/>
        <v>356860.13</v>
      </c>
      <c r="BL633" s="115">
        <f t="shared" si="3"/>
        <v>699572.84000000008</v>
      </c>
      <c r="BM633" s="115">
        <f t="shared" si="3"/>
        <v>690236.83</v>
      </c>
      <c r="BN633" s="115">
        <f t="shared" si="3"/>
        <v>211071.78</v>
      </c>
      <c r="BO633" s="115">
        <f t="shared" si="3"/>
        <v>225221.06</v>
      </c>
    </row>
    <row r="634" spans="1:68" hidden="1" x14ac:dyDescent="0.2">
      <c r="C634" s="11"/>
      <c r="D634" s="11"/>
      <c r="E634" s="11"/>
      <c r="F634" s="11"/>
      <c r="G634" s="11" t="s">
        <v>1102</v>
      </c>
      <c r="H634" s="11"/>
      <c r="I634" s="11"/>
      <c r="J634" s="11"/>
      <c r="K634" s="116">
        <f>K505</f>
        <v>107850.84999999999</v>
      </c>
      <c r="L634" s="116">
        <f t="shared" ref="L634:BO634" si="4">L505</f>
        <v>107850.84999999999</v>
      </c>
      <c r="M634" s="116">
        <f t="shared" si="4"/>
        <v>111432.1</v>
      </c>
      <c r="N634" s="116">
        <f t="shared" si="4"/>
        <v>0</v>
      </c>
      <c r="O634" s="116">
        <f t="shared" si="4"/>
        <v>111432.1</v>
      </c>
      <c r="P634" s="116">
        <f t="shared" si="4"/>
        <v>111432.1</v>
      </c>
      <c r="Q634" s="116">
        <f t="shared" si="4"/>
        <v>111432.1</v>
      </c>
      <c r="R634" s="116">
        <f t="shared" si="4"/>
        <v>132539.78</v>
      </c>
      <c r="S634" s="116">
        <f t="shared" si="4"/>
        <v>0</v>
      </c>
      <c r="T634" s="116">
        <f t="shared" si="4"/>
        <v>0</v>
      </c>
      <c r="U634" s="116">
        <f t="shared" si="4"/>
        <v>0</v>
      </c>
      <c r="V634" s="116">
        <f t="shared" si="4"/>
        <v>0</v>
      </c>
      <c r="W634" s="116">
        <f t="shared" si="4"/>
        <v>0</v>
      </c>
      <c r="X634" s="116">
        <f t="shared" si="4"/>
        <v>0</v>
      </c>
      <c r="Y634" s="116">
        <f t="shared" si="4"/>
        <v>0</v>
      </c>
      <c r="Z634" s="116">
        <f t="shared" si="4"/>
        <v>0</v>
      </c>
      <c r="AA634" s="116">
        <f t="shared" si="4"/>
        <v>0</v>
      </c>
      <c r="AB634" s="116">
        <f t="shared" si="4"/>
        <v>0</v>
      </c>
      <c r="AC634" s="116">
        <f t="shared" si="4"/>
        <v>0</v>
      </c>
      <c r="AD634" s="116">
        <f t="shared" si="4"/>
        <v>0</v>
      </c>
      <c r="AE634" s="116">
        <f t="shared" si="4"/>
        <v>0</v>
      </c>
      <c r="AF634" s="116">
        <f t="shared" si="4"/>
        <v>0</v>
      </c>
      <c r="AG634" s="116">
        <f t="shared" si="4"/>
        <v>0</v>
      </c>
      <c r="AH634" s="116">
        <f t="shared" si="4"/>
        <v>0</v>
      </c>
      <c r="AI634" s="116">
        <f t="shared" si="4"/>
        <v>0</v>
      </c>
      <c r="AJ634" s="116">
        <f t="shared" si="4"/>
        <v>0</v>
      </c>
      <c r="AK634" s="116">
        <f t="shared" si="4"/>
        <v>0</v>
      </c>
      <c r="AL634" s="116">
        <f t="shared" si="4"/>
        <v>0</v>
      </c>
      <c r="AM634" s="116">
        <f t="shared" si="4"/>
        <v>0</v>
      </c>
      <c r="AN634" s="116">
        <f t="shared" si="4"/>
        <v>0</v>
      </c>
      <c r="AO634" s="116">
        <f t="shared" si="4"/>
        <v>0</v>
      </c>
      <c r="AP634" s="116">
        <f t="shared" si="4"/>
        <v>132539.78</v>
      </c>
      <c r="AQ634" s="116">
        <f t="shared" si="4"/>
        <v>0</v>
      </c>
      <c r="AR634" s="116">
        <f t="shared" si="4"/>
        <v>0</v>
      </c>
      <c r="AS634" s="116">
        <f t="shared" si="4"/>
        <v>0</v>
      </c>
      <c r="AT634" s="116">
        <f t="shared" si="4"/>
        <v>0</v>
      </c>
      <c r="AU634" s="116">
        <f t="shared" si="4"/>
        <v>0</v>
      </c>
      <c r="AV634" s="116">
        <f t="shared" si="4"/>
        <v>0</v>
      </c>
      <c r="AW634" s="116">
        <f t="shared" si="4"/>
        <v>0</v>
      </c>
      <c r="AX634" s="116">
        <f t="shared" si="4"/>
        <v>0</v>
      </c>
      <c r="AY634" s="116">
        <f t="shared" si="4"/>
        <v>0</v>
      </c>
      <c r="AZ634" s="116">
        <f t="shared" si="4"/>
        <v>0</v>
      </c>
      <c r="BA634" s="116">
        <f t="shared" si="4"/>
        <v>0</v>
      </c>
      <c r="BB634" s="116">
        <f t="shared" si="4"/>
        <v>0</v>
      </c>
      <c r="BC634" s="116">
        <f t="shared" si="4"/>
        <v>0</v>
      </c>
      <c r="BD634" s="116">
        <f t="shared" si="4"/>
        <v>0</v>
      </c>
      <c r="BE634" s="116">
        <f t="shared" si="4"/>
        <v>0</v>
      </c>
      <c r="BF634" s="116">
        <f t="shared" si="4"/>
        <v>0</v>
      </c>
      <c r="BG634" s="116">
        <f t="shared" si="4"/>
        <v>0</v>
      </c>
      <c r="BH634" s="116">
        <f t="shared" si="4"/>
        <v>0</v>
      </c>
      <c r="BI634" s="116">
        <f t="shared" si="4"/>
        <v>0</v>
      </c>
      <c r="BJ634" s="116">
        <f t="shared" si="4"/>
        <v>0</v>
      </c>
      <c r="BK634" s="116">
        <f t="shared" si="4"/>
        <v>0</v>
      </c>
      <c r="BL634" s="116">
        <f t="shared" si="4"/>
        <v>0</v>
      </c>
      <c r="BM634" s="116">
        <f t="shared" si="4"/>
        <v>0</v>
      </c>
      <c r="BN634" s="116">
        <f t="shared" si="4"/>
        <v>0</v>
      </c>
      <c r="BO634" s="116">
        <f t="shared" si="4"/>
        <v>0</v>
      </c>
    </row>
    <row r="635" spans="1:68" s="158" customFormat="1" x14ac:dyDescent="0.2">
      <c r="A635" s="158" t="s">
        <v>1183</v>
      </c>
      <c r="B635" s="157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159"/>
      <c r="BN635" s="159"/>
      <c r="BO635" s="159"/>
    </row>
    <row r="636" spans="1:68" ht="12.75" x14ac:dyDescent="0.2">
      <c r="A636" s="162"/>
      <c r="B636" s="162"/>
      <c r="C636" s="163" t="s">
        <v>1184</v>
      </c>
      <c r="D636" s="551" t="s">
        <v>1185</v>
      </c>
      <c r="E636" s="551"/>
      <c r="F636" s="551"/>
      <c r="G636" s="551"/>
      <c r="H636" s="162"/>
      <c r="I636" s="162"/>
      <c r="J636" s="162"/>
      <c r="K636" s="164">
        <v>-9129.1299999999992</v>
      </c>
      <c r="L636" s="164">
        <v>-9148.8900000000012</v>
      </c>
      <c r="M636" s="164">
        <v>-9432.260000000002</v>
      </c>
      <c r="N636" s="164">
        <v>0</v>
      </c>
      <c r="O636" s="164">
        <v>-9432.260000000002</v>
      </c>
      <c r="P636" s="164">
        <v>-9432.260000000002</v>
      </c>
      <c r="Q636" s="164">
        <v>-9436.86</v>
      </c>
      <c r="R636" s="164">
        <v>-11969.349999999993</v>
      </c>
      <c r="S636" s="164">
        <v>0</v>
      </c>
      <c r="T636" s="164">
        <v>0</v>
      </c>
      <c r="U636" s="164">
        <v>0</v>
      </c>
      <c r="V636" s="164">
        <v>0</v>
      </c>
      <c r="W636" s="164">
        <v>0</v>
      </c>
      <c r="X636" s="164">
        <v>0</v>
      </c>
      <c r="Y636" s="164">
        <v>0</v>
      </c>
      <c r="Z636" s="164">
        <v>0</v>
      </c>
      <c r="AA636" s="164">
        <v>0</v>
      </c>
      <c r="AB636" s="164">
        <v>0</v>
      </c>
      <c r="AC636" s="164">
        <v>0</v>
      </c>
      <c r="AD636" s="164">
        <v>0</v>
      </c>
      <c r="AE636" s="164">
        <v>0</v>
      </c>
      <c r="AF636" s="164">
        <v>0</v>
      </c>
      <c r="AG636" s="164">
        <v>0</v>
      </c>
      <c r="AH636" s="164">
        <v>0</v>
      </c>
      <c r="AI636" s="164">
        <v>0</v>
      </c>
      <c r="AJ636" s="164">
        <v>0</v>
      </c>
      <c r="AK636" s="164">
        <v>0</v>
      </c>
      <c r="AL636" s="164">
        <v>0</v>
      </c>
      <c r="AM636" s="164">
        <v>0</v>
      </c>
      <c r="AN636" s="164">
        <v>0</v>
      </c>
      <c r="AO636" s="164">
        <v>0</v>
      </c>
      <c r="AP636" s="164">
        <v>-1682.8600000000008</v>
      </c>
      <c r="AQ636" s="164">
        <v>-1693.8099999999997</v>
      </c>
      <c r="AR636" s="164">
        <v>-1704.7899999999997</v>
      </c>
      <c r="AS636" s="164">
        <v>0</v>
      </c>
      <c r="AT636" s="164">
        <v>0</v>
      </c>
      <c r="AU636" s="164">
        <v>0</v>
      </c>
      <c r="AV636" s="164">
        <v>0</v>
      </c>
      <c r="AW636" s="164">
        <v>0</v>
      </c>
      <c r="AX636" s="164">
        <v>0</v>
      </c>
      <c r="AY636" s="164">
        <v>0</v>
      </c>
      <c r="AZ636" s="164">
        <v>0</v>
      </c>
      <c r="BA636" s="164">
        <v>0</v>
      </c>
      <c r="BB636" s="164">
        <v>0</v>
      </c>
      <c r="BC636" s="164">
        <v>0</v>
      </c>
      <c r="BD636" s="164">
        <v>-1842.6599999999996</v>
      </c>
      <c r="BE636" s="164">
        <v>0</v>
      </c>
      <c r="BF636" s="164">
        <v>-1868.700000000001</v>
      </c>
      <c r="BG636" s="164">
        <v>-1882.8599999999994</v>
      </c>
      <c r="BH636" s="164">
        <v>0</v>
      </c>
      <c r="BI636" s="164">
        <v>0</v>
      </c>
      <c r="BJ636" s="164">
        <v>0</v>
      </c>
      <c r="BK636" s="164">
        <v>0</v>
      </c>
      <c r="BL636" s="164">
        <v>-1293.6699999999998</v>
      </c>
      <c r="BM636" s="164">
        <v>0</v>
      </c>
      <c r="BN636" s="164">
        <v>0</v>
      </c>
      <c r="BO636" s="164">
        <v>0</v>
      </c>
      <c r="BP636" s="78">
        <v>0</v>
      </c>
    </row>
    <row r="637" spans="1:68" ht="12.75" x14ac:dyDescent="0.2">
      <c r="A637" s="165"/>
      <c r="B637" s="166">
        <v>205</v>
      </c>
      <c r="C637" s="552" t="s">
        <v>1186</v>
      </c>
      <c r="D637" s="553" t="s">
        <v>396</v>
      </c>
      <c r="E637" s="553"/>
      <c r="F637" s="553"/>
      <c r="G637" s="553"/>
      <c r="H637" s="554" t="s">
        <v>103</v>
      </c>
      <c r="I637" s="165"/>
      <c r="J637" s="165"/>
      <c r="K637" s="167">
        <v>-408.18</v>
      </c>
      <c r="L637" s="167">
        <v>-410.46</v>
      </c>
      <c r="M637" s="167">
        <v>-421.73</v>
      </c>
      <c r="N637" s="167">
        <v>0</v>
      </c>
      <c r="O637" s="167">
        <v>-421.73</v>
      </c>
      <c r="P637" s="167">
        <v>-421.73</v>
      </c>
      <c r="Q637" s="167">
        <v>-424.09000000000003</v>
      </c>
      <c r="R637" s="167">
        <v>-535.58000000000004</v>
      </c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>
        <v>-75.239999999999995</v>
      </c>
      <c r="AQ637" s="167">
        <v>-75.73</v>
      </c>
      <c r="AR637" s="167">
        <v>-76.22</v>
      </c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>
        <v>-82.39</v>
      </c>
      <c r="BE637" s="167"/>
      <c r="BF637" s="167">
        <v>-83.69</v>
      </c>
      <c r="BG637" s="167">
        <v>-84.47</v>
      </c>
      <c r="BH637" s="167"/>
      <c r="BI637" s="167"/>
      <c r="BJ637" s="167"/>
      <c r="BK637" s="167"/>
      <c r="BL637" s="176">
        <v>-57.84</v>
      </c>
      <c r="BM637" s="176"/>
      <c r="BN637" s="176"/>
      <c r="BO637" s="176"/>
      <c r="BP637" s="77"/>
    </row>
    <row r="638" spans="1:68" ht="12.75" x14ac:dyDescent="0.2">
      <c r="A638" s="168"/>
      <c r="B638" s="168"/>
      <c r="C638" s="526"/>
      <c r="D638" s="527"/>
      <c r="E638" s="527"/>
      <c r="F638" s="527"/>
      <c r="G638" s="527"/>
      <c r="H638" s="530"/>
      <c r="I638" s="175" t="s">
        <v>78</v>
      </c>
      <c r="J638" s="171">
        <v>-36.283000000000001</v>
      </c>
      <c r="K638" s="172"/>
      <c r="L638" s="177">
        <v>-2.2799999999999727</v>
      </c>
      <c r="M638" s="177">
        <v>-408.18</v>
      </c>
      <c r="N638" s="177">
        <v>0</v>
      </c>
      <c r="O638" s="177">
        <v>-408.18</v>
      </c>
      <c r="P638" s="172"/>
      <c r="Q638" s="177">
        <v>-2.36</v>
      </c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8">
        <v>-5.44245</v>
      </c>
      <c r="AQ638" s="178">
        <v>-5.44245</v>
      </c>
      <c r="AR638" s="178">
        <v>-5.44245</v>
      </c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8">
        <v>-5.44245</v>
      </c>
      <c r="BE638" s="172"/>
      <c r="BF638" s="178">
        <v>-5.44245</v>
      </c>
      <c r="BG638" s="178">
        <v>-5.44245</v>
      </c>
      <c r="BH638" s="172"/>
      <c r="BI638" s="172"/>
      <c r="BJ638" s="172"/>
      <c r="BK638" s="172"/>
      <c r="BL638" s="178">
        <v>-3.6282999999999999</v>
      </c>
      <c r="BM638" s="172"/>
      <c r="BN638" s="172"/>
      <c r="BO638" s="172"/>
      <c r="BP638"/>
    </row>
    <row r="639" spans="1:68" ht="12.75" x14ac:dyDescent="0.2">
      <c r="A639" s="169"/>
      <c r="B639" s="173">
        <v>206</v>
      </c>
      <c r="C639" s="526" t="s">
        <v>1186</v>
      </c>
      <c r="D639" s="527" t="s">
        <v>1187</v>
      </c>
      <c r="E639" s="527"/>
      <c r="F639" s="527"/>
      <c r="G639" s="527"/>
      <c r="H639" s="530" t="s">
        <v>207</v>
      </c>
      <c r="I639" s="169"/>
      <c r="J639" s="169"/>
      <c r="K639" s="174">
        <v>-3424.9</v>
      </c>
      <c r="L639" s="174">
        <v>-3424.9</v>
      </c>
      <c r="M639" s="174">
        <v>-3538.63</v>
      </c>
      <c r="N639" s="174">
        <v>0</v>
      </c>
      <c r="O639" s="174">
        <v>-3538.63</v>
      </c>
      <c r="P639" s="174">
        <v>-3538.63</v>
      </c>
      <c r="Q639" s="174">
        <v>-3538.63</v>
      </c>
      <c r="R639" s="174">
        <v>-4488.16</v>
      </c>
      <c r="S639" s="174"/>
      <c r="T639" s="174"/>
      <c r="U639" s="174"/>
      <c r="V639" s="174"/>
      <c r="W639" s="174"/>
      <c r="X639" s="174"/>
      <c r="Y639" s="174"/>
      <c r="Z639" s="174"/>
      <c r="AA639" s="174"/>
      <c r="AB639" s="174"/>
      <c r="AC639" s="174"/>
      <c r="AD639" s="174"/>
      <c r="AE639" s="174"/>
      <c r="AF639" s="174"/>
      <c r="AG639" s="174"/>
      <c r="AH639" s="174"/>
      <c r="AI639" s="174"/>
      <c r="AJ639" s="174"/>
      <c r="AK639" s="174"/>
      <c r="AL639" s="174"/>
      <c r="AM639" s="174"/>
      <c r="AN639" s="174"/>
      <c r="AO639" s="174"/>
      <c r="AP639" s="174">
        <v>-631.33000000000004</v>
      </c>
      <c r="AQ639" s="174">
        <v>-635.44000000000005</v>
      </c>
      <c r="AR639" s="174">
        <v>-639.57000000000005</v>
      </c>
      <c r="AS639" s="174"/>
      <c r="AT639" s="174"/>
      <c r="AU639" s="174"/>
      <c r="AV639" s="174"/>
      <c r="AW639" s="174"/>
      <c r="AX639" s="174"/>
      <c r="AY639" s="174"/>
      <c r="AZ639" s="174"/>
      <c r="BA639" s="174"/>
      <c r="BB639" s="174"/>
      <c r="BC639" s="174"/>
      <c r="BD639" s="174">
        <v>-691.28</v>
      </c>
      <c r="BE639" s="174"/>
      <c r="BF639" s="174">
        <v>-700.29</v>
      </c>
      <c r="BG639" s="174">
        <v>-704.84</v>
      </c>
      <c r="BH639" s="174"/>
      <c r="BI639" s="174"/>
      <c r="BJ639" s="174"/>
      <c r="BK639" s="174"/>
      <c r="BL639" s="177">
        <v>-485.41</v>
      </c>
      <c r="BM639" s="177"/>
      <c r="BN639" s="177"/>
      <c r="BO639" s="177"/>
      <c r="BP639" s="77"/>
    </row>
    <row r="640" spans="1:68" ht="12.75" x14ac:dyDescent="0.2">
      <c r="A640" s="168"/>
      <c r="B640" s="168"/>
      <c r="C640" s="526"/>
      <c r="D640" s="527"/>
      <c r="E640" s="527"/>
      <c r="F640" s="527"/>
      <c r="G640" s="527"/>
      <c r="H640" s="530"/>
      <c r="I640" s="175" t="s">
        <v>78</v>
      </c>
      <c r="J640" s="171">
        <v>-503.51</v>
      </c>
      <c r="K640" s="172"/>
      <c r="L640" s="177">
        <v>0</v>
      </c>
      <c r="M640" s="177">
        <v>-3424.9</v>
      </c>
      <c r="N640" s="177">
        <v>0</v>
      </c>
      <c r="O640" s="177">
        <v>-3424.9</v>
      </c>
      <c r="P640" s="172"/>
      <c r="Q640" s="177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8">
        <v>-75.526499999999999</v>
      </c>
      <c r="AQ640" s="178">
        <v>-75.526499999999999</v>
      </c>
      <c r="AR640" s="178">
        <v>-75.526499999999999</v>
      </c>
      <c r="AS640" s="172"/>
      <c r="AT640" s="172"/>
      <c r="AU640" s="172"/>
      <c r="AV640" s="172"/>
      <c r="AW640" s="172"/>
      <c r="AX640" s="172"/>
      <c r="AY640" s="172"/>
      <c r="AZ640" s="172"/>
      <c r="BA640" s="172"/>
      <c r="BB640" s="172"/>
      <c r="BC640" s="172"/>
      <c r="BD640" s="178">
        <v>-75.526499999999999</v>
      </c>
      <c r="BE640" s="172"/>
      <c r="BF640" s="178">
        <v>-75.526499999999999</v>
      </c>
      <c r="BG640" s="178">
        <v>-75.526499999999999</v>
      </c>
      <c r="BH640" s="172"/>
      <c r="BI640" s="172"/>
      <c r="BJ640" s="172"/>
      <c r="BK640" s="172"/>
      <c r="BL640" s="178">
        <v>-50.350999999999999</v>
      </c>
      <c r="BM640" s="172"/>
      <c r="BN640" s="172"/>
      <c r="BO640" s="172"/>
      <c r="BP640"/>
    </row>
    <row r="641" spans="1:68" ht="12.75" x14ac:dyDescent="0.2">
      <c r="A641" s="169"/>
      <c r="B641" s="173">
        <v>207</v>
      </c>
      <c r="C641" s="526" t="s">
        <v>1186</v>
      </c>
      <c r="D641" s="527" t="s">
        <v>1188</v>
      </c>
      <c r="E641" s="527"/>
      <c r="F641" s="527"/>
      <c r="G641" s="527"/>
      <c r="H641" s="530" t="s">
        <v>170</v>
      </c>
      <c r="I641" s="169"/>
      <c r="J641" s="169"/>
      <c r="K641" s="174">
        <v>-117.2</v>
      </c>
      <c r="L641" s="174">
        <v>-117.2</v>
      </c>
      <c r="M641" s="174">
        <v>-121.09</v>
      </c>
      <c r="N641" s="174">
        <v>0</v>
      </c>
      <c r="O641" s="174">
        <v>-121.09</v>
      </c>
      <c r="P641" s="174">
        <v>-121.09</v>
      </c>
      <c r="Q641" s="174">
        <v>-121.09</v>
      </c>
      <c r="R641" s="174">
        <v>-153.57999999999998</v>
      </c>
      <c r="S641" s="174"/>
      <c r="T641" s="174"/>
      <c r="U641" s="174"/>
      <c r="V641" s="174"/>
      <c r="W641" s="174"/>
      <c r="X641" s="174"/>
      <c r="Y641" s="174"/>
      <c r="Z641" s="174"/>
      <c r="AA641" s="174"/>
      <c r="AB641" s="174"/>
      <c r="AC641" s="174"/>
      <c r="AD641" s="174"/>
      <c r="AE641" s="174"/>
      <c r="AF641" s="174"/>
      <c r="AG641" s="174"/>
      <c r="AH641" s="174"/>
      <c r="AI641" s="174"/>
      <c r="AJ641" s="174"/>
      <c r="AK641" s="174"/>
      <c r="AL641" s="174"/>
      <c r="AM641" s="174"/>
      <c r="AN641" s="174"/>
      <c r="AO641" s="174"/>
      <c r="AP641" s="174">
        <v>-21.6</v>
      </c>
      <c r="AQ641" s="174">
        <v>-21.74</v>
      </c>
      <c r="AR641" s="174">
        <v>-21.88</v>
      </c>
      <c r="AS641" s="174"/>
      <c r="AT641" s="174"/>
      <c r="AU641" s="174"/>
      <c r="AV641" s="174"/>
      <c r="AW641" s="174"/>
      <c r="AX641" s="174"/>
      <c r="AY641" s="174"/>
      <c r="AZ641" s="174"/>
      <c r="BA641" s="174"/>
      <c r="BB641" s="174"/>
      <c r="BC641" s="174"/>
      <c r="BD641" s="174">
        <v>-23.65</v>
      </c>
      <c r="BE641" s="174"/>
      <c r="BF641" s="174">
        <v>-23.96</v>
      </c>
      <c r="BG641" s="174">
        <v>-24.11</v>
      </c>
      <c r="BH641" s="174"/>
      <c r="BI641" s="174"/>
      <c r="BJ641" s="174"/>
      <c r="BK641" s="174"/>
      <c r="BL641" s="177">
        <v>-16.64</v>
      </c>
      <c r="BM641" s="177"/>
      <c r="BN641" s="177"/>
      <c r="BO641" s="177"/>
      <c r="BP641" s="77"/>
    </row>
    <row r="642" spans="1:68" ht="12.75" x14ac:dyDescent="0.2">
      <c r="A642" s="168"/>
      <c r="B642" s="168"/>
      <c r="C642" s="526"/>
      <c r="D642" s="527"/>
      <c r="E642" s="527"/>
      <c r="F642" s="527"/>
      <c r="G642" s="527"/>
      <c r="H642" s="530"/>
      <c r="I642" s="175" t="s">
        <v>78</v>
      </c>
      <c r="J642" s="171">
        <v>-48.7</v>
      </c>
      <c r="K642" s="172"/>
      <c r="L642" s="177">
        <v>0</v>
      </c>
      <c r="M642" s="177">
        <v>-117.2</v>
      </c>
      <c r="N642" s="177">
        <v>0</v>
      </c>
      <c r="O642" s="177">
        <v>-117.2</v>
      </c>
      <c r="P642" s="172"/>
      <c r="Q642" s="177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8">
        <v>-7.3049999999999997</v>
      </c>
      <c r="AQ642" s="178">
        <v>-7.3049999999999997</v>
      </c>
      <c r="AR642" s="178">
        <v>-7.3049999999999997</v>
      </c>
      <c r="AS642" s="172"/>
      <c r="AT642" s="172"/>
      <c r="AU642" s="172"/>
      <c r="AV642" s="172"/>
      <c r="AW642" s="172"/>
      <c r="AX642" s="172"/>
      <c r="AY642" s="172"/>
      <c r="AZ642" s="172"/>
      <c r="BA642" s="172"/>
      <c r="BB642" s="172"/>
      <c r="BC642" s="172"/>
      <c r="BD642" s="178">
        <v>-7.3049999999999997</v>
      </c>
      <c r="BE642" s="172"/>
      <c r="BF642" s="178">
        <v>-7.3049999999999997</v>
      </c>
      <c r="BG642" s="178">
        <v>-7.3049999999999997</v>
      </c>
      <c r="BH642" s="172"/>
      <c r="BI642" s="172"/>
      <c r="BJ642" s="172"/>
      <c r="BK642" s="172"/>
      <c r="BL642" s="178">
        <v>-4.87</v>
      </c>
      <c r="BM642" s="172"/>
      <c r="BN642" s="172"/>
      <c r="BO642" s="172"/>
      <c r="BP642"/>
    </row>
    <row r="643" spans="1:68" ht="12.75" x14ac:dyDescent="0.2">
      <c r="A643" s="169"/>
      <c r="B643" s="173">
        <v>208</v>
      </c>
      <c r="C643" s="526" t="s">
        <v>1186</v>
      </c>
      <c r="D643" s="527" t="s">
        <v>1189</v>
      </c>
      <c r="E643" s="527"/>
      <c r="F643" s="527"/>
      <c r="G643" s="527"/>
      <c r="H643" s="530" t="s">
        <v>149</v>
      </c>
      <c r="I643" s="169"/>
      <c r="J643" s="169"/>
      <c r="K643" s="174">
        <v>4774.55</v>
      </c>
      <c r="L643" s="174">
        <v>4774.55</v>
      </c>
      <c r="M643" s="174">
        <v>4933.09</v>
      </c>
      <c r="N643" s="174">
        <v>0</v>
      </c>
      <c r="O643" s="174">
        <v>4933.09</v>
      </c>
      <c r="P643" s="174">
        <v>4933.09</v>
      </c>
      <c r="Q643" s="174">
        <v>4933.09</v>
      </c>
      <c r="R643" s="174">
        <v>6256.7900000000009</v>
      </c>
      <c r="S643" s="174"/>
      <c r="T643" s="174"/>
      <c r="U643" s="174"/>
      <c r="V643" s="174"/>
      <c r="W643" s="174"/>
      <c r="X643" s="174"/>
      <c r="Y643" s="174"/>
      <c r="Z643" s="174"/>
      <c r="AA643" s="174"/>
      <c r="AB643" s="174"/>
      <c r="AC643" s="174"/>
      <c r="AD643" s="174"/>
      <c r="AE643" s="174"/>
      <c r="AF643" s="174"/>
      <c r="AG643" s="174"/>
      <c r="AH643" s="174"/>
      <c r="AI643" s="174"/>
      <c r="AJ643" s="174"/>
      <c r="AK643" s="174"/>
      <c r="AL643" s="174"/>
      <c r="AM643" s="174"/>
      <c r="AN643" s="174"/>
      <c r="AO643" s="174"/>
      <c r="AP643" s="174">
        <v>880.12</v>
      </c>
      <c r="AQ643" s="174">
        <v>885.85</v>
      </c>
      <c r="AR643" s="174">
        <v>891.6</v>
      </c>
      <c r="AS643" s="174"/>
      <c r="AT643" s="174"/>
      <c r="AU643" s="174"/>
      <c r="AV643" s="174"/>
      <c r="AW643" s="174"/>
      <c r="AX643" s="174"/>
      <c r="AY643" s="174"/>
      <c r="AZ643" s="174"/>
      <c r="BA643" s="174"/>
      <c r="BB643" s="174"/>
      <c r="BC643" s="174"/>
      <c r="BD643" s="174">
        <v>963.69</v>
      </c>
      <c r="BE643" s="174"/>
      <c r="BF643" s="174">
        <v>976.26</v>
      </c>
      <c r="BG643" s="174">
        <v>982.6</v>
      </c>
      <c r="BH643" s="174"/>
      <c r="BI643" s="174"/>
      <c r="BJ643" s="174"/>
      <c r="BK643" s="174"/>
      <c r="BL643" s="177">
        <v>676.67</v>
      </c>
      <c r="BM643" s="177"/>
      <c r="BN643" s="177"/>
      <c r="BO643" s="177"/>
      <c r="BP643" s="77"/>
    </row>
    <row r="644" spans="1:68" ht="12.75" x14ac:dyDescent="0.2">
      <c r="A644" s="168"/>
      <c r="B644" s="168"/>
      <c r="C644" s="526"/>
      <c r="D644" s="527"/>
      <c r="E644" s="527"/>
      <c r="F644" s="527"/>
      <c r="G644" s="527"/>
      <c r="H644" s="530"/>
      <c r="I644" s="175" t="s">
        <v>78</v>
      </c>
      <c r="J644" s="171">
        <v>515.19000000000005</v>
      </c>
      <c r="K644" s="172"/>
      <c r="L644" s="177">
        <v>0</v>
      </c>
      <c r="M644" s="177">
        <v>4774.55</v>
      </c>
      <c r="N644" s="177">
        <v>0</v>
      </c>
      <c r="O644" s="177">
        <v>4774.55</v>
      </c>
      <c r="P644" s="172"/>
      <c r="Q644" s="177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8">
        <v>77.278499999999994</v>
      </c>
      <c r="AQ644" s="178">
        <v>77.278499999999994</v>
      </c>
      <c r="AR644" s="178">
        <v>77.278499999999994</v>
      </c>
      <c r="AS644" s="172"/>
      <c r="AT644" s="172"/>
      <c r="AU644" s="172"/>
      <c r="AV644" s="172"/>
      <c r="AW644" s="172"/>
      <c r="AX644" s="172"/>
      <c r="AY644" s="172"/>
      <c r="AZ644" s="172"/>
      <c r="BA644" s="172"/>
      <c r="BB644" s="172"/>
      <c r="BC644" s="172"/>
      <c r="BD644" s="178">
        <v>77.278499999999994</v>
      </c>
      <c r="BE644" s="172"/>
      <c r="BF644" s="178">
        <v>77.278499999999994</v>
      </c>
      <c r="BG644" s="178">
        <v>77.278499999999994</v>
      </c>
      <c r="BH644" s="172"/>
      <c r="BI644" s="172"/>
      <c r="BJ644" s="172"/>
      <c r="BK644" s="172"/>
      <c r="BL644" s="178">
        <v>51.518999999999998</v>
      </c>
      <c r="BM644" s="172"/>
      <c r="BN644" s="172"/>
      <c r="BO644" s="172"/>
      <c r="BP644"/>
    </row>
    <row r="645" spans="1:68" ht="12.75" x14ac:dyDescent="0.2">
      <c r="A645" s="169"/>
      <c r="B645" s="173">
        <v>209</v>
      </c>
      <c r="C645" s="526" t="s">
        <v>1186</v>
      </c>
      <c r="D645" s="527" t="s">
        <v>398</v>
      </c>
      <c r="E645" s="527"/>
      <c r="F645" s="527"/>
      <c r="G645" s="527"/>
      <c r="H645" s="530" t="s">
        <v>202</v>
      </c>
      <c r="I645" s="169"/>
      <c r="J645" s="169"/>
      <c r="K645" s="174">
        <v>-410.53</v>
      </c>
      <c r="L645" s="174">
        <v>-414.05</v>
      </c>
      <c r="M645" s="174">
        <v>-424.16</v>
      </c>
      <c r="N645" s="174">
        <v>0</v>
      </c>
      <c r="O645" s="174">
        <v>-424.16</v>
      </c>
      <c r="P645" s="174">
        <v>-424.16</v>
      </c>
      <c r="Q645" s="174">
        <v>-427.8</v>
      </c>
      <c r="R645" s="174">
        <v>-539.06999999999994</v>
      </c>
      <c r="S645" s="174"/>
      <c r="T645" s="174"/>
      <c r="U645" s="174"/>
      <c r="V645" s="174"/>
      <c r="W645" s="174"/>
      <c r="X645" s="174"/>
      <c r="Y645" s="174"/>
      <c r="Z645" s="174"/>
      <c r="AA645" s="174"/>
      <c r="AB645" s="174"/>
      <c r="AC645" s="174"/>
      <c r="AD645" s="174"/>
      <c r="AE645" s="174"/>
      <c r="AF645" s="174"/>
      <c r="AG645" s="174"/>
      <c r="AH645" s="174"/>
      <c r="AI645" s="174"/>
      <c r="AJ645" s="174"/>
      <c r="AK645" s="174"/>
      <c r="AL645" s="174"/>
      <c r="AM645" s="174"/>
      <c r="AN645" s="174"/>
      <c r="AO645" s="174"/>
      <c r="AP645" s="174">
        <v>-75.67</v>
      </c>
      <c r="AQ645" s="174">
        <v>-76.16</v>
      </c>
      <c r="AR645" s="174">
        <v>-76.66</v>
      </c>
      <c r="AS645" s="174"/>
      <c r="AT645" s="174"/>
      <c r="AU645" s="174"/>
      <c r="AV645" s="174"/>
      <c r="AW645" s="174"/>
      <c r="AX645" s="174"/>
      <c r="AY645" s="174"/>
      <c r="AZ645" s="174"/>
      <c r="BA645" s="174"/>
      <c r="BB645" s="174"/>
      <c r="BC645" s="174"/>
      <c r="BD645" s="174">
        <v>-82.86</v>
      </c>
      <c r="BE645" s="174"/>
      <c r="BF645" s="174">
        <v>-84.3</v>
      </c>
      <c r="BG645" s="174">
        <v>-85.21</v>
      </c>
      <c r="BH645" s="174"/>
      <c r="BI645" s="174"/>
      <c r="BJ645" s="174"/>
      <c r="BK645" s="174"/>
      <c r="BL645" s="177">
        <v>-58.21</v>
      </c>
      <c r="BM645" s="177"/>
      <c r="BN645" s="177"/>
      <c r="BO645" s="177"/>
      <c r="BP645" s="77"/>
    </row>
    <row r="646" spans="1:68" ht="12.75" x14ac:dyDescent="0.2">
      <c r="A646" s="168"/>
      <c r="B646" s="168"/>
      <c r="C646" s="526"/>
      <c r="D646" s="527"/>
      <c r="E646" s="527"/>
      <c r="F646" s="527"/>
      <c r="G646" s="527"/>
      <c r="H646" s="530"/>
      <c r="I646" s="175" t="s">
        <v>1190</v>
      </c>
      <c r="J646" s="171">
        <v>-3.8956</v>
      </c>
      <c r="K646" s="172"/>
      <c r="L646" s="177">
        <v>-3.5200000000000387</v>
      </c>
      <c r="M646" s="177">
        <v>-410.53</v>
      </c>
      <c r="N646" s="177">
        <v>0</v>
      </c>
      <c r="O646" s="177">
        <v>-410.53</v>
      </c>
      <c r="P646" s="172"/>
      <c r="Q646" s="177">
        <v>-3.64</v>
      </c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8">
        <v>-0.58433999999999997</v>
      </c>
      <c r="AQ646" s="178">
        <v>-0.58433999999999997</v>
      </c>
      <c r="AR646" s="178">
        <v>-0.58433999999999997</v>
      </c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8">
        <v>-0.58433999999999997</v>
      </c>
      <c r="BE646" s="172"/>
      <c r="BF646" s="178">
        <v>-0.58433999999999997</v>
      </c>
      <c r="BG646" s="178">
        <v>-0.58433999999999997</v>
      </c>
      <c r="BH646" s="172"/>
      <c r="BI646" s="172"/>
      <c r="BJ646" s="172"/>
      <c r="BK646" s="172"/>
      <c r="BL646" s="178">
        <v>-0.38956000000000002</v>
      </c>
      <c r="BM646" s="172"/>
      <c r="BN646" s="172"/>
      <c r="BO646" s="172"/>
    </row>
    <row r="647" spans="1:68" ht="12.75" x14ac:dyDescent="0.2">
      <c r="A647" s="169"/>
      <c r="B647" s="173">
        <v>210</v>
      </c>
      <c r="C647" s="526" t="s">
        <v>1186</v>
      </c>
      <c r="D647" s="531" t="s">
        <v>1191</v>
      </c>
      <c r="E647" s="531"/>
      <c r="F647" s="531"/>
      <c r="G647" s="531"/>
      <c r="H647" s="530" t="s">
        <v>1116</v>
      </c>
      <c r="I647" s="169"/>
      <c r="J647" s="169"/>
      <c r="K647" s="174">
        <v>-2522.5700000000002</v>
      </c>
      <c r="L647" s="174">
        <v>-2522.5700000000002</v>
      </c>
      <c r="M647" s="174">
        <v>-2606.33</v>
      </c>
      <c r="N647" s="174">
        <v>0</v>
      </c>
      <c r="O647" s="174">
        <v>-2606.33</v>
      </c>
      <c r="P647" s="174">
        <v>-2606.33</v>
      </c>
      <c r="Q647" s="174">
        <v>-2606.33</v>
      </c>
      <c r="R647" s="174">
        <v>-3305.7</v>
      </c>
      <c r="S647" s="174"/>
      <c r="T647" s="174"/>
      <c r="U647" s="174"/>
      <c r="V647" s="174"/>
      <c r="W647" s="174"/>
      <c r="X647" s="174"/>
      <c r="Y647" s="174"/>
      <c r="Z647" s="174"/>
      <c r="AA647" s="174"/>
      <c r="AB647" s="174"/>
      <c r="AC647" s="174"/>
      <c r="AD647" s="174"/>
      <c r="AE647" s="174"/>
      <c r="AF647" s="174"/>
      <c r="AG647" s="174"/>
      <c r="AH647" s="174"/>
      <c r="AI647" s="174"/>
      <c r="AJ647" s="174"/>
      <c r="AK647" s="174"/>
      <c r="AL647" s="174"/>
      <c r="AM647" s="174"/>
      <c r="AN647" s="174"/>
      <c r="AO647" s="174"/>
      <c r="AP647" s="174">
        <v>-465</v>
      </c>
      <c r="AQ647" s="174">
        <v>-468.03</v>
      </c>
      <c r="AR647" s="174">
        <v>-471.07</v>
      </c>
      <c r="AS647" s="174"/>
      <c r="AT647" s="174"/>
      <c r="AU647" s="174"/>
      <c r="AV647" s="174"/>
      <c r="AW647" s="174"/>
      <c r="AX647" s="174"/>
      <c r="AY647" s="174"/>
      <c r="AZ647" s="174"/>
      <c r="BA647" s="174"/>
      <c r="BB647" s="174"/>
      <c r="BC647" s="174"/>
      <c r="BD647" s="174">
        <v>-509.16</v>
      </c>
      <c r="BE647" s="174"/>
      <c r="BF647" s="174">
        <v>-515.79999999999995</v>
      </c>
      <c r="BG647" s="174">
        <v>-519.15</v>
      </c>
      <c r="BH647" s="174"/>
      <c r="BI647" s="174"/>
      <c r="BJ647" s="174"/>
      <c r="BK647" s="174"/>
      <c r="BL647" s="177">
        <v>-357.49</v>
      </c>
      <c r="BM647" s="177"/>
      <c r="BN647" s="177"/>
      <c r="BO647" s="177"/>
    </row>
    <row r="648" spans="1:68" ht="12.75" x14ac:dyDescent="0.2">
      <c r="A648" s="168"/>
      <c r="B648" s="168"/>
      <c r="C648" s="526"/>
      <c r="D648" s="531"/>
      <c r="E648" s="531"/>
      <c r="F648" s="531"/>
      <c r="G648" s="531"/>
      <c r="H648" s="530"/>
      <c r="I648" s="175" t="s">
        <v>102</v>
      </c>
      <c r="J648" s="171">
        <v>-1.9478</v>
      </c>
      <c r="K648" s="172"/>
      <c r="L648" s="177">
        <v>0</v>
      </c>
      <c r="M648" s="177">
        <v>-2522.5700000000002</v>
      </c>
      <c r="N648" s="177">
        <v>0</v>
      </c>
      <c r="O648" s="177">
        <v>-2522.5700000000002</v>
      </c>
      <c r="P648" s="172"/>
      <c r="Q648" s="177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8">
        <v>-0.29216999999999999</v>
      </c>
      <c r="AQ648" s="178">
        <v>-0.29216999999999999</v>
      </c>
      <c r="AR648" s="178">
        <v>-0.29216999999999999</v>
      </c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8">
        <v>-0.29216999999999999</v>
      </c>
      <c r="BE648" s="172"/>
      <c r="BF648" s="178">
        <v>-0.29216999999999999</v>
      </c>
      <c r="BG648" s="178">
        <v>-0.29216999999999999</v>
      </c>
      <c r="BH648" s="172"/>
      <c r="BI648" s="172"/>
      <c r="BJ648" s="172"/>
      <c r="BK648" s="172"/>
      <c r="BL648" s="178">
        <v>-0.19478000000000001</v>
      </c>
      <c r="BM648" s="172"/>
      <c r="BN648" s="172"/>
      <c r="BO648" s="172"/>
    </row>
    <row r="649" spans="1:68" ht="12.75" x14ac:dyDescent="0.2">
      <c r="A649" s="169"/>
      <c r="B649" s="173">
        <v>211</v>
      </c>
      <c r="C649" s="526" t="s">
        <v>1186</v>
      </c>
      <c r="D649" s="531" t="s">
        <v>1192</v>
      </c>
      <c r="E649" s="531"/>
      <c r="F649" s="531"/>
      <c r="G649" s="531"/>
      <c r="H649" s="530" t="s">
        <v>1117</v>
      </c>
      <c r="I649" s="169"/>
      <c r="J649" s="169"/>
      <c r="K649" s="174">
        <v>-892.45</v>
      </c>
      <c r="L649" s="174">
        <v>-892.45</v>
      </c>
      <c r="M649" s="174">
        <v>-922.08</v>
      </c>
      <c r="N649" s="174">
        <v>0</v>
      </c>
      <c r="O649" s="174">
        <v>-922.08</v>
      </c>
      <c r="P649" s="174">
        <v>-922.08</v>
      </c>
      <c r="Q649" s="174">
        <v>-922.08</v>
      </c>
      <c r="R649" s="174">
        <v>-1169.5</v>
      </c>
      <c r="S649" s="174"/>
      <c r="T649" s="174"/>
      <c r="U649" s="174"/>
      <c r="V649" s="174"/>
      <c r="W649" s="174"/>
      <c r="X649" s="174"/>
      <c r="Y649" s="174"/>
      <c r="Z649" s="174"/>
      <c r="AA649" s="174"/>
      <c r="AB649" s="174"/>
      <c r="AC649" s="174"/>
      <c r="AD649" s="174"/>
      <c r="AE649" s="174"/>
      <c r="AF649" s="174"/>
      <c r="AG649" s="174"/>
      <c r="AH649" s="174"/>
      <c r="AI649" s="174"/>
      <c r="AJ649" s="174"/>
      <c r="AK649" s="174"/>
      <c r="AL649" s="174"/>
      <c r="AM649" s="174"/>
      <c r="AN649" s="174"/>
      <c r="AO649" s="174"/>
      <c r="AP649" s="174">
        <v>-164.51</v>
      </c>
      <c r="AQ649" s="174">
        <v>-165.58</v>
      </c>
      <c r="AR649" s="174">
        <v>-166.65</v>
      </c>
      <c r="AS649" s="174"/>
      <c r="AT649" s="174"/>
      <c r="AU649" s="174"/>
      <c r="AV649" s="174"/>
      <c r="AW649" s="174"/>
      <c r="AX649" s="174"/>
      <c r="AY649" s="174"/>
      <c r="AZ649" s="174"/>
      <c r="BA649" s="174"/>
      <c r="BB649" s="174"/>
      <c r="BC649" s="174"/>
      <c r="BD649" s="174">
        <v>-180.13</v>
      </c>
      <c r="BE649" s="174"/>
      <c r="BF649" s="174">
        <v>-182.48</v>
      </c>
      <c r="BG649" s="174">
        <v>-183.66</v>
      </c>
      <c r="BH649" s="174"/>
      <c r="BI649" s="174"/>
      <c r="BJ649" s="174"/>
      <c r="BK649" s="174"/>
      <c r="BL649" s="177">
        <v>-126.49</v>
      </c>
      <c r="BM649" s="177"/>
      <c r="BN649" s="177"/>
      <c r="BO649" s="177"/>
    </row>
    <row r="650" spans="1:68" ht="12.75" x14ac:dyDescent="0.2">
      <c r="A650" s="168"/>
      <c r="B650" s="168"/>
      <c r="C650" s="526"/>
      <c r="D650" s="531"/>
      <c r="E650" s="531"/>
      <c r="F650" s="531"/>
      <c r="G650" s="531"/>
      <c r="H650" s="530"/>
      <c r="I650" s="175" t="s">
        <v>102</v>
      </c>
      <c r="J650" s="171">
        <v>-1.9478</v>
      </c>
      <c r="K650" s="172"/>
      <c r="L650" s="177">
        <v>0</v>
      </c>
      <c r="M650" s="177">
        <v>-892.45</v>
      </c>
      <c r="N650" s="177">
        <v>0</v>
      </c>
      <c r="O650" s="177">
        <v>-892.45</v>
      </c>
      <c r="P650" s="172"/>
      <c r="Q650" s="177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8">
        <v>-0.29216999999999999</v>
      </c>
      <c r="AQ650" s="178">
        <v>-0.29216999999999999</v>
      </c>
      <c r="AR650" s="178">
        <v>-0.29216999999999999</v>
      </c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8">
        <v>-0.29216999999999999</v>
      </c>
      <c r="BE650" s="172"/>
      <c r="BF650" s="178">
        <v>-0.29216999999999999</v>
      </c>
      <c r="BG650" s="178">
        <v>-0.29216999999999999</v>
      </c>
      <c r="BH650" s="172"/>
      <c r="BI650" s="172"/>
      <c r="BJ650" s="172"/>
      <c r="BK650" s="172"/>
      <c r="BL650" s="178">
        <v>-0.19478000000000001</v>
      </c>
      <c r="BM650" s="172"/>
      <c r="BN650" s="172"/>
      <c r="BO650" s="172"/>
    </row>
    <row r="651" spans="1:68" ht="12.75" x14ac:dyDescent="0.2">
      <c r="A651" s="169"/>
      <c r="B651" s="173">
        <v>212</v>
      </c>
      <c r="C651" s="526" t="s">
        <v>1186</v>
      </c>
      <c r="D651" s="531" t="s">
        <v>1193</v>
      </c>
      <c r="E651" s="531"/>
      <c r="F651" s="531"/>
      <c r="G651" s="531"/>
      <c r="H651" s="530" t="s">
        <v>1118</v>
      </c>
      <c r="I651" s="169"/>
      <c r="J651" s="169"/>
      <c r="K651" s="174">
        <v>-853.59</v>
      </c>
      <c r="L651" s="174">
        <v>-853.59</v>
      </c>
      <c r="M651" s="174">
        <v>-881.93</v>
      </c>
      <c r="N651" s="174">
        <v>0</v>
      </c>
      <c r="O651" s="174">
        <v>-881.93</v>
      </c>
      <c r="P651" s="174">
        <v>-881.93</v>
      </c>
      <c r="Q651" s="174">
        <v>-881.93</v>
      </c>
      <c r="R651" s="174">
        <v>-1118.58</v>
      </c>
      <c r="S651" s="174"/>
      <c r="T651" s="174"/>
      <c r="U651" s="174"/>
      <c r="V651" s="174"/>
      <c r="W651" s="174"/>
      <c r="X651" s="174"/>
      <c r="Y651" s="174"/>
      <c r="Z651" s="174"/>
      <c r="AA651" s="174"/>
      <c r="AB651" s="174"/>
      <c r="AC651" s="174"/>
      <c r="AD651" s="174"/>
      <c r="AE651" s="174"/>
      <c r="AF651" s="174"/>
      <c r="AG651" s="174"/>
      <c r="AH651" s="174"/>
      <c r="AI651" s="174"/>
      <c r="AJ651" s="174"/>
      <c r="AK651" s="174"/>
      <c r="AL651" s="174"/>
      <c r="AM651" s="174"/>
      <c r="AN651" s="174"/>
      <c r="AO651" s="174"/>
      <c r="AP651" s="174">
        <v>-157.35</v>
      </c>
      <c r="AQ651" s="174">
        <v>-158.37</v>
      </c>
      <c r="AR651" s="174">
        <v>-159.4</v>
      </c>
      <c r="AS651" s="174"/>
      <c r="AT651" s="174"/>
      <c r="AU651" s="174"/>
      <c r="AV651" s="174"/>
      <c r="AW651" s="174"/>
      <c r="AX651" s="174"/>
      <c r="AY651" s="174"/>
      <c r="AZ651" s="174"/>
      <c r="BA651" s="174"/>
      <c r="BB651" s="174"/>
      <c r="BC651" s="174"/>
      <c r="BD651" s="174">
        <v>-172.29</v>
      </c>
      <c r="BE651" s="174"/>
      <c r="BF651" s="174">
        <v>-174.54</v>
      </c>
      <c r="BG651" s="174">
        <v>-175.67</v>
      </c>
      <c r="BH651" s="174"/>
      <c r="BI651" s="174"/>
      <c r="BJ651" s="174"/>
      <c r="BK651" s="174"/>
      <c r="BL651" s="177">
        <v>-120.96</v>
      </c>
      <c r="BM651" s="177"/>
      <c r="BN651" s="177"/>
      <c r="BO651" s="177"/>
    </row>
    <row r="652" spans="1:68" ht="12.75" x14ac:dyDescent="0.2">
      <c r="A652" s="168"/>
      <c r="B652" s="168"/>
      <c r="C652" s="526"/>
      <c r="D652" s="531"/>
      <c r="E652" s="531"/>
      <c r="F652" s="531"/>
      <c r="G652" s="531"/>
      <c r="H652" s="530"/>
      <c r="I652" s="175" t="s">
        <v>102</v>
      </c>
      <c r="J652" s="171">
        <v>-1.9478</v>
      </c>
      <c r="K652" s="172"/>
      <c r="L652" s="177">
        <v>0</v>
      </c>
      <c r="M652" s="177">
        <v>-853.59</v>
      </c>
      <c r="N652" s="177">
        <v>0</v>
      </c>
      <c r="O652" s="177">
        <v>-853.59</v>
      </c>
      <c r="P652" s="172"/>
      <c r="Q652" s="177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8">
        <v>-0.29216999999999999</v>
      </c>
      <c r="AQ652" s="178">
        <v>-0.29216999999999999</v>
      </c>
      <c r="AR652" s="178">
        <v>-0.29216999999999999</v>
      </c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8">
        <v>-0.29216999999999999</v>
      </c>
      <c r="BE652" s="172"/>
      <c r="BF652" s="178">
        <v>-0.29216999999999999</v>
      </c>
      <c r="BG652" s="178">
        <v>-0.29216999999999999</v>
      </c>
      <c r="BH652" s="172"/>
      <c r="BI652" s="172"/>
      <c r="BJ652" s="172"/>
      <c r="BK652" s="172"/>
      <c r="BL652" s="178">
        <v>-0.19478000000000001</v>
      </c>
      <c r="BM652" s="172"/>
      <c r="BN652" s="172"/>
      <c r="BO652" s="172"/>
    </row>
    <row r="653" spans="1:68" ht="12.75" x14ac:dyDescent="0.2">
      <c r="A653" s="169"/>
      <c r="B653" s="173">
        <v>213</v>
      </c>
      <c r="C653" s="526" t="s">
        <v>1186</v>
      </c>
      <c r="D653" s="531" t="s">
        <v>1194</v>
      </c>
      <c r="E653" s="531"/>
      <c r="F653" s="531"/>
      <c r="G653" s="531"/>
      <c r="H653" s="530" t="s">
        <v>1120</v>
      </c>
      <c r="I653" s="169"/>
      <c r="J653" s="169"/>
      <c r="K653" s="174">
        <v>-705.18</v>
      </c>
      <c r="L653" s="174">
        <v>-705.18</v>
      </c>
      <c r="M653" s="174">
        <v>-728.6</v>
      </c>
      <c r="N653" s="174">
        <v>0</v>
      </c>
      <c r="O653" s="174">
        <v>-728.6</v>
      </c>
      <c r="P653" s="174">
        <v>-728.6</v>
      </c>
      <c r="Q653" s="174">
        <v>-728.6</v>
      </c>
      <c r="R653" s="174">
        <v>-924.1099999999999</v>
      </c>
      <c r="S653" s="174"/>
      <c r="T653" s="174"/>
      <c r="U653" s="174"/>
      <c r="V653" s="174"/>
      <c r="W653" s="174"/>
      <c r="X653" s="174"/>
      <c r="Y653" s="174"/>
      <c r="Z653" s="174"/>
      <c r="AA653" s="174"/>
      <c r="AB653" s="174"/>
      <c r="AC653" s="174"/>
      <c r="AD653" s="174"/>
      <c r="AE653" s="174"/>
      <c r="AF653" s="174"/>
      <c r="AG653" s="174"/>
      <c r="AH653" s="174"/>
      <c r="AI653" s="174"/>
      <c r="AJ653" s="174"/>
      <c r="AK653" s="174"/>
      <c r="AL653" s="174"/>
      <c r="AM653" s="174"/>
      <c r="AN653" s="174"/>
      <c r="AO653" s="174"/>
      <c r="AP653" s="174">
        <v>-129.99</v>
      </c>
      <c r="AQ653" s="174">
        <v>-130.84</v>
      </c>
      <c r="AR653" s="174">
        <v>-131.69</v>
      </c>
      <c r="AS653" s="174"/>
      <c r="AT653" s="174"/>
      <c r="AU653" s="174"/>
      <c r="AV653" s="174"/>
      <c r="AW653" s="174"/>
      <c r="AX653" s="174"/>
      <c r="AY653" s="174"/>
      <c r="AZ653" s="174"/>
      <c r="BA653" s="174"/>
      <c r="BB653" s="174"/>
      <c r="BC653" s="174"/>
      <c r="BD653" s="174">
        <v>-142.33000000000001</v>
      </c>
      <c r="BE653" s="174"/>
      <c r="BF653" s="174">
        <v>-144.19</v>
      </c>
      <c r="BG653" s="174">
        <v>-145.13</v>
      </c>
      <c r="BH653" s="174"/>
      <c r="BI653" s="174"/>
      <c r="BJ653" s="174"/>
      <c r="BK653" s="174"/>
      <c r="BL653" s="177">
        <v>-99.94</v>
      </c>
      <c r="BM653" s="177"/>
      <c r="BN653" s="177"/>
      <c r="BO653" s="177"/>
    </row>
    <row r="654" spans="1:68" ht="12.75" x14ac:dyDescent="0.2">
      <c r="A654" s="168"/>
      <c r="B654" s="168"/>
      <c r="C654" s="526"/>
      <c r="D654" s="531"/>
      <c r="E654" s="531"/>
      <c r="F654" s="531"/>
      <c r="G654" s="531"/>
      <c r="H654" s="530"/>
      <c r="I654" s="175" t="s">
        <v>102</v>
      </c>
      <c r="J654" s="171">
        <v>-1.9478</v>
      </c>
      <c r="K654" s="172"/>
      <c r="L654" s="177">
        <v>0</v>
      </c>
      <c r="M654" s="177">
        <v>-705.18</v>
      </c>
      <c r="N654" s="177">
        <v>0</v>
      </c>
      <c r="O654" s="177">
        <v>-705.18</v>
      </c>
      <c r="P654" s="172"/>
      <c r="Q654" s="177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8">
        <v>-0.29216999999999999</v>
      </c>
      <c r="AQ654" s="178">
        <v>-0.29216999999999999</v>
      </c>
      <c r="AR654" s="178">
        <v>-0.29216999999999999</v>
      </c>
      <c r="AS654" s="172"/>
      <c r="AT654" s="172"/>
      <c r="AU654" s="172"/>
      <c r="AV654" s="172"/>
      <c r="AW654" s="172"/>
      <c r="AX654" s="172"/>
      <c r="AY654" s="172"/>
      <c r="AZ654" s="172"/>
      <c r="BA654" s="172"/>
      <c r="BB654" s="172"/>
      <c r="BC654" s="172"/>
      <c r="BD654" s="178">
        <v>-0.29216999999999999</v>
      </c>
      <c r="BE654" s="172"/>
      <c r="BF654" s="178">
        <v>-0.29216999999999999</v>
      </c>
      <c r="BG654" s="178">
        <v>-0.29216999999999999</v>
      </c>
      <c r="BH654" s="172"/>
      <c r="BI654" s="172"/>
      <c r="BJ654" s="172"/>
      <c r="BK654" s="172"/>
      <c r="BL654" s="178">
        <v>-0.19478000000000001</v>
      </c>
      <c r="BM654" s="172"/>
      <c r="BN654" s="172"/>
      <c r="BO654" s="172"/>
    </row>
    <row r="655" spans="1:68" ht="12.75" x14ac:dyDescent="0.2">
      <c r="A655" s="169"/>
      <c r="B655" s="173">
        <v>214</v>
      </c>
      <c r="C655" s="526" t="s">
        <v>1186</v>
      </c>
      <c r="D655" s="527" t="s">
        <v>1195</v>
      </c>
      <c r="E655" s="527"/>
      <c r="F655" s="527"/>
      <c r="G655" s="527"/>
      <c r="H655" s="530" t="s">
        <v>1196</v>
      </c>
      <c r="I655" s="169"/>
      <c r="J655" s="169"/>
      <c r="K655" s="174">
        <v>-566.04</v>
      </c>
      <c r="L655" s="174">
        <v>-570</v>
      </c>
      <c r="M655" s="174">
        <v>-584.84</v>
      </c>
      <c r="N655" s="174">
        <v>0</v>
      </c>
      <c r="O655" s="174">
        <v>-584.84</v>
      </c>
      <c r="P655" s="174">
        <v>-584.84</v>
      </c>
      <c r="Q655" s="174">
        <v>-588.93000000000006</v>
      </c>
      <c r="R655" s="174">
        <v>-743</v>
      </c>
      <c r="S655" s="174"/>
      <c r="T655" s="174"/>
      <c r="U655" s="174"/>
      <c r="V655" s="174"/>
      <c r="W655" s="174"/>
      <c r="X655" s="174"/>
      <c r="Y655" s="174"/>
      <c r="Z655" s="174"/>
      <c r="AA655" s="174"/>
      <c r="AB655" s="174"/>
      <c r="AC655" s="174"/>
      <c r="AD655" s="174"/>
      <c r="AE655" s="174"/>
      <c r="AF655" s="174"/>
      <c r="AG655" s="174"/>
      <c r="AH655" s="174"/>
      <c r="AI655" s="174"/>
      <c r="AJ655" s="174"/>
      <c r="AK655" s="174"/>
      <c r="AL655" s="174"/>
      <c r="AM655" s="174"/>
      <c r="AN655" s="174"/>
      <c r="AO655" s="174"/>
      <c r="AP655" s="174">
        <v>-104.35</v>
      </c>
      <c r="AQ655" s="174">
        <v>-105.03</v>
      </c>
      <c r="AR655" s="174">
        <v>-105.71</v>
      </c>
      <c r="AS655" s="174"/>
      <c r="AT655" s="174"/>
      <c r="AU655" s="174"/>
      <c r="AV655" s="174"/>
      <c r="AW655" s="174"/>
      <c r="AX655" s="174"/>
      <c r="AY655" s="174"/>
      <c r="AZ655" s="174"/>
      <c r="BA655" s="174"/>
      <c r="BB655" s="174"/>
      <c r="BC655" s="174"/>
      <c r="BD655" s="174">
        <v>-114.26</v>
      </c>
      <c r="BE655" s="174"/>
      <c r="BF655" s="174">
        <v>-116.15</v>
      </c>
      <c r="BG655" s="174">
        <v>-117.31</v>
      </c>
      <c r="BH655" s="174"/>
      <c r="BI655" s="174"/>
      <c r="BJ655" s="174"/>
      <c r="BK655" s="174"/>
      <c r="BL655" s="177">
        <v>-80.19</v>
      </c>
      <c r="BM655" s="177"/>
      <c r="BN655" s="177"/>
      <c r="BO655" s="177"/>
    </row>
    <row r="656" spans="1:68" ht="12.75" x14ac:dyDescent="0.2">
      <c r="A656" s="168"/>
      <c r="B656" s="168"/>
      <c r="C656" s="526"/>
      <c r="D656" s="527"/>
      <c r="E656" s="527"/>
      <c r="F656" s="527"/>
      <c r="G656" s="527"/>
      <c r="H656" s="530"/>
      <c r="I656" s="175" t="s">
        <v>102</v>
      </c>
      <c r="J656" s="171">
        <v>-3.8956</v>
      </c>
      <c r="K656" s="172"/>
      <c r="L656" s="177">
        <v>-3.9600000000000364</v>
      </c>
      <c r="M656" s="177">
        <v>-566.04</v>
      </c>
      <c r="N656" s="177">
        <v>0</v>
      </c>
      <c r="O656" s="177">
        <v>-566.04</v>
      </c>
      <c r="P656" s="172"/>
      <c r="Q656" s="177">
        <v>-4.09</v>
      </c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8">
        <v>-0.58433999999999997</v>
      </c>
      <c r="AQ656" s="178">
        <v>-0.58433999999999997</v>
      </c>
      <c r="AR656" s="178">
        <v>-0.58433999999999997</v>
      </c>
      <c r="AS656" s="172"/>
      <c r="AT656" s="172"/>
      <c r="AU656" s="172"/>
      <c r="AV656" s="172"/>
      <c r="AW656" s="172"/>
      <c r="AX656" s="172"/>
      <c r="AY656" s="172"/>
      <c r="AZ656" s="172"/>
      <c r="BA656" s="172"/>
      <c r="BB656" s="172"/>
      <c r="BC656" s="172"/>
      <c r="BD656" s="178">
        <v>-0.58433999999999997</v>
      </c>
      <c r="BE656" s="172"/>
      <c r="BF656" s="178">
        <v>-0.58433999999999997</v>
      </c>
      <c r="BG656" s="178">
        <v>-0.58433999999999997</v>
      </c>
      <c r="BH656" s="172"/>
      <c r="BI656" s="172"/>
      <c r="BJ656" s="172"/>
      <c r="BK656" s="172"/>
      <c r="BL656" s="178">
        <v>-0.38956000000000002</v>
      </c>
      <c r="BM656" s="172"/>
      <c r="BN656" s="172"/>
      <c r="BO656" s="172"/>
    </row>
    <row r="657" spans="1:67" ht="12.75" x14ac:dyDescent="0.2">
      <c r="A657" s="169"/>
      <c r="B657" s="173">
        <v>215</v>
      </c>
      <c r="C657" s="526" t="s">
        <v>1186</v>
      </c>
      <c r="D657" s="531" t="s">
        <v>1197</v>
      </c>
      <c r="E657" s="531"/>
      <c r="F657" s="531"/>
      <c r="G657" s="531"/>
      <c r="H657" s="530" t="s">
        <v>139</v>
      </c>
      <c r="I657" s="169"/>
      <c r="J657" s="169"/>
      <c r="K657" s="174">
        <v>-698.32</v>
      </c>
      <c r="L657" s="174">
        <v>-698.32</v>
      </c>
      <c r="M657" s="174">
        <v>-721.51</v>
      </c>
      <c r="N657" s="174">
        <v>0</v>
      </c>
      <c r="O657" s="174">
        <v>-721.51</v>
      </c>
      <c r="P657" s="174">
        <v>-721.51</v>
      </c>
      <c r="Q657" s="174">
        <v>-721.51</v>
      </c>
      <c r="R657" s="174">
        <v>-915.1099999999999</v>
      </c>
      <c r="S657" s="174"/>
      <c r="T657" s="174"/>
      <c r="U657" s="174"/>
      <c r="V657" s="174"/>
      <c r="W657" s="174"/>
      <c r="X657" s="174"/>
      <c r="Y657" s="174"/>
      <c r="Z657" s="174"/>
      <c r="AA657" s="174"/>
      <c r="AB657" s="174"/>
      <c r="AC657" s="174"/>
      <c r="AD657" s="174"/>
      <c r="AE657" s="174"/>
      <c r="AF657" s="174"/>
      <c r="AG657" s="174"/>
      <c r="AH657" s="174"/>
      <c r="AI657" s="174"/>
      <c r="AJ657" s="174"/>
      <c r="AK657" s="174"/>
      <c r="AL657" s="174"/>
      <c r="AM657" s="174"/>
      <c r="AN657" s="174"/>
      <c r="AO657" s="174"/>
      <c r="AP657" s="174">
        <v>-128.72999999999999</v>
      </c>
      <c r="AQ657" s="174">
        <v>-129.57</v>
      </c>
      <c r="AR657" s="174">
        <v>-130.41</v>
      </c>
      <c r="AS657" s="174"/>
      <c r="AT657" s="174"/>
      <c r="AU657" s="174"/>
      <c r="AV657" s="174"/>
      <c r="AW657" s="174"/>
      <c r="AX657" s="174"/>
      <c r="AY657" s="174"/>
      <c r="AZ657" s="174"/>
      <c r="BA657" s="174"/>
      <c r="BB657" s="174"/>
      <c r="BC657" s="174"/>
      <c r="BD657" s="174">
        <v>-140.94999999999999</v>
      </c>
      <c r="BE657" s="174"/>
      <c r="BF657" s="174">
        <v>-142.79</v>
      </c>
      <c r="BG657" s="174">
        <v>-143.72</v>
      </c>
      <c r="BH657" s="174"/>
      <c r="BI657" s="174"/>
      <c r="BJ657" s="174"/>
      <c r="BK657" s="174"/>
      <c r="BL657" s="177">
        <v>-98.94</v>
      </c>
      <c r="BM657" s="177"/>
      <c r="BN657" s="177"/>
      <c r="BO657" s="177"/>
    </row>
    <row r="658" spans="1:67" ht="12.75" x14ac:dyDescent="0.2">
      <c r="A658" s="168"/>
      <c r="B658" s="168"/>
      <c r="C658" s="526"/>
      <c r="D658" s="531"/>
      <c r="E658" s="531"/>
      <c r="F658" s="531"/>
      <c r="G658" s="531"/>
      <c r="H658" s="530"/>
      <c r="I658" s="175" t="s">
        <v>102</v>
      </c>
      <c r="J658" s="171">
        <v>-13.634600000000001</v>
      </c>
      <c r="K658" s="172"/>
      <c r="L658" s="177">
        <v>0</v>
      </c>
      <c r="M658" s="177">
        <v>-698.32</v>
      </c>
      <c r="N658" s="177">
        <v>0</v>
      </c>
      <c r="O658" s="177">
        <v>-698.32</v>
      </c>
      <c r="P658" s="172"/>
      <c r="Q658" s="177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8">
        <v>-2.0451899999999998</v>
      </c>
      <c r="AQ658" s="178">
        <v>-2.0451899999999998</v>
      </c>
      <c r="AR658" s="178">
        <v>-2.0451899999999998</v>
      </c>
      <c r="AS658" s="172"/>
      <c r="AT658" s="172"/>
      <c r="AU658" s="172"/>
      <c r="AV658" s="172"/>
      <c r="AW658" s="172"/>
      <c r="AX658" s="172"/>
      <c r="AY658" s="172"/>
      <c r="AZ658" s="172"/>
      <c r="BA658" s="172"/>
      <c r="BB658" s="172"/>
      <c r="BC658" s="172"/>
      <c r="BD658" s="178">
        <v>-2.0451899999999998</v>
      </c>
      <c r="BE658" s="172"/>
      <c r="BF658" s="178">
        <v>-2.0451899999999998</v>
      </c>
      <c r="BG658" s="178">
        <v>-2.0451899999999998</v>
      </c>
      <c r="BH658" s="172"/>
      <c r="BI658" s="172"/>
      <c r="BJ658" s="172"/>
      <c r="BK658" s="172"/>
      <c r="BL658" s="178">
        <v>-1.3634599999999999</v>
      </c>
      <c r="BM658" s="172"/>
      <c r="BN658" s="172"/>
      <c r="BO658" s="172"/>
    </row>
    <row r="659" spans="1:67" ht="12.75" x14ac:dyDescent="0.2">
      <c r="A659" s="169"/>
      <c r="B659" s="173">
        <v>216</v>
      </c>
      <c r="C659" s="526" t="s">
        <v>1186</v>
      </c>
      <c r="D659" s="531" t="s">
        <v>1198</v>
      </c>
      <c r="E659" s="531"/>
      <c r="F659" s="531"/>
      <c r="G659" s="531"/>
      <c r="H659" s="530" t="s">
        <v>1124</v>
      </c>
      <c r="I659" s="169"/>
      <c r="J659" s="169"/>
      <c r="K659" s="174">
        <v>517.49</v>
      </c>
      <c r="L659" s="174">
        <v>517.49</v>
      </c>
      <c r="M659" s="174">
        <v>534.66999999999996</v>
      </c>
      <c r="N659" s="174">
        <v>0</v>
      </c>
      <c r="O659" s="174">
        <v>534.66999999999996</v>
      </c>
      <c r="P659" s="174">
        <v>534.66999999999996</v>
      </c>
      <c r="Q659" s="174">
        <v>534.66999999999996</v>
      </c>
      <c r="R659" s="174">
        <v>678.14</v>
      </c>
      <c r="S659" s="174"/>
      <c r="T659" s="174"/>
      <c r="U659" s="174"/>
      <c r="V659" s="174"/>
      <c r="W659" s="174"/>
      <c r="X659" s="174"/>
      <c r="Y659" s="174"/>
      <c r="Z659" s="174"/>
      <c r="AA659" s="174"/>
      <c r="AB659" s="174"/>
      <c r="AC659" s="174"/>
      <c r="AD659" s="174"/>
      <c r="AE659" s="174"/>
      <c r="AF659" s="174"/>
      <c r="AG659" s="174"/>
      <c r="AH659" s="174"/>
      <c r="AI659" s="174"/>
      <c r="AJ659" s="174"/>
      <c r="AK659" s="174"/>
      <c r="AL659" s="174"/>
      <c r="AM659" s="174"/>
      <c r="AN659" s="174"/>
      <c r="AO659" s="174"/>
      <c r="AP659" s="174">
        <v>95.39</v>
      </c>
      <c r="AQ659" s="174">
        <v>96.01</v>
      </c>
      <c r="AR659" s="174">
        <v>96.64</v>
      </c>
      <c r="AS659" s="174"/>
      <c r="AT659" s="174"/>
      <c r="AU659" s="174"/>
      <c r="AV659" s="174"/>
      <c r="AW659" s="174"/>
      <c r="AX659" s="174"/>
      <c r="AY659" s="174"/>
      <c r="AZ659" s="174"/>
      <c r="BA659" s="174"/>
      <c r="BB659" s="174"/>
      <c r="BC659" s="174"/>
      <c r="BD659" s="174">
        <v>104.45</v>
      </c>
      <c r="BE659" s="174"/>
      <c r="BF659" s="174">
        <v>105.81</v>
      </c>
      <c r="BG659" s="174">
        <v>106.5</v>
      </c>
      <c r="BH659" s="174"/>
      <c r="BI659" s="174"/>
      <c r="BJ659" s="174"/>
      <c r="BK659" s="174"/>
      <c r="BL659" s="177">
        <v>73.34</v>
      </c>
      <c r="BM659" s="177"/>
      <c r="BN659" s="177"/>
      <c r="BO659" s="177"/>
    </row>
    <row r="660" spans="1:67" ht="12.75" x14ac:dyDescent="0.2">
      <c r="A660" s="168"/>
      <c r="B660" s="168"/>
      <c r="C660" s="526"/>
      <c r="D660" s="531"/>
      <c r="E660" s="531"/>
      <c r="F660" s="531"/>
      <c r="G660" s="531"/>
      <c r="H660" s="530"/>
      <c r="I660" s="175" t="s">
        <v>102</v>
      </c>
      <c r="J660" s="171">
        <v>9.7390000000000008</v>
      </c>
      <c r="K660" s="172"/>
      <c r="L660" s="177">
        <v>0</v>
      </c>
      <c r="M660" s="177">
        <v>517.49</v>
      </c>
      <c r="N660" s="177">
        <v>0</v>
      </c>
      <c r="O660" s="177">
        <v>517.49</v>
      </c>
      <c r="P660" s="172"/>
      <c r="Q660" s="177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8">
        <v>1.46085</v>
      </c>
      <c r="AQ660" s="178">
        <v>1.46085</v>
      </c>
      <c r="AR660" s="178">
        <v>1.46085</v>
      </c>
      <c r="AS660" s="172"/>
      <c r="AT660" s="172"/>
      <c r="AU660" s="172"/>
      <c r="AV660" s="172"/>
      <c r="AW660" s="172"/>
      <c r="AX660" s="172"/>
      <c r="AY660" s="172"/>
      <c r="AZ660" s="172"/>
      <c r="BA660" s="172"/>
      <c r="BB660" s="172"/>
      <c r="BC660" s="172"/>
      <c r="BD660" s="178">
        <v>1.46085</v>
      </c>
      <c r="BE660" s="172"/>
      <c r="BF660" s="178">
        <v>1.46085</v>
      </c>
      <c r="BG660" s="178">
        <v>1.46085</v>
      </c>
      <c r="BH660" s="172"/>
      <c r="BI660" s="172"/>
      <c r="BJ660" s="172"/>
      <c r="BK660" s="172"/>
      <c r="BL660" s="178">
        <v>0.97389999999999999</v>
      </c>
      <c r="BM660" s="172"/>
      <c r="BN660" s="172"/>
      <c r="BO660" s="172"/>
    </row>
    <row r="661" spans="1:67" ht="12.75" x14ac:dyDescent="0.2">
      <c r="A661" s="169"/>
      <c r="B661" s="173">
        <v>217</v>
      </c>
      <c r="C661" s="526" t="s">
        <v>1186</v>
      </c>
      <c r="D661" s="527" t="s">
        <v>1199</v>
      </c>
      <c r="E661" s="527"/>
      <c r="F661" s="527"/>
      <c r="G661" s="527"/>
      <c r="H661" s="530" t="s">
        <v>1200</v>
      </c>
      <c r="I661" s="169"/>
      <c r="J661" s="169"/>
      <c r="K661" s="174">
        <v>-1313.04</v>
      </c>
      <c r="L661" s="174">
        <v>-1322.11</v>
      </c>
      <c r="M661" s="174">
        <v>-1356.64</v>
      </c>
      <c r="N661" s="174">
        <v>0</v>
      </c>
      <c r="O661" s="174">
        <v>-1356.64</v>
      </c>
      <c r="P661" s="174">
        <v>-1356.64</v>
      </c>
      <c r="Q661" s="174">
        <v>-1366.01</v>
      </c>
      <c r="R661" s="174">
        <v>-1723.47</v>
      </c>
      <c r="S661" s="174"/>
      <c r="T661" s="174"/>
      <c r="U661" s="174"/>
      <c r="V661" s="174"/>
      <c r="W661" s="174"/>
      <c r="X661" s="174"/>
      <c r="Y661" s="174"/>
      <c r="Z661" s="174"/>
      <c r="AA661" s="174"/>
      <c r="AB661" s="174"/>
      <c r="AC661" s="174"/>
      <c r="AD661" s="174"/>
      <c r="AE661" s="174"/>
      <c r="AF661" s="174"/>
      <c r="AG661" s="174"/>
      <c r="AH661" s="174"/>
      <c r="AI661" s="174"/>
      <c r="AJ661" s="174"/>
      <c r="AK661" s="174"/>
      <c r="AL661" s="174"/>
      <c r="AM661" s="174"/>
      <c r="AN661" s="174"/>
      <c r="AO661" s="174"/>
      <c r="AP661" s="174">
        <v>-242.05</v>
      </c>
      <c r="AQ661" s="174">
        <v>-243.62</v>
      </c>
      <c r="AR661" s="174">
        <v>-245.2</v>
      </c>
      <c r="AS661" s="174"/>
      <c r="AT661" s="174"/>
      <c r="AU661" s="174"/>
      <c r="AV661" s="174"/>
      <c r="AW661" s="174"/>
      <c r="AX661" s="174"/>
      <c r="AY661" s="174"/>
      <c r="AZ661" s="174"/>
      <c r="BA661" s="174"/>
      <c r="BB661" s="174"/>
      <c r="BC661" s="174"/>
      <c r="BD661" s="174">
        <v>-265.02999999999997</v>
      </c>
      <c r="BE661" s="174"/>
      <c r="BF661" s="174">
        <v>-269.42</v>
      </c>
      <c r="BG661" s="174">
        <v>-272.10000000000002</v>
      </c>
      <c r="BH661" s="174"/>
      <c r="BI661" s="174"/>
      <c r="BJ661" s="174"/>
      <c r="BK661" s="174"/>
      <c r="BL661" s="177">
        <v>-186.05</v>
      </c>
      <c r="BM661" s="177"/>
      <c r="BN661" s="177"/>
      <c r="BO661" s="177"/>
    </row>
    <row r="662" spans="1:67" ht="12.75" x14ac:dyDescent="0.2">
      <c r="A662" s="168"/>
      <c r="B662" s="168"/>
      <c r="C662" s="526"/>
      <c r="D662" s="527"/>
      <c r="E662" s="527"/>
      <c r="F662" s="527"/>
      <c r="G662" s="527"/>
      <c r="H662" s="530"/>
      <c r="I662" s="170" t="s">
        <v>399</v>
      </c>
      <c r="J662" s="171">
        <v>-8.7651000000000003</v>
      </c>
      <c r="K662" s="172"/>
      <c r="L662" s="177">
        <v>-9.0699999999999363</v>
      </c>
      <c r="M662" s="177">
        <v>-1313.04</v>
      </c>
      <c r="N662" s="177">
        <v>0</v>
      </c>
      <c r="O662" s="177">
        <v>-1313.04</v>
      </c>
      <c r="P662" s="172"/>
      <c r="Q662" s="177">
        <v>-9.3699999999999992</v>
      </c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8">
        <v>-1.314765</v>
      </c>
      <c r="AQ662" s="178">
        <v>-1.314765</v>
      </c>
      <c r="AR662" s="178">
        <v>-1.314765</v>
      </c>
      <c r="AS662" s="172"/>
      <c r="AT662" s="172"/>
      <c r="AU662" s="172"/>
      <c r="AV662" s="172"/>
      <c r="AW662" s="172"/>
      <c r="AX662" s="172"/>
      <c r="AY662" s="172"/>
      <c r="AZ662" s="172"/>
      <c r="BA662" s="172"/>
      <c r="BB662" s="172"/>
      <c r="BC662" s="172"/>
      <c r="BD662" s="178">
        <v>-1.314765</v>
      </c>
      <c r="BE662" s="172"/>
      <c r="BF662" s="178">
        <v>-1.314765</v>
      </c>
      <c r="BG662" s="178">
        <v>-1.314765</v>
      </c>
      <c r="BH662" s="172"/>
      <c r="BI662" s="172"/>
      <c r="BJ662" s="172"/>
      <c r="BK662" s="172"/>
      <c r="BL662" s="178">
        <v>-0.87651000000000001</v>
      </c>
      <c r="BM662" s="172"/>
      <c r="BN662" s="172"/>
      <c r="BO662" s="172"/>
    </row>
    <row r="663" spans="1:67" ht="12.75" x14ac:dyDescent="0.2">
      <c r="A663" s="169"/>
      <c r="B663" s="173">
        <v>218</v>
      </c>
      <c r="C663" s="526" t="s">
        <v>1186</v>
      </c>
      <c r="D663" s="531" t="s">
        <v>1201</v>
      </c>
      <c r="E663" s="531"/>
      <c r="F663" s="531"/>
      <c r="G663" s="531"/>
      <c r="H663" s="530" t="s">
        <v>1202</v>
      </c>
      <c r="I663" s="169"/>
      <c r="J663" s="169"/>
      <c r="K663" s="174">
        <v>-277.41000000000003</v>
      </c>
      <c r="L663" s="174">
        <v>-277.41000000000003</v>
      </c>
      <c r="M663" s="174">
        <v>-286.62</v>
      </c>
      <c r="N663" s="174">
        <v>0</v>
      </c>
      <c r="O663" s="174">
        <v>-286.62</v>
      </c>
      <c r="P663" s="174">
        <v>-286.62</v>
      </c>
      <c r="Q663" s="174">
        <v>-286.62</v>
      </c>
      <c r="R663" s="174">
        <v>-363.54000000000008</v>
      </c>
      <c r="S663" s="174"/>
      <c r="T663" s="174"/>
      <c r="U663" s="174"/>
      <c r="V663" s="174"/>
      <c r="W663" s="174"/>
      <c r="X663" s="174"/>
      <c r="Y663" s="174"/>
      <c r="Z663" s="174"/>
      <c r="AA663" s="174"/>
      <c r="AB663" s="174"/>
      <c r="AC663" s="174"/>
      <c r="AD663" s="174"/>
      <c r="AE663" s="174"/>
      <c r="AF663" s="174"/>
      <c r="AG663" s="174"/>
      <c r="AH663" s="174"/>
      <c r="AI663" s="174"/>
      <c r="AJ663" s="174"/>
      <c r="AK663" s="174"/>
      <c r="AL663" s="174"/>
      <c r="AM663" s="174"/>
      <c r="AN663" s="174"/>
      <c r="AO663" s="174"/>
      <c r="AP663" s="174">
        <v>-51.13</v>
      </c>
      <c r="AQ663" s="174">
        <v>-51.47</v>
      </c>
      <c r="AR663" s="174">
        <v>-51.8</v>
      </c>
      <c r="AS663" s="174"/>
      <c r="AT663" s="174"/>
      <c r="AU663" s="174"/>
      <c r="AV663" s="174"/>
      <c r="AW663" s="174"/>
      <c r="AX663" s="174"/>
      <c r="AY663" s="174"/>
      <c r="AZ663" s="174"/>
      <c r="BA663" s="174"/>
      <c r="BB663" s="174"/>
      <c r="BC663" s="174"/>
      <c r="BD663" s="174">
        <v>-55.99</v>
      </c>
      <c r="BE663" s="174"/>
      <c r="BF663" s="174">
        <v>-56.72</v>
      </c>
      <c r="BG663" s="174">
        <v>-57.09</v>
      </c>
      <c r="BH663" s="174"/>
      <c r="BI663" s="174"/>
      <c r="BJ663" s="174"/>
      <c r="BK663" s="174"/>
      <c r="BL663" s="177">
        <v>-39.340000000000003</v>
      </c>
      <c r="BM663" s="177"/>
      <c r="BN663" s="177"/>
      <c r="BO663" s="177"/>
    </row>
    <row r="664" spans="1:67" ht="12.75" x14ac:dyDescent="0.2">
      <c r="A664" s="168"/>
      <c r="B664" s="168"/>
      <c r="C664" s="526"/>
      <c r="D664" s="531"/>
      <c r="E664" s="531"/>
      <c r="F664" s="531"/>
      <c r="G664" s="531"/>
      <c r="H664" s="530"/>
      <c r="I664" s="175" t="s">
        <v>102</v>
      </c>
      <c r="J664" s="171">
        <v>-1.9478</v>
      </c>
      <c r="K664" s="172"/>
      <c r="L664" s="177">
        <v>0</v>
      </c>
      <c r="M664" s="177">
        <v>-277.41000000000003</v>
      </c>
      <c r="N664" s="177">
        <v>0</v>
      </c>
      <c r="O664" s="177">
        <v>-277.41000000000003</v>
      </c>
      <c r="P664" s="172"/>
      <c r="Q664" s="177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8">
        <v>-0.29216999999999999</v>
      </c>
      <c r="AQ664" s="178">
        <v>-0.29216999999999999</v>
      </c>
      <c r="AR664" s="178">
        <v>-0.29216999999999999</v>
      </c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8">
        <v>-0.29216999999999999</v>
      </c>
      <c r="BE664" s="172"/>
      <c r="BF664" s="178">
        <v>-0.29216999999999999</v>
      </c>
      <c r="BG664" s="178">
        <v>-0.29216999999999999</v>
      </c>
      <c r="BH664" s="172"/>
      <c r="BI664" s="172"/>
      <c r="BJ664" s="172"/>
      <c r="BK664" s="172"/>
      <c r="BL664" s="178">
        <v>-0.19478000000000001</v>
      </c>
      <c r="BM664" s="172"/>
      <c r="BN664" s="172"/>
      <c r="BO664" s="172"/>
    </row>
    <row r="665" spans="1:67" ht="12.75" x14ac:dyDescent="0.2">
      <c r="A665" s="169"/>
      <c r="B665" s="173">
        <v>219</v>
      </c>
      <c r="C665" s="526" t="s">
        <v>1186</v>
      </c>
      <c r="D665" s="527" t="s">
        <v>1203</v>
      </c>
      <c r="E665" s="527"/>
      <c r="F665" s="527"/>
      <c r="G665" s="527"/>
      <c r="H665" s="530" t="s">
        <v>106</v>
      </c>
      <c r="I665" s="169"/>
      <c r="J665" s="169"/>
      <c r="K665" s="174">
        <v>-6453.23</v>
      </c>
      <c r="L665" s="174">
        <v>-6453.23</v>
      </c>
      <c r="M665" s="174">
        <v>-6667.51</v>
      </c>
      <c r="N665" s="174">
        <v>0</v>
      </c>
      <c r="O665" s="174">
        <v>-6667.51</v>
      </c>
      <c r="P665" s="174">
        <v>-6667.51</v>
      </c>
      <c r="Q665" s="174">
        <v>-6667.51</v>
      </c>
      <c r="R665" s="174">
        <v>-8456.61</v>
      </c>
      <c r="S665" s="174"/>
      <c r="T665" s="174"/>
      <c r="U665" s="174"/>
      <c r="V665" s="174"/>
      <c r="W665" s="174"/>
      <c r="X665" s="174"/>
      <c r="Y665" s="174"/>
      <c r="Z665" s="174"/>
      <c r="AA665" s="174"/>
      <c r="AB665" s="174"/>
      <c r="AC665" s="174"/>
      <c r="AD665" s="174"/>
      <c r="AE665" s="174"/>
      <c r="AF665" s="174"/>
      <c r="AG665" s="174"/>
      <c r="AH665" s="174"/>
      <c r="AI665" s="174"/>
      <c r="AJ665" s="174"/>
      <c r="AK665" s="174"/>
      <c r="AL665" s="174"/>
      <c r="AM665" s="174"/>
      <c r="AN665" s="174"/>
      <c r="AO665" s="174"/>
      <c r="AP665" s="174">
        <v>-1189.58</v>
      </c>
      <c r="AQ665" s="174">
        <v>-1197.31</v>
      </c>
      <c r="AR665" s="174">
        <v>-1205.0899999999999</v>
      </c>
      <c r="AS665" s="174"/>
      <c r="AT665" s="174"/>
      <c r="AU665" s="174"/>
      <c r="AV665" s="174"/>
      <c r="AW665" s="174"/>
      <c r="AX665" s="174"/>
      <c r="AY665" s="174"/>
      <c r="AZ665" s="174"/>
      <c r="BA665" s="174"/>
      <c r="BB665" s="174"/>
      <c r="BC665" s="174"/>
      <c r="BD665" s="174">
        <v>-1302.52</v>
      </c>
      <c r="BE665" s="174"/>
      <c r="BF665" s="174">
        <v>-1319.51</v>
      </c>
      <c r="BG665" s="174">
        <v>-1328.09</v>
      </c>
      <c r="BH665" s="174"/>
      <c r="BI665" s="174"/>
      <c r="BJ665" s="174"/>
      <c r="BK665" s="174"/>
      <c r="BL665" s="177">
        <v>-914.51</v>
      </c>
      <c r="BM665" s="177"/>
      <c r="BN665" s="177"/>
      <c r="BO665" s="177"/>
    </row>
    <row r="666" spans="1:67" ht="12.75" x14ac:dyDescent="0.2">
      <c r="A666" s="168"/>
      <c r="B666" s="168"/>
      <c r="C666" s="526"/>
      <c r="D666" s="527"/>
      <c r="E666" s="527"/>
      <c r="F666" s="527"/>
      <c r="G666" s="527"/>
      <c r="H666" s="530"/>
      <c r="I666" s="175" t="s">
        <v>169</v>
      </c>
      <c r="J666" s="171">
        <v>-11.6868</v>
      </c>
      <c r="K666" s="172"/>
      <c r="L666" s="177">
        <v>0</v>
      </c>
      <c r="M666" s="177">
        <v>-6453.23</v>
      </c>
      <c r="N666" s="177">
        <v>0</v>
      </c>
      <c r="O666" s="177">
        <v>-6453.23</v>
      </c>
      <c r="P666" s="172"/>
      <c r="Q666" s="177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8">
        <v>-1.75302</v>
      </c>
      <c r="AQ666" s="178">
        <v>-1.75302</v>
      </c>
      <c r="AR666" s="178">
        <v>-1.75302</v>
      </c>
      <c r="AS666" s="172"/>
      <c r="AT666" s="172"/>
      <c r="AU666" s="172"/>
      <c r="AV666" s="172"/>
      <c r="AW666" s="172"/>
      <c r="AX666" s="172"/>
      <c r="AY666" s="172"/>
      <c r="AZ666" s="172"/>
      <c r="BA666" s="172"/>
      <c r="BB666" s="172"/>
      <c r="BC666" s="172"/>
      <c r="BD666" s="178">
        <v>-1.75302</v>
      </c>
      <c r="BE666" s="172"/>
      <c r="BF666" s="178">
        <v>-1.75302</v>
      </c>
      <c r="BG666" s="178">
        <v>-1.75302</v>
      </c>
      <c r="BH666" s="172"/>
      <c r="BI666" s="172"/>
      <c r="BJ666" s="172"/>
      <c r="BK666" s="172"/>
      <c r="BL666" s="178">
        <v>-1.1686799999999999</v>
      </c>
      <c r="BM666" s="172"/>
      <c r="BN666" s="172"/>
      <c r="BO666" s="172"/>
    </row>
    <row r="667" spans="1:67" ht="12.75" x14ac:dyDescent="0.2">
      <c r="A667" s="169"/>
      <c r="B667" s="173">
        <v>220</v>
      </c>
      <c r="C667" s="526" t="s">
        <v>1186</v>
      </c>
      <c r="D667" s="527" t="s">
        <v>1203</v>
      </c>
      <c r="E667" s="527"/>
      <c r="F667" s="527"/>
      <c r="G667" s="527"/>
      <c r="H667" s="530" t="s">
        <v>191</v>
      </c>
      <c r="I667" s="169"/>
      <c r="J667" s="169"/>
      <c r="K667" s="174">
        <v>12723.8</v>
      </c>
      <c r="L667" s="174">
        <v>12723.8</v>
      </c>
      <c r="M667" s="174">
        <v>13146.3</v>
      </c>
      <c r="N667" s="174">
        <v>0</v>
      </c>
      <c r="O667" s="174">
        <v>13146.3</v>
      </c>
      <c r="P667" s="174">
        <v>13146.3</v>
      </c>
      <c r="Q667" s="174">
        <v>13146.3</v>
      </c>
      <c r="R667" s="174">
        <v>16673.87</v>
      </c>
      <c r="S667" s="174"/>
      <c r="T667" s="174"/>
      <c r="U667" s="174"/>
      <c r="V667" s="174"/>
      <c r="W667" s="174"/>
      <c r="X667" s="174"/>
      <c r="Y667" s="174"/>
      <c r="Z667" s="174"/>
      <c r="AA667" s="174"/>
      <c r="AB667" s="174"/>
      <c r="AC667" s="174"/>
      <c r="AD667" s="174"/>
      <c r="AE667" s="174"/>
      <c r="AF667" s="174"/>
      <c r="AG667" s="174"/>
      <c r="AH667" s="174"/>
      <c r="AI667" s="174"/>
      <c r="AJ667" s="174"/>
      <c r="AK667" s="174"/>
      <c r="AL667" s="174"/>
      <c r="AM667" s="174"/>
      <c r="AN667" s="174"/>
      <c r="AO667" s="174"/>
      <c r="AP667" s="174">
        <v>2345.4699999999998</v>
      </c>
      <c r="AQ667" s="174">
        <v>2360.71</v>
      </c>
      <c r="AR667" s="174">
        <v>2376.06</v>
      </c>
      <c r="AS667" s="174"/>
      <c r="AT667" s="174"/>
      <c r="AU667" s="174"/>
      <c r="AV667" s="174"/>
      <c r="AW667" s="174"/>
      <c r="AX667" s="174"/>
      <c r="AY667" s="174"/>
      <c r="AZ667" s="174"/>
      <c r="BA667" s="174"/>
      <c r="BB667" s="174"/>
      <c r="BC667" s="174"/>
      <c r="BD667" s="174">
        <v>2568.16</v>
      </c>
      <c r="BE667" s="174"/>
      <c r="BF667" s="174">
        <v>2601.66</v>
      </c>
      <c r="BG667" s="174">
        <v>2618.5700000000002</v>
      </c>
      <c r="BH667" s="174"/>
      <c r="BI667" s="174"/>
      <c r="BJ667" s="174"/>
      <c r="BK667" s="174"/>
      <c r="BL667" s="177">
        <v>1803.24</v>
      </c>
      <c r="BM667" s="177"/>
      <c r="BN667" s="177"/>
      <c r="BO667" s="177"/>
    </row>
    <row r="668" spans="1:67" ht="12.75" x14ac:dyDescent="0.2">
      <c r="A668" s="168"/>
      <c r="B668" s="168"/>
      <c r="C668" s="526"/>
      <c r="D668" s="527"/>
      <c r="E668" s="527"/>
      <c r="F668" s="527"/>
      <c r="G668" s="527"/>
      <c r="H668" s="530"/>
      <c r="I668" s="175" t="s">
        <v>169</v>
      </c>
      <c r="J668" s="171">
        <v>66.225200000000001</v>
      </c>
      <c r="K668" s="172"/>
      <c r="L668" s="177">
        <v>0</v>
      </c>
      <c r="M668" s="177">
        <v>12723.8</v>
      </c>
      <c r="N668" s="177">
        <v>0</v>
      </c>
      <c r="O668" s="177">
        <v>12723.8</v>
      </c>
      <c r="P668" s="172"/>
      <c r="Q668" s="177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8">
        <v>9.9337800000000005</v>
      </c>
      <c r="AQ668" s="178">
        <v>9.9337800000000005</v>
      </c>
      <c r="AR668" s="178">
        <v>9.9337800000000005</v>
      </c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8">
        <v>9.9337800000000005</v>
      </c>
      <c r="BE668" s="172"/>
      <c r="BF668" s="178">
        <v>9.9337800000000005</v>
      </c>
      <c r="BG668" s="178">
        <v>9.9337800000000005</v>
      </c>
      <c r="BH668" s="172"/>
      <c r="BI668" s="172"/>
      <c r="BJ668" s="172"/>
      <c r="BK668" s="172"/>
      <c r="BL668" s="178">
        <v>6.6225199999999997</v>
      </c>
      <c r="BM668" s="172"/>
      <c r="BN668" s="172"/>
      <c r="BO668" s="172"/>
    </row>
    <row r="669" spans="1:67" ht="12.75" x14ac:dyDescent="0.2">
      <c r="A669" s="169"/>
      <c r="B669" s="173">
        <v>221</v>
      </c>
      <c r="C669" s="526" t="s">
        <v>1186</v>
      </c>
      <c r="D669" s="527" t="s">
        <v>1204</v>
      </c>
      <c r="E669" s="527"/>
      <c r="F669" s="527"/>
      <c r="G669" s="527"/>
      <c r="H669" s="530" t="s">
        <v>117</v>
      </c>
      <c r="I669" s="169"/>
      <c r="J669" s="169"/>
      <c r="K669" s="174">
        <v>-6464.84</v>
      </c>
      <c r="L669" s="174">
        <v>-6464.84</v>
      </c>
      <c r="M669" s="174">
        <v>-6679.51</v>
      </c>
      <c r="N669" s="174">
        <v>0</v>
      </c>
      <c r="O669" s="174">
        <v>-6679.51</v>
      </c>
      <c r="P669" s="174">
        <v>-6679.51</v>
      </c>
      <c r="Q669" s="174">
        <v>-6679.51</v>
      </c>
      <c r="R669" s="174">
        <v>-8471.84</v>
      </c>
      <c r="S669" s="174"/>
      <c r="T669" s="174"/>
      <c r="U669" s="174"/>
      <c r="V669" s="174"/>
      <c r="W669" s="174"/>
      <c r="X669" s="174"/>
      <c r="Y669" s="174"/>
      <c r="Z669" s="174"/>
      <c r="AA669" s="174"/>
      <c r="AB669" s="174"/>
      <c r="AC669" s="174"/>
      <c r="AD669" s="174"/>
      <c r="AE669" s="174"/>
      <c r="AF669" s="174"/>
      <c r="AG669" s="174"/>
      <c r="AH669" s="174"/>
      <c r="AI669" s="174"/>
      <c r="AJ669" s="174"/>
      <c r="AK669" s="174"/>
      <c r="AL669" s="174"/>
      <c r="AM669" s="174"/>
      <c r="AN669" s="174"/>
      <c r="AO669" s="174"/>
      <c r="AP669" s="174">
        <v>-1191.72</v>
      </c>
      <c r="AQ669" s="174">
        <v>-1199.46</v>
      </c>
      <c r="AR669" s="174">
        <v>-1207.26</v>
      </c>
      <c r="AS669" s="174"/>
      <c r="AT669" s="174"/>
      <c r="AU669" s="174"/>
      <c r="AV669" s="174"/>
      <c r="AW669" s="174"/>
      <c r="AX669" s="174"/>
      <c r="AY669" s="174"/>
      <c r="AZ669" s="174"/>
      <c r="BA669" s="174"/>
      <c r="BB669" s="174"/>
      <c r="BC669" s="174"/>
      <c r="BD669" s="174">
        <v>-1304.8699999999999</v>
      </c>
      <c r="BE669" s="174"/>
      <c r="BF669" s="174">
        <v>-1321.89</v>
      </c>
      <c r="BG669" s="174">
        <v>-1330.48</v>
      </c>
      <c r="BH669" s="174"/>
      <c r="BI669" s="174"/>
      <c r="BJ669" s="174"/>
      <c r="BK669" s="174"/>
      <c r="BL669" s="177">
        <v>-916.16</v>
      </c>
      <c r="BM669" s="177"/>
      <c r="BN669" s="177"/>
      <c r="BO669" s="177"/>
    </row>
    <row r="670" spans="1:67" ht="12.75" x14ac:dyDescent="0.2">
      <c r="A670" s="168"/>
      <c r="B670" s="168"/>
      <c r="C670" s="526"/>
      <c r="D670" s="527"/>
      <c r="E670" s="527"/>
      <c r="F670" s="527"/>
      <c r="G670" s="527"/>
      <c r="H670" s="530"/>
      <c r="I670" s="175" t="s">
        <v>169</v>
      </c>
      <c r="J670" s="171">
        <v>-11.6868</v>
      </c>
      <c r="K670" s="172"/>
      <c r="L670" s="177">
        <v>0</v>
      </c>
      <c r="M670" s="177">
        <v>-6464.84</v>
      </c>
      <c r="N670" s="177">
        <v>0</v>
      </c>
      <c r="O670" s="177">
        <v>-6464.84</v>
      </c>
      <c r="P670" s="172"/>
      <c r="Q670" s="177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8">
        <v>-1.75302</v>
      </c>
      <c r="AQ670" s="178">
        <v>-1.75302</v>
      </c>
      <c r="AR670" s="178">
        <v>-1.75302</v>
      </c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8">
        <v>-1.75302</v>
      </c>
      <c r="BE670" s="172"/>
      <c r="BF670" s="178">
        <v>-1.75302</v>
      </c>
      <c r="BG670" s="178">
        <v>-1.75302</v>
      </c>
      <c r="BH670" s="172"/>
      <c r="BI670" s="172"/>
      <c r="BJ670" s="172"/>
      <c r="BK670" s="172"/>
      <c r="BL670" s="178">
        <v>-1.1686799999999999</v>
      </c>
      <c r="BM670" s="172"/>
      <c r="BN670" s="172"/>
      <c r="BO670" s="172"/>
    </row>
    <row r="671" spans="1:67" ht="12.75" x14ac:dyDescent="0.2">
      <c r="A671" s="169"/>
      <c r="B671" s="173">
        <v>222</v>
      </c>
      <c r="C671" s="526" t="s">
        <v>1186</v>
      </c>
      <c r="D671" s="527" t="s">
        <v>1204</v>
      </c>
      <c r="E671" s="527"/>
      <c r="F671" s="527"/>
      <c r="G671" s="527"/>
      <c r="H671" s="530" t="s">
        <v>79</v>
      </c>
      <c r="I671" s="169"/>
      <c r="J671" s="169"/>
      <c r="K671" s="174">
        <v>1440.31</v>
      </c>
      <c r="L671" s="174">
        <v>1440.31</v>
      </c>
      <c r="M671" s="174">
        <v>1488.14</v>
      </c>
      <c r="N671" s="174">
        <v>0</v>
      </c>
      <c r="O671" s="174">
        <v>1488.14</v>
      </c>
      <c r="P671" s="174">
        <v>1488.14</v>
      </c>
      <c r="Q671" s="174">
        <v>1488.14</v>
      </c>
      <c r="R671" s="174">
        <v>1887.46</v>
      </c>
      <c r="S671" s="174"/>
      <c r="T671" s="174"/>
      <c r="U671" s="174"/>
      <c r="V671" s="174"/>
      <c r="W671" s="174"/>
      <c r="X671" s="174"/>
      <c r="Y671" s="174"/>
      <c r="Z671" s="174"/>
      <c r="AA671" s="174"/>
      <c r="AB671" s="174"/>
      <c r="AC671" s="174"/>
      <c r="AD671" s="174"/>
      <c r="AE671" s="174"/>
      <c r="AF671" s="174"/>
      <c r="AG671" s="174"/>
      <c r="AH671" s="174"/>
      <c r="AI671" s="174"/>
      <c r="AJ671" s="174"/>
      <c r="AK671" s="174"/>
      <c r="AL671" s="174"/>
      <c r="AM671" s="174"/>
      <c r="AN671" s="174"/>
      <c r="AO671" s="174"/>
      <c r="AP671" s="174">
        <v>265.5</v>
      </c>
      <c r="AQ671" s="174">
        <v>267.23</v>
      </c>
      <c r="AR671" s="174">
        <v>268.97000000000003</v>
      </c>
      <c r="AS671" s="174"/>
      <c r="AT671" s="174"/>
      <c r="AU671" s="174"/>
      <c r="AV671" s="174"/>
      <c r="AW671" s="174"/>
      <c r="AX671" s="174"/>
      <c r="AY671" s="174"/>
      <c r="AZ671" s="174"/>
      <c r="BA671" s="174"/>
      <c r="BB671" s="174"/>
      <c r="BC671" s="174"/>
      <c r="BD671" s="174">
        <v>290.70999999999998</v>
      </c>
      <c r="BE671" s="174"/>
      <c r="BF671" s="174">
        <v>294.5</v>
      </c>
      <c r="BG671" s="174">
        <v>296.42</v>
      </c>
      <c r="BH671" s="174"/>
      <c r="BI671" s="174"/>
      <c r="BJ671" s="174"/>
      <c r="BK671" s="174"/>
      <c r="BL671" s="177">
        <v>204.13</v>
      </c>
      <c r="BM671" s="177"/>
      <c r="BN671" s="177"/>
      <c r="BO671" s="177"/>
    </row>
    <row r="672" spans="1:67" ht="12.75" x14ac:dyDescent="0.2">
      <c r="A672" s="168"/>
      <c r="B672" s="168"/>
      <c r="C672" s="526"/>
      <c r="D672" s="527"/>
      <c r="E672" s="527"/>
      <c r="F672" s="527"/>
      <c r="G672" s="527"/>
      <c r="H672" s="530"/>
      <c r="I672" s="175" t="s">
        <v>169</v>
      </c>
      <c r="J672" s="171">
        <v>6.8173000000000004</v>
      </c>
      <c r="K672" s="172"/>
      <c r="L672" s="177">
        <v>0</v>
      </c>
      <c r="M672" s="177">
        <v>1440.31</v>
      </c>
      <c r="N672" s="177">
        <v>0</v>
      </c>
      <c r="O672" s="177">
        <v>1440.31</v>
      </c>
      <c r="P672" s="172"/>
      <c r="Q672" s="177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8">
        <v>1.0225949999999999</v>
      </c>
      <c r="AQ672" s="178">
        <v>1.0225949999999999</v>
      </c>
      <c r="AR672" s="178">
        <v>1.0225949999999999</v>
      </c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8">
        <v>1.0225949999999999</v>
      </c>
      <c r="BE672" s="172"/>
      <c r="BF672" s="178">
        <v>1.0225949999999999</v>
      </c>
      <c r="BG672" s="178">
        <v>1.0225949999999999</v>
      </c>
      <c r="BH672" s="172"/>
      <c r="BI672" s="172"/>
      <c r="BJ672" s="172"/>
      <c r="BK672" s="172"/>
      <c r="BL672" s="178">
        <v>0.68172999999999995</v>
      </c>
      <c r="BM672" s="172"/>
      <c r="BN672" s="172"/>
      <c r="BO672" s="172"/>
    </row>
    <row r="673" spans="1:68" ht="12.75" x14ac:dyDescent="0.2">
      <c r="A673" s="169"/>
      <c r="B673" s="173">
        <v>223</v>
      </c>
      <c r="C673" s="526" t="s">
        <v>1186</v>
      </c>
      <c r="D673" s="527" t="s">
        <v>1205</v>
      </c>
      <c r="E673" s="527"/>
      <c r="F673" s="527"/>
      <c r="G673" s="527"/>
      <c r="H673" s="530" t="s">
        <v>1206</v>
      </c>
      <c r="I673" s="169"/>
      <c r="J673" s="169"/>
      <c r="K673" s="174">
        <v>-3193.2</v>
      </c>
      <c r="L673" s="174">
        <v>-3193.2</v>
      </c>
      <c r="M673" s="174">
        <v>-3299.23</v>
      </c>
      <c r="N673" s="174">
        <v>0</v>
      </c>
      <c r="O673" s="174">
        <v>-3299.23</v>
      </c>
      <c r="P673" s="174">
        <v>-3299.23</v>
      </c>
      <c r="Q673" s="174">
        <v>-3299.23</v>
      </c>
      <c r="R673" s="174">
        <v>-4184.5199999999995</v>
      </c>
      <c r="S673" s="174"/>
      <c r="T673" s="174"/>
      <c r="U673" s="174"/>
      <c r="V673" s="174"/>
      <c r="W673" s="174"/>
      <c r="X673" s="174"/>
      <c r="Y673" s="174"/>
      <c r="Z673" s="174"/>
      <c r="AA673" s="174"/>
      <c r="AB673" s="174"/>
      <c r="AC673" s="174"/>
      <c r="AD673" s="174"/>
      <c r="AE673" s="174"/>
      <c r="AF673" s="174"/>
      <c r="AG673" s="174"/>
      <c r="AH673" s="174"/>
      <c r="AI673" s="174"/>
      <c r="AJ673" s="174"/>
      <c r="AK673" s="174"/>
      <c r="AL673" s="174"/>
      <c r="AM673" s="174"/>
      <c r="AN673" s="174"/>
      <c r="AO673" s="174"/>
      <c r="AP673" s="174">
        <v>-588.62</v>
      </c>
      <c r="AQ673" s="174">
        <v>-592.45000000000005</v>
      </c>
      <c r="AR673" s="174">
        <v>-596.29999999999995</v>
      </c>
      <c r="AS673" s="174"/>
      <c r="AT673" s="174"/>
      <c r="AU673" s="174"/>
      <c r="AV673" s="174"/>
      <c r="AW673" s="174"/>
      <c r="AX673" s="174"/>
      <c r="AY673" s="174"/>
      <c r="AZ673" s="174"/>
      <c r="BA673" s="174"/>
      <c r="BB673" s="174"/>
      <c r="BC673" s="174"/>
      <c r="BD673" s="174">
        <v>-644.51</v>
      </c>
      <c r="BE673" s="174"/>
      <c r="BF673" s="174">
        <v>-652.91</v>
      </c>
      <c r="BG673" s="174">
        <v>-657.16</v>
      </c>
      <c r="BH673" s="174"/>
      <c r="BI673" s="174"/>
      <c r="BJ673" s="174"/>
      <c r="BK673" s="174"/>
      <c r="BL673" s="177">
        <v>-452.57</v>
      </c>
      <c r="BM673" s="177"/>
      <c r="BN673" s="177"/>
      <c r="BO673" s="177"/>
    </row>
    <row r="674" spans="1:68" ht="12.75" x14ac:dyDescent="0.2">
      <c r="A674" s="168"/>
      <c r="B674" s="168"/>
      <c r="C674" s="526"/>
      <c r="D674" s="527"/>
      <c r="E674" s="527"/>
      <c r="F674" s="527"/>
      <c r="G674" s="527"/>
      <c r="H674" s="530"/>
      <c r="I674" s="175" t="s">
        <v>169</v>
      </c>
      <c r="J674" s="171">
        <v>-1.9478</v>
      </c>
      <c r="K674" s="172"/>
      <c r="L674" s="177">
        <v>0</v>
      </c>
      <c r="M674" s="177">
        <v>-3193.2</v>
      </c>
      <c r="N674" s="177">
        <v>0</v>
      </c>
      <c r="O674" s="177">
        <v>-3193.2</v>
      </c>
      <c r="P674" s="172"/>
      <c r="Q674" s="177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8">
        <v>-0.29216999999999999</v>
      </c>
      <c r="AQ674" s="178">
        <v>-0.29216999999999999</v>
      </c>
      <c r="AR674" s="178">
        <v>-0.29216999999999999</v>
      </c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8">
        <v>-0.29216999999999999</v>
      </c>
      <c r="BE674" s="172"/>
      <c r="BF674" s="178">
        <v>-0.29216999999999999</v>
      </c>
      <c r="BG674" s="178">
        <v>-0.29216999999999999</v>
      </c>
      <c r="BH674" s="172"/>
      <c r="BI674" s="172"/>
      <c r="BJ674" s="172"/>
      <c r="BK674" s="172"/>
      <c r="BL674" s="178">
        <v>-0.19478000000000001</v>
      </c>
      <c r="BM674" s="172"/>
      <c r="BN674" s="172"/>
      <c r="BO674" s="172"/>
    </row>
    <row r="675" spans="1:68" ht="12.75" x14ac:dyDescent="0.2">
      <c r="A675" s="169"/>
      <c r="B675" s="173">
        <v>224</v>
      </c>
      <c r="C675" s="526" t="s">
        <v>1186</v>
      </c>
      <c r="D675" s="527" t="s">
        <v>401</v>
      </c>
      <c r="E675" s="527"/>
      <c r="F675" s="527"/>
      <c r="G675" s="527"/>
      <c r="H675" s="530" t="s">
        <v>1207</v>
      </c>
      <c r="I675" s="169"/>
      <c r="J675" s="169"/>
      <c r="K675" s="174">
        <v>-78.510000000000005</v>
      </c>
      <c r="L675" s="174">
        <v>-79.44</v>
      </c>
      <c r="M675" s="174">
        <v>-81.12</v>
      </c>
      <c r="N675" s="174">
        <v>0</v>
      </c>
      <c r="O675" s="174">
        <v>-81.12</v>
      </c>
      <c r="P675" s="174">
        <v>-81.12</v>
      </c>
      <c r="Q675" s="174">
        <v>-82.08</v>
      </c>
      <c r="R675" s="174">
        <v>-103.17</v>
      </c>
      <c r="S675" s="174"/>
      <c r="T675" s="174"/>
      <c r="U675" s="174"/>
      <c r="V675" s="174"/>
      <c r="W675" s="174"/>
      <c r="X675" s="174"/>
      <c r="Y675" s="174"/>
      <c r="Z675" s="174"/>
      <c r="AA675" s="174"/>
      <c r="AB675" s="174"/>
      <c r="AC675" s="174"/>
      <c r="AD675" s="174"/>
      <c r="AE675" s="174"/>
      <c r="AF675" s="174"/>
      <c r="AG675" s="174"/>
      <c r="AH675" s="174"/>
      <c r="AI675" s="174"/>
      <c r="AJ675" s="174"/>
      <c r="AK675" s="174"/>
      <c r="AL675" s="174"/>
      <c r="AM675" s="174"/>
      <c r="AN675" s="174"/>
      <c r="AO675" s="174"/>
      <c r="AP675" s="174">
        <v>-14.48</v>
      </c>
      <c r="AQ675" s="174">
        <v>-14.57</v>
      </c>
      <c r="AR675" s="174">
        <v>-14.66</v>
      </c>
      <c r="AS675" s="174"/>
      <c r="AT675" s="174"/>
      <c r="AU675" s="174"/>
      <c r="AV675" s="174"/>
      <c r="AW675" s="174"/>
      <c r="AX675" s="174"/>
      <c r="AY675" s="174"/>
      <c r="AZ675" s="174"/>
      <c r="BA675" s="174"/>
      <c r="BB675" s="174"/>
      <c r="BC675" s="174"/>
      <c r="BD675" s="174">
        <v>-15.85</v>
      </c>
      <c r="BE675" s="174"/>
      <c r="BF675" s="174">
        <v>-16.149999999999999</v>
      </c>
      <c r="BG675" s="174">
        <v>-16.350000000000001</v>
      </c>
      <c r="BH675" s="174"/>
      <c r="BI675" s="174"/>
      <c r="BJ675" s="174"/>
      <c r="BK675" s="174"/>
      <c r="BL675" s="177">
        <v>-11.11</v>
      </c>
      <c r="BM675" s="177"/>
      <c r="BN675" s="177"/>
      <c r="BO675" s="177"/>
    </row>
    <row r="676" spans="1:68" ht="12.75" x14ac:dyDescent="0.2">
      <c r="A676" s="168"/>
      <c r="B676" s="168"/>
      <c r="C676" s="526"/>
      <c r="D676" s="527"/>
      <c r="E676" s="527"/>
      <c r="F676" s="527"/>
      <c r="G676" s="527"/>
      <c r="H676" s="530"/>
      <c r="I676" s="175" t="s">
        <v>102</v>
      </c>
      <c r="J676" s="171">
        <v>-3.8956</v>
      </c>
      <c r="K676" s="172"/>
      <c r="L676" s="177">
        <v>-0.92999999999999261</v>
      </c>
      <c r="M676" s="177">
        <v>-78.510000000000005</v>
      </c>
      <c r="N676" s="177">
        <v>0</v>
      </c>
      <c r="O676" s="177">
        <v>-78.510000000000005</v>
      </c>
      <c r="P676" s="172"/>
      <c r="Q676" s="177">
        <v>-0.96</v>
      </c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8">
        <v>-0.58433999999999997</v>
      </c>
      <c r="AQ676" s="178">
        <v>-0.58433999999999997</v>
      </c>
      <c r="AR676" s="178">
        <v>-0.58433999999999997</v>
      </c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8">
        <v>-0.58433999999999997</v>
      </c>
      <c r="BE676" s="172"/>
      <c r="BF676" s="178">
        <v>-0.58433999999999997</v>
      </c>
      <c r="BG676" s="178">
        <v>-0.58433999999999997</v>
      </c>
      <c r="BH676" s="172"/>
      <c r="BI676" s="172"/>
      <c r="BJ676" s="172"/>
      <c r="BK676" s="172"/>
      <c r="BL676" s="178">
        <v>-0.38956000000000002</v>
      </c>
      <c r="BM676" s="172"/>
      <c r="BN676" s="172"/>
      <c r="BO676" s="172"/>
    </row>
    <row r="677" spans="1:68" ht="12.75" x14ac:dyDescent="0.2">
      <c r="A677" s="169"/>
      <c r="B677" s="173">
        <v>225</v>
      </c>
      <c r="C677" s="526" t="s">
        <v>1186</v>
      </c>
      <c r="D677" s="531" t="s">
        <v>1208</v>
      </c>
      <c r="E677" s="531"/>
      <c r="F677" s="531"/>
      <c r="G677" s="531"/>
      <c r="H677" s="530" t="s">
        <v>1209</v>
      </c>
      <c r="I677" s="169"/>
      <c r="J677" s="169"/>
      <c r="K677" s="174">
        <v>-206.09</v>
      </c>
      <c r="L677" s="174">
        <v>-206.09</v>
      </c>
      <c r="M677" s="174">
        <v>-212.93</v>
      </c>
      <c r="N677" s="174">
        <v>0</v>
      </c>
      <c r="O677" s="174">
        <v>-212.93</v>
      </c>
      <c r="P677" s="174">
        <v>-212.93</v>
      </c>
      <c r="Q677" s="174">
        <v>-212.93</v>
      </c>
      <c r="R677" s="174">
        <v>-270.07</v>
      </c>
      <c r="S677" s="174"/>
      <c r="T677" s="174"/>
      <c r="U677" s="174"/>
      <c r="V677" s="174"/>
      <c r="W677" s="174"/>
      <c r="X677" s="174"/>
      <c r="Y677" s="174"/>
      <c r="Z677" s="174"/>
      <c r="AA677" s="174"/>
      <c r="AB677" s="174"/>
      <c r="AC677" s="174"/>
      <c r="AD677" s="174"/>
      <c r="AE677" s="174"/>
      <c r="AF677" s="174"/>
      <c r="AG677" s="174"/>
      <c r="AH677" s="174"/>
      <c r="AI677" s="174"/>
      <c r="AJ677" s="174"/>
      <c r="AK677" s="174"/>
      <c r="AL677" s="174"/>
      <c r="AM677" s="174"/>
      <c r="AN677" s="174"/>
      <c r="AO677" s="174"/>
      <c r="AP677" s="174">
        <v>-37.99</v>
      </c>
      <c r="AQ677" s="174">
        <v>-38.24</v>
      </c>
      <c r="AR677" s="174">
        <v>-38.49</v>
      </c>
      <c r="AS677" s="174"/>
      <c r="AT677" s="174"/>
      <c r="AU677" s="174"/>
      <c r="AV677" s="174"/>
      <c r="AW677" s="174"/>
      <c r="AX677" s="174"/>
      <c r="AY677" s="174"/>
      <c r="AZ677" s="174"/>
      <c r="BA677" s="174"/>
      <c r="BB677" s="174"/>
      <c r="BC677" s="174"/>
      <c r="BD677" s="174">
        <v>-41.6</v>
      </c>
      <c r="BE677" s="174"/>
      <c r="BF677" s="174">
        <v>-42.14</v>
      </c>
      <c r="BG677" s="174">
        <v>-42.41</v>
      </c>
      <c r="BH677" s="174"/>
      <c r="BI677" s="174"/>
      <c r="BJ677" s="174"/>
      <c r="BK677" s="174"/>
      <c r="BL677" s="177">
        <v>-29.2</v>
      </c>
      <c r="BM677" s="177"/>
      <c r="BN677" s="177"/>
      <c r="BO677" s="177"/>
    </row>
    <row r="678" spans="1:68" ht="12.75" x14ac:dyDescent="0.2">
      <c r="A678" s="168"/>
      <c r="B678" s="168"/>
      <c r="C678" s="526"/>
      <c r="D678" s="531"/>
      <c r="E678" s="531"/>
      <c r="F678" s="531"/>
      <c r="G678" s="531"/>
      <c r="H678" s="530"/>
      <c r="I678" s="175" t="s">
        <v>112</v>
      </c>
      <c r="J678" s="171">
        <v>-3.8956</v>
      </c>
      <c r="K678" s="172"/>
      <c r="L678" s="177">
        <v>0</v>
      </c>
      <c r="M678" s="177">
        <v>-206.09</v>
      </c>
      <c r="N678" s="177">
        <v>0</v>
      </c>
      <c r="O678" s="177">
        <v>-206.09</v>
      </c>
      <c r="P678" s="172"/>
      <c r="Q678" s="177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8">
        <v>-0.58433999999999997</v>
      </c>
      <c r="AQ678" s="178">
        <v>-0.58433999999999997</v>
      </c>
      <c r="AR678" s="178">
        <v>-0.58433999999999997</v>
      </c>
      <c r="AS678" s="172"/>
      <c r="AT678" s="172"/>
      <c r="AU678" s="172"/>
      <c r="AV678" s="172"/>
      <c r="AW678" s="172"/>
      <c r="AX678" s="172"/>
      <c r="AY678" s="172"/>
      <c r="AZ678" s="172"/>
      <c r="BA678" s="172"/>
      <c r="BB678" s="172"/>
      <c r="BC678" s="172"/>
      <c r="BD678" s="178">
        <v>-0.58433999999999997</v>
      </c>
      <c r="BE678" s="172"/>
      <c r="BF678" s="178">
        <v>-0.58433999999999997</v>
      </c>
      <c r="BG678" s="178">
        <v>-0.58433999999999997</v>
      </c>
      <c r="BH678" s="172"/>
      <c r="BI678" s="172"/>
      <c r="BJ678" s="172"/>
      <c r="BK678" s="172"/>
      <c r="BL678" s="178">
        <v>-0.38956000000000002</v>
      </c>
      <c r="BM678" s="172"/>
      <c r="BN678" s="172"/>
      <c r="BO678" s="172"/>
      <c r="BP678"/>
    </row>
    <row r="679" spans="1:68" ht="12.75" x14ac:dyDescent="0.2">
      <c r="A679" s="162"/>
      <c r="B679" s="162"/>
      <c r="C679" s="163" t="s">
        <v>1210</v>
      </c>
      <c r="D679" s="551" t="s">
        <v>1211</v>
      </c>
      <c r="E679" s="551"/>
      <c r="F679" s="551"/>
      <c r="G679" s="551"/>
      <c r="H679" s="162"/>
      <c r="I679" s="162"/>
      <c r="J679" s="162"/>
      <c r="K679" s="164">
        <v>-18303.029999999981</v>
      </c>
      <c r="L679" s="164">
        <v>-18363.800000000036</v>
      </c>
      <c r="M679" s="164">
        <v>-18910.780000000013</v>
      </c>
      <c r="N679" s="164">
        <v>0</v>
      </c>
      <c r="O679" s="164">
        <v>-18910.780000000013</v>
      </c>
      <c r="P679" s="164">
        <v>-18910.780000000013</v>
      </c>
      <c r="Q679" s="164">
        <v>-18910.78</v>
      </c>
      <c r="R679" s="164">
        <v>-23938.689999999962</v>
      </c>
      <c r="S679" s="164">
        <v>0</v>
      </c>
      <c r="T679" s="164">
        <v>0</v>
      </c>
      <c r="U679" s="164">
        <v>0</v>
      </c>
      <c r="V679" s="164">
        <v>0</v>
      </c>
      <c r="W679" s="164">
        <v>0</v>
      </c>
      <c r="X679" s="164">
        <v>0</v>
      </c>
      <c r="Y679" s="164">
        <v>0</v>
      </c>
      <c r="Z679" s="164">
        <v>0</v>
      </c>
      <c r="AA679" s="164">
        <v>0</v>
      </c>
      <c r="AB679" s="164">
        <v>0</v>
      </c>
      <c r="AC679" s="164">
        <v>0</v>
      </c>
      <c r="AD679" s="164">
        <v>0</v>
      </c>
      <c r="AE679" s="164">
        <v>0</v>
      </c>
      <c r="AF679" s="164">
        <v>0</v>
      </c>
      <c r="AG679" s="164">
        <v>0</v>
      </c>
      <c r="AH679" s="164">
        <v>0</v>
      </c>
      <c r="AI679" s="164">
        <v>0</v>
      </c>
      <c r="AJ679" s="164">
        <v>0</v>
      </c>
      <c r="AK679" s="164">
        <v>0</v>
      </c>
      <c r="AL679" s="164">
        <v>0</v>
      </c>
      <c r="AM679" s="164">
        <v>0</v>
      </c>
      <c r="AN679" s="164">
        <v>-3330.5</v>
      </c>
      <c r="AO679" s="164">
        <v>-3352.1599999999994</v>
      </c>
      <c r="AP679" s="164">
        <v>-3373.9399999999982</v>
      </c>
      <c r="AQ679" s="164">
        <v>0</v>
      </c>
      <c r="AR679" s="164">
        <v>0</v>
      </c>
      <c r="AS679" s="164">
        <v>0</v>
      </c>
      <c r="AT679" s="164">
        <v>0</v>
      </c>
      <c r="AU679" s="164">
        <v>0</v>
      </c>
      <c r="AV679" s="164">
        <v>0</v>
      </c>
      <c r="AW679" s="164">
        <v>0</v>
      </c>
      <c r="AX679" s="164">
        <v>0</v>
      </c>
      <c r="AY679" s="164">
        <v>0</v>
      </c>
      <c r="AZ679" s="164">
        <v>0</v>
      </c>
      <c r="BA679" s="164">
        <v>0</v>
      </c>
      <c r="BB679" s="164">
        <v>0</v>
      </c>
      <c r="BC679" s="164">
        <v>-3670.4300000000012</v>
      </c>
      <c r="BD679" s="164">
        <v>0</v>
      </c>
      <c r="BE679" s="164">
        <v>-3718.2900000000018</v>
      </c>
      <c r="BF679" s="164">
        <v>0</v>
      </c>
      <c r="BG679" s="164">
        <v>0</v>
      </c>
      <c r="BH679" s="164">
        <v>0</v>
      </c>
      <c r="BI679" s="164">
        <v>0</v>
      </c>
      <c r="BJ679" s="164">
        <v>0</v>
      </c>
      <c r="BK679" s="164">
        <v>-3865.6799999999985</v>
      </c>
      <c r="BL679" s="164">
        <v>0</v>
      </c>
      <c r="BM679" s="164">
        <v>0</v>
      </c>
      <c r="BN679" s="164">
        <v>-2627.690000000001</v>
      </c>
      <c r="BO679" s="164">
        <v>0</v>
      </c>
      <c r="BP679" s="78">
        <v>0</v>
      </c>
    </row>
    <row r="680" spans="1:68" ht="12.75" x14ac:dyDescent="0.2">
      <c r="A680" s="165"/>
      <c r="B680" s="166">
        <v>265</v>
      </c>
      <c r="C680" s="552" t="s">
        <v>1212</v>
      </c>
      <c r="D680" s="553" t="s">
        <v>478</v>
      </c>
      <c r="E680" s="553"/>
      <c r="F680" s="553"/>
      <c r="G680" s="553"/>
      <c r="H680" s="556" t="s">
        <v>828</v>
      </c>
      <c r="I680" s="165"/>
      <c r="J680" s="165"/>
      <c r="K680" s="167">
        <v>-80.94</v>
      </c>
      <c r="L680" s="167">
        <v>-80.989999999999995</v>
      </c>
      <c r="M680" s="167">
        <v>-83.63</v>
      </c>
      <c r="N680" s="167">
        <v>0</v>
      </c>
      <c r="O680" s="167">
        <v>-83.63</v>
      </c>
      <c r="P680" s="167">
        <v>-83.63</v>
      </c>
      <c r="Q680" s="167">
        <v>-83.679999999999993</v>
      </c>
      <c r="R680" s="167">
        <v>-105.88</v>
      </c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>
        <v>-14.72</v>
      </c>
      <c r="AO680" s="167">
        <v>-14.82</v>
      </c>
      <c r="AP680" s="167">
        <v>-14.92</v>
      </c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>
        <v>-16.23</v>
      </c>
      <c r="BD680" s="167"/>
      <c r="BE680" s="167">
        <v>-16.440000000000001</v>
      </c>
      <c r="BF680" s="167"/>
      <c r="BG680" s="167"/>
      <c r="BH680" s="167"/>
      <c r="BI680" s="167"/>
      <c r="BJ680" s="167"/>
      <c r="BK680" s="167">
        <v>-17.09</v>
      </c>
      <c r="BL680" s="176"/>
      <c r="BM680" s="176"/>
      <c r="BN680" s="176">
        <v>-11.66</v>
      </c>
      <c r="BO680" s="176"/>
      <c r="BP680" s="77"/>
    </row>
    <row r="681" spans="1:68" ht="12.75" x14ac:dyDescent="0.2">
      <c r="A681" s="168"/>
      <c r="B681" s="168"/>
      <c r="C681" s="526"/>
      <c r="D681" s="527"/>
      <c r="E681" s="527"/>
      <c r="F681" s="527"/>
      <c r="G681" s="527"/>
      <c r="H681" s="528"/>
      <c r="I681" s="175" t="s">
        <v>156</v>
      </c>
      <c r="J681" s="171">
        <v>-3.4000000000000002E-2</v>
      </c>
      <c r="K681" s="172"/>
      <c r="L681" s="177">
        <v>-4.9999999999997158E-2</v>
      </c>
      <c r="M681" s="177">
        <v>-80.94</v>
      </c>
      <c r="N681" s="177">
        <v>0</v>
      </c>
      <c r="O681" s="177">
        <v>-80.94</v>
      </c>
      <c r="P681" s="172"/>
      <c r="Q681" s="177">
        <v>-0.05</v>
      </c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8">
        <v>-5.1000000000000004E-3</v>
      </c>
      <c r="AO681" s="178">
        <v>-5.1000000000000004E-3</v>
      </c>
      <c r="AP681" s="178">
        <v>-5.1000000000000004E-3</v>
      </c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  <c r="BA681" s="172"/>
      <c r="BB681" s="172"/>
      <c r="BC681" s="178">
        <v>-5.1000000000000004E-3</v>
      </c>
      <c r="BD681" s="172"/>
      <c r="BE681" s="178">
        <v>-5.1000000000000004E-3</v>
      </c>
      <c r="BF681" s="172"/>
      <c r="BG681" s="172"/>
      <c r="BH681" s="172"/>
      <c r="BI681" s="172"/>
      <c r="BJ681" s="172"/>
      <c r="BK681" s="178">
        <v>-5.1000000000000004E-3</v>
      </c>
      <c r="BL681" s="172"/>
      <c r="BM681" s="172"/>
      <c r="BN681" s="178">
        <v>-3.3999999999999998E-3</v>
      </c>
      <c r="BO681" s="172"/>
      <c r="BP681"/>
    </row>
    <row r="682" spans="1:68" ht="12.75" x14ac:dyDescent="0.2">
      <c r="A682" s="169"/>
      <c r="B682" s="173">
        <v>266</v>
      </c>
      <c r="C682" s="526" t="s">
        <v>1212</v>
      </c>
      <c r="D682" s="527" t="s">
        <v>1213</v>
      </c>
      <c r="E682" s="527"/>
      <c r="F682" s="527"/>
      <c r="G682" s="527"/>
      <c r="H682" s="528" t="s">
        <v>1214</v>
      </c>
      <c r="I682" s="169"/>
      <c r="J682" s="169"/>
      <c r="K682" s="174">
        <v>-2549.81</v>
      </c>
      <c r="L682" s="174">
        <v>-2556.08</v>
      </c>
      <c r="M682" s="174">
        <v>-2634.48</v>
      </c>
      <c r="N682" s="174">
        <v>0</v>
      </c>
      <c r="O682" s="174">
        <v>-2634.48</v>
      </c>
      <c r="P682" s="174">
        <v>-2634.48</v>
      </c>
      <c r="Q682" s="174">
        <v>-2640.96</v>
      </c>
      <c r="R682" s="174">
        <v>-3334.92</v>
      </c>
      <c r="S682" s="174"/>
      <c r="T682" s="174"/>
      <c r="U682" s="174"/>
      <c r="V682" s="174"/>
      <c r="W682" s="174"/>
      <c r="X682" s="174"/>
      <c r="Y682" s="174"/>
      <c r="Z682" s="174"/>
      <c r="AA682" s="174"/>
      <c r="AB682" s="174"/>
      <c r="AC682" s="174"/>
      <c r="AD682" s="174"/>
      <c r="AE682" s="174"/>
      <c r="AF682" s="174"/>
      <c r="AG682" s="174"/>
      <c r="AH682" s="174"/>
      <c r="AI682" s="174"/>
      <c r="AJ682" s="174"/>
      <c r="AK682" s="174"/>
      <c r="AL682" s="174"/>
      <c r="AM682" s="174"/>
      <c r="AN682" s="174">
        <v>-463.97</v>
      </c>
      <c r="AO682" s="174">
        <v>-466.99</v>
      </c>
      <c r="AP682" s="174">
        <v>-470.02</v>
      </c>
      <c r="AQ682" s="174"/>
      <c r="AR682" s="174"/>
      <c r="AS682" s="174"/>
      <c r="AT682" s="174"/>
      <c r="AU682" s="174"/>
      <c r="AV682" s="174"/>
      <c r="AW682" s="174"/>
      <c r="AX682" s="174"/>
      <c r="AY682" s="174"/>
      <c r="AZ682" s="174"/>
      <c r="BA682" s="174"/>
      <c r="BB682" s="174"/>
      <c r="BC682" s="174">
        <v>-511.33</v>
      </c>
      <c r="BD682" s="174"/>
      <c r="BE682" s="174">
        <v>-518</v>
      </c>
      <c r="BF682" s="174"/>
      <c r="BG682" s="174"/>
      <c r="BH682" s="174"/>
      <c r="BI682" s="174"/>
      <c r="BJ682" s="174"/>
      <c r="BK682" s="174">
        <v>-538.53</v>
      </c>
      <c r="BL682" s="177"/>
      <c r="BM682" s="177"/>
      <c r="BN682" s="177">
        <v>-366.08</v>
      </c>
      <c r="BO682" s="177"/>
      <c r="BP682" s="77"/>
    </row>
    <row r="683" spans="1:68" ht="12.75" x14ac:dyDescent="0.2">
      <c r="A683" s="168"/>
      <c r="B683" s="168"/>
      <c r="C683" s="526"/>
      <c r="D683" s="527"/>
      <c r="E683" s="527"/>
      <c r="F683" s="527"/>
      <c r="G683" s="527"/>
      <c r="H683" s="528"/>
      <c r="I683" s="175" t="s">
        <v>156</v>
      </c>
      <c r="J683" s="171">
        <v>-1.5387999999999999</v>
      </c>
      <c r="K683" s="172"/>
      <c r="L683" s="177">
        <v>-6.2699999999999818</v>
      </c>
      <c r="M683" s="177">
        <v>-2549.81</v>
      </c>
      <c r="N683" s="177">
        <v>0</v>
      </c>
      <c r="O683" s="177">
        <v>-2549.81</v>
      </c>
      <c r="P683" s="172"/>
      <c r="Q683" s="177">
        <v>-6.48</v>
      </c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8">
        <v>-0.23082</v>
      </c>
      <c r="AO683" s="178">
        <v>-0.23082</v>
      </c>
      <c r="AP683" s="178">
        <v>-0.23082</v>
      </c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  <c r="BA683" s="172"/>
      <c r="BB683" s="172"/>
      <c r="BC683" s="178">
        <v>-0.23082</v>
      </c>
      <c r="BD683" s="172"/>
      <c r="BE683" s="178">
        <v>-0.23082</v>
      </c>
      <c r="BF683" s="172"/>
      <c r="BG683" s="172"/>
      <c r="BH683" s="172"/>
      <c r="BI683" s="172"/>
      <c r="BJ683" s="172"/>
      <c r="BK683" s="178">
        <v>-0.23082</v>
      </c>
      <c r="BL683" s="172"/>
      <c r="BM683" s="172"/>
      <c r="BN683" s="178">
        <v>-0.15387999999999999</v>
      </c>
      <c r="BO683" s="172"/>
      <c r="BP683"/>
    </row>
    <row r="684" spans="1:68" ht="12.75" x14ac:dyDescent="0.2">
      <c r="A684" s="169"/>
      <c r="B684" s="173">
        <v>267</v>
      </c>
      <c r="C684" s="526" t="s">
        <v>1212</v>
      </c>
      <c r="D684" s="527" t="s">
        <v>1215</v>
      </c>
      <c r="E684" s="527"/>
      <c r="F684" s="527"/>
      <c r="G684" s="527"/>
      <c r="H684" s="530" t="s">
        <v>1124</v>
      </c>
      <c r="I684" s="169"/>
      <c r="J684" s="169"/>
      <c r="K684" s="174">
        <v>-3695.89</v>
      </c>
      <c r="L684" s="174">
        <v>-3713.68</v>
      </c>
      <c r="M684" s="174">
        <v>-3818.61</v>
      </c>
      <c r="N684" s="174">
        <v>0</v>
      </c>
      <c r="O684" s="174">
        <v>-3818.61</v>
      </c>
      <c r="P684" s="174">
        <v>-3818.61</v>
      </c>
      <c r="Q684" s="174">
        <v>-3836.9900000000002</v>
      </c>
      <c r="R684" s="174">
        <v>-4833.8899999999994</v>
      </c>
      <c r="S684" s="174"/>
      <c r="T684" s="174"/>
      <c r="U684" s="174"/>
      <c r="V684" s="174"/>
      <c r="W684" s="174"/>
      <c r="X684" s="174"/>
      <c r="Y684" s="174"/>
      <c r="Z684" s="174"/>
      <c r="AA684" s="174"/>
      <c r="AB684" s="174"/>
      <c r="AC684" s="174"/>
      <c r="AD684" s="174"/>
      <c r="AE684" s="174"/>
      <c r="AF684" s="174"/>
      <c r="AG684" s="174"/>
      <c r="AH684" s="174"/>
      <c r="AI684" s="174"/>
      <c r="AJ684" s="174"/>
      <c r="AK684" s="174"/>
      <c r="AL684" s="174"/>
      <c r="AM684" s="174"/>
      <c r="AN684" s="174">
        <v>-672.52</v>
      </c>
      <c r="AO684" s="174">
        <v>-676.89</v>
      </c>
      <c r="AP684" s="174">
        <v>-681.29</v>
      </c>
      <c r="AQ684" s="174"/>
      <c r="AR684" s="174"/>
      <c r="AS684" s="174"/>
      <c r="AT684" s="174"/>
      <c r="AU684" s="174"/>
      <c r="AV684" s="174"/>
      <c r="AW684" s="174"/>
      <c r="AX684" s="174"/>
      <c r="AY684" s="174"/>
      <c r="AZ684" s="174"/>
      <c r="BA684" s="174"/>
      <c r="BB684" s="174"/>
      <c r="BC684" s="174">
        <v>-741.16</v>
      </c>
      <c r="BD684" s="174"/>
      <c r="BE684" s="174">
        <v>-750.82</v>
      </c>
      <c r="BF684" s="174"/>
      <c r="BG684" s="174"/>
      <c r="BH684" s="174"/>
      <c r="BI684" s="174"/>
      <c r="BJ684" s="174"/>
      <c r="BK684" s="174">
        <v>-780.59</v>
      </c>
      <c r="BL684" s="177"/>
      <c r="BM684" s="177"/>
      <c r="BN684" s="177">
        <v>-530.62</v>
      </c>
      <c r="BO684" s="177"/>
      <c r="BP684" s="77"/>
    </row>
    <row r="685" spans="1:68" ht="12.75" x14ac:dyDescent="0.2">
      <c r="A685" s="168"/>
      <c r="B685" s="168"/>
      <c r="C685" s="526"/>
      <c r="D685" s="527"/>
      <c r="E685" s="527"/>
      <c r="F685" s="527"/>
      <c r="G685" s="527"/>
      <c r="H685" s="530"/>
      <c r="I685" s="175" t="s">
        <v>82</v>
      </c>
      <c r="J685" s="171">
        <v>-142.18899999999999</v>
      </c>
      <c r="K685" s="172"/>
      <c r="L685" s="177">
        <v>-17.789999999999964</v>
      </c>
      <c r="M685" s="177">
        <v>-3695.89</v>
      </c>
      <c r="N685" s="177">
        <v>0</v>
      </c>
      <c r="O685" s="177">
        <v>-3695.89</v>
      </c>
      <c r="P685" s="172"/>
      <c r="Q685" s="177">
        <v>-18.38</v>
      </c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8">
        <v>-21.32835</v>
      </c>
      <c r="AO685" s="178">
        <v>-21.32835</v>
      </c>
      <c r="AP685" s="178">
        <v>-21.32835</v>
      </c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8">
        <v>-21.32835</v>
      </c>
      <c r="BD685" s="172"/>
      <c r="BE685" s="178">
        <v>-21.32835</v>
      </c>
      <c r="BF685" s="172"/>
      <c r="BG685" s="172"/>
      <c r="BH685" s="172"/>
      <c r="BI685" s="172"/>
      <c r="BJ685" s="172"/>
      <c r="BK685" s="178">
        <v>-21.32835</v>
      </c>
      <c r="BL685" s="172"/>
      <c r="BM685" s="172"/>
      <c r="BN685" s="178">
        <v>-14.2189</v>
      </c>
      <c r="BO685" s="172"/>
      <c r="BP685"/>
    </row>
    <row r="686" spans="1:68" ht="12.75" x14ac:dyDescent="0.2">
      <c r="A686" s="169"/>
      <c r="B686" s="173">
        <v>268</v>
      </c>
      <c r="C686" s="526" t="s">
        <v>1212</v>
      </c>
      <c r="D686" s="527" t="s">
        <v>1216</v>
      </c>
      <c r="E686" s="527"/>
      <c r="F686" s="527"/>
      <c r="G686" s="527"/>
      <c r="H686" s="530" t="s">
        <v>1200</v>
      </c>
      <c r="I686" s="169"/>
      <c r="J686" s="169"/>
      <c r="K686" s="174">
        <v>-1295</v>
      </c>
      <c r="L686" s="174">
        <v>-1306.1500000000001</v>
      </c>
      <c r="M686" s="174">
        <v>-1338</v>
      </c>
      <c r="N686" s="174">
        <v>0</v>
      </c>
      <c r="O686" s="174">
        <v>-1338</v>
      </c>
      <c r="P686" s="174">
        <v>-1338</v>
      </c>
      <c r="Q686" s="174">
        <v>-1349.52</v>
      </c>
      <c r="R686" s="174">
        <v>-1693.74</v>
      </c>
      <c r="S686" s="174"/>
      <c r="T686" s="174"/>
      <c r="U686" s="174"/>
      <c r="V686" s="174"/>
      <c r="W686" s="174"/>
      <c r="X686" s="174"/>
      <c r="Y686" s="174"/>
      <c r="Z686" s="174"/>
      <c r="AA686" s="174"/>
      <c r="AB686" s="174"/>
      <c r="AC686" s="174"/>
      <c r="AD686" s="174"/>
      <c r="AE686" s="174"/>
      <c r="AF686" s="174"/>
      <c r="AG686" s="174"/>
      <c r="AH686" s="174"/>
      <c r="AI686" s="174"/>
      <c r="AJ686" s="174"/>
      <c r="AK686" s="174"/>
      <c r="AL686" s="174"/>
      <c r="AM686" s="174"/>
      <c r="AN686" s="174">
        <v>-235.64</v>
      </c>
      <c r="AO686" s="174">
        <v>-237.18</v>
      </c>
      <c r="AP686" s="174">
        <v>-238.72</v>
      </c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>
        <v>-259.69</v>
      </c>
      <c r="BD686" s="174"/>
      <c r="BE686" s="174">
        <v>-263.08</v>
      </c>
      <c r="BF686" s="174"/>
      <c r="BG686" s="174"/>
      <c r="BH686" s="174"/>
      <c r="BI686" s="174"/>
      <c r="BJ686" s="174"/>
      <c r="BK686" s="174">
        <v>-273.51</v>
      </c>
      <c r="BL686" s="177"/>
      <c r="BM686" s="177"/>
      <c r="BN686" s="177">
        <v>-185.92</v>
      </c>
      <c r="BO686" s="177"/>
      <c r="BP686" s="77"/>
    </row>
    <row r="687" spans="1:68" ht="12.75" x14ac:dyDescent="0.2">
      <c r="A687" s="168"/>
      <c r="B687" s="168"/>
      <c r="C687" s="526"/>
      <c r="D687" s="527"/>
      <c r="E687" s="527"/>
      <c r="F687" s="527"/>
      <c r="G687" s="527"/>
      <c r="H687" s="530"/>
      <c r="I687" s="175" t="s">
        <v>82</v>
      </c>
      <c r="J687" s="171">
        <v>-96.415999999999997</v>
      </c>
      <c r="K687" s="172"/>
      <c r="L687" s="177">
        <v>-11.150000000000091</v>
      </c>
      <c r="M687" s="177">
        <v>-1295</v>
      </c>
      <c r="N687" s="177">
        <v>0</v>
      </c>
      <c r="O687" s="177">
        <v>-1295</v>
      </c>
      <c r="P687" s="172"/>
      <c r="Q687" s="177">
        <v>-11.52</v>
      </c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8">
        <v>-14.462400000000001</v>
      </c>
      <c r="AO687" s="178">
        <v>-14.462400000000001</v>
      </c>
      <c r="AP687" s="178">
        <v>-14.462400000000001</v>
      </c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8">
        <v>-14.462400000000001</v>
      </c>
      <c r="BD687" s="172"/>
      <c r="BE687" s="178">
        <v>-14.462400000000001</v>
      </c>
      <c r="BF687" s="172"/>
      <c r="BG687" s="172"/>
      <c r="BH687" s="172"/>
      <c r="BI687" s="172"/>
      <c r="BJ687" s="172"/>
      <c r="BK687" s="178">
        <v>-14.462400000000001</v>
      </c>
      <c r="BL687" s="172"/>
      <c r="BM687" s="172"/>
      <c r="BN687" s="178">
        <v>-9.6416000000000004</v>
      </c>
      <c r="BO687" s="172"/>
    </row>
    <row r="688" spans="1:68" ht="12.75" x14ac:dyDescent="0.2">
      <c r="A688" s="169"/>
      <c r="B688" s="173">
        <v>269</v>
      </c>
      <c r="C688" s="526" t="s">
        <v>1212</v>
      </c>
      <c r="D688" s="527" t="s">
        <v>1217</v>
      </c>
      <c r="E688" s="527"/>
      <c r="F688" s="527"/>
      <c r="G688" s="527"/>
      <c r="H688" s="530" t="s">
        <v>1202</v>
      </c>
      <c r="I688" s="169"/>
      <c r="J688" s="169"/>
      <c r="K688" s="174">
        <v>-199.42</v>
      </c>
      <c r="L688" s="174">
        <v>-200.14</v>
      </c>
      <c r="M688" s="174">
        <v>-206.04</v>
      </c>
      <c r="N688" s="174">
        <v>0</v>
      </c>
      <c r="O688" s="174">
        <v>-206.04</v>
      </c>
      <c r="P688" s="174">
        <v>-206.04</v>
      </c>
      <c r="Q688" s="174">
        <v>-206.78</v>
      </c>
      <c r="R688" s="174">
        <v>-260.83000000000004</v>
      </c>
      <c r="S688" s="174"/>
      <c r="T688" s="174"/>
      <c r="U688" s="174"/>
      <c r="V688" s="174"/>
      <c r="W688" s="174"/>
      <c r="X688" s="174"/>
      <c r="Y688" s="174"/>
      <c r="Z688" s="174"/>
      <c r="AA688" s="174"/>
      <c r="AB688" s="174"/>
      <c r="AC688" s="174"/>
      <c r="AD688" s="174"/>
      <c r="AE688" s="174"/>
      <c r="AF688" s="174"/>
      <c r="AG688" s="174"/>
      <c r="AH688" s="174"/>
      <c r="AI688" s="174"/>
      <c r="AJ688" s="174"/>
      <c r="AK688" s="174"/>
      <c r="AL688" s="174"/>
      <c r="AM688" s="174"/>
      <c r="AN688" s="174">
        <v>-36.29</v>
      </c>
      <c r="AO688" s="174">
        <v>-36.53</v>
      </c>
      <c r="AP688" s="174">
        <v>-36.770000000000003</v>
      </c>
      <c r="AQ688" s="174"/>
      <c r="AR688" s="174"/>
      <c r="AS688" s="174"/>
      <c r="AT688" s="174"/>
      <c r="AU688" s="174"/>
      <c r="AV688" s="174"/>
      <c r="AW688" s="174"/>
      <c r="AX688" s="174"/>
      <c r="AY688" s="174"/>
      <c r="AZ688" s="174"/>
      <c r="BA688" s="174"/>
      <c r="BB688" s="174"/>
      <c r="BC688" s="174">
        <v>-40</v>
      </c>
      <c r="BD688" s="174"/>
      <c r="BE688" s="174">
        <v>-40.520000000000003</v>
      </c>
      <c r="BF688" s="174"/>
      <c r="BG688" s="174"/>
      <c r="BH688" s="174"/>
      <c r="BI688" s="174"/>
      <c r="BJ688" s="174"/>
      <c r="BK688" s="174">
        <v>-42.12</v>
      </c>
      <c r="BL688" s="177"/>
      <c r="BM688" s="177"/>
      <c r="BN688" s="177">
        <v>-28.6</v>
      </c>
      <c r="BO688" s="177"/>
    </row>
    <row r="689" spans="1:68" ht="12.75" x14ac:dyDescent="0.2">
      <c r="A689" s="168"/>
      <c r="B689" s="168"/>
      <c r="C689" s="526"/>
      <c r="D689" s="527"/>
      <c r="E689" s="527"/>
      <c r="F689" s="527"/>
      <c r="G689" s="527"/>
      <c r="H689" s="530"/>
      <c r="I689" s="175" t="s">
        <v>82</v>
      </c>
      <c r="J689" s="171">
        <v>-96.415999999999997</v>
      </c>
      <c r="K689" s="172"/>
      <c r="L689" s="177">
        <v>-0.71999999999999886</v>
      </c>
      <c r="M689" s="177">
        <v>-199.42</v>
      </c>
      <c r="N689" s="177">
        <v>0</v>
      </c>
      <c r="O689" s="177">
        <v>-199.42</v>
      </c>
      <c r="P689" s="172"/>
      <c r="Q689" s="177">
        <v>-0.74</v>
      </c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8">
        <v>-14.462400000000001</v>
      </c>
      <c r="AO689" s="178">
        <v>-14.462400000000001</v>
      </c>
      <c r="AP689" s="178">
        <v>-14.462400000000001</v>
      </c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8">
        <v>-14.462400000000001</v>
      </c>
      <c r="BD689" s="172"/>
      <c r="BE689" s="178">
        <v>-14.462400000000001</v>
      </c>
      <c r="BF689" s="172"/>
      <c r="BG689" s="172"/>
      <c r="BH689" s="172"/>
      <c r="BI689" s="172"/>
      <c r="BJ689" s="172"/>
      <c r="BK689" s="178">
        <v>-14.462400000000001</v>
      </c>
      <c r="BL689" s="172"/>
      <c r="BM689" s="172"/>
      <c r="BN689" s="178">
        <v>-9.6416000000000004</v>
      </c>
      <c r="BO689" s="172"/>
    </row>
    <row r="690" spans="1:68" ht="12.75" x14ac:dyDescent="0.2">
      <c r="A690" s="169"/>
      <c r="B690" s="173">
        <v>270</v>
      </c>
      <c r="C690" s="526" t="s">
        <v>1212</v>
      </c>
      <c r="D690" s="527" t="s">
        <v>478</v>
      </c>
      <c r="E690" s="527"/>
      <c r="F690" s="527"/>
      <c r="G690" s="527"/>
      <c r="H690" s="528" t="s">
        <v>1218</v>
      </c>
      <c r="I690" s="169"/>
      <c r="J690" s="169"/>
      <c r="K690" s="174">
        <v>-159878.76</v>
      </c>
      <c r="L690" s="174">
        <v>-160060.01</v>
      </c>
      <c r="M690" s="174">
        <v>-165187.64000000001</v>
      </c>
      <c r="N690" s="174">
        <v>0</v>
      </c>
      <c r="O690" s="174">
        <v>-165187.64000000001</v>
      </c>
      <c r="P690" s="174">
        <v>-165187.64000000001</v>
      </c>
      <c r="Q690" s="174">
        <v>-165374.91</v>
      </c>
      <c r="R690" s="174">
        <v>-209106.78999999998</v>
      </c>
      <c r="S690" s="174"/>
      <c r="T690" s="174"/>
      <c r="U690" s="174"/>
      <c r="V690" s="174"/>
      <c r="W690" s="174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>
        <v>-29092.25</v>
      </c>
      <c r="AO690" s="174">
        <v>-29281.35</v>
      </c>
      <c r="AP690" s="174">
        <v>-29471.67</v>
      </c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>
        <v>-32061.51</v>
      </c>
      <c r="BD690" s="174"/>
      <c r="BE690" s="174">
        <v>-32479.66</v>
      </c>
      <c r="BF690" s="174"/>
      <c r="BG690" s="174"/>
      <c r="BH690" s="174"/>
      <c r="BI690" s="174"/>
      <c r="BJ690" s="174"/>
      <c r="BK690" s="174">
        <v>-33767.129999999997</v>
      </c>
      <c r="BL690" s="177"/>
      <c r="BM690" s="177"/>
      <c r="BN690" s="177">
        <v>-22953.22</v>
      </c>
      <c r="BO690" s="177"/>
    </row>
    <row r="691" spans="1:68" ht="12.75" x14ac:dyDescent="0.2">
      <c r="A691" s="168"/>
      <c r="B691" s="168"/>
      <c r="C691" s="526"/>
      <c r="D691" s="527"/>
      <c r="E691" s="527"/>
      <c r="F691" s="527"/>
      <c r="G691" s="527"/>
      <c r="H691" s="528"/>
      <c r="I691" s="175" t="s">
        <v>156</v>
      </c>
      <c r="J691" s="171">
        <v>-132.97800000000001</v>
      </c>
      <c r="K691" s="172"/>
      <c r="L691" s="177">
        <v>-181.25</v>
      </c>
      <c r="M691" s="177">
        <v>-159878.76</v>
      </c>
      <c r="N691" s="177">
        <v>0</v>
      </c>
      <c r="O691" s="177">
        <v>-159878.76</v>
      </c>
      <c r="P691" s="172"/>
      <c r="Q691" s="177">
        <v>-187.27</v>
      </c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8">
        <v>-19.9467</v>
      </c>
      <c r="AO691" s="178">
        <v>-19.9467</v>
      </c>
      <c r="AP691" s="178">
        <v>-19.9467</v>
      </c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8">
        <v>-19.9467</v>
      </c>
      <c r="BD691" s="172"/>
      <c r="BE691" s="178">
        <v>-19.9467</v>
      </c>
      <c r="BF691" s="172"/>
      <c r="BG691" s="172"/>
      <c r="BH691" s="172"/>
      <c r="BI691" s="172"/>
      <c r="BJ691" s="172"/>
      <c r="BK691" s="178">
        <v>-19.9467</v>
      </c>
      <c r="BL691" s="172"/>
      <c r="BM691" s="172"/>
      <c r="BN691" s="178">
        <v>-13.297800000000001</v>
      </c>
      <c r="BO691" s="172"/>
    </row>
    <row r="692" spans="1:68" ht="12.75" x14ac:dyDescent="0.2">
      <c r="A692" s="169"/>
      <c r="B692" s="173">
        <v>271</v>
      </c>
      <c r="C692" s="526" t="s">
        <v>1212</v>
      </c>
      <c r="D692" s="527" t="s">
        <v>478</v>
      </c>
      <c r="E692" s="527"/>
      <c r="F692" s="527"/>
      <c r="G692" s="527"/>
      <c r="H692" s="528" t="s">
        <v>1219</v>
      </c>
      <c r="I692" s="169"/>
      <c r="J692" s="169"/>
      <c r="K692" s="174">
        <v>106.14</v>
      </c>
      <c r="L692" s="174">
        <v>106.33</v>
      </c>
      <c r="M692" s="174">
        <v>109.66</v>
      </c>
      <c r="N692" s="174">
        <v>0</v>
      </c>
      <c r="O692" s="174">
        <v>109.66</v>
      </c>
      <c r="P692" s="174">
        <v>109.66</v>
      </c>
      <c r="Q692" s="174">
        <v>109.86</v>
      </c>
      <c r="R692" s="174">
        <v>138.82</v>
      </c>
      <c r="S692" s="174"/>
      <c r="T692" s="174"/>
      <c r="U692" s="174"/>
      <c r="V692" s="174"/>
      <c r="W692" s="174"/>
      <c r="X692" s="174"/>
      <c r="Y692" s="174"/>
      <c r="Z692" s="174"/>
      <c r="AA692" s="174"/>
      <c r="AB692" s="174"/>
      <c r="AC692" s="174"/>
      <c r="AD692" s="174"/>
      <c r="AE692" s="174"/>
      <c r="AF692" s="174"/>
      <c r="AG692" s="174"/>
      <c r="AH692" s="174"/>
      <c r="AI692" s="174"/>
      <c r="AJ692" s="174"/>
      <c r="AK692" s="174"/>
      <c r="AL692" s="174"/>
      <c r="AM692" s="174"/>
      <c r="AN692" s="174">
        <v>19.309999999999999</v>
      </c>
      <c r="AO692" s="174">
        <v>19.440000000000001</v>
      </c>
      <c r="AP692" s="174">
        <v>19.57</v>
      </c>
      <c r="AQ692" s="174"/>
      <c r="AR692" s="174"/>
      <c r="AS692" s="174"/>
      <c r="AT692" s="174"/>
      <c r="AU692" s="174"/>
      <c r="AV692" s="174"/>
      <c r="AW692" s="174"/>
      <c r="AX692" s="174"/>
      <c r="AY692" s="174"/>
      <c r="AZ692" s="174"/>
      <c r="BA692" s="174"/>
      <c r="BB692" s="174"/>
      <c r="BC692" s="174">
        <v>21.29</v>
      </c>
      <c r="BD692" s="174"/>
      <c r="BE692" s="174">
        <v>21.56</v>
      </c>
      <c r="BF692" s="174"/>
      <c r="BG692" s="174"/>
      <c r="BH692" s="174"/>
      <c r="BI692" s="174"/>
      <c r="BJ692" s="174"/>
      <c r="BK692" s="174">
        <v>22.42</v>
      </c>
      <c r="BL692" s="177"/>
      <c r="BM692" s="177"/>
      <c r="BN692" s="177">
        <v>15.23</v>
      </c>
      <c r="BO692" s="177"/>
    </row>
    <row r="693" spans="1:68" ht="12.75" x14ac:dyDescent="0.2">
      <c r="A693" s="168"/>
      <c r="B693" s="168"/>
      <c r="C693" s="526"/>
      <c r="D693" s="527"/>
      <c r="E693" s="527"/>
      <c r="F693" s="527"/>
      <c r="G693" s="527"/>
      <c r="H693" s="528"/>
      <c r="I693" s="175" t="s">
        <v>178</v>
      </c>
      <c r="J693" s="171">
        <v>1.2970000000000001E-2</v>
      </c>
      <c r="K693" s="172"/>
      <c r="L693" s="177">
        <v>0.18999999999999773</v>
      </c>
      <c r="M693" s="177">
        <v>106.14</v>
      </c>
      <c r="N693" s="177">
        <v>0</v>
      </c>
      <c r="O693" s="177">
        <v>106.14</v>
      </c>
      <c r="P693" s="172"/>
      <c r="Q693" s="177">
        <v>0.2</v>
      </c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8">
        <v>1.9455E-3</v>
      </c>
      <c r="AO693" s="178">
        <v>1.9455E-3</v>
      </c>
      <c r="AP693" s="178">
        <v>1.9455E-3</v>
      </c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8">
        <v>1.9455E-3</v>
      </c>
      <c r="BD693" s="172"/>
      <c r="BE693" s="178">
        <v>1.9455E-3</v>
      </c>
      <c r="BF693" s="172"/>
      <c r="BG693" s="172"/>
      <c r="BH693" s="172"/>
      <c r="BI693" s="172"/>
      <c r="BJ693" s="172"/>
      <c r="BK693" s="178">
        <v>1.9455E-3</v>
      </c>
      <c r="BL693" s="172"/>
      <c r="BM693" s="172"/>
      <c r="BN693" s="178">
        <v>1.297E-3</v>
      </c>
      <c r="BO693" s="172"/>
    </row>
    <row r="694" spans="1:68" ht="12.75" x14ac:dyDescent="0.2">
      <c r="A694" s="169"/>
      <c r="B694" s="173">
        <v>272</v>
      </c>
      <c r="C694" s="526" t="s">
        <v>1212</v>
      </c>
      <c r="D694" s="527" t="s">
        <v>478</v>
      </c>
      <c r="E694" s="527"/>
      <c r="F694" s="527"/>
      <c r="G694" s="527"/>
      <c r="H694" s="528" t="s">
        <v>1220</v>
      </c>
      <c r="I694" s="169"/>
      <c r="J694" s="169"/>
      <c r="K694" s="174">
        <v>2184.88</v>
      </c>
      <c r="L694" s="174">
        <v>2190.9</v>
      </c>
      <c r="M694" s="174">
        <v>2257.4299999999998</v>
      </c>
      <c r="N694" s="174">
        <v>0</v>
      </c>
      <c r="O694" s="174">
        <v>2257.4299999999998</v>
      </c>
      <c r="P694" s="174">
        <v>2257.4299999999998</v>
      </c>
      <c r="Q694" s="174">
        <v>2263.6499999999996</v>
      </c>
      <c r="R694" s="174">
        <v>2857.63</v>
      </c>
      <c r="S694" s="174"/>
      <c r="T694" s="174"/>
      <c r="U694" s="174"/>
      <c r="V694" s="174"/>
      <c r="W694" s="174"/>
      <c r="X694" s="174"/>
      <c r="Y694" s="174"/>
      <c r="Z694" s="174"/>
      <c r="AA694" s="174"/>
      <c r="AB694" s="174"/>
      <c r="AC694" s="174"/>
      <c r="AD694" s="174"/>
      <c r="AE694" s="174"/>
      <c r="AF694" s="174"/>
      <c r="AG694" s="174"/>
      <c r="AH694" s="174"/>
      <c r="AI694" s="174"/>
      <c r="AJ694" s="174"/>
      <c r="AK694" s="174"/>
      <c r="AL694" s="174"/>
      <c r="AM694" s="174"/>
      <c r="AN694" s="174">
        <v>397.57</v>
      </c>
      <c r="AO694" s="174">
        <v>400.15</v>
      </c>
      <c r="AP694" s="174">
        <v>402.75</v>
      </c>
      <c r="AQ694" s="174"/>
      <c r="AR694" s="174"/>
      <c r="AS694" s="174"/>
      <c r="AT694" s="174"/>
      <c r="AU694" s="174"/>
      <c r="AV694" s="174"/>
      <c r="AW694" s="174"/>
      <c r="AX694" s="174"/>
      <c r="AY694" s="174"/>
      <c r="AZ694" s="174"/>
      <c r="BA694" s="174"/>
      <c r="BB694" s="174"/>
      <c r="BC694" s="174">
        <v>438.14</v>
      </c>
      <c r="BD694" s="174"/>
      <c r="BE694" s="174">
        <v>443.86</v>
      </c>
      <c r="BF694" s="174"/>
      <c r="BG694" s="174"/>
      <c r="BH694" s="174"/>
      <c r="BI694" s="174"/>
      <c r="BJ694" s="174"/>
      <c r="BK694" s="174">
        <v>461.45</v>
      </c>
      <c r="BL694" s="177"/>
      <c r="BM694" s="177"/>
      <c r="BN694" s="177">
        <v>313.70999999999998</v>
      </c>
      <c r="BO694" s="177"/>
    </row>
    <row r="695" spans="1:68" ht="12.75" x14ac:dyDescent="0.2">
      <c r="A695" s="168"/>
      <c r="B695" s="168"/>
      <c r="C695" s="526"/>
      <c r="D695" s="527"/>
      <c r="E695" s="527"/>
      <c r="F695" s="527"/>
      <c r="G695" s="527"/>
      <c r="H695" s="528"/>
      <c r="I695" s="175" t="s">
        <v>156</v>
      </c>
      <c r="J695" s="171">
        <v>8.327</v>
      </c>
      <c r="K695" s="172"/>
      <c r="L695" s="177">
        <v>6.0199999999999818</v>
      </c>
      <c r="M695" s="177">
        <v>2184.88</v>
      </c>
      <c r="N695" s="177">
        <v>0</v>
      </c>
      <c r="O695" s="177">
        <v>2184.88</v>
      </c>
      <c r="P695" s="172"/>
      <c r="Q695" s="177">
        <v>6.22</v>
      </c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8">
        <v>1.24905</v>
      </c>
      <c r="AO695" s="178">
        <v>1.24905</v>
      </c>
      <c r="AP695" s="178">
        <v>1.24905</v>
      </c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  <c r="BA695" s="172"/>
      <c r="BB695" s="172"/>
      <c r="BC695" s="178">
        <v>1.24905</v>
      </c>
      <c r="BD695" s="172"/>
      <c r="BE695" s="178">
        <v>1.24905</v>
      </c>
      <c r="BF695" s="172"/>
      <c r="BG695" s="172"/>
      <c r="BH695" s="172"/>
      <c r="BI695" s="172"/>
      <c r="BJ695" s="172"/>
      <c r="BK695" s="178">
        <v>1.24905</v>
      </c>
      <c r="BL695" s="172"/>
      <c r="BM695" s="172"/>
      <c r="BN695" s="178">
        <v>0.8327</v>
      </c>
      <c r="BO695" s="172"/>
    </row>
    <row r="696" spans="1:68" ht="12.75" x14ac:dyDescent="0.2">
      <c r="A696" s="169"/>
      <c r="B696" s="173">
        <v>273</v>
      </c>
      <c r="C696" s="526" t="s">
        <v>1212</v>
      </c>
      <c r="D696" s="527" t="s">
        <v>1221</v>
      </c>
      <c r="E696" s="527"/>
      <c r="F696" s="527"/>
      <c r="G696" s="527"/>
      <c r="H696" s="528" t="s">
        <v>1222</v>
      </c>
      <c r="I696" s="169"/>
      <c r="J696" s="169"/>
      <c r="K696" s="174">
        <v>4314.22</v>
      </c>
      <c r="L696" s="174">
        <v>4339.59</v>
      </c>
      <c r="M696" s="174">
        <v>4457.4799999999996</v>
      </c>
      <c r="N696" s="174">
        <v>0</v>
      </c>
      <c r="O696" s="174">
        <v>4457.4799999999996</v>
      </c>
      <c r="P696" s="174">
        <v>4457.4799999999996</v>
      </c>
      <c r="Q696" s="174">
        <v>4483.6899999999996</v>
      </c>
      <c r="R696" s="174">
        <v>5642.62</v>
      </c>
      <c r="S696" s="174"/>
      <c r="T696" s="174"/>
      <c r="U696" s="174"/>
      <c r="V696" s="174"/>
      <c r="W696" s="174"/>
      <c r="X696" s="174"/>
      <c r="Y696" s="174"/>
      <c r="Z696" s="174"/>
      <c r="AA696" s="174"/>
      <c r="AB696" s="174"/>
      <c r="AC696" s="174"/>
      <c r="AD696" s="174"/>
      <c r="AE696" s="174"/>
      <c r="AF696" s="174"/>
      <c r="AG696" s="174"/>
      <c r="AH696" s="174"/>
      <c r="AI696" s="174"/>
      <c r="AJ696" s="174"/>
      <c r="AK696" s="174"/>
      <c r="AL696" s="174"/>
      <c r="AM696" s="174"/>
      <c r="AN696" s="174">
        <v>785.03</v>
      </c>
      <c r="AO696" s="174">
        <v>790.14</v>
      </c>
      <c r="AP696" s="174">
        <v>795.27</v>
      </c>
      <c r="AQ696" s="174"/>
      <c r="AR696" s="174"/>
      <c r="AS696" s="174"/>
      <c r="AT696" s="174"/>
      <c r="AU696" s="174"/>
      <c r="AV696" s="174"/>
      <c r="AW696" s="174"/>
      <c r="AX696" s="174"/>
      <c r="AY696" s="174"/>
      <c r="AZ696" s="174"/>
      <c r="BA696" s="174"/>
      <c r="BB696" s="174"/>
      <c r="BC696" s="174">
        <v>865.16</v>
      </c>
      <c r="BD696" s="174"/>
      <c r="BE696" s="174">
        <v>876.44</v>
      </c>
      <c r="BF696" s="174"/>
      <c r="BG696" s="174"/>
      <c r="BH696" s="174"/>
      <c r="BI696" s="174"/>
      <c r="BJ696" s="174"/>
      <c r="BK696" s="174">
        <v>911.18</v>
      </c>
      <c r="BL696" s="177"/>
      <c r="BM696" s="177"/>
      <c r="BN696" s="177">
        <v>619.4</v>
      </c>
      <c r="BO696" s="177"/>
    </row>
    <row r="697" spans="1:68" ht="12.75" x14ac:dyDescent="0.2">
      <c r="A697" s="168"/>
      <c r="B697" s="168"/>
      <c r="C697" s="526"/>
      <c r="D697" s="527"/>
      <c r="E697" s="527"/>
      <c r="F697" s="527"/>
      <c r="G697" s="527"/>
      <c r="H697" s="528"/>
      <c r="I697" s="175" t="s">
        <v>156</v>
      </c>
      <c r="J697" s="171">
        <v>7.8890000000000002</v>
      </c>
      <c r="K697" s="172"/>
      <c r="L697" s="177">
        <v>25.369999999999891</v>
      </c>
      <c r="M697" s="177">
        <v>4314.22</v>
      </c>
      <c r="N697" s="177">
        <v>0</v>
      </c>
      <c r="O697" s="177">
        <v>4314.22</v>
      </c>
      <c r="P697" s="172"/>
      <c r="Q697" s="177">
        <v>26.21</v>
      </c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8">
        <v>1.1833499999999999</v>
      </c>
      <c r="AO697" s="178">
        <v>1.1833499999999999</v>
      </c>
      <c r="AP697" s="178">
        <v>1.1833499999999999</v>
      </c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  <c r="BA697" s="172"/>
      <c r="BB697" s="172"/>
      <c r="BC697" s="178">
        <v>1.1833499999999999</v>
      </c>
      <c r="BD697" s="172"/>
      <c r="BE697" s="178">
        <v>1.1833499999999999</v>
      </c>
      <c r="BF697" s="172"/>
      <c r="BG697" s="172"/>
      <c r="BH697" s="172"/>
      <c r="BI697" s="172"/>
      <c r="BJ697" s="172"/>
      <c r="BK697" s="178">
        <v>1.1833499999999999</v>
      </c>
      <c r="BL697" s="172"/>
      <c r="BM697" s="172"/>
      <c r="BN697" s="178">
        <v>0.78890000000000005</v>
      </c>
      <c r="BO697" s="172"/>
    </row>
    <row r="698" spans="1:68" ht="12.75" x14ac:dyDescent="0.2">
      <c r="A698" s="169"/>
      <c r="B698" s="173">
        <v>274</v>
      </c>
      <c r="C698" s="526" t="s">
        <v>1212</v>
      </c>
      <c r="D698" s="527" t="s">
        <v>1223</v>
      </c>
      <c r="E698" s="527"/>
      <c r="F698" s="527"/>
      <c r="G698" s="527"/>
      <c r="H698" s="528" t="s">
        <v>1224</v>
      </c>
      <c r="I698" s="169"/>
      <c r="J698" s="169"/>
      <c r="K698" s="174">
        <v>6334.32</v>
      </c>
      <c r="L698" s="174">
        <v>6335.98</v>
      </c>
      <c r="M698" s="174">
        <v>6544.66</v>
      </c>
      <c r="N698" s="174">
        <v>0</v>
      </c>
      <c r="O698" s="174">
        <v>6544.66</v>
      </c>
      <c r="P698" s="174">
        <v>6544.66</v>
      </c>
      <c r="Q698" s="174">
        <v>6546.38</v>
      </c>
      <c r="R698" s="174">
        <v>8284.7099999999991</v>
      </c>
      <c r="S698" s="174"/>
      <c r="T698" s="174"/>
      <c r="U698" s="174"/>
      <c r="V698" s="174"/>
      <c r="W698" s="174"/>
      <c r="X698" s="174"/>
      <c r="Y698" s="174"/>
      <c r="Z698" s="174"/>
      <c r="AA698" s="174"/>
      <c r="AB698" s="174"/>
      <c r="AC698" s="174"/>
      <c r="AD698" s="174"/>
      <c r="AE698" s="174"/>
      <c r="AF698" s="174"/>
      <c r="AG698" s="174"/>
      <c r="AH698" s="174"/>
      <c r="AI698" s="174"/>
      <c r="AJ698" s="174"/>
      <c r="AK698" s="174"/>
      <c r="AL698" s="174"/>
      <c r="AM698" s="174"/>
      <c r="AN698" s="174">
        <v>1152.6199999999999</v>
      </c>
      <c r="AO698" s="174">
        <v>1160.1099999999999</v>
      </c>
      <c r="AP698" s="174">
        <v>1167.6600000000001</v>
      </c>
      <c r="AQ698" s="174"/>
      <c r="AR698" s="174"/>
      <c r="AS698" s="174"/>
      <c r="AT698" s="174"/>
      <c r="AU698" s="174"/>
      <c r="AV698" s="174"/>
      <c r="AW698" s="174"/>
      <c r="AX698" s="174"/>
      <c r="AY698" s="174"/>
      <c r="AZ698" s="174"/>
      <c r="BA698" s="174"/>
      <c r="BB698" s="174"/>
      <c r="BC698" s="174">
        <v>1270.26</v>
      </c>
      <c r="BD698" s="174"/>
      <c r="BE698" s="174">
        <v>1286.83</v>
      </c>
      <c r="BF698" s="174"/>
      <c r="BG698" s="174"/>
      <c r="BH698" s="174"/>
      <c r="BI698" s="174"/>
      <c r="BJ698" s="174"/>
      <c r="BK698" s="174">
        <v>1337.84</v>
      </c>
      <c r="BL698" s="177"/>
      <c r="BM698" s="177"/>
      <c r="BN698" s="177">
        <v>909.39</v>
      </c>
      <c r="BO698" s="177"/>
    </row>
    <row r="699" spans="1:68" ht="12.75" x14ac:dyDescent="0.2">
      <c r="A699" s="168"/>
      <c r="B699" s="168"/>
      <c r="C699" s="526"/>
      <c r="D699" s="527"/>
      <c r="E699" s="527"/>
      <c r="F699" s="527"/>
      <c r="G699" s="527"/>
      <c r="H699" s="528"/>
      <c r="I699" s="175" t="s">
        <v>156</v>
      </c>
      <c r="J699" s="171">
        <v>0.58399999999999996</v>
      </c>
      <c r="K699" s="172"/>
      <c r="L699" s="177">
        <v>1.6599999999998545</v>
      </c>
      <c r="M699" s="177">
        <v>6334.32</v>
      </c>
      <c r="N699" s="177">
        <v>0</v>
      </c>
      <c r="O699" s="177">
        <v>6334.32</v>
      </c>
      <c r="P699" s="172"/>
      <c r="Q699" s="177">
        <v>1.72</v>
      </c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8">
        <v>8.7599999999999997E-2</v>
      </c>
      <c r="AO699" s="178">
        <v>8.7599999999999997E-2</v>
      </c>
      <c r="AP699" s="178">
        <v>8.7599999999999997E-2</v>
      </c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  <c r="BA699" s="172"/>
      <c r="BB699" s="172"/>
      <c r="BC699" s="178">
        <v>8.7599999999999997E-2</v>
      </c>
      <c r="BD699" s="172"/>
      <c r="BE699" s="178">
        <v>8.7599999999999997E-2</v>
      </c>
      <c r="BF699" s="172"/>
      <c r="BG699" s="172"/>
      <c r="BH699" s="172"/>
      <c r="BI699" s="172"/>
      <c r="BJ699" s="172"/>
      <c r="BK699" s="178">
        <v>8.7599999999999997E-2</v>
      </c>
      <c r="BL699" s="172"/>
      <c r="BM699" s="172"/>
      <c r="BN699" s="178">
        <v>5.8400000000000001E-2</v>
      </c>
      <c r="BO699" s="172"/>
    </row>
    <row r="700" spans="1:68" ht="12.75" x14ac:dyDescent="0.2">
      <c r="A700" s="169"/>
      <c r="B700" s="173">
        <v>275</v>
      </c>
      <c r="C700" s="526" t="s">
        <v>1212</v>
      </c>
      <c r="D700" s="527" t="s">
        <v>1225</v>
      </c>
      <c r="E700" s="527"/>
      <c r="F700" s="527"/>
      <c r="G700" s="527"/>
      <c r="H700" s="528" t="s">
        <v>1226</v>
      </c>
      <c r="I700" s="169"/>
      <c r="J700" s="169"/>
      <c r="K700" s="174">
        <v>131896.81</v>
      </c>
      <c r="L700" s="174">
        <v>132008.43</v>
      </c>
      <c r="M700" s="174">
        <v>136276.53</v>
      </c>
      <c r="N700" s="174">
        <v>0</v>
      </c>
      <c r="O700" s="174">
        <v>136276.53</v>
      </c>
      <c r="P700" s="174">
        <v>136276.53</v>
      </c>
      <c r="Q700" s="174">
        <v>136391.85999999999</v>
      </c>
      <c r="R700" s="174">
        <v>172508.94</v>
      </c>
      <c r="S700" s="174"/>
      <c r="T700" s="174"/>
      <c r="U700" s="174"/>
      <c r="V700" s="174"/>
      <c r="W700" s="174"/>
      <c r="X700" s="174"/>
      <c r="Y700" s="174"/>
      <c r="Z700" s="174"/>
      <c r="AA700" s="174"/>
      <c r="AB700" s="174"/>
      <c r="AC700" s="174"/>
      <c r="AD700" s="174"/>
      <c r="AE700" s="174"/>
      <c r="AF700" s="174"/>
      <c r="AG700" s="174"/>
      <c r="AH700" s="174"/>
      <c r="AI700" s="174"/>
      <c r="AJ700" s="174"/>
      <c r="AK700" s="174"/>
      <c r="AL700" s="174"/>
      <c r="AM700" s="174"/>
      <c r="AN700" s="174">
        <v>24000.52</v>
      </c>
      <c r="AO700" s="174">
        <v>24156.53</v>
      </c>
      <c r="AP700" s="174">
        <v>24313.54</v>
      </c>
      <c r="AQ700" s="174"/>
      <c r="AR700" s="174"/>
      <c r="AS700" s="174"/>
      <c r="AT700" s="174"/>
      <c r="AU700" s="174"/>
      <c r="AV700" s="174"/>
      <c r="AW700" s="174"/>
      <c r="AX700" s="174"/>
      <c r="AY700" s="174"/>
      <c r="AZ700" s="174"/>
      <c r="BA700" s="174"/>
      <c r="BB700" s="174"/>
      <c r="BC700" s="174">
        <v>26450.1</v>
      </c>
      <c r="BD700" s="174"/>
      <c r="BE700" s="174">
        <v>26795.07</v>
      </c>
      <c r="BF700" s="174"/>
      <c r="BG700" s="174"/>
      <c r="BH700" s="174"/>
      <c r="BI700" s="174"/>
      <c r="BJ700" s="174"/>
      <c r="BK700" s="174">
        <v>27857.21</v>
      </c>
      <c r="BL700" s="177"/>
      <c r="BM700" s="177"/>
      <c r="BN700" s="177">
        <v>18935.97</v>
      </c>
      <c r="BO700" s="177"/>
    </row>
    <row r="701" spans="1:68" ht="12.75" x14ac:dyDescent="0.2">
      <c r="A701" s="168"/>
      <c r="B701" s="168"/>
      <c r="C701" s="526"/>
      <c r="D701" s="527"/>
      <c r="E701" s="527"/>
      <c r="F701" s="527"/>
      <c r="G701" s="527"/>
      <c r="H701" s="528"/>
      <c r="I701" s="175" t="s">
        <v>156</v>
      </c>
      <c r="J701" s="171">
        <v>81.905000000000001</v>
      </c>
      <c r="K701" s="172"/>
      <c r="L701" s="177">
        <v>111.61999999999534</v>
      </c>
      <c r="M701" s="177">
        <v>131896.81</v>
      </c>
      <c r="N701" s="177">
        <v>0</v>
      </c>
      <c r="O701" s="177">
        <v>131896.81</v>
      </c>
      <c r="P701" s="172"/>
      <c r="Q701" s="177">
        <v>115.33</v>
      </c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8">
        <v>12.28575</v>
      </c>
      <c r="AO701" s="178">
        <v>12.28575</v>
      </c>
      <c r="AP701" s="178">
        <v>12.28575</v>
      </c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  <c r="BA701" s="172"/>
      <c r="BB701" s="172"/>
      <c r="BC701" s="178">
        <v>12.28575</v>
      </c>
      <c r="BD701" s="172"/>
      <c r="BE701" s="178">
        <v>12.28575</v>
      </c>
      <c r="BF701" s="172"/>
      <c r="BG701" s="172"/>
      <c r="BH701" s="172"/>
      <c r="BI701" s="172"/>
      <c r="BJ701" s="172"/>
      <c r="BK701" s="178">
        <v>12.28575</v>
      </c>
      <c r="BL701" s="172"/>
      <c r="BM701" s="172"/>
      <c r="BN701" s="178">
        <v>8.1905000000000001</v>
      </c>
      <c r="BO701" s="172"/>
    </row>
    <row r="702" spans="1:68" ht="12.75" x14ac:dyDescent="0.2">
      <c r="A702" s="169"/>
      <c r="B702" s="173">
        <v>276</v>
      </c>
      <c r="C702" s="526" t="s">
        <v>1212</v>
      </c>
      <c r="D702" s="527" t="s">
        <v>1227</v>
      </c>
      <c r="E702" s="527"/>
      <c r="F702" s="527"/>
      <c r="G702" s="527"/>
      <c r="H702" s="528" t="s">
        <v>1228</v>
      </c>
      <c r="I702" s="169"/>
      <c r="J702" s="169"/>
      <c r="K702" s="174">
        <v>1272.83</v>
      </c>
      <c r="L702" s="174">
        <v>1276.02</v>
      </c>
      <c r="M702" s="174">
        <v>1315.1</v>
      </c>
      <c r="N702" s="174">
        <v>0</v>
      </c>
      <c r="O702" s="174">
        <v>1315.1</v>
      </c>
      <c r="P702" s="174">
        <v>1315.1</v>
      </c>
      <c r="Q702" s="174">
        <v>1318.3999999999999</v>
      </c>
      <c r="R702" s="174">
        <v>1664.76</v>
      </c>
      <c r="S702" s="174"/>
      <c r="T702" s="174"/>
      <c r="U702" s="174"/>
      <c r="V702" s="174"/>
      <c r="W702" s="174"/>
      <c r="X702" s="174"/>
      <c r="Y702" s="174"/>
      <c r="Z702" s="174"/>
      <c r="AA702" s="174"/>
      <c r="AB702" s="174"/>
      <c r="AC702" s="174"/>
      <c r="AD702" s="174"/>
      <c r="AE702" s="174"/>
      <c r="AF702" s="174"/>
      <c r="AG702" s="174"/>
      <c r="AH702" s="174"/>
      <c r="AI702" s="174"/>
      <c r="AJ702" s="174"/>
      <c r="AK702" s="174"/>
      <c r="AL702" s="174"/>
      <c r="AM702" s="174"/>
      <c r="AN702" s="174">
        <v>231.62</v>
      </c>
      <c r="AO702" s="174">
        <v>233.12</v>
      </c>
      <c r="AP702" s="174">
        <v>234.64</v>
      </c>
      <c r="AQ702" s="174"/>
      <c r="AR702" s="174"/>
      <c r="AS702" s="174"/>
      <c r="AT702" s="174"/>
      <c r="AU702" s="174"/>
      <c r="AV702" s="174"/>
      <c r="AW702" s="174"/>
      <c r="AX702" s="174"/>
      <c r="AY702" s="174"/>
      <c r="AZ702" s="174"/>
      <c r="BA702" s="174"/>
      <c r="BB702" s="174"/>
      <c r="BC702" s="174">
        <v>255.26</v>
      </c>
      <c r="BD702" s="174"/>
      <c r="BE702" s="174">
        <v>258.58999999999997</v>
      </c>
      <c r="BF702" s="174"/>
      <c r="BG702" s="174"/>
      <c r="BH702" s="174"/>
      <c r="BI702" s="174"/>
      <c r="BJ702" s="174"/>
      <c r="BK702" s="174">
        <v>268.83999999999997</v>
      </c>
      <c r="BL702" s="177"/>
      <c r="BM702" s="177"/>
      <c r="BN702" s="177">
        <v>182.69</v>
      </c>
      <c r="BO702" s="177"/>
    </row>
    <row r="703" spans="1:68" ht="12.75" x14ac:dyDescent="0.2">
      <c r="A703" s="168"/>
      <c r="B703" s="168"/>
      <c r="C703" s="526"/>
      <c r="D703" s="527"/>
      <c r="E703" s="527"/>
      <c r="F703" s="527"/>
      <c r="G703" s="527"/>
      <c r="H703" s="528"/>
      <c r="I703" s="175" t="s">
        <v>178</v>
      </c>
      <c r="J703" s="171">
        <v>0.21435999999999999</v>
      </c>
      <c r="K703" s="172"/>
      <c r="L703" s="177">
        <v>3.1900000000000546</v>
      </c>
      <c r="M703" s="177">
        <v>1272.83</v>
      </c>
      <c r="N703" s="177">
        <v>0</v>
      </c>
      <c r="O703" s="177">
        <v>1272.83</v>
      </c>
      <c r="P703" s="172"/>
      <c r="Q703" s="177">
        <v>3.3</v>
      </c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8">
        <v>3.2154000000000002E-2</v>
      </c>
      <c r="AO703" s="178">
        <v>3.2154000000000002E-2</v>
      </c>
      <c r="AP703" s="178">
        <v>3.2154000000000002E-2</v>
      </c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  <c r="BA703" s="172"/>
      <c r="BB703" s="172"/>
      <c r="BC703" s="178">
        <v>3.2154000000000002E-2</v>
      </c>
      <c r="BD703" s="172"/>
      <c r="BE703" s="178">
        <v>3.2154000000000002E-2</v>
      </c>
      <c r="BF703" s="172"/>
      <c r="BG703" s="172"/>
      <c r="BH703" s="172"/>
      <c r="BI703" s="172"/>
      <c r="BJ703" s="172"/>
      <c r="BK703" s="178">
        <v>3.2154000000000002E-2</v>
      </c>
      <c r="BL703" s="172"/>
      <c r="BM703" s="172"/>
      <c r="BN703" s="178">
        <v>2.1436E-2</v>
      </c>
      <c r="BO703" s="172"/>
      <c r="BP703"/>
    </row>
    <row r="704" spans="1:68" ht="12.75" x14ac:dyDescent="0.2">
      <c r="A704" s="169"/>
      <c r="B704" s="173">
        <v>277</v>
      </c>
      <c r="C704" s="526" t="s">
        <v>1212</v>
      </c>
      <c r="D704" s="527" t="s">
        <v>478</v>
      </c>
      <c r="E704" s="527"/>
      <c r="F704" s="527"/>
      <c r="G704" s="527"/>
      <c r="H704" s="528" t="s">
        <v>1229</v>
      </c>
      <c r="I704" s="169"/>
      <c r="J704" s="169"/>
      <c r="K704" s="174">
        <v>10.91</v>
      </c>
      <c r="L704" s="174">
        <v>11</v>
      </c>
      <c r="M704" s="174">
        <v>11.27</v>
      </c>
      <c r="N704" s="174">
        <v>0</v>
      </c>
      <c r="O704" s="174">
        <v>11.27</v>
      </c>
      <c r="P704" s="174">
        <v>11.27</v>
      </c>
      <c r="Q704" s="174">
        <v>11.36</v>
      </c>
      <c r="R704" s="174">
        <v>14.27</v>
      </c>
      <c r="S704" s="174"/>
      <c r="T704" s="174"/>
      <c r="U704" s="174"/>
      <c r="V704" s="174"/>
      <c r="W704" s="174"/>
      <c r="X704" s="174"/>
      <c r="Y704" s="174"/>
      <c r="Z704" s="174"/>
      <c r="AA704" s="174"/>
      <c r="AB704" s="174"/>
      <c r="AC704" s="174"/>
      <c r="AD704" s="174"/>
      <c r="AE704" s="174"/>
      <c r="AF704" s="174"/>
      <c r="AG704" s="174"/>
      <c r="AH704" s="174"/>
      <c r="AI704" s="174"/>
      <c r="AJ704" s="174"/>
      <c r="AK704" s="174"/>
      <c r="AL704" s="174"/>
      <c r="AM704" s="174"/>
      <c r="AN704" s="174">
        <v>1.98</v>
      </c>
      <c r="AO704" s="174">
        <v>2</v>
      </c>
      <c r="AP704" s="174">
        <v>2.0099999999999998</v>
      </c>
      <c r="AQ704" s="174"/>
      <c r="AR704" s="174"/>
      <c r="AS704" s="174"/>
      <c r="AT704" s="174"/>
      <c r="AU704" s="174"/>
      <c r="AV704" s="174"/>
      <c r="AW704" s="174"/>
      <c r="AX704" s="174"/>
      <c r="AY704" s="174"/>
      <c r="AZ704" s="174"/>
      <c r="BA704" s="174"/>
      <c r="BB704" s="174"/>
      <c r="BC704" s="174">
        <v>2.19</v>
      </c>
      <c r="BD704" s="174"/>
      <c r="BE704" s="174">
        <v>2.2200000000000002</v>
      </c>
      <c r="BF704" s="174"/>
      <c r="BG704" s="174"/>
      <c r="BH704" s="174"/>
      <c r="BI704" s="174"/>
      <c r="BJ704" s="174"/>
      <c r="BK704" s="174">
        <v>2.2999999999999998</v>
      </c>
      <c r="BL704" s="177"/>
      <c r="BM704" s="177"/>
      <c r="BN704" s="177">
        <v>1.57</v>
      </c>
      <c r="BO704" s="177"/>
      <c r="BP704" s="77"/>
    </row>
    <row r="705" spans="1:68" ht="12.75" x14ac:dyDescent="0.2">
      <c r="A705" s="168"/>
      <c r="B705" s="168"/>
      <c r="C705" s="526"/>
      <c r="D705" s="527"/>
      <c r="E705" s="527"/>
      <c r="F705" s="527"/>
      <c r="G705" s="527"/>
      <c r="H705" s="528"/>
      <c r="I705" s="175" t="s">
        <v>156</v>
      </c>
      <c r="J705" s="171">
        <v>0.33112999999999998</v>
      </c>
      <c r="K705" s="172"/>
      <c r="L705" s="177">
        <v>8.9999999999999858E-2</v>
      </c>
      <c r="M705" s="177">
        <v>10.91</v>
      </c>
      <c r="N705" s="177">
        <v>0</v>
      </c>
      <c r="O705" s="177">
        <v>10.91</v>
      </c>
      <c r="P705" s="172"/>
      <c r="Q705" s="177">
        <v>0.09</v>
      </c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8">
        <v>4.9669499999999998E-2</v>
      </c>
      <c r="AO705" s="178">
        <v>4.9669499999999998E-2</v>
      </c>
      <c r="AP705" s="178">
        <v>4.9669499999999998E-2</v>
      </c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  <c r="BA705" s="172"/>
      <c r="BB705" s="172"/>
      <c r="BC705" s="178">
        <v>4.9669499999999998E-2</v>
      </c>
      <c r="BD705" s="172"/>
      <c r="BE705" s="178">
        <v>4.9669499999999998E-2</v>
      </c>
      <c r="BF705" s="172"/>
      <c r="BG705" s="172"/>
      <c r="BH705" s="172"/>
      <c r="BI705" s="172"/>
      <c r="BJ705" s="172"/>
      <c r="BK705" s="178">
        <v>4.9669499999999998E-2</v>
      </c>
      <c r="BL705" s="172"/>
      <c r="BM705" s="172"/>
      <c r="BN705" s="178">
        <v>3.3112999999999997E-2</v>
      </c>
      <c r="BO705" s="172"/>
      <c r="BP705"/>
    </row>
    <row r="706" spans="1:68" ht="12.75" x14ac:dyDescent="0.2">
      <c r="A706" s="169"/>
      <c r="B706" s="173">
        <v>278</v>
      </c>
      <c r="C706" s="526" t="s">
        <v>1212</v>
      </c>
      <c r="D706" s="527" t="s">
        <v>1230</v>
      </c>
      <c r="E706" s="527"/>
      <c r="F706" s="527"/>
      <c r="G706" s="527"/>
      <c r="H706" s="528" t="s">
        <v>1231</v>
      </c>
      <c r="I706" s="169"/>
      <c r="J706" s="169"/>
      <c r="K706" s="174">
        <v>339.36</v>
      </c>
      <c r="L706" s="174">
        <v>340.54</v>
      </c>
      <c r="M706" s="174">
        <v>350.63</v>
      </c>
      <c r="N706" s="174">
        <v>0</v>
      </c>
      <c r="O706" s="174">
        <v>350.63</v>
      </c>
      <c r="P706" s="174">
        <v>350.63</v>
      </c>
      <c r="Q706" s="174">
        <v>351.85</v>
      </c>
      <c r="R706" s="174">
        <v>443.87</v>
      </c>
      <c r="S706" s="174"/>
      <c r="T706" s="174"/>
      <c r="U706" s="174"/>
      <c r="V706" s="174"/>
      <c r="W706" s="174"/>
      <c r="X706" s="174"/>
      <c r="Y706" s="174"/>
      <c r="Z706" s="174"/>
      <c r="AA706" s="174"/>
      <c r="AB706" s="174"/>
      <c r="AC706" s="174"/>
      <c r="AD706" s="174"/>
      <c r="AE706" s="174"/>
      <c r="AF706" s="174"/>
      <c r="AG706" s="174"/>
      <c r="AH706" s="174"/>
      <c r="AI706" s="174"/>
      <c r="AJ706" s="174"/>
      <c r="AK706" s="174"/>
      <c r="AL706" s="174"/>
      <c r="AM706" s="174"/>
      <c r="AN706" s="174">
        <v>61.75</v>
      </c>
      <c r="AO706" s="174">
        <v>62.15</v>
      </c>
      <c r="AP706" s="174">
        <v>62.55</v>
      </c>
      <c r="AQ706" s="174"/>
      <c r="AR706" s="174"/>
      <c r="AS706" s="174"/>
      <c r="AT706" s="174"/>
      <c r="AU706" s="174"/>
      <c r="AV706" s="174"/>
      <c r="AW706" s="174"/>
      <c r="AX706" s="174"/>
      <c r="AY706" s="174"/>
      <c r="AZ706" s="174"/>
      <c r="BA706" s="174"/>
      <c r="BB706" s="174"/>
      <c r="BC706" s="174">
        <v>68.05</v>
      </c>
      <c r="BD706" s="174"/>
      <c r="BE706" s="174">
        <v>68.94</v>
      </c>
      <c r="BF706" s="174"/>
      <c r="BG706" s="174"/>
      <c r="BH706" s="174"/>
      <c r="BI706" s="174"/>
      <c r="BJ706" s="174"/>
      <c r="BK706" s="174">
        <v>71.67</v>
      </c>
      <c r="BL706" s="177"/>
      <c r="BM706" s="177"/>
      <c r="BN706" s="177">
        <v>48.76</v>
      </c>
      <c r="BO706" s="177"/>
      <c r="BP706" s="77"/>
    </row>
    <row r="707" spans="1:68" ht="12.75" x14ac:dyDescent="0.2">
      <c r="A707" s="168"/>
      <c r="B707" s="168"/>
      <c r="C707" s="526"/>
      <c r="D707" s="527"/>
      <c r="E707" s="527"/>
      <c r="F707" s="527"/>
      <c r="G707" s="527"/>
      <c r="H707" s="528"/>
      <c r="I707" s="175" t="s">
        <v>102</v>
      </c>
      <c r="J707" s="171">
        <v>3.8959999999999999</v>
      </c>
      <c r="K707" s="172"/>
      <c r="L707" s="177">
        <v>1.1800000000000068</v>
      </c>
      <c r="M707" s="177">
        <v>339.36</v>
      </c>
      <c r="N707" s="177">
        <v>0</v>
      </c>
      <c r="O707" s="177">
        <v>339.36</v>
      </c>
      <c r="P707" s="172"/>
      <c r="Q707" s="177">
        <v>1.22</v>
      </c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8">
        <v>0.58440000000000003</v>
      </c>
      <c r="AO707" s="178">
        <v>0.58440000000000003</v>
      </c>
      <c r="AP707" s="178">
        <v>0.58440000000000003</v>
      </c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  <c r="BA707" s="172"/>
      <c r="BB707" s="172"/>
      <c r="BC707" s="178">
        <v>0.58440000000000003</v>
      </c>
      <c r="BD707" s="172"/>
      <c r="BE707" s="178">
        <v>0.58440000000000003</v>
      </c>
      <c r="BF707" s="172"/>
      <c r="BG707" s="172"/>
      <c r="BH707" s="172"/>
      <c r="BI707" s="172"/>
      <c r="BJ707" s="172"/>
      <c r="BK707" s="178">
        <v>0.58440000000000003</v>
      </c>
      <c r="BL707" s="172"/>
      <c r="BM707" s="172"/>
      <c r="BN707" s="178">
        <v>0.3896</v>
      </c>
      <c r="BO707" s="172"/>
      <c r="BP707"/>
    </row>
    <row r="708" spans="1:68" ht="12.75" x14ac:dyDescent="0.2">
      <c r="A708" s="169"/>
      <c r="B708" s="173">
        <v>279</v>
      </c>
      <c r="C708" s="526" t="s">
        <v>1212</v>
      </c>
      <c r="D708" s="527" t="s">
        <v>1232</v>
      </c>
      <c r="E708" s="527"/>
      <c r="F708" s="527"/>
      <c r="G708" s="527"/>
      <c r="H708" s="528" t="s">
        <v>970</v>
      </c>
      <c r="I708" s="169"/>
      <c r="J708" s="169"/>
      <c r="K708" s="174">
        <v>2937.32</v>
      </c>
      <c r="L708" s="174">
        <v>2944.46</v>
      </c>
      <c r="M708" s="174">
        <v>3034.86</v>
      </c>
      <c r="N708" s="174">
        <v>0</v>
      </c>
      <c r="O708" s="174">
        <v>3034.86</v>
      </c>
      <c r="P708" s="174">
        <v>3034.86</v>
      </c>
      <c r="Q708" s="174">
        <v>3042.2400000000002</v>
      </c>
      <c r="R708" s="174">
        <v>3841.7400000000002</v>
      </c>
      <c r="S708" s="174"/>
      <c r="T708" s="174"/>
      <c r="U708" s="174"/>
      <c r="V708" s="174"/>
      <c r="W708" s="174"/>
      <c r="X708" s="174"/>
      <c r="Y708" s="174"/>
      <c r="Z708" s="174"/>
      <c r="AA708" s="174"/>
      <c r="AB708" s="174"/>
      <c r="AC708" s="174"/>
      <c r="AD708" s="174"/>
      <c r="AE708" s="174"/>
      <c r="AF708" s="174"/>
      <c r="AG708" s="174"/>
      <c r="AH708" s="174"/>
      <c r="AI708" s="174"/>
      <c r="AJ708" s="174"/>
      <c r="AK708" s="174"/>
      <c r="AL708" s="174"/>
      <c r="AM708" s="174"/>
      <c r="AN708" s="174">
        <v>534.49</v>
      </c>
      <c r="AO708" s="174">
        <v>537.96</v>
      </c>
      <c r="AP708" s="174">
        <v>541.46</v>
      </c>
      <c r="AQ708" s="174"/>
      <c r="AR708" s="174"/>
      <c r="AS708" s="174"/>
      <c r="AT708" s="174"/>
      <c r="AU708" s="174"/>
      <c r="AV708" s="174"/>
      <c r="AW708" s="174"/>
      <c r="AX708" s="174"/>
      <c r="AY708" s="174"/>
      <c r="AZ708" s="174"/>
      <c r="BA708" s="174"/>
      <c r="BB708" s="174"/>
      <c r="BC708" s="174">
        <v>589.04</v>
      </c>
      <c r="BD708" s="174"/>
      <c r="BE708" s="174">
        <v>596.72</v>
      </c>
      <c r="BF708" s="174"/>
      <c r="BG708" s="174"/>
      <c r="BH708" s="174"/>
      <c r="BI708" s="174"/>
      <c r="BJ708" s="174"/>
      <c r="BK708" s="174">
        <v>620.38</v>
      </c>
      <c r="BL708" s="177"/>
      <c r="BM708" s="177"/>
      <c r="BN708" s="177">
        <v>421.69</v>
      </c>
      <c r="BO708" s="177"/>
      <c r="BP708" s="77"/>
    </row>
    <row r="709" spans="1:68" ht="12.75" x14ac:dyDescent="0.2">
      <c r="A709" s="168"/>
      <c r="B709" s="168"/>
      <c r="C709" s="526"/>
      <c r="D709" s="527"/>
      <c r="E709" s="527"/>
      <c r="F709" s="527"/>
      <c r="G709" s="527"/>
      <c r="H709" s="528"/>
      <c r="I709" s="175" t="s">
        <v>156</v>
      </c>
      <c r="J709" s="171">
        <v>1.7529999999999999</v>
      </c>
      <c r="K709" s="172"/>
      <c r="L709" s="177">
        <v>7.1399999999998727</v>
      </c>
      <c r="M709" s="177">
        <v>2937.32</v>
      </c>
      <c r="N709" s="177">
        <v>0</v>
      </c>
      <c r="O709" s="177">
        <v>2937.32</v>
      </c>
      <c r="P709" s="172"/>
      <c r="Q709" s="177">
        <v>7.38</v>
      </c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8">
        <v>0.26295000000000002</v>
      </c>
      <c r="AO709" s="178">
        <v>0.26295000000000002</v>
      </c>
      <c r="AP709" s="178">
        <v>0.26295000000000002</v>
      </c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2"/>
      <c r="BB709" s="172"/>
      <c r="BC709" s="178">
        <v>0.26295000000000002</v>
      </c>
      <c r="BD709" s="172"/>
      <c r="BE709" s="178">
        <v>0.26295000000000002</v>
      </c>
      <c r="BF709" s="172"/>
      <c r="BG709" s="172"/>
      <c r="BH709" s="172"/>
      <c r="BI709" s="172"/>
      <c r="BJ709" s="172"/>
      <c r="BK709" s="178">
        <v>0.26295000000000002</v>
      </c>
      <c r="BL709" s="172"/>
      <c r="BM709" s="172"/>
      <c r="BN709" s="178">
        <v>0.17530000000000001</v>
      </c>
      <c r="BO709" s="172"/>
      <c r="BP709"/>
    </row>
    <row r="710" spans="1:68" ht="12.75" x14ac:dyDescent="0.2">
      <c r="A710" s="162"/>
      <c r="B710" s="162"/>
      <c r="C710" s="163" t="s">
        <v>1233</v>
      </c>
      <c r="D710" s="551" t="s">
        <v>1234</v>
      </c>
      <c r="E710" s="551"/>
      <c r="F710" s="551"/>
      <c r="G710" s="551"/>
      <c r="H710" s="162"/>
      <c r="I710" s="162"/>
      <c r="J710" s="162"/>
      <c r="K710" s="164">
        <v>469.90000000000003</v>
      </c>
      <c r="L710" s="164">
        <v>471.11</v>
      </c>
      <c r="M710" s="164">
        <v>485.5</v>
      </c>
      <c r="N710" s="164">
        <v>0</v>
      </c>
      <c r="O710" s="164">
        <v>485.5</v>
      </c>
      <c r="P710" s="164">
        <v>485.5</v>
      </c>
      <c r="Q710" s="164">
        <v>486.75</v>
      </c>
      <c r="R710" s="164">
        <v>507.03000000000003</v>
      </c>
      <c r="S710" s="164">
        <v>0</v>
      </c>
      <c r="T710" s="164">
        <v>0</v>
      </c>
      <c r="U710" s="164">
        <v>0</v>
      </c>
      <c r="V710" s="164">
        <v>0</v>
      </c>
      <c r="W710" s="164">
        <v>507.03000000000003</v>
      </c>
      <c r="X710" s="164">
        <v>0</v>
      </c>
      <c r="Y710" s="164">
        <v>0</v>
      </c>
      <c r="Z710" s="164">
        <v>0</v>
      </c>
      <c r="AA710" s="164">
        <v>0</v>
      </c>
      <c r="AB710" s="164">
        <v>0</v>
      </c>
      <c r="AC710" s="164">
        <v>0</v>
      </c>
      <c r="AD710" s="164">
        <v>0</v>
      </c>
      <c r="AE710" s="164">
        <v>0</v>
      </c>
      <c r="AF710" s="164">
        <v>0</v>
      </c>
      <c r="AG710" s="164">
        <v>0</v>
      </c>
      <c r="AH710" s="164">
        <v>0</v>
      </c>
      <c r="AI710" s="164">
        <v>0</v>
      </c>
      <c r="AJ710" s="164">
        <v>0</v>
      </c>
      <c r="AK710" s="164">
        <v>0</v>
      </c>
      <c r="AL710" s="164">
        <v>0</v>
      </c>
      <c r="AM710" s="164">
        <v>0</v>
      </c>
      <c r="AN710" s="164">
        <v>0</v>
      </c>
      <c r="AO710" s="164">
        <v>0</v>
      </c>
      <c r="AP710" s="164">
        <v>0</v>
      </c>
      <c r="AQ710" s="164">
        <v>0</v>
      </c>
      <c r="AR710" s="164">
        <v>0</v>
      </c>
      <c r="AS710" s="164">
        <v>0</v>
      </c>
      <c r="AT710" s="164">
        <v>0</v>
      </c>
      <c r="AU710" s="164">
        <v>0</v>
      </c>
      <c r="AV710" s="164">
        <v>0</v>
      </c>
      <c r="AW710" s="164">
        <v>0</v>
      </c>
      <c r="AX710" s="164">
        <v>0</v>
      </c>
      <c r="AY710" s="164">
        <v>0</v>
      </c>
      <c r="AZ710" s="164">
        <v>0</v>
      </c>
      <c r="BA710" s="164">
        <v>0</v>
      </c>
      <c r="BB710" s="164">
        <v>0</v>
      </c>
      <c r="BC710" s="164">
        <v>0</v>
      </c>
      <c r="BD710" s="164">
        <v>0</v>
      </c>
      <c r="BE710" s="164">
        <v>0</v>
      </c>
      <c r="BF710" s="164">
        <v>0</v>
      </c>
      <c r="BG710" s="164">
        <v>0</v>
      </c>
      <c r="BH710" s="164">
        <v>0</v>
      </c>
      <c r="BI710" s="164">
        <v>0</v>
      </c>
      <c r="BJ710" s="164">
        <v>0</v>
      </c>
      <c r="BK710" s="164">
        <v>0</v>
      </c>
      <c r="BL710" s="164">
        <v>0</v>
      </c>
      <c r="BM710" s="164">
        <v>0</v>
      </c>
      <c r="BN710" s="164">
        <v>0</v>
      </c>
      <c r="BO710" s="164">
        <v>0</v>
      </c>
      <c r="BP710" s="78">
        <v>0</v>
      </c>
    </row>
    <row r="711" spans="1:68" ht="12.75" x14ac:dyDescent="0.2">
      <c r="A711" s="165"/>
      <c r="B711" s="166">
        <v>281</v>
      </c>
      <c r="C711" s="552" t="s">
        <v>1126</v>
      </c>
      <c r="D711" s="553" t="s">
        <v>461</v>
      </c>
      <c r="E711" s="553"/>
      <c r="F711" s="553"/>
      <c r="G711" s="553"/>
      <c r="H711" s="554" t="s">
        <v>103</v>
      </c>
      <c r="I711" s="165"/>
      <c r="J711" s="165"/>
      <c r="K711" s="167">
        <v>68.040000000000006</v>
      </c>
      <c r="L711" s="167">
        <v>68.349999999999994</v>
      </c>
      <c r="M711" s="167">
        <v>70.3</v>
      </c>
      <c r="N711" s="167">
        <v>0</v>
      </c>
      <c r="O711" s="167">
        <v>70.3</v>
      </c>
      <c r="P711" s="167">
        <v>70.3</v>
      </c>
      <c r="Q711" s="167">
        <v>70.61999999999999</v>
      </c>
      <c r="R711" s="167">
        <v>73.56</v>
      </c>
      <c r="S711" s="167"/>
      <c r="T711" s="167"/>
      <c r="U711" s="167"/>
      <c r="V711" s="167"/>
      <c r="W711" s="167">
        <v>73.56</v>
      </c>
      <c r="X711" s="167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167"/>
      <c r="AW711" s="167"/>
      <c r="AX711" s="167"/>
      <c r="AY711" s="167"/>
      <c r="AZ711" s="167"/>
      <c r="BA711" s="167"/>
      <c r="BB711" s="167"/>
      <c r="BC711" s="167"/>
      <c r="BD711" s="167"/>
      <c r="BE711" s="167"/>
      <c r="BF711" s="167"/>
      <c r="BG711" s="167"/>
      <c r="BH711" s="167"/>
      <c r="BI711" s="167"/>
      <c r="BJ711" s="167"/>
      <c r="BK711" s="167"/>
      <c r="BL711" s="176"/>
      <c r="BM711" s="176"/>
      <c r="BN711" s="176"/>
      <c r="BO711" s="176"/>
      <c r="BP711" s="77"/>
    </row>
    <row r="712" spans="1:68" ht="12.75" x14ac:dyDescent="0.2">
      <c r="A712" s="168"/>
      <c r="B712" s="168"/>
      <c r="C712" s="526"/>
      <c r="D712" s="527"/>
      <c r="E712" s="527"/>
      <c r="F712" s="527"/>
      <c r="G712" s="527"/>
      <c r="H712" s="530"/>
      <c r="I712" s="175" t="s">
        <v>306</v>
      </c>
      <c r="J712" s="171">
        <v>2.9199999999999999E-3</v>
      </c>
      <c r="K712" s="172"/>
      <c r="L712" s="177">
        <v>0.30999999999998806</v>
      </c>
      <c r="M712" s="177">
        <v>68.040000000000006</v>
      </c>
      <c r="N712" s="177">
        <v>0</v>
      </c>
      <c r="O712" s="177">
        <v>68.040000000000006</v>
      </c>
      <c r="P712" s="172"/>
      <c r="Q712" s="177">
        <v>0.32</v>
      </c>
      <c r="R712" s="172"/>
      <c r="S712" s="172"/>
      <c r="T712" s="172"/>
      <c r="U712" s="172"/>
      <c r="V712" s="172"/>
      <c r="W712" s="178">
        <v>2.9199999999999999E-3</v>
      </c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  <c r="BA712" s="172"/>
      <c r="BB712" s="172"/>
      <c r="BC712" s="172"/>
      <c r="BD712" s="172"/>
      <c r="BE712" s="172"/>
      <c r="BF712" s="172"/>
      <c r="BG712" s="172"/>
      <c r="BH712" s="172"/>
      <c r="BI712" s="172"/>
      <c r="BJ712" s="172"/>
      <c r="BK712" s="172"/>
      <c r="BL712" s="172"/>
      <c r="BM712" s="172"/>
      <c r="BN712" s="172"/>
      <c r="BO712" s="172"/>
      <c r="BP712"/>
    </row>
    <row r="713" spans="1:68" ht="12.75" x14ac:dyDescent="0.2">
      <c r="A713" s="169"/>
      <c r="B713" s="173">
        <v>282</v>
      </c>
      <c r="C713" s="526" t="s">
        <v>1126</v>
      </c>
      <c r="D713" s="527" t="s">
        <v>1235</v>
      </c>
      <c r="E713" s="527"/>
      <c r="F713" s="527"/>
      <c r="G713" s="527"/>
      <c r="H713" s="530" t="s">
        <v>1236</v>
      </c>
      <c r="I713" s="169"/>
      <c r="J713" s="169"/>
      <c r="K713" s="174">
        <v>401.86</v>
      </c>
      <c r="L713" s="174">
        <v>402.76</v>
      </c>
      <c r="M713" s="174">
        <v>415.2</v>
      </c>
      <c r="N713" s="174">
        <v>0</v>
      </c>
      <c r="O713" s="174">
        <v>415.2</v>
      </c>
      <c r="P713" s="174">
        <v>415.2</v>
      </c>
      <c r="Q713" s="174">
        <v>416.13</v>
      </c>
      <c r="R713" s="174">
        <v>433.47</v>
      </c>
      <c r="S713" s="174"/>
      <c r="T713" s="174"/>
      <c r="U713" s="174"/>
      <c r="V713" s="174"/>
      <c r="W713" s="174">
        <v>433.47</v>
      </c>
      <c r="X713" s="174"/>
      <c r="Y713" s="174"/>
      <c r="Z713" s="174"/>
      <c r="AA713" s="174"/>
      <c r="AB713" s="174"/>
      <c r="AC713" s="174"/>
      <c r="AD713" s="174"/>
      <c r="AE713" s="174"/>
      <c r="AF713" s="174"/>
      <c r="AG713" s="174"/>
      <c r="AH713" s="174"/>
      <c r="AI713" s="174"/>
      <c r="AJ713" s="174"/>
      <c r="AK713" s="174"/>
      <c r="AL713" s="174"/>
      <c r="AM713" s="174"/>
      <c r="AN713" s="174"/>
      <c r="AO713" s="174"/>
      <c r="AP713" s="174"/>
      <c r="AQ713" s="174"/>
      <c r="AR713" s="174"/>
      <c r="AS713" s="174"/>
      <c r="AT713" s="174"/>
      <c r="AU713" s="174"/>
      <c r="AV713" s="174"/>
      <c r="AW713" s="174"/>
      <c r="AX713" s="174"/>
      <c r="AY713" s="174"/>
      <c r="AZ713" s="174"/>
      <c r="BA713" s="174"/>
      <c r="BB713" s="174"/>
      <c r="BC713" s="174"/>
      <c r="BD713" s="174"/>
      <c r="BE713" s="174"/>
      <c r="BF713" s="174"/>
      <c r="BG713" s="174"/>
      <c r="BH713" s="174"/>
      <c r="BI713" s="174"/>
      <c r="BJ713" s="174"/>
      <c r="BK713" s="174"/>
      <c r="BL713" s="177"/>
      <c r="BM713" s="177"/>
      <c r="BN713" s="177"/>
      <c r="BO713" s="177"/>
      <c r="BP713" s="77"/>
    </row>
    <row r="714" spans="1:68" ht="12.75" x14ac:dyDescent="0.2">
      <c r="A714" s="168"/>
      <c r="B714" s="168"/>
      <c r="C714" s="526"/>
      <c r="D714" s="527"/>
      <c r="E714" s="527"/>
      <c r="F714" s="527"/>
      <c r="G714" s="527"/>
      <c r="H714" s="530"/>
      <c r="I714" s="175" t="s">
        <v>102</v>
      </c>
      <c r="J714" s="171">
        <v>0.97389999999999999</v>
      </c>
      <c r="K714" s="172"/>
      <c r="L714" s="177">
        <v>0.89999999999997726</v>
      </c>
      <c r="M714" s="177">
        <v>401.86</v>
      </c>
      <c r="N714" s="177">
        <v>0</v>
      </c>
      <c r="O714" s="177">
        <v>401.86</v>
      </c>
      <c r="P714" s="172"/>
      <c r="Q714" s="177">
        <v>0.93</v>
      </c>
      <c r="R714" s="172"/>
      <c r="S714" s="172"/>
      <c r="T714" s="172"/>
      <c r="U714" s="172"/>
      <c r="V714" s="172"/>
      <c r="W714" s="178">
        <v>0.97389999999999999</v>
      </c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  <c r="BA714" s="172"/>
      <c r="BB714" s="172"/>
      <c r="BC714" s="172"/>
      <c r="BD714" s="172"/>
      <c r="BE714" s="172"/>
      <c r="BF714" s="172"/>
      <c r="BG714" s="172"/>
      <c r="BH714" s="172"/>
      <c r="BI714" s="172"/>
      <c r="BJ714" s="172"/>
      <c r="BK714" s="172"/>
      <c r="BL714" s="172"/>
      <c r="BM714" s="172"/>
      <c r="BN714" s="172"/>
      <c r="BO714" s="172"/>
      <c r="BP714"/>
    </row>
    <row r="715" spans="1:68" s="158" customFormat="1" x14ac:dyDescent="0.2">
      <c r="B715" s="157"/>
      <c r="D715" s="158" t="s">
        <v>1237</v>
      </c>
      <c r="J715" s="159"/>
      <c r="K715" s="159">
        <f t="shared" ref="K715:Q715" si="5">K710+K679+K636</f>
        <v>-26962.25999999998</v>
      </c>
      <c r="L715" s="159">
        <f t="shared" si="5"/>
        <v>-27041.580000000038</v>
      </c>
      <c r="M715" s="159">
        <f t="shared" si="5"/>
        <v>-27857.540000000015</v>
      </c>
      <c r="N715" s="159">
        <f t="shared" si="5"/>
        <v>0</v>
      </c>
      <c r="O715" s="159">
        <f t="shared" si="5"/>
        <v>-27857.540000000015</v>
      </c>
      <c r="P715" s="159">
        <f t="shared" si="5"/>
        <v>-27857.540000000015</v>
      </c>
      <c r="Q715" s="159">
        <f t="shared" si="5"/>
        <v>-27860.89</v>
      </c>
      <c r="R715" s="159">
        <f>R710+R679+R636</f>
        <v>-35401.009999999958</v>
      </c>
      <c r="S715" s="159">
        <f t="shared" ref="S715:BO715" si="6">S710+S679+S636</f>
        <v>0</v>
      </c>
      <c r="T715" s="159">
        <f t="shared" si="6"/>
        <v>0</v>
      </c>
      <c r="U715" s="159">
        <f t="shared" si="6"/>
        <v>0</v>
      </c>
      <c r="V715" s="159">
        <f t="shared" si="6"/>
        <v>0</v>
      </c>
      <c r="W715" s="159">
        <f t="shared" si="6"/>
        <v>507.03000000000003</v>
      </c>
      <c r="X715" s="159">
        <f t="shared" si="6"/>
        <v>0</v>
      </c>
      <c r="Y715" s="159">
        <f t="shared" si="6"/>
        <v>0</v>
      </c>
      <c r="Z715" s="159">
        <f t="shared" si="6"/>
        <v>0</v>
      </c>
      <c r="AA715" s="159">
        <f t="shared" si="6"/>
        <v>0</v>
      </c>
      <c r="AB715" s="159">
        <f t="shared" si="6"/>
        <v>0</v>
      </c>
      <c r="AC715" s="159">
        <f t="shared" si="6"/>
        <v>0</v>
      </c>
      <c r="AD715" s="159">
        <f t="shared" si="6"/>
        <v>0</v>
      </c>
      <c r="AE715" s="159">
        <f t="shared" si="6"/>
        <v>0</v>
      </c>
      <c r="AF715" s="159">
        <f t="shared" si="6"/>
        <v>0</v>
      </c>
      <c r="AG715" s="159">
        <f t="shared" si="6"/>
        <v>0</v>
      </c>
      <c r="AH715" s="159">
        <f t="shared" si="6"/>
        <v>0</v>
      </c>
      <c r="AI715" s="159">
        <f t="shared" si="6"/>
        <v>0</v>
      </c>
      <c r="AJ715" s="159">
        <f t="shared" si="6"/>
        <v>0</v>
      </c>
      <c r="AK715" s="159">
        <f t="shared" si="6"/>
        <v>0</v>
      </c>
      <c r="AL715" s="159">
        <f t="shared" si="6"/>
        <v>0</v>
      </c>
      <c r="AM715" s="159">
        <f t="shared" si="6"/>
        <v>0</v>
      </c>
      <c r="AN715" s="159">
        <f t="shared" si="6"/>
        <v>-3330.5</v>
      </c>
      <c r="AO715" s="159">
        <f t="shared" si="6"/>
        <v>-3352.1599999999994</v>
      </c>
      <c r="AP715" s="159">
        <f t="shared" si="6"/>
        <v>-5056.7999999999993</v>
      </c>
      <c r="AQ715" s="159">
        <f t="shared" si="6"/>
        <v>-1693.8099999999997</v>
      </c>
      <c r="AR715" s="159">
        <f t="shared" si="6"/>
        <v>-1704.7899999999997</v>
      </c>
      <c r="AS715" s="159">
        <f t="shared" si="6"/>
        <v>0</v>
      </c>
      <c r="AT715" s="159">
        <f t="shared" si="6"/>
        <v>0</v>
      </c>
      <c r="AU715" s="159">
        <f t="shared" si="6"/>
        <v>0</v>
      </c>
      <c r="AV715" s="159">
        <f t="shared" si="6"/>
        <v>0</v>
      </c>
      <c r="AW715" s="159">
        <f t="shared" si="6"/>
        <v>0</v>
      </c>
      <c r="AX715" s="159">
        <f t="shared" si="6"/>
        <v>0</v>
      </c>
      <c r="AY715" s="159">
        <f t="shared" si="6"/>
        <v>0</v>
      </c>
      <c r="AZ715" s="159">
        <f t="shared" si="6"/>
        <v>0</v>
      </c>
      <c r="BA715" s="159">
        <f t="shared" si="6"/>
        <v>0</v>
      </c>
      <c r="BB715" s="159">
        <f t="shared" si="6"/>
        <v>0</v>
      </c>
      <c r="BC715" s="159">
        <f t="shared" si="6"/>
        <v>-3670.4300000000012</v>
      </c>
      <c r="BD715" s="159">
        <f t="shared" si="6"/>
        <v>-1842.6599999999996</v>
      </c>
      <c r="BE715" s="159">
        <f t="shared" si="6"/>
        <v>-3718.2900000000018</v>
      </c>
      <c r="BF715" s="159">
        <f t="shared" si="6"/>
        <v>-1868.700000000001</v>
      </c>
      <c r="BG715" s="159">
        <f t="shared" si="6"/>
        <v>-1882.8599999999994</v>
      </c>
      <c r="BH715" s="159">
        <f t="shared" si="6"/>
        <v>0</v>
      </c>
      <c r="BI715" s="159">
        <f t="shared" si="6"/>
        <v>0</v>
      </c>
      <c r="BJ715" s="159">
        <f t="shared" si="6"/>
        <v>0</v>
      </c>
      <c r="BK715" s="159">
        <f t="shared" si="6"/>
        <v>-3865.6799999999985</v>
      </c>
      <c r="BL715" s="159">
        <f t="shared" si="6"/>
        <v>-1293.6699999999998</v>
      </c>
      <c r="BM715" s="159">
        <f t="shared" si="6"/>
        <v>0</v>
      </c>
      <c r="BN715" s="159">
        <f t="shared" si="6"/>
        <v>-2627.690000000001</v>
      </c>
      <c r="BO715" s="159">
        <f t="shared" si="6"/>
        <v>0</v>
      </c>
    </row>
    <row r="716" spans="1:68" hidden="1" x14ac:dyDescent="0.2"/>
    <row r="717" spans="1:68" s="158" customFormat="1" hidden="1" x14ac:dyDescent="0.2">
      <c r="B717" s="157"/>
      <c r="D717" s="158" t="s">
        <v>1238</v>
      </c>
      <c r="J717" s="159"/>
      <c r="K717" s="159">
        <f t="shared" ref="K717:P717" si="7">K715+K632</f>
        <v>11025216.839999996</v>
      </c>
      <c r="L717" s="159">
        <f t="shared" si="7"/>
        <v>11051630.600000001</v>
      </c>
      <c r="M717" s="159">
        <f t="shared" si="7"/>
        <v>11391316.350000005</v>
      </c>
      <c r="N717" s="159">
        <f t="shared" si="7"/>
        <v>0</v>
      </c>
      <c r="O717" s="159">
        <f t="shared" si="7"/>
        <v>11391316.350000005</v>
      </c>
      <c r="P717" s="159">
        <f t="shared" si="7"/>
        <v>11391316.350000005</v>
      </c>
      <c r="Q717" s="159">
        <f>'Ведомость расчетных показателей'!AA780</f>
        <v>11391316.350000001</v>
      </c>
      <c r="R717" s="159">
        <f>R715+R632</f>
        <v>13562958.229999997</v>
      </c>
      <c r="S717" s="159">
        <f t="shared" ref="S717:BO717" si="8">S715+S632</f>
        <v>0</v>
      </c>
      <c r="T717" s="159">
        <f t="shared" si="8"/>
        <v>196581.66</v>
      </c>
      <c r="U717" s="159">
        <f t="shared" si="8"/>
        <v>127684.10999999999</v>
      </c>
      <c r="V717" s="159">
        <f t="shared" si="8"/>
        <v>776711.70000000007</v>
      </c>
      <c r="W717" s="159">
        <f t="shared" si="8"/>
        <v>882979.64</v>
      </c>
      <c r="X717" s="159">
        <f t="shared" si="8"/>
        <v>469846.38000000006</v>
      </c>
      <c r="Y717" s="159">
        <f t="shared" si="8"/>
        <v>851149.78</v>
      </c>
      <c r="Z717" s="159">
        <f t="shared" si="8"/>
        <v>450192.39999999991</v>
      </c>
      <c r="AA717" s="159">
        <f t="shared" si="8"/>
        <v>319949.92</v>
      </c>
      <c r="AB717" s="159">
        <f t="shared" si="8"/>
        <v>0</v>
      </c>
      <c r="AC717" s="159">
        <f t="shared" si="8"/>
        <v>0</v>
      </c>
      <c r="AD717" s="159">
        <f t="shared" si="8"/>
        <v>0</v>
      </c>
      <c r="AE717" s="159">
        <f t="shared" si="8"/>
        <v>0</v>
      </c>
      <c r="AF717" s="159">
        <f t="shared" si="8"/>
        <v>0</v>
      </c>
      <c r="AG717" s="159">
        <f t="shared" si="8"/>
        <v>0</v>
      </c>
      <c r="AH717" s="159">
        <f t="shared" si="8"/>
        <v>0</v>
      </c>
      <c r="AI717" s="159">
        <f t="shared" si="8"/>
        <v>0</v>
      </c>
      <c r="AJ717" s="159">
        <f t="shared" si="8"/>
        <v>326488.05</v>
      </c>
      <c r="AK717" s="159">
        <f t="shared" si="8"/>
        <v>157671.78</v>
      </c>
      <c r="AL717" s="159">
        <f t="shared" si="8"/>
        <v>198368.22000000003</v>
      </c>
      <c r="AM717" s="159">
        <f t="shared" si="8"/>
        <v>0</v>
      </c>
      <c r="AN717" s="159">
        <f t="shared" si="8"/>
        <v>581199.5199999999</v>
      </c>
      <c r="AO717" s="159">
        <f t="shared" si="8"/>
        <v>551208.06000000006</v>
      </c>
      <c r="AP717" s="159">
        <f t="shared" si="8"/>
        <v>707220.96000000008</v>
      </c>
      <c r="AQ717" s="159">
        <f t="shared" si="8"/>
        <v>586586.57999999996</v>
      </c>
      <c r="AR717" s="159">
        <f t="shared" si="8"/>
        <v>614344.56000000006</v>
      </c>
      <c r="AS717" s="159">
        <f t="shared" si="8"/>
        <v>0</v>
      </c>
      <c r="AT717" s="159">
        <f t="shared" si="8"/>
        <v>0</v>
      </c>
      <c r="AU717" s="159">
        <f t="shared" si="8"/>
        <v>0</v>
      </c>
      <c r="AV717" s="159">
        <f t="shared" si="8"/>
        <v>317450.37</v>
      </c>
      <c r="AW717" s="159">
        <f t="shared" si="8"/>
        <v>319513.80999999994</v>
      </c>
      <c r="AX717" s="159">
        <f t="shared" si="8"/>
        <v>321488.87000000005</v>
      </c>
      <c r="AY717" s="159">
        <f t="shared" si="8"/>
        <v>257241.46000000002</v>
      </c>
      <c r="AZ717" s="159">
        <f t="shared" si="8"/>
        <v>94651.37000000001</v>
      </c>
      <c r="BA717" s="159">
        <f t="shared" si="8"/>
        <v>63511.100000000006</v>
      </c>
      <c r="BB717" s="159">
        <f t="shared" si="8"/>
        <v>0</v>
      </c>
      <c r="BC717" s="159">
        <f t="shared" si="8"/>
        <v>161791.05000000002</v>
      </c>
      <c r="BD717" s="159">
        <f t="shared" si="8"/>
        <v>595601.03999999992</v>
      </c>
      <c r="BE717" s="159">
        <f t="shared" si="8"/>
        <v>163901.13999999998</v>
      </c>
      <c r="BF717" s="159">
        <f t="shared" si="8"/>
        <v>463883.02999999997</v>
      </c>
      <c r="BG717" s="159">
        <f t="shared" si="8"/>
        <v>467862.17000000004</v>
      </c>
      <c r="BH717" s="159">
        <f t="shared" si="8"/>
        <v>0</v>
      </c>
      <c r="BI717" s="159">
        <f t="shared" si="8"/>
        <v>180822.33</v>
      </c>
      <c r="BJ717" s="159">
        <f t="shared" si="8"/>
        <v>181881.57</v>
      </c>
      <c r="BK717" s="159">
        <f t="shared" si="8"/>
        <v>352994.45</v>
      </c>
      <c r="BL717" s="159">
        <f t="shared" si="8"/>
        <v>698279.17</v>
      </c>
      <c r="BM717" s="159">
        <f t="shared" si="8"/>
        <v>690236.83</v>
      </c>
      <c r="BN717" s="159">
        <f t="shared" si="8"/>
        <v>208444.09</v>
      </c>
      <c r="BO717" s="159">
        <f t="shared" si="8"/>
        <v>225221.06</v>
      </c>
    </row>
    <row r="718" spans="1:68" hidden="1" x14ac:dyDescent="0.2">
      <c r="C718" s="11"/>
      <c r="D718" s="11"/>
      <c r="E718" s="11"/>
      <c r="F718" s="11"/>
      <c r="G718" s="11" t="s">
        <v>1101</v>
      </c>
      <c r="H718" s="11"/>
      <c r="I718" s="11"/>
      <c r="J718" s="11"/>
      <c r="K718" s="115">
        <f t="shared" ref="K718:Q718" si="9">K614-K719+K715</f>
        <v>-62139.64999999998</v>
      </c>
      <c r="L718" s="115">
        <f t="shared" si="9"/>
        <v>-62218.970000000038</v>
      </c>
      <c r="M718" s="115">
        <f t="shared" si="9"/>
        <v>-64203.020000000019</v>
      </c>
      <c r="N718" s="115">
        <f t="shared" si="9"/>
        <v>0</v>
      </c>
      <c r="O718" s="115">
        <f t="shared" si="9"/>
        <v>-64203.020000000019</v>
      </c>
      <c r="P718" s="115">
        <f t="shared" si="9"/>
        <v>-64203.020000000019</v>
      </c>
      <c r="Q718" s="115">
        <f t="shared" si="9"/>
        <v>-64206.37</v>
      </c>
      <c r="R718" s="115">
        <f>R633+R715</f>
        <v>13430418.449999997</v>
      </c>
      <c r="S718" s="115">
        <f t="shared" ref="S718:BO718" si="10">S633+S715</f>
        <v>0</v>
      </c>
      <c r="T718" s="115">
        <f t="shared" si="10"/>
        <v>196581.66</v>
      </c>
      <c r="U718" s="115">
        <f t="shared" si="10"/>
        <v>127684.10999999999</v>
      </c>
      <c r="V718" s="115">
        <f t="shared" si="10"/>
        <v>776711.70000000007</v>
      </c>
      <c r="W718" s="115">
        <f t="shared" si="10"/>
        <v>882979.64</v>
      </c>
      <c r="X718" s="115">
        <f t="shared" si="10"/>
        <v>469846.38000000006</v>
      </c>
      <c r="Y718" s="115">
        <f t="shared" si="10"/>
        <v>851149.78</v>
      </c>
      <c r="Z718" s="115">
        <f t="shared" si="10"/>
        <v>450192.39999999991</v>
      </c>
      <c r="AA718" s="115">
        <f t="shared" si="10"/>
        <v>319949.92</v>
      </c>
      <c r="AB718" s="115">
        <f t="shared" si="10"/>
        <v>0</v>
      </c>
      <c r="AC718" s="115">
        <f t="shared" si="10"/>
        <v>0</v>
      </c>
      <c r="AD718" s="115">
        <f t="shared" si="10"/>
        <v>0</v>
      </c>
      <c r="AE718" s="115">
        <f t="shared" si="10"/>
        <v>0</v>
      </c>
      <c r="AF718" s="115">
        <f t="shared" si="10"/>
        <v>0</v>
      </c>
      <c r="AG718" s="115">
        <f t="shared" si="10"/>
        <v>0</v>
      </c>
      <c r="AH718" s="115">
        <f t="shared" si="10"/>
        <v>0</v>
      </c>
      <c r="AI718" s="115">
        <f t="shared" si="10"/>
        <v>0</v>
      </c>
      <c r="AJ718" s="115">
        <f t="shared" si="10"/>
        <v>326488.05</v>
      </c>
      <c r="AK718" s="115">
        <f t="shared" si="10"/>
        <v>157671.78</v>
      </c>
      <c r="AL718" s="115">
        <f t="shared" si="10"/>
        <v>198368.22000000003</v>
      </c>
      <c r="AM718" s="115">
        <f t="shared" si="10"/>
        <v>0</v>
      </c>
      <c r="AN718" s="115">
        <f t="shared" si="10"/>
        <v>581199.5199999999</v>
      </c>
      <c r="AO718" s="115">
        <f t="shared" si="10"/>
        <v>551208.06000000006</v>
      </c>
      <c r="AP718" s="115">
        <f t="shared" si="10"/>
        <v>574681.18000000005</v>
      </c>
      <c r="AQ718" s="115">
        <f t="shared" si="10"/>
        <v>586586.57999999996</v>
      </c>
      <c r="AR718" s="115">
        <f t="shared" si="10"/>
        <v>614344.56000000006</v>
      </c>
      <c r="AS718" s="115">
        <f t="shared" si="10"/>
        <v>0</v>
      </c>
      <c r="AT718" s="115">
        <f t="shared" si="10"/>
        <v>0</v>
      </c>
      <c r="AU718" s="115">
        <f t="shared" si="10"/>
        <v>0</v>
      </c>
      <c r="AV718" s="115">
        <f t="shared" si="10"/>
        <v>317450.37</v>
      </c>
      <c r="AW718" s="115">
        <f t="shared" si="10"/>
        <v>319513.80999999994</v>
      </c>
      <c r="AX718" s="115">
        <f t="shared" si="10"/>
        <v>321488.87000000005</v>
      </c>
      <c r="AY718" s="115">
        <f t="shared" si="10"/>
        <v>257241.46000000002</v>
      </c>
      <c r="AZ718" s="115">
        <f t="shared" si="10"/>
        <v>94651.37000000001</v>
      </c>
      <c r="BA718" s="115">
        <f t="shared" si="10"/>
        <v>63511.100000000006</v>
      </c>
      <c r="BB718" s="115">
        <f t="shared" si="10"/>
        <v>0</v>
      </c>
      <c r="BC718" s="115">
        <f t="shared" si="10"/>
        <v>161791.05000000002</v>
      </c>
      <c r="BD718" s="115">
        <f t="shared" si="10"/>
        <v>595601.03999999992</v>
      </c>
      <c r="BE718" s="115">
        <f t="shared" si="10"/>
        <v>163901.13999999998</v>
      </c>
      <c r="BF718" s="115">
        <f t="shared" si="10"/>
        <v>463883.02999999997</v>
      </c>
      <c r="BG718" s="115">
        <f t="shared" si="10"/>
        <v>467862.17000000004</v>
      </c>
      <c r="BH718" s="115">
        <f t="shared" si="10"/>
        <v>0</v>
      </c>
      <c r="BI718" s="115">
        <f t="shared" si="10"/>
        <v>180822.33</v>
      </c>
      <c r="BJ718" s="115">
        <f t="shared" si="10"/>
        <v>181881.57</v>
      </c>
      <c r="BK718" s="115">
        <f t="shared" si="10"/>
        <v>352994.45</v>
      </c>
      <c r="BL718" s="115">
        <f t="shared" si="10"/>
        <v>698279.17</v>
      </c>
      <c r="BM718" s="115">
        <f t="shared" si="10"/>
        <v>690236.83</v>
      </c>
      <c r="BN718" s="115">
        <f t="shared" si="10"/>
        <v>208444.09</v>
      </c>
      <c r="BO718" s="115">
        <f t="shared" si="10"/>
        <v>225221.06</v>
      </c>
    </row>
    <row r="719" spans="1:68" hidden="1" x14ac:dyDescent="0.2">
      <c r="C719" s="11"/>
      <c r="D719" s="11"/>
      <c r="E719" s="11"/>
      <c r="F719" s="11"/>
      <c r="G719" s="11" t="s">
        <v>1102</v>
      </c>
      <c r="H719" s="11"/>
      <c r="I719" s="11"/>
      <c r="J719" s="11"/>
      <c r="K719" s="116">
        <f>K590</f>
        <v>35177.39</v>
      </c>
      <c r="L719" s="116">
        <f t="shared" ref="L719:Q719" si="11">L590</f>
        <v>35177.39</v>
      </c>
      <c r="M719" s="116">
        <f t="shared" si="11"/>
        <v>36345.480000000003</v>
      </c>
      <c r="N719" s="116">
        <f t="shared" si="11"/>
        <v>0</v>
      </c>
      <c r="O719" s="116">
        <f t="shared" si="11"/>
        <v>36345.480000000003</v>
      </c>
      <c r="P719" s="116">
        <f t="shared" si="11"/>
        <v>36345.480000000003</v>
      </c>
      <c r="Q719" s="116">
        <f t="shared" si="11"/>
        <v>36345.480000000003</v>
      </c>
      <c r="R719" s="116">
        <f>R634</f>
        <v>132539.78</v>
      </c>
      <c r="S719" s="116">
        <f t="shared" ref="S719:BO719" si="12">S634</f>
        <v>0</v>
      </c>
      <c r="T719" s="116">
        <f t="shared" si="12"/>
        <v>0</v>
      </c>
      <c r="U719" s="116">
        <f t="shared" si="12"/>
        <v>0</v>
      </c>
      <c r="V719" s="116">
        <f t="shared" si="12"/>
        <v>0</v>
      </c>
      <c r="W719" s="116">
        <f t="shared" si="12"/>
        <v>0</v>
      </c>
      <c r="X719" s="116">
        <f t="shared" si="12"/>
        <v>0</v>
      </c>
      <c r="Y719" s="116">
        <f t="shared" si="12"/>
        <v>0</v>
      </c>
      <c r="Z719" s="116">
        <f t="shared" si="12"/>
        <v>0</v>
      </c>
      <c r="AA719" s="116">
        <f t="shared" si="12"/>
        <v>0</v>
      </c>
      <c r="AB719" s="116">
        <f t="shared" si="12"/>
        <v>0</v>
      </c>
      <c r="AC719" s="116">
        <f t="shared" si="12"/>
        <v>0</v>
      </c>
      <c r="AD719" s="116">
        <f t="shared" si="12"/>
        <v>0</v>
      </c>
      <c r="AE719" s="116">
        <f t="shared" si="12"/>
        <v>0</v>
      </c>
      <c r="AF719" s="116">
        <f t="shared" si="12"/>
        <v>0</v>
      </c>
      <c r="AG719" s="116">
        <f t="shared" si="12"/>
        <v>0</v>
      </c>
      <c r="AH719" s="116">
        <f t="shared" si="12"/>
        <v>0</v>
      </c>
      <c r="AI719" s="116">
        <f t="shared" si="12"/>
        <v>0</v>
      </c>
      <c r="AJ719" s="116">
        <f t="shared" si="12"/>
        <v>0</v>
      </c>
      <c r="AK719" s="116">
        <f t="shared" si="12"/>
        <v>0</v>
      </c>
      <c r="AL719" s="116">
        <f t="shared" si="12"/>
        <v>0</v>
      </c>
      <c r="AM719" s="116">
        <f t="shared" si="12"/>
        <v>0</v>
      </c>
      <c r="AN719" s="116">
        <f t="shared" si="12"/>
        <v>0</v>
      </c>
      <c r="AO719" s="116">
        <f t="shared" si="12"/>
        <v>0</v>
      </c>
      <c r="AP719" s="116">
        <f t="shared" si="12"/>
        <v>132539.78</v>
      </c>
      <c r="AQ719" s="116">
        <f t="shared" si="12"/>
        <v>0</v>
      </c>
      <c r="AR719" s="116">
        <f t="shared" si="12"/>
        <v>0</v>
      </c>
      <c r="AS719" s="116">
        <f t="shared" si="12"/>
        <v>0</v>
      </c>
      <c r="AT719" s="116">
        <f t="shared" si="12"/>
        <v>0</v>
      </c>
      <c r="AU719" s="116">
        <f t="shared" si="12"/>
        <v>0</v>
      </c>
      <c r="AV719" s="116">
        <f t="shared" si="12"/>
        <v>0</v>
      </c>
      <c r="AW719" s="116">
        <f t="shared" si="12"/>
        <v>0</v>
      </c>
      <c r="AX719" s="116">
        <f t="shared" si="12"/>
        <v>0</v>
      </c>
      <c r="AY719" s="116">
        <f t="shared" si="12"/>
        <v>0</v>
      </c>
      <c r="AZ719" s="116">
        <f t="shared" si="12"/>
        <v>0</v>
      </c>
      <c r="BA719" s="116">
        <f t="shared" si="12"/>
        <v>0</v>
      </c>
      <c r="BB719" s="116">
        <f t="shared" si="12"/>
        <v>0</v>
      </c>
      <c r="BC719" s="116">
        <f t="shared" si="12"/>
        <v>0</v>
      </c>
      <c r="BD719" s="116">
        <f t="shared" si="12"/>
        <v>0</v>
      </c>
      <c r="BE719" s="116">
        <f t="shared" si="12"/>
        <v>0</v>
      </c>
      <c r="BF719" s="116">
        <f t="shared" si="12"/>
        <v>0</v>
      </c>
      <c r="BG719" s="116">
        <f t="shared" si="12"/>
        <v>0</v>
      </c>
      <c r="BH719" s="116">
        <f t="shared" si="12"/>
        <v>0</v>
      </c>
      <c r="BI719" s="116">
        <f t="shared" si="12"/>
        <v>0</v>
      </c>
      <c r="BJ719" s="116">
        <f t="shared" si="12"/>
        <v>0</v>
      </c>
      <c r="BK719" s="116">
        <f t="shared" si="12"/>
        <v>0</v>
      </c>
      <c r="BL719" s="116">
        <f t="shared" si="12"/>
        <v>0</v>
      </c>
      <c r="BM719" s="116">
        <f t="shared" si="12"/>
        <v>0</v>
      </c>
      <c r="BN719" s="116">
        <f t="shared" si="12"/>
        <v>0</v>
      </c>
      <c r="BO719" s="116">
        <f t="shared" si="12"/>
        <v>0</v>
      </c>
    </row>
    <row r="720" spans="1:68" s="158" customFormat="1" x14ac:dyDescent="0.2">
      <c r="A720" s="158" t="s">
        <v>1267</v>
      </c>
      <c r="B720" s="157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59"/>
      <c r="BN720" s="159"/>
      <c r="BO720" s="159"/>
    </row>
    <row r="721" spans="1:68" ht="12.75" customHeight="1" x14ac:dyDescent="0.2">
      <c r="A721" s="193"/>
      <c r="B721" s="193"/>
      <c r="C721" s="194" t="s">
        <v>1268</v>
      </c>
      <c r="D721" s="564" t="s">
        <v>1269</v>
      </c>
      <c r="E721" s="564"/>
      <c r="F721" s="564"/>
      <c r="G721" s="564"/>
      <c r="H721" s="193"/>
      <c r="I721" s="193"/>
      <c r="J721" s="193"/>
      <c r="K721" s="195">
        <v>0</v>
      </c>
      <c r="L721" s="195">
        <v>0</v>
      </c>
      <c r="M721" s="195">
        <v>0</v>
      </c>
      <c r="N721" s="195">
        <v>0</v>
      </c>
      <c r="O721" s="195">
        <v>0</v>
      </c>
      <c r="P721" s="195">
        <v>0</v>
      </c>
      <c r="Q721" s="195">
        <v>0</v>
      </c>
      <c r="R721" s="195">
        <v>0</v>
      </c>
      <c r="S721" s="195">
        <v>0</v>
      </c>
      <c r="T721" s="195">
        <v>0</v>
      </c>
      <c r="U721" s="195">
        <v>0</v>
      </c>
      <c r="V721" s="195">
        <v>0</v>
      </c>
      <c r="W721" s="195">
        <v>0</v>
      </c>
      <c r="X721" s="195">
        <v>0</v>
      </c>
      <c r="Y721" s="195">
        <v>0</v>
      </c>
      <c r="Z721" s="195">
        <v>0</v>
      </c>
      <c r="AA721" s="195">
        <v>0</v>
      </c>
      <c r="AB721" s="195">
        <v>0</v>
      </c>
      <c r="AC721" s="195">
        <v>0</v>
      </c>
      <c r="AD721" s="195">
        <v>0</v>
      </c>
      <c r="AE721" s="195">
        <v>0</v>
      </c>
      <c r="AF721" s="195">
        <v>0</v>
      </c>
      <c r="AG721" s="195">
        <v>0</v>
      </c>
      <c r="AH721" s="195">
        <v>0</v>
      </c>
      <c r="AI721" s="195">
        <v>0</v>
      </c>
      <c r="AJ721" s="195">
        <v>0</v>
      </c>
      <c r="AK721" s="195">
        <v>0</v>
      </c>
      <c r="AL721" s="195">
        <v>0</v>
      </c>
      <c r="AM721" s="195">
        <v>0</v>
      </c>
      <c r="AN721" s="195">
        <v>0</v>
      </c>
      <c r="AO721" s="195">
        <v>0</v>
      </c>
      <c r="AP721" s="195">
        <v>0</v>
      </c>
      <c r="AQ721" s="195">
        <v>0</v>
      </c>
      <c r="AR721" s="195">
        <v>0</v>
      </c>
      <c r="AS721" s="195">
        <v>0</v>
      </c>
      <c r="AT721" s="195">
        <v>0</v>
      </c>
      <c r="AU721" s="195">
        <v>0</v>
      </c>
      <c r="AV721" s="195">
        <v>0</v>
      </c>
      <c r="AW721" s="195">
        <v>0</v>
      </c>
      <c r="AX721" s="195">
        <v>0</v>
      </c>
      <c r="AY721" s="195">
        <v>0</v>
      </c>
      <c r="AZ721" s="195">
        <v>0</v>
      </c>
      <c r="BA721" s="195">
        <v>0</v>
      </c>
      <c r="BB721" s="195">
        <v>0</v>
      </c>
      <c r="BC721" s="195">
        <v>0</v>
      </c>
      <c r="BD721" s="195">
        <v>0</v>
      </c>
      <c r="BE721" s="195">
        <v>0</v>
      </c>
      <c r="BF721" s="195">
        <v>0</v>
      </c>
      <c r="BG721" s="195">
        <v>0</v>
      </c>
      <c r="BH721" s="195">
        <v>0</v>
      </c>
      <c r="BI721" s="195">
        <v>0</v>
      </c>
      <c r="BJ721" s="195">
        <v>0</v>
      </c>
      <c r="BK721" s="195">
        <v>0</v>
      </c>
      <c r="BL721" s="195">
        <v>0</v>
      </c>
      <c r="BM721" s="195">
        <v>0</v>
      </c>
      <c r="BN721" s="195">
        <v>0</v>
      </c>
      <c r="BO721" s="195">
        <v>0</v>
      </c>
      <c r="BP721" s="78">
        <v>0</v>
      </c>
    </row>
    <row r="722" spans="1:68" ht="12.75" customHeight="1" x14ac:dyDescent="0.2">
      <c r="A722" s="196"/>
      <c r="B722" s="197">
        <v>58</v>
      </c>
      <c r="C722" s="565" t="s">
        <v>621</v>
      </c>
      <c r="D722" s="566" t="s">
        <v>1270</v>
      </c>
      <c r="E722" s="566"/>
      <c r="F722" s="566"/>
      <c r="G722" s="566"/>
      <c r="H722" s="567" t="s">
        <v>103</v>
      </c>
      <c r="I722" s="196"/>
      <c r="J722" s="196"/>
      <c r="K722" s="198">
        <v>0</v>
      </c>
      <c r="L722" s="198">
        <v>0</v>
      </c>
      <c r="M722" s="198">
        <v>0</v>
      </c>
      <c r="N722" s="198">
        <v>0</v>
      </c>
      <c r="O722" s="198">
        <v>0</v>
      </c>
      <c r="P722" s="198">
        <v>0</v>
      </c>
      <c r="Q722" s="198">
        <v>0</v>
      </c>
      <c r="R722" s="198">
        <v>0</v>
      </c>
      <c r="S722" s="198"/>
      <c r="T722" s="198"/>
      <c r="U722" s="198"/>
      <c r="V722" s="198"/>
      <c r="W722" s="198"/>
      <c r="X722" s="198"/>
      <c r="Y722" s="198"/>
      <c r="Z722" s="198"/>
      <c r="AA722" s="198"/>
      <c r="AB722" s="198"/>
      <c r="AC722" s="198"/>
      <c r="AD722" s="198"/>
      <c r="AE722" s="198"/>
      <c r="AF722" s="198"/>
      <c r="AG722" s="198"/>
      <c r="AH722" s="198"/>
      <c r="AI722" s="198"/>
      <c r="AJ722" s="198"/>
      <c r="AK722" s="198"/>
      <c r="AL722" s="198"/>
      <c r="AM722" s="198"/>
      <c r="AN722" s="198"/>
      <c r="AO722" s="198"/>
      <c r="AP722" s="198"/>
      <c r="AQ722" s="198"/>
      <c r="AR722" s="198"/>
      <c r="AS722" s="198"/>
      <c r="AT722" s="198"/>
      <c r="AU722" s="198"/>
      <c r="AV722" s="198"/>
      <c r="AW722" s="198"/>
      <c r="AX722" s="198"/>
      <c r="AY722" s="198"/>
      <c r="AZ722" s="198"/>
      <c r="BA722" s="198"/>
      <c r="BB722" s="198"/>
      <c r="BC722" s="198"/>
      <c r="BD722" s="198"/>
      <c r="BE722" s="198"/>
      <c r="BF722" s="198"/>
      <c r="BG722" s="198"/>
      <c r="BH722" s="198"/>
      <c r="BI722" s="198"/>
      <c r="BJ722" s="198"/>
      <c r="BK722" s="198"/>
      <c r="BL722" s="205"/>
      <c r="BM722" s="205"/>
      <c r="BN722" s="205"/>
      <c r="BO722" s="205"/>
      <c r="BP722" s="77"/>
    </row>
    <row r="723" spans="1:68" ht="12.75" x14ac:dyDescent="0.2">
      <c r="A723" s="199"/>
      <c r="B723" s="199"/>
      <c r="C723" s="561"/>
      <c r="D723" s="562"/>
      <c r="E723" s="562"/>
      <c r="F723" s="562"/>
      <c r="G723" s="562"/>
      <c r="H723" s="563"/>
      <c r="I723" s="204" t="s">
        <v>169</v>
      </c>
      <c r="J723" s="200">
        <v>1</v>
      </c>
      <c r="K723" s="201"/>
      <c r="L723" s="206">
        <v>0</v>
      </c>
      <c r="M723" s="206">
        <v>0</v>
      </c>
      <c r="N723" s="206">
        <v>0</v>
      </c>
      <c r="O723" s="206">
        <v>0</v>
      </c>
      <c r="P723" s="201"/>
      <c r="Q723" s="206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7">
        <v>1</v>
      </c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/>
    </row>
    <row r="724" spans="1:68" ht="12.75" customHeight="1" x14ac:dyDescent="0.2">
      <c r="A724" s="192"/>
      <c r="B724" s="202">
        <v>59</v>
      </c>
      <c r="C724" s="561" t="s">
        <v>621</v>
      </c>
      <c r="D724" s="562" t="s">
        <v>1271</v>
      </c>
      <c r="E724" s="562"/>
      <c r="F724" s="562"/>
      <c r="G724" s="562"/>
      <c r="H724" s="563" t="s">
        <v>207</v>
      </c>
      <c r="I724" s="192"/>
      <c r="J724" s="192"/>
      <c r="K724" s="203">
        <v>0</v>
      </c>
      <c r="L724" s="203">
        <v>0</v>
      </c>
      <c r="M724" s="203">
        <v>0</v>
      </c>
      <c r="N724" s="203">
        <v>0</v>
      </c>
      <c r="O724" s="203">
        <v>0</v>
      </c>
      <c r="P724" s="203">
        <v>0</v>
      </c>
      <c r="Q724" s="203">
        <v>0</v>
      </c>
      <c r="R724" s="203">
        <v>0</v>
      </c>
      <c r="S724" s="203"/>
      <c r="T724" s="203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03"/>
      <c r="AK724" s="203"/>
      <c r="AL724" s="203"/>
      <c r="AM724" s="203"/>
      <c r="AN724" s="203"/>
      <c r="AO724" s="203"/>
      <c r="AP724" s="203"/>
      <c r="AQ724" s="203"/>
      <c r="AR724" s="203"/>
      <c r="AS724" s="203"/>
      <c r="AT724" s="203"/>
      <c r="AU724" s="203"/>
      <c r="AV724" s="203"/>
      <c r="AW724" s="203"/>
      <c r="AX724" s="203"/>
      <c r="AY724" s="203"/>
      <c r="AZ724" s="203"/>
      <c r="BA724" s="203"/>
      <c r="BB724" s="203"/>
      <c r="BC724" s="203"/>
      <c r="BD724" s="203"/>
      <c r="BE724" s="203"/>
      <c r="BF724" s="203"/>
      <c r="BG724" s="203"/>
      <c r="BH724" s="203"/>
      <c r="BI724" s="203"/>
      <c r="BJ724" s="203"/>
      <c r="BK724" s="203"/>
      <c r="BL724" s="206"/>
      <c r="BM724" s="206"/>
      <c r="BN724" s="206"/>
      <c r="BO724" s="206"/>
      <c r="BP724" s="77"/>
    </row>
    <row r="725" spans="1:68" ht="12.75" x14ac:dyDescent="0.2">
      <c r="A725" s="199"/>
      <c r="B725" s="199"/>
      <c r="C725" s="561"/>
      <c r="D725" s="562"/>
      <c r="E725" s="562"/>
      <c r="F725" s="562"/>
      <c r="G725" s="562"/>
      <c r="H725" s="563"/>
      <c r="I725" s="204" t="s">
        <v>169</v>
      </c>
      <c r="J725" s="200">
        <v>1</v>
      </c>
      <c r="K725" s="201"/>
      <c r="L725" s="206">
        <v>0</v>
      </c>
      <c r="M725" s="206">
        <v>0</v>
      </c>
      <c r="N725" s="206">
        <v>0</v>
      </c>
      <c r="O725" s="206">
        <v>0</v>
      </c>
      <c r="P725" s="201"/>
      <c r="Q725" s="206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7">
        <v>1</v>
      </c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/>
    </row>
    <row r="726" spans="1:68" ht="12.75" customHeight="1" x14ac:dyDescent="0.2">
      <c r="A726" s="192"/>
      <c r="B726" s="202">
        <v>60</v>
      </c>
      <c r="C726" s="561" t="s">
        <v>621</v>
      </c>
      <c r="D726" s="562" t="s">
        <v>1272</v>
      </c>
      <c r="E726" s="562"/>
      <c r="F726" s="562"/>
      <c r="G726" s="562"/>
      <c r="H726" s="563" t="s">
        <v>170</v>
      </c>
      <c r="I726" s="192"/>
      <c r="J726" s="192"/>
      <c r="K726" s="203">
        <v>0</v>
      </c>
      <c r="L726" s="203">
        <v>0</v>
      </c>
      <c r="M726" s="203">
        <v>0</v>
      </c>
      <c r="N726" s="203">
        <v>0</v>
      </c>
      <c r="O726" s="203">
        <v>0</v>
      </c>
      <c r="P726" s="203">
        <v>0</v>
      </c>
      <c r="Q726" s="203">
        <v>0</v>
      </c>
      <c r="R726" s="203">
        <v>0</v>
      </c>
      <c r="S726" s="203"/>
      <c r="T726" s="203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  <c r="AL726" s="203"/>
      <c r="AM726" s="203"/>
      <c r="AN726" s="203"/>
      <c r="AO726" s="203"/>
      <c r="AP726" s="203"/>
      <c r="AQ726" s="203"/>
      <c r="AR726" s="203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  <c r="BD726" s="203"/>
      <c r="BE726" s="203"/>
      <c r="BF726" s="203"/>
      <c r="BG726" s="203"/>
      <c r="BH726" s="203"/>
      <c r="BI726" s="203"/>
      <c r="BJ726" s="203"/>
      <c r="BK726" s="203"/>
      <c r="BL726" s="206"/>
      <c r="BM726" s="206"/>
      <c r="BN726" s="206"/>
      <c r="BO726" s="206"/>
      <c r="BP726" s="77"/>
    </row>
    <row r="727" spans="1:68" ht="12.75" x14ac:dyDescent="0.2">
      <c r="A727" s="199"/>
      <c r="B727" s="199"/>
      <c r="C727" s="561"/>
      <c r="D727" s="562"/>
      <c r="E727" s="562"/>
      <c r="F727" s="562"/>
      <c r="G727" s="562"/>
      <c r="H727" s="563"/>
      <c r="I727" s="204" t="s">
        <v>169</v>
      </c>
      <c r="J727" s="200">
        <v>2</v>
      </c>
      <c r="K727" s="201"/>
      <c r="L727" s="206">
        <v>0</v>
      </c>
      <c r="M727" s="206">
        <v>0</v>
      </c>
      <c r="N727" s="206">
        <v>0</v>
      </c>
      <c r="O727" s="206">
        <v>0</v>
      </c>
      <c r="P727" s="201"/>
      <c r="Q727" s="206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7">
        <v>2</v>
      </c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/>
    </row>
    <row r="728" spans="1:68" ht="12.75" customHeight="1" x14ac:dyDescent="0.2">
      <c r="A728" s="192"/>
      <c r="B728" s="202">
        <v>61</v>
      </c>
      <c r="C728" s="561" t="s">
        <v>621</v>
      </c>
      <c r="D728" s="562" t="s">
        <v>1273</v>
      </c>
      <c r="E728" s="562"/>
      <c r="F728" s="562"/>
      <c r="G728" s="562"/>
      <c r="H728" s="563" t="s">
        <v>149</v>
      </c>
      <c r="I728" s="192"/>
      <c r="J728" s="192"/>
      <c r="K728" s="203">
        <v>0</v>
      </c>
      <c r="L728" s="203">
        <v>0</v>
      </c>
      <c r="M728" s="203">
        <v>0</v>
      </c>
      <c r="N728" s="203">
        <v>0</v>
      </c>
      <c r="O728" s="203">
        <v>0</v>
      </c>
      <c r="P728" s="203">
        <v>0</v>
      </c>
      <c r="Q728" s="203">
        <v>0</v>
      </c>
      <c r="R728" s="203">
        <v>0</v>
      </c>
      <c r="S728" s="203"/>
      <c r="T728" s="203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03"/>
      <c r="AK728" s="203"/>
      <c r="AL728" s="203"/>
      <c r="AM728" s="203"/>
      <c r="AN728" s="203"/>
      <c r="AO728" s="203"/>
      <c r="AP728" s="203"/>
      <c r="AQ728" s="203"/>
      <c r="AR728" s="203"/>
      <c r="AS728" s="203"/>
      <c r="AT728" s="203"/>
      <c r="AU728" s="203"/>
      <c r="AV728" s="203"/>
      <c r="AW728" s="203"/>
      <c r="AX728" s="203"/>
      <c r="AY728" s="203"/>
      <c r="AZ728" s="203"/>
      <c r="BA728" s="203"/>
      <c r="BB728" s="203"/>
      <c r="BC728" s="203"/>
      <c r="BD728" s="203"/>
      <c r="BE728" s="203"/>
      <c r="BF728" s="203"/>
      <c r="BG728" s="203"/>
      <c r="BH728" s="203"/>
      <c r="BI728" s="203"/>
      <c r="BJ728" s="203"/>
      <c r="BK728" s="203"/>
      <c r="BL728" s="206"/>
      <c r="BM728" s="206"/>
      <c r="BN728" s="206"/>
      <c r="BO728" s="206"/>
      <c r="BP728" s="77"/>
    </row>
    <row r="729" spans="1:68" ht="12.75" x14ac:dyDescent="0.2">
      <c r="A729" s="199"/>
      <c r="B729" s="199"/>
      <c r="C729" s="561"/>
      <c r="D729" s="562"/>
      <c r="E729" s="562"/>
      <c r="F729" s="562"/>
      <c r="G729" s="562"/>
      <c r="H729" s="563"/>
      <c r="I729" s="204" t="s">
        <v>169</v>
      </c>
      <c r="J729" s="200">
        <v>-1</v>
      </c>
      <c r="K729" s="201"/>
      <c r="L729" s="206">
        <v>0</v>
      </c>
      <c r="M729" s="206">
        <v>0</v>
      </c>
      <c r="N729" s="206">
        <v>0</v>
      </c>
      <c r="O729" s="206">
        <v>0</v>
      </c>
      <c r="P729" s="201"/>
      <c r="Q729" s="206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7">
        <v>-1</v>
      </c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/>
    </row>
    <row r="730" spans="1:68" ht="12.75" customHeight="1" x14ac:dyDescent="0.2">
      <c r="A730" s="193"/>
      <c r="B730" s="193"/>
      <c r="C730" s="194" t="s">
        <v>1274</v>
      </c>
      <c r="D730" s="564" t="s">
        <v>1275</v>
      </c>
      <c r="E730" s="564"/>
      <c r="F730" s="564"/>
      <c r="G730" s="564"/>
      <c r="H730" s="193"/>
      <c r="I730" s="193"/>
      <c r="J730" s="193"/>
      <c r="K730" s="195">
        <v>7189.11</v>
      </c>
      <c r="L730" s="195">
        <v>7189.11</v>
      </c>
      <c r="M730" s="195">
        <v>7427.83</v>
      </c>
      <c r="N730" s="195">
        <v>0</v>
      </c>
      <c r="O730" s="195">
        <v>7427.83</v>
      </c>
      <c r="P730" s="195">
        <v>7427.83</v>
      </c>
      <c r="Q730" s="195">
        <v>7427.83</v>
      </c>
      <c r="R730" s="195">
        <v>10060.39</v>
      </c>
      <c r="S730" s="195">
        <v>0</v>
      </c>
      <c r="T730" s="195">
        <v>0</v>
      </c>
      <c r="U730" s="195">
        <v>0</v>
      </c>
      <c r="V730" s="195">
        <v>0</v>
      </c>
      <c r="W730" s="195">
        <v>0</v>
      </c>
      <c r="X730" s="195">
        <v>0</v>
      </c>
      <c r="Y730" s="195">
        <v>0</v>
      </c>
      <c r="Z730" s="195">
        <v>0</v>
      </c>
      <c r="AA730" s="195">
        <v>0</v>
      </c>
      <c r="AB730" s="195">
        <v>0</v>
      </c>
      <c r="AC730" s="195">
        <v>0</v>
      </c>
      <c r="AD730" s="195">
        <v>0</v>
      </c>
      <c r="AE730" s="195">
        <v>0</v>
      </c>
      <c r="AF730" s="195">
        <v>0</v>
      </c>
      <c r="AG730" s="195">
        <v>0</v>
      </c>
      <c r="AH730" s="195">
        <v>0</v>
      </c>
      <c r="AI730" s="195">
        <v>0</v>
      </c>
      <c r="AJ730" s="195">
        <v>0</v>
      </c>
      <c r="AK730" s="195">
        <v>0</v>
      </c>
      <c r="AL730" s="195">
        <v>0</v>
      </c>
      <c r="AM730" s="195">
        <v>0</v>
      </c>
      <c r="AN730" s="195">
        <v>0</v>
      </c>
      <c r="AO730" s="195">
        <v>0</v>
      </c>
      <c r="AP730" s="195">
        <v>0</v>
      </c>
      <c r="AQ730" s="195">
        <v>0</v>
      </c>
      <c r="AR730" s="195">
        <v>0</v>
      </c>
      <c r="AS730" s="195">
        <v>0</v>
      </c>
      <c r="AT730" s="195">
        <v>0</v>
      </c>
      <c r="AU730" s="195">
        <v>0</v>
      </c>
      <c r="AV730" s="195">
        <v>0</v>
      </c>
      <c r="AW730" s="195">
        <v>0</v>
      </c>
      <c r="AX730" s="195">
        <v>0</v>
      </c>
      <c r="AY730" s="195">
        <v>0</v>
      </c>
      <c r="AZ730" s="195">
        <v>0</v>
      </c>
      <c r="BA730" s="195">
        <v>0</v>
      </c>
      <c r="BB730" s="195">
        <v>0</v>
      </c>
      <c r="BC730" s="195">
        <v>0</v>
      </c>
      <c r="BD730" s="195">
        <v>2902.1</v>
      </c>
      <c r="BE730" s="195">
        <v>0</v>
      </c>
      <c r="BF730" s="195">
        <v>0</v>
      </c>
      <c r="BG730" s="195">
        <v>0</v>
      </c>
      <c r="BH730" s="195">
        <v>0</v>
      </c>
      <c r="BI730" s="195">
        <v>0</v>
      </c>
      <c r="BJ730" s="195">
        <v>0</v>
      </c>
      <c r="BK730" s="195">
        <v>0</v>
      </c>
      <c r="BL730" s="195">
        <v>3056.49</v>
      </c>
      <c r="BM730" s="195">
        <v>4101.8</v>
      </c>
      <c r="BN730" s="195">
        <v>0</v>
      </c>
      <c r="BO730" s="195">
        <v>0</v>
      </c>
      <c r="BP730" s="78">
        <v>0</v>
      </c>
    </row>
    <row r="731" spans="1:68" ht="12.75" customHeight="1" x14ac:dyDescent="0.2">
      <c r="A731" s="196"/>
      <c r="B731" s="197">
        <v>208</v>
      </c>
      <c r="C731" s="568" t="s">
        <v>1276</v>
      </c>
      <c r="D731" s="566" t="s">
        <v>368</v>
      </c>
      <c r="E731" s="566"/>
      <c r="F731" s="566"/>
      <c r="G731" s="566"/>
      <c r="H731" s="570" t="s">
        <v>828</v>
      </c>
      <c r="I731" s="196"/>
      <c r="J731" s="196"/>
      <c r="K731" s="198">
        <v>0</v>
      </c>
      <c r="L731" s="198">
        <v>0</v>
      </c>
      <c r="M731" s="198">
        <v>0</v>
      </c>
      <c r="N731" s="198">
        <v>0</v>
      </c>
      <c r="O731" s="198">
        <v>0</v>
      </c>
      <c r="P731" s="198">
        <v>0</v>
      </c>
      <c r="Q731" s="198">
        <v>0</v>
      </c>
      <c r="R731" s="198">
        <v>0</v>
      </c>
      <c r="S731" s="198"/>
      <c r="T731" s="198"/>
      <c r="U731" s="198"/>
      <c r="V731" s="198"/>
      <c r="W731" s="198"/>
      <c r="X731" s="198"/>
      <c r="Y731" s="198"/>
      <c r="Z731" s="198"/>
      <c r="AA731" s="198"/>
      <c r="AB731" s="198"/>
      <c r="AC731" s="198"/>
      <c r="AD731" s="198"/>
      <c r="AE731" s="198"/>
      <c r="AF731" s="198"/>
      <c r="AG731" s="198"/>
      <c r="AH731" s="198"/>
      <c r="AI731" s="198"/>
      <c r="AJ731" s="198"/>
      <c r="AK731" s="198"/>
      <c r="AL731" s="198"/>
      <c r="AM731" s="198"/>
      <c r="AN731" s="198"/>
      <c r="AO731" s="198"/>
      <c r="AP731" s="198"/>
      <c r="AQ731" s="198"/>
      <c r="AR731" s="198"/>
      <c r="AS731" s="198"/>
      <c r="AT731" s="198"/>
      <c r="AU731" s="198"/>
      <c r="AV731" s="198"/>
      <c r="AW731" s="198"/>
      <c r="AX731" s="198"/>
      <c r="AY731" s="198"/>
      <c r="AZ731" s="198"/>
      <c r="BA731" s="198"/>
      <c r="BB731" s="198"/>
      <c r="BC731" s="198"/>
      <c r="BD731" s="198"/>
      <c r="BE731" s="198"/>
      <c r="BF731" s="198"/>
      <c r="BG731" s="198"/>
      <c r="BH731" s="198"/>
      <c r="BI731" s="198"/>
      <c r="BJ731" s="198"/>
      <c r="BK731" s="198"/>
      <c r="BL731" s="205"/>
      <c r="BM731" s="205"/>
      <c r="BN731" s="205"/>
      <c r="BO731" s="205"/>
      <c r="BP731" s="77"/>
    </row>
    <row r="732" spans="1:68" ht="12.75" x14ac:dyDescent="0.2">
      <c r="A732" s="199"/>
      <c r="B732" s="199"/>
      <c r="C732" s="569"/>
      <c r="D732" s="562"/>
      <c r="E732" s="562"/>
      <c r="F732" s="562"/>
      <c r="G732" s="562"/>
      <c r="H732" s="571"/>
      <c r="I732" s="204" t="s">
        <v>178</v>
      </c>
      <c r="J732" s="200">
        <v>-109.70984</v>
      </c>
      <c r="K732" s="201"/>
      <c r="L732" s="206">
        <v>0</v>
      </c>
      <c r="M732" s="206">
        <v>0</v>
      </c>
      <c r="N732" s="206">
        <v>0</v>
      </c>
      <c r="O732" s="206">
        <v>0</v>
      </c>
      <c r="P732" s="201"/>
      <c r="Q732" s="206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7">
        <v>-32.912951999999997</v>
      </c>
      <c r="BE732" s="201"/>
      <c r="BF732" s="201"/>
      <c r="BG732" s="201"/>
      <c r="BH732" s="201"/>
      <c r="BI732" s="201"/>
      <c r="BJ732" s="201"/>
      <c r="BK732" s="201"/>
      <c r="BL732" s="207">
        <v>-32.912951999999997</v>
      </c>
      <c r="BM732" s="207">
        <v>-43.883935999999999</v>
      </c>
      <c r="BN732" s="201"/>
      <c r="BO732" s="201"/>
      <c r="BP732"/>
    </row>
    <row r="733" spans="1:68" ht="12.75" customHeight="1" x14ac:dyDescent="0.2">
      <c r="A733" s="192"/>
      <c r="B733" s="202">
        <v>209</v>
      </c>
      <c r="C733" s="569" t="s">
        <v>1276</v>
      </c>
      <c r="D733" s="579" t="s">
        <v>1277</v>
      </c>
      <c r="E733" s="579"/>
      <c r="F733" s="579"/>
      <c r="G733" s="579"/>
      <c r="H733" s="563" t="s">
        <v>1278</v>
      </c>
      <c r="I733" s="192"/>
      <c r="J733" s="192"/>
      <c r="K733" s="203">
        <v>7189.11</v>
      </c>
      <c r="L733" s="203">
        <v>7189.11</v>
      </c>
      <c r="M733" s="203">
        <v>7427.83</v>
      </c>
      <c r="N733" s="203">
        <v>0</v>
      </c>
      <c r="O733" s="203">
        <v>7427.83</v>
      </c>
      <c r="P733" s="203">
        <v>7427.83</v>
      </c>
      <c r="Q733" s="203">
        <v>7427.83</v>
      </c>
      <c r="R733" s="203">
        <v>10060.39</v>
      </c>
      <c r="S733" s="203"/>
      <c r="T733" s="203"/>
      <c r="U733" s="203"/>
      <c r="V733" s="203"/>
      <c r="W733" s="203"/>
      <c r="X733" s="203"/>
      <c r="Y733" s="203"/>
      <c r="Z733" s="203"/>
      <c r="AA733" s="203"/>
      <c r="AB733" s="203"/>
      <c r="AC733" s="203"/>
      <c r="AD733" s="203"/>
      <c r="AE733" s="203"/>
      <c r="AF733" s="203"/>
      <c r="AG733" s="203"/>
      <c r="AH733" s="203"/>
      <c r="AI733" s="203"/>
      <c r="AJ733" s="203"/>
      <c r="AK733" s="203"/>
      <c r="AL733" s="203"/>
      <c r="AM733" s="203"/>
      <c r="AN733" s="203"/>
      <c r="AO733" s="203"/>
      <c r="AP733" s="203"/>
      <c r="AQ733" s="203"/>
      <c r="AR733" s="203"/>
      <c r="AS733" s="203"/>
      <c r="AT733" s="203"/>
      <c r="AU733" s="203"/>
      <c r="AV733" s="203"/>
      <c r="AW733" s="203"/>
      <c r="AX733" s="203"/>
      <c r="AY733" s="203"/>
      <c r="AZ733" s="203"/>
      <c r="BA733" s="203"/>
      <c r="BB733" s="203"/>
      <c r="BC733" s="203"/>
      <c r="BD733" s="203">
        <v>2902.1</v>
      </c>
      <c r="BE733" s="203"/>
      <c r="BF733" s="203"/>
      <c r="BG733" s="203"/>
      <c r="BH733" s="203"/>
      <c r="BI733" s="203"/>
      <c r="BJ733" s="203"/>
      <c r="BK733" s="203"/>
      <c r="BL733" s="206">
        <v>3056.49</v>
      </c>
      <c r="BM733" s="206">
        <v>4101.8</v>
      </c>
      <c r="BN733" s="206"/>
      <c r="BO733" s="206"/>
      <c r="BP733" s="77"/>
    </row>
    <row r="734" spans="1:68" ht="12.75" x14ac:dyDescent="0.2">
      <c r="A734" s="199"/>
      <c r="B734" s="199"/>
      <c r="C734" s="569"/>
      <c r="D734" s="579"/>
      <c r="E734" s="579"/>
      <c r="F734" s="579"/>
      <c r="G734" s="579"/>
      <c r="H734" s="563"/>
      <c r="I734" s="204" t="s">
        <v>178</v>
      </c>
      <c r="J734" s="200">
        <v>109.70984</v>
      </c>
      <c r="K734" s="201"/>
      <c r="L734" s="206">
        <v>0</v>
      </c>
      <c r="M734" s="206">
        <v>7189.11</v>
      </c>
      <c r="N734" s="206">
        <v>0</v>
      </c>
      <c r="O734" s="206">
        <v>7189.11</v>
      </c>
      <c r="P734" s="201"/>
      <c r="Q734" s="206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7">
        <v>32.912951999999997</v>
      </c>
      <c r="BE734" s="201"/>
      <c r="BF734" s="201"/>
      <c r="BG734" s="201"/>
      <c r="BH734" s="201"/>
      <c r="BI734" s="201"/>
      <c r="BJ734" s="201"/>
      <c r="BK734" s="201"/>
      <c r="BL734" s="207">
        <v>32.912951999999997</v>
      </c>
      <c r="BM734" s="207">
        <v>43.883935999999999</v>
      </c>
      <c r="BN734" s="201"/>
      <c r="BO734" s="201"/>
      <c r="BP734"/>
    </row>
    <row r="735" spans="1:68" ht="12.75" x14ac:dyDescent="0.2">
      <c r="A735" s="219"/>
      <c r="B735" s="219"/>
      <c r="C735" s="220" t="s">
        <v>1295</v>
      </c>
      <c r="D735" s="512" t="s">
        <v>1296</v>
      </c>
      <c r="E735" s="512"/>
      <c r="F735" s="512"/>
      <c r="G735" s="512"/>
      <c r="H735" s="219"/>
      <c r="I735" s="219"/>
      <c r="J735" s="219"/>
      <c r="K735" s="221">
        <v>1533.3399999999992</v>
      </c>
      <c r="L735" s="221">
        <v>1533.3399999999992</v>
      </c>
      <c r="M735" s="221">
        <v>1584.2599999999993</v>
      </c>
      <c r="N735" s="221">
        <v>0</v>
      </c>
      <c r="O735" s="221">
        <v>1584.2599999999993</v>
      </c>
      <c r="P735" s="221">
        <v>1584.2599999999993</v>
      </c>
      <c r="Q735" s="221">
        <v>1584.2599999999993</v>
      </c>
      <c r="R735" s="221">
        <v>2187.1600000000017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  <c r="AJ735" s="221">
        <v>0</v>
      </c>
      <c r="AK735" s="221">
        <v>0</v>
      </c>
      <c r="AL735" s="221">
        <v>0</v>
      </c>
      <c r="AM735" s="221">
        <v>0</v>
      </c>
      <c r="AN735" s="221">
        <v>0</v>
      </c>
      <c r="AO735" s="221">
        <v>0</v>
      </c>
      <c r="AP735" s="221">
        <v>0</v>
      </c>
      <c r="AQ735" s="221">
        <v>0</v>
      </c>
      <c r="AR735" s="221">
        <v>0</v>
      </c>
      <c r="AS735" s="221">
        <v>0</v>
      </c>
      <c r="AT735" s="221">
        <v>0</v>
      </c>
      <c r="AU735" s="221">
        <v>0</v>
      </c>
      <c r="AV735" s="221">
        <v>0</v>
      </c>
      <c r="AW735" s="221">
        <v>0</v>
      </c>
      <c r="AX735" s="221">
        <v>0</v>
      </c>
      <c r="AY735" s="221">
        <v>0</v>
      </c>
      <c r="AZ735" s="221">
        <v>0</v>
      </c>
      <c r="BA735" s="221">
        <v>0</v>
      </c>
      <c r="BB735" s="221">
        <v>0</v>
      </c>
      <c r="BC735" s="221">
        <v>0</v>
      </c>
      <c r="BD735" s="221">
        <v>0</v>
      </c>
      <c r="BE735" s="221">
        <v>0</v>
      </c>
      <c r="BF735" s="221">
        <v>0</v>
      </c>
      <c r="BG735" s="221">
        <v>0</v>
      </c>
      <c r="BH735" s="221">
        <v>0</v>
      </c>
      <c r="BI735" s="221">
        <v>0</v>
      </c>
      <c r="BJ735" s="221">
        <v>0</v>
      </c>
      <c r="BK735" s="221">
        <v>0</v>
      </c>
      <c r="BL735" s="221">
        <v>0</v>
      </c>
      <c r="BM735" s="221">
        <v>2187.1600000000017</v>
      </c>
      <c r="BN735" s="221">
        <v>0</v>
      </c>
      <c r="BO735" s="221">
        <v>0</v>
      </c>
      <c r="BP735" s="78">
        <v>0</v>
      </c>
    </row>
    <row r="736" spans="1:68" ht="12.75" x14ac:dyDescent="0.2">
      <c r="A736" s="222"/>
      <c r="B736" s="223">
        <v>211</v>
      </c>
      <c r="C736" s="513" t="s">
        <v>621</v>
      </c>
      <c r="D736" s="515" t="s">
        <v>1297</v>
      </c>
      <c r="E736" s="515"/>
      <c r="F736" s="515"/>
      <c r="G736" s="515"/>
      <c r="H736" s="517" t="s">
        <v>103</v>
      </c>
      <c r="I736" s="222"/>
      <c r="J736" s="222"/>
      <c r="K736" s="224">
        <v>-5759.22</v>
      </c>
      <c r="L736" s="224">
        <v>-5759.22</v>
      </c>
      <c r="M736" s="224">
        <v>-5950.46</v>
      </c>
      <c r="N736" s="224">
        <v>0</v>
      </c>
      <c r="O736" s="224">
        <v>-5950.46</v>
      </c>
      <c r="P736" s="224">
        <v>-5950.46</v>
      </c>
      <c r="Q736" s="224">
        <v>-5950.46</v>
      </c>
      <c r="R736" s="224">
        <v>-8214.92</v>
      </c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31"/>
      <c r="BM736" s="231">
        <v>-8214.92</v>
      </c>
      <c r="BN736" s="231"/>
      <c r="BO736" s="231"/>
      <c r="BP736" s="77"/>
    </row>
    <row r="737" spans="1:68" ht="12.75" x14ac:dyDescent="0.2">
      <c r="A737" s="225"/>
      <c r="B737" s="225"/>
      <c r="C737" s="514"/>
      <c r="D737" s="516"/>
      <c r="E737" s="516"/>
      <c r="F737" s="516"/>
      <c r="G737" s="516"/>
      <c r="H737" s="518"/>
      <c r="I737" s="230" t="s">
        <v>1298</v>
      </c>
      <c r="J737" s="226">
        <v>-36.377110000000002</v>
      </c>
      <c r="K737" s="227"/>
      <c r="L737" s="232">
        <v>0</v>
      </c>
      <c r="M737" s="232">
        <v>-5759.22</v>
      </c>
      <c r="N737" s="232">
        <v>0</v>
      </c>
      <c r="O737" s="232">
        <v>-5759.22</v>
      </c>
      <c r="P737" s="227"/>
      <c r="Q737" s="232"/>
      <c r="R737" s="227"/>
      <c r="S737" s="227"/>
      <c r="T737" s="227"/>
      <c r="U737" s="227"/>
      <c r="V737" s="227"/>
      <c r="W737" s="227"/>
      <c r="X737" s="227"/>
      <c r="Y737" s="227"/>
      <c r="Z737" s="227"/>
      <c r="AA737" s="227"/>
      <c r="AB737" s="227"/>
      <c r="AC737" s="227"/>
      <c r="AD737" s="227"/>
      <c r="AE737" s="227"/>
      <c r="AF737" s="227"/>
      <c r="AG737" s="227"/>
      <c r="AH737" s="227"/>
      <c r="AI737" s="227"/>
      <c r="AJ737" s="227"/>
      <c r="AK737" s="227"/>
      <c r="AL737" s="227"/>
      <c r="AM737" s="227"/>
      <c r="AN737" s="227"/>
      <c r="AO737" s="227"/>
      <c r="AP737" s="227"/>
      <c r="AQ737" s="227"/>
      <c r="AR737" s="227"/>
      <c r="AS737" s="227"/>
      <c r="AT737" s="227"/>
      <c r="AU737" s="227"/>
      <c r="AV737" s="227"/>
      <c r="AW737" s="227"/>
      <c r="AX737" s="227"/>
      <c r="AY737" s="227"/>
      <c r="AZ737" s="227"/>
      <c r="BA737" s="227"/>
      <c r="BB737" s="227"/>
      <c r="BC737" s="227"/>
      <c r="BD737" s="227"/>
      <c r="BE737" s="227"/>
      <c r="BF737" s="227"/>
      <c r="BG737" s="227"/>
      <c r="BH737" s="227"/>
      <c r="BI737" s="227"/>
      <c r="BJ737" s="227"/>
      <c r="BK737" s="227"/>
      <c r="BL737" s="227"/>
      <c r="BM737" s="233">
        <v>-36.377110000000002</v>
      </c>
      <c r="BN737" s="227"/>
      <c r="BO737" s="227"/>
      <c r="BP737"/>
    </row>
    <row r="738" spans="1:68" ht="12.75" x14ac:dyDescent="0.2">
      <c r="A738" s="218"/>
      <c r="B738" s="228">
        <v>212</v>
      </c>
      <c r="C738" s="514" t="s">
        <v>621</v>
      </c>
      <c r="D738" s="516" t="s">
        <v>1299</v>
      </c>
      <c r="E738" s="516"/>
      <c r="F738" s="516"/>
      <c r="G738" s="516"/>
      <c r="H738" s="518" t="s">
        <v>207</v>
      </c>
      <c r="I738" s="218"/>
      <c r="J738" s="218"/>
      <c r="K738" s="229">
        <v>-6224.64</v>
      </c>
      <c r="L738" s="229">
        <v>-6224.64</v>
      </c>
      <c r="M738" s="229">
        <v>-6431.33</v>
      </c>
      <c r="N738" s="229">
        <v>0</v>
      </c>
      <c r="O738" s="229">
        <v>-6431.33</v>
      </c>
      <c r="P738" s="229">
        <v>-6431.33</v>
      </c>
      <c r="Q738" s="229">
        <v>-6431.33</v>
      </c>
      <c r="R738" s="229">
        <v>-8878.7900000000009</v>
      </c>
      <c r="S738" s="229"/>
      <c r="T738" s="229"/>
      <c r="U738" s="229"/>
      <c r="V738" s="229"/>
      <c r="W738" s="229"/>
      <c r="X738" s="229"/>
      <c r="Y738" s="229"/>
      <c r="Z738" s="229"/>
      <c r="AA738" s="229"/>
      <c r="AB738" s="229"/>
      <c r="AC738" s="229"/>
      <c r="AD738" s="229"/>
      <c r="AE738" s="229"/>
      <c r="AF738" s="229"/>
      <c r="AG738" s="229"/>
      <c r="AH738" s="229"/>
      <c r="AI738" s="229"/>
      <c r="AJ738" s="229"/>
      <c r="AK738" s="229"/>
      <c r="AL738" s="229"/>
      <c r="AM738" s="229"/>
      <c r="AN738" s="229"/>
      <c r="AO738" s="229"/>
      <c r="AP738" s="229"/>
      <c r="AQ738" s="229"/>
      <c r="AR738" s="229"/>
      <c r="AS738" s="229"/>
      <c r="AT738" s="229"/>
      <c r="AU738" s="229"/>
      <c r="AV738" s="229"/>
      <c r="AW738" s="229"/>
      <c r="AX738" s="229"/>
      <c r="AY738" s="229"/>
      <c r="AZ738" s="229"/>
      <c r="BA738" s="229"/>
      <c r="BB738" s="229"/>
      <c r="BC738" s="229"/>
      <c r="BD738" s="229"/>
      <c r="BE738" s="229"/>
      <c r="BF738" s="229"/>
      <c r="BG738" s="229"/>
      <c r="BH738" s="229"/>
      <c r="BI738" s="229"/>
      <c r="BJ738" s="229"/>
      <c r="BK738" s="229"/>
      <c r="BL738" s="232"/>
      <c r="BM738" s="232">
        <v>-8878.7900000000009</v>
      </c>
      <c r="BN738" s="232"/>
      <c r="BO738" s="232"/>
      <c r="BP738" s="77"/>
    </row>
    <row r="739" spans="1:68" ht="12.75" x14ac:dyDescent="0.2">
      <c r="A739" s="225"/>
      <c r="B739" s="225"/>
      <c r="C739" s="514"/>
      <c r="D739" s="516"/>
      <c r="E739" s="516"/>
      <c r="F739" s="516"/>
      <c r="G739" s="516"/>
      <c r="H739" s="518"/>
      <c r="I739" s="230" t="s">
        <v>1300</v>
      </c>
      <c r="J739" s="226">
        <v>-1.5640099999999999</v>
      </c>
      <c r="K739" s="227"/>
      <c r="L739" s="232">
        <v>0</v>
      </c>
      <c r="M739" s="232">
        <v>-6224.64</v>
      </c>
      <c r="N739" s="232">
        <v>0</v>
      </c>
      <c r="O739" s="232">
        <v>-6224.64</v>
      </c>
      <c r="P739" s="227"/>
      <c r="Q739" s="232"/>
      <c r="R739" s="227"/>
      <c r="S739" s="227"/>
      <c r="T739" s="227"/>
      <c r="U739" s="227"/>
      <c r="V739" s="227"/>
      <c r="W739" s="227"/>
      <c r="X739" s="227"/>
      <c r="Y739" s="227"/>
      <c r="Z739" s="227"/>
      <c r="AA739" s="227"/>
      <c r="AB739" s="227"/>
      <c r="AC739" s="227"/>
      <c r="AD739" s="227"/>
      <c r="AE739" s="227"/>
      <c r="AF739" s="227"/>
      <c r="AG739" s="227"/>
      <c r="AH739" s="227"/>
      <c r="AI739" s="227"/>
      <c r="AJ739" s="227"/>
      <c r="AK739" s="227"/>
      <c r="AL739" s="227"/>
      <c r="AM739" s="227"/>
      <c r="AN739" s="227"/>
      <c r="AO739" s="227"/>
      <c r="AP739" s="227"/>
      <c r="AQ739" s="227"/>
      <c r="AR739" s="227"/>
      <c r="AS739" s="227"/>
      <c r="AT739" s="227"/>
      <c r="AU739" s="227"/>
      <c r="AV739" s="227"/>
      <c r="AW739" s="227"/>
      <c r="AX739" s="227"/>
      <c r="AY739" s="227"/>
      <c r="AZ739" s="227"/>
      <c r="BA739" s="227"/>
      <c r="BB739" s="227"/>
      <c r="BC739" s="227"/>
      <c r="BD739" s="227"/>
      <c r="BE739" s="227"/>
      <c r="BF739" s="227"/>
      <c r="BG739" s="227"/>
      <c r="BH739" s="227"/>
      <c r="BI739" s="227"/>
      <c r="BJ739" s="227"/>
      <c r="BK739" s="227"/>
      <c r="BL739" s="227"/>
      <c r="BM739" s="233">
        <v>-1.5640099999999999</v>
      </c>
      <c r="BN739" s="227"/>
      <c r="BO739" s="227"/>
      <c r="BP739"/>
    </row>
    <row r="740" spans="1:68" ht="12.75" x14ac:dyDescent="0.2">
      <c r="A740" s="218"/>
      <c r="B740" s="228">
        <v>213</v>
      </c>
      <c r="C740" s="514" t="s">
        <v>621</v>
      </c>
      <c r="D740" s="516" t="s">
        <v>1297</v>
      </c>
      <c r="E740" s="516"/>
      <c r="F740" s="516"/>
      <c r="G740" s="516"/>
      <c r="H740" s="518" t="s">
        <v>170</v>
      </c>
      <c r="I740" s="218"/>
      <c r="J740" s="218"/>
      <c r="K740" s="229">
        <v>6260.01</v>
      </c>
      <c r="L740" s="229">
        <v>6260.01</v>
      </c>
      <c r="M740" s="229">
        <v>6467.88</v>
      </c>
      <c r="N740" s="229">
        <v>0</v>
      </c>
      <c r="O740" s="229">
        <v>6467.88</v>
      </c>
      <c r="P740" s="229">
        <v>6467.88</v>
      </c>
      <c r="Q740" s="229">
        <v>6467.88</v>
      </c>
      <c r="R740" s="229">
        <v>8929.25</v>
      </c>
      <c r="S740" s="229"/>
      <c r="T740" s="229"/>
      <c r="U740" s="229"/>
      <c r="V740" s="229"/>
      <c r="W740" s="229"/>
      <c r="X740" s="229"/>
      <c r="Y740" s="229"/>
      <c r="Z740" s="229"/>
      <c r="AA740" s="229"/>
      <c r="AB740" s="229"/>
      <c r="AC740" s="229"/>
      <c r="AD740" s="229"/>
      <c r="AE740" s="229"/>
      <c r="AF740" s="229"/>
      <c r="AG740" s="229"/>
      <c r="AH740" s="229"/>
      <c r="AI740" s="229"/>
      <c r="AJ740" s="229"/>
      <c r="AK740" s="229"/>
      <c r="AL740" s="229"/>
      <c r="AM740" s="229"/>
      <c r="AN740" s="229"/>
      <c r="AO740" s="229"/>
      <c r="AP740" s="229"/>
      <c r="AQ740" s="229"/>
      <c r="AR740" s="229"/>
      <c r="AS740" s="229"/>
      <c r="AT740" s="229"/>
      <c r="AU740" s="229"/>
      <c r="AV740" s="229"/>
      <c r="AW740" s="229"/>
      <c r="AX740" s="229"/>
      <c r="AY740" s="229"/>
      <c r="AZ740" s="229"/>
      <c r="BA740" s="229"/>
      <c r="BB740" s="229"/>
      <c r="BC740" s="229"/>
      <c r="BD740" s="229"/>
      <c r="BE740" s="229"/>
      <c r="BF740" s="229"/>
      <c r="BG740" s="229"/>
      <c r="BH740" s="229"/>
      <c r="BI740" s="229"/>
      <c r="BJ740" s="229"/>
      <c r="BK740" s="229"/>
      <c r="BL740" s="232"/>
      <c r="BM740" s="232">
        <v>8929.25</v>
      </c>
      <c r="BN740" s="232"/>
      <c r="BO740" s="232"/>
      <c r="BP740" s="77"/>
    </row>
    <row r="741" spans="1:68" ht="12.75" x14ac:dyDescent="0.2">
      <c r="A741" s="225"/>
      <c r="B741" s="225"/>
      <c r="C741" s="514"/>
      <c r="D741" s="516"/>
      <c r="E741" s="516"/>
      <c r="F741" s="516"/>
      <c r="G741" s="516"/>
      <c r="H741" s="518"/>
      <c r="I741" s="230" t="s">
        <v>1298</v>
      </c>
      <c r="J741" s="226">
        <v>39.54034</v>
      </c>
      <c r="K741" s="227"/>
      <c r="L741" s="232">
        <v>0</v>
      </c>
      <c r="M741" s="232">
        <v>6260.01</v>
      </c>
      <c r="N741" s="232">
        <v>0</v>
      </c>
      <c r="O741" s="232">
        <v>6260.01</v>
      </c>
      <c r="P741" s="227"/>
      <c r="Q741" s="232"/>
      <c r="R741" s="227"/>
      <c r="S741" s="227"/>
      <c r="T741" s="227"/>
      <c r="U741" s="227"/>
      <c r="V741" s="227"/>
      <c r="W741" s="227"/>
      <c r="X741" s="227"/>
      <c r="Y741" s="227"/>
      <c r="Z741" s="227"/>
      <c r="AA741" s="227"/>
      <c r="AB741" s="227"/>
      <c r="AC741" s="227"/>
      <c r="AD741" s="227"/>
      <c r="AE741" s="227"/>
      <c r="AF741" s="227"/>
      <c r="AG741" s="227"/>
      <c r="AH741" s="227"/>
      <c r="AI741" s="227"/>
      <c r="AJ741" s="227"/>
      <c r="AK741" s="227"/>
      <c r="AL741" s="227"/>
      <c r="AM741" s="227"/>
      <c r="AN741" s="227"/>
      <c r="AO741" s="227"/>
      <c r="AP741" s="227"/>
      <c r="AQ741" s="227"/>
      <c r="AR741" s="227"/>
      <c r="AS741" s="227"/>
      <c r="AT741" s="227"/>
      <c r="AU741" s="227"/>
      <c r="AV741" s="227"/>
      <c r="AW741" s="227"/>
      <c r="AX741" s="227"/>
      <c r="AY741" s="227"/>
      <c r="AZ741" s="227"/>
      <c r="BA741" s="227"/>
      <c r="BB741" s="227"/>
      <c r="BC741" s="227"/>
      <c r="BD741" s="227"/>
      <c r="BE741" s="227"/>
      <c r="BF741" s="227"/>
      <c r="BG741" s="227"/>
      <c r="BH741" s="227"/>
      <c r="BI741" s="227"/>
      <c r="BJ741" s="227"/>
      <c r="BK741" s="227"/>
      <c r="BL741" s="227"/>
      <c r="BM741" s="233">
        <v>39.54034</v>
      </c>
      <c r="BN741" s="227"/>
      <c r="BO741" s="227"/>
      <c r="BP741"/>
    </row>
    <row r="742" spans="1:68" ht="12.75" x14ac:dyDescent="0.2">
      <c r="A742" s="218"/>
      <c r="B742" s="228">
        <v>214</v>
      </c>
      <c r="C742" s="514" t="s">
        <v>621</v>
      </c>
      <c r="D742" s="516" t="s">
        <v>1299</v>
      </c>
      <c r="E742" s="516"/>
      <c r="F742" s="516"/>
      <c r="G742" s="516"/>
      <c r="H742" s="518" t="s">
        <v>149</v>
      </c>
      <c r="I742" s="218"/>
      <c r="J742" s="218"/>
      <c r="K742" s="229">
        <v>7257.19</v>
      </c>
      <c r="L742" s="229">
        <v>7257.19</v>
      </c>
      <c r="M742" s="229">
        <v>7498.17</v>
      </c>
      <c r="N742" s="229">
        <v>0</v>
      </c>
      <c r="O742" s="229">
        <v>7498.17</v>
      </c>
      <c r="P742" s="229">
        <v>7498.17</v>
      </c>
      <c r="Q742" s="229">
        <v>7498.17</v>
      </c>
      <c r="R742" s="229">
        <v>10351.620000000001</v>
      </c>
      <c r="S742" s="229"/>
      <c r="T742" s="229"/>
      <c r="U742" s="229"/>
      <c r="V742" s="229"/>
      <c r="W742" s="229"/>
      <c r="X742" s="229"/>
      <c r="Y742" s="229"/>
      <c r="Z742" s="229"/>
      <c r="AA742" s="229"/>
      <c r="AB742" s="229"/>
      <c r="AC742" s="229"/>
      <c r="AD742" s="229"/>
      <c r="AE742" s="229"/>
      <c r="AF742" s="229"/>
      <c r="AG742" s="229"/>
      <c r="AH742" s="229"/>
      <c r="AI742" s="229"/>
      <c r="AJ742" s="229"/>
      <c r="AK742" s="229"/>
      <c r="AL742" s="229"/>
      <c r="AM742" s="229"/>
      <c r="AN742" s="229"/>
      <c r="AO742" s="229"/>
      <c r="AP742" s="229"/>
      <c r="AQ742" s="229"/>
      <c r="AR742" s="229"/>
      <c r="AS742" s="229"/>
      <c r="AT742" s="229"/>
      <c r="AU742" s="229"/>
      <c r="AV742" s="229"/>
      <c r="AW742" s="229"/>
      <c r="AX742" s="229"/>
      <c r="AY742" s="229"/>
      <c r="AZ742" s="229"/>
      <c r="BA742" s="229"/>
      <c r="BB742" s="229"/>
      <c r="BC742" s="229"/>
      <c r="BD742" s="229"/>
      <c r="BE742" s="229"/>
      <c r="BF742" s="229"/>
      <c r="BG742" s="229"/>
      <c r="BH742" s="229"/>
      <c r="BI742" s="229"/>
      <c r="BJ742" s="229"/>
      <c r="BK742" s="229"/>
      <c r="BL742" s="232"/>
      <c r="BM742" s="232">
        <v>10351.620000000001</v>
      </c>
      <c r="BN742" s="232"/>
      <c r="BO742" s="232"/>
      <c r="BP742" s="77"/>
    </row>
    <row r="743" spans="1:68" ht="12.75" x14ac:dyDescent="0.2">
      <c r="A743" s="225"/>
      <c r="B743" s="225"/>
      <c r="C743" s="514"/>
      <c r="D743" s="516"/>
      <c r="E743" s="516"/>
      <c r="F743" s="516"/>
      <c r="G743" s="516"/>
      <c r="H743" s="518"/>
      <c r="I743" s="230" t="s">
        <v>1300</v>
      </c>
      <c r="J743" s="226">
        <v>1.82345</v>
      </c>
      <c r="K743" s="227"/>
      <c r="L743" s="232">
        <v>0</v>
      </c>
      <c r="M743" s="232">
        <v>7257.19</v>
      </c>
      <c r="N743" s="232">
        <v>0</v>
      </c>
      <c r="O743" s="232">
        <v>7257.19</v>
      </c>
      <c r="P743" s="227"/>
      <c r="Q743" s="232"/>
      <c r="R743" s="227"/>
      <c r="S743" s="227"/>
      <c r="T743" s="227"/>
      <c r="U743" s="227"/>
      <c r="V743" s="227"/>
      <c r="W743" s="227"/>
      <c r="X743" s="227"/>
      <c r="Y743" s="227"/>
      <c r="Z743" s="227"/>
      <c r="AA743" s="227"/>
      <c r="AB743" s="227"/>
      <c r="AC743" s="227"/>
      <c r="AD743" s="227"/>
      <c r="AE743" s="227"/>
      <c r="AF743" s="227"/>
      <c r="AG743" s="227"/>
      <c r="AH743" s="227"/>
      <c r="AI743" s="227"/>
      <c r="AJ743" s="227"/>
      <c r="AK743" s="227"/>
      <c r="AL743" s="227"/>
      <c r="AM743" s="227"/>
      <c r="AN743" s="227"/>
      <c r="AO743" s="227"/>
      <c r="AP743" s="227"/>
      <c r="AQ743" s="227"/>
      <c r="AR743" s="227"/>
      <c r="AS743" s="227"/>
      <c r="AT743" s="227"/>
      <c r="AU743" s="227"/>
      <c r="AV743" s="227"/>
      <c r="AW743" s="227"/>
      <c r="AX743" s="227"/>
      <c r="AY743" s="227"/>
      <c r="AZ743" s="227"/>
      <c r="BA743" s="227"/>
      <c r="BB743" s="227"/>
      <c r="BC743" s="227"/>
      <c r="BD743" s="227"/>
      <c r="BE743" s="227"/>
      <c r="BF743" s="227"/>
      <c r="BG743" s="227"/>
      <c r="BH743" s="227"/>
      <c r="BI743" s="227"/>
      <c r="BJ743" s="227"/>
      <c r="BK743" s="227"/>
      <c r="BL743" s="227"/>
      <c r="BM743" s="233">
        <v>1.82345</v>
      </c>
      <c r="BN743" s="227"/>
      <c r="BO743" s="227"/>
      <c r="BP743"/>
    </row>
    <row r="744" spans="1:68" ht="12.75" customHeight="1" x14ac:dyDescent="0.2">
      <c r="A744" s="244"/>
      <c r="B744" s="244"/>
      <c r="C744" s="245" t="s">
        <v>1279</v>
      </c>
      <c r="D744" s="575" t="s">
        <v>1280</v>
      </c>
      <c r="E744" s="575"/>
      <c r="F744" s="575"/>
      <c r="G744" s="575"/>
      <c r="H744" s="244"/>
      <c r="I744" s="244"/>
      <c r="J744" s="244"/>
      <c r="K744" s="246">
        <v>36238.51</v>
      </c>
      <c r="L744" s="246">
        <v>36317.599999999999</v>
      </c>
      <c r="M744" s="246">
        <v>37441.839999999997</v>
      </c>
      <c r="N744" s="246">
        <v>0</v>
      </c>
      <c r="O744" s="246">
        <v>37441.839999999997</v>
      </c>
      <c r="P744" s="246">
        <v>37441.839999999997</v>
      </c>
      <c r="Q744" s="246">
        <v>37474.53</v>
      </c>
      <c r="R744" s="246">
        <v>40043.040000000001</v>
      </c>
      <c r="S744" s="246">
        <v>0</v>
      </c>
      <c r="T744" s="246">
        <v>0</v>
      </c>
      <c r="U744" s="246">
        <v>0</v>
      </c>
      <c r="V744" s="246">
        <v>0</v>
      </c>
      <c r="W744" s="246">
        <v>0</v>
      </c>
      <c r="X744" s="246">
        <v>0</v>
      </c>
      <c r="Y744" s="246">
        <v>0</v>
      </c>
      <c r="Z744" s="246">
        <v>19966.18</v>
      </c>
      <c r="AA744" s="246">
        <v>20076.86</v>
      </c>
      <c r="AB744" s="246">
        <v>0</v>
      </c>
      <c r="AC744" s="246">
        <v>0</v>
      </c>
      <c r="AD744" s="246">
        <v>0</v>
      </c>
      <c r="AE744" s="246">
        <v>0</v>
      </c>
      <c r="AF744" s="246">
        <v>0</v>
      </c>
      <c r="AG744" s="246">
        <v>0</v>
      </c>
      <c r="AH744" s="246">
        <v>0</v>
      </c>
      <c r="AI744" s="246">
        <v>0</v>
      </c>
      <c r="AJ744" s="246">
        <v>0</v>
      </c>
      <c r="AK744" s="246">
        <v>0</v>
      </c>
      <c r="AL744" s="246">
        <v>0</v>
      </c>
      <c r="AM744" s="246">
        <v>0</v>
      </c>
      <c r="AN744" s="246">
        <v>0</v>
      </c>
      <c r="AO744" s="246">
        <v>0</v>
      </c>
      <c r="AP744" s="246">
        <v>0</v>
      </c>
      <c r="AQ744" s="246">
        <v>0</v>
      </c>
      <c r="AR744" s="246">
        <v>0</v>
      </c>
      <c r="AS744" s="246">
        <v>0</v>
      </c>
      <c r="AT744" s="246">
        <v>0</v>
      </c>
      <c r="AU744" s="246">
        <v>0</v>
      </c>
      <c r="AV744" s="246">
        <v>0</v>
      </c>
      <c r="AW744" s="246">
        <v>0</v>
      </c>
      <c r="AX744" s="246">
        <v>0</v>
      </c>
      <c r="AY744" s="246">
        <v>0</v>
      </c>
      <c r="AZ744" s="246">
        <v>0</v>
      </c>
      <c r="BA744" s="246">
        <v>0</v>
      </c>
      <c r="BB744" s="246">
        <v>0</v>
      </c>
      <c r="BC744" s="246">
        <v>0</v>
      </c>
      <c r="BD744" s="246">
        <v>0</v>
      </c>
      <c r="BE744" s="246">
        <v>0</v>
      </c>
      <c r="BF744" s="246">
        <v>0</v>
      </c>
      <c r="BG744" s="246">
        <v>0</v>
      </c>
      <c r="BH744" s="246">
        <v>0</v>
      </c>
      <c r="BI744" s="246">
        <v>0</v>
      </c>
      <c r="BJ744" s="246">
        <v>0</v>
      </c>
      <c r="BK744" s="246">
        <v>0</v>
      </c>
      <c r="BL744" s="246">
        <v>0</v>
      </c>
      <c r="BM744" s="246">
        <v>0</v>
      </c>
      <c r="BN744" s="246">
        <v>0</v>
      </c>
      <c r="BO744" s="246">
        <v>0</v>
      </c>
      <c r="BP744" s="78">
        <v>0</v>
      </c>
    </row>
    <row r="745" spans="1:68" ht="12.75" customHeight="1" x14ac:dyDescent="0.2">
      <c r="A745" s="247"/>
      <c r="B745" s="248">
        <v>338</v>
      </c>
      <c r="C745" s="576" t="s">
        <v>1137</v>
      </c>
      <c r="D745" s="577" t="s">
        <v>1138</v>
      </c>
      <c r="E745" s="577"/>
      <c r="F745" s="577"/>
      <c r="G745" s="577"/>
      <c r="H745" s="578" t="s">
        <v>103</v>
      </c>
      <c r="I745" s="247"/>
      <c r="J745" s="247"/>
      <c r="K745" s="249">
        <v>16266.54</v>
      </c>
      <c r="L745" s="249">
        <v>16344.28</v>
      </c>
      <c r="M745" s="249">
        <v>16806.68</v>
      </c>
      <c r="N745" s="249">
        <v>0</v>
      </c>
      <c r="O745" s="249">
        <v>16806.68</v>
      </c>
      <c r="P745" s="249">
        <v>16806.68</v>
      </c>
      <c r="Q745" s="249">
        <v>16887</v>
      </c>
      <c r="R745" s="249">
        <v>17992.879999999997</v>
      </c>
      <c r="S745" s="249"/>
      <c r="T745" s="249"/>
      <c r="U745" s="249"/>
      <c r="V745" s="249"/>
      <c r="W745" s="249"/>
      <c r="X745" s="249"/>
      <c r="Y745" s="249"/>
      <c r="Z745" s="249">
        <v>8980.89</v>
      </c>
      <c r="AA745" s="249">
        <v>9011.99</v>
      </c>
      <c r="AB745" s="249"/>
      <c r="AC745" s="249"/>
      <c r="AD745" s="249"/>
      <c r="AE745" s="249"/>
      <c r="AF745" s="249"/>
      <c r="AG745" s="249"/>
      <c r="AH745" s="249"/>
      <c r="AI745" s="249"/>
      <c r="AJ745" s="249"/>
      <c r="AK745" s="249"/>
      <c r="AL745" s="249"/>
      <c r="AM745" s="249"/>
      <c r="AN745" s="249"/>
      <c r="AO745" s="249"/>
      <c r="AP745" s="249"/>
      <c r="AQ745" s="249"/>
      <c r="AR745" s="249"/>
      <c r="AS745" s="249"/>
      <c r="AT745" s="249"/>
      <c r="AU745" s="249"/>
      <c r="AV745" s="249"/>
      <c r="AW745" s="249"/>
      <c r="AX745" s="249"/>
      <c r="AY745" s="249"/>
      <c r="AZ745" s="249"/>
      <c r="BA745" s="249"/>
      <c r="BB745" s="249"/>
      <c r="BC745" s="249"/>
      <c r="BD745" s="249"/>
      <c r="BE745" s="249"/>
      <c r="BF745" s="249"/>
      <c r="BG745" s="249"/>
      <c r="BH745" s="249"/>
      <c r="BI745" s="249"/>
      <c r="BJ745" s="249"/>
      <c r="BK745" s="249"/>
      <c r="BL745" s="257"/>
      <c r="BM745" s="257"/>
      <c r="BN745" s="257"/>
      <c r="BO745" s="257"/>
      <c r="BP745" s="77"/>
    </row>
    <row r="746" spans="1:68" ht="12.75" x14ac:dyDescent="0.2">
      <c r="A746" s="250"/>
      <c r="B746" s="250"/>
      <c r="C746" s="572"/>
      <c r="D746" s="573"/>
      <c r="E746" s="573"/>
      <c r="F746" s="573"/>
      <c r="G746" s="573"/>
      <c r="H746" s="574"/>
      <c r="I746" s="256" t="s">
        <v>156</v>
      </c>
      <c r="J746" s="252">
        <v>172.26300000000001</v>
      </c>
      <c r="K746" s="253"/>
      <c r="L746" s="258">
        <v>77.739999999999782</v>
      </c>
      <c r="M746" s="258">
        <v>16266.54</v>
      </c>
      <c r="N746" s="258">
        <v>0</v>
      </c>
      <c r="O746" s="258">
        <v>16266.54</v>
      </c>
      <c r="P746" s="253"/>
      <c r="Q746" s="258">
        <v>80.319999999999993</v>
      </c>
      <c r="R746" s="253"/>
      <c r="S746" s="253"/>
      <c r="T746" s="253"/>
      <c r="U746" s="253"/>
      <c r="V746" s="253"/>
      <c r="W746" s="253"/>
      <c r="X746" s="253"/>
      <c r="Y746" s="253"/>
      <c r="Z746" s="259">
        <v>86.131500000000003</v>
      </c>
      <c r="AA746" s="259">
        <v>86.131500000000003</v>
      </c>
      <c r="AB746" s="253"/>
      <c r="AC746" s="253"/>
      <c r="AD746" s="253"/>
      <c r="AE746" s="253"/>
      <c r="AF746" s="253"/>
      <c r="AG746" s="253"/>
      <c r="AH746" s="253"/>
      <c r="AI746" s="253"/>
      <c r="AJ746" s="253"/>
      <c r="AK746" s="253"/>
      <c r="AL746" s="253"/>
      <c r="AM746" s="253"/>
      <c r="AN746" s="253"/>
      <c r="AO746" s="253"/>
      <c r="AP746" s="253"/>
      <c r="AQ746" s="253"/>
      <c r="AR746" s="253"/>
      <c r="AS746" s="253"/>
      <c r="AT746" s="253"/>
      <c r="AU746" s="253"/>
      <c r="AV746" s="253"/>
      <c r="AW746" s="253"/>
      <c r="AX746" s="253"/>
      <c r="AY746" s="253"/>
      <c r="AZ746" s="253"/>
      <c r="BA746" s="253"/>
      <c r="BB746" s="253"/>
      <c r="BC746" s="253"/>
      <c r="BD746" s="253"/>
      <c r="BE746" s="253"/>
      <c r="BF746" s="253"/>
      <c r="BG746" s="253"/>
      <c r="BH746" s="253"/>
      <c r="BI746" s="253"/>
      <c r="BJ746" s="253"/>
      <c r="BK746" s="253"/>
      <c r="BL746" s="253"/>
      <c r="BM746" s="253"/>
      <c r="BN746" s="253"/>
      <c r="BO746" s="253"/>
      <c r="BP746"/>
    </row>
    <row r="747" spans="1:68" ht="12.75" customHeight="1" x14ac:dyDescent="0.2">
      <c r="A747" s="251"/>
      <c r="B747" s="254">
        <v>339</v>
      </c>
      <c r="C747" s="572" t="s">
        <v>1137</v>
      </c>
      <c r="D747" s="573" t="s">
        <v>1141</v>
      </c>
      <c r="E747" s="573"/>
      <c r="F747" s="573"/>
      <c r="G747" s="573"/>
      <c r="H747" s="574" t="s">
        <v>207</v>
      </c>
      <c r="I747" s="251"/>
      <c r="J747" s="251"/>
      <c r="K747" s="255">
        <v>275.41000000000003</v>
      </c>
      <c r="L747" s="255">
        <v>276.76</v>
      </c>
      <c r="M747" s="255">
        <v>284.56</v>
      </c>
      <c r="N747" s="255">
        <v>0</v>
      </c>
      <c r="O747" s="255">
        <v>284.56</v>
      </c>
      <c r="P747" s="255">
        <v>284.56</v>
      </c>
      <c r="Q747" s="255">
        <v>285.95</v>
      </c>
      <c r="R747" s="255">
        <v>304.65999999999997</v>
      </c>
      <c r="S747" s="255"/>
      <c r="T747" s="255"/>
      <c r="U747" s="255"/>
      <c r="V747" s="255"/>
      <c r="W747" s="255"/>
      <c r="X747" s="255"/>
      <c r="Y747" s="255"/>
      <c r="Z747" s="255">
        <v>152.07</v>
      </c>
      <c r="AA747" s="255">
        <v>152.59</v>
      </c>
      <c r="AB747" s="255"/>
      <c r="AC747" s="255"/>
      <c r="AD747" s="255"/>
      <c r="AE747" s="255"/>
      <c r="AF747" s="255"/>
      <c r="AG747" s="255"/>
      <c r="AH747" s="255"/>
      <c r="AI747" s="255"/>
      <c r="AJ747" s="255"/>
      <c r="AK747" s="255"/>
      <c r="AL747" s="255"/>
      <c r="AM747" s="255"/>
      <c r="AN747" s="255"/>
      <c r="AO747" s="255"/>
      <c r="AP747" s="255"/>
      <c r="AQ747" s="255"/>
      <c r="AR747" s="255"/>
      <c r="AS747" s="255"/>
      <c r="AT747" s="255"/>
      <c r="AU747" s="255"/>
      <c r="AV747" s="255"/>
      <c r="AW747" s="255"/>
      <c r="AX747" s="255"/>
      <c r="AY747" s="255"/>
      <c r="AZ747" s="255"/>
      <c r="BA747" s="255"/>
      <c r="BB747" s="255"/>
      <c r="BC747" s="255"/>
      <c r="BD747" s="255"/>
      <c r="BE747" s="255"/>
      <c r="BF747" s="255"/>
      <c r="BG747" s="255"/>
      <c r="BH747" s="255"/>
      <c r="BI747" s="255"/>
      <c r="BJ747" s="255"/>
      <c r="BK747" s="255"/>
      <c r="BL747" s="258"/>
      <c r="BM747" s="258"/>
      <c r="BN747" s="258"/>
      <c r="BO747" s="258"/>
      <c r="BP747" s="77"/>
    </row>
    <row r="748" spans="1:68" ht="12.75" x14ac:dyDescent="0.2">
      <c r="A748" s="250"/>
      <c r="B748" s="250"/>
      <c r="C748" s="572"/>
      <c r="D748" s="573"/>
      <c r="E748" s="573"/>
      <c r="F748" s="573"/>
      <c r="G748" s="573"/>
      <c r="H748" s="574"/>
      <c r="I748" s="256" t="s">
        <v>156</v>
      </c>
      <c r="J748" s="252">
        <v>172.26300000000001</v>
      </c>
      <c r="K748" s="253"/>
      <c r="L748" s="258">
        <v>1.3499999999999659</v>
      </c>
      <c r="M748" s="258">
        <v>275.41000000000003</v>
      </c>
      <c r="N748" s="258">
        <v>0</v>
      </c>
      <c r="O748" s="258">
        <v>275.41000000000003</v>
      </c>
      <c r="P748" s="253"/>
      <c r="Q748" s="258">
        <v>1.39</v>
      </c>
      <c r="R748" s="253"/>
      <c r="S748" s="253"/>
      <c r="T748" s="253"/>
      <c r="U748" s="253"/>
      <c r="V748" s="253"/>
      <c r="W748" s="253"/>
      <c r="X748" s="253"/>
      <c r="Y748" s="253"/>
      <c r="Z748" s="259">
        <v>86.131500000000003</v>
      </c>
      <c r="AA748" s="259">
        <v>86.131500000000003</v>
      </c>
      <c r="AB748" s="253"/>
      <c r="AC748" s="253"/>
      <c r="AD748" s="253"/>
      <c r="AE748" s="253"/>
      <c r="AF748" s="253"/>
      <c r="AG748" s="253"/>
      <c r="AH748" s="253"/>
      <c r="AI748" s="253"/>
      <c r="AJ748" s="253"/>
      <c r="AK748" s="253"/>
      <c r="AL748" s="253"/>
      <c r="AM748" s="253"/>
      <c r="AN748" s="253"/>
      <c r="AO748" s="253"/>
      <c r="AP748" s="253"/>
      <c r="AQ748" s="253"/>
      <c r="AR748" s="253"/>
      <c r="AS748" s="253"/>
      <c r="AT748" s="253"/>
      <c r="AU748" s="253"/>
      <c r="AV748" s="253"/>
      <c r="AW748" s="253"/>
      <c r="AX748" s="253"/>
      <c r="AY748" s="253"/>
      <c r="AZ748" s="253"/>
      <c r="BA748" s="253"/>
      <c r="BB748" s="253"/>
      <c r="BC748" s="253"/>
      <c r="BD748" s="253"/>
      <c r="BE748" s="253"/>
      <c r="BF748" s="253"/>
      <c r="BG748" s="253"/>
      <c r="BH748" s="253"/>
      <c r="BI748" s="253"/>
      <c r="BJ748" s="253"/>
      <c r="BK748" s="253"/>
      <c r="BL748" s="253"/>
      <c r="BM748" s="253"/>
      <c r="BN748" s="253"/>
      <c r="BO748" s="253"/>
      <c r="BP748"/>
    </row>
    <row r="749" spans="1:68" ht="12.75" customHeight="1" x14ac:dyDescent="0.2">
      <c r="A749" s="251"/>
      <c r="B749" s="254">
        <v>340</v>
      </c>
      <c r="C749" s="572" t="s">
        <v>1137</v>
      </c>
      <c r="D749" s="573" t="s">
        <v>1281</v>
      </c>
      <c r="E749" s="573"/>
      <c r="F749" s="573"/>
      <c r="G749" s="573"/>
      <c r="H749" s="574" t="s">
        <v>170</v>
      </c>
      <c r="I749" s="251"/>
      <c r="J749" s="251"/>
      <c r="K749" s="255">
        <v>5542.66</v>
      </c>
      <c r="L749" s="255">
        <v>5542.66</v>
      </c>
      <c r="M749" s="255">
        <v>5726.71</v>
      </c>
      <c r="N749" s="255">
        <v>0</v>
      </c>
      <c r="O749" s="255">
        <v>5726.71</v>
      </c>
      <c r="P749" s="255">
        <v>5726.71</v>
      </c>
      <c r="Q749" s="255">
        <v>5726.71</v>
      </c>
      <c r="R749" s="255">
        <v>6119.24</v>
      </c>
      <c r="S749" s="255"/>
      <c r="T749" s="255"/>
      <c r="U749" s="255"/>
      <c r="V749" s="255"/>
      <c r="W749" s="255"/>
      <c r="X749" s="255"/>
      <c r="Y749" s="255"/>
      <c r="Z749" s="255">
        <v>3048.5</v>
      </c>
      <c r="AA749" s="255">
        <v>3070.74</v>
      </c>
      <c r="AB749" s="255"/>
      <c r="AC749" s="255"/>
      <c r="AD749" s="255"/>
      <c r="AE749" s="255"/>
      <c r="AF749" s="255"/>
      <c r="AG749" s="255"/>
      <c r="AH749" s="255"/>
      <c r="AI749" s="255"/>
      <c r="AJ749" s="255"/>
      <c r="AK749" s="255"/>
      <c r="AL749" s="255"/>
      <c r="AM749" s="255"/>
      <c r="AN749" s="255"/>
      <c r="AO749" s="255"/>
      <c r="AP749" s="255"/>
      <c r="AQ749" s="255"/>
      <c r="AR749" s="255"/>
      <c r="AS749" s="255"/>
      <c r="AT749" s="255"/>
      <c r="AU749" s="255"/>
      <c r="AV749" s="255"/>
      <c r="AW749" s="255"/>
      <c r="AX749" s="255"/>
      <c r="AY749" s="255"/>
      <c r="AZ749" s="255"/>
      <c r="BA749" s="255"/>
      <c r="BB749" s="255"/>
      <c r="BC749" s="255"/>
      <c r="BD749" s="255"/>
      <c r="BE749" s="255"/>
      <c r="BF749" s="255"/>
      <c r="BG749" s="255"/>
      <c r="BH749" s="255"/>
      <c r="BI749" s="255"/>
      <c r="BJ749" s="255"/>
      <c r="BK749" s="255"/>
      <c r="BL749" s="258"/>
      <c r="BM749" s="258"/>
      <c r="BN749" s="258"/>
      <c r="BO749" s="258"/>
      <c r="BP749" s="77"/>
    </row>
    <row r="750" spans="1:68" ht="12.75" x14ac:dyDescent="0.2">
      <c r="A750" s="250"/>
      <c r="B750" s="250"/>
      <c r="C750" s="572"/>
      <c r="D750" s="573"/>
      <c r="E750" s="573"/>
      <c r="F750" s="573"/>
      <c r="G750" s="573"/>
      <c r="H750" s="574"/>
      <c r="I750" s="256" t="s">
        <v>178</v>
      </c>
      <c r="J750" s="252">
        <v>430.65857999999997</v>
      </c>
      <c r="K750" s="253"/>
      <c r="L750" s="258">
        <v>0</v>
      </c>
      <c r="M750" s="258">
        <v>5542.66</v>
      </c>
      <c r="N750" s="258">
        <v>0</v>
      </c>
      <c r="O750" s="258">
        <v>5542.66</v>
      </c>
      <c r="P750" s="253"/>
      <c r="Q750" s="258"/>
      <c r="R750" s="253"/>
      <c r="S750" s="253"/>
      <c r="T750" s="253"/>
      <c r="U750" s="253"/>
      <c r="V750" s="253"/>
      <c r="W750" s="253"/>
      <c r="X750" s="253"/>
      <c r="Y750" s="253"/>
      <c r="Z750" s="259">
        <v>215.32928999999999</v>
      </c>
      <c r="AA750" s="259">
        <v>215.32928999999999</v>
      </c>
      <c r="AB750" s="253"/>
      <c r="AC750" s="253"/>
      <c r="AD750" s="253"/>
      <c r="AE750" s="253"/>
      <c r="AF750" s="253"/>
      <c r="AG750" s="253"/>
      <c r="AH750" s="253"/>
      <c r="AI750" s="253"/>
      <c r="AJ750" s="253"/>
      <c r="AK750" s="253"/>
      <c r="AL750" s="253"/>
      <c r="AM750" s="253"/>
      <c r="AN750" s="253"/>
      <c r="AO750" s="253"/>
      <c r="AP750" s="253"/>
      <c r="AQ750" s="253"/>
      <c r="AR750" s="253"/>
      <c r="AS750" s="253"/>
      <c r="AT750" s="253"/>
      <c r="AU750" s="253"/>
      <c r="AV750" s="253"/>
      <c r="AW750" s="253"/>
      <c r="AX750" s="253"/>
      <c r="AY750" s="253"/>
      <c r="AZ750" s="253"/>
      <c r="BA750" s="253"/>
      <c r="BB750" s="253"/>
      <c r="BC750" s="253"/>
      <c r="BD750" s="253"/>
      <c r="BE750" s="253"/>
      <c r="BF750" s="253"/>
      <c r="BG750" s="253"/>
      <c r="BH750" s="253"/>
      <c r="BI750" s="253"/>
      <c r="BJ750" s="253"/>
      <c r="BK750" s="253"/>
      <c r="BL750" s="253"/>
      <c r="BM750" s="253"/>
      <c r="BN750" s="253"/>
      <c r="BO750" s="253"/>
      <c r="BP750"/>
    </row>
    <row r="751" spans="1:68" ht="12.75" customHeight="1" x14ac:dyDescent="0.2">
      <c r="A751" s="251"/>
      <c r="B751" s="254">
        <v>341</v>
      </c>
      <c r="C751" s="572" t="s">
        <v>1137</v>
      </c>
      <c r="D751" s="573" t="s">
        <v>1282</v>
      </c>
      <c r="E751" s="573"/>
      <c r="F751" s="573"/>
      <c r="G751" s="573"/>
      <c r="H751" s="574" t="s">
        <v>149</v>
      </c>
      <c r="I751" s="251"/>
      <c r="J751" s="251"/>
      <c r="K751" s="255">
        <v>14153.9</v>
      </c>
      <c r="L751" s="255">
        <v>14153.9</v>
      </c>
      <c r="M751" s="255">
        <v>14623.89</v>
      </c>
      <c r="N751" s="255">
        <v>0</v>
      </c>
      <c r="O751" s="255">
        <v>14623.89</v>
      </c>
      <c r="P751" s="255">
        <v>14623.89</v>
      </c>
      <c r="Q751" s="255">
        <v>14623.89</v>
      </c>
      <c r="R751" s="255">
        <v>15626.26</v>
      </c>
      <c r="S751" s="255"/>
      <c r="T751" s="255"/>
      <c r="U751" s="255"/>
      <c r="V751" s="255"/>
      <c r="W751" s="255"/>
      <c r="X751" s="255"/>
      <c r="Y751" s="255"/>
      <c r="Z751" s="255">
        <v>7784.72</v>
      </c>
      <c r="AA751" s="255">
        <v>7841.54</v>
      </c>
      <c r="AB751" s="255"/>
      <c r="AC751" s="255"/>
      <c r="AD751" s="255"/>
      <c r="AE751" s="255"/>
      <c r="AF751" s="255"/>
      <c r="AG751" s="255"/>
      <c r="AH751" s="255"/>
      <c r="AI751" s="255"/>
      <c r="AJ751" s="255"/>
      <c r="AK751" s="255"/>
      <c r="AL751" s="255"/>
      <c r="AM751" s="255"/>
      <c r="AN751" s="255"/>
      <c r="AO751" s="255"/>
      <c r="AP751" s="255"/>
      <c r="AQ751" s="255"/>
      <c r="AR751" s="255"/>
      <c r="AS751" s="255"/>
      <c r="AT751" s="255"/>
      <c r="AU751" s="255"/>
      <c r="AV751" s="255"/>
      <c r="AW751" s="255"/>
      <c r="AX751" s="255"/>
      <c r="AY751" s="255"/>
      <c r="AZ751" s="255"/>
      <c r="BA751" s="255"/>
      <c r="BB751" s="255"/>
      <c r="BC751" s="255"/>
      <c r="BD751" s="255"/>
      <c r="BE751" s="255"/>
      <c r="BF751" s="255"/>
      <c r="BG751" s="255"/>
      <c r="BH751" s="255"/>
      <c r="BI751" s="255"/>
      <c r="BJ751" s="255"/>
      <c r="BK751" s="255"/>
      <c r="BL751" s="258"/>
      <c r="BM751" s="258"/>
      <c r="BN751" s="258"/>
      <c r="BO751" s="258"/>
      <c r="BP751" s="77"/>
    </row>
    <row r="752" spans="1:68" ht="12.75" x14ac:dyDescent="0.2">
      <c r="A752" s="250"/>
      <c r="B752" s="250"/>
      <c r="C752" s="572"/>
      <c r="D752" s="573"/>
      <c r="E752" s="573"/>
      <c r="F752" s="573"/>
      <c r="G752" s="573"/>
      <c r="H752" s="574"/>
      <c r="I752" s="256"/>
      <c r="J752" s="252">
        <v>430.65857999999997</v>
      </c>
      <c r="K752" s="253"/>
      <c r="L752" s="258">
        <v>0</v>
      </c>
      <c r="M752" s="258">
        <v>14153.9</v>
      </c>
      <c r="N752" s="258">
        <v>0</v>
      </c>
      <c r="O752" s="258">
        <v>14153.9</v>
      </c>
      <c r="P752" s="253"/>
      <c r="Q752" s="258"/>
      <c r="R752" s="253"/>
      <c r="S752" s="253"/>
      <c r="T752" s="253"/>
      <c r="U752" s="253"/>
      <c r="V752" s="253"/>
      <c r="W752" s="253"/>
      <c r="X752" s="253"/>
      <c r="Y752" s="253"/>
      <c r="Z752" s="259">
        <v>215.32928999999999</v>
      </c>
      <c r="AA752" s="259">
        <v>215.32928999999999</v>
      </c>
      <c r="AB752" s="253"/>
      <c r="AC752" s="253"/>
      <c r="AD752" s="253"/>
      <c r="AE752" s="253"/>
      <c r="AF752" s="253"/>
      <c r="AG752" s="253"/>
      <c r="AH752" s="253"/>
      <c r="AI752" s="253"/>
      <c r="AJ752" s="253"/>
      <c r="AK752" s="253"/>
      <c r="AL752" s="253"/>
      <c r="AM752" s="253"/>
      <c r="AN752" s="253"/>
      <c r="AO752" s="253"/>
      <c r="AP752" s="253"/>
      <c r="AQ752" s="253"/>
      <c r="AR752" s="253"/>
      <c r="AS752" s="253"/>
      <c r="AT752" s="253"/>
      <c r="AU752" s="253"/>
      <c r="AV752" s="253"/>
      <c r="AW752" s="253"/>
      <c r="AX752" s="253"/>
      <c r="AY752" s="253"/>
      <c r="AZ752" s="253"/>
      <c r="BA752" s="253"/>
      <c r="BB752" s="253"/>
      <c r="BC752" s="253"/>
      <c r="BD752" s="253"/>
      <c r="BE752" s="253"/>
      <c r="BF752" s="253"/>
      <c r="BG752" s="253"/>
      <c r="BH752" s="253"/>
      <c r="BI752" s="253"/>
      <c r="BJ752" s="253"/>
      <c r="BK752" s="253"/>
      <c r="BL752" s="253"/>
      <c r="BM752" s="253"/>
      <c r="BN752" s="253"/>
      <c r="BO752" s="253"/>
      <c r="BP752"/>
    </row>
    <row r="753" spans="1:68" ht="12.75" customHeight="1" x14ac:dyDescent="0.2">
      <c r="A753" s="193"/>
      <c r="B753" s="193"/>
      <c r="C753" s="194" t="s">
        <v>1283</v>
      </c>
      <c r="D753" s="564" t="s">
        <v>1284</v>
      </c>
      <c r="E753" s="564"/>
      <c r="F753" s="564"/>
      <c r="G753" s="564"/>
      <c r="H753" s="193"/>
      <c r="I753" s="193"/>
      <c r="J753" s="193"/>
      <c r="K753" s="195">
        <v>415.46</v>
      </c>
      <c r="L753" s="195">
        <v>415.46</v>
      </c>
      <c r="M753" s="195">
        <v>429.26</v>
      </c>
      <c r="N753" s="195">
        <v>0</v>
      </c>
      <c r="O753" s="195">
        <v>429.26</v>
      </c>
      <c r="P753" s="195">
        <v>429.26</v>
      </c>
      <c r="Q753" s="195">
        <v>429.26</v>
      </c>
      <c r="R753" s="195">
        <v>594.54</v>
      </c>
      <c r="S753" s="195">
        <v>0</v>
      </c>
      <c r="T753" s="195">
        <v>0</v>
      </c>
      <c r="U753" s="195">
        <v>0</v>
      </c>
      <c r="V753" s="195">
        <v>0</v>
      </c>
      <c r="W753" s="195">
        <v>0</v>
      </c>
      <c r="X753" s="195">
        <v>0</v>
      </c>
      <c r="Y753" s="195">
        <v>0</v>
      </c>
      <c r="Z753" s="195">
        <v>0</v>
      </c>
      <c r="AA753" s="195">
        <v>0</v>
      </c>
      <c r="AB753" s="195">
        <v>0</v>
      </c>
      <c r="AC753" s="195">
        <v>0</v>
      </c>
      <c r="AD753" s="195">
        <v>0</v>
      </c>
      <c r="AE753" s="195">
        <v>0</v>
      </c>
      <c r="AF753" s="195">
        <v>0</v>
      </c>
      <c r="AG753" s="195">
        <v>0</v>
      </c>
      <c r="AH753" s="195">
        <v>0</v>
      </c>
      <c r="AI753" s="195">
        <v>0</v>
      </c>
      <c r="AJ753" s="195">
        <v>0</v>
      </c>
      <c r="AK753" s="195">
        <v>0</v>
      </c>
      <c r="AL753" s="195">
        <v>0</v>
      </c>
      <c r="AM753" s="195">
        <v>0</v>
      </c>
      <c r="AN753" s="195">
        <v>0</v>
      </c>
      <c r="AO753" s="195">
        <v>0</v>
      </c>
      <c r="AP753" s="195">
        <v>0</v>
      </c>
      <c r="AQ753" s="195">
        <v>0</v>
      </c>
      <c r="AR753" s="195">
        <v>0</v>
      </c>
      <c r="AS753" s="195">
        <v>0</v>
      </c>
      <c r="AT753" s="195">
        <v>0</v>
      </c>
      <c r="AU753" s="195">
        <v>0</v>
      </c>
      <c r="AV753" s="195">
        <v>0</v>
      </c>
      <c r="AW753" s="195">
        <v>0</v>
      </c>
      <c r="AX753" s="195">
        <v>0</v>
      </c>
      <c r="AY753" s="195">
        <v>0</v>
      </c>
      <c r="AZ753" s="195">
        <v>0</v>
      </c>
      <c r="BA753" s="195">
        <v>0</v>
      </c>
      <c r="BB753" s="195">
        <v>0</v>
      </c>
      <c r="BC753" s="195">
        <v>0</v>
      </c>
      <c r="BD753" s="195">
        <v>0</v>
      </c>
      <c r="BE753" s="195">
        <v>0</v>
      </c>
      <c r="BF753" s="195">
        <v>0</v>
      </c>
      <c r="BG753" s="195">
        <v>0</v>
      </c>
      <c r="BH753" s="195">
        <v>0</v>
      </c>
      <c r="BI753" s="195">
        <v>0</v>
      </c>
      <c r="BJ753" s="195">
        <v>0</v>
      </c>
      <c r="BK753" s="195">
        <v>0</v>
      </c>
      <c r="BL753" s="195">
        <v>0</v>
      </c>
      <c r="BM753" s="195">
        <v>296.31</v>
      </c>
      <c r="BN753" s="195">
        <v>298.23</v>
      </c>
      <c r="BO753" s="195">
        <v>0</v>
      </c>
      <c r="BP753" s="78">
        <v>0</v>
      </c>
    </row>
    <row r="754" spans="1:68" ht="12.75" customHeight="1" x14ac:dyDescent="0.2">
      <c r="A754" s="196"/>
      <c r="B754" s="197">
        <v>347</v>
      </c>
      <c r="C754" s="568" t="s">
        <v>1276</v>
      </c>
      <c r="D754" s="566" t="s">
        <v>368</v>
      </c>
      <c r="E754" s="566"/>
      <c r="F754" s="566"/>
      <c r="G754" s="566"/>
      <c r="H754" s="570" t="s">
        <v>828</v>
      </c>
      <c r="I754" s="196"/>
      <c r="J754" s="196"/>
      <c r="K754" s="198">
        <v>0</v>
      </c>
      <c r="L754" s="198">
        <v>0</v>
      </c>
      <c r="M754" s="198">
        <v>0</v>
      </c>
      <c r="N754" s="198">
        <v>0</v>
      </c>
      <c r="O754" s="198">
        <v>0</v>
      </c>
      <c r="P754" s="198">
        <v>0</v>
      </c>
      <c r="Q754" s="198">
        <v>0</v>
      </c>
      <c r="R754" s="198">
        <v>0</v>
      </c>
      <c r="S754" s="198"/>
      <c r="T754" s="198"/>
      <c r="U754" s="198"/>
      <c r="V754" s="198"/>
      <c r="W754" s="198"/>
      <c r="X754" s="198"/>
      <c r="Y754" s="198"/>
      <c r="Z754" s="198"/>
      <c r="AA754" s="198"/>
      <c r="AB754" s="198"/>
      <c r="AC754" s="198"/>
      <c r="AD754" s="198"/>
      <c r="AE754" s="198"/>
      <c r="AF754" s="198"/>
      <c r="AG754" s="198"/>
      <c r="AH754" s="198"/>
      <c r="AI754" s="198"/>
      <c r="AJ754" s="198"/>
      <c r="AK754" s="198"/>
      <c r="AL754" s="198"/>
      <c r="AM754" s="198"/>
      <c r="AN754" s="198"/>
      <c r="AO754" s="198"/>
      <c r="AP754" s="198"/>
      <c r="AQ754" s="198"/>
      <c r="AR754" s="198"/>
      <c r="AS754" s="198"/>
      <c r="AT754" s="198"/>
      <c r="AU754" s="198"/>
      <c r="AV754" s="198"/>
      <c r="AW754" s="198"/>
      <c r="AX754" s="198"/>
      <c r="AY754" s="198"/>
      <c r="AZ754" s="198"/>
      <c r="BA754" s="198"/>
      <c r="BB754" s="198"/>
      <c r="BC754" s="198"/>
      <c r="BD754" s="198"/>
      <c r="BE754" s="198"/>
      <c r="BF754" s="198"/>
      <c r="BG754" s="198"/>
      <c r="BH754" s="198"/>
      <c r="BI754" s="198"/>
      <c r="BJ754" s="198"/>
      <c r="BK754" s="198"/>
      <c r="BL754" s="205"/>
      <c r="BM754" s="205"/>
      <c r="BN754" s="205"/>
      <c r="BO754" s="205"/>
      <c r="BP754" s="77"/>
    </row>
    <row r="755" spans="1:68" ht="12.75" x14ac:dyDescent="0.2">
      <c r="A755" s="199"/>
      <c r="B755" s="199"/>
      <c r="C755" s="569"/>
      <c r="D755" s="562"/>
      <c r="E755" s="562"/>
      <c r="F755" s="562"/>
      <c r="G755" s="562"/>
      <c r="H755" s="571"/>
      <c r="I755" s="204" t="s">
        <v>178</v>
      </c>
      <c r="J755" s="200">
        <v>-6.34009</v>
      </c>
      <c r="K755" s="201"/>
      <c r="L755" s="206">
        <v>0</v>
      </c>
      <c r="M755" s="206">
        <v>0</v>
      </c>
      <c r="N755" s="206">
        <v>0</v>
      </c>
      <c r="O755" s="206">
        <v>0</v>
      </c>
      <c r="P755" s="201"/>
      <c r="Q755" s="206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7">
        <v>-3.170045</v>
      </c>
      <c r="BN755" s="207">
        <v>-3.170045</v>
      </c>
      <c r="BO755" s="201"/>
      <c r="BP755"/>
    </row>
    <row r="756" spans="1:68" ht="12.75" customHeight="1" x14ac:dyDescent="0.2">
      <c r="A756" s="192"/>
      <c r="B756" s="202">
        <v>348</v>
      </c>
      <c r="C756" s="569" t="s">
        <v>1276</v>
      </c>
      <c r="D756" s="579" t="s">
        <v>1277</v>
      </c>
      <c r="E756" s="579"/>
      <c r="F756" s="579"/>
      <c r="G756" s="579"/>
      <c r="H756" s="563" t="s">
        <v>1278</v>
      </c>
      <c r="I756" s="192"/>
      <c r="J756" s="192"/>
      <c r="K756" s="203">
        <v>415.46</v>
      </c>
      <c r="L756" s="203">
        <v>415.46</v>
      </c>
      <c r="M756" s="203">
        <v>429.26</v>
      </c>
      <c r="N756" s="203">
        <v>0</v>
      </c>
      <c r="O756" s="203">
        <v>429.26</v>
      </c>
      <c r="P756" s="203">
        <v>429.26</v>
      </c>
      <c r="Q756" s="203">
        <v>429.26</v>
      </c>
      <c r="R756" s="203">
        <v>594.54</v>
      </c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6"/>
      <c r="BM756" s="206">
        <v>296.31</v>
      </c>
      <c r="BN756" s="206">
        <v>298.23</v>
      </c>
      <c r="BO756" s="206"/>
      <c r="BP756" s="77"/>
    </row>
    <row r="757" spans="1:68" ht="12.75" x14ac:dyDescent="0.2">
      <c r="A757" s="199"/>
      <c r="B757" s="199"/>
      <c r="C757" s="569"/>
      <c r="D757" s="579"/>
      <c r="E757" s="579"/>
      <c r="F757" s="579"/>
      <c r="G757" s="579"/>
      <c r="H757" s="563"/>
      <c r="I757" s="204" t="s">
        <v>178</v>
      </c>
      <c r="J757" s="200">
        <v>6.34009</v>
      </c>
      <c r="K757" s="201"/>
      <c r="L757" s="206">
        <v>0</v>
      </c>
      <c r="M757" s="206">
        <v>415.46</v>
      </c>
      <c r="N757" s="206">
        <v>0</v>
      </c>
      <c r="O757" s="206">
        <v>415.46</v>
      </c>
      <c r="P757" s="201"/>
      <c r="Q757" s="206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7">
        <v>3.170045</v>
      </c>
      <c r="BN757" s="207">
        <v>3.170045</v>
      </c>
      <c r="BO757" s="201"/>
      <c r="BP757"/>
    </row>
    <row r="758" spans="1:68" s="158" customFormat="1" x14ac:dyDescent="0.2">
      <c r="B758" s="157"/>
      <c r="D758" s="158" t="s">
        <v>1285</v>
      </c>
      <c r="J758" s="159"/>
      <c r="K758" s="159">
        <f t="shared" ref="K758:Q758" si="13">K753+K744+K730+K721+K735</f>
        <v>45376.42</v>
      </c>
      <c r="L758" s="159">
        <f t="shared" si="13"/>
        <v>45455.509999999995</v>
      </c>
      <c r="M758" s="159">
        <f t="shared" si="13"/>
        <v>46883.19</v>
      </c>
      <c r="N758" s="159">
        <f t="shared" si="13"/>
        <v>0</v>
      </c>
      <c r="O758" s="159">
        <f t="shared" si="13"/>
        <v>46883.19</v>
      </c>
      <c r="P758" s="159">
        <f t="shared" si="13"/>
        <v>46883.19</v>
      </c>
      <c r="Q758" s="159">
        <f t="shared" si="13"/>
        <v>46915.880000000005</v>
      </c>
      <c r="R758" s="159">
        <f>R753+R744+R730+R721+R735</f>
        <v>52885.130000000005</v>
      </c>
      <c r="S758" s="159">
        <f t="shared" ref="S758:BO758" si="14">S753+S744+S730+S721+S735</f>
        <v>0</v>
      </c>
      <c r="T758" s="159">
        <f t="shared" si="14"/>
        <v>0</v>
      </c>
      <c r="U758" s="159">
        <f t="shared" si="14"/>
        <v>0</v>
      </c>
      <c r="V758" s="159">
        <f t="shared" si="14"/>
        <v>0</v>
      </c>
      <c r="W758" s="159">
        <f t="shared" si="14"/>
        <v>0</v>
      </c>
      <c r="X758" s="159">
        <f t="shared" si="14"/>
        <v>0</v>
      </c>
      <c r="Y758" s="159">
        <f t="shared" si="14"/>
        <v>0</v>
      </c>
      <c r="Z758" s="159">
        <f t="shared" si="14"/>
        <v>19966.18</v>
      </c>
      <c r="AA758" s="159">
        <f t="shared" si="14"/>
        <v>20076.86</v>
      </c>
      <c r="AB758" s="159">
        <f t="shared" si="14"/>
        <v>0</v>
      </c>
      <c r="AC758" s="159">
        <f t="shared" si="14"/>
        <v>0</v>
      </c>
      <c r="AD758" s="159">
        <f t="shared" si="14"/>
        <v>0</v>
      </c>
      <c r="AE758" s="159">
        <f t="shared" si="14"/>
        <v>0</v>
      </c>
      <c r="AF758" s="159">
        <f t="shared" si="14"/>
        <v>0</v>
      </c>
      <c r="AG758" s="159">
        <f t="shared" si="14"/>
        <v>0</v>
      </c>
      <c r="AH758" s="159">
        <f t="shared" si="14"/>
        <v>0</v>
      </c>
      <c r="AI758" s="159">
        <f t="shared" si="14"/>
        <v>0</v>
      </c>
      <c r="AJ758" s="159">
        <f t="shared" si="14"/>
        <v>0</v>
      </c>
      <c r="AK758" s="159">
        <f t="shared" si="14"/>
        <v>0</v>
      </c>
      <c r="AL758" s="159">
        <f t="shared" si="14"/>
        <v>0</v>
      </c>
      <c r="AM758" s="159">
        <f t="shared" si="14"/>
        <v>0</v>
      </c>
      <c r="AN758" s="159">
        <f t="shared" si="14"/>
        <v>0</v>
      </c>
      <c r="AO758" s="159">
        <f t="shared" si="14"/>
        <v>0</v>
      </c>
      <c r="AP758" s="159">
        <f t="shared" si="14"/>
        <v>0</v>
      </c>
      <c r="AQ758" s="159">
        <f t="shared" si="14"/>
        <v>0</v>
      </c>
      <c r="AR758" s="159">
        <f t="shared" si="14"/>
        <v>0</v>
      </c>
      <c r="AS758" s="159">
        <f t="shared" si="14"/>
        <v>0</v>
      </c>
      <c r="AT758" s="159">
        <f t="shared" si="14"/>
        <v>0</v>
      </c>
      <c r="AU758" s="159">
        <f t="shared" si="14"/>
        <v>0</v>
      </c>
      <c r="AV758" s="159">
        <f t="shared" si="14"/>
        <v>0</v>
      </c>
      <c r="AW758" s="159">
        <f t="shared" si="14"/>
        <v>0</v>
      </c>
      <c r="AX758" s="159">
        <f t="shared" si="14"/>
        <v>0</v>
      </c>
      <c r="AY758" s="159">
        <f t="shared" si="14"/>
        <v>0</v>
      </c>
      <c r="AZ758" s="159">
        <f t="shared" si="14"/>
        <v>0</v>
      </c>
      <c r="BA758" s="159">
        <f t="shared" si="14"/>
        <v>0</v>
      </c>
      <c r="BB758" s="159">
        <f t="shared" si="14"/>
        <v>0</v>
      </c>
      <c r="BC758" s="159">
        <f t="shared" si="14"/>
        <v>0</v>
      </c>
      <c r="BD758" s="159">
        <f t="shared" si="14"/>
        <v>2902.1</v>
      </c>
      <c r="BE758" s="159">
        <f t="shared" si="14"/>
        <v>0</v>
      </c>
      <c r="BF758" s="159">
        <f t="shared" si="14"/>
        <v>0</v>
      </c>
      <c r="BG758" s="159">
        <f t="shared" si="14"/>
        <v>0</v>
      </c>
      <c r="BH758" s="159">
        <f t="shared" si="14"/>
        <v>0</v>
      </c>
      <c r="BI758" s="159">
        <f t="shared" si="14"/>
        <v>0</v>
      </c>
      <c r="BJ758" s="159">
        <f t="shared" si="14"/>
        <v>0</v>
      </c>
      <c r="BK758" s="159">
        <f t="shared" si="14"/>
        <v>0</v>
      </c>
      <c r="BL758" s="159">
        <f t="shared" si="14"/>
        <v>3056.49</v>
      </c>
      <c r="BM758" s="159">
        <f t="shared" si="14"/>
        <v>6585.2700000000023</v>
      </c>
      <c r="BN758" s="159">
        <f t="shared" si="14"/>
        <v>298.23</v>
      </c>
      <c r="BO758" s="159">
        <f t="shared" si="14"/>
        <v>0</v>
      </c>
    </row>
    <row r="759" spans="1:68" s="158" customFormat="1" hidden="1" x14ac:dyDescent="0.2">
      <c r="B759" s="157"/>
      <c r="D759" s="158" t="s">
        <v>1305</v>
      </c>
      <c r="J759" s="159"/>
      <c r="K759" s="159">
        <f t="shared" ref="K759:Q759" si="15">K758+K715+K630</f>
        <v>-700646.64</v>
      </c>
      <c r="L759" s="159">
        <f t="shared" si="15"/>
        <v>-699969.62</v>
      </c>
      <c r="M759" s="159">
        <f t="shared" si="15"/>
        <v>-723912.03999999992</v>
      </c>
      <c r="N759" s="159">
        <f t="shared" si="15"/>
        <v>0</v>
      </c>
      <c r="O759" s="159">
        <f t="shared" si="15"/>
        <v>-723912.03999999992</v>
      </c>
      <c r="P759" s="159">
        <f t="shared" si="15"/>
        <v>-723912.03999999992</v>
      </c>
      <c r="Q759" s="159">
        <f t="shared" si="15"/>
        <v>-723555.16999999993</v>
      </c>
      <c r="R759" s="159">
        <f>R758+R715+R630</f>
        <v>-816203.47</v>
      </c>
      <c r="S759" s="159">
        <f t="shared" ref="S759:AW759" si="16">S757+S716</f>
        <v>0</v>
      </c>
      <c r="T759" s="159">
        <f t="shared" si="16"/>
        <v>0</v>
      </c>
      <c r="U759" s="159">
        <f t="shared" si="16"/>
        <v>0</v>
      </c>
      <c r="V759" s="159">
        <f t="shared" si="16"/>
        <v>0</v>
      </c>
      <c r="W759" s="159">
        <f t="shared" si="16"/>
        <v>0</v>
      </c>
      <c r="X759" s="159">
        <f t="shared" si="16"/>
        <v>0</v>
      </c>
      <c r="Y759" s="159">
        <f t="shared" si="16"/>
        <v>0</v>
      </c>
      <c r="Z759" s="159">
        <f t="shared" si="16"/>
        <v>0</v>
      </c>
      <c r="AA759" s="159">
        <f t="shared" si="16"/>
        <v>0</v>
      </c>
      <c r="AB759" s="159">
        <f t="shared" si="16"/>
        <v>0</v>
      </c>
      <c r="AC759" s="159">
        <f t="shared" si="16"/>
        <v>0</v>
      </c>
      <c r="AD759" s="159">
        <f t="shared" si="16"/>
        <v>0</v>
      </c>
      <c r="AE759" s="159">
        <f t="shared" si="16"/>
        <v>0</v>
      </c>
      <c r="AF759" s="159">
        <f t="shared" si="16"/>
        <v>0</v>
      </c>
      <c r="AG759" s="159">
        <f t="shared" si="16"/>
        <v>0</v>
      </c>
      <c r="AH759" s="159">
        <f t="shared" si="16"/>
        <v>0</v>
      </c>
      <c r="AI759" s="159">
        <f t="shared" si="16"/>
        <v>0</v>
      </c>
      <c r="AJ759" s="159">
        <f t="shared" si="16"/>
        <v>0</v>
      </c>
      <c r="AK759" s="159">
        <f t="shared" si="16"/>
        <v>0</v>
      </c>
      <c r="AL759" s="159">
        <f t="shared" si="16"/>
        <v>0</v>
      </c>
      <c r="AM759" s="159">
        <f t="shared" si="16"/>
        <v>0</v>
      </c>
      <c r="AN759" s="159">
        <f t="shared" si="16"/>
        <v>0</v>
      </c>
      <c r="AO759" s="159">
        <f t="shared" si="16"/>
        <v>0</v>
      </c>
      <c r="AP759" s="159">
        <f t="shared" si="16"/>
        <v>0</v>
      </c>
      <c r="AQ759" s="159">
        <f t="shared" si="16"/>
        <v>0</v>
      </c>
      <c r="AR759" s="159">
        <f t="shared" si="16"/>
        <v>0</v>
      </c>
      <c r="AS759" s="159">
        <f t="shared" si="16"/>
        <v>0</v>
      </c>
      <c r="AT759" s="159">
        <f t="shared" si="16"/>
        <v>0</v>
      </c>
      <c r="AU759" s="159">
        <f t="shared" si="16"/>
        <v>0</v>
      </c>
      <c r="AV759" s="159">
        <f t="shared" si="16"/>
        <v>0</v>
      </c>
      <c r="AW759" s="159">
        <f t="shared" si="16"/>
        <v>0</v>
      </c>
      <c r="AX759" s="159">
        <f t="shared" ref="AX759:BO759" si="17">AX757+AX716</f>
        <v>0</v>
      </c>
      <c r="AY759" s="159">
        <f t="shared" si="17"/>
        <v>0</v>
      </c>
      <c r="AZ759" s="159">
        <f t="shared" si="17"/>
        <v>0</v>
      </c>
      <c r="BA759" s="159">
        <f t="shared" si="17"/>
        <v>0</v>
      </c>
      <c r="BB759" s="159">
        <f t="shared" si="17"/>
        <v>0</v>
      </c>
      <c r="BC759" s="159">
        <f t="shared" si="17"/>
        <v>0</v>
      </c>
      <c r="BD759" s="159">
        <f t="shared" si="17"/>
        <v>0</v>
      </c>
      <c r="BE759" s="159">
        <f t="shared" si="17"/>
        <v>0</v>
      </c>
      <c r="BF759" s="159">
        <f t="shared" si="17"/>
        <v>0</v>
      </c>
      <c r="BG759" s="159">
        <f t="shared" si="17"/>
        <v>0</v>
      </c>
      <c r="BH759" s="159">
        <f t="shared" si="17"/>
        <v>0</v>
      </c>
      <c r="BI759" s="159">
        <f t="shared" si="17"/>
        <v>0</v>
      </c>
      <c r="BJ759" s="159">
        <f t="shared" si="17"/>
        <v>0</v>
      </c>
      <c r="BK759" s="159">
        <f t="shared" si="17"/>
        <v>0</v>
      </c>
      <c r="BL759" s="159">
        <f t="shared" si="17"/>
        <v>0</v>
      </c>
      <c r="BM759" s="159">
        <f t="shared" si="17"/>
        <v>3.170045</v>
      </c>
      <c r="BN759" s="159">
        <f t="shared" si="17"/>
        <v>3.170045</v>
      </c>
      <c r="BO759" s="159">
        <f t="shared" si="17"/>
        <v>0</v>
      </c>
    </row>
    <row r="760" spans="1:68" s="158" customFormat="1" hidden="1" x14ac:dyDescent="0.2">
      <c r="B760" s="157"/>
      <c r="D760" s="158" t="s">
        <v>1306</v>
      </c>
      <c r="J760" s="159"/>
      <c r="K760" s="159">
        <f t="shared" ref="K760:Q760" si="18">K759+K528</f>
        <v>11070593.259999996</v>
      </c>
      <c r="L760" s="159">
        <f t="shared" si="18"/>
        <v>11097086.110000003</v>
      </c>
      <c r="M760" s="159">
        <f t="shared" si="18"/>
        <v>11438199.540000005</v>
      </c>
      <c r="N760" s="159">
        <f t="shared" si="18"/>
        <v>0</v>
      </c>
      <c r="O760" s="159">
        <f t="shared" si="18"/>
        <v>11438199.540000005</v>
      </c>
      <c r="P760" s="159">
        <f t="shared" si="18"/>
        <v>11438199.540000005</v>
      </c>
      <c r="Q760" s="159">
        <f t="shared" si="18"/>
        <v>11445532.869999999</v>
      </c>
      <c r="R760" s="159">
        <f>R759+R528</f>
        <v>13615843.359999996</v>
      </c>
      <c r="S760" s="159">
        <f t="shared" ref="S760:BO760" si="19">S759+S528</f>
        <v>0</v>
      </c>
      <c r="T760" s="159">
        <f t="shared" si="19"/>
        <v>196581.66</v>
      </c>
      <c r="U760" s="159">
        <f t="shared" si="19"/>
        <v>127684.10999999999</v>
      </c>
      <c r="V760" s="159">
        <f t="shared" si="19"/>
        <v>815398.91</v>
      </c>
      <c r="W760" s="159">
        <f t="shared" si="19"/>
        <v>934478.54</v>
      </c>
      <c r="X760" s="159">
        <f t="shared" si="19"/>
        <v>705581.43</v>
      </c>
      <c r="Y760" s="159">
        <f t="shared" si="19"/>
        <v>592276.81000000006</v>
      </c>
      <c r="Z760" s="159">
        <f t="shared" si="19"/>
        <v>676093.43999999994</v>
      </c>
      <c r="AA760" s="159">
        <f t="shared" si="19"/>
        <v>480573.54</v>
      </c>
      <c r="AB760" s="159">
        <f t="shared" si="19"/>
        <v>0</v>
      </c>
      <c r="AC760" s="159">
        <f t="shared" si="19"/>
        <v>0</v>
      </c>
      <c r="AD760" s="159">
        <f t="shared" si="19"/>
        <v>0</v>
      </c>
      <c r="AE760" s="159">
        <f t="shared" si="19"/>
        <v>0</v>
      </c>
      <c r="AF760" s="159">
        <f t="shared" si="19"/>
        <v>0</v>
      </c>
      <c r="AG760" s="159">
        <f t="shared" si="19"/>
        <v>0</v>
      </c>
      <c r="AH760" s="159">
        <f t="shared" si="19"/>
        <v>0</v>
      </c>
      <c r="AI760" s="159">
        <f t="shared" si="19"/>
        <v>0</v>
      </c>
      <c r="AJ760" s="159">
        <f t="shared" si="19"/>
        <v>369326.51</v>
      </c>
      <c r="AK760" s="159">
        <f t="shared" si="19"/>
        <v>215161</v>
      </c>
      <c r="AL760" s="159">
        <f t="shared" si="19"/>
        <v>241765.39</v>
      </c>
      <c r="AM760" s="159">
        <f t="shared" si="19"/>
        <v>0</v>
      </c>
      <c r="AN760" s="159">
        <f t="shared" si="19"/>
        <v>571607.87999999989</v>
      </c>
      <c r="AO760" s="159">
        <f t="shared" si="19"/>
        <v>541554.08000000007</v>
      </c>
      <c r="AP760" s="159">
        <f t="shared" si="19"/>
        <v>699187.10000000009</v>
      </c>
      <c r="AQ760" s="159">
        <f t="shared" si="19"/>
        <v>588280.39</v>
      </c>
      <c r="AR760" s="159">
        <f t="shared" si="19"/>
        <v>616049.35000000009</v>
      </c>
      <c r="AS760" s="159">
        <f t="shared" si="19"/>
        <v>0</v>
      </c>
      <c r="AT760" s="159">
        <f t="shared" si="19"/>
        <v>0</v>
      </c>
      <c r="AU760" s="159">
        <f t="shared" si="19"/>
        <v>0</v>
      </c>
      <c r="AV760" s="159">
        <f t="shared" si="19"/>
        <v>379186.3</v>
      </c>
      <c r="AW760" s="159">
        <f t="shared" si="19"/>
        <v>381651.01999999996</v>
      </c>
      <c r="AX760" s="159">
        <f t="shared" si="19"/>
        <v>384029.97000000003</v>
      </c>
      <c r="AY760" s="159">
        <f t="shared" si="19"/>
        <v>320189.08</v>
      </c>
      <c r="AZ760" s="159">
        <f t="shared" si="19"/>
        <v>142168.95000000001</v>
      </c>
      <c r="BA760" s="159">
        <f t="shared" si="19"/>
        <v>95395.35</v>
      </c>
      <c r="BB760" s="159">
        <f t="shared" si="19"/>
        <v>0</v>
      </c>
      <c r="BC760" s="159">
        <f t="shared" si="19"/>
        <v>151220.44</v>
      </c>
      <c r="BD760" s="159">
        <f t="shared" si="19"/>
        <v>597443.69999999995</v>
      </c>
      <c r="BE760" s="159">
        <f t="shared" si="19"/>
        <v>153192.69</v>
      </c>
      <c r="BF760" s="159">
        <f t="shared" si="19"/>
        <v>465751.73</v>
      </c>
      <c r="BG760" s="159">
        <f t="shared" si="19"/>
        <v>469745.03</v>
      </c>
      <c r="BH760" s="159">
        <f t="shared" si="19"/>
        <v>0</v>
      </c>
      <c r="BI760" s="159">
        <f t="shared" si="19"/>
        <v>180822.33</v>
      </c>
      <c r="BJ760" s="159">
        <f t="shared" si="19"/>
        <v>181881.57</v>
      </c>
      <c r="BK760" s="159">
        <f t="shared" si="19"/>
        <v>341861.51</v>
      </c>
      <c r="BL760" s="159">
        <f t="shared" si="19"/>
        <v>699572.84000000008</v>
      </c>
      <c r="BM760" s="159">
        <f t="shared" si="19"/>
        <v>690240.00004499999</v>
      </c>
      <c r="BN760" s="159">
        <f t="shared" si="19"/>
        <v>200879.46004500001</v>
      </c>
      <c r="BO760" s="159">
        <f t="shared" si="19"/>
        <v>225221.06</v>
      </c>
    </row>
    <row r="761" spans="1:68" hidden="1" x14ac:dyDescent="0.2">
      <c r="C761" s="11"/>
      <c r="D761" s="11"/>
      <c r="E761" s="11"/>
      <c r="F761" s="11"/>
      <c r="G761" s="11" t="s">
        <v>1101</v>
      </c>
      <c r="H761" s="11"/>
      <c r="I761" s="11"/>
      <c r="J761" s="11"/>
      <c r="K761" s="115">
        <f t="shared" ref="K761:Q761" si="20">K718+K758</f>
        <v>-16763.229999999981</v>
      </c>
      <c r="L761" s="115">
        <f t="shared" si="20"/>
        <v>-16763.460000000043</v>
      </c>
      <c r="M761" s="115">
        <f t="shared" si="20"/>
        <v>-17319.830000000016</v>
      </c>
      <c r="N761" s="115">
        <f t="shared" si="20"/>
        <v>0</v>
      </c>
      <c r="O761" s="115">
        <f t="shared" si="20"/>
        <v>-17319.830000000016</v>
      </c>
      <c r="P761" s="115">
        <f t="shared" si="20"/>
        <v>-17319.830000000016</v>
      </c>
      <c r="Q761" s="115">
        <f t="shared" si="20"/>
        <v>-17290.489999999998</v>
      </c>
      <c r="R761" s="115">
        <f t="shared" ref="R761:AW761" si="21">R718+R758</f>
        <v>13483303.579999998</v>
      </c>
      <c r="S761" s="115">
        <f t="shared" si="21"/>
        <v>0</v>
      </c>
      <c r="T761" s="115">
        <f t="shared" si="21"/>
        <v>196581.66</v>
      </c>
      <c r="U761" s="115">
        <f t="shared" si="21"/>
        <v>127684.10999999999</v>
      </c>
      <c r="V761" s="115">
        <f t="shared" si="21"/>
        <v>776711.70000000007</v>
      </c>
      <c r="W761" s="115">
        <f t="shared" si="21"/>
        <v>882979.64</v>
      </c>
      <c r="X761" s="115">
        <f t="shared" si="21"/>
        <v>469846.38000000006</v>
      </c>
      <c r="Y761" s="115">
        <f t="shared" si="21"/>
        <v>851149.78</v>
      </c>
      <c r="Z761" s="115">
        <f t="shared" si="21"/>
        <v>470158.5799999999</v>
      </c>
      <c r="AA761" s="115">
        <f t="shared" si="21"/>
        <v>340026.77999999997</v>
      </c>
      <c r="AB761" s="115">
        <f t="shared" si="21"/>
        <v>0</v>
      </c>
      <c r="AC761" s="115">
        <f t="shared" si="21"/>
        <v>0</v>
      </c>
      <c r="AD761" s="115">
        <f t="shared" si="21"/>
        <v>0</v>
      </c>
      <c r="AE761" s="115">
        <f t="shared" si="21"/>
        <v>0</v>
      </c>
      <c r="AF761" s="115">
        <f t="shared" si="21"/>
        <v>0</v>
      </c>
      <c r="AG761" s="115">
        <f t="shared" si="21"/>
        <v>0</v>
      </c>
      <c r="AH761" s="115">
        <f t="shared" si="21"/>
        <v>0</v>
      </c>
      <c r="AI761" s="115">
        <f t="shared" si="21"/>
        <v>0</v>
      </c>
      <c r="AJ761" s="115">
        <f t="shared" si="21"/>
        <v>326488.05</v>
      </c>
      <c r="AK761" s="115">
        <f t="shared" si="21"/>
        <v>157671.78</v>
      </c>
      <c r="AL761" s="115">
        <f t="shared" si="21"/>
        <v>198368.22000000003</v>
      </c>
      <c r="AM761" s="115">
        <f t="shared" si="21"/>
        <v>0</v>
      </c>
      <c r="AN761" s="115">
        <f t="shared" si="21"/>
        <v>581199.5199999999</v>
      </c>
      <c r="AO761" s="115">
        <f t="shared" si="21"/>
        <v>551208.06000000006</v>
      </c>
      <c r="AP761" s="115">
        <f t="shared" si="21"/>
        <v>574681.18000000005</v>
      </c>
      <c r="AQ761" s="115">
        <f t="shared" si="21"/>
        <v>586586.57999999996</v>
      </c>
      <c r="AR761" s="115">
        <f t="shared" si="21"/>
        <v>614344.56000000006</v>
      </c>
      <c r="AS761" s="115">
        <f t="shared" si="21"/>
        <v>0</v>
      </c>
      <c r="AT761" s="115">
        <f t="shared" si="21"/>
        <v>0</v>
      </c>
      <c r="AU761" s="115">
        <f t="shared" si="21"/>
        <v>0</v>
      </c>
      <c r="AV761" s="115">
        <f t="shared" si="21"/>
        <v>317450.37</v>
      </c>
      <c r="AW761" s="115">
        <f t="shared" si="21"/>
        <v>319513.80999999994</v>
      </c>
      <c r="AX761" s="115">
        <f t="shared" ref="AX761:BO761" si="22">AX718+AX758</f>
        <v>321488.87000000005</v>
      </c>
      <c r="AY761" s="115">
        <f t="shared" si="22"/>
        <v>257241.46000000002</v>
      </c>
      <c r="AZ761" s="115">
        <f t="shared" si="22"/>
        <v>94651.37000000001</v>
      </c>
      <c r="BA761" s="115">
        <f t="shared" si="22"/>
        <v>63511.100000000006</v>
      </c>
      <c r="BB761" s="115">
        <f t="shared" si="22"/>
        <v>0</v>
      </c>
      <c r="BC761" s="115">
        <f t="shared" si="22"/>
        <v>161791.05000000002</v>
      </c>
      <c r="BD761" s="115">
        <f t="shared" si="22"/>
        <v>598503.1399999999</v>
      </c>
      <c r="BE761" s="115">
        <f t="shared" si="22"/>
        <v>163901.13999999998</v>
      </c>
      <c r="BF761" s="115">
        <f t="shared" si="22"/>
        <v>463883.02999999997</v>
      </c>
      <c r="BG761" s="115">
        <f t="shared" si="22"/>
        <v>467862.17000000004</v>
      </c>
      <c r="BH761" s="115">
        <f t="shared" si="22"/>
        <v>0</v>
      </c>
      <c r="BI761" s="115">
        <f t="shared" si="22"/>
        <v>180822.33</v>
      </c>
      <c r="BJ761" s="115">
        <f t="shared" si="22"/>
        <v>181881.57</v>
      </c>
      <c r="BK761" s="115">
        <f t="shared" si="22"/>
        <v>352994.45</v>
      </c>
      <c r="BL761" s="115">
        <f t="shared" si="22"/>
        <v>701335.66</v>
      </c>
      <c r="BM761" s="115">
        <f t="shared" si="22"/>
        <v>696822.1</v>
      </c>
      <c r="BN761" s="115">
        <f t="shared" si="22"/>
        <v>208742.32</v>
      </c>
      <c r="BO761" s="115">
        <f t="shared" si="22"/>
        <v>225221.06</v>
      </c>
    </row>
    <row r="762" spans="1:68" hidden="1" x14ac:dyDescent="0.2">
      <c r="C762" s="11"/>
      <c r="D762" s="11"/>
      <c r="E762" s="11"/>
      <c r="F762" s="11"/>
      <c r="G762" s="11" t="s">
        <v>1102</v>
      </c>
      <c r="H762" s="11"/>
      <c r="I762" s="11"/>
      <c r="J762" s="11"/>
      <c r="K762" s="116">
        <f t="shared" ref="K762:Q762" si="23">K719</f>
        <v>35177.39</v>
      </c>
      <c r="L762" s="116">
        <f t="shared" si="23"/>
        <v>35177.39</v>
      </c>
      <c r="M762" s="116">
        <f t="shared" si="23"/>
        <v>36345.480000000003</v>
      </c>
      <c r="N762" s="116">
        <f t="shared" si="23"/>
        <v>0</v>
      </c>
      <c r="O762" s="116">
        <f t="shared" si="23"/>
        <v>36345.480000000003</v>
      </c>
      <c r="P762" s="116">
        <f t="shared" si="23"/>
        <v>36345.480000000003</v>
      </c>
      <c r="Q762" s="116">
        <f t="shared" si="23"/>
        <v>36345.480000000003</v>
      </c>
      <c r="R762" s="116">
        <f>R719</f>
        <v>132539.78</v>
      </c>
      <c r="S762" s="116">
        <f t="shared" ref="S762:BO762" si="24">S719</f>
        <v>0</v>
      </c>
      <c r="T762" s="116">
        <f t="shared" si="24"/>
        <v>0</v>
      </c>
      <c r="U762" s="116">
        <f t="shared" si="24"/>
        <v>0</v>
      </c>
      <c r="V762" s="116">
        <f t="shared" si="24"/>
        <v>0</v>
      </c>
      <c r="W762" s="116">
        <f t="shared" si="24"/>
        <v>0</v>
      </c>
      <c r="X762" s="116">
        <f t="shared" si="24"/>
        <v>0</v>
      </c>
      <c r="Y762" s="116">
        <f t="shared" si="24"/>
        <v>0</v>
      </c>
      <c r="Z762" s="116">
        <f t="shared" si="24"/>
        <v>0</v>
      </c>
      <c r="AA762" s="116">
        <f t="shared" si="24"/>
        <v>0</v>
      </c>
      <c r="AB762" s="116">
        <f t="shared" si="24"/>
        <v>0</v>
      </c>
      <c r="AC762" s="116">
        <f t="shared" si="24"/>
        <v>0</v>
      </c>
      <c r="AD762" s="116">
        <f t="shared" si="24"/>
        <v>0</v>
      </c>
      <c r="AE762" s="116">
        <f t="shared" si="24"/>
        <v>0</v>
      </c>
      <c r="AF762" s="116">
        <f t="shared" si="24"/>
        <v>0</v>
      </c>
      <c r="AG762" s="116">
        <f t="shared" si="24"/>
        <v>0</v>
      </c>
      <c r="AH762" s="116">
        <f t="shared" si="24"/>
        <v>0</v>
      </c>
      <c r="AI762" s="116">
        <f t="shared" si="24"/>
        <v>0</v>
      </c>
      <c r="AJ762" s="116">
        <f t="shared" si="24"/>
        <v>0</v>
      </c>
      <c r="AK762" s="116">
        <f t="shared" si="24"/>
        <v>0</v>
      </c>
      <c r="AL762" s="116">
        <f t="shared" si="24"/>
        <v>0</v>
      </c>
      <c r="AM762" s="116">
        <f t="shared" si="24"/>
        <v>0</v>
      </c>
      <c r="AN762" s="116">
        <f t="shared" si="24"/>
        <v>0</v>
      </c>
      <c r="AO762" s="116">
        <f t="shared" si="24"/>
        <v>0</v>
      </c>
      <c r="AP762" s="116">
        <f t="shared" si="24"/>
        <v>132539.78</v>
      </c>
      <c r="AQ762" s="116">
        <f t="shared" si="24"/>
        <v>0</v>
      </c>
      <c r="AR762" s="116">
        <f t="shared" si="24"/>
        <v>0</v>
      </c>
      <c r="AS762" s="116">
        <f t="shared" si="24"/>
        <v>0</v>
      </c>
      <c r="AT762" s="116">
        <f t="shared" si="24"/>
        <v>0</v>
      </c>
      <c r="AU762" s="116">
        <f t="shared" si="24"/>
        <v>0</v>
      </c>
      <c r="AV762" s="116">
        <f t="shared" si="24"/>
        <v>0</v>
      </c>
      <c r="AW762" s="116">
        <f t="shared" si="24"/>
        <v>0</v>
      </c>
      <c r="AX762" s="116">
        <f t="shared" si="24"/>
        <v>0</v>
      </c>
      <c r="AY762" s="116">
        <f t="shared" si="24"/>
        <v>0</v>
      </c>
      <c r="AZ762" s="116">
        <f t="shared" si="24"/>
        <v>0</v>
      </c>
      <c r="BA762" s="116">
        <f t="shared" si="24"/>
        <v>0</v>
      </c>
      <c r="BB762" s="116">
        <f t="shared" si="24"/>
        <v>0</v>
      </c>
      <c r="BC762" s="116">
        <f t="shared" si="24"/>
        <v>0</v>
      </c>
      <c r="BD762" s="116">
        <f t="shared" si="24"/>
        <v>0</v>
      </c>
      <c r="BE762" s="116">
        <f t="shared" si="24"/>
        <v>0</v>
      </c>
      <c r="BF762" s="116">
        <f t="shared" si="24"/>
        <v>0</v>
      </c>
      <c r="BG762" s="116">
        <f t="shared" si="24"/>
        <v>0</v>
      </c>
      <c r="BH762" s="116">
        <f t="shared" si="24"/>
        <v>0</v>
      </c>
      <c r="BI762" s="116">
        <f t="shared" si="24"/>
        <v>0</v>
      </c>
      <c r="BJ762" s="116">
        <f t="shared" si="24"/>
        <v>0</v>
      </c>
      <c r="BK762" s="116">
        <f t="shared" si="24"/>
        <v>0</v>
      </c>
      <c r="BL762" s="116">
        <f t="shared" si="24"/>
        <v>0</v>
      </c>
      <c r="BM762" s="116">
        <f t="shared" si="24"/>
        <v>0</v>
      </c>
      <c r="BN762" s="116">
        <f t="shared" si="24"/>
        <v>0</v>
      </c>
      <c r="BO762" s="116">
        <f t="shared" si="24"/>
        <v>0</v>
      </c>
    </row>
    <row r="763" spans="1:68" s="158" customFormat="1" x14ac:dyDescent="0.2">
      <c r="A763" s="158" t="s">
        <v>1307</v>
      </c>
      <c r="B763" s="157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159"/>
      <c r="BN763" s="159"/>
      <c r="BO763" s="159"/>
    </row>
    <row r="764" spans="1:68" ht="12.75" x14ac:dyDescent="0.2">
      <c r="A764" s="261"/>
      <c r="B764" s="261"/>
      <c r="C764" s="262" t="s">
        <v>1328</v>
      </c>
      <c r="D764" s="502" t="s">
        <v>1308</v>
      </c>
      <c r="E764" s="502"/>
      <c r="F764" s="502"/>
      <c r="G764" s="502"/>
      <c r="H764" s="261"/>
      <c r="I764" s="261"/>
      <c r="J764" s="261"/>
      <c r="K764" s="263">
        <v>32584.75</v>
      </c>
      <c r="L764" s="263">
        <v>32642.46</v>
      </c>
      <c r="M764" s="263">
        <v>33666.759999999995</v>
      </c>
      <c r="N764" s="263">
        <v>0</v>
      </c>
      <c r="O764" s="263">
        <v>33666.759999999995</v>
      </c>
      <c r="P764" s="263">
        <v>33666.759999999995</v>
      </c>
      <c r="Q764" s="263">
        <v>33666.76</v>
      </c>
      <c r="R764" s="263">
        <v>42617.840000000004</v>
      </c>
      <c r="S764" s="263">
        <v>0</v>
      </c>
      <c r="T764" s="263">
        <v>0</v>
      </c>
      <c r="U764" s="263">
        <v>0</v>
      </c>
      <c r="V764" s="263">
        <v>0</v>
      </c>
      <c r="W764" s="263">
        <v>0</v>
      </c>
      <c r="X764" s="263">
        <v>0</v>
      </c>
      <c r="Y764" s="263">
        <v>0</v>
      </c>
      <c r="Z764" s="263">
        <v>0</v>
      </c>
      <c r="AA764" s="263">
        <v>0</v>
      </c>
      <c r="AB764" s="263">
        <v>0</v>
      </c>
      <c r="AC764" s="263">
        <v>0</v>
      </c>
      <c r="AD764" s="263">
        <v>0</v>
      </c>
      <c r="AE764" s="263">
        <v>0</v>
      </c>
      <c r="AF764" s="263">
        <v>0</v>
      </c>
      <c r="AG764" s="263">
        <v>0</v>
      </c>
      <c r="AH764" s="263">
        <v>0</v>
      </c>
      <c r="AI764" s="263">
        <v>0</v>
      </c>
      <c r="AJ764" s="263">
        <v>0</v>
      </c>
      <c r="AK764" s="263">
        <v>0</v>
      </c>
      <c r="AL764" s="263">
        <v>0</v>
      </c>
      <c r="AM764" s="263">
        <v>0</v>
      </c>
      <c r="AN764" s="263">
        <v>5929.27</v>
      </c>
      <c r="AO764" s="263">
        <v>5967.8099999999995</v>
      </c>
      <c r="AP764" s="263">
        <v>6006.6</v>
      </c>
      <c r="AQ764" s="263">
        <v>0</v>
      </c>
      <c r="AR764" s="263">
        <v>0</v>
      </c>
      <c r="AS764" s="263">
        <v>0</v>
      </c>
      <c r="AT764" s="263">
        <v>0</v>
      </c>
      <c r="AU764" s="263">
        <v>0</v>
      </c>
      <c r="AV764" s="263">
        <v>0</v>
      </c>
      <c r="AW764" s="263">
        <v>0</v>
      </c>
      <c r="AX764" s="263">
        <v>0</v>
      </c>
      <c r="AY764" s="263">
        <v>0</v>
      </c>
      <c r="AZ764" s="263">
        <v>0</v>
      </c>
      <c r="BA764" s="263">
        <v>0</v>
      </c>
      <c r="BB764" s="263">
        <v>0</v>
      </c>
      <c r="BC764" s="263">
        <v>6534.43</v>
      </c>
      <c r="BD764" s="263">
        <v>0</v>
      </c>
      <c r="BE764" s="263">
        <v>6619.65</v>
      </c>
      <c r="BF764" s="263">
        <v>0</v>
      </c>
      <c r="BG764" s="263">
        <v>0</v>
      </c>
      <c r="BH764" s="263">
        <v>0</v>
      </c>
      <c r="BI764" s="263">
        <v>0</v>
      </c>
      <c r="BJ764" s="263">
        <v>0</v>
      </c>
      <c r="BK764" s="263">
        <v>6882.0499999999993</v>
      </c>
      <c r="BL764" s="263">
        <v>0</v>
      </c>
      <c r="BM764" s="263">
        <v>0</v>
      </c>
      <c r="BN764" s="263">
        <v>4678.0300000000007</v>
      </c>
      <c r="BO764" s="263">
        <v>0</v>
      </c>
      <c r="BP764" s="78">
        <v>0</v>
      </c>
    </row>
    <row r="765" spans="1:68" ht="12.75" x14ac:dyDescent="0.2">
      <c r="A765" s="264"/>
      <c r="B765" s="265">
        <v>275</v>
      </c>
      <c r="C765" s="508" t="s">
        <v>621</v>
      </c>
      <c r="D765" s="504" t="s">
        <v>1309</v>
      </c>
      <c r="E765" s="504"/>
      <c r="F765" s="504"/>
      <c r="G765" s="504"/>
      <c r="H765" s="505" t="s">
        <v>103</v>
      </c>
      <c r="I765" s="264"/>
      <c r="J765" s="264"/>
      <c r="K765" s="266">
        <v>12815.47</v>
      </c>
      <c r="L765" s="266">
        <v>12871.43</v>
      </c>
      <c r="M765" s="266">
        <v>13241.02</v>
      </c>
      <c r="N765" s="266">
        <v>0</v>
      </c>
      <c r="O765" s="266">
        <v>13241.02</v>
      </c>
      <c r="P765" s="266">
        <v>13241.02</v>
      </c>
      <c r="Q765" s="266">
        <v>13298.84</v>
      </c>
      <c r="R765" s="266">
        <v>16761.46</v>
      </c>
      <c r="S765" s="266"/>
      <c r="T765" s="266"/>
      <c r="U765" s="266"/>
      <c r="V765" s="266"/>
      <c r="W765" s="266"/>
      <c r="X765" s="266"/>
      <c r="Y765" s="266"/>
      <c r="Z765" s="266"/>
      <c r="AA765" s="266"/>
      <c r="AB765" s="266"/>
      <c r="AC765" s="266"/>
      <c r="AD765" s="266"/>
      <c r="AE765" s="266"/>
      <c r="AF765" s="266"/>
      <c r="AG765" s="266"/>
      <c r="AH765" s="266"/>
      <c r="AI765" s="266"/>
      <c r="AJ765" s="266"/>
      <c r="AK765" s="266"/>
      <c r="AL765" s="266"/>
      <c r="AM765" s="266"/>
      <c r="AN765" s="266">
        <v>2331.96</v>
      </c>
      <c r="AO765" s="266">
        <v>2347.11</v>
      </c>
      <c r="AP765" s="266">
        <v>2362.37</v>
      </c>
      <c r="AQ765" s="266"/>
      <c r="AR765" s="266"/>
      <c r="AS765" s="266"/>
      <c r="AT765" s="266"/>
      <c r="AU765" s="266"/>
      <c r="AV765" s="266"/>
      <c r="AW765" s="266"/>
      <c r="AX765" s="266"/>
      <c r="AY765" s="266"/>
      <c r="AZ765" s="266"/>
      <c r="BA765" s="266"/>
      <c r="BB765" s="266"/>
      <c r="BC765" s="266">
        <v>2569.96</v>
      </c>
      <c r="BD765" s="266"/>
      <c r="BE765" s="266">
        <v>2603.48</v>
      </c>
      <c r="BF765" s="266"/>
      <c r="BG765" s="266"/>
      <c r="BH765" s="266"/>
      <c r="BI765" s="266"/>
      <c r="BJ765" s="266"/>
      <c r="BK765" s="266">
        <v>2706.68</v>
      </c>
      <c r="BL765" s="274"/>
      <c r="BM765" s="274"/>
      <c r="BN765" s="274">
        <v>1839.9</v>
      </c>
      <c r="BO765" s="274"/>
      <c r="BP765" s="77"/>
    </row>
    <row r="766" spans="1:68" ht="12.75" x14ac:dyDescent="0.2">
      <c r="A766" s="267"/>
      <c r="B766" s="267"/>
      <c r="C766" s="506"/>
      <c r="D766" s="500"/>
      <c r="E766" s="500"/>
      <c r="F766" s="500"/>
      <c r="G766" s="500"/>
      <c r="H766" s="501"/>
      <c r="I766" s="273" t="s">
        <v>156</v>
      </c>
      <c r="J766" s="269">
        <v>174.18199999999999</v>
      </c>
      <c r="K766" s="270"/>
      <c r="L766" s="275">
        <v>55.960000000000946</v>
      </c>
      <c r="M766" s="275">
        <v>12815.47</v>
      </c>
      <c r="N766" s="275">
        <v>0</v>
      </c>
      <c r="O766" s="275">
        <v>12815.47</v>
      </c>
      <c r="P766" s="270"/>
      <c r="Q766" s="275">
        <v>57.82</v>
      </c>
      <c r="R766" s="270"/>
      <c r="S766" s="270"/>
      <c r="T766" s="270"/>
      <c r="U766" s="270"/>
      <c r="V766" s="270"/>
      <c r="W766" s="270"/>
      <c r="X766" s="270"/>
      <c r="Y766" s="270"/>
      <c r="Z766" s="270"/>
      <c r="AA766" s="270"/>
      <c r="AB766" s="270"/>
      <c r="AC766" s="270"/>
      <c r="AD766" s="270"/>
      <c r="AE766" s="270"/>
      <c r="AF766" s="270"/>
      <c r="AG766" s="270"/>
      <c r="AH766" s="270"/>
      <c r="AI766" s="270"/>
      <c r="AJ766" s="270"/>
      <c r="AK766" s="270"/>
      <c r="AL766" s="270"/>
      <c r="AM766" s="270"/>
      <c r="AN766" s="276">
        <v>26.127300000000002</v>
      </c>
      <c r="AO766" s="276">
        <v>26.127300000000002</v>
      </c>
      <c r="AP766" s="276">
        <v>26.127300000000002</v>
      </c>
      <c r="AQ766" s="270"/>
      <c r="AR766" s="270"/>
      <c r="AS766" s="270"/>
      <c r="AT766" s="270"/>
      <c r="AU766" s="270"/>
      <c r="AV766" s="270"/>
      <c r="AW766" s="270"/>
      <c r="AX766" s="270"/>
      <c r="AY766" s="270"/>
      <c r="AZ766" s="270"/>
      <c r="BA766" s="270"/>
      <c r="BB766" s="270"/>
      <c r="BC766" s="276">
        <v>26.127300000000002</v>
      </c>
      <c r="BD766" s="270"/>
      <c r="BE766" s="276">
        <v>26.127300000000002</v>
      </c>
      <c r="BF766" s="270"/>
      <c r="BG766" s="270"/>
      <c r="BH766" s="270"/>
      <c r="BI766" s="270"/>
      <c r="BJ766" s="270"/>
      <c r="BK766" s="276">
        <v>26.127300000000002</v>
      </c>
      <c r="BL766" s="270"/>
      <c r="BM766" s="270"/>
      <c r="BN766" s="276">
        <v>17.418199999999999</v>
      </c>
      <c r="BO766" s="270"/>
      <c r="BP766"/>
    </row>
    <row r="767" spans="1:68" ht="12.75" x14ac:dyDescent="0.2">
      <c r="A767" s="268"/>
      <c r="B767" s="271">
        <v>276</v>
      </c>
      <c r="C767" s="506" t="s">
        <v>621</v>
      </c>
      <c r="D767" s="500" t="s">
        <v>1310</v>
      </c>
      <c r="E767" s="500"/>
      <c r="F767" s="500"/>
      <c r="G767" s="500"/>
      <c r="H767" s="501" t="s">
        <v>207</v>
      </c>
      <c r="I767" s="268"/>
      <c r="J767" s="268"/>
      <c r="K767" s="272">
        <v>389.89</v>
      </c>
      <c r="L767" s="272">
        <v>391.64</v>
      </c>
      <c r="M767" s="272">
        <v>402.84</v>
      </c>
      <c r="N767" s="272">
        <v>0</v>
      </c>
      <c r="O767" s="272">
        <v>402.84</v>
      </c>
      <c r="P767" s="272">
        <v>402.84</v>
      </c>
      <c r="Q767" s="272">
        <v>404.65</v>
      </c>
      <c r="R767" s="272">
        <v>509.93</v>
      </c>
      <c r="S767" s="272"/>
      <c r="T767" s="272"/>
      <c r="U767" s="272"/>
      <c r="V767" s="272"/>
      <c r="W767" s="272"/>
      <c r="X767" s="272"/>
      <c r="Y767" s="272"/>
      <c r="Z767" s="272"/>
      <c r="AA767" s="272"/>
      <c r="AB767" s="272"/>
      <c r="AC767" s="272"/>
      <c r="AD767" s="272"/>
      <c r="AE767" s="272"/>
      <c r="AF767" s="272"/>
      <c r="AG767" s="272"/>
      <c r="AH767" s="272"/>
      <c r="AI767" s="272"/>
      <c r="AJ767" s="272"/>
      <c r="AK767" s="272"/>
      <c r="AL767" s="272"/>
      <c r="AM767" s="272"/>
      <c r="AN767" s="272">
        <v>70.95</v>
      </c>
      <c r="AO767" s="272">
        <v>71.41</v>
      </c>
      <c r="AP767" s="272">
        <v>71.88</v>
      </c>
      <c r="AQ767" s="272"/>
      <c r="AR767" s="272"/>
      <c r="AS767" s="272"/>
      <c r="AT767" s="272"/>
      <c r="AU767" s="272"/>
      <c r="AV767" s="272"/>
      <c r="AW767" s="272"/>
      <c r="AX767" s="272"/>
      <c r="AY767" s="272"/>
      <c r="AZ767" s="272"/>
      <c r="BA767" s="272"/>
      <c r="BB767" s="272"/>
      <c r="BC767" s="272">
        <v>78.19</v>
      </c>
      <c r="BD767" s="272"/>
      <c r="BE767" s="272">
        <v>79.209999999999994</v>
      </c>
      <c r="BF767" s="272"/>
      <c r="BG767" s="272"/>
      <c r="BH767" s="272"/>
      <c r="BI767" s="272"/>
      <c r="BJ767" s="272"/>
      <c r="BK767" s="272">
        <v>82.35</v>
      </c>
      <c r="BL767" s="275"/>
      <c r="BM767" s="275"/>
      <c r="BN767" s="275">
        <v>55.94</v>
      </c>
      <c r="BO767" s="275"/>
      <c r="BP767" s="77"/>
    </row>
    <row r="768" spans="1:68" ht="12.75" x14ac:dyDescent="0.2">
      <c r="A768" s="267"/>
      <c r="B768" s="267"/>
      <c r="C768" s="506"/>
      <c r="D768" s="500"/>
      <c r="E768" s="500"/>
      <c r="F768" s="500"/>
      <c r="G768" s="500"/>
      <c r="H768" s="501"/>
      <c r="I768" s="273" t="s">
        <v>156</v>
      </c>
      <c r="J768" s="269">
        <v>224.04599999999999</v>
      </c>
      <c r="K768" s="270"/>
      <c r="L768" s="275">
        <v>1.75</v>
      </c>
      <c r="M768" s="275">
        <v>389.89</v>
      </c>
      <c r="N768" s="275">
        <v>0</v>
      </c>
      <c r="O768" s="275">
        <v>389.89</v>
      </c>
      <c r="P768" s="270"/>
      <c r="Q768" s="275">
        <v>1.81</v>
      </c>
      <c r="R768" s="270"/>
      <c r="S768" s="270"/>
      <c r="T768" s="270"/>
      <c r="U768" s="270"/>
      <c r="V768" s="270"/>
      <c r="W768" s="270"/>
      <c r="X768" s="270"/>
      <c r="Y768" s="270"/>
      <c r="Z768" s="270"/>
      <c r="AA768" s="270"/>
      <c r="AB768" s="270"/>
      <c r="AC768" s="270"/>
      <c r="AD768" s="270"/>
      <c r="AE768" s="270"/>
      <c r="AF768" s="270"/>
      <c r="AG768" s="270"/>
      <c r="AH768" s="270"/>
      <c r="AI768" s="270"/>
      <c r="AJ768" s="270"/>
      <c r="AK768" s="270"/>
      <c r="AL768" s="270"/>
      <c r="AM768" s="270"/>
      <c r="AN768" s="276">
        <v>33.606900000000003</v>
      </c>
      <c r="AO768" s="276">
        <v>33.606900000000003</v>
      </c>
      <c r="AP768" s="276">
        <v>33.606900000000003</v>
      </c>
      <c r="AQ768" s="270"/>
      <c r="AR768" s="270"/>
      <c r="AS768" s="270"/>
      <c r="AT768" s="270"/>
      <c r="AU768" s="270"/>
      <c r="AV768" s="270"/>
      <c r="AW768" s="270"/>
      <c r="AX768" s="270"/>
      <c r="AY768" s="270"/>
      <c r="AZ768" s="270"/>
      <c r="BA768" s="270"/>
      <c r="BB768" s="270"/>
      <c r="BC768" s="276">
        <v>33.606900000000003</v>
      </c>
      <c r="BD768" s="270"/>
      <c r="BE768" s="276">
        <v>33.606900000000003</v>
      </c>
      <c r="BF768" s="270"/>
      <c r="BG768" s="270"/>
      <c r="BH768" s="270"/>
      <c r="BI768" s="270"/>
      <c r="BJ768" s="270"/>
      <c r="BK768" s="276">
        <v>33.606900000000003</v>
      </c>
      <c r="BL768" s="270"/>
      <c r="BM768" s="270"/>
      <c r="BN768" s="276">
        <v>22.404599999999999</v>
      </c>
      <c r="BO768" s="270"/>
      <c r="BP768"/>
    </row>
    <row r="769" spans="1:68" ht="12.75" x14ac:dyDescent="0.2">
      <c r="A769" s="268"/>
      <c r="B769" s="271">
        <v>277</v>
      </c>
      <c r="C769" s="506" t="s">
        <v>621</v>
      </c>
      <c r="D769" s="500" t="s">
        <v>1311</v>
      </c>
      <c r="E769" s="500"/>
      <c r="F769" s="500"/>
      <c r="G769" s="500"/>
      <c r="H769" s="501" t="s">
        <v>170</v>
      </c>
      <c r="I769" s="268"/>
      <c r="J769" s="268"/>
      <c r="K769" s="272">
        <v>6522.65</v>
      </c>
      <c r="L769" s="272">
        <v>6522.65</v>
      </c>
      <c r="M769" s="272">
        <v>6739.24</v>
      </c>
      <c r="N769" s="272">
        <v>0</v>
      </c>
      <c r="O769" s="272">
        <v>6739.24</v>
      </c>
      <c r="P769" s="272">
        <v>6739.24</v>
      </c>
      <c r="Q769" s="272">
        <v>6739.24</v>
      </c>
      <c r="R769" s="272">
        <v>8531.01</v>
      </c>
      <c r="S769" s="272"/>
      <c r="T769" s="272"/>
      <c r="U769" s="272"/>
      <c r="V769" s="272"/>
      <c r="W769" s="272"/>
      <c r="X769" s="272"/>
      <c r="Y769" s="272"/>
      <c r="Z769" s="272"/>
      <c r="AA769" s="272"/>
      <c r="AB769" s="272"/>
      <c r="AC769" s="272"/>
      <c r="AD769" s="272"/>
      <c r="AE769" s="272"/>
      <c r="AF769" s="272"/>
      <c r="AG769" s="272"/>
      <c r="AH769" s="272"/>
      <c r="AI769" s="272"/>
      <c r="AJ769" s="272"/>
      <c r="AK769" s="272"/>
      <c r="AL769" s="272"/>
      <c r="AM769" s="272"/>
      <c r="AN769" s="272">
        <v>1186.8900000000001</v>
      </c>
      <c r="AO769" s="272">
        <v>1194.6099999999999</v>
      </c>
      <c r="AP769" s="272">
        <v>1202.3699999999999</v>
      </c>
      <c r="AQ769" s="272"/>
      <c r="AR769" s="272"/>
      <c r="AS769" s="272"/>
      <c r="AT769" s="272"/>
      <c r="AU769" s="272"/>
      <c r="AV769" s="272"/>
      <c r="AW769" s="272"/>
      <c r="AX769" s="272"/>
      <c r="AY769" s="272"/>
      <c r="AZ769" s="272"/>
      <c r="BA769" s="272"/>
      <c r="BB769" s="272"/>
      <c r="BC769" s="272">
        <v>1308.03</v>
      </c>
      <c r="BD769" s="272"/>
      <c r="BE769" s="272">
        <v>1325.09</v>
      </c>
      <c r="BF769" s="272"/>
      <c r="BG769" s="272"/>
      <c r="BH769" s="272"/>
      <c r="BI769" s="272"/>
      <c r="BJ769" s="272"/>
      <c r="BK769" s="272">
        <v>1377.62</v>
      </c>
      <c r="BL769" s="275"/>
      <c r="BM769" s="275"/>
      <c r="BN769" s="275">
        <v>936.4</v>
      </c>
      <c r="BO769" s="275"/>
      <c r="BP769" s="77"/>
    </row>
    <row r="770" spans="1:68" ht="12.75" x14ac:dyDescent="0.2">
      <c r="A770" s="267"/>
      <c r="B770" s="267"/>
      <c r="C770" s="506"/>
      <c r="D770" s="500"/>
      <c r="E770" s="500"/>
      <c r="F770" s="500"/>
      <c r="G770" s="500"/>
      <c r="H770" s="501"/>
      <c r="I770" s="273" t="s">
        <v>1300</v>
      </c>
      <c r="J770" s="269">
        <v>422.22460999999998</v>
      </c>
      <c r="K770" s="270"/>
      <c r="L770" s="275">
        <v>0</v>
      </c>
      <c r="M770" s="275">
        <v>6522.65</v>
      </c>
      <c r="N770" s="275">
        <v>0</v>
      </c>
      <c r="O770" s="275">
        <v>6522.65</v>
      </c>
      <c r="P770" s="270"/>
      <c r="Q770" s="275"/>
      <c r="R770" s="270"/>
      <c r="S770" s="270"/>
      <c r="T770" s="270"/>
      <c r="U770" s="270"/>
      <c r="V770" s="270"/>
      <c r="W770" s="270"/>
      <c r="X770" s="270"/>
      <c r="Y770" s="270"/>
      <c r="Z770" s="270"/>
      <c r="AA770" s="270"/>
      <c r="AB770" s="270"/>
      <c r="AC770" s="270"/>
      <c r="AD770" s="270"/>
      <c r="AE770" s="270"/>
      <c r="AF770" s="270"/>
      <c r="AG770" s="270"/>
      <c r="AH770" s="270"/>
      <c r="AI770" s="270"/>
      <c r="AJ770" s="270"/>
      <c r="AK770" s="270"/>
      <c r="AL770" s="270"/>
      <c r="AM770" s="270"/>
      <c r="AN770" s="276">
        <v>63.3336915</v>
      </c>
      <c r="AO770" s="276">
        <v>63.3336915</v>
      </c>
      <c r="AP770" s="276">
        <v>63.3336915</v>
      </c>
      <c r="AQ770" s="270"/>
      <c r="AR770" s="270"/>
      <c r="AS770" s="270"/>
      <c r="AT770" s="270"/>
      <c r="AU770" s="270"/>
      <c r="AV770" s="270"/>
      <c r="AW770" s="270"/>
      <c r="AX770" s="270"/>
      <c r="AY770" s="270"/>
      <c r="AZ770" s="270"/>
      <c r="BA770" s="270"/>
      <c r="BB770" s="270"/>
      <c r="BC770" s="276">
        <v>63.3336915</v>
      </c>
      <c r="BD770" s="270"/>
      <c r="BE770" s="276">
        <v>63.3336915</v>
      </c>
      <c r="BF770" s="270"/>
      <c r="BG770" s="270"/>
      <c r="BH770" s="270"/>
      <c r="BI770" s="270"/>
      <c r="BJ770" s="270"/>
      <c r="BK770" s="276">
        <v>63.3336915</v>
      </c>
      <c r="BL770" s="270"/>
      <c r="BM770" s="270"/>
      <c r="BN770" s="276">
        <v>42.222461000000003</v>
      </c>
      <c r="BO770" s="270"/>
      <c r="BP770"/>
    </row>
    <row r="771" spans="1:68" ht="12.75" x14ac:dyDescent="0.2">
      <c r="A771" s="268"/>
      <c r="B771" s="271">
        <v>278</v>
      </c>
      <c r="C771" s="506" t="s">
        <v>621</v>
      </c>
      <c r="D771" s="507" t="s">
        <v>1312</v>
      </c>
      <c r="E771" s="507"/>
      <c r="F771" s="507"/>
      <c r="G771" s="507"/>
      <c r="H771" s="501" t="s">
        <v>149</v>
      </c>
      <c r="I771" s="268"/>
      <c r="J771" s="268"/>
      <c r="K771" s="272">
        <v>12856.74</v>
      </c>
      <c r="L771" s="272">
        <v>12856.74</v>
      </c>
      <c r="M771" s="272">
        <v>13283.66</v>
      </c>
      <c r="N771" s="272">
        <v>0</v>
      </c>
      <c r="O771" s="272">
        <v>13283.66</v>
      </c>
      <c r="P771" s="272">
        <v>13283.66</v>
      </c>
      <c r="Q771" s="272">
        <v>13283.66</v>
      </c>
      <c r="R771" s="272">
        <v>16815.439999999999</v>
      </c>
      <c r="S771" s="272"/>
      <c r="T771" s="272"/>
      <c r="U771" s="272"/>
      <c r="V771" s="272"/>
      <c r="W771" s="272"/>
      <c r="X771" s="272"/>
      <c r="Y771" s="272"/>
      <c r="Z771" s="272"/>
      <c r="AA771" s="272"/>
      <c r="AB771" s="272"/>
      <c r="AC771" s="272"/>
      <c r="AD771" s="272"/>
      <c r="AE771" s="272"/>
      <c r="AF771" s="272"/>
      <c r="AG771" s="272"/>
      <c r="AH771" s="272"/>
      <c r="AI771" s="272"/>
      <c r="AJ771" s="272"/>
      <c r="AK771" s="272"/>
      <c r="AL771" s="272"/>
      <c r="AM771" s="272"/>
      <c r="AN771" s="272">
        <v>2339.4699999999998</v>
      </c>
      <c r="AO771" s="272">
        <v>2354.6799999999998</v>
      </c>
      <c r="AP771" s="272">
        <v>2369.98</v>
      </c>
      <c r="AQ771" s="272"/>
      <c r="AR771" s="272"/>
      <c r="AS771" s="272"/>
      <c r="AT771" s="272"/>
      <c r="AU771" s="272"/>
      <c r="AV771" s="272"/>
      <c r="AW771" s="272"/>
      <c r="AX771" s="272"/>
      <c r="AY771" s="272"/>
      <c r="AZ771" s="272"/>
      <c r="BA771" s="272"/>
      <c r="BB771" s="272"/>
      <c r="BC771" s="272">
        <v>2578.25</v>
      </c>
      <c r="BD771" s="272"/>
      <c r="BE771" s="272">
        <v>2611.87</v>
      </c>
      <c r="BF771" s="272"/>
      <c r="BG771" s="272"/>
      <c r="BH771" s="272"/>
      <c r="BI771" s="272"/>
      <c r="BJ771" s="272"/>
      <c r="BK771" s="272">
        <v>2715.4</v>
      </c>
      <c r="BL771" s="275"/>
      <c r="BM771" s="275"/>
      <c r="BN771" s="275">
        <v>1845.79</v>
      </c>
      <c r="BO771" s="275"/>
      <c r="BP771" s="77"/>
    </row>
    <row r="772" spans="1:68" ht="12.75" x14ac:dyDescent="0.2">
      <c r="A772" s="267"/>
      <c r="B772" s="267"/>
      <c r="C772" s="506"/>
      <c r="D772" s="507"/>
      <c r="E772" s="507"/>
      <c r="F772" s="507"/>
      <c r="G772" s="507"/>
      <c r="H772" s="501"/>
      <c r="I772" s="273" t="s">
        <v>178</v>
      </c>
      <c r="J772" s="269">
        <v>422.22460999999998</v>
      </c>
      <c r="K772" s="270"/>
      <c r="L772" s="275">
        <v>0</v>
      </c>
      <c r="M772" s="275">
        <v>12856.74</v>
      </c>
      <c r="N772" s="275">
        <v>0</v>
      </c>
      <c r="O772" s="275">
        <v>12856.74</v>
      </c>
      <c r="P772" s="270"/>
      <c r="Q772" s="275"/>
      <c r="R772" s="270"/>
      <c r="S772" s="270"/>
      <c r="T772" s="270"/>
      <c r="U772" s="270"/>
      <c r="V772" s="270"/>
      <c r="W772" s="270"/>
      <c r="X772" s="270"/>
      <c r="Y772" s="270"/>
      <c r="Z772" s="270"/>
      <c r="AA772" s="270"/>
      <c r="AB772" s="270"/>
      <c r="AC772" s="270"/>
      <c r="AD772" s="270"/>
      <c r="AE772" s="270"/>
      <c r="AF772" s="270"/>
      <c r="AG772" s="270"/>
      <c r="AH772" s="270"/>
      <c r="AI772" s="270"/>
      <c r="AJ772" s="270"/>
      <c r="AK772" s="270"/>
      <c r="AL772" s="270"/>
      <c r="AM772" s="270"/>
      <c r="AN772" s="276">
        <v>63.3336915</v>
      </c>
      <c r="AO772" s="276">
        <v>63.3336915</v>
      </c>
      <c r="AP772" s="276">
        <v>63.3336915</v>
      </c>
      <c r="AQ772" s="270"/>
      <c r="AR772" s="270"/>
      <c r="AS772" s="270"/>
      <c r="AT772" s="270"/>
      <c r="AU772" s="270"/>
      <c r="AV772" s="270"/>
      <c r="AW772" s="270"/>
      <c r="AX772" s="270"/>
      <c r="AY772" s="270"/>
      <c r="AZ772" s="270"/>
      <c r="BA772" s="270"/>
      <c r="BB772" s="270"/>
      <c r="BC772" s="276">
        <v>63.3336915</v>
      </c>
      <c r="BD772" s="270"/>
      <c r="BE772" s="276">
        <v>63.3336915</v>
      </c>
      <c r="BF772" s="270"/>
      <c r="BG772" s="270"/>
      <c r="BH772" s="270"/>
      <c r="BI772" s="270"/>
      <c r="BJ772" s="270"/>
      <c r="BK772" s="276">
        <v>63.3336915</v>
      </c>
      <c r="BL772" s="270"/>
      <c r="BM772" s="270"/>
      <c r="BN772" s="276">
        <v>42.222461000000003</v>
      </c>
      <c r="BO772" s="270"/>
      <c r="BP772"/>
    </row>
    <row r="773" spans="1:68" ht="12.75" x14ac:dyDescent="0.2">
      <c r="A773" s="261"/>
      <c r="B773" s="261"/>
      <c r="C773" s="262" t="s">
        <v>1327</v>
      </c>
      <c r="D773" s="502" t="s">
        <v>1313</v>
      </c>
      <c r="E773" s="502"/>
      <c r="F773" s="502"/>
      <c r="G773" s="502"/>
      <c r="H773" s="261"/>
      <c r="I773" s="261"/>
      <c r="J773" s="261"/>
      <c r="K773" s="263">
        <v>6139.05</v>
      </c>
      <c r="L773" s="263">
        <v>6139.05</v>
      </c>
      <c r="M773" s="263">
        <v>6342.9</v>
      </c>
      <c r="N773" s="263">
        <v>0</v>
      </c>
      <c r="O773" s="263">
        <v>6342.9</v>
      </c>
      <c r="P773" s="263">
        <v>6342.9</v>
      </c>
      <c r="Q773" s="263">
        <v>6342.9</v>
      </c>
      <c r="R773" s="263">
        <v>7725.369999999999</v>
      </c>
      <c r="S773" s="263">
        <v>0</v>
      </c>
      <c r="T773" s="263">
        <v>0</v>
      </c>
      <c r="U773" s="263">
        <v>0</v>
      </c>
      <c r="V773" s="263">
        <v>0</v>
      </c>
      <c r="W773" s="263">
        <v>0</v>
      </c>
      <c r="X773" s="263">
        <v>0</v>
      </c>
      <c r="Y773" s="263">
        <v>0</v>
      </c>
      <c r="Z773" s="263">
        <v>0</v>
      </c>
      <c r="AA773" s="263">
        <v>0</v>
      </c>
      <c r="AB773" s="263">
        <v>0</v>
      </c>
      <c r="AC773" s="263">
        <v>0</v>
      </c>
      <c r="AD773" s="263">
        <v>0</v>
      </c>
      <c r="AE773" s="263">
        <v>0</v>
      </c>
      <c r="AF773" s="263">
        <v>0</v>
      </c>
      <c r="AG773" s="263">
        <v>0</v>
      </c>
      <c r="AH773" s="263">
        <v>0</v>
      </c>
      <c r="AI773" s="263">
        <v>0</v>
      </c>
      <c r="AJ773" s="263">
        <v>0</v>
      </c>
      <c r="AK773" s="263">
        <v>0</v>
      </c>
      <c r="AL773" s="263">
        <v>0</v>
      </c>
      <c r="AM773" s="263">
        <v>0</v>
      </c>
      <c r="AN773" s="263">
        <v>1117.0899999999999</v>
      </c>
      <c r="AO773" s="263">
        <v>1124.3599999999999</v>
      </c>
      <c r="AP773" s="263">
        <v>1131.6600000000001</v>
      </c>
      <c r="AQ773" s="263">
        <v>0</v>
      </c>
      <c r="AR773" s="263">
        <v>0</v>
      </c>
      <c r="AS773" s="263">
        <v>0</v>
      </c>
      <c r="AT773" s="263">
        <v>0</v>
      </c>
      <c r="AU773" s="263">
        <v>0</v>
      </c>
      <c r="AV773" s="263">
        <v>1176.52</v>
      </c>
      <c r="AW773" s="263">
        <v>1184.17</v>
      </c>
      <c r="AX773" s="263">
        <v>1191.8699999999999</v>
      </c>
      <c r="AY773" s="263">
        <v>799.7</v>
      </c>
      <c r="AZ773" s="263">
        <v>0</v>
      </c>
      <c r="BA773" s="263">
        <v>0</v>
      </c>
      <c r="BB773" s="263">
        <v>0</v>
      </c>
      <c r="BC773" s="263">
        <v>0</v>
      </c>
      <c r="BD773" s="263">
        <v>0</v>
      </c>
      <c r="BE773" s="263">
        <v>0</v>
      </c>
      <c r="BF773" s="263">
        <v>0</v>
      </c>
      <c r="BG773" s="263">
        <v>0</v>
      </c>
      <c r="BH773" s="263">
        <v>0</v>
      </c>
      <c r="BI773" s="263">
        <v>0</v>
      </c>
      <c r="BJ773" s="263">
        <v>0</v>
      </c>
      <c r="BK773" s="263">
        <v>0</v>
      </c>
      <c r="BL773" s="263">
        <v>0</v>
      </c>
      <c r="BM773" s="263">
        <v>0</v>
      </c>
      <c r="BN773" s="263">
        <v>0</v>
      </c>
      <c r="BO773" s="263">
        <v>0</v>
      </c>
      <c r="BP773" s="78">
        <v>0</v>
      </c>
    </row>
    <row r="774" spans="1:68" ht="12.75" x14ac:dyDescent="0.2">
      <c r="A774" s="264"/>
      <c r="B774" s="265">
        <v>328</v>
      </c>
      <c r="C774" s="508" t="s">
        <v>621</v>
      </c>
      <c r="D774" s="509" t="s">
        <v>1314</v>
      </c>
      <c r="E774" s="509"/>
      <c r="F774" s="509"/>
      <c r="G774" s="509"/>
      <c r="H774" s="510" t="s">
        <v>828</v>
      </c>
      <c r="I774" s="264"/>
      <c r="J774" s="264"/>
      <c r="K774" s="266">
        <v>6139.05</v>
      </c>
      <c r="L774" s="266">
        <v>6139.05</v>
      </c>
      <c r="M774" s="266">
        <v>6342.9</v>
      </c>
      <c r="N774" s="266">
        <v>0</v>
      </c>
      <c r="O774" s="266">
        <v>6342.9</v>
      </c>
      <c r="P774" s="266">
        <v>6342.9</v>
      </c>
      <c r="Q774" s="266">
        <v>6342.9</v>
      </c>
      <c r="R774" s="266">
        <v>7725.369999999999</v>
      </c>
      <c r="S774" s="266"/>
      <c r="T774" s="266"/>
      <c r="U774" s="266"/>
      <c r="V774" s="266"/>
      <c r="W774" s="266"/>
      <c r="X774" s="266"/>
      <c r="Y774" s="266"/>
      <c r="Z774" s="266"/>
      <c r="AA774" s="266"/>
      <c r="AB774" s="266"/>
      <c r="AC774" s="266"/>
      <c r="AD774" s="266"/>
      <c r="AE774" s="266"/>
      <c r="AF774" s="266"/>
      <c r="AG774" s="266"/>
      <c r="AH774" s="266"/>
      <c r="AI774" s="266"/>
      <c r="AJ774" s="266"/>
      <c r="AK774" s="266"/>
      <c r="AL774" s="266"/>
      <c r="AM774" s="266"/>
      <c r="AN774" s="266">
        <v>1117.0899999999999</v>
      </c>
      <c r="AO774" s="266">
        <v>1124.3599999999999</v>
      </c>
      <c r="AP774" s="266">
        <v>1131.6600000000001</v>
      </c>
      <c r="AQ774" s="266"/>
      <c r="AR774" s="266"/>
      <c r="AS774" s="266"/>
      <c r="AT774" s="266"/>
      <c r="AU774" s="266"/>
      <c r="AV774" s="266">
        <v>1176.52</v>
      </c>
      <c r="AW774" s="266">
        <v>1184.17</v>
      </c>
      <c r="AX774" s="266">
        <v>1191.8699999999999</v>
      </c>
      <c r="AY774" s="266">
        <v>799.7</v>
      </c>
      <c r="AZ774" s="266"/>
      <c r="BA774" s="266"/>
      <c r="BB774" s="266"/>
      <c r="BC774" s="266"/>
      <c r="BD774" s="266"/>
      <c r="BE774" s="266"/>
      <c r="BF774" s="266"/>
      <c r="BG774" s="266"/>
      <c r="BH774" s="266"/>
      <c r="BI774" s="266"/>
      <c r="BJ774" s="266"/>
      <c r="BK774" s="266"/>
      <c r="BL774" s="274"/>
      <c r="BM774" s="274"/>
      <c r="BN774" s="274"/>
      <c r="BO774" s="274"/>
      <c r="BP774" s="77"/>
    </row>
    <row r="775" spans="1:68" ht="12.75" x14ac:dyDescent="0.2">
      <c r="A775" s="267"/>
      <c r="B775" s="267"/>
      <c r="C775" s="506"/>
      <c r="D775" s="507"/>
      <c r="E775" s="507"/>
      <c r="F775" s="507"/>
      <c r="G775" s="507"/>
      <c r="H775" s="511"/>
      <c r="I775" s="273" t="s">
        <v>1315</v>
      </c>
      <c r="J775" s="269">
        <v>260.03129999999999</v>
      </c>
      <c r="K775" s="270"/>
      <c r="L775" s="275">
        <v>0</v>
      </c>
      <c r="M775" s="275">
        <v>6139.05</v>
      </c>
      <c r="N775" s="275">
        <v>0</v>
      </c>
      <c r="O775" s="275">
        <v>6139.05</v>
      </c>
      <c r="P775" s="270"/>
      <c r="Q775" s="275"/>
      <c r="R775" s="270"/>
      <c r="S775" s="270"/>
      <c r="T775" s="270"/>
      <c r="U775" s="270"/>
      <c r="V775" s="270"/>
      <c r="W775" s="270"/>
      <c r="X775" s="270"/>
      <c r="Y775" s="270"/>
      <c r="Z775" s="270"/>
      <c r="AA775" s="270"/>
      <c r="AB775" s="270"/>
      <c r="AC775" s="270"/>
      <c r="AD775" s="270"/>
      <c r="AE775" s="270"/>
      <c r="AF775" s="270"/>
      <c r="AG775" s="270"/>
      <c r="AH775" s="270"/>
      <c r="AI775" s="270"/>
      <c r="AJ775" s="270"/>
      <c r="AK775" s="270"/>
      <c r="AL775" s="270"/>
      <c r="AM775" s="270"/>
      <c r="AN775" s="276">
        <v>39.004694999999998</v>
      </c>
      <c r="AO775" s="276">
        <v>39.004694999999998</v>
      </c>
      <c r="AP775" s="276">
        <v>39.004694999999998</v>
      </c>
      <c r="AQ775" s="270"/>
      <c r="AR775" s="270"/>
      <c r="AS775" s="270"/>
      <c r="AT775" s="270"/>
      <c r="AU775" s="270"/>
      <c r="AV775" s="276">
        <v>39.004694999999998</v>
      </c>
      <c r="AW775" s="276">
        <v>39.004694999999998</v>
      </c>
      <c r="AX775" s="276">
        <v>39.004694999999998</v>
      </c>
      <c r="AY775" s="276">
        <v>26.003129999999999</v>
      </c>
      <c r="AZ775" s="270"/>
      <c r="BA775" s="270"/>
      <c r="BB775" s="270"/>
      <c r="BC775" s="270"/>
      <c r="BD775" s="270"/>
      <c r="BE775" s="270"/>
      <c r="BF775" s="270"/>
      <c r="BG775" s="270"/>
      <c r="BH775" s="270"/>
      <c r="BI775" s="270"/>
      <c r="BJ775" s="270"/>
      <c r="BK775" s="270"/>
      <c r="BL775" s="270"/>
      <c r="BM775" s="270"/>
      <c r="BN775" s="270"/>
      <c r="BO775" s="270"/>
      <c r="BP775"/>
    </row>
    <row r="776" spans="1:68" ht="12.75" x14ac:dyDescent="0.2">
      <c r="A776" s="261"/>
      <c r="B776" s="261"/>
      <c r="C776" s="262" t="s">
        <v>1316</v>
      </c>
      <c r="D776" s="502" t="s">
        <v>1317</v>
      </c>
      <c r="E776" s="502"/>
      <c r="F776" s="502"/>
      <c r="G776" s="502"/>
      <c r="H776" s="261"/>
      <c r="I776" s="261"/>
      <c r="J776" s="261"/>
      <c r="K776" s="263">
        <v>27088.06</v>
      </c>
      <c r="L776" s="263">
        <v>27089.96</v>
      </c>
      <c r="M776" s="263">
        <v>27987.530000000002</v>
      </c>
      <c r="N776" s="263">
        <v>0</v>
      </c>
      <c r="O776" s="263">
        <v>27987.530000000002</v>
      </c>
      <c r="P776" s="263">
        <v>27987.530000000002</v>
      </c>
      <c r="Q776" s="263">
        <v>27988.31</v>
      </c>
      <c r="R776" s="263">
        <v>29906.720000000001</v>
      </c>
      <c r="S776" s="263">
        <v>0</v>
      </c>
      <c r="T776" s="263">
        <v>0</v>
      </c>
      <c r="U776" s="263">
        <v>0</v>
      </c>
      <c r="V776" s="263">
        <v>0</v>
      </c>
      <c r="W776" s="263">
        <v>0</v>
      </c>
      <c r="X776" s="263">
        <v>0</v>
      </c>
      <c r="Y776" s="263">
        <v>0</v>
      </c>
      <c r="Z776" s="263">
        <v>14899.41</v>
      </c>
      <c r="AA776" s="263">
        <v>15007.310000000001</v>
      </c>
      <c r="AB776" s="263">
        <v>0</v>
      </c>
      <c r="AC776" s="263">
        <v>0</v>
      </c>
      <c r="AD776" s="263">
        <v>0</v>
      </c>
      <c r="AE776" s="263">
        <v>0</v>
      </c>
      <c r="AF776" s="263">
        <v>0</v>
      </c>
      <c r="AG776" s="263">
        <v>0</v>
      </c>
      <c r="AH776" s="263">
        <v>0</v>
      </c>
      <c r="AI776" s="263">
        <v>0</v>
      </c>
      <c r="AJ776" s="263">
        <v>0</v>
      </c>
      <c r="AK776" s="263">
        <v>0</v>
      </c>
      <c r="AL776" s="263">
        <v>0</v>
      </c>
      <c r="AM776" s="263">
        <v>0</v>
      </c>
      <c r="AN776" s="263">
        <v>0</v>
      </c>
      <c r="AO776" s="263">
        <v>0</v>
      </c>
      <c r="AP776" s="263">
        <v>0</v>
      </c>
      <c r="AQ776" s="263">
        <v>0</v>
      </c>
      <c r="AR776" s="263">
        <v>0</v>
      </c>
      <c r="AS776" s="263">
        <v>0</v>
      </c>
      <c r="AT776" s="263">
        <v>0</v>
      </c>
      <c r="AU776" s="263">
        <v>0</v>
      </c>
      <c r="AV776" s="263">
        <v>0</v>
      </c>
      <c r="AW776" s="263">
        <v>0</v>
      </c>
      <c r="AX776" s="263">
        <v>0</v>
      </c>
      <c r="AY776" s="263">
        <v>0</v>
      </c>
      <c r="AZ776" s="263">
        <v>0</v>
      </c>
      <c r="BA776" s="263">
        <v>0</v>
      </c>
      <c r="BB776" s="263">
        <v>0</v>
      </c>
      <c r="BC776" s="263">
        <v>0</v>
      </c>
      <c r="BD776" s="263">
        <v>0</v>
      </c>
      <c r="BE776" s="263">
        <v>0</v>
      </c>
      <c r="BF776" s="263">
        <v>0</v>
      </c>
      <c r="BG776" s="263">
        <v>0</v>
      </c>
      <c r="BH776" s="263">
        <v>0</v>
      </c>
      <c r="BI776" s="263">
        <v>0</v>
      </c>
      <c r="BJ776" s="263">
        <v>0</v>
      </c>
      <c r="BK776" s="263">
        <v>0</v>
      </c>
      <c r="BL776" s="263">
        <v>0</v>
      </c>
      <c r="BM776" s="263">
        <v>0</v>
      </c>
      <c r="BN776" s="263">
        <v>0</v>
      </c>
      <c r="BO776" s="263">
        <v>0</v>
      </c>
      <c r="BP776" s="78">
        <v>0</v>
      </c>
    </row>
    <row r="777" spans="1:68" ht="12.75" x14ac:dyDescent="0.2">
      <c r="A777" s="264"/>
      <c r="B777" s="265">
        <v>353</v>
      </c>
      <c r="C777" s="503" t="s">
        <v>1137</v>
      </c>
      <c r="D777" s="504" t="s">
        <v>1138</v>
      </c>
      <c r="E777" s="504"/>
      <c r="F777" s="504"/>
      <c r="G777" s="504"/>
      <c r="H777" s="505" t="s">
        <v>103</v>
      </c>
      <c r="I777" s="264"/>
      <c r="J777" s="264"/>
      <c r="K777" s="266">
        <v>421.26</v>
      </c>
      <c r="L777" s="266">
        <v>423.16</v>
      </c>
      <c r="M777" s="266">
        <v>435.25</v>
      </c>
      <c r="N777" s="266">
        <v>0</v>
      </c>
      <c r="O777" s="266">
        <v>435.25</v>
      </c>
      <c r="P777" s="266">
        <v>435.25</v>
      </c>
      <c r="Q777" s="266">
        <v>437.21</v>
      </c>
      <c r="R777" s="266">
        <v>465.90999999999997</v>
      </c>
      <c r="S777" s="266"/>
      <c r="T777" s="266"/>
      <c r="U777" s="266"/>
      <c r="V777" s="266"/>
      <c r="W777" s="266"/>
      <c r="X777" s="266"/>
      <c r="Y777" s="266"/>
      <c r="Z777" s="266">
        <v>232.53</v>
      </c>
      <c r="AA777" s="266">
        <v>233.38</v>
      </c>
      <c r="AB777" s="266"/>
      <c r="AC777" s="266"/>
      <c r="AD777" s="266"/>
      <c r="AE777" s="266"/>
      <c r="AF777" s="266"/>
      <c r="AG777" s="266"/>
      <c r="AH777" s="266"/>
      <c r="AI777" s="266"/>
      <c r="AJ777" s="266"/>
      <c r="AK777" s="266"/>
      <c r="AL777" s="266"/>
      <c r="AM777" s="266"/>
      <c r="AN777" s="266"/>
      <c r="AO777" s="266"/>
      <c r="AP777" s="266"/>
      <c r="AQ777" s="266"/>
      <c r="AR777" s="266"/>
      <c r="AS777" s="266"/>
      <c r="AT777" s="266"/>
      <c r="AU777" s="266"/>
      <c r="AV777" s="266"/>
      <c r="AW777" s="266"/>
      <c r="AX777" s="266"/>
      <c r="AY777" s="266"/>
      <c r="AZ777" s="266"/>
      <c r="BA777" s="266"/>
      <c r="BB777" s="266"/>
      <c r="BC777" s="266"/>
      <c r="BD777" s="266"/>
      <c r="BE777" s="266"/>
      <c r="BF777" s="266"/>
      <c r="BG777" s="266"/>
      <c r="BH777" s="266"/>
      <c r="BI777" s="266"/>
      <c r="BJ777" s="266"/>
      <c r="BK777" s="266"/>
      <c r="BL777" s="274"/>
      <c r="BM777" s="274"/>
      <c r="BN777" s="274"/>
      <c r="BO777" s="274"/>
      <c r="BP777" s="77"/>
    </row>
    <row r="778" spans="1:68" ht="12.75" x14ac:dyDescent="0.2">
      <c r="A778" s="267"/>
      <c r="B778" s="267"/>
      <c r="C778" s="499"/>
      <c r="D778" s="500"/>
      <c r="E778" s="500"/>
      <c r="F778" s="500"/>
      <c r="G778" s="500"/>
      <c r="H778" s="501"/>
      <c r="I778" s="273" t="s">
        <v>156</v>
      </c>
      <c r="J778" s="269">
        <v>242.08199999999999</v>
      </c>
      <c r="K778" s="270"/>
      <c r="L778" s="275">
        <v>1.9000000000000341</v>
      </c>
      <c r="M778" s="275">
        <v>421.26</v>
      </c>
      <c r="N778" s="275">
        <v>0</v>
      </c>
      <c r="O778" s="275">
        <v>421.26</v>
      </c>
      <c r="P778" s="270"/>
      <c r="Q778" s="275">
        <v>1.96</v>
      </c>
      <c r="R778" s="270"/>
      <c r="S778" s="270"/>
      <c r="T778" s="270"/>
      <c r="U778" s="270"/>
      <c r="V778" s="270"/>
      <c r="W778" s="270"/>
      <c r="X778" s="270"/>
      <c r="Y778" s="270"/>
      <c r="Z778" s="276">
        <v>121.041</v>
      </c>
      <c r="AA778" s="276">
        <v>121.041</v>
      </c>
      <c r="AB778" s="270"/>
      <c r="AC778" s="270"/>
      <c r="AD778" s="270"/>
      <c r="AE778" s="270"/>
      <c r="AF778" s="270"/>
      <c r="AG778" s="270"/>
      <c r="AH778" s="270"/>
      <c r="AI778" s="270"/>
      <c r="AJ778" s="270"/>
      <c r="AK778" s="270"/>
      <c r="AL778" s="270"/>
      <c r="AM778" s="270"/>
      <c r="AN778" s="270"/>
      <c r="AO778" s="270"/>
      <c r="AP778" s="270"/>
      <c r="AQ778" s="270"/>
      <c r="AR778" s="270"/>
      <c r="AS778" s="270"/>
      <c r="AT778" s="270"/>
      <c r="AU778" s="270"/>
      <c r="AV778" s="270"/>
      <c r="AW778" s="270"/>
      <c r="AX778" s="270"/>
      <c r="AY778" s="270"/>
      <c r="AZ778" s="270"/>
      <c r="BA778" s="270"/>
      <c r="BB778" s="270"/>
      <c r="BC778" s="270"/>
      <c r="BD778" s="270"/>
      <c r="BE778" s="270"/>
      <c r="BF778" s="270"/>
      <c r="BG778" s="270"/>
      <c r="BH778" s="270"/>
      <c r="BI778" s="270"/>
      <c r="BJ778" s="270"/>
      <c r="BK778" s="270"/>
      <c r="BL778" s="270"/>
      <c r="BM778" s="270"/>
      <c r="BN778" s="270"/>
      <c r="BO778" s="270"/>
      <c r="BP778"/>
    </row>
    <row r="779" spans="1:68" ht="12.75" x14ac:dyDescent="0.2">
      <c r="A779" s="268"/>
      <c r="B779" s="271">
        <v>354</v>
      </c>
      <c r="C779" s="499" t="s">
        <v>1137</v>
      </c>
      <c r="D779" s="500" t="s">
        <v>1281</v>
      </c>
      <c r="E779" s="500"/>
      <c r="F779" s="500"/>
      <c r="G779" s="500"/>
      <c r="H779" s="501" t="s">
        <v>207</v>
      </c>
      <c r="I779" s="268"/>
      <c r="J779" s="268"/>
      <c r="K779" s="272">
        <v>8975.42</v>
      </c>
      <c r="L779" s="272">
        <v>8975.42</v>
      </c>
      <c r="M779" s="272">
        <v>9273.4500000000007</v>
      </c>
      <c r="N779" s="272">
        <v>0</v>
      </c>
      <c r="O779" s="272">
        <v>9273.4500000000007</v>
      </c>
      <c r="P779" s="272">
        <v>9273.4500000000007</v>
      </c>
      <c r="Q779" s="272">
        <v>9273.4500000000007</v>
      </c>
      <c r="R779" s="272">
        <v>9909.09</v>
      </c>
      <c r="S779" s="272"/>
      <c r="T779" s="272"/>
      <c r="U779" s="272"/>
      <c r="V779" s="272"/>
      <c r="W779" s="272"/>
      <c r="X779" s="272"/>
      <c r="Y779" s="272"/>
      <c r="Z779" s="272">
        <v>4936.53</v>
      </c>
      <c r="AA779" s="272">
        <v>4972.5600000000004</v>
      </c>
      <c r="AB779" s="272"/>
      <c r="AC779" s="272"/>
      <c r="AD779" s="272"/>
      <c r="AE779" s="272"/>
      <c r="AF779" s="272"/>
      <c r="AG779" s="272"/>
      <c r="AH779" s="272"/>
      <c r="AI779" s="272"/>
      <c r="AJ779" s="272"/>
      <c r="AK779" s="272"/>
      <c r="AL779" s="272"/>
      <c r="AM779" s="272"/>
      <c r="AN779" s="272"/>
      <c r="AO779" s="272"/>
      <c r="AP779" s="272"/>
      <c r="AQ779" s="272"/>
      <c r="AR779" s="272"/>
      <c r="AS779" s="272"/>
      <c r="AT779" s="272"/>
      <c r="AU779" s="272"/>
      <c r="AV779" s="272"/>
      <c r="AW779" s="272"/>
      <c r="AX779" s="272"/>
      <c r="AY779" s="272"/>
      <c r="AZ779" s="272"/>
      <c r="BA779" s="272"/>
      <c r="BB779" s="272"/>
      <c r="BC779" s="272"/>
      <c r="BD779" s="272"/>
      <c r="BE779" s="272"/>
      <c r="BF779" s="272"/>
      <c r="BG779" s="272"/>
      <c r="BH779" s="272"/>
      <c r="BI779" s="272"/>
      <c r="BJ779" s="272"/>
      <c r="BK779" s="272"/>
      <c r="BL779" s="275"/>
      <c r="BM779" s="275"/>
      <c r="BN779" s="275"/>
      <c r="BO779" s="275"/>
      <c r="BP779" s="77"/>
    </row>
    <row r="780" spans="1:68" ht="12.75" x14ac:dyDescent="0.2">
      <c r="A780" s="267"/>
      <c r="B780" s="267"/>
      <c r="C780" s="499"/>
      <c r="D780" s="500"/>
      <c r="E780" s="500"/>
      <c r="F780" s="500"/>
      <c r="G780" s="500"/>
      <c r="H780" s="501"/>
      <c r="I780" s="273" t="s">
        <v>178</v>
      </c>
      <c r="J780" s="269">
        <v>580.99757999999997</v>
      </c>
      <c r="K780" s="270"/>
      <c r="L780" s="275">
        <v>0</v>
      </c>
      <c r="M780" s="275">
        <v>8975.42</v>
      </c>
      <c r="N780" s="275">
        <v>0</v>
      </c>
      <c r="O780" s="275">
        <v>8975.42</v>
      </c>
      <c r="P780" s="270"/>
      <c r="Q780" s="275"/>
      <c r="R780" s="270"/>
      <c r="S780" s="270"/>
      <c r="T780" s="270"/>
      <c r="U780" s="270"/>
      <c r="V780" s="270"/>
      <c r="W780" s="270"/>
      <c r="X780" s="270"/>
      <c r="Y780" s="270"/>
      <c r="Z780" s="276">
        <v>290.49878999999999</v>
      </c>
      <c r="AA780" s="276">
        <v>290.49878999999999</v>
      </c>
      <c r="AB780" s="270"/>
      <c r="AC780" s="270"/>
      <c r="AD780" s="270"/>
      <c r="AE780" s="270"/>
      <c r="AF780" s="270"/>
      <c r="AG780" s="270"/>
      <c r="AH780" s="270"/>
      <c r="AI780" s="270"/>
      <c r="AJ780" s="270"/>
      <c r="AK780" s="270"/>
      <c r="AL780" s="270"/>
      <c r="AM780" s="270"/>
      <c r="AN780" s="270"/>
      <c r="AO780" s="270"/>
      <c r="AP780" s="270"/>
      <c r="AQ780" s="270"/>
      <c r="AR780" s="270"/>
      <c r="AS780" s="270"/>
      <c r="AT780" s="270"/>
      <c r="AU780" s="270"/>
      <c r="AV780" s="270"/>
      <c r="AW780" s="270"/>
      <c r="AX780" s="270"/>
      <c r="AY780" s="270"/>
      <c r="AZ780" s="270"/>
      <c r="BA780" s="270"/>
      <c r="BB780" s="270"/>
      <c r="BC780" s="270"/>
      <c r="BD780" s="270"/>
      <c r="BE780" s="270"/>
      <c r="BF780" s="270"/>
      <c r="BG780" s="270"/>
      <c r="BH780" s="270"/>
      <c r="BI780" s="270"/>
      <c r="BJ780" s="270"/>
      <c r="BK780" s="270"/>
      <c r="BL780" s="270"/>
      <c r="BM780" s="270"/>
      <c r="BN780" s="270"/>
      <c r="BO780" s="270"/>
      <c r="BP780"/>
    </row>
    <row r="781" spans="1:68" ht="12.75" x14ac:dyDescent="0.2">
      <c r="A781" s="268"/>
      <c r="B781" s="271">
        <v>355</v>
      </c>
      <c r="C781" s="499" t="s">
        <v>1137</v>
      </c>
      <c r="D781" s="500" t="s">
        <v>1318</v>
      </c>
      <c r="E781" s="500"/>
      <c r="F781" s="500"/>
      <c r="G781" s="500"/>
      <c r="H781" s="501" t="s">
        <v>170</v>
      </c>
      <c r="I781" s="268"/>
      <c r="J781" s="268"/>
      <c r="K781" s="272">
        <v>17691.38</v>
      </c>
      <c r="L781" s="272">
        <v>17691.38</v>
      </c>
      <c r="M781" s="272">
        <v>18278.830000000002</v>
      </c>
      <c r="N781" s="272">
        <v>0</v>
      </c>
      <c r="O781" s="272">
        <v>18278.830000000002</v>
      </c>
      <c r="P781" s="272">
        <v>18278.830000000002</v>
      </c>
      <c r="Q781" s="272">
        <v>18278.830000000002</v>
      </c>
      <c r="R781" s="272">
        <v>19531.72</v>
      </c>
      <c r="S781" s="272"/>
      <c r="T781" s="272"/>
      <c r="U781" s="272"/>
      <c r="V781" s="272"/>
      <c r="W781" s="272"/>
      <c r="X781" s="272"/>
      <c r="Y781" s="272"/>
      <c r="Z781" s="272">
        <v>9730.35</v>
      </c>
      <c r="AA781" s="272">
        <v>9801.3700000000008</v>
      </c>
      <c r="AB781" s="272"/>
      <c r="AC781" s="272"/>
      <c r="AD781" s="272"/>
      <c r="AE781" s="272"/>
      <c r="AF781" s="272"/>
      <c r="AG781" s="272"/>
      <c r="AH781" s="272"/>
      <c r="AI781" s="272"/>
      <c r="AJ781" s="272"/>
      <c r="AK781" s="272"/>
      <c r="AL781" s="272"/>
      <c r="AM781" s="272"/>
      <c r="AN781" s="272"/>
      <c r="AO781" s="272"/>
      <c r="AP781" s="272"/>
      <c r="AQ781" s="272"/>
      <c r="AR781" s="272"/>
      <c r="AS781" s="272"/>
      <c r="AT781" s="272"/>
      <c r="AU781" s="272"/>
      <c r="AV781" s="272"/>
      <c r="AW781" s="272"/>
      <c r="AX781" s="272"/>
      <c r="AY781" s="272"/>
      <c r="AZ781" s="272"/>
      <c r="BA781" s="272"/>
      <c r="BB781" s="272"/>
      <c r="BC781" s="272"/>
      <c r="BD781" s="272"/>
      <c r="BE781" s="272"/>
      <c r="BF781" s="272"/>
      <c r="BG781" s="272"/>
      <c r="BH781" s="272"/>
      <c r="BI781" s="272"/>
      <c r="BJ781" s="272"/>
      <c r="BK781" s="272"/>
      <c r="BL781" s="275"/>
      <c r="BM781" s="275"/>
      <c r="BN781" s="275"/>
      <c r="BO781" s="275"/>
      <c r="BP781" s="77"/>
    </row>
    <row r="782" spans="1:68" ht="12.75" x14ac:dyDescent="0.2">
      <c r="A782" s="267"/>
      <c r="B782" s="267"/>
      <c r="C782" s="499"/>
      <c r="D782" s="500"/>
      <c r="E782" s="500"/>
      <c r="F782" s="500"/>
      <c r="G782" s="500"/>
      <c r="H782" s="501"/>
      <c r="I782" s="273"/>
      <c r="J782" s="269">
        <v>580.99757999999997</v>
      </c>
      <c r="K782" s="270"/>
      <c r="L782" s="275">
        <v>0</v>
      </c>
      <c r="M782" s="275">
        <v>17691.38</v>
      </c>
      <c r="N782" s="275">
        <v>0</v>
      </c>
      <c r="O782" s="275">
        <v>17691.38</v>
      </c>
      <c r="P782" s="270"/>
      <c r="Q782" s="275"/>
      <c r="R782" s="270"/>
      <c r="S782" s="270"/>
      <c r="T782" s="270"/>
      <c r="U782" s="270"/>
      <c r="V782" s="270"/>
      <c r="W782" s="270"/>
      <c r="X782" s="270"/>
      <c r="Y782" s="270"/>
      <c r="Z782" s="276">
        <v>290.49878999999999</v>
      </c>
      <c r="AA782" s="276">
        <v>290.49878999999999</v>
      </c>
      <c r="AB782" s="270"/>
      <c r="AC782" s="270"/>
      <c r="AD782" s="270"/>
      <c r="AE782" s="270"/>
      <c r="AF782" s="270"/>
      <c r="AG782" s="270"/>
      <c r="AH782" s="270"/>
      <c r="AI782" s="270"/>
      <c r="AJ782" s="270"/>
      <c r="AK782" s="270"/>
      <c r="AL782" s="270"/>
      <c r="AM782" s="270"/>
      <c r="AN782" s="270"/>
      <c r="AO782" s="270"/>
      <c r="AP782" s="270"/>
      <c r="AQ782" s="270"/>
      <c r="AR782" s="270"/>
      <c r="AS782" s="270"/>
      <c r="AT782" s="270"/>
      <c r="AU782" s="270"/>
      <c r="AV782" s="270"/>
      <c r="AW782" s="270"/>
      <c r="AX782" s="270"/>
      <c r="AY782" s="270"/>
      <c r="AZ782" s="270"/>
      <c r="BA782" s="270"/>
      <c r="BB782" s="270"/>
      <c r="BC782" s="270"/>
      <c r="BD782" s="270"/>
      <c r="BE782" s="270"/>
      <c r="BF782" s="270"/>
      <c r="BG782" s="270"/>
      <c r="BH782" s="270"/>
      <c r="BI782" s="270"/>
      <c r="BJ782" s="270"/>
      <c r="BK782" s="270"/>
      <c r="BL782" s="270"/>
      <c r="BM782" s="270"/>
      <c r="BN782" s="270"/>
      <c r="BO782" s="270"/>
      <c r="BP782"/>
    </row>
    <row r="783" spans="1:68" s="158" customFormat="1" x14ac:dyDescent="0.2">
      <c r="B783" s="157"/>
      <c r="D783" s="158" t="s">
        <v>1319</v>
      </c>
      <c r="J783" s="159"/>
      <c r="K783" s="159">
        <f>K764+K773+K776</f>
        <v>65811.86</v>
      </c>
      <c r="L783" s="159">
        <f t="shared" ref="L783:BO783" si="25">L764+L773+L776</f>
        <v>65871.47</v>
      </c>
      <c r="M783" s="159">
        <f t="shared" si="25"/>
        <v>67997.19</v>
      </c>
      <c r="N783" s="159">
        <f t="shared" si="25"/>
        <v>0</v>
      </c>
      <c r="O783" s="159">
        <f t="shared" si="25"/>
        <v>67997.19</v>
      </c>
      <c r="P783" s="159">
        <f t="shared" si="25"/>
        <v>67997.19</v>
      </c>
      <c r="Q783" s="159">
        <f t="shared" si="25"/>
        <v>67997.97</v>
      </c>
      <c r="R783" s="159">
        <f t="shared" si="25"/>
        <v>80249.930000000008</v>
      </c>
      <c r="S783" s="159">
        <f t="shared" si="25"/>
        <v>0</v>
      </c>
      <c r="T783" s="159">
        <f t="shared" si="25"/>
        <v>0</v>
      </c>
      <c r="U783" s="159">
        <f t="shared" si="25"/>
        <v>0</v>
      </c>
      <c r="V783" s="159">
        <f t="shared" si="25"/>
        <v>0</v>
      </c>
      <c r="W783" s="159">
        <f t="shared" si="25"/>
        <v>0</v>
      </c>
      <c r="X783" s="159">
        <f t="shared" si="25"/>
        <v>0</v>
      </c>
      <c r="Y783" s="159">
        <f t="shared" si="25"/>
        <v>0</v>
      </c>
      <c r="Z783" s="159">
        <f t="shared" si="25"/>
        <v>14899.41</v>
      </c>
      <c r="AA783" s="159">
        <f t="shared" si="25"/>
        <v>15007.310000000001</v>
      </c>
      <c r="AB783" s="159">
        <f t="shared" si="25"/>
        <v>0</v>
      </c>
      <c r="AC783" s="159">
        <f t="shared" si="25"/>
        <v>0</v>
      </c>
      <c r="AD783" s="159">
        <f t="shared" si="25"/>
        <v>0</v>
      </c>
      <c r="AE783" s="159">
        <f t="shared" si="25"/>
        <v>0</v>
      </c>
      <c r="AF783" s="159">
        <f t="shared" si="25"/>
        <v>0</v>
      </c>
      <c r="AG783" s="159">
        <f t="shared" si="25"/>
        <v>0</v>
      </c>
      <c r="AH783" s="159">
        <f t="shared" si="25"/>
        <v>0</v>
      </c>
      <c r="AI783" s="159">
        <f t="shared" si="25"/>
        <v>0</v>
      </c>
      <c r="AJ783" s="159">
        <f t="shared" si="25"/>
        <v>0</v>
      </c>
      <c r="AK783" s="159">
        <f t="shared" si="25"/>
        <v>0</v>
      </c>
      <c r="AL783" s="159">
        <f t="shared" si="25"/>
        <v>0</v>
      </c>
      <c r="AM783" s="159">
        <f t="shared" si="25"/>
        <v>0</v>
      </c>
      <c r="AN783" s="159">
        <f t="shared" si="25"/>
        <v>7046.3600000000006</v>
      </c>
      <c r="AO783" s="159">
        <f t="shared" si="25"/>
        <v>7092.1699999999992</v>
      </c>
      <c r="AP783" s="159">
        <f t="shared" si="25"/>
        <v>7138.26</v>
      </c>
      <c r="AQ783" s="159">
        <f t="shared" si="25"/>
        <v>0</v>
      </c>
      <c r="AR783" s="159">
        <f t="shared" si="25"/>
        <v>0</v>
      </c>
      <c r="AS783" s="159">
        <f t="shared" si="25"/>
        <v>0</v>
      </c>
      <c r="AT783" s="159">
        <f t="shared" si="25"/>
        <v>0</v>
      </c>
      <c r="AU783" s="159">
        <f t="shared" si="25"/>
        <v>0</v>
      </c>
      <c r="AV783" s="159">
        <f t="shared" si="25"/>
        <v>1176.52</v>
      </c>
      <c r="AW783" s="159">
        <f t="shared" si="25"/>
        <v>1184.17</v>
      </c>
      <c r="AX783" s="159">
        <f t="shared" si="25"/>
        <v>1191.8699999999999</v>
      </c>
      <c r="AY783" s="159">
        <f t="shared" si="25"/>
        <v>799.7</v>
      </c>
      <c r="AZ783" s="159">
        <f t="shared" si="25"/>
        <v>0</v>
      </c>
      <c r="BA783" s="159">
        <f t="shared" si="25"/>
        <v>0</v>
      </c>
      <c r="BB783" s="159">
        <f t="shared" si="25"/>
        <v>0</v>
      </c>
      <c r="BC783" s="159">
        <f t="shared" si="25"/>
        <v>6534.43</v>
      </c>
      <c r="BD783" s="159">
        <f t="shared" si="25"/>
        <v>0</v>
      </c>
      <c r="BE783" s="159">
        <f t="shared" si="25"/>
        <v>6619.65</v>
      </c>
      <c r="BF783" s="159">
        <f t="shared" si="25"/>
        <v>0</v>
      </c>
      <c r="BG783" s="159">
        <f t="shared" si="25"/>
        <v>0</v>
      </c>
      <c r="BH783" s="159">
        <f t="shared" si="25"/>
        <v>0</v>
      </c>
      <c r="BI783" s="159">
        <f t="shared" si="25"/>
        <v>0</v>
      </c>
      <c r="BJ783" s="159">
        <f t="shared" si="25"/>
        <v>0</v>
      </c>
      <c r="BK783" s="159">
        <f t="shared" si="25"/>
        <v>6882.0499999999993</v>
      </c>
      <c r="BL783" s="159">
        <f t="shared" si="25"/>
        <v>0</v>
      </c>
      <c r="BM783" s="159">
        <f t="shared" si="25"/>
        <v>0</v>
      </c>
      <c r="BN783" s="159">
        <f t="shared" si="25"/>
        <v>4678.0300000000007</v>
      </c>
      <c r="BO783" s="159">
        <f t="shared" si="25"/>
        <v>0</v>
      </c>
    </row>
    <row r="784" spans="1:68" s="158" customFormat="1" x14ac:dyDescent="0.2">
      <c r="A784" s="158" t="s">
        <v>1332</v>
      </c>
      <c r="B784" s="157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  <c r="AH784" s="159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  <c r="BD784" s="159"/>
      <c r="BE784" s="159"/>
      <c r="BF784" s="159"/>
      <c r="BG784" s="159"/>
      <c r="BH784" s="159"/>
      <c r="BI784" s="159"/>
      <c r="BJ784" s="159"/>
      <c r="BK784" s="159"/>
      <c r="BL784" s="159"/>
      <c r="BM784" s="159"/>
      <c r="BN784" s="159"/>
      <c r="BO784" s="159"/>
    </row>
    <row r="785" spans="1:68" s="158" customFormat="1" ht="12.75" x14ac:dyDescent="0.2">
      <c r="A785" s="288"/>
      <c r="B785" s="288"/>
      <c r="C785" s="289" t="s">
        <v>1333</v>
      </c>
      <c r="D785" s="584" t="s">
        <v>1334</v>
      </c>
      <c r="E785" s="584"/>
      <c r="F785" s="584"/>
      <c r="G785" s="584"/>
      <c r="H785" s="288"/>
      <c r="I785" s="288"/>
      <c r="J785" s="288"/>
      <c r="K785" s="290">
        <v>-275.2399999999999</v>
      </c>
      <c r="L785" s="290">
        <v>-278.10999999999996</v>
      </c>
      <c r="M785" s="290">
        <v>-284.37999999999994</v>
      </c>
      <c r="N785" s="290">
        <v>0</v>
      </c>
      <c r="O785" s="290">
        <v>-284.37999999999994</v>
      </c>
      <c r="P785" s="290">
        <v>-284.37999999999994</v>
      </c>
      <c r="Q785" s="290">
        <v>-286.74999999999994</v>
      </c>
      <c r="R785" s="290">
        <v>-332.36000000000013</v>
      </c>
      <c r="S785" s="290">
        <v>0</v>
      </c>
      <c r="T785" s="290">
        <v>0</v>
      </c>
      <c r="U785" s="290">
        <v>0</v>
      </c>
      <c r="V785" s="290">
        <v>0</v>
      </c>
      <c r="W785" s="290">
        <v>0</v>
      </c>
      <c r="X785" s="290">
        <v>0</v>
      </c>
      <c r="Y785" s="290">
        <v>0</v>
      </c>
      <c r="Z785" s="290">
        <v>0</v>
      </c>
      <c r="AA785" s="290">
        <v>0</v>
      </c>
      <c r="AB785" s="290">
        <v>0</v>
      </c>
      <c r="AC785" s="290">
        <v>0</v>
      </c>
      <c r="AD785" s="290">
        <v>0</v>
      </c>
      <c r="AE785" s="290">
        <v>0</v>
      </c>
      <c r="AF785" s="290">
        <v>0</v>
      </c>
      <c r="AG785" s="290">
        <v>0</v>
      </c>
      <c r="AH785" s="290">
        <v>0</v>
      </c>
      <c r="AI785" s="290">
        <v>0</v>
      </c>
      <c r="AJ785" s="290">
        <v>0</v>
      </c>
      <c r="AK785" s="290">
        <v>0</v>
      </c>
      <c r="AL785" s="290">
        <v>-332.36000000000013</v>
      </c>
      <c r="AM785" s="290">
        <v>0</v>
      </c>
      <c r="AN785" s="290">
        <v>0</v>
      </c>
      <c r="AO785" s="290">
        <v>0</v>
      </c>
      <c r="AP785" s="290">
        <v>0</v>
      </c>
      <c r="AQ785" s="290">
        <v>0</v>
      </c>
      <c r="AR785" s="290">
        <v>0</v>
      </c>
      <c r="AS785" s="290">
        <v>0</v>
      </c>
      <c r="AT785" s="290">
        <v>0</v>
      </c>
      <c r="AU785" s="290">
        <v>0</v>
      </c>
      <c r="AV785" s="290">
        <v>0</v>
      </c>
      <c r="AW785" s="290">
        <v>0</v>
      </c>
      <c r="AX785" s="290">
        <v>0</v>
      </c>
      <c r="AY785" s="290">
        <v>0</v>
      </c>
      <c r="AZ785" s="290">
        <v>0</v>
      </c>
      <c r="BA785" s="290">
        <v>0</v>
      </c>
      <c r="BB785" s="290">
        <v>0</v>
      </c>
      <c r="BC785" s="290">
        <v>0</v>
      </c>
      <c r="BD785" s="290">
        <v>0</v>
      </c>
      <c r="BE785" s="290">
        <v>0</v>
      </c>
      <c r="BF785" s="290">
        <v>0</v>
      </c>
      <c r="BG785" s="290">
        <v>0</v>
      </c>
      <c r="BH785" s="290">
        <v>0</v>
      </c>
      <c r="BI785" s="290">
        <v>0</v>
      </c>
      <c r="BJ785" s="290">
        <v>0</v>
      </c>
      <c r="BK785" s="290">
        <v>0</v>
      </c>
      <c r="BL785" s="290">
        <v>0</v>
      </c>
      <c r="BM785" s="290">
        <v>0</v>
      </c>
      <c r="BN785" s="290">
        <v>0</v>
      </c>
      <c r="BO785" s="290">
        <v>0</v>
      </c>
      <c r="BP785" s="78">
        <v>0</v>
      </c>
    </row>
    <row r="786" spans="1:68" s="158" customFormat="1" ht="12.75" x14ac:dyDescent="0.2">
      <c r="A786" s="291"/>
      <c r="B786" s="292">
        <v>62</v>
      </c>
      <c r="C786" s="585" t="s">
        <v>189</v>
      </c>
      <c r="D786" s="586" t="s">
        <v>190</v>
      </c>
      <c r="E786" s="586"/>
      <c r="F786" s="586"/>
      <c r="G786" s="586"/>
      <c r="H786" s="587" t="s">
        <v>103</v>
      </c>
      <c r="I786" s="291"/>
      <c r="J786" s="291"/>
      <c r="K786" s="293">
        <v>-1149.1199999999999</v>
      </c>
      <c r="L786" s="293">
        <v>-1160.31</v>
      </c>
      <c r="M786" s="293">
        <v>-1187.28</v>
      </c>
      <c r="N786" s="293">
        <v>0</v>
      </c>
      <c r="O786" s="293">
        <v>-1187.28</v>
      </c>
      <c r="P786" s="293">
        <v>-1187.28</v>
      </c>
      <c r="Q786" s="293">
        <v>-1198.8399999999999</v>
      </c>
      <c r="R786" s="293">
        <v>-1386.77</v>
      </c>
      <c r="S786" s="293"/>
      <c r="T786" s="293"/>
      <c r="U786" s="293"/>
      <c r="V786" s="293"/>
      <c r="W786" s="293"/>
      <c r="X786" s="293"/>
      <c r="Y786" s="293"/>
      <c r="Z786" s="293"/>
      <c r="AA786" s="293"/>
      <c r="AB786" s="293"/>
      <c r="AC786" s="293"/>
      <c r="AD786" s="293"/>
      <c r="AE786" s="293"/>
      <c r="AF786" s="293"/>
      <c r="AG786" s="293"/>
      <c r="AH786" s="293"/>
      <c r="AI786" s="293"/>
      <c r="AJ786" s="293"/>
      <c r="AK786" s="293"/>
      <c r="AL786" s="293">
        <v>-1386.77</v>
      </c>
      <c r="AM786" s="293"/>
      <c r="AN786" s="293"/>
      <c r="AO786" s="293"/>
      <c r="AP786" s="293"/>
      <c r="AQ786" s="293"/>
      <c r="AR786" s="293"/>
      <c r="AS786" s="293"/>
      <c r="AT786" s="293"/>
      <c r="AU786" s="293"/>
      <c r="AV786" s="293"/>
      <c r="AW786" s="293"/>
      <c r="AX786" s="293"/>
      <c r="AY786" s="293"/>
      <c r="AZ786" s="293"/>
      <c r="BA786" s="293"/>
      <c r="BB786" s="293"/>
      <c r="BC786" s="293"/>
      <c r="BD786" s="293"/>
      <c r="BE786" s="293"/>
      <c r="BF786" s="293"/>
      <c r="BG786" s="293"/>
      <c r="BH786" s="293"/>
      <c r="BI786" s="293"/>
      <c r="BJ786" s="293"/>
      <c r="BK786" s="293"/>
      <c r="BL786" s="300"/>
      <c r="BM786" s="300"/>
      <c r="BN786" s="300"/>
      <c r="BO786" s="300"/>
      <c r="BP786" s="77"/>
    </row>
    <row r="787" spans="1:68" s="158" customFormat="1" ht="12.75" x14ac:dyDescent="0.2">
      <c r="A787" s="294"/>
      <c r="B787" s="294"/>
      <c r="C787" s="580"/>
      <c r="D787" s="581"/>
      <c r="E787" s="581"/>
      <c r="F787" s="581"/>
      <c r="G787" s="581"/>
      <c r="H787" s="582"/>
      <c r="I787" s="299" t="s">
        <v>78</v>
      </c>
      <c r="J787" s="295">
        <v>-45</v>
      </c>
      <c r="K787" s="296"/>
      <c r="L787" s="301">
        <v>-11.190000000000055</v>
      </c>
      <c r="M787" s="301">
        <v>-1149.1199999999999</v>
      </c>
      <c r="N787" s="301">
        <v>0</v>
      </c>
      <c r="O787" s="301">
        <v>-1149.1199999999999</v>
      </c>
      <c r="P787" s="296"/>
      <c r="Q787" s="301">
        <v>-11.56</v>
      </c>
      <c r="R787" s="296"/>
      <c r="S787" s="296"/>
      <c r="T787" s="296"/>
      <c r="U787" s="296"/>
      <c r="V787" s="296"/>
      <c r="W787" s="296"/>
      <c r="X787" s="296"/>
      <c r="Y787" s="296"/>
      <c r="Z787" s="296"/>
      <c r="AA787" s="296"/>
      <c r="AB787" s="296"/>
      <c r="AC787" s="296"/>
      <c r="AD787" s="296"/>
      <c r="AE787" s="296"/>
      <c r="AF787" s="296"/>
      <c r="AG787" s="296"/>
      <c r="AH787" s="296"/>
      <c r="AI787" s="296"/>
      <c r="AJ787" s="296"/>
      <c r="AK787" s="296"/>
      <c r="AL787" s="302">
        <v>-45</v>
      </c>
      <c r="AM787" s="296"/>
      <c r="AN787" s="296"/>
      <c r="AO787" s="296"/>
      <c r="AP787" s="296"/>
      <c r="AQ787" s="296"/>
      <c r="AR787" s="296"/>
      <c r="AS787" s="296"/>
      <c r="AT787" s="296"/>
      <c r="AU787" s="296"/>
      <c r="AV787" s="296"/>
      <c r="AW787" s="296"/>
      <c r="AX787" s="296"/>
      <c r="AY787" s="296"/>
      <c r="AZ787" s="296"/>
      <c r="BA787" s="296"/>
      <c r="BB787" s="296"/>
      <c r="BC787" s="296"/>
      <c r="BD787" s="296"/>
      <c r="BE787" s="296"/>
      <c r="BF787" s="296"/>
      <c r="BG787" s="296"/>
      <c r="BH787" s="296"/>
      <c r="BI787" s="296"/>
      <c r="BJ787" s="296"/>
      <c r="BK787" s="296"/>
      <c r="BL787" s="296"/>
      <c r="BM787" s="296"/>
      <c r="BN787" s="296"/>
      <c r="BO787" s="296"/>
      <c r="BP787"/>
    </row>
    <row r="788" spans="1:68" s="158" customFormat="1" ht="12.75" x14ac:dyDescent="0.2">
      <c r="A788" s="287"/>
      <c r="B788" s="297">
        <v>63</v>
      </c>
      <c r="C788" s="580" t="s">
        <v>189</v>
      </c>
      <c r="D788" s="581" t="s">
        <v>1335</v>
      </c>
      <c r="E788" s="581"/>
      <c r="F788" s="581"/>
      <c r="G788" s="581"/>
      <c r="H788" s="582" t="s">
        <v>207</v>
      </c>
      <c r="I788" s="287"/>
      <c r="J788" s="287"/>
      <c r="K788" s="298">
        <v>-821.69</v>
      </c>
      <c r="L788" s="298">
        <v>-821.69</v>
      </c>
      <c r="M788" s="298">
        <v>-848.97</v>
      </c>
      <c r="N788" s="298">
        <v>0</v>
      </c>
      <c r="O788" s="298">
        <v>-848.97</v>
      </c>
      <c r="P788" s="298">
        <v>-848.97</v>
      </c>
      <c r="Q788" s="298">
        <v>-848.97</v>
      </c>
      <c r="R788" s="298">
        <v>-983.95</v>
      </c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  <c r="AE788" s="298"/>
      <c r="AF788" s="298"/>
      <c r="AG788" s="298"/>
      <c r="AH788" s="298"/>
      <c r="AI788" s="298"/>
      <c r="AJ788" s="298"/>
      <c r="AK788" s="298"/>
      <c r="AL788" s="298">
        <v>-983.95</v>
      </c>
      <c r="AM788" s="298"/>
      <c r="AN788" s="298"/>
      <c r="AO788" s="298"/>
      <c r="AP788" s="298"/>
      <c r="AQ788" s="298"/>
      <c r="AR788" s="298"/>
      <c r="AS788" s="298"/>
      <c r="AT788" s="298"/>
      <c r="AU788" s="298"/>
      <c r="AV788" s="298"/>
      <c r="AW788" s="298"/>
      <c r="AX788" s="298"/>
      <c r="AY788" s="298"/>
      <c r="AZ788" s="298"/>
      <c r="BA788" s="298"/>
      <c r="BB788" s="298"/>
      <c r="BC788" s="298"/>
      <c r="BD788" s="298"/>
      <c r="BE788" s="298"/>
      <c r="BF788" s="298"/>
      <c r="BG788" s="298"/>
      <c r="BH788" s="298"/>
      <c r="BI788" s="298"/>
      <c r="BJ788" s="298"/>
      <c r="BK788" s="298"/>
      <c r="BL788" s="301"/>
      <c r="BM788" s="301"/>
      <c r="BN788" s="301"/>
      <c r="BO788" s="301"/>
      <c r="BP788" s="77"/>
    </row>
    <row r="789" spans="1:68" s="158" customFormat="1" ht="12.75" x14ac:dyDescent="0.2">
      <c r="A789" s="294"/>
      <c r="B789" s="294"/>
      <c r="C789" s="580"/>
      <c r="D789" s="581"/>
      <c r="E789" s="581"/>
      <c r="F789" s="581"/>
      <c r="G789" s="581"/>
      <c r="H789" s="582"/>
      <c r="I789" s="299" t="s">
        <v>169</v>
      </c>
      <c r="J789" s="295">
        <v>-15</v>
      </c>
      <c r="K789" s="296"/>
      <c r="L789" s="301">
        <v>0</v>
      </c>
      <c r="M789" s="301">
        <v>-821.69</v>
      </c>
      <c r="N789" s="301">
        <v>0</v>
      </c>
      <c r="O789" s="301">
        <v>-821.69</v>
      </c>
      <c r="P789" s="296"/>
      <c r="Q789" s="301"/>
      <c r="R789" s="296"/>
      <c r="S789" s="296"/>
      <c r="T789" s="296"/>
      <c r="U789" s="296"/>
      <c r="V789" s="296"/>
      <c r="W789" s="296"/>
      <c r="X789" s="296"/>
      <c r="Y789" s="296"/>
      <c r="Z789" s="296"/>
      <c r="AA789" s="296"/>
      <c r="AB789" s="296"/>
      <c r="AC789" s="296"/>
      <c r="AD789" s="296"/>
      <c r="AE789" s="296"/>
      <c r="AF789" s="296"/>
      <c r="AG789" s="296"/>
      <c r="AH789" s="296"/>
      <c r="AI789" s="296"/>
      <c r="AJ789" s="296"/>
      <c r="AK789" s="296"/>
      <c r="AL789" s="302">
        <v>-15</v>
      </c>
      <c r="AM789" s="296"/>
      <c r="AN789" s="296"/>
      <c r="AO789" s="296"/>
      <c r="AP789" s="296"/>
      <c r="AQ789" s="296"/>
      <c r="AR789" s="296"/>
      <c r="AS789" s="296"/>
      <c r="AT789" s="296"/>
      <c r="AU789" s="296"/>
      <c r="AV789" s="296"/>
      <c r="AW789" s="296"/>
      <c r="AX789" s="296"/>
      <c r="AY789" s="296"/>
      <c r="AZ789" s="296"/>
      <c r="BA789" s="296"/>
      <c r="BB789" s="296"/>
      <c r="BC789" s="296"/>
      <c r="BD789" s="296"/>
      <c r="BE789" s="296"/>
      <c r="BF789" s="296"/>
      <c r="BG789" s="296"/>
      <c r="BH789" s="296"/>
      <c r="BI789" s="296"/>
      <c r="BJ789" s="296"/>
      <c r="BK789" s="296"/>
      <c r="BL789" s="296"/>
      <c r="BM789" s="296"/>
      <c r="BN789" s="296"/>
      <c r="BO789" s="296"/>
      <c r="BP789"/>
    </row>
    <row r="790" spans="1:68" s="158" customFormat="1" ht="12.75" x14ac:dyDescent="0.2">
      <c r="A790" s="287"/>
      <c r="B790" s="297">
        <v>64</v>
      </c>
      <c r="C790" s="580" t="s">
        <v>189</v>
      </c>
      <c r="D790" s="583" t="s">
        <v>1336</v>
      </c>
      <c r="E790" s="583"/>
      <c r="F790" s="583"/>
      <c r="G790" s="583"/>
      <c r="H790" s="582" t="s">
        <v>170</v>
      </c>
      <c r="I790" s="287"/>
      <c r="J790" s="287"/>
      <c r="K790" s="298">
        <v>153.37</v>
      </c>
      <c r="L790" s="298">
        <v>153.37</v>
      </c>
      <c r="M790" s="298">
        <v>158.46</v>
      </c>
      <c r="N790" s="298">
        <v>0</v>
      </c>
      <c r="O790" s="298">
        <v>158.46</v>
      </c>
      <c r="P790" s="298">
        <v>158.46</v>
      </c>
      <c r="Q790" s="298">
        <v>158.46</v>
      </c>
      <c r="R790" s="298">
        <v>183.65</v>
      </c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  <c r="AE790" s="298"/>
      <c r="AF790" s="298"/>
      <c r="AG790" s="298"/>
      <c r="AH790" s="298"/>
      <c r="AI790" s="298"/>
      <c r="AJ790" s="298"/>
      <c r="AK790" s="298"/>
      <c r="AL790" s="298">
        <v>183.65</v>
      </c>
      <c r="AM790" s="298"/>
      <c r="AN790" s="298"/>
      <c r="AO790" s="298"/>
      <c r="AP790" s="298"/>
      <c r="AQ790" s="298"/>
      <c r="AR790" s="298"/>
      <c r="AS790" s="298"/>
      <c r="AT790" s="298"/>
      <c r="AU790" s="298"/>
      <c r="AV790" s="298"/>
      <c r="AW790" s="298"/>
      <c r="AX790" s="298"/>
      <c r="AY790" s="298"/>
      <c r="AZ790" s="298"/>
      <c r="BA790" s="298"/>
      <c r="BB790" s="298"/>
      <c r="BC790" s="298"/>
      <c r="BD790" s="298"/>
      <c r="BE790" s="298"/>
      <c r="BF790" s="298"/>
      <c r="BG790" s="298"/>
      <c r="BH790" s="298"/>
      <c r="BI790" s="298"/>
      <c r="BJ790" s="298"/>
      <c r="BK790" s="298"/>
      <c r="BL790" s="301"/>
      <c r="BM790" s="301"/>
      <c r="BN790" s="301"/>
      <c r="BO790" s="301"/>
      <c r="BP790" s="77"/>
    </row>
    <row r="791" spans="1:68" s="158" customFormat="1" ht="12.75" x14ac:dyDescent="0.2">
      <c r="A791" s="294"/>
      <c r="B791" s="294"/>
      <c r="C791" s="580"/>
      <c r="D791" s="583"/>
      <c r="E791" s="583"/>
      <c r="F791" s="583"/>
      <c r="G791" s="583"/>
      <c r="H791" s="582"/>
      <c r="I791" s="299" t="s">
        <v>169</v>
      </c>
      <c r="J791" s="295">
        <v>10</v>
      </c>
      <c r="K791" s="296"/>
      <c r="L791" s="301">
        <v>0</v>
      </c>
      <c r="M791" s="301">
        <v>153.37</v>
      </c>
      <c r="N791" s="301">
        <v>0</v>
      </c>
      <c r="O791" s="301">
        <v>153.37</v>
      </c>
      <c r="P791" s="296"/>
      <c r="Q791" s="301"/>
      <c r="R791" s="296"/>
      <c r="S791" s="296"/>
      <c r="T791" s="296"/>
      <c r="U791" s="296"/>
      <c r="V791" s="296"/>
      <c r="W791" s="296"/>
      <c r="X791" s="296"/>
      <c r="Y791" s="296"/>
      <c r="Z791" s="296"/>
      <c r="AA791" s="296"/>
      <c r="AB791" s="296"/>
      <c r="AC791" s="296"/>
      <c r="AD791" s="296"/>
      <c r="AE791" s="296"/>
      <c r="AF791" s="296"/>
      <c r="AG791" s="296"/>
      <c r="AH791" s="296"/>
      <c r="AI791" s="296"/>
      <c r="AJ791" s="296"/>
      <c r="AK791" s="296"/>
      <c r="AL791" s="302">
        <v>10</v>
      </c>
      <c r="AM791" s="296"/>
      <c r="AN791" s="296"/>
      <c r="AO791" s="296"/>
      <c r="AP791" s="296"/>
      <c r="AQ791" s="296"/>
      <c r="AR791" s="296"/>
      <c r="AS791" s="296"/>
      <c r="AT791" s="296"/>
      <c r="AU791" s="296"/>
      <c r="AV791" s="296"/>
      <c r="AW791" s="296"/>
      <c r="AX791" s="296"/>
      <c r="AY791" s="296"/>
      <c r="AZ791" s="296"/>
      <c r="BA791" s="296"/>
      <c r="BB791" s="296"/>
      <c r="BC791" s="296"/>
      <c r="BD791" s="296"/>
      <c r="BE791" s="296"/>
      <c r="BF791" s="296"/>
      <c r="BG791" s="296"/>
      <c r="BH791" s="296"/>
      <c r="BI791" s="296"/>
      <c r="BJ791" s="296"/>
      <c r="BK791" s="296"/>
      <c r="BL791" s="296"/>
      <c r="BM791" s="296"/>
      <c r="BN791" s="296"/>
      <c r="BO791" s="296"/>
      <c r="BP791"/>
    </row>
    <row r="792" spans="1:68" s="158" customFormat="1" ht="12.75" x14ac:dyDescent="0.2">
      <c r="A792" s="287"/>
      <c r="B792" s="297">
        <v>65</v>
      </c>
      <c r="C792" s="580" t="s">
        <v>189</v>
      </c>
      <c r="D792" s="581" t="s">
        <v>1337</v>
      </c>
      <c r="E792" s="581"/>
      <c r="F792" s="581"/>
      <c r="G792" s="581"/>
      <c r="H792" s="582" t="s">
        <v>149</v>
      </c>
      <c r="I792" s="287"/>
      <c r="J792" s="287"/>
      <c r="K792" s="298">
        <v>-11.82</v>
      </c>
      <c r="L792" s="298">
        <v>-11.82</v>
      </c>
      <c r="M792" s="298">
        <v>-12.21</v>
      </c>
      <c r="N792" s="298">
        <v>0</v>
      </c>
      <c r="O792" s="298">
        <v>-12.21</v>
      </c>
      <c r="P792" s="298">
        <v>-12.21</v>
      </c>
      <c r="Q792" s="298">
        <v>-12.21</v>
      </c>
      <c r="R792" s="298">
        <v>-14.15</v>
      </c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  <c r="AE792" s="298"/>
      <c r="AF792" s="298"/>
      <c r="AG792" s="298"/>
      <c r="AH792" s="298"/>
      <c r="AI792" s="298"/>
      <c r="AJ792" s="298"/>
      <c r="AK792" s="298"/>
      <c r="AL792" s="298">
        <v>-14.15</v>
      </c>
      <c r="AM792" s="298"/>
      <c r="AN792" s="298"/>
      <c r="AO792" s="298"/>
      <c r="AP792" s="298"/>
      <c r="AQ792" s="298"/>
      <c r="AR792" s="298"/>
      <c r="AS792" s="298"/>
      <c r="AT792" s="298"/>
      <c r="AU792" s="298"/>
      <c r="AV792" s="298"/>
      <c r="AW792" s="298"/>
      <c r="AX792" s="298"/>
      <c r="AY792" s="298"/>
      <c r="AZ792" s="298"/>
      <c r="BA792" s="298"/>
      <c r="BB792" s="298"/>
      <c r="BC792" s="298"/>
      <c r="BD792" s="298"/>
      <c r="BE792" s="298"/>
      <c r="BF792" s="298"/>
      <c r="BG792" s="298"/>
      <c r="BH792" s="298"/>
      <c r="BI792" s="298"/>
      <c r="BJ792" s="298"/>
      <c r="BK792" s="298"/>
      <c r="BL792" s="301"/>
      <c r="BM792" s="301"/>
      <c r="BN792" s="301"/>
      <c r="BO792" s="301"/>
      <c r="BP792" s="77"/>
    </row>
    <row r="793" spans="1:68" s="158" customFormat="1" ht="12.75" x14ac:dyDescent="0.2">
      <c r="A793" s="294"/>
      <c r="B793" s="294"/>
      <c r="C793" s="580"/>
      <c r="D793" s="581"/>
      <c r="E793" s="581"/>
      <c r="F793" s="581"/>
      <c r="G793" s="581"/>
      <c r="H793" s="582"/>
      <c r="I793" s="299" t="s">
        <v>102</v>
      </c>
      <c r="J793" s="295">
        <v>-5</v>
      </c>
      <c r="K793" s="296"/>
      <c r="L793" s="301">
        <v>0</v>
      </c>
      <c r="M793" s="301">
        <v>-11.82</v>
      </c>
      <c r="N793" s="301">
        <v>0</v>
      </c>
      <c r="O793" s="301">
        <v>-11.82</v>
      </c>
      <c r="P793" s="296"/>
      <c r="Q793" s="301"/>
      <c r="R793" s="296"/>
      <c r="S793" s="296"/>
      <c r="T793" s="296"/>
      <c r="U793" s="296"/>
      <c r="V793" s="296"/>
      <c r="W793" s="296"/>
      <c r="X793" s="296"/>
      <c r="Y793" s="296"/>
      <c r="Z793" s="296"/>
      <c r="AA793" s="296"/>
      <c r="AB793" s="296"/>
      <c r="AC793" s="296"/>
      <c r="AD793" s="296"/>
      <c r="AE793" s="296"/>
      <c r="AF793" s="296"/>
      <c r="AG793" s="296"/>
      <c r="AH793" s="296"/>
      <c r="AI793" s="296"/>
      <c r="AJ793" s="296"/>
      <c r="AK793" s="296"/>
      <c r="AL793" s="302">
        <v>-5</v>
      </c>
      <c r="AM793" s="296"/>
      <c r="AN793" s="296"/>
      <c r="AO793" s="296"/>
      <c r="AP793" s="296"/>
      <c r="AQ793" s="296"/>
      <c r="AR793" s="296"/>
      <c r="AS793" s="296"/>
      <c r="AT793" s="296"/>
      <c r="AU793" s="296"/>
      <c r="AV793" s="296"/>
      <c r="AW793" s="296"/>
      <c r="AX793" s="296"/>
      <c r="AY793" s="296"/>
      <c r="AZ793" s="296"/>
      <c r="BA793" s="296"/>
      <c r="BB793" s="296"/>
      <c r="BC793" s="296"/>
      <c r="BD793" s="296"/>
      <c r="BE793" s="296"/>
      <c r="BF793" s="296"/>
      <c r="BG793" s="296"/>
      <c r="BH793" s="296"/>
      <c r="BI793" s="296"/>
      <c r="BJ793" s="296"/>
      <c r="BK793" s="296"/>
      <c r="BL793" s="296"/>
      <c r="BM793" s="296"/>
      <c r="BN793" s="296"/>
      <c r="BO793" s="296"/>
      <c r="BP793"/>
    </row>
    <row r="794" spans="1:68" s="158" customFormat="1" ht="12.75" x14ac:dyDescent="0.2">
      <c r="A794" s="287"/>
      <c r="B794" s="297">
        <v>66</v>
      </c>
      <c r="C794" s="580" t="s">
        <v>187</v>
      </c>
      <c r="D794" s="581" t="s">
        <v>188</v>
      </c>
      <c r="E794" s="581"/>
      <c r="F794" s="581"/>
      <c r="G794" s="581"/>
      <c r="H794" s="582" t="s">
        <v>1143</v>
      </c>
      <c r="I794" s="287"/>
      <c r="J794" s="287"/>
      <c r="K794" s="298">
        <v>236.05</v>
      </c>
      <c r="L794" s="298">
        <v>236.83</v>
      </c>
      <c r="M794" s="298">
        <v>243.89</v>
      </c>
      <c r="N794" s="298">
        <v>0</v>
      </c>
      <c r="O794" s="298">
        <v>243.89</v>
      </c>
      <c r="P794" s="298">
        <v>243.89</v>
      </c>
      <c r="Q794" s="298">
        <v>244.7</v>
      </c>
      <c r="R794" s="298">
        <v>283.42</v>
      </c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  <c r="AE794" s="298"/>
      <c r="AF794" s="298"/>
      <c r="AG794" s="298"/>
      <c r="AH794" s="298"/>
      <c r="AI794" s="298"/>
      <c r="AJ794" s="298"/>
      <c r="AK794" s="298"/>
      <c r="AL794" s="298">
        <v>283.42</v>
      </c>
      <c r="AM794" s="298"/>
      <c r="AN794" s="298"/>
      <c r="AO794" s="298"/>
      <c r="AP794" s="298"/>
      <c r="AQ794" s="298"/>
      <c r="AR794" s="298"/>
      <c r="AS794" s="298"/>
      <c r="AT794" s="298"/>
      <c r="AU794" s="298"/>
      <c r="AV794" s="298"/>
      <c r="AW794" s="298"/>
      <c r="AX794" s="298"/>
      <c r="AY794" s="298"/>
      <c r="AZ794" s="298"/>
      <c r="BA794" s="298"/>
      <c r="BB794" s="298"/>
      <c r="BC794" s="298"/>
      <c r="BD794" s="298"/>
      <c r="BE794" s="298"/>
      <c r="BF794" s="298"/>
      <c r="BG794" s="298"/>
      <c r="BH794" s="298"/>
      <c r="BI794" s="298"/>
      <c r="BJ794" s="298"/>
      <c r="BK794" s="298"/>
      <c r="BL794" s="301"/>
      <c r="BM794" s="301"/>
      <c r="BN794" s="301"/>
      <c r="BO794" s="301"/>
      <c r="BP794" s="77"/>
    </row>
    <row r="795" spans="1:68" s="158" customFormat="1" ht="12.75" x14ac:dyDescent="0.2">
      <c r="A795" s="294"/>
      <c r="B795" s="294"/>
      <c r="C795" s="580"/>
      <c r="D795" s="581"/>
      <c r="E795" s="581"/>
      <c r="F795" s="581"/>
      <c r="G795" s="581"/>
      <c r="H795" s="582"/>
      <c r="I795" s="299" t="s">
        <v>102</v>
      </c>
      <c r="J795" s="295">
        <v>1</v>
      </c>
      <c r="K795" s="296"/>
      <c r="L795" s="301">
        <v>0.78000000000000114</v>
      </c>
      <c r="M795" s="301">
        <v>236.05</v>
      </c>
      <c r="N795" s="301">
        <v>0</v>
      </c>
      <c r="O795" s="301">
        <v>236.05</v>
      </c>
      <c r="P795" s="296"/>
      <c r="Q795" s="301">
        <v>0.81</v>
      </c>
      <c r="R795" s="296"/>
      <c r="S795" s="296"/>
      <c r="T795" s="296"/>
      <c r="U795" s="296"/>
      <c r="V795" s="296"/>
      <c r="W795" s="296"/>
      <c r="X795" s="296"/>
      <c r="Y795" s="296"/>
      <c r="Z795" s="296"/>
      <c r="AA795" s="296"/>
      <c r="AB795" s="296"/>
      <c r="AC795" s="296"/>
      <c r="AD795" s="296"/>
      <c r="AE795" s="296"/>
      <c r="AF795" s="296"/>
      <c r="AG795" s="296"/>
      <c r="AH795" s="296"/>
      <c r="AI795" s="296"/>
      <c r="AJ795" s="296"/>
      <c r="AK795" s="296"/>
      <c r="AL795" s="302">
        <v>1</v>
      </c>
      <c r="AM795" s="296"/>
      <c r="AN795" s="296"/>
      <c r="AO795" s="296"/>
      <c r="AP795" s="296"/>
      <c r="AQ795" s="296"/>
      <c r="AR795" s="296"/>
      <c r="AS795" s="296"/>
      <c r="AT795" s="296"/>
      <c r="AU795" s="296"/>
      <c r="AV795" s="296"/>
      <c r="AW795" s="296"/>
      <c r="AX795" s="296"/>
      <c r="AY795" s="296"/>
      <c r="AZ795" s="296"/>
      <c r="BA795" s="296"/>
      <c r="BB795" s="296"/>
      <c r="BC795" s="296"/>
      <c r="BD795" s="296"/>
      <c r="BE795" s="296"/>
      <c r="BF795" s="296"/>
      <c r="BG795" s="296"/>
      <c r="BH795" s="296"/>
      <c r="BI795" s="296"/>
      <c r="BJ795" s="296"/>
      <c r="BK795" s="296"/>
      <c r="BL795" s="296"/>
      <c r="BM795" s="296"/>
      <c r="BN795" s="296"/>
      <c r="BO795" s="296"/>
      <c r="BP795"/>
    </row>
    <row r="796" spans="1:68" s="158" customFormat="1" ht="12.75" x14ac:dyDescent="0.2">
      <c r="A796" s="287"/>
      <c r="B796" s="297">
        <v>67</v>
      </c>
      <c r="C796" s="580" t="s">
        <v>187</v>
      </c>
      <c r="D796" s="581" t="s">
        <v>1338</v>
      </c>
      <c r="E796" s="581"/>
      <c r="F796" s="581"/>
      <c r="G796" s="581"/>
      <c r="H796" s="582" t="s">
        <v>1117</v>
      </c>
      <c r="I796" s="287"/>
      <c r="J796" s="287"/>
      <c r="K796" s="298">
        <v>53.88</v>
      </c>
      <c r="L796" s="298">
        <v>54.39</v>
      </c>
      <c r="M796" s="298">
        <v>55.67</v>
      </c>
      <c r="N796" s="298">
        <v>0</v>
      </c>
      <c r="O796" s="298">
        <v>55.67</v>
      </c>
      <c r="P796" s="298">
        <v>55.67</v>
      </c>
      <c r="Q796" s="298">
        <v>56.2</v>
      </c>
      <c r="R796" s="298">
        <v>65.010000000000005</v>
      </c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  <c r="AE796" s="298"/>
      <c r="AF796" s="298"/>
      <c r="AG796" s="298"/>
      <c r="AH796" s="298"/>
      <c r="AI796" s="298"/>
      <c r="AJ796" s="298"/>
      <c r="AK796" s="298"/>
      <c r="AL796" s="298">
        <v>65.010000000000005</v>
      </c>
      <c r="AM796" s="298"/>
      <c r="AN796" s="298"/>
      <c r="AO796" s="298"/>
      <c r="AP796" s="298"/>
      <c r="AQ796" s="298"/>
      <c r="AR796" s="298"/>
      <c r="AS796" s="298"/>
      <c r="AT796" s="298"/>
      <c r="AU796" s="298"/>
      <c r="AV796" s="298"/>
      <c r="AW796" s="298"/>
      <c r="AX796" s="298"/>
      <c r="AY796" s="298"/>
      <c r="AZ796" s="298"/>
      <c r="BA796" s="298"/>
      <c r="BB796" s="298"/>
      <c r="BC796" s="298"/>
      <c r="BD796" s="298"/>
      <c r="BE796" s="298"/>
      <c r="BF796" s="298"/>
      <c r="BG796" s="298"/>
      <c r="BH796" s="298"/>
      <c r="BI796" s="298"/>
      <c r="BJ796" s="298"/>
      <c r="BK796" s="298"/>
      <c r="BL796" s="301"/>
      <c r="BM796" s="301"/>
      <c r="BN796" s="301"/>
      <c r="BO796" s="301"/>
      <c r="BP796" s="77"/>
    </row>
    <row r="797" spans="1:68" s="158" customFormat="1" ht="12.75" x14ac:dyDescent="0.2">
      <c r="A797" s="294"/>
      <c r="B797" s="294"/>
      <c r="C797" s="580"/>
      <c r="D797" s="581"/>
      <c r="E797" s="581"/>
      <c r="F797" s="581"/>
      <c r="G797" s="581"/>
      <c r="H797" s="582"/>
      <c r="I797" s="299" t="s">
        <v>78</v>
      </c>
      <c r="J797" s="295">
        <v>8</v>
      </c>
      <c r="K797" s="296"/>
      <c r="L797" s="301">
        <v>0.50999999999999801</v>
      </c>
      <c r="M797" s="301">
        <v>53.88</v>
      </c>
      <c r="N797" s="301">
        <v>0</v>
      </c>
      <c r="O797" s="301">
        <v>53.88</v>
      </c>
      <c r="P797" s="296"/>
      <c r="Q797" s="301">
        <v>0.53</v>
      </c>
      <c r="R797" s="296"/>
      <c r="S797" s="296"/>
      <c r="T797" s="296"/>
      <c r="U797" s="296"/>
      <c r="V797" s="296"/>
      <c r="W797" s="296"/>
      <c r="X797" s="296"/>
      <c r="Y797" s="296"/>
      <c r="Z797" s="296"/>
      <c r="AA797" s="296"/>
      <c r="AB797" s="296"/>
      <c r="AC797" s="296"/>
      <c r="AD797" s="296"/>
      <c r="AE797" s="296"/>
      <c r="AF797" s="296"/>
      <c r="AG797" s="296"/>
      <c r="AH797" s="296"/>
      <c r="AI797" s="296"/>
      <c r="AJ797" s="296"/>
      <c r="AK797" s="296"/>
      <c r="AL797" s="302">
        <v>8</v>
      </c>
      <c r="AM797" s="296"/>
      <c r="AN797" s="296"/>
      <c r="AO797" s="296"/>
      <c r="AP797" s="296"/>
      <c r="AQ797" s="296"/>
      <c r="AR797" s="296"/>
      <c r="AS797" s="296"/>
      <c r="AT797" s="296"/>
      <c r="AU797" s="296"/>
      <c r="AV797" s="296"/>
      <c r="AW797" s="296"/>
      <c r="AX797" s="296"/>
      <c r="AY797" s="296"/>
      <c r="AZ797" s="296"/>
      <c r="BA797" s="296"/>
      <c r="BB797" s="296"/>
      <c r="BC797" s="296"/>
      <c r="BD797" s="296"/>
      <c r="BE797" s="296"/>
      <c r="BF797" s="296"/>
      <c r="BG797" s="296"/>
      <c r="BH797" s="296"/>
      <c r="BI797" s="296"/>
      <c r="BJ797" s="296"/>
      <c r="BK797" s="296"/>
      <c r="BL797" s="296"/>
      <c r="BM797" s="296"/>
      <c r="BN797" s="296"/>
      <c r="BO797" s="296"/>
      <c r="BP797"/>
    </row>
    <row r="798" spans="1:68" s="158" customFormat="1" ht="12.75" x14ac:dyDescent="0.2">
      <c r="A798" s="287"/>
      <c r="B798" s="297">
        <v>68</v>
      </c>
      <c r="C798" s="580" t="s">
        <v>187</v>
      </c>
      <c r="D798" s="581" t="s">
        <v>1339</v>
      </c>
      <c r="E798" s="581"/>
      <c r="F798" s="581"/>
      <c r="G798" s="581"/>
      <c r="H798" s="582" t="s">
        <v>1118</v>
      </c>
      <c r="I798" s="287"/>
      <c r="J798" s="287"/>
      <c r="K798" s="298">
        <v>43.79</v>
      </c>
      <c r="L798" s="298">
        <v>44.26</v>
      </c>
      <c r="M798" s="298">
        <v>45.24</v>
      </c>
      <c r="N798" s="298">
        <v>0</v>
      </c>
      <c r="O798" s="298">
        <v>45.24</v>
      </c>
      <c r="P798" s="298">
        <v>45.24</v>
      </c>
      <c r="Q798" s="298">
        <v>45.730000000000004</v>
      </c>
      <c r="R798" s="298">
        <v>52.88</v>
      </c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  <c r="AE798" s="298"/>
      <c r="AF798" s="298"/>
      <c r="AG798" s="298"/>
      <c r="AH798" s="298"/>
      <c r="AI798" s="298"/>
      <c r="AJ798" s="298"/>
      <c r="AK798" s="298"/>
      <c r="AL798" s="298">
        <v>52.88</v>
      </c>
      <c r="AM798" s="298"/>
      <c r="AN798" s="298"/>
      <c r="AO798" s="298"/>
      <c r="AP798" s="298"/>
      <c r="AQ798" s="298"/>
      <c r="AR798" s="298"/>
      <c r="AS798" s="298"/>
      <c r="AT798" s="298"/>
      <c r="AU798" s="298"/>
      <c r="AV798" s="298"/>
      <c r="AW798" s="298"/>
      <c r="AX798" s="298"/>
      <c r="AY798" s="298"/>
      <c r="AZ798" s="298"/>
      <c r="BA798" s="298"/>
      <c r="BB798" s="298"/>
      <c r="BC798" s="298"/>
      <c r="BD798" s="298"/>
      <c r="BE798" s="298"/>
      <c r="BF798" s="298"/>
      <c r="BG798" s="298"/>
      <c r="BH798" s="298"/>
      <c r="BI798" s="298"/>
      <c r="BJ798" s="298"/>
      <c r="BK798" s="298"/>
      <c r="BL798" s="301"/>
      <c r="BM798" s="301"/>
      <c r="BN798" s="301"/>
      <c r="BO798" s="301"/>
      <c r="BP798" s="77"/>
    </row>
    <row r="799" spans="1:68" s="158" customFormat="1" ht="12.75" x14ac:dyDescent="0.2">
      <c r="A799" s="294"/>
      <c r="B799" s="294"/>
      <c r="C799" s="580"/>
      <c r="D799" s="581"/>
      <c r="E799" s="581"/>
      <c r="F799" s="581"/>
      <c r="G799" s="581"/>
      <c r="H799" s="582"/>
      <c r="I799" s="299" t="s">
        <v>78</v>
      </c>
      <c r="J799" s="295">
        <v>10</v>
      </c>
      <c r="K799" s="296"/>
      <c r="L799" s="301">
        <v>0.46999999999999886</v>
      </c>
      <c r="M799" s="301">
        <v>43.79</v>
      </c>
      <c r="N799" s="301">
        <v>0</v>
      </c>
      <c r="O799" s="301">
        <v>43.79</v>
      </c>
      <c r="P799" s="296"/>
      <c r="Q799" s="301">
        <v>0.49</v>
      </c>
      <c r="R799" s="296"/>
      <c r="S799" s="296"/>
      <c r="T799" s="296"/>
      <c r="U799" s="296"/>
      <c r="V799" s="296"/>
      <c r="W799" s="296"/>
      <c r="X799" s="296"/>
      <c r="Y799" s="296"/>
      <c r="Z799" s="296"/>
      <c r="AA799" s="296"/>
      <c r="AB799" s="296"/>
      <c r="AC799" s="296"/>
      <c r="AD799" s="296"/>
      <c r="AE799" s="296"/>
      <c r="AF799" s="296"/>
      <c r="AG799" s="296"/>
      <c r="AH799" s="296"/>
      <c r="AI799" s="296"/>
      <c r="AJ799" s="296"/>
      <c r="AK799" s="296"/>
      <c r="AL799" s="302">
        <v>10</v>
      </c>
      <c r="AM799" s="296"/>
      <c r="AN799" s="296"/>
      <c r="AO799" s="296"/>
      <c r="AP799" s="296"/>
      <c r="AQ799" s="296"/>
      <c r="AR799" s="296"/>
      <c r="AS799" s="296"/>
      <c r="AT799" s="296"/>
      <c r="AU799" s="296"/>
      <c r="AV799" s="296"/>
      <c r="AW799" s="296"/>
      <c r="AX799" s="296"/>
      <c r="AY799" s="296"/>
      <c r="AZ799" s="296"/>
      <c r="BA799" s="296"/>
      <c r="BB799" s="296"/>
      <c r="BC799" s="296"/>
      <c r="BD799" s="296"/>
      <c r="BE799" s="296"/>
      <c r="BF799" s="296"/>
      <c r="BG799" s="296"/>
      <c r="BH799" s="296"/>
      <c r="BI799" s="296"/>
      <c r="BJ799" s="296"/>
      <c r="BK799" s="296"/>
      <c r="BL799" s="296"/>
      <c r="BM799" s="296"/>
      <c r="BN799" s="296"/>
      <c r="BO799" s="296"/>
    </row>
    <row r="800" spans="1:68" s="158" customFormat="1" ht="12.75" x14ac:dyDescent="0.2">
      <c r="A800" s="287"/>
      <c r="B800" s="297">
        <v>69</v>
      </c>
      <c r="C800" s="580" t="s">
        <v>187</v>
      </c>
      <c r="D800" s="581" t="s">
        <v>1340</v>
      </c>
      <c r="E800" s="581"/>
      <c r="F800" s="581"/>
      <c r="G800" s="581"/>
      <c r="H800" s="582" t="s">
        <v>1120</v>
      </c>
      <c r="I800" s="287"/>
      <c r="J800" s="287"/>
      <c r="K800" s="298">
        <v>245.64</v>
      </c>
      <c r="L800" s="298">
        <v>248.38</v>
      </c>
      <c r="M800" s="298">
        <v>253.8</v>
      </c>
      <c r="N800" s="298">
        <v>0</v>
      </c>
      <c r="O800" s="298">
        <v>253.8</v>
      </c>
      <c r="P800" s="298">
        <v>253.8</v>
      </c>
      <c r="Q800" s="298">
        <v>256.63</v>
      </c>
      <c r="R800" s="298">
        <v>296.77</v>
      </c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  <c r="AE800" s="298"/>
      <c r="AF800" s="298"/>
      <c r="AG800" s="298"/>
      <c r="AH800" s="298"/>
      <c r="AI800" s="298"/>
      <c r="AJ800" s="298"/>
      <c r="AK800" s="298"/>
      <c r="AL800" s="298">
        <v>296.77</v>
      </c>
      <c r="AM800" s="298"/>
      <c r="AN800" s="298"/>
      <c r="AO800" s="298"/>
      <c r="AP800" s="298"/>
      <c r="AQ800" s="298"/>
      <c r="AR800" s="298"/>
      <c r="AS800" s="298"/>
      <c r="AT800" s="298"/>
      <c r="AU800" s="298"/>
      <c r="AV800" s="298"/>
      <c r="AW800" s="298"/>
      <c r="AX800" s="298"/>
      <c r="AY800" s="298"/>
      <c r="AZ800" s="298"/>
      <c r="BA800" s="298"/>
      <c r="BB800" s="298"/>
      <c r="BC800" s="298"/>
      <c r="BD800" s="298"/>
      <c r="BE800" s="298"/>
      <c r="BF800" s="298"/>
      <c r="BG800" s="298"/>
      <c r="BH800" s="298"/>
      <c r="BI800" s="298"/>
      <c r="BJ800" s="298"/>
      <c r="BK800" s="298"/>
      <c r="BL800" s="301"/>
      <c r="BM800" s="301"/>
      <c r="BN800" s="301"/>
      <c r="BO800" s="301"/>
    </row>
    <row r="801" spans="1:68" s="158" customFormat="1" ht="12.75" x14ac:dyDescent="0.2">
      <c r="A801" s="294"/>
      <c r="B801" s="294"/>
      <c r="C801" s="580"/>
      <c r="D801" s="581"/>
      <c r="E801" s="581"/>
      <c r="F801" s="581"/>
      <c r="G801" s="581"/>
      <c r="H801" s="582"/>
      <c r="I801" s="299" t="s">
        <v>78</v>
      </c>
      <c r="J801" s="295">
        <v>20</v>
      </c>
      <c r="K801" s="296"/>
      <c r="L801" s="301">
        <v>2.7400000000000091</v>
      </c>
      <c r="M801" s="301">
        <v>245.64</v>
      </c>
      <c r="N801" s="301">
        <v>0</v>
      </c>
      <c r="O801" s="301">
        <v>245.64</v>
      </c>
      <c r="P801" s="296"/>
      <c r="Q801" s="301">
        <v>2.83</v>
      </c>
      <c r="R801" s="296"/>
      <c r="S801" s="296"/>
      <c r="T801" s="296"/>
      <c r="U801" s="296"/>
      <c r="V801" s="296"/>
      <c r="W801" s="296"/>
      <c r="X801" s="296"/>
      <c r="Y801" s="296"/>
      <c r="Z801" s="296"/>
      <c r="AA801" s="296"/>
      <c r="AB801" s="296"/>
      <c r="AC801" s="296"/>
      <c r="AD801" s="296"/>
      <c r="AE801" s="296"/>
      <c r="AF801" s="296"/>
      <c r="AG801" s="296"/>
      <c r="AH801" s="296"/>
      <c r="AI801" s="296"/>
      <c r="AJ801" s="296"/>
      <c r="AK801" s="296"/>
      <c r="AL801" s="302">
        <v>20</v>
      </c>
      <c r="AM801" s="296"/>
      <c r="AN801" s="296"/>
      <c r="AO801" s="296"/>
      <c r="AP801" s="296"/>
      <c r="AQ801" s="296"/>
      <c r="AR801" s="296"/>
      <c r="AS801" s="296"/>
      <c r="AT801" s="296"/>
      <c r="AU801" s="296"/>
      <c r="AV801" s="296"/>
      <c r="AW801" s="296"/>
      <c r="AX801" s="296"/>
      <c r="AY801" s="296"/>
      <c r="AZ801" s="296"/>
      <c r="BA801" s="296"/>
      <c r="BB801" s="296"/>
      <c r="BC801" s="296"/>
      <c r="BD801" s="296"/>
      <c r="BE801" s="296"/>
      <c r="BF801" s="296"/>
      <c r="BG801" s="296"/>
      <c r="BH801" s="296"/>
      <c r="BI801" s="296"/>
      <c r="BJ801" s="296"/>
      <c r="BK801" s="296"/>
      <c r="BL801" s="296"/>
      <c r="BM801" s="296"/>
      <c r="BN801" s="296"/>
      <c r="BO801" s="296"/>
    </row>
    <row r="802" spans="1:68" s="158" customFormat="1" ht="12.75" x14ac:dyDescent="0.2">
      <c r="A802" s="287"/>
      <c r="B802" s="297">
        <v>70</v>
      </c>
      <c r="C802" s="580" t="s">
        <v>187</v>
      </c>
      <c r="D802" s="581" t="s">
        <v>1341</v>
      </c>
      <c r="E802" s="581"/>
      <c r="F802" s="581"/>
      <c r="G802" s="581"/>
      <c r="H802" s="582" t="s">
        <v>1196</v>
      </c>
      <c r="I802" s="287"/>
      <c r="J802" s="287"/>
      <c r="K802" s="298">
        <v>21.45</v>
      </c>
      <c r="L802" s="298">
        <v>21.45</v>
      </c>
      <c r="M802" s="298">
        <v>22.16</v>
      </c>
      <c r="N802" s="298">
        <v>0</v>
      </c>
      <c r="O802" s="298">
        <v>22.16</v>
      </c>
      <c r="P802" s="298">
        <v>22.16</v>
      </c>
      <c r="Q802" s="298">
        <v>22.16</v>
      </c>
      <c r="R802" s="298">
        <v>25.68</v>
      </c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  <c r="AE802" s="298"/>
      <c r="AF802" s="298"/>
      <c r="AG802" s="298"/>
      <c r="AH802" s="298"/>
      <c r="AI802" s="298"/>
      <c r="AJ802" s="298"/>
      <c r="AK802" s="298"/>
      <c r="AL802" s="298">
        <v>25.68</v>
      </c>
      <c r="AM802" s="298"/>
      <c r="AN802" s="298"/>
      <c r="AO802" s="298"/>
      <c r="AP802" s="298"/>
      <c r="AQ802" s="298"/>
      <c r="AR802" s="298"/>
      <c r="AS802" s="298"/>
      <c r="AT802" s="298"/>
      <c r="AU802" s="298"/>
      <c r="AV802" s="298"/>
      <c r="AW802" s="298"/>
      <c r="AX802" s="298"/>
      <c r="AY802" s="298"/>
      <c r="AZ802" s="298"/>
      <c r="BA802" s="298"/>
      <c r="BB802" s="298"/>
      <c r="BC802" s="298"/>
      <c r="BD802" s="298"/>
      <c r="BE802" s="298"/>
      <c r="BF802" s="298"/>
      <c r="BG802" s="298"/>
      <c r="BH802" s="298"/>
      <c r="BI802" s="298"/>
      <c r="BJ802" s="298"/>
      <c r="BK802" s="298"/>
      <c r="BL802" s="301"/>
      <c r="BM802" s="301"/>
      <c r="BN802" s="301"/>
      <c r="BO802" s="301"/>
    </row>
    <row r="803" spans="1:68" s="158" customFormat="1" ht="12.75" x14ac:dyDescent="0.2">
      <c r="A803" s="294"/>
      <c r="B803" s="294"/>
      <c r="C803" s="580"/>
      <c r="D803" s="581"/>
      <c r="E803" s="581"/>
      <c r="F803" s="581"/>
      <c r="G803" s="581"/>
      <c r="H803" s="582"/>
      <c r="I803" s="299" t="s">
        <v>78</v>
      </c>
      <c r="J803" s="295">
        <v>10</v>
      </c>
      <c r="K803" s="296"/>
      <c r="L803" s="301">
        <v>0</v>
      </c>
      <c r="M803" s="301">
        <v>21.45</v>
      </c>
      <c r="N803" s="301">
        <v>0</v>
      </c>
      <c r="O803" s="301">
        <v>21.45</v>
      </c>
      <c r="P803" s="296"/>
      <c r="Q803" s="301"/>
      <c r="R803" s="296"/>
      <c r="S803" s="296"/>
      <c r="T803" s="296"/>
      <c r="U803" s="296"/>
      <c r="V803" s="296"/>
      <c r="W803" s="296"/>
      <c r="X803" s="296"/>
      <c r="Y803" s="296"/>
      <c r="Z803" s="296"/>
      <c r="AA803" s="296"/>
      <c r="AB803" s="296"/>
      <c r="AC803" s="296"/>
      <c r="AD803" s="296"/>
      <c r="AE803" s="296"/>
      <c r="AF803" s="296"/>
      <c r="AG803" s="296"/>
      <c r="AH803" s="296"/>
      <c r="AI803" s="296"/>
      <c r="AJ803" s="296"/>
      <c r="AK803" s="296"/>
      <c r="AL803" s="302">
        <v>10</v>
      </c>
      <c r="AM803" s="296"/>
      <c r="AN803" s="296"/>
      <c r="AO803" s="296"/>
      <c r="AP803" s="296"/>
      <c r="AQ803" s="296"/>
      <c r="AR803" s="296"/>
      <c r="AS803" s="296"/>
      <c r="AT803" s="296"/>
      <c r="AU803" s="296"/>
      <c r="AV803" s="296"/>
      <c r="AW803" s="296"/>
      <c r="AX803" s="296"/>
      <c r="AY803" s="296"/>
      <c r="AZ803" s="296"/>
      <c r="BA803" s="296"/>
      <c r="BB803" s="296"/>
      <c r="BC803" s="296"/>
      <c r="BD803" s="296"/>
      <c r="BE803" s="296"/>
      <c r="BF803" s="296"/>
      <c r="BG803" s="296"/>
      <c r="BH803" s="296"/>
      <c r="BI803" s="296"/>
      <c r="BJ803" s="296"/>
      <c r="BK803" s="296"/>
      <c r="BL803" s="296"/>
      <c r="BM803" s="296"/>
      <c r="BN803" s="296"/>
      <c r="BO803" s="296"/>
    </row>
    <row r="804" spans="1:68" s="158" customFormat="1" ht="12.75" x14ac:dyDescent="0.2">
      <c r="A804" s="287"/>
      <c r="B804" s="297">
        <v>71</v>
      </c>
      <c r="C804" s="580" t="s">
        <v>187</v>
      </c>
      <c r="D804" s="581" t="s">
        <v>1342</v>
      </c>
      <c r="E804" s="581"/>
      <c r="F804" s="581"/>
      <c r="G804" s="581"/>
      <c r="H804" s="582" t="s">
        <v>139</v>
      </c>
      <c r="I804" s="287"/>
      <c r="J804" s="287"/>
      <c r="K804" s="298">
        <v>176.87</v>
      </c>
      <c r="L804" s="298">
        <v>176.87</v>
      </c>
      <c r="M804" s="298">
        <v>182.74</v>
      </c>
      <c r="N804" s="298">
        <v>0</v>
      </c>
      <c r="O804" s="298">
        <v>182.74</v>
      </c>
      <c r="P804" s="298">
        <v>182.74</v>
      </c>
      <c r="Q804" s="298">
        <v>182.74</v>
      </c>
      <c r="R804" s="298">
        <v>211.79</v>
      </c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  <c r="AE804" s="298"/>
      <c r="AF804" s="298"/>
      <c r="AG804" s="298"/>
      <c r="AH804" s="298"/>
      <c r="AI804" s="298"/>
      <c r="AJ804" s="298"/>
      <c r="AK804" s="298"/>
      <c r="AL804" s="298">
        <v>211.79</v>
      </c>
      <c r="AM804" s="298"/>
      <c r="AN804" s="298"/>
      <c r="AO804" s="298"/>
      <c r="AP804" s="298"/>
      <c r="AQ804" s="298"/>
      <c r="AR804" s="298"/>
      <c r="AS804" s="298"/>
      <c r="AT804" s="298"/>
      <c r="AU804" s="298"/>
      <c r="AV804" s="298"/>
      <c r="AW804" s="298"/>
      <c r="AX804" s="298"/>
      <c r="AY804" s="298"/>
      <c r="AZ804" s="298"/>
      <c r="BA804" s="298"/>
      <c r="BB804" s="298"/>
      <c r="BC804" s="298"/>
      <c r="BD804" s="298"/>
      <c r="BE804" s="298"/>
      <c r="BF804" s="298"/>
      <c r="BG804" s="298"/>
      <c r="BH804" s="298"/>
      <c r="BI804" s="298"/>
      <c r="BJ804" s="298"/>
      <c r="BK804" s="298"/>
      <c r="BL804" s="301"/>
      <c r="BM804" s="301"/>
      <c r="BN804" s="301"/>
      <c r="BO804" s="301"/>
    </row>
    <row r="805" spans="1:68" s="158" customFormat="1" ht="12.75" x14ac:dyDescent="0.2">
      <c r="A805" s="294"/>
      <c r="B805" s="294"/>
      <c r="C805" s="580"/>
      <c r="D805" s="581"/>
      <c r="E805" s="581"/>
      <c r="F805" s="581"/>
      <c r="G805" s="581"/>
      <c r="H805" s="582"/>
      <c r="I805" s="299" t="s">
        <v>78</v>
      </c>
      <c r="J805" s="295">
        <v>20</v>
      </c>
      <c r="K805" s="296"/>
      <c r="L805" s="301">
        <v>0</v>
      </c>
      <c r="M805" s="301">
        <v>176.87</v>
      </c>
      <c r="N805" s="301">
        <v>0</v>
      </c>
      <c r="O805" s="301">
        <v>176.87</v>
      </c>
      <c r="P805" s="296"/>
      <c r="Q805" s="301"/>
      <c r="R805" s="296"/>
      <c r="S805" s="296"/>
      <c r="T805" s="296"/>
      <c r="U805" s="296"/>
      <c r="V805" s="296"/>
      <c r="W805" s="296"/>
      <c r="X805" s="296"/>
      <c r="Y805" s="296"/>
      <c r="Z805" s="296"/>
      <c r="AA805" s="296"/>
      <c r="AB805" s="296"/>
      <c r="AC805" s="296"/>
      <c r="AD805" s="296"/>
      <c r="AE805" s="296"/>
      <c r="AF805" s="296"/>
      <c r="AG805" s="296"/>
      <c r="AH805" s="296"/>
      <c r="AI805" s="296"/>
      <c r="AJ805" s="296"/>
      <c r="AK805" s="296"/>
      <c r="AL805" s="302">
        <v>20</v>
      </c>
      <c r="AM805" s="296"/>
      <c r="AN805" s="296"/>
      <c r="AO805" s="296"/>
      <c r="AP805" s="296"/>
      <c r="AQ805" s="296"/>
      <c r="AR805" s="296"/>
      <c r="AS805" s="296"/>
      <c r="AT805" s="296"/>
      <c r="AU805" s="296"/>
      <c r="AV805" s="296"/>
      <c r="AW805" s="296"/>
      <c r="AX805" s="296"/>
      <c r="AY805" s="296"/>
      <c r="AZ805" s="296"/>
      <c r="BA805" s="296"/>
      <c r="BB805" s="296"/>
      <c r="BC805" s="296"/>
      <c r="BD805" s="296"/>
      <c r="BE805" s="296"/>
      <c r="BF805" s="296"/>
      <c r="BG805" s="296"/>
      <c r="BH805" s="296"/>
      <c r="BI805" s="296"/>
      <c r="BJ805" s="296"/>
      <c r="BK805" s="296"/>
      <c r="BL805" s="296"/>
      <c r="BM805" s="296"/>
      <c r="BN805" s="296"/>
      <c r="BO805" s="296"/>
    </row>
    <row r="806" spans="1:68" s="158" customFormat="1" ht="12.75" x14ac:dyDescent="0.2">
      <c r="A806" s="287"/>
      <c r="B806" s="297">
        <v>72</v>
      </c>
      <c r="C806" s="580" t="s">
        <v>187</v>
      </c>
      <c r="D806" s="581" t="s">
        <v>1343</v>
      </c>
      <c r="E806" s="581"/>
      <c r="F806" s="581"/>
      <c r="G806" s="581"/>
      <c r="H806" s="582" t="s">
        <v>1124</v>
      </c>
      <c r="I806" s="287"/>
      <c r="J806" s="287"/>
      <c r="K806" s="298">
        <v>205.44</v>
      </c>
      <c r="L806" s="298">
        <v>205.44</v>
      </c>
      <c r="M806" s="298">
        <v>212.26</v>
      </c>
      <c r="N806" s="298">
        <v>0</v>
      </c>
      <c r="O806" s="298">
        <v>212.26</v>
      </c>
      <c r="P806" s="298">
        <v>212.26</v>
      </c>
      <c r="Q806" s="298">
        <v>212.26</v>
      </c>
      <c r="R806" s="298">
        <v>246.01</v>
      </c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  <c r="AE806" s="298"/>
      <c r="AF806" s="298"/>
      <c r="AG806" s="298"/>
      <c r="AH806" s="298"/>
      <c r="AI806" s="298"/>
      <c r="AJ806" s="298"/>
      <c r="AK806" s="298"/>
      <c r="AL806" s="298">
        <v>246.01</v>
      </c>
      <c r="AM806" s="298"/>
      <c r="AN806" s="298"/>
      <c r="AO806" s="298"/>
      <c r="AP806" s="298"/>
      <c r="AQ806" s="298"/>
      <c r="AR806" s="298"/>
      <c r="AS806" s="298"/>
      <c r="AT806" s="298"/>
      <c r="AU806" s="298"/>
      <c r="AV806" s="298"/>
      <c r="AW806" s="298"/>
      <c r="AX806" s="298"/>
      <c r="AY806" s="298"/>
      <c r="AZ806" s="298"/>
      <c r="BA806" s="298"/>
      <c r="BB806" s="298"/>
      <c r="BC806" s="298"/>
      <c r="BD806" s="298"/>
      <c r="BE806" s="298"/>
      <c r="BF806" s="298"/>
      <c r="BG806" s="298"/>
      <c r="BH806" s="298"/>
      <c r="BI806" s="298"/>
      <c r="BJ806" s="298"/>
      <c r="BK806" s="298"/>
      <c r="BL806" s="301"/>
      <c r="BM806" s="301"/>
      <c r="BN806" s="301"/>
      <c r="BO806" s="301"/>
    </row>
    <row r="807" spans="1:68" s="158" customFormat="1" ht="12.75" x14ac:dyDescent="0.2">
      <c r="A807" s="294"/>
      <c r="B807" s="294"/>
      <c r="C807" s="580"/>
      <c r="D807" s="581"/>
      <c r="E807" s="581"/>
      <c r="F807" s="581"/>
      <c r="G807" s="581"/>
      <c r="H807" s="582"/>
      <c r="I807" s="299" t="s">
        <v>102</v>
      </c>
      <c r="J807" s="295">
        <v>80</v>
      </c>
      <c r="K807" s="296"/>
      <c r="L807" s="301">
        <v>0</v>
      </c>
      <c r="M807" s="301">
        <v>205.44</v>
      </c>
      <c r="N807" s="301">
        <v>0</v>
      </c>
      <c r="O807" s="301">
        <v>205.44</v>
      </c>
      <c r="P807" s="296"/>
      <c r="Q807" s="301"/>
      <c r="R807" s="296"/>
      <c r="S807" s="296"/>
      <c r="T807" s="296"/>
      <c r="U807" s="296"/>
      <c r="V807" s="296"/>
      <c r="W807" s="296"/>
      <c r="X807" s="296"/>
      <c r="Y807" s="296"/>
      <c r="Z807" s="296"/>
      <c r="AA807" s="296"/>
      <c r="AB807" s="296"/>
      <c r="AC807" s="296"/>
      <c r="AD807" s="296"/>
      <c r="AE807" s="296"/>
      <c r="AF807" s="296"/>
      <c r="AG807" s="296"/>
      <c r="AH807" s="296"/>
      <c r="AI807" s="296"/>
      <c r="AJ807" s="296"/>
      <c r="AK807" s="296"/>
      <c r="AL807" s="302">
        <v>80</v>
      </c>
      <c r="AM807" s="296"/>
      <c r="AN807" s="296"/>
      <c r="AO807" s="296"/>
      <c r="AP807" s="296"/>
      <c r="AQ807" s="296"/>
      <c r="AR807" s="296"/>
      <c r="AS807" s="296"/>
      <c r="AT807" s="296"/>
      <c r="AU807" s="296"/>
      <c r="AV807" s="296"/>
      <c r="AW807" s="296"/>
      <c r="AX807" s="296"/>
      <c r="AY807" s="296"/>
      <c r="AZ807" s="296"/>
      <c r="BA807" s="296"/>
      <c r="BB807" s="296"/>
      <c r="BC807" s="296"/>
      <c r="BD807" s="296"/>
      <c r="BE807" s="296"/>
      <c r="BF807" s="296"/>
      <c r="BG807" s="296"/>
      <c r="BH807" s="296"/>
      <c r="BI807" s="296"/>
      <c r="BJ807" s="296"/>
      <c r="BK807" s="296"/>
      <c r="BL807" s="296"/>
      <c r="BM807" s="296"/>
      <c r="BN807" s="296"/>
      <c r="BO807" s="296"/>
    </row>
    <row r="808" spans="1:68" s="158" customFormat="1" ht="12.75" x14ac:dyDescent="0.2">
      <c r="A808" s="287"/>
      <c r="B808" s="297">
        <v>73</v>
      </c>
      <c r="C808" s="580" t="s">
        <v>187</v>
      </c>
      <c r="D808" s="581" t="s">
        <v>1344</v>
      </c>
      <c r="E808" s="581"/>
      <c r="F808" s="581"/>
      <c r="G808" s="581"/>
      <c r="H808" s="582" t="s">
        <v>1200</v>
      </c>
      <c r="I808" s="287"/>
      <c r="J808" s="287"/>
      <c r="K808" s="298">
        <v>379.69</v>
      </c>
      <c r="L808" s="298">
        <v>383.51</v>
      </c>
      <c r="M808" s="298">
        <v>392.3</v>
      </c>
      <c r="N808" s="298">
        <v>0</v>
      </c>
      <c r="O808" s="298">
        <v>392.3</v>
      </c>
      <c r="P808" s="298">
        <v>392.3</v>
      </c>
      <c r="Q808" s="298">
        <v>396.25</v>
      </c>
      <c r="R808" s="298">
        <v>458.33</v>
      </c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  <c r="AE808" s="298"/>
      <c r="AF808" s="298"/>
      <c r="AG808" s="298"/>
      <c r="AH808" s="298"/>
      <c r="AI808" s="298"/>
      <c r="AJ808" s="298"/>
      <c r="AK808" s="298"/>
      <c r="AL808" s="298">
        <v>458.33</v>
      </c>
      <c r="AM808" s="298"/>
      <c r="AN808" s="298"/>
      <c r="AO808" s="298"/>
      <c r="AP808" s="298"/>
      <c r="AQ808" s="298"/>
      <c r="AR808" s="298"/>
      <c r="AS808" s="298"/>
      <c r="AT808" s="298"/>
      <c r="AU808" s="298"/>
      <c r="AV808" s="298"/>
      <c r="AW808" s="298"/>
      <c r="AX808" s="298"/>
      <c r="AY808" s="298"/>
      <c r="AZ808" s="298"/>
      <c r="BA808" s="298"/>
      <c r="BB808" s="298"/>
      <c r="BC808" s="298"/>
      <c r="BD808" s="298"/>
      <c r="BE808" s="298"/>
      <c r="BF808" s="298"/>
      <c r="BG808" s="298"/>
      <c r="BH808" s="298"/>
      <c r="BI808" s="298"/>
      <c r="BJ808" s="298"/>
      <c r="BK808" s="298"/>
      <c r="BL808" s="301"/>
      <c r="BM808" s="301"/>
      <c r="BN808" s="301"/>
      <c r="BO808" s="301"/>
    </row>
    <row r="809" spans="1:68" s="158" customFormat="1" ht="12.75" x14ac:dyDescent="0.2">
      <c r="A809" s="294"/>
      <c r="B809" s="294"/>
      <c r="C809" s="580"/>
      <c r="D809" s="581"/>
      <c r="E809" s="581"/>
      <c r="F809" s="581"/>
      <c r="G809" s="581"/>
      <c r="H809" s="582"/>
      <c r="I809" s="299" t="s">
        <v>78</v>
      </c>
      <c r="J809" s="295">
        <v>98.039000000000001</v>
      </c>
      <c r="K809" s="296"/>
      <c r="L809" s="301">
        <v>3.8199999999999932</v>
      </c>
      <c r="M809" s="301">
        <v>379.69</v>
      </c>
      <c r="N809" s="301">
        <v>0</v>
      </c>
      <c r="O809" s="301">
        <v>379.69</v>
      </c>
      <c r="P809" s="296"/>
      <c r="Q809" s="301">
        <v>3.95</v>
      </c>
      <c r="R809" s="296"/>
      <c r="S809" s="296"/>
      <c r="T809" s="296"/>
      <c r="U809" s="296"/>
      <c r="V809" s="296"/>
      <c r="W809" s="296"/>
      <c r="X809" s="296"/>
      <c r="Y809" s="296"/>
      <c r="Z809" s="296"/>
      <c r="AA809" s="296"/>
      <c r="AB809" s="296"/>
      <c r="AC809" s="296"/>
      <c r="AD809" s="296"/>
      <c r="AE809" s="296"/>
      <c r="AF809" s="296"/>
      <c r="AG809" s="296"/>
      <c r="AH809" s="296"/>
      <c r="AI809" s="296"/>
      <c r="AJ809" s="296"/>
      <c r="AK809" s="296"/>
      <c r="AL809" s="302">
        <v>98.039000000000001</v>
      </c>
      <c r="AM809" s="296"/>
      <c r="AN809" s="296"/>
      <c r="AO809" s="296"/>
      <c r="AP809" s="296"/>
      <c r="AQ809" s="296"/>
      <c r="AR809" s="296"/>
      <c r="AS809" s="296"/>
      <c r="AT809" s="296"/>
      <c r="AU809" s="296"/>
      <c r="AV809" s="296"/>
      <c r="AW809" s="296"/>
      <c r="AX809" s="296"/>
      <c r="AY809" s="296"/>
      <c r="AZ809" s="296"/>
      <c r="BA809" s="296"/>
      <c r="BB809" s="296"/>
      <c r="BC809" s="296"/>
      <c r="BD809" s="296"/>
      <c r="BE809" s="296"/>
      <c r="BF809" s="296"/>
      <c r="BG809" s="296"/>
      <c r="BH809" s="296"/>
      <c r="BI809" s="296"/>
      <c r="BJ809" s="296"/>
      <c r="BK809" s="296"/>
      <c r="BL809" s="296"/>
      <c r="BM809" s="296"/>
      <c r="BN809" s="296"/>
      <c r="BO809" s="296"/>
    </row>
    <row r="810" spans="1:68" s="158" customFormat="1" ht="12.75" x14ac:dyDescent="0.2">
      <c r="A810" s="287"/>
      <c r="B810" s="297">
        <v>74</v>
      </c>
      <c r="C810" s="580" t="s">
        <v>192</v>
      </c>
      <c r="D810" s="581" t="s">
        <v>193</v>
      </c>
      <c r="E810" s="581"/>
      <c r="F810" s="581"/>
      <c r="G810" s="581"/>
      <c r="H810" s="582" t="s">
        <v>1202</v>
      </c>
      <c r="I810" s="287"/>
      <c r="J810" s="287"/>
      <c r="K810" s="298">
        <v>46.01</v>
      </c>
      <c r="L810" s="298">
        <v>46.01</v>
      </c>
      <c r="M810" s="298">
        <v>47.54</v>
      </c>
      <c r="N810" s="298">
        <v>0</v>
      </c>
      <c r="O810" s="298">
        <v>47.54</v>
      </c>
      <c r="P810" s="298">
        <v>47.54</v>
      </c>
      <c r="Q810" s="298">
        <v>47.54</v>
      </c>
      <c r="R810" s="298">
        <v>55.1</v>
      </c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  <c r="AE810" s="298"/>
      <c r="AF810" s="298"/>
      <c r="AG810" s="298"/>
      <c r="AH810" s="298"/>
      <c r="AI810" s="298"/>
      <c r="AJ810" s="298"/>
      <c r="AK810" s="298"/>
      <c r="AL810" s="298">
        <v>55.1</v>
      </c>
      <c r="AM810" s="298"/>
      <c r="AN810" s="298"/>
      <c r="AO810" s="298"/>
      <c r="AP810" s="298"/>
      <c r="AQ810" s="298"/>
      <c r="AR810" s="298"/>
      <c r="AS810" s="298"/>
      <c r="AT810" s="298"/>
      <c r="AU810" s="298"/>
      <c r="AV810" s="298"/>
      <c r="AW810" s="298"/>
      <c r="AX810" s="298"/>
      <c r="AY810" s="298"/>
      <c r="AZ810" s="298"/>
      <c r="BA810" s="298"/>
      <c r="BB810" s="298"/>
      <c r="BC810" s="298"/>
      <c r="BD810" s="298"/>
      <c r="BE810" s="298"/>
      <c r="BF810" s="298"/>
      <c r="BG810" s="298"/>
      <c r="BH810" s="298"/>
      <c r="BI810" s="298"/>
      <c r="BJ810" s="298"/>
      <c r="BK810" s="298"/>
      <c r="BL810" s="301"/>
      <c r="BM810" s="301"/>
      <c r="BN810" s="301"/>
      <c r="BO810" s="301"/>
    </row>
    <row r="811" spans="1:68" s="158" customFormat="1" ht="12.75" x14ac:dyDescent="0.2">
      <c r="A811" s="294"/>
      <c r="B811" s="294"/>
      <c r="C811" s="580"/>
      <c r="D811" s="581"/>
      <c r="E811" s="581"/>
      <c r="F811" s="581"/>
      <c r="G811" s="581"/>
      <c r="H811" s="582"/>
      <c r="I811" s="299" t="s">
        <v>78</v>
      </c>
      <c r="J811" s="295">
        <v>20</v>
      </c>
      <c r="K811" s="296"/>
      <c r="L811" s="301">
        <v>0</v>
      </c>
      <c r="M811" s="301">
        <v>46.01</v>
      </c>
      <c r="N811" s="301">
        <v>0</v>
      </c>
      <c r="O811" s="301">
        <v>46.01</v>
      </c>
      <c r="P811" s="296"/>
      <c r="Q811" s="301"/>
      <c r="R811" s="296"/>
      <c r="S811" s="296"/>
      <c r="T811" s="296"/>
      <c r="U811" s="296"/>
      <c r="V811" s="296"/>
      <c r="W811" s="296"/>
      <c r="X811" s="296"/>
      <c r="Y811" s="296"/>
      <c r="Z811" s="296"/>
      <c r="AA811" s="296"/>
      <c r="AB811" s="296"/>
      <c r="AC811" s="296"/>
      <c r="AD811" s="296"/>
      <c r="AE811" s="296"/>
      <c r="AF811" s="296"/>
      <c r="AG811" s="296"/>
      <c r="AH811" s="296"/>
      <c r="AI811" s="296"/>
      <c r="AJ811" s="296"/>
      <c r="AK811" s="296"/>
      <c r="AL811" s="302">
        <v>20</v>
      </c>
      <c r="AM811" s="296"/>
      <c r="AN811" s="296"/>
      <c r="AO811" s="296"/>
      <c r="AP811" s="296"/>
      <c r="AQ811" s="296"/>
      <c r="AR811" s="296"/>
      <c r="AS811" s="296"/>
      <c r="AT811" s="296"/>
      <c r="AU811" s="296"/>
      <c r="AV811" s="296"/>
      <c r="AW811" s="296"/>
      <c r="AX811" s="296"/>
      <c r="AY811" s="296"/>
      <c r="AZ811" s="296"/>
      <c r="BA811" s="296"/>
      <c r="BB811" s="296"/>
      <c r="BC811" s="296"/>
      <c r="BD811" s="296"/>
      <c r="BE811" s="296"/>
      <c r="BF811" s="296"/>
      <c r="BG811" s="296"/>
      <c r="BH811" s="296"/>
      <c r="BI811" s="296"/>
      <c r="BJ811" s="296"/>
      <c r="BK811" s="296"/>
      <c r="BL811" s="296"/>
      <c r="BM811" s="296"/>
      <c r="BN811" s="296"/>
      <c r="BO811" s="296"/>
    </row>
    <row r="812" spans="1:68" s="158" customFormat="1" ht="12.75" x14ac:dyDescent="0.2">
      <c r="A812" s="287"/>
      <c r="B812" s="297">
        <v>75</v>
      </c>
      <c r="C812" s="580" t="s">
        <v>192</v>
      </c>
      <c r="D812" s="581" t="s">
        <v>1345</v>
      </c>
      <c r="E812" s="581"/>
      <c r="F812" s="581"/>
      <c r="G812" s="581"/>
      <c r="H812" s="582" t="s">
        <v>106</v>
      </c>
      <c r="I812" s="287"/>
      <c r="J812" s="287"/>
      <c r="K812" s="298">
        <v>121.81</v>
      </c>
      <c r="L812" s="298">
        <v>121.81</v>
      </c>
      <c r="M812" s="298">
        <v>125.85</v>
      </c>
      <c r="N812" s="298">
        <v>0</v>
      </c>
      <c r="O812" s="298">
        <v>125.85</v>
      </c>
      <c r="P812" s="298">
        <v>125.85</v>
      </c>
      <c r="Q812" s="298">
        <v>125.85</v>
      </c>
      <c r="R812" s="298">
        <v>145.86000000000001</v>
      </c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  <c r="AI812" s="298"/>
      <c r="AJ812" s="298"/>
      <c r="AK812" s="298"/>
      <c r="AL812" s="298">
        <v>145.86000000000001</v>
      </c>
      <c r="AM812" s="298"/>
      <c r="AN812" s="298"/>
      <c r="AO812" s="298"/>
      <c r="AP812" s="298"/>
      <c r="AQ812" s="298"/>
      <c r="AR812" s="298"/>
      <c r="AS812" s="298"/>
      <c r="AT812" s="298"/>
      <c r="AU812" s="298"/>
      <c r="AV812" s="298"/>
      <c r="AW812" s="298"/>
      <c r="AX812" s="298"/>
      <c r="AY812" s="298"/>
      <c r="AZ812" s="298"/>
      <c r="BA812" s="298"/>
      <c r="BB812" s="298"/>
      <c r="BC812" s="298"/>
      <c r="BD812" s="298"/>
      <c r="BE812" s="298"/>
      <c r="BF812" s="298"/>
      <c r="BG812" s="298"/>
      <c r="BH812" s="298"/>
      <c r="BI812" s="298"/>
      <c r="BJ812" s="298"/>
      <c r="BK812" s="298"/>
      <c r="BL812" s="301"/>
      <c r="BM812" s="301"/>
      <c r="BN812" s="301"/>
      <c r="BO812" s="301"/>
    </row>
    <row r="813" spans="1:68" s="158" customFormat="1" ht="12.75" x14ac:dyDescent="0.2">
      <c r="A813" s="294"/>
      <c r="B813" s="294"/>
      <c r="C813" s="580"/>
      <c r="D813" s="581"/>
      <c r="E813" s="581"/>
      <c r="F813" s="581"/>
      <c r="G813" s="581"/>
      <c r="H813" s="582"/>
      <c r="I813" s="299" t="s">
        <v>78</v>
      </c>
      <c r="J813" s="295">
        <v>10</v>
      </c>
      <c r="K813" s="296"/>
      <c r="L813" s="301">
        <v>0</v>
      </c>
      <c r="M813" s="301">
        <v>121.81</v>
      </c>
      <c r="N813" s="301">
        <v>0</v>
      </c>
      <c r="O813" s="301">
        <v>121.81</v>
      </c>
      <c r="P813" s="296"/>
      <c r="Q813" s="301"/>
      <c r="R813" s="296"/>
      <c r="S813" s="296"/>
      <c r="T813" s="296"/>
      <c r="U813" s="296"/>
      <c r="V813" s="296"/>
      <c r="W813" s="296"/>
      <c r="X813" s="296"/>
      <c r="Y813" s="296"/>
      <c r="Z813" s="296"/>
      <c r="AA813" s="296"/>
      <c r="AB813" s="296"/>
      <c r="AC813" s="296"/>
      <c r="AD813" s="296"/>
      <c r="AE813" s="296"/>
      <c r="AF813" s="296"/>
      <c r="AG813" s="296"/>
      <c r="AH813" s="296"/>
      <c r="AI813" s="296"/>
      <c r="AJ813" s="296"/>
      <c r="AK813" s="296"/>
      <c r="AL813" s="302">
        <v>10</v>
      </c>
      <c r="AM813" s="296"/>
      <c r="AN813" s="296"/>
      <c r="AO813" s="296"/>
      <c r="AP813" s="296"/>
      <c r="AQ813" s="296"/>
      <c r="AR813" s="296"/>
      <c r="AS813" s="296"/>
      <c r="AT813" s="296"/>
      <c r="AU813" s="296"/>
      <c r="AV813" s="296"/>
      <c r="AW813" s="296"/>
      <c r="AX813" s="296"/>
      <c r="AY813" s="296"/>
      <c r="AZ813" s="296"/>
      <c r="BA813" s="296"/>
      <c r="BB813" s="296"/>
      <c r="BC813" s="296"/>
      <c r="BD813" s="296"/>
      <c r="BE813" s="296"/>
      <c r="BF813" s="296"/>
      <c r="BG813" s="296"/>
      <c r="BH813" s="296"/>
      <c r="BI813" s="296"/>
      <c r="BJ813" s="296"/>
      <c r="BK813" s="296"/>
      <c r="BL813" s="296"/>
      <c r="BM813" s="296"/>
      <c r="BN813" s="296"/>
      <c r="BO813" s="296"/>
    </row>
    <row r="814" spans="1:68" s="158" customFormat="1" ht="12.75" x14ac:dyDescent="0.2">
      <c r="A814" s="287"/>
      <c r="B814" s="297">
        <v>76</v>
      </c>
      <c r="C814" s="580" t="s">
        <v>192</v>
      </c>
      <c r="D814" s="581" t="s">
        <v>1346</v>
      </c>
      <c r="E814" s="581"/>
      <c r="F814" s="581"/>
      <c r="G814" s="581"/>
      <c r="H814" s="582" t="s">
        <v>191</v>
      </c>
      <c r="I814" s="287"/>
      <c r="J814" s="287"/>
      <c r="K814" s="298">
        <v>23.39</v>
      </c>
      <c r="L814" s="298">
        <v>23.39</v>
      </c>
      <c r="M814" s="298">
        <v>24.17</v>
      </c>
      <c r="N814" s="298">
        <v>0</v>
      </c>
      <c r="O814" s="298">
        <v>24.17</v>
      </c>
      <c r="P814" s="298">
        <v>24.17</v>
      </c>
      <c r="Q814" s="298">
        <v>24.17</v>
      </c>
      <c r="R814" s="298">
        <v>28.01</v>
      </c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  <c r="AE814" s="298"/>
      <c r="AF814" s="298"/>
      <c r="AG814" s="298"/>
      <c r="AH814" s="298"/>
      <c r="AI814" s="298"/>
      <c r="AJ814" s="298"/>
      <c r="AK814" s="298"/>
      <c r="AL814" s="298">
        <v>28.01</v>
      </c>
      <c r="AM814" s="298"/>
      <c r="AN814" s="298"/>
      <c r="AO814" s="298"/>
      <c r="AP814" s="298"/>
      <c r="AQ814" s="298"/>
      <c r="AR814" s="298"/>
      <c r="AS814" s="298"/>
      <c r="AT814" s="298"/>
      <c r="AU814" s="298"/>
      <c r="AV814" s="298"/>
      <c r="AW814" s="298"/>
      <c r="AX814" s="298"/>
      <c r="AY814" s="298"/>
      <c r="AZ814" s="298"/>
      <c r="BA814" s="298"/>
      <c r="BB814" s="298"/>
      <c r="BC814" s="298"/>
      <c r="BD814" s="298"/>
      <c r="BE814" s="298"/>
      <c r="BF814" s="298"/>
      <c r="BG814" s="298"/>
      <c r="BH814" s="298"/>
      <c r="BI814" s="298"/>
      <c r="BJ814" s="298"/>
      <c r="BK814" s="298"/>
      <c r="BL814" s="301"/>
      <c r="BM814" s="301"/>
      <c r="BN814" s="301"/>
      <c r="BO814" s="301"/>
    </row>
    <row r="815" spans="1:68" s="158" customFormat="1" ht="12.75" x14ac:dyDescent="0.2">
      <c r="A815" s="294"/>
      <c r="B815" s="294"/>
      <c r="C815" s="580"/>
      <c r="D815" s="581"/>
      <c r="E815" s="581"/>
      <c r="F815" s="581"/>
      <c r="G815" s="581"/>
      <c r="H815" s="582"/>
      <c r="I815" s="299"/>
      <c r="J815" s="295">
        <v>6</v>
      </c>
      <c r="K815" s="296"/>
      <c r="L815" s="301">
        <v>0</v>
      </c>
      <c r="M815" s="301">
        <v>23.39</v>
      </c>
      <c r="N815" s="301">
        <v>0</v>
      </c>
      <c r="O815" s="301">
        <v>23.39</v>
      </c>
      <c r="P815" s="296"/>
      <c r="Q815" s="301"/>
      <c r="R815" s="296"/>
      <c r="S815" s="296"/>
      <c r="T815" s="296"/>
      <c r="U815" s="296"/>
      <c r="V815" s="296"/>
      <c r="W815" s="296"/>
      <c r="X815" s="296"/>
      <c r="Y815" s="296"/>
      <c r="Z815" s="296"/>
      <c r="AA815" s="296"/>
      <c r="AB815" s="296"/>
      <c r="AC815" s="296"/>
      <c r="AD815" s="296"/>
      <c r="AE815" s="296"/>
      <c r="AF815" s="296"/>
      <c r="AG815" s="296"/>
      <c r="AH815" s="296"/>
      <c r="AI815" s="296"/>
      <c r="AJ815" s="296"/>
      <c r="AK815" s="296"/>
      <c r="AL815" s="302">
        <v>6</v>
      </c>
      <c r="AM815" s="296"/>
      <c r="AN815" s="296"/>
      <c r="AO815" s="296"/>
      <c r="AP815" s="296"/>
      <c r="AQ815" s="296"/>
      <c r="AR815" s="296"/>
      <c r="AS815" s="296"/>
      <c r="AT815" s="296"/>
      <c r="AU815" s="296"/>
      <c r="AV815" s="296"/>
      <c r="AW815" s="296"/>
      <c r="AX815" s="296"/>
      <c r="AY815" s="296"/>
      <c r="AZ815" s="296"/>
      <c r="BA815" s="296"/>
      <c r="BB815" s="296"/>
      <c r="BC815" s="296"/>
      <c r="BD815" s="296"/>
      <c r="BE815" s="296"/>
      <c r="BF815" s="296"/>
      <c r="BG815" s="296"/>
      <c r="BH815" s="296"/>
      <c r="BI815" s="296"/>
      <c r="BJ815" s="296"/>
      <c r="BK815" s="296"/>
      <c r="BL815" s="296"/>
      <c r="BM815" s="296"/>
      <c r="BN815" s="296"/>
      <c r="BO815" s="296"/>
      <c r="BP815"/>
    </row>
    <row r="816" spans="1:68" s="158" customFormat="1" ht="12.75" x14ac:dyDescent="0.2">
      <c r="A816" s="288"/>
      <c r="B816" s="288"/>
      <c r="C816" s="289" t="s">
        <v>1347</v>
      </c>
      <c r="D816" s="584" t="s">
        <v>1348</v>
      </c>
      <c r="E816" s="584"/>
      <c r="F816" s="584"/>
      <c r="G816" s="584"/>
      <c r="H816" s="288"/>
      <c r="I816" s="288"/>
      <c r="J816" s="288"/>
      <c r="K816" s="290">
        <v>301.98</v>
      </c>
      <c r="L816" s="290">
        <v>304.51</v>
      </c>
      <c r="M816" s="290">
        <v>312.01</v>
      </c>
      <c r="N816" s="290">
        <v>0</v>
      </c>
      <c r="O816" s="290">
        <v>312.01</v>
      </c>
      <c r="P816" s="290">
        <v>312.01</v>
      </c>
      <c r="Q816" s="290">
        <v>312.01</v>
      </c>
      <c r="R816" s="290">
        <v>317.92</v>
      </c>
      <c r="S816" s="290">
        <v>0</v>
      </c>
      <c r="T816" s="290">
        <v>222.64000000000001</v>
      </c>
      <c r="U816" s="290">
        <v>95.28</v>
      </c>
      <c r="V816" s="290">
        <v>0</v>
      </c>
      <c r="W816" s="290">
        <v>0</v>
      </c>
      <c r="X816" s="290">
        <v>0</v>
      </c>
      <c r="Y816" s="290">
        <v>0</v>
      </c>
      <c r="Z816" s="290">
        <v>0</v>
      </c>
      <c r="AA816" s="290">
        <v>0</v>
      </c>
      <c r="AB816" s="290">
        <v>0</v>
      </c>
      <c r="AC816" s="290">
        <v>0</v>
      </c>
      <c r="AD816" s="290">
        <v>0</v>
      </c>
      <c r="AE816" s="290">
        <v>0</v>
      </c>
      <c r="AF816" s="290">
        <v>0</v>
      </c>
      <c r="AG816" s="290">
        <v>0</v>
      </c>
      <c r="AH816" s="290">
        <v>0</v>
      </c>
      <c r="AI816" s="290">
        <v>0</v>
      </c>
      <c r="AJ816" s="290">
        <v>0</v>
      </c>
      <c r="AK816" s="290">
        <v>0</v>
      </c>
      <c r="AL816" s="290">
        <v>0</v>
      </c>
      <c r="AM816" s="290">
        <v>0</v>
      </c>
      <c r="AN816" s="290">
        <v>0</v>
      </c>
      <c r="AO816" s="290">
        <v>0</v>
      </c>
      <c r="AP816" s="290">
        <v>0</v>
      </c>
      <c r="AQ816" s="290">
        <v>0</v>
      </c>
      <c r="AR816" s="290">
        <v>0</v>
      </c>
      <c r="AS816" s="290">
        <v>0</v>
      </c>
      <c r="AT816" s="290">
        <v>0</v>
      </c>
      <c r="AU816" s="290">
        <v>0</v>
      </c>
      <c r="AV816" s="290">
        <v>0</v>
      </c>
      <c r="AW816" s="290">
        <v>0</v>
      </c>
      <c r="AX816" s="290">
        <v>0</v>
      </c>
      <c r="AY816" s="290">
        <v>0</v>
      </c>
      <c r="AZ816" s="290">
        <v>0</v>
      </c>
      <c r="BA816" s="290">
        <v>0</v>
      </c>
      <c r="BB816" s="290">
        <v>0</v>
      </c>
      <c r="BC816" s="290">
        <v>0</v>
      </c>
      <c r="BD816" s="290">
        <v>0</v>
      </c>
      <c r="BE816" s="290">
        <v>0</v>
      </c>
      <c r="BF816" s="290">
        <v>0</v>
      </c>
      <c r="BG816" s="290">
        <v>0</v>
      </c>
      <c r="BH816" s="290">
        <v>0</v>
      </c>
      <c r="BI816" s="290">
        <v>0</v>
      </c>
      <c r="BJ816" s="290">
        <v>0</v>
      </c>
      <c r="BK816" s="290">
        <v>0</v>
      </c>
      <c r="BL816" s="290">
        <v>0</v>
      </c>
      <c r="BM816" s="290">
        <v>0</v>
      </c>
      <c r="BN816" s="290">
        <v>0</v>
      </c>
      <c r="BO816" s="290">
        <v>0</v>
      </c>
      <c r="BP816" s="78">
        <v>0</v>
      </c>
    </row>
    <row r="817" spans="1:68" s="158" customFormat="1" ht="12.75" x14ac:dyDescent="0.2">
      <c r="A817" s="291"/>
      <c r="B817" s="292">
        <v>231</v>
      </c>
      <c r="C817" s="590" t="s">
        <v>1150</v>
      </c>
      <c r="D817" s="591" t="s">
        <v>353</v>
      </c>
      <c r="E817" s="591"/>
      <c r="F817" s="591"/>
      <c r="G817" s="591"/>
      <c r="H817" s="587" t="s">
        <v>902</v>
      </c>
      <c r="I817" s="291"/>
      <c r="J817" s="291"/>
      <c r="K817" s="293">
        <v>188.29</v>
      </c>
      <c r="L817" s="293">
        <v>190.38</v>
      </c>
      <c r="M817" s="293">
        <v>194.54</v>
      </c>
      <c r="N817" s="293">
        <v>0</v>
      </c>
      <c r="O817" s="293">
        <v>194.54</v>
      </c>
      <c r="P817" s="293">
        <v>194.54</v>
      </c>
      <c r="Q817" s="293">
        <v>196.7</v>
      </c>
      <c r="R817" s="293">
        <v>197.74</v>
      </c>
      <c r="S817" s="293"/>
      <c r="T817" s="293">
        <v>197.74</v>
      </c>
      <c r="U817" s="293"/>
      <c r="V817" s="293"/>
      <c r="W817" s="293"/>
      <c r="X817" s="293"/>
      <c r="Y817" s="293"/>
      <c r="Z817" s="293"/>
      <c r="AA817" s="293"/>
      <c r="AB817" s="293"/>
      <c r="AC817" s="293"/>
      <c r="AD817" s="293"/>
      <c r="AE817" s="293"/>
      <c r="AF817" s="293"/>
      <c r="AG817" s="293"/>
      <c r="AH817" s="293"/>
      <c r="AI817" s="293"/>
      <c r="AJ817" s="293"/>
      <c r="AK817" s="293"/>
      <c r="AL817" s="293"/>
      <c r="AM817" s="293"/>
      <c r="AN817" s="293"/>
      <c r="AO817" s="293"/>
      <c r="AP817" s="293"/>
      <c r="AQ817" s="293"/>
      <c r="AR817" s="293"/>
      <c r="AS817" s="293"/>
      <c r="AT817" s="293"/>
      <c r="AU817" s="293"/>
      <c r="AV817" s="293"/>
      <c r="AW817" s="293"/>
      <c r="AX817" s="293"/>
      <c r="AY817" s="293"/>
      <c r="AZ817" s="293"/>
      <c r="BA817" s="293"/>
      <c r="BB817" s="293"/>
      <c r="BC817" s="293"/>
      <c r="BD817" s="293"/>
      <c r="BE817" s="293"/>
      <c r="BF817" s="293"/>
      <c r="BG817" s="293"/>
      <c r="BH817" s="293"/>
      <c r="BI817" s="293"/>
      <c r="BJ817" s="293"/>
      <c r="BK817" s="293"/>
      <c r="BL817" s="300"/>
      <c r="BM817" s="300"/>
      <c r="BN817" s="300"/>
      <c r="BO817" s="300"/>
      <c r="BP817" s="77"/>
    </row>
    <row r="818" spans="1:68" s="158" customFormat="1" ht="12.75" x14ac:dyDescent="0.2">
      <c r="A818" s="294"/>
      <c r="B818" s="294"/>
      <c r="C818" s="588"/>
      <c r="D818" s="583"/>
      <c r="E818" s="583"/>
      <c r="F818" s="583"/>
      <c r="G818" s="583"/>
      <c r="H818" s="582"/>
      <c r="I818" s="299" t="s">
        <v>78</v>
      </c>
      <c r="J818" s="295">
        <v>9.7390000000000008</v>
      </c>
      <c r="K818" s="296"/>
      <c r="L818" s="301">
        <v>2.0900000000000034</v>
      </c>
      <c r="M818" s="301">
        <v>188.29</v>
      </c>
      <c r="N818" s="301">
        <v>0</v>
      </c>
      <c r="O818" s="301">
        <v>188.29</v>
      </c>
      <c r="P818" s="296"/>
      <c r="Q818" s="301">
        <v>2.16</v>
      </c>
      <c r="R818" s="296"/>
      <c r="S818" s="296"/>
      <c r="T818" s="302">
        <v>9.7390000000000008</v>
      </c>
      <c r="U818" s="296"/>
      <c r="V818" s="296"/>
      <c r="W818" s="296"/>
      <c r="X818" s="296"/>
      <c r="Y818" s="296"/>
      <c r="Z818" s="296"/>
      <c r="AA818" s="296"/>
      <c r="AB818" s="296"/>
      <c r="AC818" s="296"/>
      <c r="AD818" s="296"/>
      <c r="AE818" s="296"/>
      <c r="AF818" s="296"/>
      <c r="AG818" s="296"/>
      <c r="AH818" s="296"/>
      <c r="AI818" s="296"/>
      <c r="AJ818" s="296"/>
      <c r="AK818" s="296"/>
      <c r="AL818" s="296"/>
      <c r="AM818" s="296"/>
      <c r="AN818" s="296"/>
      <c r="AO818" s="296"/>
      <c r="AP818" s="296"/>
      <c r="AQ818" s="296"/>
      <c r="AR818" s="296"/>
      <c r="AS818" s="296"/>
      <c r="AT818" s="296"/>
      <c r="AU818" s="296"/>
      <c r="AV818" s="296"/>
      <c r="AW818" s="296"/>
      <c r="AX818" s="296"/>
      <c r="AY818" s="296"/>
      <c r="AZ818" s="296"/>
      <c r="BA818" s="296"/>
      <c r="BB818" s="296"/>
      <c r="BC818" s="296"/>
      <c r="BD818" s="296"/>
      <c r="BE818" s="296"/>
      <c r="BF818" s="296"/>
      <c r="BG818" s="296"/>
      <c r="BH818" s="296"/>
      <c r="BI818" s="296"/>
      <c r="BJ818" s="296"/>
      <c r="BK818" s="296"/>
      <c r="BL818" s="296"/>
      <c r="BM818" s="296"/>
      <c r="BN818" s="296"/>
      <c r="BO818" s="296"/>
      <c r="BP818"/>
    </row>
    <row r="819" spans="1:68" s="158" customFormat="1" ht="12.75" x14ac:dyDescent="0.2">
      <c r="A819" s="287"/>
      <c r="B819" s="297">
        <v>232</v>
      </c>
      <c r="C819" s="588" t="s">
        <v>1150</v>
      </c>
      <c r="D819" s="581" t="s">
        <v>1349</v>
      </c>
      <c r="E819" s="581"/>
      <c r="F819" s="581"/>
      <c r="G819" s="581"/>
      <c r="H819" s="582" t="s">
        <v>170</v>
      </c>
      <c r="I819" s="287"/>
      <c r="J819" s="287"/>
      <c r="K819" s="298">
        <v>26.74</v>
      </c>
      <c r="L819" s="298">
        <v>26.97</v>
      </c>
      <c r="M819" s="298">
        <v>27.63</v>
      </c>
      <c r="N819" s="298">
        <v>0</v>
      </c>
      <c r="O819" s="298">
        <v>27.63</v>
      </c>
      <c r="P819" s="298">
        <v>27.63</v>
      </c>
      <c r="Q819" s="298">
        <v>27.869999999999997</v>
      </c>
      <c r="R819" s="298">
        <v>28.32</v>
      </c>
      <c r="S819" s="298"/>
      <c r="T819" s="298"/>
      <c r="U819" s="298">
        <v>28.32</v>
      </c>
      <c r="V819" s="298"/>
      <c r="W819" s="298"/>
      <c r="X819" s="298"/>
      <c r="Y819" s="298"/>
      <c r="Z819" s="298"/>
      <c r="AA819" s="298"/>
      <c r="AB819" s="298"/>
      <c r="AC819" s="298"/>
      <c r="AD819" s="298"/>
      <c r="AE819" s="298"/>
      <c r="AF819" s="298"/>
      <c r="AG819" s="298"/>
      <c r="AH819" s="298"/>
      <c r="AI819" s="298"/>
      <c r="AJ819" s="298"/>
      <c r="AK819" s="298"/>
      <c r="AL819" s="298"/>
      <c r="AM819" s="298"/>
      <c r="AN819" s="298"/>
      <c r="AO819" s="298"/>
      <c r="AP819" s="298"/>
      <c r="AQ819" s="298"/>
      <c r="AR819" s="298"/>
      <c r="AS819" s="298"/>
      <c r="AT819" s="298"/>
      <c r="AU819" s="298"/>
      <c r="AV819" s="298"/>
      <c r="AW819" s="298"/>
      <c r="AX819" s="298"/>
      <c r="AY819" s="298"/>
      <c r="AZ819" s="298"/>
      <c r="BA819" s="298"/>
      <c r="BB819" s="298"/>
      <c r="BC819" s="298"/>
      <c r="BD819" s="298"/>
      <c r="BE819" s="298"/>
      <c r="BF819" s="298"/>
      <c r="BG819" s="298"/>
      <c r="BH819" s="298"/>
      <c r="BI819" s="298"/>
      <c r="BJ819" s="298"/>
      <c r="BK819" s="298"/>
      <c r="BL819" s="301"/>
      <c r="BM819" s="301"/>
      <c r="BN819" s="301"/>
      <c r="BO819" s="301"/>
      <c r="BP819" s="77"/>
    </row>
    <row r="820" spans="1:68" s="158" customFormat="1" ht="12.75" x14ac:dyDescent="0.2">
      <c r="A820" s="294"/>
      <c r="B820" s="294"/>
      <c r="C820" s="588"/>
      <c r="D820" s="581"/>
      <c r="E820" s="581"/>
      <c r="F820" s="581"/>
      <c r="G820" s="581"/>
      <c r="H820" s="582"/>
      <c r="I820" s="299" t="s">
        <v>156</v>
      </c>
      <c r="J820" s="295">
        <v>0.29220000000000002</v>
      </c>
      <c r="K820" s="296"/>
      <c r="L820" s="301">
        <v>0.23000000000000043</v>
      </c>
      <c r="M820" s="301">
        <v>26.74</v>
      </c>
      <c r="N820" s="301">
        <v>0</v>
      </c>
      <c r="O820" s="301">
        <v>26.74</v>
      </c>
      <c r="P820" s="296"/>
      <c r="Q820" s="301">
        <v>0.24</v>
      </c>
      <c r="R820" s="296"/>
      <c r="S820" s="296"/>
      <c r="T820" s="296"/>
      <c r="U820" s="302">
        <v>0.29220000000000002</v>
      </c>
      <c r="V820" s="296"/>
      <c r="W820" s="296"/>
      <c r="X820" s="296"/>
      <c r="Y820" s="296"/>
      <c r="Z820" s="296"/>
      <c r="AA820" s="296"/>
      <c r="AB820" s="296"/>
      <c r="AC820" s="296"/>
      <c r="AD820" s="296"/>
      <c r="AE820" s="296"/>
      <c r="AF820" s="296"/>
      <c r="AG820" s="296"/>
      <c r="AH820" s="296"/>
      <c r="AI820" s="296"/>
      <c r="AJ820" s="296"/>
      <c r="AK820" s="296"/>
      <c r="AL820" s="296"/>
      <c r="AM820" s="296"/>
      <c r="AN820" s="296"/>
      <c r="AO820" s="296"/>
      <c r="AP820" s="296"/>
      <c r="AQ820" s="296"/>
      <c r="AR820" s="296"/>
      <c r="AS820" s="296"/>
      <c r="AT820" s="296"/>
      <c r="AU820" s="296"/>
      <c r="AV820" s="296"/>
      <c r="AW820" s="296"/>
      <c r="AX820" s="296"/>
      <c r="AY820" s="296"/>
      <c r="AZ820" s="296"/>
      <c r="BA820" s="296"/>
      <c r="BB820" s="296"/>
      <c r="BC820" s="296"/>
      <c r="BD820" s="296"/>
      <c r="BE820" s="296"/>
      <c r="BF820" s="296"/>
      <c r="BG820" s="296"/>
      <c r="BH820" s="296"/>
      <c r="BI820" s="296"/>
      <c r="BJ820" s="296"/>
      <c r="BK820" s="296"/>
      <c r="BL820" s="296"/>
      <c r="BM820" s="296"/>
      <c r="BN820" s="296"/>
      <c r="BO820" s="296"/>
      <c r="BP820"/>
    </row>
    <row r="821" spans="1:68" s="158" customFormat="1" ht="12.75" x14ac:dyDescent="0.2">
      <c r="A821" s="287"/>
      <c r="B821" s="297">
        <v>233</v>
      </c>
      <c r="C821" s="588" t="s">
        <v>1150</v>
      </c>
      <c r="D821" s="581" t="s">
        <v>1350</v>
      </c>
      <c r="E821" s="581"/>
      <c r="F821" s="581"/>
      <c r="G821" s="581"/>
      <c r="H821" s="582" t="s">
        <v>1278</v>
      </c>
      <c r="I821" s="287"/>
      <c r="J821" s="287"/>
      <c r="K821" s="298">
        <v>23.71</v>
      </c>
      <c r="L821" s="298">
        <v>23.91</v>
      </c>
      <c r="M821" s="298">
        <v>24.5</v>
      </c>
      <c r="N821" s="298">
        <v>0</v>
      </c>
      <c r="O821" s="298">
        <v>24.5</v>
      </c>
      <c r="P821" s="298">
        <v>24.5</v>
      </c>
      <c r="Q821" s="298">
        <v>24.71</v>
      </c>
      <c r="R821" s="298">
        <v>24.9</v>
      </c>
      <c r="S821" s="298"/>
      <c r="T821" s="298">
        <v>24.9</v>
      </c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  <c r="AE821" s="298"/>
      <c r="AF821" s="298"/>
      <c r="AG821" s="298"/>
      <c r="AH821" s="298"/>
      <c r="AI821" s="298"/>
      <c r="AJ821" s="298"/>
      <c r="AK821" s="298"/>
      <c r="AL821" s="298"/>
      <c r="AM821" s="298"/>
      <c r="AN821" s="298"/>
      <c r="AO821" s="298"/>
      <c r="AP821" s="298"/>
      <c r="AQ821" s="298"/>
      <c r="AR821" s="298"/>
      <c r="AS821" s="298"/>
      <c r="AT821" s="298"/>
      <c r="AU821" s="298"/>
      <c r="AV821" s="298"/>
      <c r="AW821" s="298"/>
      <c r="AX821" s="298"/>
      <c r="AY821" s="298"/>
      <c r="AZ821" s="298"/>
      <c r="BA821" s="298"/>
      <c r="BB821" s="298"/>
      <c r="BC821" s="298"/>
      <c r="BD821" s="298"/>
      <c r="BE821" s="298"/>
      <c r="BF821" s="298"/>
      <c r="BG821" s="298"/>
      <c r="BH821" s="298"/>
      <c r="BI821" s="298"/>
      <c r="BJ821" s="298"/>
      <c r="BK821" s="298"/>
      <c r="BL821" s="301"/>
      <c r="BM821" s="301"/>
      <c r="BN821" s="301"/>
      <c r="BO821" s="301"/>
      <c r="BP821" s="77"/>
    </row>
    <row r="822" spans="1:68" s="158" customFormat="1" ht="12.75" x14ac:dyDescent="0.2">
      <c r="A822" s="294"/>
      <c r="B822" s="294"/>
      <c r="C822" s="588"/>
      <c r="D822" s="581"/>
      <c r="E822" s="581"/>
      <c r="F822" s="581"/>
      <c r="G822" s="581"/>
      <c r="H822" s="582"/>
      <c r="I822" s="299" t="s">
        <v>78</v>
      </c>
      <c r="J822" s="295">
        <v>9.7390000000000008</v>
      </c>
      <c r="K822" s="296"/>
      <c r="L822" s="301">
        <v>0.19999999999999929</v>
      </c>
      <c r="M822" s="301">
        <v>23.71</v>
      </c>
      <c r="N822" s="301">
        <v>0</v>
      </c>
      <c r="O822" s="301">
        <v>23.71</v>
      </c>
      <c r="P822" s="296"/>
      <c r="Q822" s="301">
        <v>0.21</v>
      </c>
      <c r="R822" s="296"/>
      <c r="S822" s="296"/>
      <c r="T822" s="302">
        <v>9.7390000000000008</v>
      </c>
      <c r="U822" s="296"/>
      <c r="V822" s="296"/>
      <c r="W822" s="296"/>
      <c r="X822" s="296"/>
      <c r="Y822" s="296"/>
      <c r="Z822" s="296"/>
      <c r="AA822" s="296"/>
      <c r="AB822" s="296"/>
      <c r="AC822" s="296"/>
      <c r="AD822" s="296"/>
      <c r="AE822" s="296"/>
      <c r="AF822" s="296"/>
      <c r="AG822" s="296"/>
      <c r="AH822" s="296"/>
      <c r="AI822" s="296"/>
      <c r="AJ822" s="296"/>
      <c r="AK822" s="296"/>
      <c r="AL822" s="296"/>
      <c r="AM822" s="296"/>
      <c r="AN822" s="296"/>
      <c r="AO822" s="296"/>
      <c r="AP822" s="296"/>
      <c r="AQ822" s="296"/>
      <c r="AR822" s="296"/>
      <c r="AS822" s="296"/>
      <c r="AT822" s="296"/>
      <c r="AU822" s="296"/>
      <c r="AV822" s="296"/>
      <c r="AW822" s="296"/>
      <c r="AX822" s="296"/>
      <c r="AY822" s="296"/>
      <c r="AZ822" s="296"/>
      <c r="BA822" s="296"/>
      <c r="BB822" s="296"/>
      <c r="BC822" s="296"/>
      <c r="BD822" s="296"/>
      <c r="BE822" s="296"/>
      <c r="BF822" s="296"/>
      <c r="BG822" s="296"/>
      <c r="BH822" s="296"/>
      <c r="BI822" s="296"/>
      <c r="BJ822" s="296"/>
      <c r="BK822" s="296"/>
      <c r="BL822" s="296"/>
      <c r="BM822" s="296"/>
      <c r="BN822" s="296"/>
      <c r="BO822" s="296"/>
      <c r="BP822"/>
    </row>
    <row r="823" spans="1:68" s="158" customFormat="1" ht="12.75" x14ac:dyDescent="0.2">
      <c r="A823" s="287"/>
      <c r="B823" s="297">
        <v>234</v>
      </c>
      <c r="C823" s="588" t="s">
        <v>1150</v>
      </c>
      <c r="D823" s="581" t="s">
        <v>1351</v>
      </c>
      <c r="E823" s="581"/>
      <c r="F823" s="581"/>
      <c r="G823" s="581"/>
      <c r="H823" s="582" t="s">
        <v>1116</v>
      </c>
      <c r="I823" s="287"/>
      <c r="J823" s="287"/>
      <c r="K823" s="298">
        <v>2.9</v>
      </c>
      <c r="L823" s="298">
        <v>2.91</v>
      </c>
      <c r="M823" s="298">
        <v>3</v>
      </c>
      <c r="N823" s="298">
        <v>0</v>
      </c>
      <c r="O823" s="298">
        <v>3</v>
      </c>
      <c r="P823" s="298">
        <v>3</v>
      </c>
      <c r="Q823" s="298">
        <v>3.01</v>
      </c>
      <c r="R823" s="298">
        <v>3.07</v>
      </c>
      <c r="S823" s="298"/>
      <c r="T823" s="298"/>
      <c r="U823" s="298">
        <v>3.07</v>
      </c>
      <c r="V823" s="298"/>
      <c r="W823" s="298"/>
      <c r="X823" s="298"/>
      <c r="Y823" s="298"/>
      <c r="Z823" s="298"/>
      <c r="AA823" s="298"/>
      <c r="AB823" s="298"/>
      <c r="AC823" s="298"/>
      <c r="AD823" s="298"/>
      <c r="AE823" s="298"/>
      <c r="AF823" s="298"/>
      <c r="AG823" s="298"/>
      <c r="AH823" s="298"/>
      <c r="AI823" s="298"/>
      <c r="AJ823" s="298"/>
      <c r="AK823" s="298"/>
      <c r="AL823" s="298"/>
      <c r="AM823" s="298"/>
      <c r="AN823" s="298"/>
      <c r="AO823" s="298"/>
      <c r="AP823" s="298"/>
      <c r="AQ823" s="298"/>
      <c r="AR823" s="298"/>
      <c r="AS823" s="298"/>
      <c r="AT823" s="298"/>
      <c r="AU823" s="298"/>
      <c r="AV823" s="298"/>
      <c r="AW823" s="298"/>
      <c r="AX823" s="298"/>
      <c r="AY823" s="298"/>
      <c r="AZ823" s="298"/>
      <c r="BA823" s="298"/>
      <c r="BB823" s="298"/>
      <c r="BC823" s="298"/>
      <c r="BD823" s="298"/>
      <c r="BE823" s="298"/>
      <c r="BF823" s="298"/>
      <c r="BG823" s="298"/>
      <c r="BH823" s="298"/>
      <c r="BI823" s="298"/>
      <c r="BJ823" s="298"/>
      <c r="BK823" s="298"/>
      <c r="BL823" s="301"/>
      <c r="BM823" s="301"/>
      <c r="BN823" s="301"/>
      <c r="BO823" s="301"/>
      <c r="BP823" s="77"/>
    </row>
    <row r="824" spans="1:68" s="158" customFormat="1" ht="12.75" x14ac:dyDescent="0.2">
      <c r="A824" s="294"/>
      <c r="B824" s="294"/>
      <c r="C824" s="588"/>
      <c r="D824" s="581"/>
      <c r="E824" s="581"/>
      <c r="F824" s="581"/>
      <c r="G824" s="581"/>
      <c r="H824" s="582"/>
      <c r="I824" s="299" t="s">
        <v>156</v>
      </c>
      <c r="J824" s="295">
        <v>0.73040000000000005</v>
      </c>
      <c r="K824" s="296"/>
      <c r="L824" s="301">
        <v>1.0000000000000231E-2</v>
      </c>
      <c r="M824" s="301">
        <v>2.9</v>
      </c>
      <c r="N824" s="301">
        <v>0</v>
      </c>
      <c r="O824" s="301">
        <v>2.9</v>
      </c>
      <c r="P824" s="296"/>
      <c r="Q824" s="301">
        <v>0.01</v>
      </c>
      <c r="R824" s="296"/>
      <c r="S824" s="296"/>
      <c r="T824" s="296"/>
      <c r="U824" s="302">
        <v>0.73040000000000005</v>
      </c>
      <c r="V824" s="296"/>
      <c r="W824" s="296"/>
      <c r="X824" s="296"/>
      <c r="Y824" s="296"/>
      <c r="Z824" s="296"/>
      <c r="AA824" s="296"/>
      <c r="AB824" s="296"/>
      <c r="AC824" s="296"/>
      <c r="AD824" s="296"/>
      <c r="AE824" s="296"/>
      <c r="AF824" s="296"/>
      <c r="AG824" s="296"/>
      <c r="AH824" s="296"/>
      <c r="AI824" s="296"/>
      <c r="AJ824" s="296"/>
      <c r="AK824" s="296"/>
      <c r="AL824" s="296"/>
      <c r="AM824" s="296"/>
      <c r="AN824" s="296"/>
      <c r="AO824" s="296"/>
      <c r="AP824" s="296"/>
      <c r="AQ824" s="296"/>
      <c r="AR824" s="296"/>
      <c r="AS824" s="296"/>
      <c r="AT824" s="296"/>
      <c r="AU824" s="296"/>
      <c r="AV824" s="296"/>
      <c r="AW824" s="296"/>
      <c r="AX824" s="296"/>
      <c r="AY824" s="296"/>
      <c r="AZ824" s="296"/>
      <c r="BA824" s="296"/>
      <c r="BB824" s="296"/>
      <c r="BC824" s="296"/>
      <c r="BD824" s="296"/>
      <c r="BE824" s="296"/>
      <c r="BF824" s="296"/>
      <c r="BG824" s="296"/>
      <c r="BH824" s="296"/>
      <c r="BI824" s="296"/>
      <c r="BJ824" s="296"/>
      <c r="BK824" s="296"/>
      <c r="BL824" s="296"/>
      <c r="BM824" s="296"/>
      <c r="BN824" s="296"/>
      <c r="BO824" s="296"/>
      <c r="BP824"/>
    </row>
    <row r="825" spans="1:68" s="158" customFormat="1" ht="12.75" x14ac:dyDescent="0.2">
      <c r="A825" s="287"/>
      <c r="B825" s="297">
        <v>235</v>
      </c>
      <c r="C825" s="588" t="s">
        <v>1150</v>
      </c>
      <c r="D825" s="583" t="s">
        <v>1352</v>
      </c>
      <c r="E825" s="583"/>
      <c r="F825" s="583"/>
      <c r="G825" s="583"/>
      <c r="H825" s="582" t="s">
        <v>1117</v>
      </c>
      <c r="I825" s="287"/>
      <c r="J825" s="287"/>
      <c r="K825" s="298">
        <v>40.03</v>
      </c>
      <c r="L825" s="298">
        <v>40.03</v>
      </c>
      <c r="M825" s="298">
        <v>41.36</v>
      </c>
      <c r="N825" s="298">
        <v>0</v>
      </c>
      <c r="O825" s="298">
        <v>41.36</v>
      </c>
      <c r="P825" s="298">
        <v>41.36</v>
      </c>
      <c r="Q825" s="298">
        <v>41.36</v>
      </c>
      <c r="R825" s="298">
        <v>42.39</v>
      </c>
      <c r="S825" s="298"/>
      <c r="T825" s="298"/>
      <c r="U825" s="298">
        <v>42.39</v>
      </c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298"/>
      <c r="AH825" s="298"/>
      <c r="AI825" s="298"/>
      <c r="AJ825" s="298"/>
      <c r="AK825" s="298"/>
      <c r="AL825" s="298"/>
      <c r="AM825" s="298"/>
      <c r="AN825" s="298"/>
      <c r="AO825" s="298"/>
      <c r="AP825" s="298"/>
      <c r="AQ825" s="298"/>
      <c r="AR825" s="298"/>
      <c r="AS825" s="298"/>
      <c r="AT825" s="298"/>
      <c r="AU825" s="298"/>
      <c r="AV825" s="298"/>
      <c r="AW825" s="298"/>
      <c r="AX825" s="298"/>
      <c r="AY825" s="298"/>
      <c r="AZ825" s="298"/>
      <c r="BA825" s="298"/>
      <c r="BB825" s="298"/>
      <c r="BC825" s="298"/>
      <c r="BD825" s="298"/>
      <c r="BE825" s="298"/>
      <c r="BF825" s="298"/>
      <c r="BG825" s="298"/>
      <c r="BH825" s="298"/>
      <c r="BI825" s="298"/>
      <c r="BJ825" s="298"/>
      <c r="BK825" s="298"/>
      <c r="BL825" s="301"/>
      <c r="BM825" s="301"/>
      <c r="BN825" s="301"/>
      <c r="BO825" s="301"/>
      <c r="BP825" s="77"/>
    </row>
    <row r="826" spans="1:68" s="158" customFormat="1" ht="12.75" x14ac:dyDescent="0.2">
      <c r="A826" s="294"/>
      <c r="B826" s="294"/>
      <c r="C826" s="588"/>
      <c r="D826" s="583"/>
      <c r="E826" s="583"/>
      <c r="F826" s="583"/>
      <c r="G826" s="583"/>
      <c r="H826" s="582"/>
      <c r="I826" s="299" t="s">
        <v>178</v>
      </c>
      <c r="J826" s="295">
        <v>1.314765</v>
      </c>
      <c r="K826" s="296"/>
      <c r="L826" s="301">
        <v>0</v>
      </c>
      <c r="M826" s="301">
        <v>40.03</v>
      </c>
      <c r="N826" s="301">
        <v>0</v>
      </c>
      <c r="O826" s="301">
        <v>40.03</v>
      </c>
      <c r="P826" s="296"/>
      <c r="Q826" s="301"/>
      <c r="R826" s="296"/>
      <c r="S826" s="296"/>
      <c r="T826" s="296"/>
      <c r="U826" s="302">
        <v>1.314765</v>
      </c>
      <c r="V826" s="296"/>
      <c r="W826" s="296"/>
      <c r="X826" s="296"/>
      <c r="Y826" s="296"/>
      <c r="Z826" s="296"/>
      <c r="AA826" s="296"/>
      <c r="AB826" s="296"/>
      <c r="AC826" s="296"/>
      <c r="AD826" s="296"/>
      <c r="AE826" s="296"/>
      <c r="AF826" s="296"/>
      <c r="AG826" s="296"/>
      <c r="AH826" s="296"/>
      <c r="AI826" s="296"/>
      <c r="AJ826" s="296"/>
      <c r="AK826" s="296"/>
      <c r="AL826" s="296"/>
      <c r="AM826" s="296"/>
      <c r="AN826" s="296"/>
      <c r="AO826" s="296"/>
      <c r="AP826" s="296"/>
      <c r="AQ826" s="296"/>
      <c r="AR826" s="296"/>
      <c r="AS826" s="296"/>
      <c r="AT826" s="296"/>
      <c r="AU826" s="296"/>
      <c r="AV826" s="296"/>
      <c r="AW826" s="296"/>
      <c r="AX826" s="296"/>
      <c r="AY826" s="296"/>
      <c r="AZ826" s="296"/>
      <c r="BA826" s="296"/>
      <c r="BB826" s="296"/>
      <c r="BC826" s="296"/>
      <c r="BD826" s="296"/>
      <c r="BE826" s="296"/>
      <c r="BF826" s="296"/>
      <c r="BG826" s="296"/>
      <c r="BH826" s="296"/>
      <c r="BI826" s="296"/>
      <c r="BJ826" s="296"/>
      <c r="BK826" s="296"/>
      <c r="BL826" s="296"/>
      <c r="BM826" s="296"/>
      <c r="BN826" s="296"/>
      <c r="BO826" s="296"/>
      <c r="BP826"/>
    </row>
    <row r="827" spans="1:68" s="158" customFormat="1" ht="12.75" x14ac:dyDescent="0.2">
      <c r="A827" s="287"/>
      <c r="B827" s="297">
        <v>236</v>
      </c>
      <c r="C827" s="588" t="s">
        <v>1150</v>
      </c>
      <c r="D827" s="583" t="s">
        <v>1353</v>
      </c>
      <c r="E827" s="583"/>
      <c r="F827" s="583"/>
      <c r="G827" s="583"/>
      <c r="H827" s="582" t="s">
        <v>1118</v>
      </c>
      <c r="I827" s="287"/>
      <c r="J827" s="287"/>
      <c r="K827" s="298">
        <v>20.309999999999999</v>
      </c>
      <c r="L827" s="298">
        <v>20.309999999999999</v>
      </c>
      <c r="M827" s="298">
        <v>20.98</v>
      </c>
      <c r="N827" s="298">
        <v>0</v>
      </c>
      <c r="O827" s="298">
        <v>20.98</v>
      </c>
      <c r="P827" s="298">
        <v>20.98</v>
      </c>
      <c r="Q827" s="298">
        <v>20.98</v>
      </c>
      <c r="R827" s="298">
        <v>21.5</v>
      </c>
      <c r="S827" s="298"/>
      <c r="T827" s="298"/>
      <c r="U827" s="298">
        <v>21.5</v>
      </c>
      <c r="V827" s="298"/>
      <c r="W827" s="298"/>
      <c r="X827" s="298"/>
      <c r="Y827" s="298"/>
      <c r="Z827" s="298"/>
      <c r="AA827" s="298"/>
      <c r="AB827" s="298"/>
      <c r="AC827" s="298"/>
      <c r="AD827" s="298"/>
      <c r="AE827" s="298"/>
      <c r="AF827" s="298"/>
      <c r="AG827" s="298"/>
      <c r="AH827" s="298"/>
      <c r="AI827" s="298"/>
      <c r="AJ827" s="298"/>
      <c r="AK827" s="298"/>
      <c r="AL827" s="298"/>
      <c r="AM827" s="298"/>
      <c r="AN827" s="298"/>
      <c r="AO827" s="298"/>
      <c r="AP827" s="298"/>
      <c r="AQ827" s="298"/>
      <c r="AR827" s="298"/>
      <c r="AS827" s="298"/>
      <c r="AT827" s="298"/>
      <c r="AU827" s="298"/>
      <c r="AV827" s="298"/>
      <c r="AW827" s="298"/>
      <c r="AX827" s="298"/>
      <c r="AY827" s="298"/>
      <c r="AZ827" s="298"/>
      <c r="BA827" s="298"/>
      <c r="BB827" s="298"/>
      <c r="BC827" s="298"/>
      <c r="BD827" s="298"/>
      <c r="BE827" s="298"/>
      <c r="BF827" s="298"/>
      <c r="BG827" s="298"/>
      <c r="BH827" s="298"/>
      <c r="BI827" s="298"/>
      <c r="BJ827" s="298"/>
      <c r="BK827" s="298"/>
      <c r="BL827" s="301"/>
      <c r="BM827" s="301"/>
      <c r="BN827" s="301"/>
      <c r="BO827" s="301"/>
      <c r="BP827" s="77"/>
    </row>
    <row r="828" spans="1:68" s="158" customFormat="1" ht="12.75" x14ac:dyDescent="0.2">
      <c r="A828" s="294"/>
      <c r="B828" s="294"/>
      <c r="C828" s="588"/>
      <c r="D828" s="583"/>
      <c r="E828" s="583"/>
      <c r="F828" s="583"/>
      <c r="G828" s="583"/>
      <c r="H828" s="582"/>
      <c r="I828" s="299" t="s">
        <v>178</v>
      </c>
      <c r="J828" s="295">
        <v>1.314765</v>
      </c>
      <c r="K828" s="296"/>
      <c r="L828" s="301">
        <v>0</v>
      </c>
      <c r="M828" s="301">
        <v>20.309999999999999</v>
      </c>
      <c r="N828" s="301">
        <v>0</v>
      </c>
      <c r="O828" s="301">
        <v>20.309999999999999</v>
      </c>
      <c r="P828" s="296"/>
      <c r="Q828" s="301"/>
      <c r="R828" s="296"/>
      <c r="S828" s="296"/>
      <c r="T828" s="296"/>
      <c r="U828" s="302">
        <v>1.314765</v>
      </c>
      <c r="V828" s="296"/>
      <c r="W828" s="296"/>
      <c r="X828" s="296"/>
      <c r="Y828" s="296"/>
      <c r="Z828" s="296"/>
      <c r="AA828" s="296"/>
      <c r="AB828" s="296"/>
      <c r="AC828" s="296"/>
      <c r="AD828" s="296"/>
      <c r="AE828" s="296"/>
      <c r="AF828" s="296"/>
      <c r="AG828" s="296"/>
      <c r="AH828" s="296"/>
      <c r="AI828" s="296"/>
      <c r="AJ828" s="296"/>
      <c r="AK828" s="296"/>
      <c r="AL828" s="296"/>
      <c r="AM828" s="296"/>
      <c r="AN828" s="296"/>
      <c r="AO828" s="296"/>
      <c r="AP828" s="296"/>
      <c r="AQ828" s="296"/>
      <c r="AR828" s="296"/>
      <c r="AS828" s="296"/>
      <c r="AT828" s="296"/>
      <c r="AU828" s="296"/>
      <c r="AV828" s="296"/>
      <c r="AW828" s="296"/>
      <c r="AX828" s="296"/>
      <c r="AY828" s="296"/>
      <c r="AZ828" s="296"/>
      <c r="BA828" s="296"/>
      <c r="BB828" s="296"/>
      <c r="BC828" s="296"/>
      <c r="BD828" s="296"/>
      <c r="BE828" s="296"/>
      <c r="BF828" s="296"/>
      <c r="BG828" s="296"/>
      <c r="BH828" s="296"/>
      <c r="BI828" s="296"/>
      <c r="BJ828" s="296"/>
      <c r="BK828" s="296"/>
      <c r="BL828" s="296"/>
      <c r="BM828" s="296"/>
      <c r="BN828" s="296"/>
      <c r="BO828" s="296"/>
      <c r="BP828"/>
    </row>
    <row r="829" spans="1:68" s="158" customFormat="1" ht="12.75" x14ac:dyDescent="0.2">
      <c r="A829" s="288"/>
      <c r="B829" s="288"/>
      <c r="C829" s="289" t="s">
        <v>1354</v>
      </c>
      <c r="D829" s="584" t="s">
        <v>1355</v>
      </c>
      <c r="E829" s="584"/>
      <c r="F829" s="584"/>
      <c r="G829" s="584"/>
      <c r="H829" s="288"/>
      <c r="I829" s="288"/>
      <c r="J829" s="288"/>
      <c r="K829" s="290">
        <v>4765.0499999999975</v>
      </c>
      <c r="L829" s="290">
        <v>4771.17</v>
      </c>
      <c r="M829" s="290">
        <v>4923.2800000000007</v>
      </c>
      <c r="N829" s="290">
        <v>0</v>
      </c>
      <c r="O829" s="290">
        <v>4923.2800000000007</v>
      </c>
      <c r="P829" s="290">
        <v>4923.2800000000007</v>
      </c>
      <c r="Q829" s="290">
        <v>4924.7</v>
      </c>
      <c r="R829" s="290">
        <v>6255.0099999999984</v>
      </c>
      <c r="S829" s="290">
        <v>0</v>
      </c>
      <c r="T829" s="290">
        <v>0</v>
      </c>
      <c r="U829" s="290">
        <v>0</v>
      </c>
      <c r="V829" s="290">
        <v>0</v>
      </c>
      <c r="W829" s="290">
        <v>0</v>
      </c>
      <c r="X829" s="290">
        <v>0</v>
      </c>
      <c r="Y829" s="290">
        <v>0</v>
      </c>
      <c r="Z829" s="290">
        <v>0</v>
      </c>
      <c r="AA829" s="290">
        <v>0</v>
      </c>
      <c r="AB829" s="290">
        <v>0</v>
      </c>
      <c r="AC829" s="290">
        <v>0</v>
      </c>
      <c r="AD829" s="290">
        <v>0</v>
      </c>
      <c r="AE829" s="290">
        <v>0</v>
      </c>
      <c r="AF829" s="290">
        <v>0</v>
      </c>
      <c r="AG829" s="290">
        <v>0</v>
      </c>
      <c r="AH829" s="290">
        <v>0</v>
      </c>
      <c r="AI829" s="290">
        <v>0</v>
      </c>
      <c r="AJ829" s="290">
        <v>0</v>
      </c>
      <c r="AK829" s="290">
        <v>0</v>
      </c>
      <c r="AL829" s="290">
        <v>0</v>
      </c>
      <c r="AM829" s="290">
        <v>0</v>
      </c>
      <c r="AN829" s="290">
        <v>0</v>
      </c>
      <c r="AO829" s="290">
        <v>0</v>
      </c>
      <c r="AP829" s="290">
        <v>0</v>
      </c>
      <c r="AQ829" s="290">
        <v>1296.6400000000001</v>
      </c>
      <c r="AR829" s="290">
        <v>1364.4099999999999</v>
      </c>
      <c r="AS829" s="290">
        <v>0</v>
      </c>
      <c r="AT829" s="290">
        <v>0</v>
      </c>
      <c r="AU829" s="290">
        <v>0</v>
      </c>
      <c r="AV829" s="290">
        <v>0</v>
      </c>
      <c r="AW829" s="290">
        <v>0</v>
      </c>
      <c r="AX829" s="290">
        <v>0</v>
      </c>
      <c r="AY829" s="290">
        <v>0</v>
      </c>
      <c r="AZ829" s="290">
        <v>0</v>
      </c>
      <c r="BA829" s="290">
        <v>0</v>
      </c>
      <c r="BB829" s="290">
        <v>0</v>
      </c>
      <c r="BC829" s="290">
        <v>0</v>
      </c>
      <c r="BD829" s="290">
        <v>961.77999999999975</v>
      </c>
      <c r="BE829" s="290">
        <v>0</v>
      </c>
      <c r="BF829" s="290">
        <v>974.94</v>
      </c>
      <c r="BG829" s="290">
        <v>981.92999999999972</v>
      </c>
      <c r="BH829" s="290">
        <v>0</v>
      </c>
      <c r="BI829" s="290">
        <v>0</v>
      </c>
      <c r="BJ829" s="290">
        <v>0</v>
      </c>
      <c r="BK829" s="290">
        <v>0</v>
      </c>
      <c r="BL829" s="290">
        <v>675.30999999999983</v>
      </c>
      <c r="BM829" s="290">
        <v>0</v>
      </c>
      <c r="BN829" s="290">
        <v>0</v>
      </c>
      <c r="BO829" s="290">
        <v>0</v>
      </c>
      <c r="BP829" s="78">
        <v>0</v>
      </c>
    </row>
    <row r="830" spans="1:68" s="158" customFormat="1" ht="12.75" x14ac:dyDescent="0.2">
      <c r="A830" s="291"/>
      <c r="B830" s="292">
        <v>237</v>
      </c>
      <c r="C830" s="590" t="s">
        <v>1356</v>
      </c>
      <c r="D830" s="586" t="s">
        <v>360</v>
      </c>
      <c r="E830" s="586"/>
      <c r="F830" s="586"/>
      <c r="G830" s="586"/>
      <c r="H830" s="592" t="s">
        <v>1357</v>
      </c>
      <c r="I830" s="291"/>
      <c r="J830" s="291"/>
      <c r="K830" s="293">
        <v>115.89</v>
      </c>
      <c r="L830" s="293">
        <v>116.06</v>
      </c>
      <c r="M830" s="293">
        <v>119.74</v>
      </c>
      <c r="N830" s="293">
        <v>0</v>
      </c>
      <c r="O830" s="293">
        <v>119.74</v>
      </c>
      <c r="P830" s="293">
        <v>119.74</v>
      </c>
      <c r="Q830" s="293">
        <v>119.92</v>
      </c>
      <c r="R830" s="293">
        <v>152.14000000000001</v>
      </c>
      <c r="S830" s="293"/>
      <c r="T830" s="293"/>
      <c r="U830" s="293"/>
      <c r="V830" s="293"/>
      <c r="W830" s="293"/>
      <c r="X830" s="293"/>
      <c r="Y830" s="293"/>
      <c r="Z830" s="293"/>
      <c r="AA830" s="293"/>
      <c r="AB830" s="293"/>
      <c r="AC830" s="293"/>
      <c r="AD830" s="293"/>
      <c r="AE830" s="293"/>
      <c r="AF830" s="293"/>
      <c r="AG830" s="293"/>
      <c r="AH830" s="293"/>
      <c r="AI830" s="293"/>
      <c r="AJ830" s="293"/>
      <c r="AK830" s="293"/>
      <c r="AL830" s="293"/>
      <c r="AM830" s="293"/>
      <c r="AN830" s="293"/>
      <c r="AO830" s="293"/>
      <c r="AP830" s="293"/>
      <c r="AQ830" s="293">
        <v>31.53</v>
      </c>
      <c r="AR830" s="293">
        <v>33.18</v>
      </c>
      <c r="AS830" s="293"/>
      <c r="AT830" s="293"/>
      <c r="AU830" s="293"/>
      <c r="AV830" s="293"/>
      <c r="AW830" s="293"/>
      <c r="AX830" s="293"/>
      <c r="AY830" s="293"/>
      <c r="AZ830" s="293"/>
      <c r="BA830" s="293"/>
      <c r="BB830" s="293"/>
      <c r="BC830" s="293"/>
      <c r="BD830" s="293">
        <v>23.39</v>
      </c>
      <c r="BE830" s="293"/>
      <c r="BF830" s="293">
        <v>23.72</v>
      </c>
      <c r="BG830" s="293">
        <v>23.89</v>
      </c>
      <c r="BH830" s="293"/>
      <c r="BI830" s="293"/>
      <c r="BJ830" s="293"/>
      <c r="BK830" s="293"/>
      <c r="BL830" s="300">
        <v>16.43</v>
      </c>
      <c r="BM830" s="300"/>
      <c r="BN830" s="300"/>
      <c r="BO830" s="300"/>
      <c r="BP830" s="77"/>
    </row>
    <row r="831" spans="1:68" s="158" customFormat="1" ht="12.75" x14ac:dyDescent="0.2">
      <c r="A831" s="294"/>
      <c r="B831" s="294"/>
      <c r="C831" s="588"/>
      <c r="D831" s="581"/>
      <c r="E831" s="581"/>
      <c r="F831" s="581"/>
      <c r="G831" s="581"/>
      <c r="H831" s="589"/>
      <c r="I831" s="299" t="s">
        <v>156</v>
      </c>
      <c r="J831" s="295">
        <v>2.2496999999999998</v>
      </c>
      <c r="K831" s="296"/>
      <c r="L831" s="301">
        <v>0.17000000000000171</v>
      </c>
      <c r="M831" s="301">
        <v>115.89</v>
      </c>
      <c r="N831" s="301">
        <v>0</v>
      </c>
      <c r="O831" s="301">
        <v>115.89</v>
      </c>
      <c r="P831" s="296"/>
      <c r="Q831" s="301">
        <v>0.18</v>
      </c>
      <c r="R831" s="296"/>
      <c r="S831" s="296"/>
      <c r="T831" s="296"/>
      <c r="U831" s="296"/>
      <c r="V831" s="296"/>
      <c r="W831" s="296"/>
      <c r="X831" s="296"/>
      <c r="Y831" s="296"/>
      <c r="Z831" s="296"/>
      <c r="AA831" s="296"/>
      <c r="AB831" s="296"/>
      <c r="AC831" s="296"/>
      <c r="AD831" s="296"/>
      <c r="AE831" s="296"/>
      <c r="AF831" s="296"/>
      <c r="AG831" s="296"/>
      <c r="AH831" s="296"/>
      <c r="AI831" s="296"/>
      <c r="AJ831" s="296"/>
      <c r="AK831" s="296"/>
      <c r="AL831" s="296"/>
      <c r="AM831" s="296"/>
      <c r="AN831" s="296"/>
      <c r="AO831" s="296"/>
      <c r="AP831" s="296"/>
      <c r="AQ831" s="302">
        <v>0.49493399999999999</v>
      </c>
      <c r="AR831" s="302">
        <v>0.51743099999999997</v>
      </c>
      <c r="AS831" s="296"/>
      <c r="AT831" s="296"/>
      <c r="AU831" s="296"/>
      <c r="AV831" s="296"/>
      <c r="AW831" s="296"/>
      <c r="AX831" s="296"/>
      <c r="AY831" s="296"/>
      <c r="AZ831" s="296"/>
      <c r="BA831" s="296"/>
      <c r="BB831" s="296"/>
      <c r="BC831" s="296"/>
      <c r="BD831" s="302">
        <v>0.337455</v>
      </c>
      <c r="BE831" s="296"/>
      <c r="BF831" s="302">
        <v>0.337455</v>
      </c>
      <c r="BG831" s="302">
        <v>0.337455</v>
      </c>
      <c r="BH831" s="296"/>
      <c r="BI831" s="296"/>
      <c r="BJ831" s="296"/>
      <c r="BK831" s="296"/>
      <c r="BL831" s="302">
        <v>0.22497</v>
      </c>
      <c r="BM831" s="296"/>
      <c r="BN831" s="296"/>
      <c r="BO831" s="296"/>
      <c r="BP831"/>
    </row>
    <row r="832" spans="1:68" s="158" customFormat="1" ht="12.75" x14ac:dyDescent="0.2">
      <c r="A832" s="287"/>
      <c r="B832" s="297">
        <v>238</v>
      </c>
      <c r="C832" s="588" t="s">
        <v>1356</v>
      </c>
      <c r="D832" s="581" t="s">
        <v>1358</v>
      </c>
      <c r="E832" s="581"/>
      <c r="F832" s="581"/>
      <c r="G832" s="581"/>
      <c r="H832" s="582" t="s">
        <v>1143</v>
      </c>
      <c r="I832" s="287"/>
      <c r="J832" s="287"/>
      <c r="K832" s="298">
        <v>142.63999999999999</v>
      </c>
      <c r="L832" s="298">
        <v>142.87</v>
      </c>
      <c r="M832" s="298">
        <v>147.38</v>
      </c>
      <c r="N832" s="298">
        <v>0</v>
      </c>
      <c r="O832" s="298">
        <v>147.38</v>
      </c>
      <c r="P832" s="298">
        <v>147.38</v>
      </c>
      <c r="Q832" s="298">
        <v>147.62</v>
      </c>
      <c r="R832" s="298">
        <v>187.26</v>
      </c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  <c r="AE832" s="298"/>
      <c r="AF832" s="298"/>
      <c r="AG832" s="298"/>
      <c r="AH832" s="298"/>
      <c r="AI832" s="298"/>
      <c r="AJ832" s="298"/>
      <c r="AK832" s="298"/>
      <c r="AL832" s="298"/>
      <c r="AM832" s="298"/>
      <c r="AN832" s="298"/>
      <c r="AO832" s="298"/>
      <c r="AP832" s="298"/>
      <c r="AQ832" s="298">
        <v>38.81</v>
      </c>
      <c r="AR832" s="298">
        <v>40.85</v>
      </c>
      <c r="AS832" s="298"/>
      <c r="AT832" s="298"/>
      <c r="AU832" s="298"/>
      <c r="AV832" s="298"/>
      <c r="AW832" s="298"/>
      <c r="AX832" s="298"/>
      <c r="AY832" s="298"/>
      <c r="AZ832" s="298"/>
      <c r="BA832" s="298"/>
      <c r="BB832" s="298"/>
      <c r="BC832" s="298"/>
      <c r="BD832" s="298">
        <v>28.8</v>
      </c>
      <c r="BE832" s="298"/>
      <c r="BF832" s="298">
        <v>29.19</v>
      </c>
      <c r="BG832" s="298">
        <v>29.41</v>
      </c>
      <c r="BH832" s="298"/>
      <c r="BI832" s="298"/>
      <c r="BJ832" s="298"/>
      <c r="BK832" s="298"/>
      <c r="BL832" s="301">
        <v>20.2</v>
      </c>
      <c r="BM832" s="301"/>
      <c r="BN832" s="301"/>
      <c r="BO832" s="301"/>
      <c r="BP832" s="77"/>
    </row>
    <row r="833" spans="1:68" s="158" customFormat="1" ht="12.75" x14ac:dyDescent="0.2">
      <c r="A833" s="294"/>
      <c r="B833" s="294"/>
      <c r="C833" s="588"/>
      <c r="D833" s="581"/>
      <c r="E833" s="581"/>
      <c r="F833" s="581"/>
      <c r="G833" s="581"/>
      <c r="H833" s="582"/>
      <c r="I833" s="299" t="s">
        <v>82</v>
      </c>
      <c r="J833" s="295">
        <v>7.4989999999999997</v>
      </c>
      <c r="K833" s="296"/>
      <c r="L833" s="301">
        <v>0.23000000000001819</v>
      </c>
      <c r="M833" s="301">
        <v>142.63999999999999</v>
      </c>
      <c r="N833" s="301">
        <v>0</v>
      </c>
      <c r="O833" s="301">
        <v>142.63999999999999</v>
      </c>
      <c r="P833" s="296"/>
      <c r="Q833" s="301">
        <v>0.24</v>
      </c>
      <c r="R833" s="296"/>
      <c r="S833" s="296"/>
      <c r="T833" s="296"/>
      <c r="U833" s="296"/>
      <c r="V833" s="296"/>
      <c r="W833" s="296"/>
      <c r="X833" s="296"/>
      <c r="Y833" s="296"/>
      <c r="Z833" s="296"/>
      <c r="AA833" s="296"/>
      <c r="AB833" s="296"/>
      <c r="AC833" s="296"/>
      <c r="AD833" s="296"/>
      <c r="AE833" s="296"/>
      <c r="AF833" s="296"/>
      <c r="AG833" s="296"/>
      <c r="AH833" s="296"/>
      <c r="AI833" s="296"/>
      <c r="AJ833" s="296"/>
      <c r="AK833" s="296"/>
      <c r="AL833" s="296"/>
      <c r="AM833" s="296"/>
      <c r="AN833" s="296"/>
      <c r="AO833" s="296"/>
      <c r="AP833" s="296"/>
      <c r="AQ833" s="302">
        <v>1.64978</v>
      </c>
      <c r="AR833" s="302">
        <v>1.7247699999999999</v>
      </c>
      <c r="AS833" s="296"/>
      <c r="AT833" s="296"/>
      <c r="AU833" s="296"/>
      <c r="AV833" s="296"/>
      <c r="AW833" s="296"/>
      <c r="AX833" s="296"/>
      <c r="AY833" s="296"/>
      <c r="AZ833" s="296"/>
      <c r="BA833" s="296"/>
      <c r="BB833" s="296"/>
      <c r="BC833" s="296"/>
      <c r="BD833" s="302">
        <v>1.1248499999999999</v>
      </c>
      <c r="BE833" s="296"/>
      <c r="BF833" s="302">
        <v>1.1248499999999999</v>
      </c>
      <c r="BG833" s="302">
        <v>1.1248499999999999</v>
      </c>
      <c r="BH833" s="296"/>
      <c r="BI833" s="296"/>
      <c r="BJ833" s="296"/>
      <c r="BK833" s="296"/>
      <c r="BL833" s="302">
        <v>0.74990000000000001</v>
      </c>
      <c r="BM833" s="296"/>
      <c r="BN833" s="296"/>
      <c r="BO833" s="296"/>
      <c r="BP833"/>
    </row>
    <row r="834" spans="1:68" s="158" customFormat="1" ht="12.75" x14ac:dyDescent="0.2">
      <c r="A834" s="287"/>
      <c r="B834" s="297">
        <v>239</v>
      </c>
      <c r="C834" s="588" t="s">
        <v>1356</v>
      </c>
      <c r="D834" s="581" t="s">
        <v>1359</v>
      </c>
      <c r="E834" s="581"/>
      <c r="F834" s="581"/>
      <c r="G834" s="581"/>
      <c r="H834" s="582" t="s">
        <v>1360</v>
      </c>
      <c r="I834" s="287"/>
      <c r="J834" s="287"/>
      <c r="K834" s="298">
        <v>297.83</v>
      </c>
      <c r="L834" s="298">
        <v>298.02</v>
      </c>
      <c r="M834" s="298">
        <v>307.72000000000003</v>
      </c>
      <c r="N834" s="298">
        <v>0</v>
      </c>
      <c r="O834" s="298">
        <v>307.72000000000003</v>
      </c>
      <c r="P834" s="298">
        <v>307.72000000000003</v>
      </c>
      <c r="Q834" s="298">
        <v>307.92</v>
      </c>
      <c r="R834" s="298">
        <v>390.91</v>
      </c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  <c r="AE834" s="298"/>
      <c r="AF834" s="298"/>
      <c r="AG834" s="298"/>
      <c r="AH834" s="298"/>
      <c r="AI834" s="298"/>
      <c r="AJ834" s="298"/>
      <c r="AK834" s="298"/>
      <c r="AL834" s="298"/>
      <c r="AM834" s="298"/>
      <c r="AN834" s="298"/>
      <c r="AO834" s="298"/>
      <c r="AP834" s="298"/>
      <c r="AQ834" s="298">
        <v>81.05</v>
      </c>
      <c r="AR834" s="298">
        <v>85.29</v>
      </c>
      <c r="AS834" s="298"/>
      <c r="AT834" s="298"/>
      <c r="AU834" s="298"/>
      <c r="AV834" s="298"/>
      <c r="AW834" s="298"/>
      <c r="AX834" s="298"/>
      <c r="AY834" s="298"/>
      <c r="AZ834" s="298"/>
      <c r="BA834" s="298"/>
      <c r="BB834" s="298"/>
      <c r="BC834" s="298"/>
      <c r="BD834" s="298">
        <v>60.12</v>
      </c>
      <c r="BE834" s="298"/>
      <c r="BF834" s="298">
        <v>60.92</v>
      </c>
      <c r="BG834" s="298">
        <v>61.34</v>
      </c>
      <c r="BH834" s="298"/>
      <c r="BI834" s="298"/>
      <c r="BJ834" s="298"/>
      <c r="BK834" s="298"/>
      <c r="BL834" s="301">
        <v>42.19</v>
      </c>
      <c r="BM834" s="301"/>
      <c r="BN834" s="301"/>
      <c r="BO834" s="301"/>
      <c r="BP834" s="77"/>
    </row>
    <row r="835" spans="1:68" s="158" customFormat="1" ht="12.75" x14ac:dyDescent="0.2">
      <c r="A835" s="294"/>
      <c r="B835" s="294"/>
      <c r="C835" s="588"/>
      <c r="D835" s="581"/>
      <c r="E835" s="581"/>
      <c r="F835" s="581"/>
      <c r="G835" s="581"/>
      <c r="H835" s="582"/>
      <c r="I835" s="299" t="s">
        <v>82</v>
      </c>
      <c r="J835" s="295">
        <v>7.4989999999999997</v>
      </c>
      <c r="K835" s="296"/>
      <c r="L835" s="301">
        <v>0.18999999999999773</v>
      </c>
      <c r="M835" s="301">
        <v>297.83</v>
      </c>
      <c r="N835" s="301">
        <v>0</v>
      </c>
      <c r="O835" s="301">
        <v>297.83</v>
      </c>
      <c r="P835" s="296"/>
      <c r="Q835" s="301">
        <v>0.2</v>
      </c>
      <c r="R835" s="296"/>
      <c r="S835" s="296"/>
      <c r="T835" s="296"/>
      <c r="U835" s="296"/>
      <c r="V835" s="296"/>
      <c r="W835" s="296"/>
      <c r="X835" s="296"/>
      <c r="Y835" s="296"/>
      <c r="Z835" s="296"/>
      <c r="AA835" s="296"/>
      <c r="AB835" s="296"/>
      <c r="AC835" s="296"/>
      <c r="AD835" s="296"/>
      <c r="AE835" s="296"/>
      <c r="AF835" s="296"/>
      <c r="AG835" s="296"/>
      <c r="AH835" s="296"/>
      <c r="AI835" s="296"/>
      <c r="AJ835" s="296"/>
      <c r="AK835" s="296"/>
      <c r="AL835" s="296"/>
      <c r="AM835" s="296"/>
      <c r="AN835" s="296"/>
      <c r="AO835" s="296"/>
      <c r="AP835" s="296"/>
      <c r="AQ835" s="302">
        <v>1.64978</v>
      </c>
      <c r="AR835" s="302">
        <v>1.7247699999999999</v>
      </c>
      <c r="AS835" s="296"/>
      <c r="AT835" s="296"/>
      <c r="AU835" s="296"/>
      <c r="AV835" s="296"/>
      <c r="AW835" s="296"/>
      <c r="AX835" s="296"/>
      <c r="AY835" s="296"/>
      <c r="AZ835" s="296"/>
      <c r="BA835" s="296"/>
      <c r="BB835" s="296"/>
      <c r="BC835" s="296"/>
      <c r="BD835" s="302">
        <v>1.1248499999999999</v>
      </c>
      <c r="BE835" s="296"/>
      <c r="BF835" s="302">
        <v>1.1248499999999999</v>
      </c>
      <c r="BG835" s="302">
        <v>1.1248499999999999</v>
      </c>
      <c r="BH835" s="296"/>
      <c r="BI835" s="296"/>
      <c r="BJ835" s="296"/>
      <c r="BK835" s="296"/>
      <c r="BL835" s="302">
        <v>0.74990000000000001</v>
      </c>
      <c r="BM835" s="296"/>
      <c r="BN835" s="296"/>
      <c r="BO835" s="296"/>
      <c r="BP835"/>
    </row>
    <row r="836" spans="1:68" s="158" customFormat="1" ht="12.75" x14ac:dyDescent="0.2">
      <c r="A836" s="287"/>
      <c r="B836" s="297">
        <v>240</v>
      </c>
      <c r="C836" s="588" t="s">
        <v>1356</v>
      </c>
      <c r="D836" s="581" t="s">
        <v>1361</v>
      </c>
      <c r="E836" s="581"/>
      <c r="F836" s="581"/>
      <c r="G836" s="581"/>
      <c r="H836" s="582" t="s">
        <v>881</v>
      </c>
      <c r="I836" s="287"/>
      <c r="J836" s="287"/>
      <c r="K836" s="298">
        <v>161.43</v>
      </c>
      <c r="L836" s="298">
        <v>161.59</v>
      </c>
      <c r="M836" s="298">
        <v>166.79</v>
      </c>
      <c r="N836" s="298">
        <v>0</v>
      </c>
      <c r="O836" s="298">
        <v>166.79</v>
      </c>
      <c r="P836" s="298">
        <v>166.79</v>
      </c>
      <c r="Q836" s="298">
        <v>166.95999999999998</v>
      </c>
      <c r="R836" s="298">
        <v>211.88</v>
      </c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  <c r="AE836" s="298"/>
      <c r="AF836" s="298"/>
      <c r="AG836" s="298"/>
      <c r="AH836" s="298"/>
      <c r="AI836" s="298"/>
      <c r="AJ836" s="298"/>
      <c r="AK836" s="298"/>
      <c r="AL836" s="298"/>
      <c r="AM836" s="298"/>
      <c r="AN836" s="298"/>
      <c r="AO836" s="298"/>
      <c r="AP836" s="298"/>
      <c r="AQ836" s="298">
        <v>43.92</v>
      </c>
      <c r="AR836" s="298">
        <v>46.22</v>
      </c>
      <c r="AS836" s="298"/>
      <c r="AT836" s="298"/>
      <c r="AU836" s="298"/>
      <c r="AV836" s="298"/>
      <c r="AW836" s="298"/>
      <c r="AX836" s="298"/>
      <c r="AY836" s="298"/>
      <c r="AZ836" s="298"/>
      <c r="BA836" s="298"/>
      <c r="BB836" s="298"/>
      <c r="BC836" s="298"/>
      <c r="BD836" s="298">
        <v>32.58</v>
      </c>
      <c r="BE836" s="298"/>
      <c r="BF836" s="298">
        <v>33.03</v>
      </c>
      <c r="BG836" s="298">
        <v>33.25</v>
      </c>
      <c r="BH836" s="298"/>
      <c r="BI836" s="298"/>
      <c r="BJ836" s="298"/>
      <c r="BK836" s="298"/>
      <c r="BL836" s="301">
        <v>22.88</v>
      </c>
      <c r="BM836" s="301"/>
      <c r="BN836" s="301"/>
      <c r="BO836" s="301"/>
      <c r="BP836" s="77"/>
    </row>
    <row r="837" spans="1:68" s="158" customFormat="1" ht="12.75" x14ac:dyDescent="0.2">
      <c r="A837" s="294"/>
      <c r="B837" s="294"/>
      <c r="C837" s="588"/>
      <c r="D837" s="581"/>
      <c r="E837" s="581"/>
      <c r="F837" s="581"/>
      <c r="G837" s="581"/>
      <c r="H837" s="582"/>
      <c r="I837" s="299" t="s">
        <v>82</v>
      </c>
      <c r="J837" s="295">
        <v>7.4989999999999997</v>
      </c>
      <c r="K837" s="296"/>
      <c r="L837" s="301">
        <v>0.15999999999999659</v>
      </c>
      <c r="M837" s="301">
        <v>161.43</v>
      </c>
      <c r="N837" s="301">
        <v>0</v>
      </c>
      <c r="O837" s="301">
        <v>161.43</v>
      </c>
      <c r="P837" s="296"/>
      <c r="Q837" s="301">
        <v>0.17</v>
      </c>
      <c r="R837" s="296"/>
      <c r="S837" s="296"/>
      <c r="T837" s="296"/>
      <c r="U837" s="296"/>
      <c r="V837" s="296"/>
      <c r="W837" s="296"/>
      <c r="X837" s="296"/>
      <c r="Y837" s="296"/>
      <c r="Z837" s="296"/>
      <c r="AA837" s="296"/>
      <c r="AB837" s="296"/>
      <c r="AC837" s="296"/>
      <c r="AD837" s="296"/>
      <c r="AE837" s="296"/>
      <c r="AF837" s="296"/>
      <c r="AG837" s="296"/>
      <c r="AH837" s="296"/>
      <c r="AI837" s="296"/>
      <c r="AJ837" s="296"/>
      <c r="AK837" s="296"/>
      <c r="AL837" s="296"/>
      <c r="AM837" s="296"/>
      <c r="AN837" s="296"/>
      <c r="AO837" s="296"/>
      <c r="AP837" s="296"/>
      <c r="AQ837" s="302">
        <v>1.64978</v>
      </c>
      <c r="AR837" s="302">
        <v>1.7247699999999999</v>
      </c>
      <c r="AS837" s="296"/>
      <c r="AT837" s="296"/>
      <c r="AU837" s="296"/>
      <c r="AV837" s="296"/>
      <c r="AW837" s="296"/>
      <c r="AX837" s="296"/>
      <c r="AY837" s="296"/>
      <c r="AZ837" s="296"/>
      <c r="BA837" s="296"/>
      <c r="BB837" s="296"/>
      <c r="BC837" s="296"/>
      <c r="BD837" s="302">
        <v>1.1248499999999999</v>
      </c>
      <c r="BE837" s="296"/>
      <c r="BF837" s="302">
        <v>1.1248499999999999</v>
      </c>
      <c r="BG837" s="302">
        <v>1.1248499999999999</v>
      </c>
      <c r="BH837" s="296"/>
      <c r="BI837" s="296"/>
      <c r="BJ837" s="296"/>
      <c r="BK837" s="296"/>
      <c r="BL837" s="302">
        <v>0.74990000000000001</v>
      </c>
      <c r="BM837" s="296"/>
      <c r="BN837" s="296"/>
      <c r="BO837" s="296"/>
    </row>
    <row r="838" spans="1:68" s="158" customFormat="1" ht="12.75" x14ac:dyDescent="0.2">
      <c r="A838" s="287"/>
      <c r="B838" s="297">
        <v>241</v>
      </c>
      <c r="C838" s="588" t="s">
        <v>1356</v>
      </c>
      <c r="D838" s="581" t="s">
        <v>1362</v>
      </c>
      <c r="E838" s="581"/>
      <c r="F838" s="581"/>
      <c r="G838" s="581"/>
      <c r="H838" s="589" t="s">
        <v>1363</v>
      </c>
      <c r="I838" s="287"/>
      <c r="J838" s="287"/>
      <c r="K838" s="298">
        <v>585.04</v>
      </c>
      <c r="L838" s="298">
        <v>587.9</v>
      </c>
      <c r="M838" s="298">
        <v>604.47</v>
      </c>
      <c r="N838" s="298">
        <v>0</v>
      </c>
      <c r="O838" s="298">
        <v>604.47</v>
      </c>
      <c r="P838" s="298">
        <v>604.47</v>
      </c>
      <c r="Q838" s="298">
        <v>607.42000000000007</v>
      </c>
      <c r="R838" s="298">
        <v>768.62</v>
      </c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298"/>
      <c r="AH838" s="298"/>
      <c r="AI838" s="298"/>
      <c r="AJ838" s="298"/>
      <c r="AK838" s="298"/>
      <c r="AL838" s="298"/>
      <c r="AM838" s="298"/>
      <c r="AN838" s="298"/>
      <c r="AO838" s="298"/>
      <c r="AP838" s="298"/>
      <c r="AQ838" s="298">
        <v>159.19999999999999</v>
      </c>
      <c r="AR838" s="298">
        <v>167.52</v>
      </c>
      <c r="AS838" s="298"/>
      <c r="AT838" s="298"/>
      <c r="AU838" s="298"/>
      <c r="AV838" s="298"/>
      <c r="AW838" s="298"/>
      <c r="AX838" s="298"/>
      <c r="AY838" s="298"/>
      <c r="AZ838" s="298"/>
      <c r="BA838" s="298"/>
      <c r="BB838" s="298"/>
      <c r="BC838" s="298"/>
      <c r="BD838" s="298">
        <v>118.08</v>
      </c>
      <c r="BE838" s="298"/>
      <c r="BF838" s="298">
        <v>119.91</v>
      </c>
      <c r="BG838" s="298">
        <v>120.99</v>
      </c>
      <c r="BH838" s="298"/>
      <c r="BI838" s="298"/>
      <c r="BJ838" s="298"/>
      <c r="BK838" s="298"/>
      <c r="BL838" s="301">
        <v>82.92</v>
      </c>
      <c r="BM838" s="301"/>
      <c r="BN838" s="301"/>
      <c r="BO838" s="301"/>
    </row>
    <row r="839" spans="1:68" s="158" customFormat="1" ht="12.75" x14ac:dyDescent="0.2">
      <c r="A839" s="294"/>
      <c r="B839" s="294"/>
      <c r="C839" s="588"/>
      <c r="D839" s="581"/>
      <c r="E839" s="581"/>
      <c r="F839" s="581"/>
      <c r="G839" s="581"/>
      <c r="H839" s="589"/>
      <c r="I839" s="299" t="s">
        <v>78</v>
      </c>
      <c r="J839" s="295">
        <v>13.634600000000001</v>
      </c>
      <c r="K839" s="296"/>
      <c r="L839" s="301">
        <v>2.8600000000000136</v>
      </c>
      <c r="M839" s="301">
        <v>585.04</v>
      </c>
      <c r="N839" s="301">
        <v>0</v>
      </c>
      <c r="O839" s="301">
        <v>585.04</v>
      </c>
      <c r="P839" s="296"/>
      <c r="Q839" s="301">
        <v>2.95</v>
      </c>
      <c r="R839" s="296"/>
      <c r="S839" s="296"/>
      <c r="T839" s="296"/>
      <c r="U839" s="296"/>
      <c r="V839" s="296"/>
      <c r="W839" s="296"/>
      <c r="X839" s="296"/>
      <c r="Y839" s="296"/>
      <c r="Z839" s="296"/>
      <c r="AA839" s="296"/>
      <c r="AB839" s="296"/>
      <c r="AC839" s="296"/>
      <c r="AD839" s="296"/>
      <c r="AE839" s="296"/>
      <c r="AF839" s="296"/>
      <c r="AG839" s="296"/>
      <c r="AH839" s="296"/>
      <c r="AI839" s="296"/>
      <c r="AJ839" s="296"/>
      <c r="AK839" s="296"/>
      <c r="AL839" s="296"/>
      <c r="AM839" s="296"/>
      <c r="AN839" s="296"/>
      <c r="AO839" s="296"/>
      <c r="AP839" s="296"/>
      <c r="AQ839" s="302">
        <v>2.9996119999999999</v>
      </c>
      <c r="AR839" s="302">
        <v>3.135958</v>
      </c>
      <c r="AS839" s="296"/>
      <c r="AT839" s="296"/>
      <c r="AU839" s="296"/>
      <c r="AV839" s="296"/>
      <c r="AW839" s="296"/>
      <c r="AX839" s="296"/>
      <c r="AY839" s="296"/>
      <c r="AZ839" s="296"/>
      <c r="BA839" s="296"/>
      <c r="BB839" s="296"/>
      <c r="BC839" s="296"/>
      <c r="BD839" s="302">
        <v>2.0451899999999998</v>
      </c>
      <c r="BE839" s="296"/>
      <c r="BF839" s="302">
        <v>2.0451899999999998</v>
      </c>
      <c r="BG839" s="302">
        <v>2.0451899999999998</v>
      </c>
      <c r="BH839" s="296"/>
      <c r="BI839" s="296"/>
      <c r="BJ839" s="296"/>
      <c r="BK839" s="296"/>
      <c r="BL839" s="302">
        <v>1.3634599999999999</v>
      </c>
      <c r="BM839" s="296"/>
      <c r="BN839" s="296"/>
      <c r="BO839" s="296"/>
    </row>
    <row r="840" spans="1:68" s="158" customFormat="1" ht="12.75" x14ac:dyDescent="0.2">
      <c r="A840" s="287"/>
      <c r="B840" s="297">
        <v>242</v>
      </c>
      <c r="C840" s="588" t="s">
        <v>1356</v>
      </c>
      <c r="D840" s="581" t="s">
        <v>360</v>
      </c>
      <c r="E840" s="581"/>
      <c r="F840" s="581"/>
      <c r="G840" s="581"/>
      <c r="H840" s="589" t="s">
        <v>1127</v>
      </c>
      <c r="I840" s="287"/>
      <c r="J840" s="287"/>
      <c r="K840" s="298">
        <v>611.02</v>
      </c>
      <c r="L840" s="298">
        <v>611.91</v>
      </c>
      <c r="M840" s="298">
        <v>631.30999999999995</v>
      </c>
      <c r="N840" s="298">
        <v>0</v>
      </c>
      <c r="O840" s="298">
        <v>631.30999999999995</v>
      </c>
      <c r="P840" s="298">
        <v>631.30999999999995</v>
      </c>
      <c r="Q840" s="298">
        <v>632.2299999999999</v>
      </c>
      <c r="R840" s="298">
        <v>802.1</v>
      </c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  <c r="AE840" s="298"/>
      <c r="AF840" s="298"/>
      <c r="AG840" s="298"/>
      <c r="AH840" s="298"/>
      <c r="AI840" s="298"/>
      <c r="AJ840" s="298"/>
      <c r="AK840" s="298"/>
      <c r="AL840" s="298"/>
      <c r="AM840" s="298"/>
      <c r="AN840" s="298"/>
      <c r="AO840" s="298"/>
      <c r="AP840" s="298"/>
      <c r="AQ840" s="298">
        <v>166.27</v>
      </c>
      <c r="AR840" s="298">
        <v>174.96</v>
      </c>
      <c r="AS840" s="298"/>
      <c r="AT840" s="298"/>
      <c r="AU840" s="298"/>
      <c r="AV840" s="298"/>
      <c r="AW840" s="298"/>
      <c r="AX840" s="298"/>
      <c r="AY840" s="298"/>
      <c r="AZ840" s="298"/>
      <c r="BA840" s="298"/>
      <c r="BB840" s="298"/>
      <c r="BC840" s="298"/>
      <c r="BD840" s="298">
        <v>123.33</v>
      </c>
      <c r="BE840" s="298"/>
      <c r="BF840" s="298">
        <v>125.03</v>
      </c>
      <c r="BG840" s="298">
        <v>125.93</v>
      </c>
      <c r="BH840" s="298"/>
      <c r="BI840" s="298"/>
      <c r="BJ840" s="298"/>
      <c r="BK840" s="298"/>
      <c r="BL840" s="301">
        <v>86.58</v>
      </c>
      <c r="BM840" s="301"/>
      <c r="BN840" s="301"/>
      <c r="BO840" s="301"/>
    </row>
    <row r="841" spans="1:68" s="158" customFormat="1" ht="12.75" x14ac:dyDescent="0.2">
      <c r="A841" s="294"/>
      <c r="B841" s="294"/>
      <c r="C841" s="588"/>
      <c r="D841" s="581"/>
      <c r="E841" s="581"/>
      <c r="F841" s="581"/>
      <c r="G841" s="581"/>
      <c r="H841" s="589"/>
      <c r="I841" s="299" t="s">
        <v>156</v>
      </c>
      <c r="J841" s="295">
        <v>11.8621</v>
      </c>
      <c r="K841" s="296"/>
      <c r="L841" s="301">
        <v>0.88999999999998636</v>
      </c>
      <c r="M841" s="301">
        <v>611.02</v>
      </c>
      <c r="N841" s="301">
        <v>0</v>
      </c>
      <c r="O841" s="301">
        <v>611.02</v>
      </c>
      <c r="P841" s="296"/>
      <c r="Q841" s="301">
        <v>0.92</v>
      </c>
      <c r="R841" s="296"/>
      <c r="S841" s="296"/>
      <c r="T841" s="296"/>
      <c r="U841" s="296"/>
      <c r="V841" s="296"/>
      <c r="W841" s="296"/>
      <c r="X841" s="296"/>
      <c r="Y841" s="296"/>
      <c r="Z841" s="296"/>
      <c r="AA841" s="296"/>
      <c r="AB841" s="296"/>
      <c r="AC841" s="296"/>
      <c r="AD841" s="296"/>
      <c r="AE841" s="296"/>
      <c r="AF841" s="296"/>
      <c r="AG841" s="296"/>
      <c r="AH841" s="296"/>
      <c r="AI841" s="296"/>
      <c r="AJ841" s="296"/>
      <c r="AK841" s="296"/>
      <c r="AL841" s="296"/>
      <c r="AM841" s="296"/>
      <c r="AN841" s="296"/>
      <c r="AO841" s="296"/>
      <c r="AP841" s="296"/>
      <c r="AQ841" s="302">
        <v>2.6096620000000001</v>
      </c>
      <c r="AR841" s="302">
        <v>2.7282829999999998</v>
      </c>
      <c r="AS841" s="296"/>
      <c r="AT841" s="296"/>
      <c r="AU841" s="296"/>
      <c r="AV841" s="296"/>
      <c r="AW841" s="296"/>
      <c r="AX841" s="296"/>
      <c r="AY841" s="296"/>
      <c r="AZ841" s="296"/>
      <c r="BA841" s="296"/>
      <c r="BB841" s="296"/>
      <c r="BC841" s="296"/>
      <c r="BD841" s="302">
        <v>1.779315</v>
      </c>
      <c r="BE841" s="296"/>
      <c r="BF841" s="302">
        <v>1.779315</v>
      </c>
      <c r="BG841" s="302">
        <v>1.779315</v>
      </c>
      <c r="BH841" s="296"/>
      <c r="BI841" s="296"/>
      <c r="BJ841" s="296"/>
      <c r="BK841" s="296"/>
      <c r="BL841" s="302">
        <v>1.18621</v>
      </c>
      <c r="BM841" s="296"/>
      <c r="BN841" s="296"/>
      <c r="BO841" s="296"/>
    </row>
    <row r="842" spans="1:68" s="158" customFormat="1" ht="12.75" x14ac:dyDescent="0.2">
      <c r="A842" s="287"/>
      <c r="B842" s="297">
        <v>243</v>
      </c>
      <c r="C842" s="588" t="s">
        <v>1356</v>
      </c>
      <c r="D842" s="581" t="s">
        <v>1358</v>
      </c>
      <c r="E842" s="581"/>
      <c r="F842" s="581"/>
      <c r="G842" s="581"/>
      <c r="H842" s="589" t="s">
        <v>994</v>
      </c>
      <c r="I842" s="287"/>
      <c r="J842" s="287"/>
      <c r="K842" s="298">
        <v>752</v>
      </c>
      <c r="L842" s="298">
        <v>753.24</v>
      </c>
      <c r="M842" s="298">
        <v>776.97</v>
      </c>
      <c r="N842" s="298">
        <v>0</v>
      </c>
      <c r="O842" s="298">
        <v>776.97</v>
      </c>
      <c r="P842" s="298">
        <v>776.97</v>
      </c>
      <c r="Q842" s="298">
        <v>778.25</v>
      </c>
      <c r="R842" s="298">
        <v>987.22</v>
      </c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  <c r="AE842" s="298"/>
      <c r="AF842" s="298"/>
      <c r="AG842" s="298"/>
      <c r="AH842" s="298"/>
      <c r="AI842" s="298"/>
      <c r="AJ842" s="298"/>
      <c r="AK842" s="298"/>
      <c r="AL842" s="298"/>
      <c r="AM842" s="298"/>
      <c r="AN842" s="298"/>
      <c r="AO842" s="298"/>
      <c r="AP842" s="298"/>
      <c r="AQ842" s="298">
        <v>204.63</v>
      </c>
      <c r="AR842" s="298">
        <v>215.32</v>
      </c>
      <c r="AS842" s="298"/>
      <c r="AT842" s="298"/>
      <c r="AU842" s="298"/>
      <c r="AV842" s="298"/>
      <c r="AW842" s="298"/>
      <c r="AX842" s="298"/>
      <c r="AY842" s="298"/>
      <c r="AZ842" s="298"/>
      <c r="BA842" s="298"/>
      <c r="BB842" s="298"/>
      <c r="BC842" s="298"/>
      <c r="BD842" s="298">
        <v>151.79</v>
      </c>
      <c r="BE842" s="298"/>
      <c r="BF842" s="298">
        <v>153.9</v>
      </c>
      <c r="BG842" s="298">
        <v>155.02000000000001</v>
      </c>
      <c r="BH842" s="298"/>
      <c r="BI842" s="298"/>
      <c r="BJ842" s="298"/>
      <c r="BK842" s="298"/>
      <c r="BL842" s="301">
        <v>106.56</v>
      </c>
      <c r="BM842" s="301"/>
      <c r="BN842" s="301"/>
      <c r="BO842" s="301"/>
    </row>
    <row r="843" spans="1:68" s="158" customFormat="1" ht="12.75" x14ac:dyDescent="0.2">
      <c r="A843" s="294"/>
      <c r="B843" s="294"/>
      <c r="C843" s="588"/>
      <c r="D843" s="581"/>
      <c r="E843" s="581"/>
      <c r="F843" s="581"/>
      <c r="G843" s="581"/>
      <c r="H843" s="589"/>
      <c r="I843" s="299" t="s">
        <v>82</v>
      </c>
      <c r="J843" s="295">
        <v>39.54</v>
      </c>
      <c r="K843" s="296"/>
      <c r="L843" s="301">
        <v>1.2400000000000091</v>
      </c>
      <c r="M843" s="301">
        <v>752</v>
      </c>
      <c r="N843" s="301">
        <v>0</v>
      </c>
      <c r="O843" s="301">
        <v>752</v>
      </c>
      <c r="P843" s="296"/>
      <c r="Q843" s="301">
        <v>1.28</v>
      </c>
      <c r="R843" s="296"/>
      <c r="S843" s="296"/>
      <c r="T843" s="296"/>
      <c r="U843" s="296"/>
      <c r="V843" s="296"/>
      <c r="W843" s="296"/>
      <c r="X843" s="296"/>
      <c r="Y843" s="296"/>
      <c r="Z843" s="296"/>
      <c r="AA843" s="296"/>
      <c r="AB843" s="296"/>
      <c r="AC843" s="296"/>
      <c r="AD843" s="296"/>
      <c r="AE843" s="296"/>
      <c r="AF843" s="296"/>
      <c r="AG843" s="296"/>
      <c r="AH843" s="296"/>
      <c r="AI843" s="296"/>
      <c r="AJ843" s="296"/>
      <c r="AK843" s="296"/>
      <c r="AL843" s="296"/>
      <c r="AM843" s="296"/>
      <c r="AN843" s="296"/>
      <c r="AO843" s="296"/>
      <c r="AP843" s="296"/>
      <c r="AQ843" s="302">
        <v>8.6988000000000003</v>
      </c>
      <c r="AR843" s="302">
        <v>9.0942000000000007</v>
      </c>
      <c r="AS843" s="296"/>
      <c r="AT843" s="296"/>
      <c r="AU843" s="296"/>
      <c r="AV843" s="296"/>
      <c r="AW843" s="296"/>
      <c r="AX843" s="296"/>
      <c r="AY843" s="296"/>
      <c r="AZ843" s="296"/>
      <c r="BA843" s="296"/>
      <c r="BB843" s="296"/>
      <c r="BC843" s="296"/>
      <c r="BD843" s="302">
        <v>5.931</v>
      </c>
      <c r="BE843" s="296"/>
      <c r="BF843" s="302">
        <v>5.931</v>
      </c>
      <c r="BG843" s="302">
        <v>5.931</v>
      </c>
      <c r="BH843" s="296"/>
      <c r="BI843" s="296"/>
      <c r="BJ843" s="296"/>
      <c r="BK843" s="296"/>
      <c r="BL843" s="302">
        <v>3.9540000000000002</v>
      </c>
      <c r="BM843" s="296"/>
      <c r="BN843" s="296"/>
      <c r="BO843" s="296"/>
    </row>
    <row r="844" spans="1:68" s="158" customFormat="1" ht="12.75" x14ac:dyDescent="0.2">
      <c r="A844" s="287"/>
      <c r="B844" s="297">
        <v>244</v>
      </c>
      <c r="C844" s="588" t="s">
        <v>1356</v>
      </c>
      <c r="D844" s="581" t="s">
        <v>1359</v>
      </c>
      <c r="E844" s="581"/>
      <c r="F844" s="581"/>
      <c r="G844" s="581"/>
      <c r="H844" s="589" t="s">
        <v>1364</v>
      </c>
      <c r="I844" s="287"/>
      <c r="J844" s="287"/>
      <c r="K844" s="298">
        <v>1570.3</v>
      </c>
      <c r="L844" s="298">
        <v>1571.3</v>
      </c>
      <c r="M844" s="298">
        <v>1622.44</v>
      </c>
      <c r="N844" s="298">
        <v>0</v>
      </c>
      <c r="O844" s="298">
        <v>1622.44</v>
      </c>
      <c r="P844" s="298">
        <v>1622.44</v>
      </c>
      <c r="Q844" s="298">
        <v>1623.47</v>
      </c>
      <c r="R844" s="298">
        <v>2060.98</v>
      </c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  <c r="AE844" s="298"/>
      <c r="AF844" s="298"/>
      <c r="AG844" s="298"/>
      <c r="AH844" s="298"/>
      <c r="AI844" s="298"/>
      <c r="AJ844" s="298"/>
      <c r="AK844" s="298"/>
      <c r="AL844" s="298"/>
      <c r="AM844" s="298"/>
      <c r="AN844" s="298"/>
      <c r="AO844" s="298"/>
      <c r="AP844" s="298"/>
      <c r="AQ844" s="298">
        <v>427.31</v>
      </c>
      <c r="AR844" s="298">
        <v>449.63</v>
      </c>
      <c r="AS844" s="298"/>
      <c r="AT844" s="298"/>
      <c r="AU844" s="298"/>
      <c r="AV844" s="298"/>
      <c r="AW844" s="298"/>
      <c r="AX844" s="298"/>
      <c r="AY844" s="298"/>
      <c r="AZ844" s="298"/>
      <c r="BA844" s="298"/>
      <c r="BB844" s="298"/>
      <c r="BC844" s="298"/>
      <c r="BD844" s="298">
        <v>316.95</v>
      </c>
      <c r="BE844" s="298"/>
      <c r="BF844" s="298">
        <v>321.19</v>
      </c>
      <c r="BG844" s="298">
        <v>323.38</v>
      </c>
      <c r="BH844" s="298"/>
      <c r="BI844" s="298"/>
      <c r="BJ844" s="298"/>
      <c r="BK844" s="298"/>
      <c r="BL844" s="301">
        <v>222.52</v>
      </c>
      <c r="BM844" s="301"/>
      <c r="BN844" s="301"/>
      <c r="BO844" s="301"/>
    </row>
    <row r="845" spans="1:68" s="158" customFormat="1" ht="12.75" x14ac:dyDescent="0.2">
      <c r="A845" s="294"/>
      <c r="B845" s="294"/>
      <c r="C845" s="588"/>
      <c r="D845" s="581"/>
      <c r="E845" s="581"/>
      <c r="F845" s="581"/>
      <c r="G845" s="581"/>
      <c r="H845" s="589"/>
      <c r="I845" s="299" t="s">
        <v>82</v>
      </c>
      <c r="J845" s="295">
        <v>39.54</v>
      </c>
      <c r="K845" s="296"/>
      <c r="L845" s="301">
        <v>1</v>
      </c>
      <c r="M845" s="301">
        <v>1570.3</v>
      </c>
      <c r="N845" s="301">
        <v>0</v>
      </c>
      <c r="O845" s="301">
        <v>1570.3</v>
      </c>
      <c r="P845" s="296"/>
      <c r="Q845" s="301">
        <v>1.03</v>
      </c>
      <c r="R845" s="296"/>
      <c r="S845" s="296"/>
      <c r="T845" s="296"/>
      <c r="U845" s="296"/>
      <c r="V845" s="296"/>
      <c r="W845" s="296"/>
      <c r="X845" s="296"/>
      <c r="Y845" s="296"/>
      <c r="Z845" s="296"/>
      <c r="AA845" s="296"/>
      <c r="AB845" s="296"/>
      <c r="AC845" s="296"/>
      <c r="AD845" s="296"/>
      <c r="AE845" s="296"/>
      <c r="AF845" s="296"/>
      <c r="AG845" s="296"/>
      <c r="AH845" s="296"/>
      <c r="AI845" s="296"/>
      <c r="AJ845" s="296"/>
      <c r="AK845" s="296"/>
      <c r="AL845" s="296"/>
      <c r="AM845" s="296"/>
      <c r="AN845" s="296"/>
      <c r="AO845" s="296"/>
      <c r="AP845" s="296"/>
      <c r="AQ845" s="302">
        <v>8.6988000000000003</v>
      </c>
      <c r="AR845" s="302">
        <v>9.0942000000000007</v>
      </c>
      <c r="AS845" s="296"/>
      <c r="AT845" s="296"/>
      <c r="AU845" s="296"/>
      <c r="AV845" s="296"/>
      <c r="AW845" s="296"/>
      <c r="AX845" s="296"/>
      <c r="AY845" s="296"/>
      <c r="AZ845" s="296"/>
      <c r="BA845" s="296"/>
      <c r="BB845" s="296"/>
      <c r="BC845" s="296"/>
      <c r="BD845" s="302">
        <v>5.931</v>
      </c>
      <c r="BE845" s="296"/>
      <c r="BF845" s="302">
        <v>5.931</v>
      </c>
      <c r="BG845" s="302">
        <v>5.931</v>
      </c>
      <c r="BH845" s="296"/>
      <c r="BI845" s="296"/>
      <c r="BJ845" s="296"/>
      <c r="BK845" s="296"/>
      <c r="BL845" s="302">
        <v>3.9540000000000002</v>
      </c>
      <c r="BM845" s="296"/>
      <c r="BN845" s="296"/>
      <c r="BO845" s="296"/>
    </row>
    <row r="846" spans="1:68" s="158" customFormat="1" ht="12.75" x14ac:dyDescent="0.2">
      <c r="A846" s="287"/>
      <c r="B846" s="297">
        <v>245</v>
      </c>
      <c r="C846" s="588" t="s">
        <v>1356</v>
      </c>
      <c r="D846" s="581" t="s">
        <v>1361</v>
      </c>
      <c r="E846" s="581"/>
      <c r="F846" s="581"/>
      <c r="G846" s="581"/>
      <c r="H846" s="589" t="s">
        <v>1365</v>
      </c>
      <c r="I846" s="287"/>
      <c r="J846" s="287"/>
      <c r="K846" s="298">
        <v>851.15</v>
      </c>
      <c r="L846" s="298">
        <v>852</v>
      </c>
      <c r="M846" s="298">
        <v>879.41</v>
      </c>
      <c r="N846" s="298">
        <v>0</v>
      </c>
      <c r="O846" s="298">
        <v>879.41</v>
      </c>
      <c r="P846" s="298">
        <v>879.41</v>
      </c>
      <c r="Q846" s="298">
        <v>880.29</v>
      </c>
      <c r="R846" s="298">
        <v>1117.22</v>
      </c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  <c r="AE846" s="298"/>
      <c r="AF846" s="298"/>
      <c r="AG846" s="298"/>
      <c r="AH846" s="298"/>
      <c r="AI846" s="298"/>
      <c r="AJ846" s="298"/>
      <c r="AK846" s="298"/>
      <c r="AL846" s="298"/>
      <c r="AM846" s="298"/>
      <c r="AN846" s="298"/>
      <c r="AO846" s="298"/>
      <c r="AP846" s="298"/>
      <c r="AQ846" s="298">
        <v>231.61</v>
      </c>
      <c r="AR846" s="298">
        <v>243.71</v>
      </c>
      <c r="AS846" s="298"/>
      <c r="AT846" s="298"/>
      <c r="AU846" s="298"/>
      <c r="AV846" s="298"/>
      <c r="AW846" s="298"/>
      <c r="AX846" s="298"/>
      <c r="AY846" s="298"/>
      <c r="AZ846" s="298"/>
      <c r="BA846" s="298"/>
      <c r="BB846" s="298"/>
      <c r="BC846" s="298"/>
      <c r="BD846" s="298">
        <v>171.79</v>
      </c>
      <c r="BE846" s="298"/>
      <c r="BF846" s="298">
        <v>174.12</v>
      </c>
      <c r="BG846" s="298">
        <v>175.35</v>
      </c>
      <c r="BH846" s="298"/>
      <c r="BI846" s="298"/>
      <c r="BJ846" s="298"/>
      <c r="BK846" s="298"/>
      <c r="BL846" s="301">
        <v>120.64</v>
      </c>
      <c r="BM846" s="301"/>
      <c r="BN846" s="301"/>
      <c r="BO846" s="301"/>
    </row>
    <row r="847" spans="1:68" s="158" customFormat="1" ht="12.75" x14ac:dyDescent="0.2">
      <c r="A847" s="294"/>
      <c r="B847" s="294"/>
      <c r="C847" s="588"/>
      <c r="D847" s="581"/>
      <c r="E847" s="581"/>
      <c r="F847" s="581"/>
      <c r="G847" s="581"/>
      <c r="H847" s="589"/>
      <c r="I847" s="299" t="s">
        <v>82</v>
      </c>
      <c r="J847" s="295">
        <v>39.54</v>
      </c>
      <c r="K847" s="296"/>
      <c r="L847" s="301">
        <v>0.85000000000002274</v>
      </c>
      <c r="M847" s="301">
        <v>851.15</v>
      </c>
      <c r="N847" s="301">
        <v>0</v>
      </c>
      <c r="O847" s="301">
        <v>851.15</v>
      </c>
      <c r="P847" s="296"/>
      <c r="Q847" s="301">
        <v>0.88</v>
      </c>
      <c r="R847" s="296"/>
      <c r="S847" s="296"/>
      <c r="T847" s="296"/>
      <c r="U847" s="296"/>
      <c r="V847" s="296"/>
      <c r="W847" s="296"/>
      <c r="X847" s="296"/>
      <c r="Y847" s="296"/>
      <c r="Z847" s="296"/>
      <c r="AA847" s="296"/>
      <c r="AB847" s="296"/>
      <c r="AC847" s="296"/>
      <c r="AD847" s="296"/>
      <c r="AE847" s="296"/>
      <c r="AF847" s="296"/>
      <c r="AG847" s="296"/>
      <c r="AH847" s="296"/>
      <c r="AI847" s="296"/>
      <c r="AJ847" s="296"/>
      <c r="AK847" s="296"/>
      <c r="AL847" s="296"/>
      <c r="AM847" s="296"/>
      <c r="AN847" s="296"/>
      <c r="AO847" s="296"/>
      <c r="AP847" s="296"/>
      <c r="AQ847" s="302">
        <v>8.6988000000000003</v>
      </c>
      <c r="AR847" s="302">
        <v>9.0942000000000007</v>
      </c>
      <c r="AS847" s="296"/>
      <c r="AT847" s="296"/>
      <c r="AU847" s="296"/>
      <c r="AV847" s="296"/>
      <c r="AW847" s="296"/>
      <c r="AX847" s="296"/>
      <c r="AY847" s="296"/>
      <c r="AZ847" s="296"/>
      <c r="BA847" s="296"/>
      <c r="BB847" s="296"/>
      <c r="BC847" s="296"/>
      <c r="BD847" s="302">
        <v>5.931</v>
      </c>
      <c r="BE847" s="296"/>
      <c r="BF847" s="302">
        <v>5.931</v>
      </c>
      <c r="BG847" s="302">
        <v>5.931</v>
      </c>
      <c r="BH847" s="296"/>
      <c r="BI847" s="296"/>
      <c r="BJ847" s="296"/>
      <c r="BK847" s="296"/>
      <c r="BL847" s="302">
        <v>3.9540000000000002</v>
      </c>
      <c r="BM847" s="296"/>
      <c r="BN847" s="296"/>
      <c r="BO847" s="296"/>
    </row>
    <row r="848" spans="1:68" s="158" customFormat="1" ht="12.75" x14ac:dyDescent="0.2">
      <c r="A848" s="287"/>
      <c r="B848" s="297">
        <v>246</v>
      </c>
      <c r="C848" s="588" t="s">
        <v>1356</v>
      </c>
      <c r="D848" s="581" t="s">
        <v>360</v>
      </c>
      <c r="E848" s="581"/>
      <c r="F848" s="581"/>
      <c r="G848" s="581"/>
      <c r="H848" s="589" t="s">
        <v>1366</v>
      </c>
      <c r="I848" s="287"/>
      <c r="J848" s="287"/>
      <c r="K848" s="298">
        <v>15.28</v>
      </c>
      <c r="L848" s="298">
        <v>15.3</v>
      </c>
      <c r="M848" s="298">
        <v>15.79</v>
      </c>
      <c r="N848" s="298">
        <v>0</v>
      </c>
      <c r="O848" s="298">
        <v>15.79</v>
      </c>
      <c r="P848" s="298">
        <v>15.79</v>
      </c>
      <c r="Q848" s="298">
        <v>15.809999999999999</v>
      </c>
      <c r="R848" s="298">
        <v>20.059999999999995</v>
      </c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  <c r="AE848" s="298"/>
      <c r="AF848" s="298"/>
      <c r="AG848" s="298"/>
      <c r="AH848" s="298"/>
      <c r="AI848" s="298"/>
      <c r="AJ848" s="298"/>
      <c r="AK848" s="298"/>
      <c r="AL848" s="298"/>
      <c r="AM848" s="298"/>
      <c r="AN848" s="298"/>
      <c r="AO848" s="298"/>
      <c r="AP848" s="298"/>
      <c r="AQ848" s="298">
        <v>4.1500000000000004</v>
      </c>
      <c r="AR848" s="298">
        <v>4.37</v>
      </c>
      <c r="AS848" s="298"/>
      <c r="AT848" s="298"/>
      <c r="AU848" s="298"/>
      <c r="AV848" s="298"/>
      <c r="AW848" s="298"/>
      <c r="AX848" s="298"/>
      <c r="AY848" s="298"/>
      <c r="AZ848" s="298"/>
      <c r="BA848" s="298"/>
      <c r="BB848" s="298"/>
      <c r="BC848" s="298"/>
      <c r="BD848" s="298">
        <v>3.09</v>
      </c>
      <c r="BE848" s="298"/>
      <c r="BF848" s="298">
        <v>3.13</v>
      </c>
      <c r="BG848" s="298">
        <v>3.15</v>
      </c>
      <c r="BH848" s="298"/>
      <c r="BI848" s="298"/>
      <c r="BJ848" s="298"/>
      <c r="BK848" s="298"/>
      <c r="BL848" s="301">
        <v>2.17</v>
      </c>
      <c r="BM848" s="301"/>
      <c r="BN848" s="301"/>
      <c r="BO848" s="301"/>
    </row>
    <row r="849" spans="1:68" s="158" customFormat="1" ht="12.75" x14ac:dyDescent="0.2">
      <c r="A849" s="294"/>
      <c r="B849" s="294"/>
      <c r="C849" s="588"/>
      <c r="D849" s="581"/>
      <c r="E849" s="581"/>
      <c r="F849" s="581"/>
      <c r="G849" s="581"/>
      <c r="H849" s="589"/>
      <c r="I849" s="299" t="s">
        <v>156</v>
      </c>
      <c r="J849" s="295">
        <v>0.23369999999999999</v>
      </c>
      <c r="K849" s="296"/>
      <c r="L849" s="301">
        <v>2.000000000000135E-2</v>
      </c>
      <c r="M849" s="301">
        <v>15.28</v>
      </c>
      <c r="N849" s="301">
        <v>0</v>
      </c>
      <c r="O849" s="301">
        <v>15.28</v>
      </c>
      <c r="P849" s="296"/>
      <c r="Q849" s="301">
        <v>0.02</v>
      </c>
      <c r="R849" s="296"/>
      <c r="S849" s="296"/>
      <c r="T849" s="296"/>
      <c r="U849" s="296"/>
      <c r="V849" s="296"/>
      <c r="W849" s="296"/>
      <c r="X849" s="296"/>
      <c r="Y849" s="296"/>
      <c r="Z849" s="296"/>
      <c r="AA849" s="296"/>
      <c r="AB849" s="296"/>
      <c r="AC849" s="296"/>
      <c r="AD849" s="296"/>
      <c r="AE849" s="296"/>
      <c r="AF849" s="296"/>
      <c r="AG849" s="296"/>
      <c r="AH849" s="296"/>
      <c r="AI849" s="296"/>
      <c r="AJ849" s="296"/>
      <c r="AK849" s="296"/>
      <c r="AL849" s="296"/>
      <c r="AM849" s="296"/>
      <c r="AN849" s="296"/>
      <c r="AO849" s="296"/>
      <c r="AP849" s="296"/>
      <c r="AQ849" s="302">
        <v>5.1414000000000001E-2</v>
      </c>
      <c r="AR849" s="302">
        <v>5.3751E-2</v>
      </c>
      <c r="AS849" s="296"/>
      <c r="AT849" s="296"/>
      <c r="AU849" s="296"/>
      <c r="AV849" s="296"/>
      <c r="AW849" s="296"/>
      <c r="AX849" s="296"/>
      <c r="AY849" s="296"/>
      <c r="AZ849" s="296"/>
      <c r="BA849" s="296"/>
      <c r="BB849" s="296"/>
      <c r="BC849" s="296"/>
      <c r="BD849" s="302">
        <v>3.5055000000000003E-2</v>
      </c>
      <c r="BE849" s="296"/>
      <c r="BF849" s="302">
        <v>3.5055000000000003E-2</v>
      </c>
      <c r="BG849" s="302">
        <v>3.5055000000000003E-2</v>
      </c>
      <c r="BH849" s="296"/>
      <c r="BI849" s="296"/>
      <c r="BJ849" s="296"/>
      <c r="BK849" s="296"/>
      <c r="BL849" s="302">
        <v>2.3369999999999998E-2</v>
      </c>
      <c r="BM849" s="296"/>
      <c r="BN849" s="296"/>
      <c r="BO849" s="296"/>
    </row>
    <row r="850" spans="1:68" s="158" customFormat="1" ht="12.75" x14ac:dyDescent="0.2">
      <c r="A850" s="287"/>
      <c r="B850" s="297">
        <v>247</v>
      </c>
      <c r="C850" s="588" t="s">
        <v>1356</v>
      </c>
      <c r="D850" s="581" t="s">
        <v>1367</v>
      </c>
      <c r="E850" s="581"/>
      <c r="F850" s="581"/>
      <c r="G850" s="581"/>
      <c r="H850" s="589" t="s">
        <v>1368</v>
      </c>
      <c r="I850" s="287"/>
      <c r="J850" s="287"/>
      <c r="K850" s="298">
        <v>-43.14</v>
      </c>
      <c r="L850" s="298">
        <v>-43.2</v>
      </c>
      <c r="M850" s="298">
        <v>-44.57</v>
      </c>
      <c r="N850" s="298">
        <v>0</v>
      </c>
      <c r="O850" s="298">
        <v>-44.57</v>
      </c>
      <c r="P850" s="298">
        <v>-44.57</v>
      </c>
      <c r="Q850" s="298">
        <v>-44.63</v>
      </c>
      <c r="R850" s="298">
        <v>-56.620000000000005</v>
      </c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  <c r="AE850" s="298"/>
      <c r="AF850" s="298"/>
      <c r="AG850" s="298"/>
      <c r="AH850" s="298"/>
      <c r="AI850" s="298"/>
      <c r="AJ850" s="298"/>
      <c r="AK850" s="298"/>
      <c r="AL850" s="298"/>
      <c r="AM850" s="298"/>
      <c r="AN850" s="298"/>
      <c r="AO850" s="298"/>
      <c r="AP850" s="298"/>
      <c r="AQ850" s="298">
        <v>-11.74</v>
      </c>
      <c r="AR850" s="298">
        <v>-12.35</v>
      </c>
      <c r="AS850" s="298"/>
      <c r="AT850" s="298"/>
      <c r="AU850" s="298"/>
      <c r="AV850" s="298"/>
      <c r="AW850" s="298"/>
      <c r="AX850" s="298"/>
      <c r="AY850" s="298"/>
      <c r="AZ850" s="298"/>
      <c r="BA850" s="298"/>
      <c r="BB850" s="298"/>
      <c r="BC850" s="298"/>
      <c r="BD850" s="298">
        <v>-8.7100000000000009</v>
      </c>
      <c r="BE850" s="298"/>
      <c r="BF850" s="298">
        <v>-8.84</v>
      </c>
      <c r="BG850" s="298">
        <v>-8.89</v>
      </c>
      <c r="BH850" s="298"/>
      <c r="BI850" s="298"/>
      <c r="BJ850" s="298"/>
      <c r="BK850" s="298"/>
      <c r="BL850" s="301">
        <v>-6.09</v>
      </c>
      <c r="BM850" s="301"/>
      <c r="BN850" s="301"/>
      <c r="BO850" s="301"/>
    </row>
    <row r="851" spans="1:68" s="158" customFormat="1" ht="12.75" x14ac:dyDescent="0.2">
      <c r="A851" s="294"/>
      <c r="B851" s="294"/>
      <c r="C851" s="588"/>
      <c r="D851" s="581"/>
      <c r="E851" s="581"/>
      <c r="F851" s="581"/>
      <c r="G851" s="581"/>
      <c r="H851" s="589"/>
      <c r="I851" s="299" t="s">
        <v>156</v>
      </c>
      <c r="J851" s="295">
        <v>-0.83760000000000001</v>
      </c>
      <c r="K851" s="296"/>
      <c r="L851" s="301">
        <v>-6.0000000000002274E-2</v>
      </c>
      <c r="M851" s="301">
        <v>-43.14</v>
      </c>
      <c r="N851" s="301">
        <v>0</v>
      </c>
      <c r="O851" s="301">
        <v>-43.14</v>
      </c>
      <c r="P851" s="296"/>
      <c r="Q851" s="301">
        <v>-0.06</v>
      </c>
      <c r="R851" s="296"/>
      <c r="S851" s="296"/>
      <c r="T851" s="296"/>
      <c r="U851" s="296"/>
      <c r="V851" s="296"/>
      <c r="W851" s="296"/>
      <c r="X851" s="296"/>
      <c r="Y851" s="296"/>
      <c r="Z851" s="296"/>
      <c r="AA851" s="296"/>
      <c r="AB851" s="296"/>
      <c r="AC851" s="296"/>
      <c r="AD851" s="296"/>
      <c r="AE851" s="296"/>
      <c r="AF851" s="296"/>
      <c r="AG851" s="296"/>
      <c r="AH851" s="296"/>
      <c r="AI851" s="296"/>
      <c r="AJ851" s="296"/>
      <c r="AK851" s="296"/>
      <c r="AL851" s="296"/>
      <c r="AM851" s="296"/>
      <c r="AN851" s="296"/>
      <c r="AO851" s="296"/>
      <c r="AP851" s="296"/>
      <c r="AQ851" s="302">
        <v>-0.18427199999999999</v>
      </c>
      <c r="AR851" s="302">
        <v>-0.19264800000000001</v>
      </c>
      <c r="AS851" s="296"/>
      <c r="AT851" s="296"/>
      <c r="AU851" s="296"/>
      <c r="AV851" s="296"/>
      <c r="AW851" s="296"/>
      <c r="AX851" s="296"/>
      <c r="AY851" s="296"/>
      <c r="AZ851" s="296"/>
      <c r="BA851" s="296"/>
      <c r="BB851" s="296"/>
      <c r="BC851" s="296"/>
      <c r="BD851" s="302">
        <v>-0.12564</v>
      </c>
      <c r="BE851" s="296"/>
      <c r="BF851" s="302">
        <v>-0.12564</v>
      </c>
      <c r="BG851" s="302">
        <v>-0.12564</v>
      </c>
      <c r="BH851" s="296"/>
      <c r="BI851" s="296"/>
      <c r="BJ851" s="296"/>
      <c r="BK851" s="296"/>
      <c r="BL851" s="302">
        <v>-8.3760000000000001E-2</v>
      </c>
      <c r="BM851" s="296"/>
      <c r="BN851" s="296"/>
      <c r="BO851" s="296"/>
    </row>
    <row r="852" spans="1:68" s="158" customFormat="1" ht="12.75" x14ac:dyDescent="0.2">
      <c r="A852" s="287"/>
      <c r="B852" s="297">
        <v>248</v>
      </c>
      <c r="C852" s="588" t="s">
        <v>1356</v>
      </c>
      <c r="D852" s="581" t="s">
        <v>1369</v>
      </c>
      <c r="E852" s="581"/>
      <c r="F852" s="581"/>
      <c r="G852" s="581"/>
      <c r="H852" s="589" t="s">
        <v>1370</v>
      </c>
      <c r="I852" s="287"/>
      <c r="J852" s="287"/>
      <c r="K852" s="298">
        <v>-54.71</v>
      </c>
      <c r="L852" s="298">
        <v>-54.77</v>
      </c>
      <c r="M852" s="298">
        <v>-56.53</v>
      </c>
      <c r="N852" s="298">
        <v>0</v>
      </c>
      <c r="O852" s="298">
        <v>-56.53</v>
      </c>
      <c r="P852" s="298">
        <v>-56.53</v>
      </c>
      <c r="Q852" s="298">
        <v>-56.59</v>
      </c>
      <c r="R852" s="298">
        <v>-71.81</v>
      </c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  <c r="AE852" s="298"/>
      <c r="AF852" s="298"/>
      <c r="AG852" s="298"/>
      <c r="AH852" s="298"/>
      <c r="AI852" s="298"/>
      <c r="AJ852" s="298"/>
      <c r="AK852" s="298"/>
      <c r="AL852" s="298"/>
      <c r="AM852" s="298"/>
      <c r="AN852" s="298"/>
      <c r="AO852" s="298"/>
      <c r="AP852" s="298"/>
      <c r="AQ852" s="298">
        <v>-14.89</v>
      </c>
      <c r="AR852" s="298">
        <v>-15.66</v>
      </c>
      <c r="AS852" s="298"/>
      <c r="AT852" s="298"/>
      <c r="AU852" s="298"/>
      <c r="AV852" s="298"/>
      <c r="AW852" s="298"/>
      <c r="AX852" s="298"/>
      <c r="AY852" s="298"/>
      <c r="AZ852" s="298"/>
      <c r="BA852" s="298"/>
      <c r="BB852" s="298"/>
      <c r="BC852" s="298"/>
      <c r="BD852" s="298">
        <v>-11.04</v>
      </c>
      <c r="BE852" s="298"/>
      <c r="BF852" s="298">
        <v>-11.2</v>
      </c>
      <c r="BG852" s="298">
        <v>-11.27</v>
      </c>
      <c r="BH852" s="298"/>
      <c r="BI852" s="298"/>
      <c r="BJ852" s="298"/>
      <c r="BK852" s="298"/>
      <c r="BL852" s="301">
        <v>-7.75</v>
      </c>
      <c r="BM852" s="301"/>
      <c r="BN852" s="301"/>
      <c r="BO852" s="301"/>
    </row>
    <row r="853" spans="1:68" s="158" customFormat="1" ht="12.75" x14ac:dyDescent="0.2">
      <c r="A853" s="294"/>
      <c r="B853" s="294"/>
      <c r="C853" s="588"/>
      <c r="D853" s="581"/>
      <c r="E853" s="581"/>
      <c r="F853" s="581"/>
      <c r="G853" s="581"/>
      <c r="H853" s="589"/>
      <c r="I853" s="299" t="s">
        <v>156</v>
      </c>
      <c r="J853" s="295">
        <v>-0.83760000000000001</v>
      </c>
      <c r="K853" s="296"/>
      <c r="L853" s="301">
        <v>-6.0000000000002274E-2</v>
      </c>
      <c r="M853" s="301">
        <v>-54.71</v>
      </c>
      <c r="N853" s="301">
        <v>0</v>
      </c>
      <c r="O853" s="301">
        <v>-54.71</v>
      </c>
      <c r="P853" s="296"/>
      <c r="Q853" s="301">
        <v>-0.06</v>
      </c>
      <c r="R853" s="296"/>
      <c r="S853" s="296"/>
      <c r="T853" s="296"/>
      <c r="U853" s="296"/>
      <c r="V853" s="296"/>
      <c r="W853" s="296"/>
      <c r="X853" s="296"/>
      <c r="Y853" s="296"/>
      <c r="Z853" s="296"/>
      <c r="AA853" s="296"/>
      <c r="AB853" s="296"/>
      <c r="AC853" s="296"/>
      <c r="AD853" s="296"/>
      <c r="AE853" s="296"/>
      <c r="AF853" s="296"/>
      <c r="AG853" s="296"/>
      <c r="AH853" s="296"/>
      <c r="AI853" s="296"/>
      <c r="AJ853" s="296"/>
      <c r="AK853" s="296"/>
      <c r="AL853" s="296"/>
      <c r="AM853" s="296"/>
      <c r="AN853" s="296"/>
      <c r="AO853" s="296"/>
      <c r="AP853" s="296"/>
      <c r="AQ853" s="302">
        <v>-0.18427199999999999</v>
      </c>
      <c r="AR853" s="302">
        <v>-0.19264800000000001</v>
      </c>
      <c r="AS853" s="296"/>
      <c r="AT853" s="296"/>
      <c r="AU853" s="296"/>
      <c r="AV853" s="296"/>
      <c r="AW853" s="296"/>
      <c r="AX853" s="296"/>
      <c r="AY853" s="296"/>
      <c r="AZ853" s="296"/>
      <c r="BA853" s="296"/>
      <c r="BB853" s="296"/>
      <c r="BC853" s="296"/>
      <c r="BD853" s="302">
        <v>-0.12564</v>
      </c>
      <c r="BE853" s="296"/>
      <c r="BF853" s="302">
        <v>-0.12564</v>
      </c>
      <c r="BG853" s="302">
        <v>-0.12564</v>
      </c>
      <c r="BH853" s="296"/>
      <c r="BI853" s="296"/>
      <c r="BJ853" s="296"/>
      <c r="BK853" s="296"/>
      <c r="BL853" s="302">
        <v>-8.3760000000000001E-2</v>
      </c>
      <c r="BM853" s="296"/>
      <c r="BN853" s="296"/>
      <c r="BO853" s="296"/>
      <c r="BP853"/>
    </row>
    <row r="854" spans="1:68" s="158" customFormat="1" ht="12.75" x14ac:dyDescent="0.2">
      <c r="A854" s="287"/>
      <c r="B854" s="297">
        <v>249</v>
      </c>
      <c r="C854" s="588" t="s">
        <v>1356</v>
      </c>
      <c r="D854" s="581" t="s">
        <v>1371</v>
      </c>
      <c r="E854" s="581"/>
      <c r="F854" s="581"/>
      <c r="G854" s="581"/>
      <c r="H854" s="589" t="s">
        <v>1372</v>
      </c>
      <c r="I854" s="287"/>
      <c r="J854" s="287"/>
      <c r="K854" s="298">
        <v>-259.18</v>
      </c>
      <c r="L854" s="298">
        <v>-260.64</v>
      </c>
      <c r="M854" s="298">
        <v>-267.79000000000002</v>
      </c>
      <c r="N854" s="298">
        <v>0</v>
      </c>
      <c r="O854" s="298">
        <v>-267.79000000000002</v>
      </c>
      <c r="P854" s="298">
        <v>-267.79000000000002</v>
      </c>
      <c r="Q854" s="298">
        <v>-269.3</v>
      </c>
      <c r="R854" s="298">
        <v>-340.57</v>
      </c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  <c r="AE854" s="298"/>
      <c r="AF854" s="298"/>
      <c r="AG854" s="298"/>
      <c r="AH854" s="298"/>
      <c r="AI854" s="298"/>
      <c r="AJ854" s="298"/>
      <c r="AK854" s="298"/>
      <c r="AL854" s="298"/>
      <c r="AM854" s="298"/>
      <c r="AN854" s="298"/>
      <c r="AO854" s="298"/>
      <c r="AP854" s="298"/>
      <c r="AQ854" s="298">
        <v>-70.52</v>
      </c>
      <c r="AR854" s="298">
        <v>-74.209999999999994</v>
      </c>
      <c r="AS854" s="298"/>
      <c r="AT854" s="298"/>
      <c r="AU854" s="298"/>
      <c r="AV854" s="298"/>
      <c r="AW854" s="298"/>
      <c r="AX854" s="298"/>
      <c r="AY854" s="298"/>
      <c r="AZ854" s="298"/>
      <c r="BA854" s="298"/>
      <c r="BB854" s="298"/>
      <c r="BC854" s="298"/>
      <c r="BD854" s="298">
        <v>-52.32</v>
      </c>
      <c r="BE854" s="298"/>
      <c r="BF854" s="298">
        <v>-53.15</v>
      </c>
      <c r="BG854" s="298">
        <v>-53.64</v>
      </c>
      <c r="BH854" s="298"/>
      <c r="BI854" s="298"/>
      <c r="BJ854" s="298"/>
      <c r="BK854" s="298"/>
      <c r="BL854" s="301">
        <v>-36.729999999999997</v>
      </c>
      <c r="BM854" s="301"/>
      <c r="BN854" s="301"/>
      <c r="BO854" s="301"/>
      <c r="BP854" s="77"/>
    </row>
    <row r="855" spans="1:68" s="158" customFormat="1" ht="12.75" x14ac:dyDescent="0.2">
      <c r="A855" s="294"/>
      <c r="B855" s="294"/>
      <c r="C855" s="588"/>
      <c r="D855" s="581"/>
      <c r="E855" s="581"/>
      <c r="F855" s="581"/>
      <c r="G855" s="581"/>
      <c r="H855" s="589"/>
      <c r="I855" s="299" t="s">
        <v>82</v>
      </c>
      <c r="J855" s="295">
        <v>-4.1878000000000002</v>
      </c>
      <c r="K855" s="296"/>
      <c r="L855" s="301">
        <v>-1.4599999999999795</v>
      </c>
      <c r="M855" s="301">
        <v>-259.18</v>
      </c>
      <c r="N855" s="301">
        <v>0</v>
      </c>
      <c r="O855" s="301">
        <v>-259.18</v>
      </c>
      <c r="P855" s="296"/>
      <c r="Q855" s="301">
        <v>-1.51</v>
      </c>
      <c r="R855" s="296"/>
      <c r="S855" s="296"/>
      <c r="T855" s="296"/>
      <c r="U855" s="296"/>
      <c r="V855" s="296"/>
      <c r="W855" s="296"/>
      <c r="X855" s="296"/>
      <c r="Y855" s="296"/>
      <c r="Z855" s="296"/>
      <c r="AA855" s="296"/>
      <c r="AB855" s="296"/>
      <c r="AC855" s="296"/>
      <c r="AD855" s="296"/>
      <c r="AE855" s="296"/>
      <c r="AF855" s="296"/>
      <c r="AG855" s="296"/>
      <c r="AH855" s="296"/>
      <c r="AI855" s="296"/>
      <c r="AJ855" s="296"/>
      <c r="AK855" s="296"/>
      <c r="AL855" s="296"/>
      <c r="AM855" s="296"/>
      <c r="AN855" s="296"/>
      <c r="AO855" s="296"/>
      <c r="AP855" s="296"/>
      <c r="AQ855" s="302">
        <v>-0.92131600000000002</v>
      </c>
      <c r="AR855" s="302">
        <v>-0.96319399999999999</v>
      </c>
      <c r="AS855" s="296"/>
      <c r="AT855" s="296"/>
      <c r="AU855" s="296"/>
      <c r="AV855" s="296"/>
      <c r="AW855" s="296"/>
      <c r="AX855" s="296"/>
      <c r="AY855" s="296"/>
      <c r="AZ855" s="296"/>
      <c r="BA855" s="296"/>
      <c r="BB855" s="296"/>
      <c r="BC855" s="296"/>
      <c r="BD855" s="302">
        <v>-0.62817000000000001</v>
      </c>
      <c r="BE855" s="296"/>
      <c r="BF855" s="302">
        <v>-0.62817000000000001</v>
      </c>
      <c r="BG855" s="302">
        <v>-0.62817000000000001</v>
      </c>
      <c r="BH855" s="296"/>
      <c r="BI855" s="296"/>
      <c r="BJ855" s="296"/>
      <c r="BK855" s="296"/>
      <c r="BL855" s="302">
        <v>-0.41877999999999999</v>
      </c>
      <c r="BM855" s="296"/>
      <c r="BN855" s="296"/>
      <c r="BO855" s="296"/>
      <c r="BP855"/>
    </row>
    <row r="856" spans="1:68" s="158" customFormat="1" ht="12.75" x14ac:dyDescent="0.2">
      <c r="A856" s="287"/>
      <c r="B856" s="297">
        <v>250</v>
      </c>
      <c r="C856" s="588" t="s">
        <v>1356</v>
      </c>
      <c r="D856" s="581" t="s">
        <v>1373</v>
      </c>
      <c r="E856" s="581"/>
      <c r="F856" s="581"/>
      <c r="G856" s="581"/>
      <c r="H856" s="589" t="s">
        <v>983</v>
      </c>
      <c r="I856" s="287"/>
      <c r="J856" s="287"/>
      <c r="K856" s="298">
        <v>126.42</v>
      </c>
      <c r="L856" s="298">
        <v>126.6</v>
      </c>
      <c r="M856" s="298">
        <v>130.62</v>
      </c>
      <c r="N856" s="298">
        <v>0</v>
      </c>
      <c r="O856" s="298">
        <v>130.62</v>
      </c>
      <c r="P856" s="298">
        <v>130.62</v>
      </c>
      <c r="Q856" s="298">
        <v>130.81</v>
      </c>
      <c r="R856" s="298">
        <v>165.97000000000003</v>
      </c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  <c r="AE856" s="298"/>
      <c r="AF856" s="298"/>
      <c r="AG856" s="298"/>
      <c r="AH856" s="298"/>
      <c r="AI856" s="298"/>
      <c r="AJ856" s="298"/>
      <c r="AK856" s="298"/>
      <c r="AL856" s="298"/>
      <c r="AM856" s="298"/>
      <c r="AN856" s="298"/>
      <c r="AO856" s="298"/>
      <c r="AP856" s="298"/>
      <c r="AQ856" s="298">
        <v>34.409999999999997</v>
      </c>
      <c r="AR856" s="298">
        <v>36.200000000000003</v>
      </c>
      <c r="AS856" s="298"/>
      <c r="AT856" s="298"/>
      <c r="AU856" s="298"/>
      <c r="AV856" s="298"/>
      <c r="AW856" s="298"/>
      <c r="AX856" s="298"/>
      <c r="AY856" s="298"/>
      <c r="AZ856" s="298"/>
      <c r="BA856" s="298"/>
      <c r="BB856" s="298"/>
      <c r="BC856" s="298"/>
      <c r="BD856" s="298">
        <v>25.51</v>
      </c>
      <c r="BE856" s="298"/>
      <c r="BF856" s="298">
        <v>25.87</v>
      </c>
      <c r="BG856" s="298">
        <v>26.05</v>
      </c>
      <c r="BH856" s="298"/>
      <c r="BI856" s="298"/>
      <c r="BJ856" s="298"/>
      <c r="BK856" s="298"/>
      <c r="BL856" s="301">
        <v>17.93</v>
      </c>
      <c r="BM856" s="301"/>
      <c r="BN856" s="301"/>
      <c r="BO856" s="301"/>
      <c r="BP856" s="77"/>
    </row>
    <row r="857" spans="1:68" s="158" customFormat="1" ht="12.75" x14ac:dyDescent="0.2">
      <c r="A857" s="294"/>
      <c r="B857" s="294"/>
      <c r="C857" s="588"/>
      <c r="D857" s="581"/>
      <c r="E857" s="581"/>
      <c r="F857" s="581"/>
      <c r="G857" s="581"/>
      <c r="H857" s="589"/>
      <c r="I857" s="299" t="s">
        <v>156</v>
      </c>
      <c r="J857" s="295">
        <v>2.4542000000000002</v>
      </c>
      <c r="K857" s="296"/>
      <c r="L857" s="301">
        <v>0.17999999999999261</v>
      </c>
      <c r="M857" s="301">
        <v>126.42</v>
      </c>
      <c r="N857" s="301">
        <v>0</v>
      </c>
      <c r="O857" s="301">
        <v>126.42</v>
      </c>
      <c r="P857" s="296"/>
      <c r="Q857" s="301">
        <v>0.19</v>
      </c>
      <c r="R857" s="296"/>
      <c r="S857" s="296"/>
      <c r="T857" s="296"/>
      <c r="U857" s="296"/>
      <c r="V857" s="296"/>
      <c r="W857" s="296"/>
      <c r="X857" s="296"/>
      <c r="Y857" s="296"/>
      <c r="Z857" s="296"/>
      <c r="AA857" s="296"/>
      <c r="AB857" s="296"/>
      <c r="AC857" s="296"/>
      <c r="AD857" s="296"/>
      <c r="AE857" s="296"/>
      <c r="AF857" s="296"/>
      <c r="AG857" s="296"/>
      <c r="AH857" s="296"/>
      <c r="AI857" s="296"/>
      <c r="AJ857" s="296"/>
      <c r="AK857" s="296"/>
      <c r="AL857" s="296"/>
      <c r="AM857" s="296"/>
      <c r="AN857" s="296"/>
      <c r="AO857" s="296"/>
      <c r="AP857" s="296"/>
      <c r="AQ857" s="302">
        <v>0.53992399999999996</v>
      </c>
      <c r="AR857" s="302">
        <v>0.56446600000000002</v>
      </c>
      <c r="AS857" s="296"/>
      <c r="AT857" s="296"/>
      <c r="AU857" s="296"/>
      <c r="AV857" s="296"/>
      <c r="AW857" s="296"/>
      <c r="AX857" s="296"/>
      <c r="AY857" s="296"/>
      <c r="AZ857" s="296"/>
      <c r="BA857" s="296"/>
      <c r="BB857" s="296"/>
      <c r="BC857" s="296"/>
      <c r="BD857" s="302">
        <v>0.36813000000000001</v>
      </c>
      <c r="BE857" s="296"/>
      <c r="BF857" s="302">
        <v>0.36813000000000001</v>
      </c>
      <c r="BG857" s="302">
        <v>0.36813000000000001</v>
      </c>
      <c r="BH857" s="296"/>
      <c r="BI857" s="296"/>
      <c r="BJ857" s="296"/>
      <c r="BK857" s="296"/>
      <c r="BL857" s="302">
        <v>0.24542</v>
      </c>
      <c r="BM857" s="296"/>
      <c r="BN857" s="296"/>
      <c r="BO857" s="296"/>
      <c r="BP857"/>
    </row>
    <row r="858" spans="1:68" s="158" customFormat="1" ht="12.75" x14ac:dyDescent="0.2">
      <c r="A858" s="287"/>
      <c r="B858" s="297">
        <v>251</v>
      </c>
      <c r="C858" s="588" t="s">
        <v>1356</v>
      </c>
      <c r="D858" s="581" t="s">
        <v>1371</v>
      </c>
      <c r="E858" s="581"/>
      <c r="F858" s="581"/>
      <c r="G858" s="581"/>
      <c r="H858" s="589" t="s">
        <v>951</v>
      </c>
      <c r="I858" s="287"/>
      <c r="J858" s="287"/>
      <c r="K858" s="298">
        <v>692.91</v>
      </c>
      <c r="L858" s="298">
        <v>697.17</v>
      </c>
      <c r="M858" s="298">
        <v>715.92</v>
      </c>
      <c r="N858" s="298">
        <v>0</v>
      </c>
      <c r="O858" s="298">
        <v>715.92</v>
      </c>
      <c r="P858" s="298">
        <v>715.92</v>
      </c>
      <c r="Q858" s="298">
        <v>720.31999999999994</v>
      </c>
      <c r="R858" s="298">
        <v>910.61000000000013</v>
      </c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  <c r="AE858" s="298"/>
      <c r="AF858" s="298"/>
      <c r="AG858" s="298"/>
      <c r="AH858" s="298"/>
      <c r="AI858" s="298"/>
      <c r="AJ858" s="298"/>
      <c r="AK858" s="298"/>
      <c r="AL858" s="298"/>
      <c r="AM858" s="298"/>
      <c r="AN858" s="298"/>
      <c r="AO858" s="298"/>
      <c r="AP858" s="298"/>
      <c r="AQ858" s="298">
        <v>188.55</v>
      </c>
      <c r="AR858" s="298">
        <v>198.4</v>
      </c>
      <c r="AS858" s="298"/>
      <c r="AT858" s="298"/>
      <c r="AU858" s="298"/>
      <c r="AV858" s="298"/>
      <c r="AW858" s="298"/>
      <c r="AX858" s="298"/>
      <c r="AY858" s="298"/>
      <c r="AZ858" s="298"/>
      <c r="BA858" s="298"/>
      <c r="BB858" s="298"/>
      <c r="BC858" s="298"/>
      <c r="BD858" s="298">
        <v>139.86000000000001</v>
      </c>
      <c r="BE858" s="298"/>
      <c r="BF858" s="298">
        <v>142.12</v>
      </c>
      <c r="BG858" s="298">
        <v>143.47999999999999</v>
      </c>
      <c r="BH858" s="298"/>
      <c r="BI858" s="298"/>
      <c r="BJ858" s="298"/>
      <c r="BK858" s="298"/>
      <c r="BL858" s="301">
        <v>98.2</v>
      </c>
      <c r="BM858" s="301"/>
      <c r="BN858" s="301"/>
      <c r="BO858" s="301"/>
      <c r="BP858" s="77"/>
    </row>
    <row r="859" spans="1:68" s="158" customFormat="1" ht="12.75" x14ac:dyDescent="0.2">
      <c r="A859" s="294"/>
      <c r="B859" s="294"/>
      <c r="C859" s="588"/>
      <c r="D859" s="581"/>
      <c r="E859" s="581"/>
      <c r="F859" s="581"/>
      <c r="G859" s="581"/>
      <c r="H859" s="589"/>
      <c r="I859" s="299" t="s">
        <v>82</v>
      </c>
      <c r="J859" s="295">
        <v>12.271100000000001</v>
      </c>
      <c r="K859" s="296"/>
      <c r="L859" s="301">
        <v>4.2599999999999909</v>
      </c>
      <c r="M859" s="301">
        <v>692.91</v>
      </c>
      <c r="N859" s="301">
        <v>0</v>
      </c>
      <c r="O859" s="301">
        <v>692.91</v>
      </c>
      <c r="P859" s="296"/>
      <c r="Q859" s="301">
        <v>4.4000000000000004</v>
      </c>
      <c r="R859" s="296"/>
      <c r="S859" s="296"/>
      <c r="T859" s="296"/>
      <c r="U859" s="296"/>
      <c r="V859" s="296"/>
      <c r="W859" s="296"/>
      <c r="X859" s="296"/>
      <c r="Y859" s="296"/>
      <c r="Z859" s="296"/>
      <c r="AA859" s="296"/>
      <c r="AB859" s="296"/>
      <c r="AC859" s="296"/>
      <c r="AD859" s="296"/>
      <c r="AE859" s="296"/>
      <c r="AF859" s="296"/>
      <c r="AG859" s="296"/>
      <c r="AH859" s="296"/>
      <c r="AI859" s="296"/>
      <c r="AJ859" s="296"/>
      <c r="AK859" s="296"/>
      <c r="AL859" s="296"/>
      <c r="AM859" s="296"/>
      <c r="AN859" s="296"/>
      <c r="AO859" s="296"/>
      <c r="AP859" s="296"/>
      <c r="AQ859" s="302">
        <v>2.6996419999999999</v>
      </c>
      <c r="AR859" s="302">
        <v>2.8223530000000001</v>
      </c>
      <c r="AS859" s="296"/>
      <c r="AT859" s="296"/>
      <c r="AU859" s="296"/>
      <c r="AV859" s="296"/>
      <c r="AW859" s="296"/>
      <c r="AX859" s="296"/>
      <c r="AY859" s="296"/>
      <c r="AZ859" s="296"/>
      <c r="BA859" s="296"/>
      <c r="BB859" s="296"/>
      <c r="BC859" s="296"/>
      <c r="BD859" s="302">
        <v>1.840665</v>
      </c>
      <c r="BE859" s="296"/>
      <c r="BF859" s="302">
        <v>1.840665</v>
      </c>
      <c r="BG859" s="302">
        <v>1.840665</v>
      </c>
      <c r="BH859" s="296"/>
      <c r="BI859" s="296"/>
      <c r="BJ859" s="296"/>
      <c r="BK859" s="296"/>
      <c r="BL859" s="302">
        <v>1.2271099999999999</v>
      </c>
      <c r="BM859" s="296"/>
      <c r="BN859" s="296"/>
      <c r="BO859" s="296"/>
      <c r="BP859"/>
    </row>
    <row r="860" spans="1:68" s="158" customFormat="1" ht="12.75" x14ac:dyDescent="0.2">
      <c r="A860" s="287"/>
      <c r="B860" s="297">
        <v>252</v>
      </c>
      <c r="C860" s="588" t="s">
        <v>1356</v>
      </c>
      <c r="D860" s="581" t="s">
        <v>1374</v>
      </c>
      <c r="E860" s="581"/>
      <c r="F860" s="581"/>
      <c r="G860" s="581"/>
      <c r="H860" s="589" t="s">
        <v>1375</v>
      </c>
      <c r="I860" s="287"/>
      <c r="J860" s="287"/>
      <c r="K860" s="298">
        <v>-123.39</v>
      </c>
      <c r="L860" s="298">
        <v>-123.58</v>
      </c>
      <c r="M860" s="298">
        <v>-127.49</v>
      </c>
      <c r="N860" s="298">
        <v>0</v>
      </c>
      <c r="O860" s="298">
        <v>-127.49</v>
      </c>
      <c r="P860" s="298">
        <v>-127.49</v>
      </c>
      <c r="Q860" s="298">
        <v>-127.69</v>
      </c>
      <c r="R860" s="298">
        <v>-161.99</v>
      </c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  <c r="AE860" s="298"/>
      <c r="AF860" s="298"/>
      <c r="AG860" s="298"/>
      <c r="AH860" s="298"/>
      <c r="AI860" s="298"/>
      <c r="AJ860" s="298"/>
      <c r="AK860" s="298"/>
      <c r="AL860" s="298"/>
      <c r="AM860" s="298"/>
      <c r="AN860" s="298"/>
      <c r="AO860" s="298"/>
      <c r="AP860" s="298"/>
      <c r="AQ860" s="298">
        <v>-33.58</v>
      </c>
      <c r="AR860" s="298">
        <v>-35.33</v>
      </c>
      <c r="AS860" s="298"/>
      <c r="AT860" s="298"/>
      <c r="AU860" s="298"/>
      <c r="AV860" s="298"/>
      <c r="AW860" s="298"/>
      <c r="AX860" s="298"/>
      <c r="AY860" s="298"/>
      <c r="AZ860" s="298"/>
      <c r="BA860" s="298"/>
      <c r="BB860" s="298"/>
      <c r="BC860" s="298"/>
      <c r="BD860" s="298">
        <v>-24.9</v>
      </c>
      <c r="BE860" s="298"/>
      <c r="BF860" s="298">
        <v>-25.25</v>
      </c>
      <c r="BG860" s="298">
        <v>-25.43</v>
      </c>
      <c r="BH860" s="298"/>
      <c r="BI860" s="298"/>
      <c r="BJ860" s="298"/>
      <c r="BK860" s="298"/>
      <c r="BL860" s="301">
        <v>-17.5</v>
      </c>
      <c r="BM860" s="301"/>
      <c r="BN860" s="301"/>
      <c r="BO860" s="301"/>
      <c r="BP860" s="77"/>
    </row>
    <row r="861" spans="1:68" s="158" customFormat="1" ht="12.75" x14ac:dyDescent="0.2">
      <c r="A861" s="294"/>
      <c r="B861" s="294"/>
      <c r="C861" s="588"/>
      <c r="D861" s="581"/>
      <c r="E861" s="581"/>
      <c r="F861" s="581"/>
      <c r="G861" s="581"/>
      <c r="H861" s="589"/>
      <c r="I861" s="299" t="s">
        <v>156</v>
      </c>
      <c r="J861" s="295">
        <v>-2.3957999999999999</v>
      </c>
      <c r="K861" s="296"/>
      <c r="L861" s="301">
        <v>-0.18999999999999773</v>
      </c>
      <c r="M861" s="301">
        <v>-123.39</v>
      </c>
      <c r="N861" s="301">
        <v>0</v>
      </c>
      <c r="O861" s="301">
        <v>-123.39</v>
      </c>
      <c r="P861" s="296"/>
      <c r="Q861" s="301">
        <v>-0.2</v>
      </c>
      <c r="R861" s="296"/>
      <c r="S861" s="296"/>
      <c r="T861" s="296"/>
      <c r="U861" s="296"/>
      <c r="V861" s="296"/>
      <c r="W861" s="296"/>
      <c r="X861" s="296"/>
      <c r="Y861" s="296"/>
      <c r="Z861" s="296"/>
      <c r="AA861" s="296"/>
      <c r="AB861" s="296"/>
      <c r="AC861" s="296"/>
      <c r="AD861" s="296"/>
      <c r="AE861" s="296"/>
      <c r="AF861" s="296"/>
      <c r="AG861" s="296"/>
      <c r="AH861" s="296"/>
      <c r="AI861" s="296"/>
      <c r="AJ861" s="296"/>
      <c r="AK861" s="296"/>
      <c r="AL861" s="296"/>
      <c r="AM861" s="296"/>
      <c r="AN861" s="296"/>
      <c r="AO861" s="296"/>
      <c r="AP861" s="296"/>
      <c r="AQ861" s="302">
        <v>-0.52707599999999999</v>
      </c>
      <c r="AR861" s="302">
        <v>-0.55103400000000002</v>
      </c>
      <c r="AS861" s="296"/>
      <c r="AT861" s="296"/>
      <c r="AU861" s="296"/>
      <c r="AV861" s="296"/>
      <c r="AW861" s="296"/>
      <c r="AX861" s="296"/>
      <c r="AY861" s="296"/>
      <c r="AZ861" s="296"/>
      <c r="BA861" s="296"/>
      <c r="BB861" s="296"/>
      <c r="BC861" s="296"/>
      <c r="BD861" s="302">
        <v>-0.35937000000000002</v>
      </c>
      <c r="BE861" s="296"/>
      <c r="BF861" s="302">
        <v>-0.35937000000000002</v>
      </c>
      <c r="BG861" s="302">
        <v>-0.35937000000000002</v>
      </c>
      <c r="BH861" s="296"/>
      <c r="BI861" s="296"/>
      <c r="BJ861" s="296"/>
      <c r="BK861" s="296"/>
      <c r="BL861" s="302">
        <v>-0.23957999999999999</v>
      </c>
      <c r="BM861" s="296"/>
      <c r="BN861" s="296"/>
      <c r="BO861" s="296"/>
      <c r="BP861"/>
    </row>
    <row r="862" spans="1:68" s="158" customFormat="1" ht="12.75" x14ac:dyDescent="0.2">
      <c r="A862" s="287"/>
      <c r="B862" s="297">
        <v>253</v>
      </c>
      <c r="C862" s="588" t="s">
        <v>1356</v>
      </c>
      <c r="D862" s="581" t="s">
        <v>1371</v>
      </c>
      <c r="E862" s="581"/>
      <c r="F862" s="581"/>
      <c r="G862" s="581"/>
      <c r="H862" s="589" t="s">
        <v>1376</v>
      </c>
      <c r="I862" s="287"/>
      <c r="J862" s="287"/>
      <c r="K862" s="298">
        <v>-676.44</v>
      </c>
      <c r="L862" s="298">
        <v>-680.6</v>
      </c>
      <c r="M862" s="298">
        <v>-698.9</v>
      </c>
      <c r="N862" s="298">
        <v>0</v>
      </c>
      <c r="O862" s="298">
        <v>-698.9</v>
      </c>
      <c r="P862" s="298">
        <v>-698.9</v>
      </c>
      <c r="Q862" s="298">
        <v>-703.19999999999993</v>
      </c>
      <c r="R862" s="298">
        <v>-888.97</v>
      </c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  <c r="AE862" s="298"/>
      <c r="AF862" s="298"/>
      <c r="AG862" s="298"/>
      <c r="AH862" s="298"/>
      <c r="AI862" s="298"/>
      <c r="AJ862" s="298"/>
      <c r="AK862" s="298"/>
      <c r="AL862" s="298"/>
      <c r="AM862" s="298"/>
      <c r="AN862" s="298"/>
      <c r="AO862" s="298"/>
      <c r="AP862" s="298"/>
      <c r="AQ862" s="298">
        <v>-184.07</v>
      </c>
      <c r="AR862" s="298">
        <v>-193.69</v>
      </c>
      <c r="AS862" s="298"/>
      <c r="AT862" s="298"/>
      <c r="AU862" s="298"/>
      <c r="AV862" s="298"/>
      <c r="AW862" s="298"/>
      <c r="AX862" s="298"/>
      <c r="AY862" s="298"/>
      <c r="AZ862" s="298"/>
      <c r="BA862" s="298"/>
      <c r="BB862" s="298"/>
      <c r="BC862" s="298"/>
      <c r="BD862" s="298">
        <v>-136.54</v>
      </c>
      <c r="BE862" s="298"/>
      <c r="BF862" s="298">
        <v>-138.75</v>
      </c>
      <c r="BG862" s="298">
        <v>-140.08000000000001</v>
      </c>
      <c r="BH862" s="298"/>
      <c r="BI862" s="298"/>
      <c r="BJ862" s="298"/>
      <c r="BK862" s="298"/>
      <c r="BL862" s="301">
        <v>-95.84</v>
      </c>
      <c r="BM862" s="301"/>
      <c r="BN862" s="301"/>
      <c r="BO862" s="301"/>
      <c r="BP862" s="77"/>
    </row>
    <row r="863" spans="1:68" s="158" customFormat="1" ht="12.75" x14ac:dyDescent="0.2">
      <c r="A863" s="294"/>
      <c r="B863" s="294"/>
      <c r="C863" s="588"/>
      <c r="D863" s="581"/>
      <c r="E863" s="581"/>
      <c r="F863" s="581"/>
      <c r="G863" s="581"/>
      <c r="H863" s="589"/>
      <c r="I863" s="299" t="s">
        <v>82</v>
      </c>
      <c r="J863" s="295">
        <v>-11.978999999999999</v>
      </c>
      <c r="K863" s="296"/>
      <c r="L863" s="301">
        <v>-4.1599999999999682</v>
      </c>
      <c r="M863" s="301">
        <v>-676.44</v>
      </c>
      <c r="N863" s="301">
        <v>0</v>
      </c>
      <c r="O863" s="301">
        <v>-676.44</v>
      </c>
      <c r="P863" s="296"/>
      <c r="Q863" s="301">
        <v>-4.3</v>
      </c>
      <c r="R863" s="296"/>
      <c r="S863" s="296"/>
      <c r="T863" s="296"/>
      <c r="U863" s="296"/>
      <c r="V863" s="296"/>
      <c r="W863" s="296"/>
      <c r="X863" s="296"/>
      <c r="Y863" s="296"/>
      <c r="Z863" s="296"/>
      <c r="AA863" s="296"/>
      <c r="AB863" s="296"/>
      <c r="AC863" s="296"/>
      <c r="AD863" s="296"/>
      <c r="AE863" s="296"/>
      <c r="AF863" s="296"/>
      <c r="AG863" s="296"/>
      <c r="AH863" s="296"/>
      <c r="AI863" s="296"/>
      <c r="AJ863" s="296"/>
      <c r="AK863" s="296"/>
      <c r="AL863" s="296"/>
      <c r="AM863" s="296"/>
      <c r="AN863" s="296"/>
      <c r="AO863" s="296"/>
      <c r="AP863" s="296"/>
      <c r="AQ863" s="302">
        <v>-2.6353800000000001</v>
      </c>
      <c r="AR863" s="302">
        <v>-2.7551700000000001</v>
      </c>
      <c r="AS863" s="296"/>
      <c r="AT863" s="296"/>
      <c r="AU863" s="296"/>
      <c r="AV863" s="296"/>
      <c r="AW863" s="296"/>
      <c r="AX863" s="296"/>
      <c r="AY863" s="296"/>
      <c r="AZ863" s="296"/>
      <c r="BA863" s="296"/>
      <c r="BB863" s="296"/>
      <c r="BC863" s="296"/>
      <c r="BD863" s="302">
        <v>-1.7968500000000001</v>
      </c>
      <c r="BE863" s="296"/>
      <c r="BF863" s="302">
        <v>-1.7968500000000001</v>
      </c>
      <c r="BG863" s="302">
        <v>-1.7968500000000001</v>
      </c>
      <c r="BH863" s="296"/>
      <c r="BI863" s="296"/>
      <c r="BJ863" s="296"/>
      <c r="BK863" s="296"/>
      <c r="BL863" s="302">
        <v>-1.1979</v>
      </c>
      <c r="BM863" s="296"/>
      <c r="BN863" s="296"/>
      <c r="BO863" s="296"/>
      <c r="BP863"/>
    </row>
    <row r="864" spans="1:68" s="158" customFormat="1" ht="12.75" x14ac:dyDescent="0.2">
      <c r="A864" s="288"/>
      <c r="B864" s="288"/>
      <c r="C864" s="289" t="s">
        <v>1380</v>
      </c>
      <c r="D864" s="584" t="s">
        <v>1381</v>
      </c>
      <c r="E864" s="584"/>
      <c r="F864" s="584"/>
      <c r="G864" s="584"/>
      <c r="H864" s="288"/>
      <c r="I864" s="288"/>
      <c r="J864" s="288"/>
      <c r="K864" s="290">
        <v>778.27000000000032</v>
      </c>
      <c r="L864" s="290">
        <v>777.17000000000041</v>
      </c>
      <c r="M864" s="290">
        <v>804.10999999999967</v>
      </c>
      <c r="N864" s="290">
        <v>0</v>
      </c>
      <c r="O864" s="290">
        <v>804.10999999999967</v>
      </c>
      <c r="P864" s="290">
        <v>804.10999999999967</v>
      </c>
      <c r="Q864" s="290">
        <v>804.10999999999967</v>
      </c>
      <c r="R864" s="290">
        <v>1003.7499999999978</v>
      </c>
      <c r="S864" s="290">
        <v>0</v>
      </c>
      <c r="T864" s="290">
        <v>0</v>
      </c>
      <c r="U864" s="290">
        <v>0</v>
      </c>
      <c r="V864" s="290">
        <v>0</v>
      </c>
      <c r="W864" s="290">
        <v>0</v>
      </c>
      <c r="X864" s="290">
        <v>0</v>
      </c>
      <c r="Y864" s="290">
        <v>0</v>
      </c>
      <c r="Z864" s="290">
        <v>0</v>
      </c>
      <c r="AA864" s="290">
        <v>0</v>
      </c>
      <c r="AB864" s="290">
        <v>0</v>
      </c>
      <c r="AC864" s="290">
        <v>0</v>
      </c>
      <c r="AD864" s="290">
        <v>0</v>
      </c>
      <c r="AE864" s="290">
        <v>0</v>
      </c>
      <c r="AF864" s="290">
        <v>0</v>
      </c>
      <c r="AG864" s="290">
        <v>0</v>
      </c>
      <c r="AH864" s="290">
        <v>0</v>
      </c>
      <c r="AI864" s="290">
        <v>0</v>
      </c>
      <c r="AJ864" s="290">
        <v>0</v>
      </c>
      <c r="AK864" s="290">
        <v>0</v>
      </c>
      <c r="AL864" s="290">
        <v>0</v>
      </c>
      <c r="AM864" s="290">
        <v>0</v>
      </c>
      <c r="AN864" s="290">
        <v>161.71999999999997</v>
      </c>
      <c r="AO864" s="290">
        <v>162.77000000000001</v>
      </c>
      <c r="AP864" s="290">
        <v>163.81999999999994</v>
      </c>
      <c r="AQ864" s="290">
        <v>0</v>
      </c>
      <c r="AR864" s="290">
        <v>0</v>
      </c>
      <c r="AS864" s="290">
        <v>0</v>
      </c>
      <c r="AT864" s="290">
        <v>0</v>
      </c>
      <c r="AU864" s="290">
        <v>0</v>
      </c>
      <c r="AV864" s="290">
        <v>0</v>
      </c>
      <c r="AW864" s="290">
        <v>0</v>
      </c>
      <c r="AX864" s="290">
        <v>0</v>
      </c>
      <c r="AY864" s="290">
        <v>0</v>
      </c>
      <c r="AZ864" s="290">
        <v>0</v>
      </c>
      <c r="BA864" s="290">
        <v>0</v>
      </c>
      <c r="BB864" s="290">
        <v>0</v>
      </c>
      <c r="BC864" s="290">
        <v>178.22000000000006</v>
      </c>
      <c r="BD864" s="290">
        <v>0</v>
      </c>
      <c r="BE864" s="290">
        <v>180.54999999999998</v>
      </c>
      <c r="BF864" s="290">
        <v>0</v>
      </c>
      <c r="BG864" s="290">
        <v>0</v>
      </c>
      <c r="BH864" s="290">
        <v>0</v>
      </c>
      <c r="BI864" s="290">
        <v>0</v>
      </c>
      <c r="BJ864" s="290">
        <v>0</v>
      </c>
      <c r="BK864" s="290">
        <v>187.71000000000004</v>
      </c>
      <c r="BL864" s="290">
        <v>0</v>
      </c>
      <c r="BM864" s="290">
        <v>0</v>
      </c>
      <c r="BN864" s="290">
        <v>-31.039999999999864</v>
      </c>
      <c r="BO864" s="290">
        <v>0</v>
      </c>
      <c r="BP864" s="78">
        <v>0</v>
      </c>
    </row>
    <row r="865" spans="1:68" s="158" customFormat="1" ht="12.75" x14ac:dyDescent="0.2">
      <c r="A865" s="291"/>
      <c r="B865" s="292">
        <v>349</v>
      </c>
      <c r="C865" s="585" t="s">
        <v>460</v>
      </c>
      <c r="D865" s="586" t="s">
        <v>461</v>
      </c>
      <c r="E865" s="586"/>
      <c r="F865" s="586"/>
      <c r="G865" s="586"/>
      <c r="H865" s="587" t="s">
        <v>902</v>
      </c>
      <c r="I865" s="291"/>
      <c r="J865" s="291"/>
      <c r="K865" s="293">
        <v>-1349.96</v>
      </c>
      <c r="L865" s="293">
        <v>-1360.99</v>
      </c>
      <c r="M865" s="293">
        <v>-1394.79</v>
      </c>
      <c r="N865" s="293">
        <v>0</v>
      </c>
      <c r="O865" s="293">
        <v>-1394.79</v>
      </c>
      <c r="P865" s="293">
        <v>-1394.79</v>
      </c>
      <c r="Q865" s="293">
        <v>-1406.19</v>
      </c>
      <c r="R865" s="293">
        <v>-1938.1</v>
      </c>
      <c r="S865" s="293"/>
      <c r="T865" s="293"/>
      <c r="U865" s="293"/>
      <c r="V865" s="293"/>
      <c r="W865" s="293"/>
      <c r="X865" s="293"/>
      <c r="Y865" s="293"/>
      <c r="Z865" s="293"/>
      <c r="AA865" s="293"/>
      <c r="AB865" s="293"/>
      <c r="AC865" s="293"/>
      <c r="AD865" s="293"/>
      <c r="AE865" s="293"/>
      <c r="AF865" s="293"/>
      <c r="AG865" s="293"/>
      <c r="AH865" s="293"/>
      <c r="AI865" s="293"/>
      <c r="AJ865" s="293"/>
      <c r="AK865" s="293"/>
      <c r="AL865" s="293"/>
      <c r="AM865" s="293"/>
      <c r="AN865" s="293"/>
      <c r="AO865" s="293"/>
      <c r="AP865" s="293"/>
      <c r="AQ865" s="293"/>
      <c r="AR865" s="293"/>
      <c r="AS865" s="293"/>
      <c r="AT865" s="293"/>
      <c r="AU865" s="293"/>
      <c r="AV865" s="293"/>
      <c r="AW865" s="293"/>
      <c r="AX865" s="293"/>
      <c r="AY865" s="293"/>
      <c r="AZ865" s="293"/>
      <c r="BA865" s="293"/>
      <c r="BB865" s="293"/>
      <c r="BC865" s="293"/>
      <c r="BD865" s="293"/>
      <c r="BE865" s="293"/>
      <c r="BF865" s="293"/>
      <c r="BG865" s="293"/>
      <c r="BH865" s="293"/>
      <c r="BI865" s="293"/>
      <c r="BJ865" s="293"/>
      <c r="BK865" s="293"/>
      <c r="BL865" s="300"/>
      <c r="BM865" s="300"/>
      <c r="BN865" s="300">
        <v>-1938.1</v>
      </c>
      <c r="BO865" s="300"/>
      <c r="BP865" s="77"/>
    </row>
    <row r="866" spans="1:68" s="158" customFormat="1" ht="12.75" x14ac:dyDescent="0.2">
      <c r="A866" s="294"/>
      <c r="B866" s="294"/>
      <c r="C866" s="580"/>
      <c r="D866" s="581"/>
      <c r="E866" s="581"/>
      <c r="F866" s="581"/>
      <c r="G866" s="581"/>
      <c r="H866" s="582"/>
      <c r="I866" s="299" t="s">
        <v>306</v>
      </c>
      <c r="J866" s="295">
        <v>-2.1229999999999999E-2</v>
      </c>
      <c r="K866" s="296"/>
      <c r="L866" s="301">
        <v>-11.029999999999973</v>
      </c>
      <c r="M866" s="301">
        <v>-1349.96</v>
      </c>
      <c r="N866" s="301">
        <v>0</v>
      </c>
      <c r="O866" s="301">
        <v>-1349.96</v>
      </c>
      <c r="P866" s="296"/>
      <c r="Q866" s="301">
        <v>-11.4</v>
      </c>
      <c r="R866" s="296"/>
      <c r="S866" s="296"/>
      <c r="T866" s="296"/>
      <c r="U866" s="296"/>
      <c r="V866" s="296"/>
      <c r="W866" s="296"/>
      <c r="X866" s="296"/>
      <c r="Y866" s="296"/>
      <c r="Z866" s="296"/>
      <c r="AA866" s="296"/>
      <c r="AB866" s="296"/>
      <c r="AC866" s="296"/>
      <c r="AD866" s="296"/>
      <c r="AE866" s="296"/>
      <c r="AF866" s="296"/>
      <c r="AG866" s="296"/>
      <c r="AH866" s="296"/>
      <c r="AI866" s="296"/>
      <c r="AJ866" s="296"/>
      <c r="AK866" s="296"/>
      <c r="AL866" s="296"/>
      <c r="AM866" s="296"/>
      <c r="AN866" s="296"/>
      <c r="AO866" s="296"/>
      <c r="AP866" s="296"/>
      <c r="AQ866" s="296"/>
      <c r="AR866" s="296"/>
      <c r="AS866" s="296"/>
      <c r="AT866" s="296"/>
      <c r="AU866" s="296"/>
      <c r="AV866" s="296"/>
      <c r="AW866" s="296"/>
      <c r="AX866" s="296"/>
      <c r="AY866" s="296"/>
      <c r="AZ866" s="296"/>
      <c r="BA866" s="296"/>
      <c r="BB866" s="296"/>
      <c r="BC866" s="296"/>
      <c r="BD866" s="296"/>
      <c r="BE866" s="296"/>
      <c r="BF866" s="296"/>
      <c r="BG866" s="296"/>
      <c r="BH866" s="296"/>
      <c r="BI866" s="296"/>
      <c r="BJ866" s="296"/>
      <c r="BK866" s="296"/>
      <c r="BL866" s="296"/>
      <c r="BM866" s="296"/>
      <c r="BN866" s="302">
        <v>-2.1229999999999999E-2</v>
      </c>
      <c r="BO866" s="296"/>
      <c r="BP866"/>
    </row>
    <row r="867" spans="1:68" s="158" customFormat="1" ht="12.75" x14ac:dyDescent="0.2">
      <c r="A867" s="287"/>
      <c r="B867" s="297">
        <v>350</v>
      </c>
      <c r="C867" s="580" t="s">
        <v>460</v>
      </c>
      <c r="D867" s="581" t="s">
        <v>1382</v>
      </c>
      <c r="E867" s="581"/>
      <c r="F867" s="581"/>
      <c r="G867" s="581"/>
      <c r="H867" s="582" t="s">
        <v>170</v>
      </c>
      <c r="I867" s="287"/>
      <c r="J867" s="287"/>
      <c r="K867" s="298">
        <v>-2594.13</v>
      </c>
      <c r="L867" s="298">
        <v>-2594.13</v>
      </c>
      <c r="M867" s="298">
        <v>-2680.27</v>
      </c>
      <c r="N867" s="298">
        <v>0</v>
      </c>
      <c r="O867" s="298">
        <v>-2680.27</v>
      </c>
      <c r="P867" s="298">
        <v>-2680.27</v>
      </c>
      <c r="Q867" s="298">
        <v>-2680.27</v>
      </c>
      <c r="R867" s="298">
        <v>-3392.89</v>
      </c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  <c r="AE867" s="298"/>
      <c r="AF867" s="298"/>
      <c r="AG867" s="298"/>
      <c r="AH867" s="298"/>
      <c r="AI867" s="298"/>
      <c r="AJ867" s="298"/>
      <c r="AK867" s="298"/>
      <c r="AL867" s="298"/>
      <c r="AM867" s="298"/>
      <c r="AN867" s="298">
        <v>-472.04</v>
      </c>
      <c r="AO867" s="298">
        <v>-475.11</v>
      </c>
      <c r="AP867" s="298">
        <v>-478.2</v>
      </c>
      <c r="AQ867" s="298"/>
      <c r="AR867" s="298"/>
      <c r="AS867" s="298"/>
      <c r="AT867" s="298"/>
      <c r="AU867" s="298"/>
      <c r="AV867" s="298"/>
      <c r="AW867" s="298"/>
      <c r="AX867" s="298"/>
      <c r="AY867" s="298"/>
      <c r="AZ867" s="298"/>
      <c r="BA867" s="298"/>
      <c r="BB867" s="298"/>
      <c r="BC867" s="298">
        <v>-520.22</v>
      </c>
      <c r="BD867" s="298"/>
      <c r="BE867" s="298">
        <v>-527</v>
      </c>
      <c r="BF867" s="298"/>
      <c r="BG867" s="298"/>
      <c r="BH867" s="298"/>
      <c r="BI867" s="298"/>
      <c r="BJ867" s="298"/>
      <c r="BK867" s="298">
        <v>-547.89</v>
      </c>
      <c r="BL867" s="301"/>
      <c r="BM867" s="301"/>
      <c r="BN867" s="301">
        <v>-372.43</v>
      </c>
      <c r="BO867" s="301"/>
      <c r="BP867" s="77"/>
    </row>
    <row r="868" spans="1:68" s="158" customFormat="1" ht="12.75" x14ac:dyDescent="0.2">
      <c r="A868" s="294"/>
      <c r="B868" s="294"/>
      <c r="C868" s="580"/>
      <c r="D868" s="581"/>
      <c r="E868" s="581"/>
      <c r="F868" s="581"/>
      <c r="G868" s="581"/>
      <c r="H868" s="582"/>
      <c r="I868" s="299" t="s">
        <v>78</v>
      </c>
      <c r="J868" s="295">
        <v>-21.231020000000001</v>
      </c>
      <c r="K868" s="296"/>
      <c r="L868" s="301">
        <v>0</v>
      </c>
      <c r="M868" s="301">
        <v>-2594.13</v>
      </c>
      <c r="N868" s="301">
        <v>0</v>
      </c>
      <c r="O868" s="301">
        <v>-2594.13</v>
      </c>
      <c r="P868" s="296"/>
      <c r="Q868" s="301"/>
      <c r="R868" s="296"/>
      <c r="S868" s="296"/>
      <c r="T868" s="296"/>
      <c r="U868" s="296"/>
      <c r="V868" s="296"/>
      <c r="W868" s="296"/>
      <c r="X868" s="296"/>
      <c r="Y868" s="296"/>
      <c r="Z868" s="296"/>
      <c r="AA868" s="296"/>
      <c r="AB868" s="296"/>
      <c r="AC868" s="296"/>
      <c r="AD868" s="296"/>
      <c r="AE868" s="296"/>
      <c r="AF868" s="296"/>
      <c r="AG868" s="296"/>
      <c r="AH868" s="296"/>
      <c r="AI868" s="296"/>
      <c r="AJ868" s="296"/>
      <c r="AK868" s="296"/>
      <c r="AL868" s="296"/>
      <c r="AM868" s="296"/>
      <c r="AN868" s="302">
        <v>-3.184653</v>
      </c>
      <c r="AO868" s="302">
        <v>-3.184653</v>
      </c>
      <c r="AP868" s="302">
        <v>-3.184653</v>
      </c>
      <c r="AQ868" s="296"/>
      <c r="AR868" s="296"/>
      <c r="AS868" s="296"/>
      <c r="AT868" s="296"/>
      <c r="AU868" s="296"/>
      <c r="AV868" s="296"/>
      <c r="AW868" s="296"/>
      <c r="AX868" s="296"/>
      <c r="AY868" s="296"/>
      <c r="AZ868" s="296"/>
      <c r="BA868" s="296"/>
      <c r="BB868" s="296"/>
      <c r="BC868" s="302">
        <v>-3.184653</v>
      </c>
      <c r="BD868" s="296"/>
      <c r="BE868" s="302">
        <v>-3.184653</v>
      </c>
      <c r="BF868" s="296"/>
      <c r="BG868" s="296"/>
      <c r="BH868" s="296"/>
      <c r="BI868" s="296"/>
      <c r="BJ868" s="296"/>
      <c r="BK868" s="302">
        <v>-3.184653</v>
      </c>
      <c r="BL868" s="296"/>
      <c r="BM868" s="296"/>
      <c r="BN868" s="302">
        <v>-2.1231019999999998</v>
      </c>
      <c r="BO868" s="296"/>
      <c r="BP868"/>
    </row>
    <row r="869" spans="1:68" s="158" customFormat="1" ht="12.75" x14ac:dyDescent="0.2">
      <c r="A869" s="287"/>
      <c r="B869" s="297">
        <v>351</v>
      </c>
      <c r="C869" s="580" t="s">
        <v>460</v>
      </c>
      <c r="D869" s="581" t="s">
        <v>1383</v>
      </c>
      <c r="E869" s="581"/>
      <c r="F869" s="581"/>
      <c r="G869" s="581"/>
      <c r="H869" s="582" t="s">
        <v>149</v>
      </c>
      <c r="I869" s="287"/>
      <c r="J869" s="287"/>
      <c r="K869" s="298">
        <v>-872.95</v>
      </c>
      <c r="L869" s="298">
        <v>-879.96</v>
      </c>
      <c r="M869" s="298">
        <v>-901.94</v>
      </c>
      <c r="N869" s="298">
        <v>0</v>
      </c>
      <c r="O869" s="298">
        <v>-901.94</v>
      </c>
      <c r="P869" s="298">
        <v>-901.94</v>
      </c>
      <c r="Q869" s="298">
        <v>-909.18000000000006</v>
      </c>
      <c r="R869" s="298">
        <v>-1141.76</v>
      </c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  <c r="AE869" s="298"/>
      <c r="AF869" s="298"/>
      <c r="AG869" s="298"/>
      <c r="AH869" s="298"/>
      <c r="AI869" s="298"/>
      <c r="AJ869" s="298"/>
      <c r="AK869" s="298"/>
      <c r="AL869" s="298"/>
      <c r="AM869" s="298"/>
      <c r="AN869" s="298">
        <v>-158.85</v>
      </c>
      <c r="AO869" s="298">
        <v>-159.88</v>
      </c>
      <c r="AP869" s="298">
        <v>-160.91999999999999</v>
      </c>
      <c r="AQ869" s="298"/>
      <c r="AR869" s="298"/>
      <c r="AS869" s="298"/>
      <c r="AT869" s="298"/>
      <c r="AU869" s="298"/>
      <c r="AV869" s="298"/>
      <c r="AW869" s="298"/>
      <c r="AX869" s="298"/>
      <c r="AY869" s="298"/>
      <c r="AZ869" s="298"/>
      <c r="BA869" s="298"/>
      <c r="BB869" s="298"/>
      <c r="BC869" s="298">
        <v>-175.06</v>
      </c>
      <c r="BD869" s="298"/>
      <c r="BE869" s="298">
        <v>-177.34</v>
      </c>
      <c r="BF869" s="298"/>
      <c r="BG869" s="298"/>
      <c r="BH869" s="298"/>
      <c r="BI869" s="298"/>
      <c r="BJ869" s="298"/>
      <c r="BK869" s="298">
        <v>-184.37</v>
      </c>
      <c r="BL869" s="301"/>
      <c r="BM869" s="301"/>
      <c r="BN869" s="301">
        <v>-125.34</v>
      </c>
      <c r="BO869" s="301"/>
      <c r="BP869" s="77"/>
    </row>
    <row r="870" spans="1:68" s="158" customFormat="1" ht="12.75" x14ac:dyDescent="0.2">
      <c r="A870" s="294"/>
      <c r="B870" s="294"/>
      <c r="C870" s="580"/>
      <c r="D870" s="581"/>
      <c r="E870" s="581"/>
      <c r="F870" s="581"/>
      <c r="G870" s="581"/>
      <c r="H870" s="582"/>
      <c r="I870" s="299" t="s">
        <v>78</v>
      </c>
      <c r="J870" s="295">
        <v>-21.231000000000002</v>
      </c>
      <c r="K870" s="296"/>
      <c r="L870" s="301">
        <v>-7.0099999999999909</v>
      </c>
      <c r="M870" s="301">
        <v>-872.95</v>
      </c>
      <c r="N870" s="301">
        <v>0</v>
      </c>
      <c r="O870" s="301">
        <v>-872.95</v>
      </c>
      <c r="P870" s="296"/>
      <c r="Q870" s="301">
        <v>-7.24</v>
      </c>
      <c r="R870" s="296"/>
      <c r="S870" s="296"/>
      <c r="T870" s="296"/>
      <c r="U870" s="296"/>
      <c r="V870" s="296"/>
      <c r="W870" s="296"/>
      <c r="X870" s="296"/>
      <c r="Y870" s="296"/>
      <c r="Z870" s="296"/>
      <c r="AA870" s="296"/>
      <c r="AB870" s="296"/>
      <c r="AC870" s="296"/>
      <c r="AD870" s="296"/>
      <c r="AE870" s="296"/>
      <c r="AF870" s="296"/>
      <c r="AG870" s="296"/>
      <c r="AH870" s="296"/>
      <c r="AI870" s="296"/>
      <c r="AJ870" s="296"/>
      <c r="AK870" s="296"/>
      <c r="AL870" s="296"/>
      <c r="AM870" s="296"/>
      <c r="AN870" s="302">
        <v>-3.18465</v>
      </c>
      <c r="AO870" s="302">
        <v>-3.18465</v>
      </c>
      <c r="AP870" s="302">
        <v>-3.18465</v>
      </c>
      <c r="AQ870" s="296"/>
      <c r="AR870" s="296"/>
      <c r="AS870" s="296"/>
      <c r="AT870" s="296"/>
      <c r="AU870" s="296"/>
      <c r="AV870" s="296"/>
      <c r="AW870" s="296"/>
      <c r="AX870" s="296"/>
      <c r="AY870" s="296"/>
      <c r="AZ870" s="296"/>
      <c r="BA870" s="296"/>
      <c r="BB870" s="296"/>
      <c r="BC870" s="302">
        <v>-3.18465</v>
      </c>
      <c r="BD870" s="296"/>
      <c r="BE870" s="302">
        <v>-3.18465</v>
      </c>
      <c r="BF870" s="296"/>
      <c r="BG870" s="296"/>
      <c r="BH870" s="296"/>
      <c r="BI870" s="296"/>
      <c r="BJ870" s="296"/>
      <c r="BK870" s="302">
        <v>-3.18465</v>
      </c>
      <c r="BL870" s="296"/>
      <c r="BM870" s="296"/>
      <c r="BN870" s="302">
        <v>-2.1231</v>
      </c>
      <c r="BO870" s="296"/>
      <c r="BP870"/>
    </row>
    <row r="871" spans="1:68" s="158" customFormat="1" ht="12.75" x14ac:dyDescent="0.2">
      <c r="A871" s="287"/>
      <c r="B871" s="297">
        <v>352</v>
      </c>
      <c r="C871" s="580" t="s">
        <v>460</v>
      </c>
      <c r="D871" s="581" t="s">
        <v>1384</v>
      </c>
      <c r="E871" s="581"/>
      <c r="F871" s="581"/>
      <c r="G871" s="581"/>
      <c r="H871" s="582" t="s">
        <v>202</v>
      </c>
      <c r="I871" s="287"/>
      <c r="J871" s="287"/>
      <c r="K871" s="298">
        <v>1239.46</v>
      </c>
      <c r="L871" s="298">
        <v>1248.8399999999999</v>
      </c>
      <c r="M871" s="298">
        <v>1280.6199999999999</v>
      </c>
      <c r="N871" s="298">
        <v>0</v>
      </c>
      <c r="O871" s="298">
        <v>1280.6199999999999</v>
      </c>
      <c r="P871" s="298">
        <v>1280.6199999999999</v>
      </c>
      <c r="Q871" s="298">
        <v>1290.31</v>
      </c>
      <c r="R871" s="298">
        <v>1779.45</v>
      </c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  <c r="AE871" s="298"/>
      <c r="AF871" s="298"/>
      <c r="AG871" s="298"/>
      <c r="AH871" s="298"/>
      <c r="AI871" s="298"/>
      <c r="AJ871" s="298"/>
      <c r="AK871" s="298"/>
      <c r="AL871" s="298"/>
      <c r="AM871" s="298"/>
      <c r="AN871" s="298"/>
      <c r="AO871" s="298"/>
      <c r="AP871" s="298"/>
      <c r="AQ871" s="298"/>
      <c r="AR871" s="298"/>
      <c r="AS871" s="298"/>
      <c r="AT871" s="298"/>
      <c r="AU871" s="298"/>
      <c r="AV871" s="298"/>
      <c r="AW871" s="298"/>
      <c r="AX871" s="298"/>
      <c r="AY871" s="298"/>
      <c r="AZ871" s="298"/>
      <c r="BA871" s="298"/>
      <c r="BB871" s="298"/>
      <c r="BC871" s="298"/>
      <c r="BD871" s="298"/>
      <c r="BE871" s="298"/>
      <c r="BF871" s="298"/>
      <c r="BG871" s="298"/>
      <c r="BH871" s="298"/>
      <c r="BI871" s="298"/>
      <c r="BJ871" s="298"/>
      <c r="BK871" s="298"/>
      <c r="BL871" s="301"/>
      <c r="BM871" s="301"/>
      <c r="BN871" s="301">
        <v>1779.45</v>
      </c>
      <c r="BO871" s="301"/>
      <c r="BP871" s="77"/>
    </row>
    <row r="872" spans="1:68" s="158" customFormat="1" ht="12.75" x14ac:dyDescent="0.2">
      <c r="A872" s="294"/>
      <c r="B872" s="294"/>
      <c r="C872" s="580"/>
      <c r="D872" s="581"/>
      <c r="E872" s="581"/>
      <c r="F872" s="581"/>
      <c r="G872" s="581"/>
      <c r="H872" s="582"/>
      <c r="I872" s="299" t="s">
        <v>306</v>
      </c>
      <c r="J872" s="295">
        <v>2.3369999999999998E-2</v>
      </c>
      <c r="K872" s="296"/>
      <c r="L872" s="301">
        <v>9.3799999999998818</v>
      </c>
      <c r="M872" s="301">
        <v>1239.46</v>
      </c>
      <c r="N872" s="301">
        <v>0</v>
      </c>
      <c r="O872" s="301">
        <v>1239.46</v>
      </c>
      <c r="P872" s="296"/>
      <c r="Q872" s="301">
        <v>9.69</v>
      </c>
      <c r="R872" s="296"/>
      <c r="S872" s="296"/>
      <c r="T872" s="296"/>
      <c r="U872" s="296"/>
      <c r="V872" s="296"/>
      <c r="W872" s="296"/>
      <c r="X872" s="296"/>
      <c r="Y872" s="296"/>
      <c r="Z872" s="296"/>
      <c r="AA872" s="296"/>
      <c r="AB872" s="296"/>
      <c r="AC872" s="296"/>
      <c r="AD872" s="296"/>
      <c r="AE872" s="296"/>
      <c r="AF872" s="296"/>
      <c r="AG872" s="296"/>
      <c r="AH872" s="296"/>
      <c r="AI872" s="296"/>
      <c r="AJ872" s="296"/>
      <c r="AK872" s="296"/>
      <c r="AL872" s="296"/>
      <c r="AM872" s="296"/>
      <c r="AN872" s="296"/>
      <c r="AO872" s="296"/>
      <c r="AP872" s="296"/>
      <c r="AQ872" s="296"/>
      <c r="AR872" s="296"/>
      <c r="AS872" s="296"/>
      <c r="AT872" s="296"/>
      <c r="AU872" s="296"/>
      <c r="AV872" s="296"/>
      <c r="AW872" s="296"/>
      <c r="AX872" s="296"/>
      <c r="AY872" s="296"/>
      <c r="AZ872" s="296"/>
      <c r="BA872" s="296"/>
      <c r="BB872" s="296"/>
      <c r="BC872" s="296"/>
      <c r="BD872" s="296"/>
      <c r="BE872" s="296"/>
      <c r="BF872" s="296"/>
      <c r="BG872" s="296"/>
      <c r="BH872" s="296"/>
      <c r="BI872" s="296"/>
      <c r="BJ872" s="296"/>
      <c r="BK872" s="296"/>
      <c r="BL872" s="296"/>
      <c r="BM872" s="296"/>
      <c r="BN872" s="302">
        <v>2.3369999999999998E-2</v>
      </c>
      <c r="BO872" s="296"/>
      <c r="BP872"/>
    </row>
    <row r="873" spans="1:68" s="158" customFormat="1" ht="12.75" x14ac:dyDescent="0.2">
      <c r="A873" s="287"/>
      <c r="B873" s="297">
        <v>353</v>
      </c>
      <c r="C873" s="580" t="s">
        <v>460</v>
      </c>
      <c r="D873" s="581" t="s">
        <v>1385</v>
      </c>
      <c r="E873" s="581"/>
      <c r="F873" s="581"/>
      <c r="G873" s="581"/>
      <c r="H873" s="582" t="s">
        <v>1116</v>
      </c>
      <c r="I873" s="287"/>
      <c r="J873" s="287"/>
      <c r="K873" s="298">
        <v>3537.28</v>
      </c>
      <c r="L873" s="298">
        <v>3537.28</v>
      </c>
      <c r="M873" s="298">
        <v>3654.74</v>
      </c>
      <c r="N873" s="298">
        <v>0</v>
      </c>
      <c r="O873" s="298">
        <v>3654.74</v>
      </c>
      <c r="P873" s="298">
        <v>3654.74</v>
      </c>
      <c r="Q873" s="298">
        <v>3654.74</v>
      </c>
      <c r="R873" s="298">
        <v>4626.43</v>
      </c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  <c r="AE873" s="298"/>
      <c r="AF873" s="298"/>
      <c r="AG873" s="298"/>
      <c r="AH873" s="298"/>
      <c r="AI873" s="298"/>
      <c r="AJ873" s="298"/>
      <c r="AK873" s="298"/>
      <c r="AL873" s="298"/>
      <c r="AM873" s="298"/>
      <c r="AN873" s="298">
        <v>643.66</v>
      </c>
      <c r="AO873" s="298">
        <v>647.84</v>
      </c>
      <c r="AP873" s="298">
        <v>652.04999999999995</v>
      </c>
      <c r="AQ873" s="298"/>
      <c r="AR873" s="298"/>
      <c r="AS873" s="298"/>
      <c r="AT873" s="298"/>
      <c r="AU873" s="298"/>
      <c r="AV873" s="298"/>
      <c r="AW873" s="298"/>
      <c r="AX873" s="298"/>
      <c r="AY873" s="298"/>
      <c r="AZ873" s="298"/>
      <c r="BA873" s="298"/>
      <c r="BB873" s="298"/>
      <c r="BC873" s="298">
        <v>709.35</v>
      </c>
      <c r="BD873" s="298"/>
      <c r="BE873" s="298">
        <v>718.6</v>
      </c>
      <c r="BF873" s="298"/>
      <c r="BG873" s="298"/>
      <c r="BH873" s="298"/>
      <c r="BI873" s="298"/>
      <c r="BJ873" s="298"/>
      <c r="BK873" s="298">
        <v>747.09</v>
      </c>
      <c r="BL873" s="301"/>
      <c r="BM873" s="301"/>
      <c r="BN873" s="301">
        <v>507.84</v>
      </c>
      <c r="BO873" s="301"/>
      <c r="BP873" s="77"/>
    </row>
    <row r="874" spans="1:68" s="158" customFormat="1" ht="12.75" x14ac:dyDescent="0.2">
      <c r="A874" s="294"/>
      <c r="B874" s="294"/>
      <c r="C874" s="580"/>
      <c r="D874" s="581"/>
      <c r="E874" s="581"/>
      <c r="F874" s="581"/>
      <c r="G874" s="581"/>
      <c r="H874" s="582"/>
      <c r="I874" s="299" t="s">
        <v>78</v>
      </c>
      <c r="J874" s="295">
        <v>23.3736</v>
      </c>
      <c r="K874" s="296"/>
      <c r="L874" s="301">
        <v>0</v>
      </c>
      <c r="M874" s="301">
        <v>3537.28</v>
      </c>
      <c r="N874" s="301">
        <v>0</v>
      </c>
      <c r="O874" s="301">
        <v>3537.28</v>
      </c>
      <c r="P874" s="296"/>
      <c r="Q874" s="301"/>
      <c r="R874" s="296"/>
      <c r="S874" s="296"/>
      <c r="T874" s="296"/>
      <c r="U874" s="296"/>
      <c r="V874" s="296"/>
      <c r="W874" s="296"/>
      <c r="X874" s="296"/>
      <c r="Y874" s="296"/>
      <c r="Z874" s="296"/>
      <c r="AA874" s="296"/>
      <c r="AB874" s="296"/>
      <c r="AC874" s="296"/>
      <c r="AD874" s="296"/>
      <c r="AE874" s="296"/>
      <c r="AF874" s="296"/>
      <c r="AG874" s="296"/>
      <c r="AH874" s="296"/>
      <c r="AI874" s="296"/>
      <c r="AJ874" s="296"/>
      <c r="AK874" s="296"/>
      <c r="AL874" s="296"/>
      <c r="AM874" s="296"/>
      <c r="AN874" s="302">
        <v>3.50604</v>
      </c>
      <c r="AO874" s="302">
        <v>3.50604</v>
      </c>
      <c r="AP874" s="302">
        <v>3.50604</v>
      </c>
      <c r="AQ874" s="296"/>
      <c r="AR874" s="296"/>
      <c r="AS874" s="296"/>
      <c r="AT874" s="296"/>
      <c r="AU874" s="296"/>
      <c r="AV874" s="296"/>
      <c r="AW874" s="296"/>
      <c r="AX874" s="296"/>
      <c r="AY874" s="296"/>
      <c r="AZ874" s="296"/>
      <c r="BA874" s="296"/>
      <c r="BB874" s="296"/>
      <c r="BC874" s="302">
        <v>3.50604</v>
      </c>
      <c r="BD874" s="296"/>
      <c r="BE874" s="302">
        <v>3.50604</v>
      </c>
      <c r="BF874" s="296"/>
      <c r="BG874" s="296"/>
      <c r="BH874" s="296"/>
      <c r="BI874" s="296"/>
      <c r="BJ874" s="296"/>
      <c r="BK874" s="302">
        <v>3.50604</v>
      </c>
      <c r="BL874" s="296"/>
      <c r="BM874" s="296"/>
      <c r="BN874" s="302">
        <v>2.3373599999999999</v>
      </c>
      <c r="BO874" s="296"/>
      <c r="BP874"/>
    </row>
    <row r="875" spans="1:68" s="158" customFormat="1" ht="12.75" x14ac:dyDescent="0.2">
      <c r="A875" s="287"/>
      <c r="B875" s="297">
        <v>354</v>
      </c>
      <c r="C875" s="580" t="s">
        <v>460</v>
      </c>
      <c r="D875" s="581" t="s">
        <v>1386</v>
      </c>
      <c r="E875" s="581"/>
      <c r="F875" s="581"/>
      <c r="G875" s="581"/>
      <c r="H875" s="582" t="s">
        <v>1117</v>
      </c>
      <c r="I875" s="287"/>
      <c r="J875" s="287"/>
      <c r="K875" s="298">
        <v>818.57</v>
      </c>
      <c r="L875" s="298">
        <v>826.13</v>
      </c>
      <c r="M875" s="298">
        <v>845.75</v>
      </c>
      <c r="N875" s="298">
        <v>0</v>
      </c>
      <c r="O875" s="298">
        <v>845.75</v>
      </c>
      <c r="P875" s="298">
        <v>845.75</v>
      </c>
      <c r="Q875" s="298">
        <v>853.56</v>
      </c>
      <c r="R875" s="298">
        <v>1070.6199999999999</v>
      </c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  <c r="AE875" s="298"/>
      <c r="AF875" s="298"/>
      <c r="AG875" s="298"/>
      <c r="AH875" s="298"/>
      <c r="AI875" s="298"/>
      <c r="AJ875" s="298"/>
      <c r="AK875" s="298"/>
      <c r="AL875" s="298"/>
      <c r="AM875" s="298"/>
      <c r="AN875" s="298">
        <v>148.94999999999999</v>
      </c>
      <c r="AO875" s="298">
        <v>149.91999999999999</v>
      </c>
      <c r="AP875" s="298">
        <v>150.88999999999999</v>
      </c>
      <c r="AQ875" s="298"/>
      <c r="AR875" s="298"/>
      <c r="AS875" s="298"/>
      <c r="AT875" s="298"/>
      <c r="AU875" s="298"/>
      <c r="AV875" s="298"/>
      <c r="AW875" s="298"/>
      <c r="AX875" s="298"/>
      <c r="AY875" s="298"/>
      <c r="AZ875" s="298"/>
      <c r="BA875" s="298"/>
      <c r="BB875" s="298"/>
      <c r="BC875" s="298">
        <v>164.15</v>
      </c>
      <c r="BD875" s="298"/>
      <c r="BE875" s="298">
        <v>166.29</v>
      </c>
      <c r="BF875" s="298"/>
      <c r="BG875" s="298"/>
      <c r="BH875" s="298"/>
      <c r="BI875" s="298"/>
      <c r="BJ875" s="298"/>
      <c r="BK875" s="298">
        <v>172.88</v>
      </c>
      <c r="BL875" s="301"/>
      <c r="BM875" s="301"/>
      <c r="BN875" s="301">
        <v>117.54</v>
      </c>
      <c r="BO875" s="301"/>
      <c r="BP875" s="77"/>
    </row>
    <row r="876" spans="1:68" s="158" customFormat="1" ht="12.75" x14ac:dyDescent="0.2">
      <c r="A876" s="294"/>
      <c r="B876" s="294"/>
      <c r="C876" s="580"/>
      <c r="D876" s="581"/>
      <c r="E876" s="581"/>
      <c r="F876" s="581"/>
      <c r="G876" s="581"/>
      <c r="H876" s="582"/>
      <c r="I876" s="299" t="s">
        <v>78</v>
      </c>
      <c r="J876" s="295">
        <v>23.373999999999999</v>
      </c>
      <c r="K876" s="296"/>
      <c r="L876" s="301">
        <v>7.5599999999999454</v>
      </c>
      <c r="M876" s="301">
        <v>818.57</v>
      </c>
      <c r="N876" s="301">
        <v>0</v>
      </c>
      <c r="O876" s="301">
        <v>818.57</v>
      </c>
      <c r="P876" s="296"/>
      <c r="Q876" s="301">
        <v>7.81</v>
      </c>
      <c r="R876" s="296"/>
      <c r="S876" s="296"/>
      <c r="T876" s="296"/>
      <c r="U876" s="296"/>
      <c r="V876" s="296"/>
      <c r="W876" s="296"/>
      <c r="X876" s="296"/>
      <c r="Y876" s="296"/>
      <c r="Z876" s="296"/>
      <c r="AA876" s="296"/>
      <c r="AB876" s="296"/>
      <c r="AC876" s="296"/>
      <c r="AD876" s="296"/>
      <c r="AE876" s="296"/>
      <c r="AF876" s="296"/>
      <c r="AG876" s="296"/>
      <c r="AH876" s="296"/>
      <c r="AI876" s="296"/>
      <c r="AJ876" s="296"/>
      <c r="AK876" s="296"/>
      <c r="AL876" s="296"/>
      <c r="AM876" s="296"/>
      <c r="AN876" s="302">
        <v>3.5061</v>
      </c>
      <c r="AO876" s="302">
        <v>3.5061</v>
      </c>
      <c r="AP876" s="302">
        <v>3.5061</v>
      </c>
      <c r="AQ876" s="296"/>
      <c r="AR876" s="296"/>
      <c r="AS876" s="296"/>
      <c r="AT876" s="296"/>
      <c r="AU876" s="296"/>
      <c r="AV876" s="296"/>
      <c r="AW876" s="296"/>
      <c r="AX876" s="296"/>
      <c r="AY876" s="296"/>
      <c r="AZ876" s="296"/>
      <c r="BA876" s="296"/>
      <c r="BB876" s="296"/>
      <c r="BC876" s="302">
        <v>3.5061</v>
      </c>
      <c r="BD876" s="296"/>
      <c r="BE876" s="302">
        <v>3.5061</v>
      </c>
      <c r="BF876" s="296"/>
      <c r="BG876" s="296"/>
      <c r="BH876" s="296"/>
      <c r="BI876" s="296"/>
      <c r="BJ876" s="296"/>
      <c r="BK876" s="302">
        <v>3.5061</v>
      </c>
      <c r="BL876" s="296"/>
      <c r="BM876" s="296"/>
      <c r="BN876" s="302">
        <v>2.3374000000000001</v>
      </c>
      <c r="BO876" s="296"/>
      <c r="BP876"/>
    </row>
    <row r="877" spans="1:68" s="158" customFormat="1" ht="12.75" x14ac:dyDescent="0.2">
      <c r="A877" s="288"/>
      <c r="B877" s="288"/>
      <c r="C877" s="289" t="s">
        <v>1387</v>
      </c>
      <c r="D877" s="584" t="s">
        <v>1388</v>
      </c>
      <c r="E877" s="584"/>
      <c r="F877" s="584"/>
      <c r="G877" s="584"/>
      <c r="H877" s="288"/>
      <c r="I877" s="288"/>
      <c r="J877" s="288"/>
      <c r="K877" s="290">
        <v>2666.92</v>
      </c>
      <c r="L877" s="290">
        <v>2668.4900000000002</v>
      </c>
      <c r="M877" s="290">
        <v>2755.4799999999996</v>
      </c>
      <c r="N877" s="290">
        <v>0</v>
      </c>
      <c r="O877" s="290">
        <v>2755.4799999999996</v>
      </c>
      <c r="P877" s="290">
        <v>2755.4799999999996</v>
      </c>
      <c r="Q877" s="290">
        <v>2756.23</v>
      </c>
      <c r="R877" s="290">
        <v>3357.0900000000006</v>
      </c>
      <c r="S877" s="290">
        <v>0</v>
      </c>
      <c r="T877" s="290">
        <v>0</v>
      </c>
      <c r="U877" s="290">
        <v>0</v>
      </c>
      <c r="V877" s="290">
        <v>0</v>
      </c>
      <c r="W877" s="290">
        <v>0</v>
      </c>
      <c r="X877" s="290">
        <v>0</v>
      </c>
      <c r="Y877" s="290">
        <v>0</v>
      </c>
      <c r="Z877" s="290">
        <v>0</v>
      </c>
      <c r="AA877" s="290">
        <v>0</v>
      </c>
      <c r="AB877" s="290">
        <v>0</v>
      </c>
      <c r="AC877" s="290">
        <v>0</v>
      </c>
      <c r="AD877" s="290">
        <v>0</v>
      </c>
      <c r="AE877" s="290">
        <v>0</v>
      </c>
      <c r="AF877" s="290">
        <v>0</v>
      </c>
      <c r="AG877" s="290">
        <v>0</v>
      </c>
      <c r="AH877" s="290">
        <v>0</v>
      </c>
      <c r="AI877" s="290">
        <v>0</v>
      </c>
      <c r="AJ877" s="290">
        <v>0</v>
      </c>
      <c r="AK877" s="290">
        <v>0</v>
      </c>
      <c r="AL877" s="290">
        <v>0</v>
      </c>
      <c r="AM877" s="290">
        <v>0</v>
      </c>
      <c r="AN877" s="290">
        <v>485.28000000000003</v>
      </c>
      <c r="AO877" s="290">
        <v>488.44999999999987</v>
      </c>
      <c r="AP877" s="290">
        <v>491.61000000000007</v>
      </c>
      <c r="AQ877" s="290">
        <v>0</v>
      </c>
      <c r="AR877" s="290">
        <v>0</v>
      </c>
      <c r="AS877" s="290">
        <v>0</v>
      </c>
      <c r="AT877" s="290">
        <v>0</v>
      </c>
      <c r="AU877" s="290">
        <v>0</v>
      </c>
      <c r="AV877" s="290">
        <v>511.4</v>
      </c>
      <c r="AW877" s="290">
        <v>514.7600000000001</v>
      </c>
      <c r="AX877" s="290">
        <v>518.04000000000008</v>
      </c>
      <c r="AY877" s="290">
        <v>347.55</v>
      </c>
      <c r="AZ877" s="290">
        <v>0</v>
      </c>
      <c r="BA877" s="290">
        <v>0</v>
      </c>
      <c r="BB877" s="290">
        <v>0</v>
      </c>
      <c r="BC877" s="290">
        <v>0</v>
      </c>
      <c r="BD877" s="290">
        <v>0</v>
      </c>
      <c r="BE877" s="290">
        <v>0</v>
      </c>
      <c r="BF877" s="290">
        <v>0</v>
      </c>
      <c r="BG877" s="290">
        <v>0</v>
      </c>
      <c r="BH877" s="290">
        <v>0</v>
      </c>
      <c r="BI877" s="290">
        <v>0</v>
      </c>
      <c r="BJ877" s="290">
        <v>0</v>
      </c>
      <c r="BK877" s="290">
        <v>0</v>
      </c>
      <c r="BL877" s="290">
        <v>0</v>
      </c>
      <c r="BM877" s="290">
        <v>0</v>
      </c>
      <c r="BN877" s="290">
        <v>0</v>
      </c>
      <c r="BO877" s="290">
        <v>0</v>
      </c>
      <c r="BP877" s="78">
        <v>0</v>
      </c>
    </row>
    <row r="878" spans="1:68" s="158" customFormat="1" ht="12.75" x14ac:dyDescent="0.2">
      <c r="A878" s="291"/>
      <c r="B878" s="292">
        <v>404</v>
      </c>
      <c r="C878" s="585" t="s">
        <v>527</v>
      </c>
      <c r="D878" s="586" t="s">
        <v>528</v>
      </c>
      <c r="E878" s="586"/>
      <c r="F878" s="586"/>
      <c r="G878" s="586"/>
      <c r="H878" s="587" t="s">
        <v>902</v>
      </c>
      <c r="I878" s="291"/>
      <c r="J878" s="291"/>
      <c r="K878" s="293">
        <v>937.69</v>
      </c>
      <c r="L878" s="293">
        <v>937.69</v>
      </c>
      <c r="M878" s="293">
        <v>968.83</v>
      </c>
      <c r="N878" s="293">
        <v>0</v>
      </c>
      <c r="O878" s="293">
        <v>968.83</v>
      </c>
      <c r="P878" s="293">
        <v>968.83</v>
      </c>
      <c r="Q878" s="293">
        <v>968.83</v>
      </c>
      <c r="R878" s="293">
        <v>1180.0000000000002</v>
      </c>
      <c r="S878" s="293"/>
      <c r="T878" s="293"/>
      <c r="U878" s="293"/>
      <c r="V878" s="293"/>
      <c r="W878" s="293"/>
      <c r="X878" s="293"/>
      <c r="Y878" s="293"/>
      <c r="Z878" s="293"/>
      <c r="AA878" s="293"/>
      <c r="AB878" s="293"/>
      <c r="AC878" s="293"/>
      <c r="AD878" s="293"/>
      <c r="AE878" s="293"/>
      <c r="AF878" s="293"/>
      <c r="AG878" s="293"/>
      <c r="AH878" s="293"/>
      <c r="AI878" s="293"/>
      <c r="AJ878" s="293"/>
      <c r="AK878" s="293"/>
      <c r="AL878" s="293"/>
      <c r="AM878" s="293"/>
      <c r="AN878" s="293">
        <v>170.62</v>
      </c>
      <c r="AO878" s="293">
        <v>171.73</v>
      </c>
      <c r="AP878" s="293">
        <v>172.85</v>
      </c>
      <c r="AQ878" s="293"/>
      <c r="AR878" s="293"/>
      <c r="AS878" s="293"/>
      <c r="AT878" s="293"/>
      <c r="AU878" s="293"/>
      <c r="AV878" s="293">
        <v>179.7</v>
      </c>
      <c r="AW878" s="293">
        <v>180.87</v>
      </c>
      <c r="AX878" s="293">
        <v>182.04</v>
      </c>
      <c r="AY878" s="293">
        <v>122.19</v>
      </c>
      <c r="AZ878" s="293"/>
      <c r="BA878" s="293"/>
      <c r="BB878" s="293"/>
      <c r="BC878" s="293"/>
      <c r="BD878" s="293"/>
      <c r="BE878" s="293"/>
      <c r="BF878" s="293"/>
      <c r="BG878" s="293"/>
      <c r="BH878" s="293"/>
      <c r="BI878" s="293"/>
      <c r="BJ878" s="293"/>
      <c r="BK878" s="293"/>
      <c r="BL878" s="300"/>
      <c r="BM878" s="300"/>
      <c r="BN878" s="300"/>
      <c r="BO878" s="300"/>
      <c r="BP878" s="77"/>
    </row>
    <row r="879" spans="1:68" s="158" customFormat="1" ht="12.75" x14ac:dyDescent="0.2">
      <c r="A879" s="294"/>
      <c r="B879" s="294"/>
      <c r="C879" s="580"/>
      <c r="D879" s="581"/>
      <c r="E879" s="581"/>
      <c r="F879" s="581"/>
      <c r="G879" s="581"/>
      <c r="H879" s="582"/>
      <c r="I879" s="299" t="s">
        <v>178</v>
      </c>
      <c r="J879" s="295">
        <v>9.9379999999999996E-2</v>
      </c>
      <c r="K879" s="296"/>
      <c r="L879" s="301">
        <v>0</v>
      </c>
      <c r="M879" s="301">
        <v>937.69</v>
      </c>
      <c r="N879" s="301">
        <v>0</v>
      </c>
      <c r="O879" s="301">
        <v>937.69</v>
      </c>
      <c r="P879" s="296"/>
      <c r="Q879" s="301"/>
      <c r="R879" s="296"/>
      <c r="S879" s="296"/>
      <c r="T879" s="296"/>
      <c r="U879" s="296"/>
      <c r="V879" s="296"/>
      <c r="W879" s="296"/>
      <c r="X879" s="296"/>
      <c r="Y879" s="296"/>
      <c r="Z879" s="296"/>
      <c r="AA879" s="296"/>
      <c r="AB879" s="296"/>
      <c r="AC879" s="296"/>
      <c r="AD879" s="296"/>
      <c r="AE879" s="296"/>
      <c r="AF879" s="296"/>
      <c r="AG879" s="296"/>
      <c r="AH879" s="296"/>
      <c r="AI879" s="296"/>
      <c r="AJ879" s="296"/>
      <c r="AK879" s="296"/>
      <c r="AL879" s="296"/>
      <c r="AM879" s="296"/>
      <c r="AN879" s="302">
        <v>1.4907E-2</v>
      </c>
      <c r="AO879" s="302">
        <v>1.4907E-2</v>
      </c>
      <c r="AP879" s="302">
        <v>1.4907E-2</v>
      </c>
      <c r="AQ879" s="296"/>
      <c r="AR879" s="296"/>
      <c r="AS879" s="296"/>
      <c r="AT879" s="296"/>
      <c r="AU879" s="296"/>
      <c r="AV879" s="302">
        <v>1.4907E-2</v>
      </c>
      <c r="AW879" s="302">
        <v>1.4907E-2</v>
      </c>
      <c r="AX879" s="302">
        <v>1.4907E-2</v>
      </c>
      <c r="AY879" s="302">
        <v>9.9380000000000007E-3</v>
      </c>
      <c r="AZ879" s="296"/>
      <c r="BA879" s="296"/>
      <c r="BB879" s="296"/>
      <c r="BC879" s="296"/>
      <c r="BD879" s="296"/>
      <c r="BE879" s="296"/>
      <c r="BF879" s="296"/>
      <c r="BG879" s="296"/>
      <c r="BH879" s="296"/>
      <c r="BI879" s="296"/>
      <c r="BJ879" s="296"/>
      <c r="BK879" s="296"/>
      <c r="BL879" s="296"/>
      <c r="BM879" s="296"/>
      <c r="BN879" s="296"/>
      <c r="BO879" s="296"/>
      <c r="BP879"/>
    </row>
    <row r="880" spans="1:68" s="158" customFormat="1" ht="12.75" x14ac:dyDescent="0.2">
      <c r="A880" s="287"/>
      <c r="B880" s="297">
        <v>405</v>
      </c>
      <c r="C880" s="580" t="s">
        <v>527</v>
      </c>
      <c r="D880" s="581" t="s">
        <v>1389</v>
      </c>
      <c r="E880" s="581"/>
      <c r="F880" s="581"/>
      <c r="G880" s="581"/>
      <c r="H880" s="582" t="s">
        <v>170</v>
      </c>
      <c r="I880" s="287"/>
      <c r="J880" s="287"/>
      <c r="K880" s="298">
        <v>126.29</v>
      </c>
      <c r="L880" s="298">
        <v>126.29</v>
      </c>
      <c r="M880" s="298">
        <v>130.47999999999999</v>
      </c>
      <c r="N880" s="298">
        <v>0</v>
      </c>
      <c r="O880" s="298">
        <v>130.47999999999999</v>
      </c>
      <c r="P880" s="298">
        <v>130.47999999999999</v>
      </c>
      <c r="Q880" s="298">
        <v>130.47999999999999</v>
      </c>
      <c r="R880" s="298">
        <v>158.94</v>
      </c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  <c r="AE880" s="298"/>
      <c r="AF880" s="298"/>
      <c r="AG880" s="298"/>
      <c r="AH880" s="298"/>
      <c r="AI880" s="298"/>
      <c r="AJ880" s="298"/>
      <c r="AK880" s="298"/>
      <c r="AL880" s="298"/>
      <c r="AM880" s="298"/>
      <c r="AN880" s="298">
        <v>22.98</v>
      </c>
      <c r="AO880" s="298">
        <v>23.13</v>
      </c>
      <c r="AP880" s="298">
        <v>23.28</v>
      </c>
      <c r="AQ880" s="298"/>
      <c r="AR880" s="298"/>
      <c r="AS880" s="298"/>
      <c r="AT880" s="298"/>
      <c r="AU880" s="298"/>
      <c r="AV880" s="298">
        <v>24.2</v>
      </c>
      <c r="AW880" s="298">
        <v>24.36</v>
      </c>
      <c r="AX880" s="298">
        <v>24.52</v>
      </c>
      <c r="AY880" s="298">
        <v>16.47</v>
      </c>
      <c r="AZ880" s="298"/>
      <c r="BA880" s="298"/>
      <c r="BB880" s="298"/>
      <c r="BC880" s="298"/>
      <c r="BD880" s="298"/>
      <c r="BE880" s="298"/>
      <c r="BF880" s="298"/>
      <c r="BG880" s="298"/>
      <c r="BH880" s="298"/>
      <c r="BI880" s="298"/>
      <c r="BJ880" s="298"/>
      <c r="BK880" s="298"/>
      <c r="BL880" s="301"/>
      <c r="BM880" s="301"/>
      <c r="BN880" s="301"/>
      <c r="BO880" s="301"/>
      <c r="BP880" s="77"/>
    </row>
    <row r="881" spans="1:68" s="158" customFormat="1" ht="12.75" x14ac:dyDescent="0.2">
      <c r="A881" s="294"/>
      <c r="B881" s="294"/>
      <c r="C881" s="580"/>
      <c r="D881" s="581"/>
      <c r="E881" s="581"/>
      <c r="F881" s="581"/>
      <c r="G881" s="581"/>
      <c r="H881" s="582"/>
      <c r="I881" s="299" t="s">
        <v>178</v>
      </c>
      <c r="J881" s="295">
        <v>3.2620000000000003E-2</v>
      </c>
      <c r="K881" s="296"/>
      <c r="L881" s="301">
        <v>0</v>
      </c>
      <c r="M881" s="301">
        <v>126.29</v>
      </c>
      <c r="N881" s="301">
        <v>0</v>
      </c>
      <c r="O881" s="301">
        <v>126.29</v>
      </c>
      <c r="P881" s="296"/>
      <c r="Q881" s="301"/>
      <c r="R881" s="296"/>
      <c r="S881" s="296"/>
      <c r="T881" s="296"/>
      <c r="U881" s="296"/>
      <c r="V881" s="296"/>
      <c r="W881" s="296"/>
      <c r="X881" s="296"/>
      <c r="Y881" s="296"/>
      <c r="Z881" s="296"/>
      <c r="AA881" s="296"/>
      <c r="AB881" s="296"/>
      <c r="AC881" s="296"/>
      <c r="AD881" s="296"/>
      <c r="AE881" s="296"/>
      <c r="AF881" s="296"/>
      <c r="AG881" s="296"/>
      <c r="AH881" s="296"/>
      <c r="AI881" s="296"/>
      <c r="AJ881" s="296"/>
      <c r="AK881" s="296"/>
      <c r="AL881" s="296"/>
      <c r="AM881" s="296"/>
      <c r="AN881" s="302">
        <v>4.8929999999999998E-3</v>
      </c>
      <c r="AO881" s="302">
        <v>4.8929999999999998E-3</v>
      </c>
      <c r="AP881" s="302">
        <v>4.8929999999999998E-3</v>
      </c>
      <c r="AQ881" s="296"/>
      <c r="AR881" s="296"/>
      <c r="AS881" s="296"/>
      <c r="AT881" s="296"/>
      <c r="AU881" s="296"/>
      <c r="AV881" s="302">
        <v>4.8929999999999998E-3</v>
      </c>
      <c r="AW881" s="302">
        <v>4.8929999999999998E-3</v>
      </c>
      <c r="AX881" s="302">
        <v>4.8929999999999998E-3</v>
      </c>
      <c r="AY881" s="302">
        <v>3.2620000000000001E-3</v>
      </c>
      <c r="AZ881" s="296"/>
      <c r="BA881" s="296"/>
      <c r="BB881" s="296"/>
      <c r="BC881" s="296"/>
      <c r="BD881" s="296"/>
      <c r="BE881" s="296"/>
      <c r="BF881" s="296"/>
      <c r="BG881" s="296"/>
      <c r="BH881" s="296"/>
      <c r="BI881" s="296"/>
      <c r="BJ881" s="296"/>
      <c r="BK881" s="296"/>
      <c r="BL881" s="296"/>
      <c r="BM881" s="296"/>
      <c r="BN881" s="296"/>
      <c r="BO881" s="296"/>
      <c r="BP881"/>
    </row>
    <row r="882" spans="1:68" s="158" customFormat="1" ht="12.75" x14ac:dyDescent="0.2">
      <c r="A882" s="287"/>
      <c r="B882" s="297">
        <v>406</v>
      </c>
      <c r="C882" s="580" t="s">
        <v>527</v>
      </c>
      <c r="D882" s="581" t="s">
        <v>1390</v>
      </c>
      <c r="E882" s="581"/>
      <c r="F882" s="581"/>
      <c r="G882" s="581"/>
      <c r="H882" s="582" t="s">
        <v>149</v>
      </c>
      <c r="I882" s="287"/>
      <c r="J882" s="287"/>
      <c r="K882" s="298">
        <v>528.73</v>
      </c>
      <c r="L882" s="298">
        <v>528.73</v>
      </c>
      <c r="M882" s="298">
        <v>546.29</v>
      </c>
      <c r="N882" s="298">
        <v>0</v>
      </c>
      <c r="O882" s="298">
        <v>546.29</v>
      </c>
      <c r="P882" s="298">
        <v>546.29</v>
      </c>
      <c r="Q882" s="298">
        <v>546.29</v>
      </c>
      <c r="R882" s="298">
        <v>665.35</v>
      </c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  <c r="AE882" s="298"/>
      <c r="AF882" s="298"/>
      <c r="AG882" s="298"/>
      <c r="AH882" s="298"/>
      <c r="AI882" s="298"/>
      <c r="AJ882" s="298"/>
      <c r="AK882" s="298"/>
      <c r="AL882" s="298"/>
      <c r="AM882" s="298"/>
      <c r="AN882" s="298">
        <v>96.21</v>
      </c>
      <c r="AO882" s="298">
        <v>96.83</v>
      </c>
      <c r="AP882" s="298">
        <v>97.46</v>
      </c>
      <c r="AQ882" s="298"/>
      <c r="AR882" s="298"/>
      <c r="AS882" s="298"/>
      <c r="AT882" s="298"/>
      <c r="AU882" s="298"/>
      <c r="AV882" s="298">
        <v>101.32</v>
      </c>
      <c r="AW882" s="298">
        <v>101.98</v>
      </c>
      <c r="AX882" s="298">
        <v>102.65</v>
      </c>
      <c r="AY882" s="298">
        <v>68.900000000000006</v>
      </c>
      <c r="AZ882" s="298"/>
      <c r="BA882" s="298"/>
      <c r="BB882" s="298"/>
      <c r="BC882" s="298"/>
      <c r="BD882" s="298"/>
      <c r="BE882" s="298"/>
      <c r="BF882" s="298"/>
      <c r="BG882" s="298"/>
      <c r="BH882" s="298"/>
      <c r="BI882" s="298"/>
      <c r="BJ882" s="298"/>
      <c r="BK882" s="298"/>
      <c r="BL882" s="301"/>
      <c r="BM882" s="301"/>
      <c r="BN882" s="301"/>
      <c r="BO882" s="301"/>
      <c r="BP882" s="77"/>
    </row>
    <row r="883" spans="1:68" s="158" customFormat="1" ht="12.75" x14ac:dyDescent="0.2">
      <c r="A883" s="294"/>
      <c r="B883" s="294"/>
      <c r="C883" s="580"/>
      <c r="D883" s="581"/>
      <c r="E883" s="581"/>
      <c r="F883" s="581"/>
      <c r="G883" s="581"/>
      <c r="H883" s="582"/>
      <c r="I883" s="299" t="s">
        <v>178</v>
      </c>
      <c r="J883" s="295">
        <v>0.13285</v>
      </c>
      <c r="K883" s="296"/>
      <c r="L883" s="301">
        <v>0</v>
      </c>
      <c r="M883" s="301">
        <v>528.73</v>
      </c>
      <c r="N883" s="301">
        <v>0</v>
      </c>
      <c r="O883" s="301">
        <v>528.73</v>
      </c>
      <c r="P883" s="296"/>
      <c r="Q883" s="301"/>
      <c r="R883" s="296"/>
      <c r="S883" s="296"/>
      <c r="T883" s="296"/>
      <c r="U883" s="296"/>
      <c r="V883" s="296"/>
      <c r="W883" s="296"/>
      <c r="X883" s="296"/>
      <c r="Y883" s="296"/>
      <c r="Z883" s="296"/>
      <c r="AA883" s="296"/>
      <c r="AB883" s="296"/>
      <c r="AC883" s="296"/>
      <c r="AD883" s="296"/>
      <c r="AE883" s="296"/>
      <c r="AF883" s="296"/>
      <c r="AG883" s="296"/>
      <c r="AH883" s="296"/>
      <c r="AI883" s="296"/>
      <c r="AJ883" s="296"/>
      <c r="AK883" s="296"/>
      <c r="AL883" s="296"/>
      <c r="AM883" s="296"/>
      <c r="AN883" s="302">
        <v>1.9927500000000001E-2</v>
      </c>
      <c r="AO883" s="302">
        <v>1.9927500000000001E-2</v>
      </c>
      <c r="AP883" s="302">
        <v>1.9927500000000001E-2</v>
      </c>
      <c r="AQ883" s="296"/>
      <c r="AR883" s="296"/>
      <c r="AS883" s="296"/>
      <c r="AT883" s="296"/>
      <c r="AU883" s="296"/>
      <c r="AV883" s="302">
        <v>1.9927500000000001E-2</v>
      </c>
      <c r="AW883" s="302">
        <v>1.9927500000000001E-2</v>
      </c>
      <c r="AX883" s="302">
        <v>1.9927500000000001E-2</v>
      </c>
      <c r="AY883" s="302">
        <v>1.3285E-2</v>
      </c>
      <c r="AZ883" s="296"/>
      <c r="BA883" s="296"/>
      <c r="BB883" s="296"/>
      <c r="BC883" s="296"/>
      <c r="BD883" s="296"/>
      <c r="BE883" s="296"/>
      <c r="BF883" s="296"/>
      <c r="BG883" s="296"/>
      <c r="BH883" s="296"/>
      <c r="BI883" s="296"/>
      <c r="BJ883" s="296"/>
      <c r="BK883" s="296"/>
      <c r="BL883" s="296"/>
      <c r="BM883" s="296"/>
      <c r="BN883" s="296"/>
      <c r="BO883" s="296"/>
      <c r="BP883"/>
    </row>
    <row r="884" spans="1:68" s="158" customFormat="1" ht="12.75" x14ac:dyDescent="0.2">
      <c r="A884" s="287"/>
      <c r="B884" s="297">
        <v>407</v>
      </c>
      <c r="C884" s="580" t="s">
        <v>527</v>
      </c>
      <c r="D884" s="581" t="s">
        <v>1391</v>
      </c>
      <c r="E884" s="581"/>
      <c r="F884" s="581"/>
      <c r="G884" s="581"/>
      <c r="H884" s="582" t="s">
        <v>1143</v>
      </c>
      <c r="I884" s="287"/>
      <c r="J884" s="287"/>
      <c r="K884" s="298">
        <v>19.02</v>
      </c>
      <c r="L884" s="298">
        <v>19.11</v>
      </c>
      <c r="M884" s="298">
        <v>19.649999999999999</v>
      </c>
      <c r="N884" s="298">
        <v>0</v>
      </c>
      <c r="O884" s="298">
        <v>19.649999999999999</v>
      </c>
      <c r="P884" s="298">
        <v>19.649999999999999</v>
      </c>
      <c r="Q884" s="298">
        <v>19.739999999999998</v>
      </c>
      <c r="R884" s="298">
        <v>24.01</v>
      </c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  <c r="AE884" s="298"/>
      <c r="AF884" s="298"/>
      <c r="AG884" s="298"/>
      <c r="AH884" s="298"/>
      <c r="AI884" s="298"/>
      <c r="AJ884" s="298"/>
      <c r="AK884" s="298"/>
      <c r="AL884" s="298"/>
      <c r="AM884" s="298"/>
      <c r="AN884" s="298">
        <v>3.46</v>
      </c>
      <c r="AO884" s="298">
        <v>3.49</v>
      </c>
      <c r="AP884" s="298">
        <v>3.51</v>
      </c>
      <c r="AQ884" s="298"/>
      <c r="AR884" s="298"/>
      <c r="AS884" s="298"/>
      <c r="AT884" s="298"/>
      <c r="AU884" s="298"/>
      <c r="AV884" s="298">
        <v>3.67</v>
      </c>
      <c r="AW884" s="298">
        <v>3.69</v>
      </c>
      <c r="AX884" s="298">
        <v>3.71</v>
      </c>
      <c r="AY884" s="298">
        <v>2.48</v>
      </c>
      <c r="AZ884" s="298"/>
      <c r="BA884" s="298"/>
      <c r="BB884" s="298"/>
      <c r="BC884" s="298"/>
      <c r="BD884" s="298"/>
      <c r="BE884" s="298"/>
      <c r="BF884" s="298"/>
      <c r="BG884" s="298"/>
      <c r="BH884" s="298"/>
      <c r="BI884" s="298"/>
      <c r="BJ884" s="298"/>
      <c r="BK884" s="298"/>
      <c r="BL884" s="301"/>
      <c r="BM884" s="301"/>
      <c r="BN884" s="301"/>
      <c r="BO884" s="301"/>
      <c r="BP884" s="77"/>
    </row>
    <row r="885" spans="1:68" s="158" customFormat="1" ht="12.75" x14ac:dyDescent="0.2">
      <c r="A885" s="294"/>
      <c r="B885" s="294"/>
      <c r="C885" s="580"/>
      <c r="D885" s="581"/>
      <c r="E885" s="581"/>
      <c r="F885" s="581"/>
      <c r="G885" s="581"/>
      <c r="H885" s="582"/>
      <c r="I885" s="299" t="s">
        <v>178</v>
      </c>
      <c r="J885" s="295">
        <v>1.34E-3</v>
      </c>
      <c r="K885" s="296"/>
      <c r="L885" s="301">
        <v>8.9999999999999858E-2</v>
      </c>
      <c r="M885" s="301">
        <v>19.02</v>
      </c>
      <c r="N885" s="301">
        <v>0</v>
      </c>
      <c r="O885" s="301">
        <v>19.02</v>
      </c>
      <c r="P885" s="296"/>
      <c r="Q885" s="301">
        <v>0.09</v>
      </c>
      <c r="R885" s="296"/>
      <c r="S885" s="296"/>
      <c r="T885" s="296"/>
      <c r="U885" s="296"/>
      <c r="V885" s="296"/>
      <c r="W885" s="296"/>
      <c r="X885" s="296"/>
      <c r="Y885" s="296"/>
      <c r="Z885" s="296"/>
      <c r="AA885" s="296"/>
      <c r="AB885" s="296"/>
      <c r="AC885" s="296"/>
      <c r="AD885" s="296"/>
      <c r="AE885" s="296"/>
      <c r="AF885" s="296"/>
      <c r="AG885" s="296"/>
      <c r="AH885" s="296"/>
      <c r="AI885" s="296"/>
      <c r="AJ885" s="296"/>
      <c r="AK885" s="296"/>
      <c r="AL885" s="296"/>
      <c r="AM885" s="296"/>
      <c r="AN885" s="302">
        <v>2.0100000000000001E-4</v>
      </c>
      <c r="AO885" s="302">
        <v>2.0100000000000001E-4</v>
      </c>
      <c r="AP885" s="302">
        <v>2.0100000000000001E-4</v>
      </c>
      <c r="AQ885" s="296"/>
      <c r="AR885" s="296"/>
      <c r="AS885" s="296"/>
      <c r="AT885" s="296"/>
      <c r="AU885" s="296"/>
      <c r="AV885" s="302">
        <v>2.0100000000000001E-4</v>
      </c>
      <c r="AW885" s="302">
        <v>2.0100000000000001E-4</v>
      </c>
      <c r="AX885" s="302">
        <v>2.0100000000000001E-4</v>
      </c>
      <c r="AY885" s="302">
        <v>1.34E-4</v>
      </c>
      <c r="AZ885" s="296"/>
      <c r="BA885" s="296"/>
      <c r="BB885" s="296"/>
      <c r="BC885" s="296"/>
      <c r="BD885" s="296"/>
      <c r="BE885" s="296"/>
      <c r="BF885" s="296"/>
      <c r="BG885" s="296"/>
      <c r="BH885" s="296"/>
      <c r="BI885" s="296"/>
      <c r="BJ885" s="296"/>
      <c r="BK885" s="296"/>
      <c r="BL885" s="296"/>
      <c r="BM885" s="296"/>
      <c r="BN885" s="296"/>
      <c r="BO885" s="296"/>
      <c r="BP885"/>
    </row>
    <row r="886" spans="1:68" s="158" customFormat="1" ht="12.75" x14ac:dyDescent="0.2">
      <c r="A886" s="287"/>
      <c r="B886" s="297">
        <v>408</v>
      </c>
      <c r="C886" s="580" t="s">
        <v>527</v>
      </c>
      <c r="D886" s="583" t="s">
        <v>1392</v>
      </c>
      <c r="E886" s="583"/>
      <c r="F886" s="583"/>
      <c r="G886" s="583"/>
      <c r="H886" s="582" t="s">
        <v>1360</v>
      </c>
      <c r="I886" s="287"/>
      <c r="J886" s="287"/>
      <c r="K886" s="298">
        <v>32.409999999999997</v>
      </c>
      <c r="L886" s="298">
        <v>32.450000000000003</v>
      </c>
      <c r="M886" s="298">
        <v>33.49</v>
      </c>
      <c r="N886" s="298">
        <v>0</v>
      </c>
      <c r="O886" s="298">
        <v>33.49</v>
      </c>
      <c r="P886" s="298">
        <v>33.49</v>
      </c>
      <c r="Q886" s="298">
        <v>33.53</v>
      </c>
      <c r="R886" s="298">
        <v>40.819999999999993</v>
      </c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  <c r="AE886" s="298"/>
      <c r="AF886" s="298"/>
      <c r="AG886" s="298"/>
      <c r="AH886" s="298"/>
      <c r="AI886" s="298"/>
      <c r="AJ886" s="298"/>
      <c r="AK886" s="298"/>
      <c r="AL886" s="298"/>
      <c r="AM886" s="298"/>
      <c r="AN886" s="298">
        <v>5.89</v>
      </c>
      <c r="AO886" s="298">
        <v>5.93</v>
      </c>
      <c r="AP886" s="298">
        <v>5.97</v>
      </c>
      <c r="AQ886" s="298"/>
      <c r="AR886" s="298"/>
      <c r="AS886" s="298"/>
      <c r="AT886" s="298"/>
      <c r="AU886" s="298"/>
      <c r="AV886" s="298">
        <v>6.22</v>
      </c>
      <c r="AW886" s="298">
        <v>6.26</v>
      </c>
      <c r="AX886" s="298">
        <v>6.3</v>
      </c>
      <c r="AY886" s="298">
        <v>4.25</v>
      </c>
      <c r="AZ886" s="298"/>
      <c r="BA886" s="298"/>
      <c r="BB886" s="298"/>
      <c r="BC886" s="298"/>
      <c r="BD886" s="298"/>
      <c r="BE886" s="298"/>
      <c r="BF886" s="298"/>
      <c r="BG886" s="298"/>
      <c r="BH886" s="298"/>
      <c r="BI886" s="298"/>
      <c r="BJ886" s="298"/>
      <c r="BK886" s="298"/>
      <c r="BL886" s="301"/>
      <c r="BM886" s="301"/>
      <c r="BN886" s="301"/>
      <c r="BO886" s="301"/>
      <c r="BP886" s="77"/>
    </row>
    <row r="887" spans="1:68" s="158" customFormat="1" ht="12.75" x14ac:dyDescent="0.2">
      <c r="A887" s="294"/>
      <c r="B887" s="294"/>
      <c r="C887" s="580"/>
      <c r="D887" s="583"/>
      <c r="E887" s="583"/>
      <c r="F887" s="583"/>
      <c r="G887" s="583"/>
      <c r="H887" s="582"/>
      <c r="I887" s="299" t="s">
        <v>178</v>
      </c>
      <c r="J887" s="295">
        <v>3.29E-3</v>
      </c>
      <c r="K887" s="296"/>
      <c r="L887" s="301">
        <v>4.0000000000006253E-2</v>
      </c>
      <c r="M887" s="301">
        <v>32.409999999999997</v>
      </c>
      <c r="N887" s="301">
        <v>0</v>
      </c>
      <c r="O887" s="301">
        <v>32.409999999999997</v>
      </c>
      <c r="P887" s="296"/>
      <c r="Q887" s="301">
        <v>0.04</v>
      </c>
      <c r="R887" s="296"/>
      <c r="S887" s="296"/>
      <c r="T887" s="296"/>
      <c r="U887" s="296"/>
      <c r="V887" s="296"/>
      <c r="W887" s="296"/>
      <c r="X887" s="296"/>
      <c r="Y887" s="296"/>
      <c r="Z887" s="296"/>
      <c r="AA887" s="296"/>
      <c r="AB887" s="296"/>
      <c r="AC887" s="296"/>
      <c r="AD887" s="296"/>
      <c r="AE887" s="296"/>
      <c r="AF887" s="296"/>
      <c r="AG887" s="296"/>
      <c r="AH887" s="296"/>
      <c r="AI887" s="296"/>
      <c r="AJ887" s="296"/>
      <c r="AK887" s="296"/>
      <c r="AL887" s="296"/>
      <c r="AM887" s="296"/>
      <c r="AN887" s="302">
        <v>4.9350000000000002E-4</v>
      </c>
      <c r="AO887" s="302">
        <v>4.9350000000000002E-4</v>
      </c>
      <c r="AP887" s="302">
        <v>4.9350000000000002E-4</v>
      </c>
      <c r="AQ887" s="296"/>
      <c r="AR887" s="296"/>
      <c r="AS887" s="296"/>
      <c r="AT887" s="296"/>
      <c r="AU887" s="296"/>
      <c r="AV887" s="302">
        <v>4.9350000000000002E-4</v>
      </c>
      <c r="AW887" s="302">
        <v>4.9350000000000002E-4</v>
      </c>
      <c r="AX887" s="302">
        <v>4.9350000000000002E-4</v>
      </c>
      <c r="AY887" s="302">
        <v>3.2899999999999997E-4</v>
      </c>
      <c r="AZ887" s="296"/>
      <c r="BA887" s="296"/>
      <c r="BB887" s="296"/>
      <c r="BC887" s="296"/>
      <c r="BD887" s="296"/>
      <c r="BE887" s="296"/>
      <c r="BF887" s="296"/>
      <c r="BG887" s="296"/>
      <c r="BH887" s="296"/>
      <c r="BI887" s="296"/>
      <c r="BJ887" s="296"/>
      <c r="BK887" s="296"/>
      <c r="BL887" s="296"/>
      <c r="BM887" s="296"/>
      <c r="BN887" s="296"/>
      <c r="BO887" s="296"/>
      <c r="BP887"/>
    </row>
    <row r="888" spans="1:68" s="158" customFormat="1" ht="12.75" x14ac:dyDescent="0.2">
      <c r="A888" s="287"/>
      <c r="B888" s="297">
        <v>409</v>
      </c>
      <c r="C888" s="580" t="s">
        <v>527</v>
      </c>
      <c r="D888" s="581" t="s">
        <v>1393</v>
      </c>
      <c r="E888" s="581"/>
      <c r="F888" s="581"/>
      <c r="G888" s="581"/>
      <c r="H888" s="582" t="s">
        <v>881</v>
      </c>
      <c r="I888" s="287"/>
      <c r="J888" s="287"/>
      <c r="K888" s="298">
        <v>21.61</v>
      </c>
      <c r="L888" s="298">
        <v>21.68</v>
      </c>
      <c r="M888" s="298">
        <v>22.33</v>
      </c>
      <c r="N888" s="298">
        <v>0</v>
      </c>
      <c r="O888" s="298">
        <v>22.33</v>
      </c>
      <c r="P888" s="298">
        <v>22.33</v>
      </c>
      <c r="Q888" s="298">
        <v>22.4</v>
      </c>
      <c r="R888" s="298">
        <v>27.220000000000002</v>
      </c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  <c r="AE888" s="298"/>
      <c r="AF888" s="298"/>
      <c r="AG888" s="298"/>
      <c r="AH888" s="298"/>
      <c r="AI888" s="298"/>
      <c r="AJ888" s="298"/>
      <c r="AK888" s="298"/>
      <c r="AL888" s="298"/>
      <c r="AM888" s="298"/>
      <c r="AN888" s="298">
        <v>3.93</v>
      </c>
      <c r="AO888" s="298">
        <v>3.96</v>
      </c>
      <c r="AP888" s="298">
        <v>3.98</v>
      </c>
      <c r="AQ888" s="298"/>
      <c r="AR888" s="298"/>
      <c r="AS888" s="298"/>
      <c r="AT888" s="298"/>
      <c r="AU888" s="298"/>
      <c r="AV888" s="298">
        <v>4.1500000000000004</v>
      </c>
      <c r="AW888" s="298">
        <v>4.18</v>
      </c>
      <c r="AX888" s="298">
        <v>4.21</v>
      </c>
      <c r="AY888" s="298">
        <v>2.81</v>
      </c>
      <c r="AZ888" s="298"/>
      <c r="BA888" s="298"/>
      <c r="BB888" s="298"/>
      <c r="BC888" s="298"/>
      <c r="BD888" s="298"/>
      <c r="BE888" s="298"/>
      <c r="BF888" s="298"/>
      <c r="BG888" s="298"/>
      <c r="BH888" s="298"/>
      <c r="BI888" s="298"/>
      <c r="BJ888" s="298"/>
      <c r="BK888" s="298"/>
      <c r="BL888" s="301"/>
      <c r="BM888" s="301"/>
      <c r="BN888" s="301"/>
      <c r="BO888" s="301"/>
      <c r="BP888" s="77"/>
    </row>
    <row r="889" spans="1:68" s="158" customFormat="1" ht="12.75" x14ac:dyDescent="0.2">
      <c r="A889" s="294"/>
      <c r="B889" s="294"/>
      <c r="C889" s="580"/>
      <c r="D889" s="581"/>
      <c r="E889" s="581"/>
      <c r="F889" s="581"/>
      <c r="G889" s="581"/>
      <c r="H889" s="582"/>
      <c r="I889" s="299" t="s">
        <v>178</v>
      </c>
      <c r="J889" s="295">
        <v>4.4400000000000004E-3</v>
      </c>
      <c r="K889" s="296"/>
      <c r="L889" s="301">
        <v>7.0000000000000284E-2</v>
      </c>
      <c r="M889" s="301">
        <v>21.61</v>
      </c>
      <c r="N889" s="301">
        <v>0</v>
      </c>
      <c r="O889" s="301">
        <v>21.61</v>
      </c>
      <c r="P889" s="296"/>
      <c r="Q889" s="301">
        <v>7.0000000000000007E-2</v>
      </c>
      <c r="R889" s="296"/>
      <c r="S889" s="296"/>
      <c r="T889" s="296"/>
      <c r="U889" s="296"/>
      <c r="V889" s="296"/>
      <c r="W889" s="296"/>
      <c r="X889" s="296"/>
      <c r="Y889" s="296"/>
      <c r="Z889" s="296"/>
      <c r="AA889" s="296"/>
      <c r="AB889" s="296"/>
      <c r="AC889" s="296"/>
      <c r="AD889" s="296"/>
      <c r="AE889" s="296"/>
      <c r="AF889" s="296"/>
      <c r="AG889" s="296"/>
      <c r="AH889" s="296"/>
      <c r="AI889" s="296"/>
      <c r="AJ889" s="296"/>
      <c r="AK889" s="296"/>
      <c r="AL889" s="296"/>
      <c r="AM889" s="296"/>
      <c r="AN889" s="302">
        <v>6.6600000000000003E-4</v>
      </c>
      <c r="AO889" s="302">
        <v>6.6600000000000003E-4</v>
      </c>
      <c r="AP889" s="302">
        <v>6.6600000000000003E-4</v>
      </c>
      <c r="AQ889" s="296"/>
      <c r="AR889" s="296"/>
      <c r="AS889" s="296"/>
      <c r="AT889" s="296"/>
      <c r="AU889" s="296"/>
      <c r="AV889" s="302">
        <v>6.6600000000000003E-4</v>
      </c>
      <c r="AW889" s="302">
        <v>6.6600000000000003E-4</v>
      </c>
      <c r="AX889" s="302">
        <v>6.6600000000000003E-4</v>
      </c>
      <c r="AY889" s="302">
        <v>4.44E-4</v>
      </c>
      <c r="AZ889" s="296"/>
      <c r="BA889" s="296"/>
      <c r="BB889" s="296"/>
      <c r="BC889" s="296"/>
      <c r="BD889" s="296"/>
      <c r="BE889" s="296"/>
      <c r="BF889" s="296"/>
      <c r="BG889" s="296"/>
      <c r="BH889" s="296"/>
      <c r="BI889" s="296"/>
      <c r="BJ889" s="296"/>
      <c r="BK889" s="296"/>
      <c r="BL889" s="296"/>
      <c r="BM889" s="296"/>
      <c r="BN889" s="296"/>
      <c r="BO889" s="296"/>
      <c r="BP889"/>
    </row>
    <row r="890" spans="1:68" s="158" customFormat="1" ht="12.75" x14ac:dyDescent="0.2">
      <c r="A890" s="287"/>
      <c r="B890" s="297">
        <v>410</v>
      </c>
      <c r="C890" s="580" t="s">
        <v>527</v>
      </c>
      <c r="D890" s="581" t="s">
        <v>528</v>
      </c>
      <c r="E890" s="581"/>
      <c r="F890" s="581"/>
      <c r="G890" s="581"/>
      <c r="H890" s="589" t="s">
        <v>1363</v>
      </c>
      <c r="I890" s="287"/>
      <c r="J890" s="287"/>
      <c r="K890" s="298">
        <v>-1203.5899999999999</v>
      </c>
      <c r="L890" s="298">
        <v>-1203.5899999999999</v>
      </c>
      <c r="M890" s="298">
        <v>-1243.56</v>
      </c>
      <c r="N890" s="298">
        <v>0</v>
      </c>
      <c r="O890" s="298">
        <v>-1243.56</v>
      </c>
      <c r="P890" s="298">
        <v>-1243.56</v>
      </c>
      <c r="Q890" s="298">
        <v>-1243.56</v>
      </c>
      <c r="R890" s="298">
        <v>-1514.61</v>
      </c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298"/>
      <c r="AH890" s="298"/>
      <c r="AI890" s="298"/>
      <c r="AJ890" s="298"/>
      <c r="AK890" s="298"/>
      <c r="AL890" s="298"/>
      <c r="AM890" s="298"/>
      <c r="AN890" s="298">
        <v>-219.01</v>
      </c>
      <c r="AO890" s="298">
        <v>-220.43</v>
      </c>
      <c r="AP890" s="298">
        <v>-221.86</v>
      </c>
      <c r="AQ890" s="298"/>
      <c r="AR890" s="298"/>
      <c r="AS890" s="298"/>
      <c r="AT890" s="298"/>
      <c r="AU890" s="298"/>
      <c r="AV890" s="298">
        <v>-230.66</v>
      </c>
      <c r="AW890" s="298">
        <v>-232.16</v>
      </c>
      <c r="AX890" s="298">
        <v>-233.67</v>
      </c>
      <c r="AY890" s="298">
        <v>-156.82</v>
      </c>
      <c r="AZ890" s="298"/>
      <c r="BA890" s="298"/>
      <c r="BB890" s="298"/>
      <c r="BC890" s="298"/>
      <c r="BD890" s="298"/>
      <c r="BE890" s="298"/>
      <c r="BF890" s="298"/>
      <c r="BG890" s="298"/>
      <c r="BH890" s="298"/>
      <c r="BI890" s="298"/>
      <c r="BJ890" s="298"/>
      <c r="BK890" s="298"/>
      <c r="BL890" s="301"/>
      <c r="BM890" s="301"/>
      <c r="BN890" s="301"/>
      <c r="BO890" s="301"/>
      <c r="BP890" s="77"/>
    </row>
    <row r="891" spans="1:68" s="158" customFormat="1" ht="12.75" x14ac:dyDescent="0.2">
      <c r="A891" s="294"/>
      <c r="B891" s="294"/>
      <c r="C891" s="580"/>
      <c r="D891" s="581"/>
      <c r="E891" s="581"/>
      <c r="F891" s="581"/>
      <c r="G891" s="581"/>
      <c r="H891" s="589"/>
      <c r="I891" s="299" t="s">
        <v>178</v>
      </c>
      <c r="J891" s="295">
        <v>-0.12756000000000001</v>
      </c>
      <c r="K891" s="296"/>
      <c r="L891" s="301">
        <v>0</v>
      </c>
      <c r="M891" s="301">
        <v>-1203.5899999999999</v>
      </c>
      <c r="N891" s="301">
        <v>0</v>
      </c>
      <c r="O891" s="301">
        <v>-1203.5899999999999</v>
      </c>
      <c r="P891" s="296"/>
      <c r="Q891" s="301"/>
      <c r="R891" s="296"/>
      <c r="S891" s="296"/>
      <c r="T891" s="296"/>
      <c r="U891" s="296"/>
      <c r="V891" s="296"/>
      <c r="W891" s="296"/>
      <c r="X891" s="296"/>
      <c r="Y891" s="296"/>
      <c r="Z891" s="296"/>
      <c r="AA891" s="296"/>
      <c r="AB891" s="296"/>
      <c r="AC891" s="296"/>
      <c r="AD891" s="296"/>
      <c r="AE891" s="296"/>
      <c r="AF891" s="296"/>
      <c r="AG891" s="296"/>
      <c r="AH891" s="296"/>
      <c r="AI891" s="296"/>
      <c r="AJ891" s="296"/>
      <c r="AK891" s="296"/>
      <c r="AL891" s="296"/>
      <c r="AM891" s="296"/>
      <c r="AN891" s="302">
        <v>-1.9134000000000002E-2</v>
      </c>
      <c r="AO891" s="302">
        <v>-1.9134000000000002E-2</v>
      </c>
      <c r="AP891" s="302">
        <v>-1.9134000000000002E-2</v>
      </c>
      <c r="AQ891" s="296"/>
      <c r="AR891" s="296"/>
      <c r="AS891" s="296"/>
      <c r="AT891" s="296"/>
      <c r="AU891" s="296"/>
      <c r="AV891" s="302">
        <v>-1.9134000000000002E-2</v>
      </c>
      <c r="AW891" s="302">
        <v>-1.9134000000000002E-2</v>
      </c>
      <c r="AX891" s="302">
        <v>-1.9134000000000002E-2</v>
      </c>
      <c r="AY891" s="302">
        <v>-1.2756E-2</v>
      </c>
      <c r="AZ891" s="296"/>
      <c r="BA891" s="296"/>
      <c r="BB891" s="296"/>
      <c r="BC891" s="296"/>
      <c r="BD891" s="296"/>
      <c r="BE891" s="296"/>
      <c r="BF891" s="296"/>
      <c r="BG891" s="296"/>
      <c r="BH891" s="296"/>
      <c r="BI891" s="296"/>
      <c r="BJ891" s="296"/>
      <c r="BK891" s="296"/>
      <c r="BL891" s="296"/>
      <c r="BM891" s="296"/>
      <c r="BN891" s="296"/>
      <c r="BO891" s="296"/>
      <c r="BP891"/>
    </row>
    <row r="892" spans="1:68" s="158" customFormat="1" ht="12.75" x14ac:dyDescent="0.2">
      <c r="A892" s="287"/>
      <c r="B892" s="297">
        <v>411</v>
      </c>
      <c r="C892" s="580" t="s">
        <v>527</v>
      </c>
      <c r="D892" s="581" t="s">
        <v>1389</v>
      </c>
      <c r="E892" s="581"/>
      <c r="F892" s="581"/>
      <c r="G892" s="581"/>
      <c r="H892" s="582" t="s">
        <v>1200</v>
      </c>
      <c r="I892" s="287"/>
      <c r="J892" s="287"/>
      <c r="K892" s="298">
        <v>197.79</v>
      </c>
      <c r="L892" s="298">
        <v>197.79</v>
      </c>
      <c r="M892" s="298">
        <v>204.36</v>
      </c>
      <c r="N892" s="298">
        <v>0</v>
      </c>
      <c r="O892" s="298">
        <v>204.36</v>
      </c>
      <c r="P892" s="298">
        <v>204.36</v>
      </c>
      <c r="Q892" s="298">
        <v>204.36</v>
      </c>
      <c r="R892" s="298">
        <v>248.92000000000004</v>
      </c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  <c r="AE892" s="298"/>
      <c r="AF892" s="298"/>
      <c r="AG892" s="298"/>
      <c r="AH892" s="298"/>
      <c r="AI892" s="298"/>
      <c r="AJ892" s="298"/>
      <c r="AK892" s="298"/>
      <c r="AL892" s="298"/>
      <c r="AM892" s="298"/>
      <c r="AN892" s="298">
        <v>35.99</v>
      </c>
      <c r="AO892" s="298">
        <v>36.22</v>
      </c>
      <c r="AP892" s="298">
        <v>36.46</v>
      </c>
      <c r="AQ892" s="298"/>
      <c r="AR892" s="298"/>
      <c r="AS892" s="298"/>
      <c r="AT892" s="298"/>
      <c r="AU892" s="298"/>
      <c r="AV892" s="298">
        <v>37.9</v>
      </c>
      <c r="AW892" s="298">
        <v>38.15</v>
      </c>
      <c r="AX892" s="298">
        <v>38.4</v>
      </c>
      <c r="AY892" s="298">
        <v>25.8</v>
      </c>
      <c r="AZ892" s="298"/>
      <c r="BA892" s="298"/>
      <c r="BB892" s="298"/>
      <c r="BC892" s="298"/>
      <c r="BD892" s="298"/>
      <c r="BE892" s="298"/>
      <c r="BF892" s="298"/>
      <c r="BG892" s="298"/>
      <c r="BH892" s="298"/>
      <c r="BI892" s="298"/>
      <c r="BJ892" s="298"/>
      <c r="BK892" s="298"/>
      <c r="BL892" s="301"/>
      <c r="BM892" s="301"/>
      <c r="BN892" s="301"/>
      <c r="BO892" s="301"/>
      <c r="BP892" s="77"/>
    </row>
    <row r="893" spans="1:68" s="158" customFormat="1" ht="12.75" x14ac:dyDescent="0.2">
      <c r="A893" s="294"/>
      <c r="B893" s="294"/>
      <c r="C893" s="580"/>
      <c r="D893" s="581"/>
      <c r="E893" s="581"/>
      <c r="F893" s="581"/>
      <c r="G893" s="581"/>
      <c r="H893" s="582"/>
      <c r="I893" s="299" t="s">
        <v>178</v>
      </c>
      <c r="J893" s="295">
        <v>5.1090000000000003E-2</v>
      </c>
      <c r="K893" s="296"/>
      <c r="L893" s="301">
        <v>0</v>
      </c>
      <c r="M893" s="301">
        <v>197.79</v>
      </c>
      <c r="N893" s="301">
        <v>0</v>
      </c>
      <c r="O893" s="301">
        <v>197.79</v>
      </c>
      <c r="P893" s="296"/>
      <c r="Q893" s="301"/>
      <c r="R893" s="296"/>
      <c r="S893" s="296"/>
      <c r="T893" s="296"/>
      <c r="U893" s="296"/>
      <c r="V893" s="296"/>
      <c r="W893" s="296"/>
      <c r="X893" s="296"/>
      <c r="Y893" s="296"/>
      <c r="Z893" s="296"/>
      <c r="AA893" s="296"/>
      <c r="AB893" s="296"/>
      <c r="AC893" s="296"/>
      <c r="AD893" s="296"/>
      <c r="AE893" s="296"/>
      <c r="AF893" s="296"/>
      <c r="AG893" s="296"/>
      <c r="AH893" s="296"/>
      <c r="AI893" s="296"/>
      <c r="AJ893" s="296"/>
      <c r="AK893" s="296"/>
      <c r="AL893" s="296"/>
      <c r="AM893" s="296"/>
      <c r="AN893" s="302">
        <v>7.6635000000000002E-3</v>
      </c>
      <c r="AO893" s="302">
        <v>7.6635000000000002E-3</v>
      </c>
      <c r="AP893" s="302">
        <v>7.6635000000000002E-3</v>
      </c>
      <c r="AQ893" s="296"/>
      <c r="AR893" s="296"/>
      <c r="AS893" s="296"/>
      <c r="AT893" s="296"/>
      <c r="AU893" s="296"/>
      <c r="AV893" s="302">
        <v>7.6635000000000002E-3</v>
      </c>
      <c r="AW893" s="302">
        <v>7.6635000000000002E-3</v>
      </c>
      <c r="AX893" s="302">
        <v>7.6635000000000002E-3</v>
      </c>
      <c r="AY893" s="302">
        <v>5.1089999999999998E-3</v>
      </c>
      <c r="AZ893" s="296"/>
      <c r="BA893" s="296"/>
      <c r="BB893" s="296"/>
      <c r="BC893" s="296"/>
      <c r="BD893" s="296"/>
      <c r="BE893" s="296"/>
      <c r="BF893" s="296"/>
      <c r="BG893" s="296"/>
      <c r="BH893" s="296"/>
      <c r="BI893" s="296"/>
      <c r="BJ893" s="296"/>
      <c r="BK893" s="296"/>
      <c r="BL893" s="296"/>
      <c r="BM893" s="296"/>
      <c r="BN893" s="296"/>
      <c r="BO893" s="296"/>
    </row>
    <row r="894" spans="1:68" s="158" customFormat="1" ht="12.75" x14ac:dyDescent="0.2">
      <c r="A894" s="287"/>
      <c r="B894" s="297">
        <v>412</v>
      </c>
      <c r="C894" s="580" t="s">
        <v>527</v>
      </c>
      <c r="D894" s="581" t="s">
        <v>1390</v>
      </c>
      <c r="E894" s="581"/>
      <c r="F894" s="581"/>
      <c r="G894" s="581"/>
      <c r="H894" s="582" t="s">
        <v>1202</v>
      </c>
      <c r="I894" s="287"/>
      <c r="J894" s="287"/>
      <c r="K894" s="298">
        <v>542.51</v>
      </c>
      <c r="L894" s="298">
        <v>542.51</v>
      </c>
      <c r="M894" s="298">
        <v>560.52</v>
      </c>
      <c r="N894" s="298">
        <v>0</v>
      </c>
      <c r="O894" s="298">
        <v>560.52</v>
      </c>
      <c r="P894" s="298">
        <v>560.52</v>
      </c>
      <c r="Q894" s="298">
        <v>560.52</v>
      </c>
      <c r="R894" s="298">
        <v>682.69999999999993</v>
      </c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  <c r="AE894" s="298"/>
      <c r="AF894" s="298"/>
      <c r="AG894" s="298"/>
      <c r="AH894" s="298"/>
      <c r="AI894" s="298"/>
      <c r="AJ894" s="298"/>
      <c r="AK894" s="298"/>
      <c r="AL894" s="298"/>
      <c r="AM894" s="298"/>
      <c r="AN894" s="298">
        <v>98.72</v>
      </c>
      <c r="AO894" s="298">
        <v>99.36</v>
      </c>
      <c r="AP894" s="298">
        <v>100.01</v>
      </c>
      <c r="AQ894" s="298"/>
      <c r="AR894" s="298"/>
      <c r="AS894" s="298"/>
      <c r="AT894" s="298"/>
      <c r="AU894" s="298"/>
      <c r="AV894" s="298">
        <v>103.97</v>
      </c>
      <c r="AW894" s="298">
        <v>104.65</v>
      </c>
      <c r="AX894" s="298">
        <v>105.33</v>
      </c>
      <c r="AY894" s="298">
        <v>70.66</v>
      </c>
      <c r="AZ894" s="298"/>
      <c r="BA894" s="298"/>
      <c r="BB894" s="298"/>
      <c r="BC894" s="298"/>
      <c r="BD894" s="298"/>
      <c r="BE894" s="298"/>
      <c r="BF894" s="298"/>
      <c r="BG894" s="298"/>
      <c r="BH894" s="298"/>
      <c r="BI894" s="298"/>
      <c r="BJ894" s="298"/>
      <c r="BK894" s="298"/>
      <c r="BL894" s="301"/>
      <c r="BM894" s="301"/>
      <c r="BN894" s="301"/>
      <c r="BO894" s="301"/>
    </row>
    <row r="895" spans="1:68" s="158" customFormat="1" ht="12.75" x14ac:dyDescent="0.2">
      <c r="A895" s="294"/>
      <c r="B895" s="294"/>
      <c r="C895" s="580"/>
      <c r="D895" s="581"/>
      <c r="E895" s="581"/>
      <c r="F895" s="581"/>
      <c r="G895" s="581"/>
      <c r="H895" s="582"/>
      <c r="I895" s="299" t="s">
        <v>178</v>
      </c>
      <c r="J895" s="295">
        <v>0.13630999999999999</v>
      </c>
      <c r="K895" s="296"/>
      <c r="L895" s="301">
        <v>0</v>
      </c>
      <c r="M895" s="301">
        <v>542.51</v>
      </c>
      <c r="N895" s="301">
        <v>0</v>
      </c>
      <c r="O895" s="301">
        <v>542.51</v>
      </c>
      <c r="P895" s="296"/>
      <c r="Q895" s="301"/>
      <c r="R895" s="296"/>
      <c r="S895" s="296"/>
      <c r="T895" s="296"/>
      <c r="U895" s="296"/>
      <c r="V895" s="296"/>
      <c r="W895" s="296"/>
      <c r="X895" s="296"/>
      <c r="Y895" s="296"/>
      <c r="Z895" s="296"/>
      <c r="AA895" s="296"/>
      <c r="AB895" s="296"/>
      <c r="AC895" s="296"/>
      <c r="AD895" s="296"/>
      <c r="AE895" s="296"/>
      <c r="AF895" s="296"/>
      <c r="AG895" s="296"/>
      <c r="AH895" s="296"/>
      <c r="AI895" s="296"/>
      <c r="AJ895" s="296"/>
      <c r="AK895" s="296"/>
      <c r="AL895" s="296"/>
      <c r="AM895" s="296"/>
      <c r="AN895" s="302">
        <v>2.0446499999999999E-2</v>
      </c>
      <c r="AO895" s="302">
        <v>2.0446499999999999E-2</v>
      </c>
      <c r="AP895" s="302">
        <v>2.0446499999999999E-2</v>
      </c>
      <c r="AQ895" s="296"/>
      <c r="AR895" s="296"/>
      <c r="AS895" s="296"/>
      <c r="AT895" s="296"/>
      <c r="AU895" s="296"/>
      <c r="AV895" s="302">
        <v>2.0446499999999999E-2</v>
      </c>
      <c r="AW895" s="302">
        <v>2.0446499999999999E-2</v>
      </c>
      <c r="AX895" s="302">
        <v>2.0446499999999999E-2</v>
      </c>
      <c r="AY895" s="302">
        <v>1.3631000000000001E-2</v>
      </c>
      <c r="AZ895" s="296"/>
      <c r="BA895" s="296"/>
      <c r="BB895" s="296"/>
      <c r="BC895" s="296"/>
      <c r="BD895" s="296"/>
      <c r="BE895" s="296"/>
      <c r="BF895" s="296"/>
      <c r="BG895" s="296"/>
      <c r="BH895" s="296"/>
      <c r="BI895" s="296"/>
      <c r="BJ895" s="296"/>
      <c r="BK895" s="296"/>
      <c r="BL895" s="296"/>
      <c r="BM895" s="296"/>
      <c r="BN895" s="296"/>
      <c r="BO895" s="296"/>
    </row>
    <row r="896" spans="1:68" s="158" customFormat="1" ht="12.75" x14ac:dyDescent="0.2">
      <c r="A896" s="287"/>
      <c r="B896" s="297">
        <v>413</v>
      </c>
      <c r="C896" s="580" t="s">
        <v>527</v>
      </c>
      <c r="D896" s="581" t="s">
        <v>1391</v>
      </c>
      <c r="E896" s="581"/>
      <c r="F896" s="581"/>
      <c r="G896" s="581"/>
      <c r="H896" s="589" t="s">
        <v>1394</v>
      </c>
      <c r="I896" s="287"/>
      <c r="J896" s="287"/>
      <c r="K896" s="298">
        <v>101.78</v>
      </c>
      <c r="L896" s="298">
        <v>102.24</v>
      </c>
      <c r="M896" s="298">
        <v>105.16</v>
      </c>
      <c r="N896" s="298">
        <v>0</v>
      </c>
      <c r="O896" s="298">
        <v>105.16</v>
      </c>
      <c r="P896" s="298">
        <v>105.16</v>
      </c>
      <c r="Q896" s="298">
        <v>105.64</v>
      </c>
      <c r="R896" s="298">
        <v>128.35</v>
      </c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  <c r="AE896" s="298"/>
      <c r="AF896" s="298"/>
      <c r="AG896" s="298"/>
      <c r="AH896" s="298"/>
      <c r="AI896" s="298"/>
      <c r="AJ896" s="298"/>
      <c r="AK896" s="298"/>
      <c r="AL896" s="298"/>
      <c r="AM896" s="298"/>
      <c r="AN896" s="298">
        <v>18.52</v>
      </c>
      <c r="AO896" s="298">
        <v>18.64</v>
      </c>
      <c r="AP896" s="298">
        <v>18.760000000000002</v>
      </c>
      <c r="AQ896" s="298"/>
      <c r="AR896" s="298"/>
      <c r="AS896" s="298"/>
      <c r="AT896" s="298"/>
      <c r="AU896" s="298"/>
      <c r="AV896" s="298">
        <v>19.59</v>
      </c>
      <c r="AW896" s="298">
        <v>19.72</v>
      </c>
      <c r="AX896" s="298">
        <v>19.829999999999998</v>
      </c>
      <c r="AY896" s="298">
        <v>13.29</v>
      </c>
      <c r="AZ896" s="298"/>
      <c r="BA896" s="298"/>
      <c r="BB896" s="298"/>
      <c r="BC896" s="298"/>
      <c r="BD896" s="298"/>
      <c r="BE896" s="298"/>
      <c r="BF896" s="298"/>
      <c r="BG896" s="298"/>
      <c r="BH896" s="298"/>
      <c r="BI896" s="298"/>
      <c r="BJ896" s="298"/>
      <c r="BK896" s="298"/>
      <c r="BL896" s="301"/>
      <c r="BM896" s="301"/>
      <c r="BN896" s="301"/>
      <c r="BO896" s="301"/>
    </row>
    <row r="897" spans="1:68" s="158" customFormat="1" ht="12.75" x14ac:dyDescent="0.2">
      <c r="A897" s="294"/>
      <c r="B897" s="294"/>
      <c r="C897" s="580"/>
      <c r="D897" s="581"/>
      <c r="E897" s="581"/>
      <c r="F897" s="581"/>
      <c r="G897" s="581"/>
      <c r="H897" s="589"/>
      <c r="I897" s="299" t="s">
        <v>178</v>
      </c>
      <c r="J897" s="295">
        <v>7.1700000000000002E-3</v>
      </c>
      <c r="K897" s="296"/>
      <c r="L897" s="301">
        <v>0.45999999999999375</v>
      </c>
      <c r="M897" s="301">
        <v>101.78</v>
      </c>
      <c r="N897" s="301">
        <v>0</v>
      </c>
      <c r="O897" s="301">
        <v>101.78</v>
      </c>
      <c r="P897" s="296"/>
      <c r="Q897" s="301">
        <v>0.48</v>
      </c>
      <c r="R897" s="296"/>
      <c r="S897" s="296"/>
      <c r="T897" s="296"/>
      <c r="U897" s="296"/>
      <c r="V897" s="296"/>
      <c r="W897" s="296"/>
      <c r="X897" s="296"/>
      <c r="Y897" s="296"/>
      <c r="Z897" s="296"/>
      <c r="AA897" s="296"/>
      <c r="AB897" s="296"/>
      <c r="AC897" s="296"/>
      <c r="AD897" s="296"/>
      <c r="AE897" s="296"/>
      <c r="AF897" s="296"/>
      <c r="AG897" s="296"/>
      <c r="AH897" s="296"/>
      <c r="AI897" s="296"/>
      <c r="AJ897" s="296"/>
      <c r="AK897" s="296"/>
      <c r="AL897" s="296"/>
      <c r="AM897" s="296"/>
      <c r="AN897" s="302">
        <v>1.0755000000000001E-3</v>
      </c>
      <c r="AO897" s="302">
        <v>1.0755000000000001E-3</v>
      </c>
      <c r="AP897" s="302">
        <v>1.0755000000000001E-3</v>
      </c>
      <c r="AQ897" s="296"/>
      <c r="AR897" s="296"/>
      <c r="AS897" s="296"/>
      <c r="AT897" s="296"/>
      <c r="AU897" s="296"/>
      <c r="AV897" s="302">
        <v>1.0755000000000001E-3</v>
      </c>
      <c r="AW897" s="302">
        <v>1.0755000000000001E-3</v>
      </c>
      <c r="AX897" s="302">
        <v>1.0755000000000001E-3</v>
      </c>
      <c r="AY897" s="302">
        <v>7.1699999999999997E-4</v>
      </c>
      <c r="AZ897" s="296"/>
      <c r="BA897" s="296"/>
      <c r="BB897" s="296"/>
      <c r="BC897" s="296"/>
      <c r="BD897" s="296"/>
      <c r="BE897" s="296"/>
      <c r="BF897" s="296"/>
      <c r="BG897" s="296"/>
      <c r="BH897" s="296"/>
      <c r="BI897" s="296"/>
      <c r="BJ897" s="296"/>
      <c r="BK897" s="296"/>
      <c r="BL897" s="296"/>
      <c r="BM897" s="296"/>
      <c r="BN897" s="296"/>
      <c r="BO897" s="296"/>
    </row>
    <row r="898" spans="1:68" s="158" customFormat="1" ht="12.75" x14ac:dyDescent="0.2">
      <c r="A898" s="287"/>
      <c r="B898" s="297">
        <v>414</v>
      </c>
      <c r="C898" s="580" t="s">
        <v>527</v>
      </c>
      <c r="D898" s="581" t="s">
        <v>1395</v>
      </c>
      <c r="E898" s="581"/>
      <c r="F898" s="581"/>
      <c r="G898" s="581"/>
      <c r="H898" s="589" t="s">
        <v>994</v>
      </c>
      <c r="I898" s="287"/>
      <c r="J898" s="287"/>
      <c r="K898" s="298">
        <v>-278.95999999999998</v>
      </c>
      <c r="L898" s="298">
        <v>-278.91000000000003</v>
      </c>
      <c r="M898" s="298">
        <v>-288.22000000000003</v>
      </c>
      <c r="N898" s="298">
        <v>0</v>
      </c>
      <c r="O898" s="298">
        <v>-288.22000000000003</v>
      </c>
      <c r="P898" s="298">
        <v>-288.22000000000003</v>
      </c>
      <c r="Q898" s="298">
        <v>-288.17</v>
      </c>
      <c r="R898" s="298">
        <v>-351.01</v>
      </c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  <c r="AE898" s="298"/>
      <c r="AF898" s="298"/>
      <c r="AG898" s="298"/>
      <c r="AH898" s="298"/>
      <c r="AI898" s="298"/>
      <c r="AJ898" s="298"/>
      <c r="AK898" s="298"/>
      <c r="AL898" s="298"/>
      <c r="AM898" s="298"/>
      <c r="AN898" s="298">
        <v>-50.76</v>
      </c>
      <c r="AO898" s="298">
        <v>-51.09</v>
      </c>
      <c r="AP898" s="298">
        <v>-51.42</v>
      </c>
      <c r="AQ898" s="298"/>
      <c r="AR898" s="298"/>
      <c r="AS898" s="298"/>
      <c r="AT898" s="298"/>
      <c r="AU898" s="298"/>
      <c r="AV898" s="298">
        <v>-53.45</v>
      </c>
      <c r="AW898" s="298">
        <v>-53.79</v>
      </c>
      <c r="AX898" s="298">
        <v>-54.14</v>
      </c>
      <c r="AY898" s="298">
        <v>-36.36</v>
      </c>
      <c r="AZ898" s="298"/>
      <c r="BA898" s="298"/>
      <c r="BB898" s="298"/>
      <c r="BC898" s="298"/>
      <c r="BD898" s="298"/>
      <c r="BE898" s="298"/>
      <c r="BF898" s="298"/>
      <c r="BG898" s="298"/>
      <c r="BH898" s="298"/>
      <c r="BI898" s="298"/>
      <c r="BJ898" s="298"/>
      <c r="BK898" s="298"/>
      <c r="BL898" s="301"/>
      <c r="BM898" s="301"/>
      <c r="BN898" s="301"/>
      <c r="BO898" s="301"/>
    </row>
    <row r="899" spans="1:68" s="158" customFormat="1" ht="12.75" x14ac:dyDescent="0.2">
      <c r="A899" s="294"/>
      <c r="B899" s="294"/>
      <c r="C899" s="580"/>
      <c r="D899" s="581"/>
      <c r="E899" s="581"/>
      <c r="F899" s="581"/>
      <c r="G899" s="581"/>
      <c r="H899" s="589"/>
      <c r="I899" s="299" t="s">
        <v>156</v>
      </c>
      <c r="J899" s="295">
        <v>1.9E-2</v>
      </c>
      <c r="K899" s="296"/>
      <c r="L899" s="301">
        <v>4.9999999999954525E-2</v>
      </c>
      <c r="M899" s="301">
        <v>-278.95999999999998</v>
      </c>
      <c r="N899" s="301">
        <v>0</v>
      </c>
      <c r="O899" s="301">
        <v>-278.95999999999998</v>
      </c>
      <c r="P899" s="296"/>
      <c r="Q899" s="301">
        <v>0.05</v>
      </c>
      <c r="R899" s="296"/>
      <c r="S899" s="296"/>
      <c r="T899" s="296"/>
      <c r="U899" s="296"/>
      <c r="V899" s="296"/>
      <c r="W899" s="296"/>
      <c r="X899" s="296"/>
      <c r="Y899" s="296"/>
      <c r="Z899" s="296"/>
      <c r="AA899" s="296"/>
      <c r="AB899" s="296"/>
      <c r="AC899" s="296"/>
      <c r="AD899" s="296"/>
      <c r="AE899" s="296"/>
      <c r="AF899" s="296"/>
      <c r="AG899" s="296"/>
      <c r="AH899" s="296"/>
      <c r="AI899" s="296"/>
      <c r="AJ899" s="296"/>
      <c r="AK899" s="296"/>
      <c r="AL899" s="296"/>
      <c r="AM899" s="296"/>
      <c r="AN899" s="302">
        <v>2.8500000000000001E-3</v>
      </c>
      <c r="AO899" s="302">
        <v>2.8500000000000001E-3</v>
      </c>
      <c r="AP899" s="302">
        <v>2.8500000000000001E-3</v>
      </c>
      <c r="AQ899" s="296"/>
      <c r="AR899" s="296"/>
      <c r="AS899" s="296"/>
      <c r="AT899" s="296"/>
      <c r="AU899" s="296"/>
      <c r="AV899" s="302">
        <v>2.8500000000000001E-3</v>
      </c>
      <c r="AW899" s="302">
        <v>2.8500000000000001E-3</v>
      </c>
      <c r="AX899" s="302">
        <v>2.8500000000000001E-3</v>
      </c>
      <c r="AY899" s="302">
        <v>1.9E-3</v>
      </c>
      <c r="AZ899" s="296"/>
      <c r="BA899" s="296"/>
      <c r="BB899" s="296"/>
      <c r="BC899" s="296"/>
      <c r="BD899" s="296"/>
      <c r="BE899" s="296"/>
      <c r="BF899" s="296"/>
      <c r="BG899" s="296"/>
      <c r="BH899" s="296"/>
      <c r="BI899" s="296"/>
      <c r="BJ899" s="296"/>
      <c r="BK899" s="296"/>
      <c r="BL899" s="296"/>
      <c r="BM899" s="296"/>
      <c r="BN899" s="296"/>
      <c r="BO899" s="296"/>
    </row>
    <row r="900" spans="1:68" s="158" customFormat="1" ht="12.75" x14ac:dyDescent="0.2">
      <c r="A900" s="287"/>
      <c r="B900" s="297">
        <v>415</v>
      </c>
      <c r="C900" s="580" t="s">
        <v>527</v>
      </c>
      <c r="D900" s="583" t="s">
        <v>1396</v>
      </c>
      <c r="E900" s="583"/>
      <c r="F900" s="583"/>
      <c r="G900" s="583"/>
      <c r="H900" s="589" t="s">
        <v>1364</v>
      </c>
      <c r="I900" s="287"/>
      <c r="J900" s="287"/>
      <c r="K900" s="298">
        <v>216.62</v>
      </c>
      <c r="L900" s="298">
        <v>217.08</v>
      </c>
      <c r="M900" s="298">
        <v>223.81</v>
      </c>
      <c r="N900" s="298">
        <v>0</v>
      </c>
      <c r="O900" s="298">
        <v>223.81</v>
      </c>
      <c r="P900" s="298">
        <v>223.81</v>
      </c>
      <c r="Q900" s="298">
        <v>224.29</v>
      </c>
      <c r="R900" s="298">
        <v>272.83</v>
      </c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  <c r="AE900" s="298"/>
      <c r="AF900" s="298"/>
      <c r="AG900" s="298"/>
      <c r="AH900" s="298"/>
      <c r="AI900" s="298"/>
      <c r="AJ900" s="298"/>
      <c r="AK900" s="298"/>
      <c r="AL900" s="298"/>
      <c r="AM900" s="298"/>
      <c r="AN900" s="298">
        <v>39.409999999999997</v>
      </c>
      <c r="AO900" s="298">
        <v>39.67</v>
      </c>
      <c r="AP900" s="298">
        <v>39.93</v>
      </c>
      <c r="AQ900" s="298"/>
      <c r="AR900" s="298"/>
      <c r="AS900" s="298"/>
      <c r="AT900" s="298"/>
      <c r="AU900" s="298"/>
      <c r="AV900" s="298">
        <v>41.6</v>
      </c>
      <c r="AW900" s="298">
        <v>41.87</v>
      </c>
      <c r="AX900" s="298">
        <v>42.12</v>
      </c>
      <c r="AY900" s="298">
        <v>28.23</v>
      </c>
      <c r="AZ900" s="298"/>
      <c r="BA900" s="298"/>
      <c r="BB900" s="298"/>
      <c r="BC900" s="298"/>
      <c r="BD900" s="298"/>
      <c r="BE900" s="298"/>
      <c r="BF900" s="298"/>
      <c r="BG900" s="298"/>
      <c r="BH900" s="298"/>
      <c r="BI900" s="298"/>
      <c r="BJ900" s="298"/>
      <c r="BK900" s="298"/>
      <c r="BL900" s="301"/>
      <c r="BM900" s="301"/>
      <c r="BN900" s="301"/>
      <c r="BO900" s="301"/>
    </row>
    <row r="901" spans="1:68" s="158" customFormat="1" ht="12.75" x14ac:dyDescent="0.2">
      <c r="A901" s="294"/>
      <c r="B901" s="294"/>
      <c r="C901" s="580"/>
      <c r="D901" s="583"/>
      <c r="E901" s="583"/>
      <c r="F901" s="583"/>
      <c r="G901" s="583"/>
      <c r="H901" s="589"/>
      <c r="I901" s="299" t="s">
        <v>102</v>
      </c>
      <c r="J901" s="295">
        <v>0.97389999999999999</v>
      </c>
      <c r="K901" s="296"/>
      <c r="L901" s="301">
        <v>0.46000000000000796</v>
      </c>
      <c r="M901" s="301">
        <v>216.62</v>
      </c>
      <c r="N901" s="301">
        <v>0</v>
      </c>
      <c r="O901" s="301">
        <v>216.62</v>
      </c>
      <c r="P901" s="296"/>
      <c r="Q901" s="301">
        <v>0.48</v>
      </c>
      <c r="R901" s="296"/>
      <c r="S901" s="296"/>
      <c r="T901" s="296"/>
      <c r="U901" s="296"/>
      <c r="V901" s="296"/>
      <c r="W901" s="296"/>
      <c r="X901" s="296"/>
      <c r="Y901" s="296"/>
      <c r="Z901" s="296"/>
      <c r="AA901" s="296"/>
      <c r="AB901" s="296"/>
      <c r="AC901" s="296"/>
      <c r="AD901" s="296"/>
      <c r="AE901" s="296"/>
      <c r="AF901" s="296"/>
      <c r="AG901" s="296"/>
      <c r="AH901" s="296"/>
      <c r="AI901" s="296"/>
      <c r="AJ901" s="296"/>
      <c r="AK901" s="296"/>
      <c r="AL901" s="296"/>
      <c r="AM901" s="296"/>
      <c r="AN901" s="302">
        <v>0.14608499999999999</v>
      </c>
      <c r="AO901" s="302">
        <v>0.14608499999999999</v>
      </c>
      <c r="AP901" s="302">
        <v>0.14608499999999999</v>
      </c>
      <c r="AQ901" s="296"/>
      <c r="AR901" s="296"/>
      <c r="AS901" s="296"/>
      <c r="AT901" s="296"/>
      <c r="AU901" s="296"/>
      <c r="AV901" s="302">
        <v>0.14608499999999999</v>
      </c>
      <c r="AW901" s="302">
        <v>0.14608499999999999</v>
      </c>
      <c r="AX901" s="302">
        <v>0.14608499999999999</v>
      </c>
      <c r="AY901" s="302">
        <v>9.7390000000000004E-2</v>
      </c>
      <c r="AZ901" s="296"/>
      <c r="BA901" s="296"/>
      <c r="BB901" s="296"/>
      <c r="BC901" s="296"/>
      <c r="BD901" s="296"/>
      <c r="BE901" s="296"/>
      <c r="BF901" s="296"/>
      <c r="BG901" s="296"/>
      <c r="BH901" s="296"/>
      <c r="BI901" s="296"/>
      <c r="BJ901" s="296"/>
      <c r="BK901" s="296"/>
      <c r="BL901" s="296"/>
      <c r="BM901" s="296"/>
      <c r="BN901" s="296"/>
      <c r="BO901" s="296"/>
    </row>
    <row r="902" spans="1:68" s="158" customFormat="1" ht="12.75" x14ac:dyDescent="0.2">
      <c r="A902" s="287"/>
      <c r="B902" s="297">
        <v>416</v>
      </c>
      <c r="C902" s="580" t="s">
        <v>527</v>
      </c>
      <c r="D902" s="583" t="s">
        <v>1392</v>
      </c>
      <c r="E902" s="583"/>
      <c r="F902" s="583"/>
      <c r="G902" s="583"/>
      <c r="H902" s="589" t="s">
        <v>1365</v>
      </c>
      <c r="I902" s="287"/>
      <c r="J902" s="287"/>
      <c r="K902" s="298">
        <v>259.41000000000003</v>
      </c>
      <c r="L902" s="298">
        <v>259.75</v>
      </c>
      <c r="M902" s="298">
        <v>268.02</v>
      </c>
      <c r="N902" s="298">
        <v>0</v>
      </c>
      <c r="O902" s="298">
        <v>268.02</v>
      </c>
      <c r="P902" s="298">
        <v>268.02</v>
      </c>
      <c r="Q902" s="298">
        <v>268.37</v>
      </c>
      <c r="R902" s="298">
        <v>326.62</v>
      </c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  <c r="AE902" s="298"/>
      <c r="AF902" s="298"/>
      <c r="AG902" s="298"/>
      <c r="AH902" s="298"/>
      <c r="AI902" s="298"/>
      <c r="AJ902" s="298"/>
      <c r="AK902" s="298"/>
      <c r="AL902" s="298"/>
      <c r="AM902" s="298"/>
      <c r="AN902" s="298">
        <v>47.2</v>
      </c>
      <c r="AO902" s="298">
        <v>47.51</v>
      </c>
      <c r="AP902" s="298">
        <v>47.81</v>
      </c>
      <c r="AQ902" s="298"/>
      <c r="AR902" s="298"/>
      <c r="AS902" s="298"/>
      <c r="AT902" s="298"/>
      <c r="AU902" s="298"/>
      <c r="AV902" s="298">
        <v>49.77</v>
      </c>
      <c r="AW902" s="298">
        <v>50.1</v>
      </c>
      <c r="AX902" s="298">
        <v>50.41</v>
      </c>
      <c r="AY902" s="298">
        <v>33.82</v>
      </c>
      <c r="AZ902" s="298"/>
      <c r="BA902" s="298"/>
      <c r="BB902" s="298"/>
      <c r="BC902" s="298"/>
      <c r="BD902" s="298"/>
      <c r="BE902" s="298"/>
      <c r="BF902" s="298"/>
      <c r="BG902" s="298"/>
      <c r="BH902" s="298"/>
      <c r="BI902" s="298"/>
      <c r="BJ902" s="298"/>
      <c r="BK902" s="298"/>
      <c r="BL902" s="301"/>
      <c r="BM902" s="301"/>
      <c r="BN902" s="301"/>
      <c r="BO902" s="301"/>
    </row>
    <row r="903" spans="1:68" s="158" customFormat="1" ht="12.75" x14ac:dyDescent="0.2">
      <c r="A903" s="294"/>
      <c r="B903" s="294"/>
      <c r="C903" s="580"/>
      <c r="D903" s="583"/>
      <c r="E903" s="583"/>
      <c r="F903" s="583"/>
      <c r="G903" s="583"/>
      <c r="H903" s="589"/>
      <c r="I903" s="299" t="s">
        <v>178</v>
      </c>
      <c r="J903" s="295">
        <v>2.6349999999999998E-2</v>
      </c>
      <c r="K903" s="296"/>
      <c r="L903" s="301">
        <v>0.33999999999997499</v>
      </c>
      <c r="M903" s="301">
        <v>259.41000000000003</v>
      </c>
      <c r="N903" s="301">
        <v>0</v>
      </c>
      <c r="O903" s="301">
        <v>259.41000000000003</v>
      </c>
      <c r="P903" s="296"/>
      <c r="Q903" s="301">
        <v>0.35</v>
      </c>
      <c r="R903" s="296"/>
      <c r="S903" s="296"/>
      <c r="T903" s="296"/>
      <c r="U903" s="296"/>
      <c r="V903" s="296"/>
      <c r="W903" s="296"/>
      <c r="X903" s="296"/>
      <c r="Y903" s="296"/>
      <c r="Z903" s="296"/>
      <c r="AA903" s="296"/>
      <c r="AB903" s="296"/>
      <c r="AC903" s="296"/>
      <c r="AD903" s="296"/>
      <c r="AE903" s="296"/>
      <c r="AF903" s="296"/>
      <c r="AG903" s="296"/>
      <c r="AH903" s="296"/>
      <c r="AI903" s="296"/>
      <c r="AJ903" s="296"/>
      <c r="AK903" s="296"/>
      <c r="AL903" s="296"/>
      <c r="AM903" s="296"/>
      <c r="AN903" s="302">
        <v>3.9525000000000003E-3</v>
      </c>
      <c r="AO903" s="302">
        <v>3.9525000000000003E-3</v>
      </c>
      <c r="AP903" s="302">
        <v>3.9525000000000003E-3</v>
      </c>
      <c r="AQ903" s="296"/>
      <c r="AR903" s="296"/>
      <c r="AS903" s="296"/>
      <c r="AT903" s="296"/>
      <c r="AU903" s="296"/>
      <c r="AV903" s="302">
        <v>3.9525000000000003E-3</v>
      </c>
      <c r="AW903" s="302">
        <v>3.9525000000000003E-3</v>
      </c>
      <c r="AX903" s="302">
        <v>3.9525000000000003E-3</v>
      </c>
      <c r="AY903" s="302">
        <v>2.6350000000000002E-3</v>
      </c>
      <c r="AZ903" s="296"/>
      <c r="BA903" s="296"/>
      <c r="BB903" s="296"/>
      <c r="BC903" s="296"/>
      <c r="BD903" s="296"/>
      <c r="BE903" s="296"/>
      <c r="BF903" s="296"/>
      <c r="BG903" s="296"/>
      <c r="BH903" s="296"/>
      <c r="BI903" s="296"/>
      <c r="BJ903" s="296"/>
      <c r="BK903" s="296"/>
      <c r="BL903" s="296"/>
      <c r="BM903" s="296"/>
      <c r="BN903" s="296"/>
      <c r="BO903" s="296"/>
    </row>
    <row r="904" spans="1:68" s="158" customFormat="1" ht="12.75" x14ac:dyDescent="0.2">
      <c r="A904" s="287"/>
      <c r="B904" s="297">
        <v>417</v>
      </c>
      <c r="C904" s="580" t="s">
        <v>527</v>
      </c>
      <c r="D904" s="581" t="s">
        <v>1393</v>
      </c>
      <c r="E904" s="581"/>
      <c r="F904" s="581"/>
      <c r="G904" s="581"/>
      <c r="H904" s="589" t="s">
        <v>1397</v>
      </c>
      <c r="I904" s="287"/>
      <c r="J904" s="287"/>
      <c r="K904" s="298">
        <v>43.25</v>
      </c>
      <c r="L904" s="298">
        <v>43.38</v>
      </c>
      <c r="M904" s="298">
        <v>44.69</v>
      </c>
      <c r="N904" s="298">
        <v>0</v>
      </c>
      <c r="O904" s="298">
        <v>44.69</v>
      </c>
      <c r="P904" s="298">
        <v>44.69</v>
      </c>
      <c r="Q904" s="298">
        <v>44.82</v>
      </c>
      <c r="R904" s="298">
        <v>54.5</v>
      </c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  <c r="AE904" s="298"/>
      <c r="AF904" s="298"/>
      <c r="AG904" s="298"/>
      <c r="AH904" s="298"/>
      <c r="AI904" s="298"/>
      <c r="AJ904" s="298"/>
      <c r="AK904" s="298"/>
      <c r="AL904" s="298"/>
      <c r="AM904" s="298"/>
      <c r="AN904" s="298">
        <v>7.87</v>
      </c>
      <c r="AO904" s="298">
        <v>7.92</v>
      </c>
      <c r="AP904" s="298">
        <v>7.97</v>
      </c>
      <c r="AQ904" s="298"/>
      <c r="AR904" s="298"/>
      <c r="AS904" s="298"/>
      <c r="AT904" s="298"/>
      <c r="AU904" s="298"/>
      <c r="AV904" s="298">
        <v>8.31</v>
      </c>
      <c r="AW904" s="298">
        <v>8.36</v>
      </c>
      <c r="AX904" s="298">
        <v>8.41</v>
      </c>
      <c r="AY904" s="298">
        <v>5.66</v>
      </c>
      <c r="AZ904" s="298"/>
      <c r="BA904" s="298"/>
      <c r="BB904" s="298"/>
      <c r="BC904" s="298"/>
      <c r="BD904" s="298"/>
      <c r="BE904" s="298"/>
      <c r="BF904" s="298"/>
      <c r="BG904" s="298"/>
      <c r="BH904" s="298"/>
      <c r="BI904" s="298"/>
      <c r="BJ904" s="298"/>
      <c r="BK904" s="298"/>
      <c r="BL904" s="301"/>
      <c r="BM904" s="301"/>
      <c r="BN904" s="301"/>
      <c r="BO904" s="301"/>
    </row>
    <row r="905" spans="1:68" s="158" customFormat="1" ht="12.75" x14ac:dyDescent="0.2">
      <c r="A905" s="294"/>
      <c r="B905" s="294"/>
      <c r="C905" s="580"/>
      <c r="D905" s="581"/>
      <c r="E905" s="581"/>
      <c r="F905" s="581"/>
      <c r="G905" s="581"/>
      <c r="H905" s="589"/>
      <c r="I905" s="299" t="s">
        <v>178</v>
      </c>
      <c r="J905" s="295">
        <v>8.8800000000000007E-3</v>
      </c>
      <c r="K905" s="296"/>
      <c r="L905" s="301">
        <v>0.13000000000000256</v>
      </c>
      <c r="M905" s="301">
        <v>43.25</v>
      </c>
      <c r="N905" s="301">
        <v>0</v>
      </c>
      <c r="O905" s="301">
        <v>43.25</v>
      </c>
      <c r="P905" s="296"/>
      <c r="Q905" s="301">
        <v>0.13</v>
      </c>
      <c r="R905" s="296"/>
      <c r="S905" s="296"/>
      <c r="T905" s="296"/>
      <c r="U905" s="296"/>
      <c r="V905" s="296"/>
      <c r="W905" s="296"/>
      <c r="X905" s="296"/>
      <c r="Y905" s="296"/>
      <c r="Z905" s="296"/>
      <c r="AA905" s="296"/>
      <c r="AB905" s="296"/>
      <c r="AC905" s="296"/>
      <c r="AD905" s="296"/>
      <c r="AE905" s="296"/>
      <c r="AF905" s="296"/>
      <c r="AG905" s="296"/>
      <c r="AH905" s="296"/>
      <c r="AI905" s="296"/>
      <c r="AJ905" s="296"/>
      <c r="AK905" s="296"/>
      <c r="AL905" s="296"/>
      <c r="AM905" s="296"/>
      <c r="AN905" s="302">
        <v>1.3320000000000001E-3</v>
      </c>
      <c r="AO905" s="302">
        <v>1.3320000000000001E-3</v>
      </c>
      <c r="AP905" s="302">
        <v>1.3320000000000001E-3</v>
      </c>
      <c r="AQ905" s="296"/>
      <c r="AR905" s="296"/>
      <c r="AS905" s="296"/>
      <c r="AT905" s="296"/>
      <c r="AU905" s="296"/>
      <c r="AV905" s="302">
        <v>1.3320000000000001E-3</v>
      </c>
      <c r="AW905" s="302">
        <v>1.3320000000000001E-3</v>
      </c>
      <c r="AX905" s="302">
        <v>1.3320000000000001E-3</v>
      </c>
      <c r="AY905" s="302">
        <v>8.8800000000000001E-4</v>
      </c>
      <c r="AZ905" s="296"/>
      <c r="BA905" s="296"/>
      <c r="BB905" s="296"/>
      <c r="BC905" s="296"/>
      <c r="BD905" s="296"/>
      <c r="BE905" s="296"/>
      <c r="BF905" s="296"/>
      <c r="BG905" s="296"/>
      <c r="BH905" s="296"/>
      <c r="BI905" s="296"/>
      <c r="BJ905" s="296"/>
      <c r="BK905" s="296"/>
      <c r="BL905" s="296"/>
      <c r="BM905" s="296"/>
      <c r="BN905" s="296"/>
      <c r="BO905" s="296"/>
    </row>
    <row r="906" spans="1:68" s="158" customFormat="1" ht="12.75" x14ac:dyDescent="0.2">
      <c r="A906" s="287"/>
      <c r="B906" s="297">
        <v>418</v>
      </c>
      <c r="C906" s="580" t="s">
        <v>527</v>
      </c>
      <c r="D906" s="581" t="s">
        <v>528</v>
      </c>
      <c r="E906" s="581"/>
      <c r="F906" s="581"/>
      <c r="G906" s="581"/>
      <c r="H906" s="589" t="s">
        <v>1398</v>
      </c>
      <c r="I906" s="287"/>
      <c r="J906" s="287"/>
      <c r="K906" s="298">
        <v>689.16</v>
      </c>
      <c r="L906" s="298">
        <v>689.16</v>
      </c>
      <c r="M906" s="298">
        <v>712.04</v>
      </c>
      <c r="N906" s="298">
        <v>0</v>
      </c>
      <c r="O906" s="298">
        <v>712.04</v>
      </c>
      <c r="P906" s="298">
        <v>712.04</v>
      </c>
      <c r="Q906" s="298">
        <v>712.04</v>
      </c>
      <c r="R906" s="298">
        <v>867.24</v>
      </c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  <c r="AE906" s="298"/>
      <c r="AF906" s="298"/>
      <c r="AG906" s="298"/>
      <c r="AH906" s="298"/>
      <c r="AI906" s="298"/>
      <c r="AJ906" s="298"/>
      <c r="AK906" s="298"/>
      <c r="AL906" s="298"/>
      <c r="AM906" s="298"/>
      <c r="AN906" s="298">
        <v>125.41</v>
      </c>
      <c r="AO906" s="298">
        <v>126.22</v>
      </c>
      <c r="AP906" s="298">
        <v>127.04</v>
      </c>
      <c r="AQ906" s="298"/>
      <c r="AR906" s="298"/>
      <c r="AS906" s="298"/>
      <c r="AT906" s="298"/>
      <c r="AU906" s="298"/>
      <c r="AV906" s="298">
        <v>132.08000000000001</v>
      </c>
      <c r="AW906" s="298">
        <v>132.94</v>
      </c>
      <c r="AX906" s="298">
        <v>133.80000000000001</v>
      </c>
      <c r="AY906" s="298">
        <v>89.75</v>
      </c>
      <c r="AZ906" s="298"/>
      <c r="BA906" s="298"/>
      <c r="BB906" s="298"/>
      <c r="BC906" s="298"/>
      <c r="BD906" s="298"/>
      <c r="BE906" s="298"/>
      <c r="BF906" s="298"/>
      <c r="BG906" s="298"/>
      <c r="BH906" s="298"/>
      <c r="BI906" s="298"/>
      <c r="BJ906" s="298"/>
      <c r="BK906" s="298"/>
      <c r="BL906" s="301"/>
      <c r="BM906" s="301"/>
      <c r="BN906" s="301"/>
      <c r="BO906" s="301"/>
    </row>
    <row r="907" spans="1:68" s="158" customFormat="1" ht="12.75" x14ac:dyDescent="0.2">
      <c r="A907" s="294"/>
      <c r="B907" s="294"/>
      <c r="C907" s="580"/>
      <c r="D907" s="581"/>
      <c r="E907" s="581"/>
      <c r="F907" s="581"/>
      <c r="G907" s="581"/>
      <c r="H907" s="589"/>
      <c r="I907" s="299" t="s">
        <v>178</v>
      </c>
      <c r="J907" s="295">
        <v>7.3039999999999994E-2</v>
      </c>
      <c r="K907" s="296"/>
      <c r="L907" s="301">
        <v>0</v>
      </c>
      <c r="M907" s="301">
        <v>689.16</v>
      </c>
      <c r="N907" s="301">
        <v>0</v>
      </c>
      <c r="O907" s="301">
        <v>689.16</v>
      </c>
      <c r="P907" s="296"/>
      <c r="Q907" s="301"/>
      <c r="R907" s="296"/>
      <c r="S907" s="296"/>
      <c r="T907" s="296"/>
      <c r="U907" s="296"/>
      <c r="V907" s="296"/>
      <c r="W907" s="296"/>
      <c r="X907" s="296"/>
      <c r="Y907" s="296"/>
      <c r="Z907" s="296"/>
      <c r="AA907" s="296"/>
      <c r="AB907" s="296"/>
      <c r="AC907" s="296"/>
      <c r="AD907" s="296"/>
      <c r="AE907" s="296"/>
      <c r="AF907" s="296"/>
      <c r="AG907" s="296"/>
      <c r="AH907" s="296"/>
      <c r="AI907" s="296"/>
      <c r="AJ907" s="296"/>
      <c r="AK907" s="296"/>
      <c r="AL907" s="296"/>
      <c r="AM907" s="296"/>
      <c r="AN907" s="302">
        <v>1.0956E-2</v>
      </c>
      <c r="AO907" s="302">
        <v>1.0956E-2</v>
      </c>
      <c r="AP907" s="302">
        <v>1.0956E-2</v>
      </c>
      <c r="AQ907" s="296"/>
      <c r="AR907" s="296"/>
      <c r="AS907" s="296"/>
      <c r="AT907" s="296"/>
      <c r="AU907" s="296"/>
      <c r="AV907" s="302">
        <v>1.0956E-2</v>
      </c>
      <c r="AW907" s="302">
        <v>1.0956E-2</v>
      </c>
      <c r="AX907" s="302">
        <v>1.0956E-2</v>
      </c>
      <c r="AY907" s="302">
        <v>7.3039999999999997E-3</v>
      </c>
      <c r="AZ907" s="296"/>
      <c r="BA907" s="296"/>
      <c r="BB907" s="296"/>
      <c r="BC907" s="296"/>
      <c r="BD907" s="296"/>
      <c r="BE907" s="296"/>
      <c r="BF907" s="296"/>
      <c r="BG907" s="296"/>
      <c r="BH907" s="296"/>
      <c r="BI907" s="296"/>
      <c r="BJ907" s="296"/>
      <c r="BK907" s="296"/>
      <c r="BL907" s="296"/>
      <c r="BM907" s="296"/>
      <c r="BN907" s="296"/>
      <c r="BO907" s="296"/>
    </row>
    <row r="908" spans="1:68" s="158" customFormat="1" ht="12.75" x14ac:dyDescent="0.2">
      <c r="A908" s="287"/>
      <c r="B908" s="297">
        <v>419</v>
      </c>
      <c r="C908" s="580" t="s">
        <v>527</v>
      </c>
      <c r="D908" s="581" t="s">
        <v>1389</v>
      </c>
      <c r="E908" s="581"/>
      <c r="F908" s="581"/>
      <c r="G908" s="581"/>
      <c r="H908" s="582" t="s">
        <v>1379</v>
      </c>
      <c r="I908" s="287"/>
      <c r="J908" s="287"/>
      <c r="K908" s="298">
        <v>6.23</v>
      </c>
      <c r="L908" s="298">
        <v>6.23</v>
      </c>
      <c r="M908" s="298">
        <v>6.44</v>
      </c>
      <c r="N908" s="298">
        <v>0</v>
      </c>
      <c r="O908" s="298">
        <v>6.44</v>
      </c>
      <c r="P908" s="298">
        <v>6.44</v>
      </c>
      <c r="Q908" s="298">
        <v>6.44</v>
      </c>
      <c r="R908" s="298">
        <v>7.879999999999999</v>
      </c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  <c r="AE908" s="298"/>
      <c r="AF908" s="298"/>
      <c r="AG908" s="298"/>
      <c r="AH908" s="298"/>
      <c r="AI908" s="298"/>
      <c r="AJ908" s="298"/>
      <c r="AK908" s="298"/>
      <c r="AL908" s="298"/>
      <c r="AM908" s="298"/>
      <c r="AN908" s="298">
        <v>1.1399999999999999</v>
      </c>
      <c r="AO908" s="298">
        <v>1.1499999999999999</v>
      </c>
      <c r="AP908" s="298">
        <v>1.1499999999999999</v>
      </c>
      <c r="AQ908" s="298"/>
      <c r="AR908" s="298"/>
      <c r="AS908" s="298"/>
      <c r="AT908" s="298"/>
      <c r="AU908" s="298"/>
      <c r="AV908" s="298">
        <v>1.2</v>
      </c>
      <c r="AW908" s="298">
        <v>1.21</v>
      </c>
      <c r="AX908" s="298">
        <v>1.22</v>
      </c>
      <c r="AY908" s="298">
        <v>0.81</v>
      </c>
      <c r="AZ908" s="298"/>
      <c r="BA908" s="298"/>
      <c r="BB908" s="298"/>
      <c r="BC908" s="298"/>
      <c r="BD908" s="298"/>
      <c r="BE908" s="298"/>
      <c r="BF908" s="298"/>
      <c r="BG908" s="298"/>
      <c r="BH908" s="298"/>
      <c r="BI908" s="298"/>
      <c r="BJ908" s="298"/>
      <c r="BK908" s="298"/>
      <c r="BL908" s="301"/>
      <c r="BM908" s="301"/>
      <c r="BN908" s="301"/>
      <c r="BO908" s="301"/>
    </row>
    <row r="909" spans="1:68" s="158" customFormat="1" ht="12.75" x14ac:dyDescent="0.2">
      <c r="A909" s="294"/>
      <c r="B909" s="294"/>
      <c r="C909" s="580"/>
      <c r="D909" s="581"/>
      <c r="E909" s="581"/>
      <c r="F909" s="581"/>
      <c r="G909" s="581"/>
      <c r="H909" s="582"/>
      <c r="I909" s="299" t="s">
        <v>178</v>
      </c>
      <c r="J909" s="295">
        <v>1.6100000000000001E-3</v>
      </c>
      <c r="K909" s="296"/>
      <c r="L909" s="301">
        <v>0</v>
      </c>
      <c r="M909" s="301">
        <v>6.23</v>
      </c>
      <c r="N909" s="301">
        <v>0</v>
      </c>
      <c r="O909" s="301">
        <v>6.23</v>
      </c>
      <c r="P909" s="296"/>
      <c r="Q909" s="301"/>
      <c r="R909" s="296"/>
      <c r="S909" s="296"/>
      <c r="T909" s="296"/>
      <c r="U909" s="296"/>
      <c r="V909" s="296"/>
      <c r="W909" s="296"/>
      <c r="X909" s="296"/>
      <c r="Y909" s="296"/>
      <c r="Z909" s="296"/>
      <c r="AA909" s="296"/>
      <c r="AB909" s="296"/>
      <c r="AC909" s="296"/>
      <c r="AD909" s="296"/>
      <c r="AE909" s="296"/>
      <c r="AF909" s="296"/>
      <c r="AG909" s="296"/>
      <c r="AH909" s="296"/>
      <c r="AI909" s="296"/>
      <c r="AJ909" s="296"/>
      <c r="AK909" s="296"/>
      <c r="AL909" s="296"/>
      <c r="AM909" s="296"/>
      <c r="AN909" s="302">
        <v>2.4149999999999999E-4</v>
      </c>
      <c r="AO909" s="302">
        <v>2.4149999999999999E-4</v>
      </c>
      <c r="AP909" s="302">
        <v>2.4149999999999999E-4</v>
      </c>
      <c r="AQ909" s="296"/>
      <c r="AR909" s="296"/>
      <c r="AS909" s="296"/>
      <c r="AT909" s="296"/>
      <c r="AU909" s="296"/>
      <c r="AV909" s="302">
        <v>2.4149999999999999E-4</v>
      </c>
      <c r="AW909" s="302">
        <v>2.4149999999999999E-4</v>
      </c>
      <c r="AX909" s="302">
        <v>2.4149999999999999E-4</v>
      </c>
      <c r="AY909" s="302">
        <v>1.6100000000000001E-4</v>
      </c>
      <c r="AZ909" s="296"/>
      <c r="BA909" s="296"/>
      <c r="BB909" s="296"/>
      <c r="BC909" s="296"/>
      <c r="BD909" s="296"/>
      <c r="BE909" s="296"/>
      <c r="BF909" s="296"/>
      <c r="BG909" s="296"/>
      <c r="BH909" s="296"/>
      <c r="BI909" s="296"/>
      <c r="BJ909" s="296"/>
      <c r="BK909" s="296"/>
      <c r="BL909" s="296"/>
      <c r="BM909" s="296"/>
      <c r="BN909" s="296"/>
      <c r="BO909" s="296"/>
      <c r="BP909"/>
    </row>
    <row r="910" spans="1:68" s="158" customFormat="1" ht="12.75" x14ac:dyDescent="0.2">
      <c r="A910" s="287"/>
      <c r="B910" s="297">
        <v>420</v>
      </c>
      <c r="C910" s="580" t="s">
        <v>527</v>
      </c>
      <c r="D910" s="581" t="s">
        <v>1390</v>
      </c>
      <c r="E910" s="581"/>
      <c r="F910" s="581"/>
      <c r="G910" s="581"/>
      <c r="H910" s="582" t="s">
        <v>1399</v>
      </c>
      <c r="I910" s="287"/>
      <c r="J910" s="287"/>
      <c r="K910" s="298">
        <v>436.16</v>
      </c>
      <c r="L910" s="298">
        <v>436.16</v>
      </c>
      <c r="M910" s="298">
        <v>450.64</v>
      </c>
      <c r="N910" s="298">
        <v>0</v>
      </c>
      <c r="O910" s="298">
        <v>450.64</v>
      </c>
      <c r="P910" s="298">
        <v>450.64</v>
      </c>
      <c r="Q910" s="298">
        <v>450.64</v>
      </c>
      <c r="R910" s="298">
        <v>548.86</v>
      </c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  <c r="AE910" s="298"/>
      <c r="AF910" s="298"/>
      <c r="AG910" s="298"/>
      <c r="AH910" s="298"/>
      <c r="AI910" s="298"/>
      <c r="AJ910" s="298"/>
      <c r="AK910" s="298"/>
      <c r="AL910" s="298"/>
      <c r="AM910" s="298"/>
      <c r="AN910" s="298">
        <v>79.37</v>
      </c>
      <c r="AO910" s="298">
        <v>79.89</v>
      </c>
      <c r="AP910" s="298">
        <v>80.400000000000006</v>
      </c>
      <c r="AQ910" s="298"/>
      <c r="AR910" s="298"/>
      <c r="AS910" s="298"/>
      <c r="AT910" s="298"/>
      <c r="AU910" s="298"/>
      <c r="AV910" s="298">
        <v>83.59</v>
      </c>
      <c r="AW910" s="298">
        <v>84.14</v>
      </c>
      <c r="AX910" s="298">
        <v>84.68</v>
      </c>
      <c r="AY910" s="298">
        <v>56.79</v>
      </c>
      <c r="AZ910" s="298"/>
      <c r="BA910" s="298"/>
      <c r="BB910" s="298"/>
      <c r="BC910" s="298"/>
      <c r="BD910" s="298"/>
      <c r="BE910" s="298"/>
      <c r="BF910" s="298"/>
      <c r="BG910" s="298"/>
      <c r="BH910" s="298"/>
      <c r="BI910" s="298"/>
      <c r="BJ910" s="298"/>
      <c r="BK910" s="298"/>
      <c r="BL910" s="301"/>
      <c r="BM910" s="301"/>
      <c r="BN910" s="301"/>
      <c r="BO910" s="301"/>
      <c r="BP910" s="77"/>
    </row>
    <row r="911" spans="1:68" s="158" customFormat="1" ht="12.75" x14ac:dyDescent="0.2">
      <c r="A911" s="294"/>
      <c r="B911" s="294"/>
      <c r="C911" s="580"/>
      <c r="D911" s="581"/>
      <c r="E911" s="581"/>
      <c r="F911" s="581"/>
      <c r="G911" s="581"/>
      <c r="H911" s="582"/>
      <c r="I911" s="299" t="s">
        <v>178</v>
      </c>
      <c r="J911" s="295">
        <v>0.10959000000000001</v>
      </c>
      <c r="K911" s="296"/>
      <c r="L911" s="301">
        <v>0</v>
      </c>
      <c r="M911" s="301">
        <v>436.16</v>
      </c>
      <c r="N911" s="301">
        <v>0</v>
      </c>
      <c r="O911" s="301">
        <v>436.16</v>
      </c>
      <c r="P911" s="296"/>
      <c r="Q911" s="301"/>
      <c r="R911" s="296"/>
      <c r="S911" s="296"/>
      <c r="T911" s="296"/>
      <c r="U911" s="296"/>
      <c r="V911" s="296"/>
      <c r="W911" s="296"/>
      <c r="X911" s="296"/>
      <c r="Y911" s="296"/>
      <c r="Z911" s="296"/>
      <c r="AA911" s="296"/>
      <c r="AB911" s="296"/>
      <c r="AC911" s="296"/>
      <c r="AD911" s="296"/>
      <c r="AE911" s="296"/>
      <c r="AF911" s="296"/>
      <c r="AG911" s="296"/>
      <c r="AH911" s="296"/>
      <c r="AI911" s="296"/>
      <c r="AJ911" s="296"/>
      <c r="AK911" s="296"/>
      <c r="AL911" s="296"/>
      <c r="AM911" s="296"/>
      <c r="AN911" s="302">
        <v>1.6438500000000002E-2</v>
      </c>
      <c r="AO911" s="302">
        <v>1.6438500000000002E-2</v>
      </c>
      <c r="AP911" s="302">
        <v>1.6438500000000002E-2</v>
      </c>
      <c r="AQ911" s="296"/>
      <c r="AR911" s="296"/>
      <c r="AS911" s="296"/>
      <c r="AT911" s="296"/>
      <c r="AU911" s="296"/>
      <c r="AV911" s="302">
        <v>1.6438500000000002E-2</v>
      </c>
      <c r="AW911" s="302">
        <v>1.6438500000000002E-2</v>
      </c>
      <c r="AX911" s="302">
        <v>1.6438500000000002E-2</v>
      </c>
      <c r="AY911" s="302">
        <v>1.0959E-2</v>
      </c>
      <c r="AZ911" s="296"/>
      <c r="BA911" s="296"/>
      <c r="BB911" s="296"/>
      <c r="BC911" s="296"/>
      <c r="BD911" s="296"/>
      <c r="BE911" s="296"/>
      <c r="BF911" s="296"/>
      <c r="BG911" s="296"/>
      <c r="BH911" s="296"/>
      <c r="BI911" s="296"/>
      <c r="BJ911" s="296"/>
      <c r="BK911" s="296"/>
      <c r="BL911" s="296"/>
      <c r="BM911" s="296"/>
      <c r="BN911" s="296"/>
      <c r="BO911" s="296"/>
      <c r="BP911"/>
    </row>
    <row r="912" spans="1:68" s="158" customFormat="1" ht="12.75" x14ac:dyDescent="0.2">
      <c r="A912" s="287"/>
      <c r="B912" s="297">
        <v>421</v>
      </c>
      <c r="C912" s="580" t="s">
        <v>527</v>
      </c>
      <c r="D912" s="581" t="s">
        <v>1391</v>
      </c>
      <c r="E912" s="581"/>
      <c r="F912" s="581"/>
      <c r="G912" s="581"/>
      <c r="H912" s="582" t="s">
        <v>1400</v>
      </c>
      <c r="I912" s="287"/>
      <c r="J912" s="287"/>
      <c r="K912" s="298">
        <v>-10.59</v>
      </c>
      <c r="L912" s="298">
        <v>-10.71</v>
      </c>
      <c r="M912" s="298">
        <v>-10.94</v>
      </c>
      <c r="N912" s="298">
        <v>0</v>
      </c>
      <c r="O912" s="298">
        <v>-10.94</v>
      </c>
      <c r="P912" s="298">
        <v>-10.94</v>
      </c>
      <c r="Q912" s="298">
        <v>-11.059999999999999</v>
      </c>
      <c r="R912" s="298">
        <v>-13.370000000000001</v>
      </c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  <c r="AE912" s="298"/>
      <c r="AF912" s="298"/>
      <c r="AG912" s="298"/>
      <c r="AH912" s="298"/>
      <c r="AI912" s="298"/>
      <c r="AJ912" s="298"/>
      <c r="AK912" s="298"/>
      <c r="AL912" s="298"/>
      <c r="AM912" s="298"/>
      <c r="AN912" s="298">
        <v>-1.93</v>
      </c>
      <c r="AO912" s="298">
        <v>-1.94</v>
      </c>
      <c r="AP912" s="298">
        <v>-1.95</v>
      </c>
      <c r="AQ912" s="298"/>
      <c r="AR912" s="298"/>
      <c r="AS912" s="298"/>
      <c r="AT912" s="298"/>
      <c r="AU912" s="298"/>
      <c r="AV912" s="298">
        <v>-2.0499999999999998</v>
      </c>
      <c r="AW912" s="298">
        <v>-2.06</v>
      </c>
      <c r="AX912" s="298">
        <v>-2.0699999999999998</v>
      </c>
      <c r="AY912" s="298">
        <v>-1.37</v>
      </c>
      <c r="AZ912" s="298"/>
      <c r="BA912" s="298"/>
      <c r="BB912" s="298"/>
      <c r="BC912" s="298"/>
      <c r="BD912" s="298"/>
      <c r="BE912" s="298"/>
      <c r="BF912" s="298"/>
      <c r="BG912" s="298"/>
      <c r="BH912" s="298"/>
      <c r="BI912" s="298"/>
      <c r="BJ912" s="298"/>
      <c r="BK912" s="298"/>
      <c r="BL912" s="301"/>
      <c r="BM912" s="301"/>
      <c r="BN912" s="301"/>
      <c r="BO912" s="301"/>
      <c r="BP912" s="77"/>
    </row>
    <row r="913" spans="1:68" s="158" customFormat="1" ht="12.75" x14ac:dyDescent="0.2">
      <c r="A913" s="294"/>
      <c r="B913" s="294"/>
      <c r="C913" s="580"/>
      <c r="D913" s="581"/>
      <c r="E913" s="581"/>
      <c r="F913" s="581"/>
      <c r="G913" s="581"/>
      <c r="H913" s="582"/>
      <c r="I913" s="299" t="s">
        <v>178</v>
      </c>
      <c r="J913" s="295">
        <v>-1.7899999999999999E-3</v>
      </c>
      <c r="K913" s="296"/>
      <c r="L913" s="301">
        <v>-0.12000000000000099</v>
      </c>
      <c r="M913" s="301">
        <v>-10.59</v>
      </c>
      <c r="N913" s="301">
        <v>0</v>
      </c>
      <c r="O913" s="301">
        <v>-10.59</v>
      </c>
      <c r="P913" s="296"/>
      <c r="Q913" s="301">
        <v>-0.12</v>
      </c>
      <c r="R913" s="296"/>
      <c r="S913" s="296"/>
      <c r="T913" s="296"/>
      <c r="U913" s="296"/>
      <c r="V913" s="296"/>
      <c r="W913" s="296"/>
      <c r="X913" s="296"/>
      <c r="Y913" s="296"/>
      <c r="Z913" s="296"/>
      <c r="AA913" s="296"/>
      <c r="AB913" s="296"/>
      <c r="AC913" s="296"/>
      <c r="AD913" s="296"/>
      <c r="AE913" s="296"/>
      <c r="AF913" s="296"/>
      <c r="AG913" s="296"/>
      <c r="AH913" s="296"/>
      <c r="AI913" s="296"/>
      <c r="AJ913" s="296"/>
      <c r="AK913" s="296"/>
      <c r="AL913" s="296"/>
      <c r="AM913" s="296"/>
      <c r="AN913" s="302">
        <v>-2.6850000000000002E-4</v>
      </c>
      <c r="AO913" s="302">
        <v>-2.6850000000000002E-4</v>
      </c>
      <c r="AP913" s="302">
        <v>-2.6850000000000002E-4</v>
      </c>
      <c r="AQ913" s="296"/>
      <c r="AR913" s="296"/>
      <c r="AS913" s="296"/>
      <c r="AT913" s="296"/>
      <c r="AU913" s="296"/>
      <c r="AV913" s="302">
        <v>-2.6850000000000002E-4</v>
      </c>
      <c r="AW913" s="302">
        <v>-2.6850000000000002E-4</v>
      </c>
      <c r="AX913" s="302">
        <v>-2.6850000000000002E-4</v>
      </c>
      <c r="AY913" s="302">
        <v>-1.7899999999999999E-4</v>
      </c>
      <c r="AZ913" s="296"/>
      <c r="BA913" s="296"/>
      <c r="BB913" s="296"/>
      <c r="BC913" s="296"/>
      <c r="BD913" s="296"/>
      <c r="BE913" s="296"/>
      <c r="BF913" s="296"/>
      <c r="BG913" s="296"/>
      <c r="BH913" s="296"/>
      <c r="BI913" s="296"/>
      <c r="BJ913" s="296"/>
      <c r="BK913" s="296"/>
      <c r="BL913" s="296"/>
      <c r="BM913" s="296"/>
      <c r="BN913" s="296"/>
      <c r="BO913" s="296"/>
      <c r="BP913"/>
    </row>
    <row r="914" spans="1:68" s="158" customFormat="1" ht="12.75" x14ac:dyDescent="0.2">
      <c r="A914" s="287"/>
      <c r="B914" s="297">
        <v>422</v>
      </c>
      <c r="C914" s="580" t="s">
        <v>527</v>
      </c>
      <c r="D914" s="581" t="s">
        <v>1401</v>
      </c>
      <c r="E914" s="581"/>
      <c r="F914" s="581"/>
      <c r="G914" s="581"/>
      <c r="H914" s="582" t="s">
        <v>1402</v>
      </c>
      <c r="I914" s="287"/>
      <c r="J914" s="287"/>
      <c r="K914" s="298">
        <v>-14.83</v>
      </c>
      <c r="L914" s="298">
        <v>-14.83</v>
      </c>
      <c r="M914" s="298">
        <v>-15.32</v>
      </c>
      <c r="N914" s="298">
        <v>0</v>
      </c>
      <c r="O914" s="298">
        <v>-15.32</v>
      </c>
      <c r="P914" s="298">
        <v>-15.32</v>
      </c>
      <c r="Q914" s="298">
        <v>-15.32</v>
      </c>
      <c r="R914" s="298">
        <v>-18.669999999999998</v>
      </c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  <c r="AE914" s="298"/>
      <c r="AF914" s="298"/>
      <c r="AG914" s="298"/>
      <c r="AH914" s="298"/>
      <c r="AI914" s="298"/>
      <c r="AJ914" s="298"/>
      <c r="AK914" s="298"/>
      <c r="AL914" s="298"/>
      <c r="AM914" s="298"/>
      <c r="AN914" s="298">
        <v>-2.7</v>
      </c>
      <c r="AO914" s="298">
        <v>-2.72</v>
      </c>
      <c r="AP914" s="298">
        <v>-2.74</v>
      </c>
      <c r="AQ914" s="298"/>
      <c r="AR914" s="298"/>
      <c r="AS914" s="298"/>
      <c r="AT914" s="298"/>
      <c r="AU914" s="298"/>
      <c r="AV914" s="298">
        <v>-2.84</v>
      </c>
      <c r="AW914" s="298">
        <v>-2.86</v>
      </c>
      <c r="AX914" s="298">
        <v>-2.88</v>
      </c>
      <c r="AY914" s="298">
        <v>-1.93</v>
      </c>
      <c r="AZ914" s="298"/>
      <c r="BA914" s="298"/>
      <c r="BB914" s="298"/>
      <c r="BC914" s="298"/>
      <c r="BD914" s="298"/>
      <c r="BE914" s="298"/>
      <c r="BF914" s="298"/>
      <c r="BG914" s="298"/>
      <c r="BH914" s="298"/>
      <c r="BI914" s="298"/>
      <c r="BJ914" s="298"/>
      <c r="BK914" s="298"/>
      <c r="BL914" s="301"/>
      <c r="BM914" s="301"/>
      <c r="BN914" s="301"/>
      <c r="BO914" s="301"/>
      <c r="BP914" s="77"/>
    </row>
    <row r="915" spans="1:68" s="158" customFormat="1" ht="12.75" x14ac:dyDescent="0.2">
      <c r="A915" s="294"/>
      <c r="B915" s="294"/>
      <c r="C915" s="580"/>
      <c r="D915" s="581"/>
      <c r="E915" s="581"/>
      <c r="F915" s="581"/>
      <c r="G915" s="581"/>
      <c r="H915" s="582"/>
      <c r="I915" s="299" t="s">
        <v>178</v>
      </c>
      <c r="J915" s="295">
        <v>-1.7899999999999999E-3</v>
      </c>
      <c r="K915" s="296"/>
      <c r="L915" s="301">
        <v>0</v>
      </c>
      <c r="M915" s="301">
        <v>-14.83</v>
      </c>
      <c r="N915" s="301">
        <v>0</v>
      </c>
      <c r="O915" s="301">
        <v>-14.83</v>
      </c>
      <c r="P915" s="296"/>
      <c r="Q915" s="301"/>
      <c r="R915" s="296"/>
      <c r="S915" s="296"/>
      <c r="T915" s="296"/>
      <c r="U915" s="296"/>
      <c r="V915" s="296"/>
      <c r="W915" s="296"/>
      <c r="X915" s="296"/>
      <c r="Y915" s="296"/>
      <c r="Z915" s="296"/>
      <c r="AA915" s="296"/>
      <c r="AB915" s="296"/>
      <c r="AC915" s="296"/>
      <c r="AD915" s="296"/>
      <c r="AE915" s="296"/>
      <c r="AF915" s="296"/>
      <c r="AG915" s="296"/>
      <c r="AH915" s="296"/>
      <c r="AI915" s="296"/>
      <c r="AJ915" s="296"/>
      <c r="AK915" s="296"/>
      <c r="AL915" s="296"/>
      <c r="AM915" s="296"/>
      <c r="AN915" s="302">
        <v>-2.6850000000000002E-4</v>
      </c>
      <c r="AO915" s="302">
        <v>-2.6850000000000002E-4</v>
      </c>
      <c r="AP915" s="302">
        <v>-2.6850000000000002E-4</v>
      </c>
      <c r="AQ915" s="296"/>
      <c r="AR915" s="296"/>
      <c r="AS915" s="296"/>
      <c r="AT915" s="296"/>
      <c r="AU915" s="296"/>
      <c r="AV915" s="302">
        <v>-2.6850000000000002E-4</v>
      </c>
      <c r="AW915" s="302">
        <v>-2.6850000000000002E-4</v>
      </c>
      <c r="AX915" s="302">
        <v>-2.6850000000000002E-4</v>
      </c>
      <c r="AY915" s="302">
        <v>-1.7899999999999999E-4</v>
      </c>
      <c r="AZ915" s="296"/>
      <c r="BA915" s="296"/>
      <c r="BB915" s="296"/>
      <c r="BC915" s="296"/>
      <c r="BD915" s="296"/>
      <c r="BE915" s="296"/>
      <c r="BF915" s="296"/>
      <c r="BG915" s="296"/>
      <c r="BH915" s="296"/>
      <c r="BI915" s="296"/>
      <c r="BJ915" s="296"/>
      <c r="BK915" s="296"/>
      <c r="BL915" s="296"/>
      <c r="BM915" s="296"/>
      <c r="BN915" s="296"/>
      <c r="BO915" s="296"/>
      <c r="BP915"/>
    </row>
    <row r="916" spans="1:68" s="158" customFormat="1" ht="12.75" x14ac:dyDescent="0.2">
      <c r="A916" s="287"/>
      <c r="B916" s="297">
        <v>423</v>
      </c>
      <c r="C916" s="580" t="s">
        <v>527</v>
      </c>
      <c r="D916" s="581" t="s">
        <v>1393</v>
      </c>
      <c r="E916" s="581"/>
      <c r="F916" s="581"/>
      <c r="G916" s="581"/>
      <c r="H916" s="589" t="s">
        <v>1403</v>
      </c>
      <c r="I916" s="287"/>
      <c r="J916" s="287"/>
      <c r="K916" s="298">
        <v>16.23</v>
      </c>
      <c r="L916" s="298">
        <v>16.28</v>
      </c>
      <c r="M916" s="298">
        <v>16.77</v>
      </c>
      <c r="N916" s="298">
        <v>0</v>
      </c>
      <c r="O916" s="298">
        <v>16.77</v>
      </c>
      <c r="P916" s="298">
        <v>16.77</v>
      </c>
      <c r="Q916" s="298">
        <v>16.82</v>
      </c>
      <c r="R916" s="298">
        <v>20.51</v>
      </c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298"/>
      <c r="AH916" s="298"/>
      <c r="AI916" s="298"/>
      <c r="AJ916" s="298"/>
      <c r="AK916" s="298"/>
      <c r="AL916" s="298"/>
      <c r="AM916" s="298"/>
      <c r="AN916" s="298">
        <v>2.96</v>
      </c>
      <c r="AO916" s="298">
        <v>2.98</v>
      </c>
      <c r="AP916" s="298">
        <v>3</v>
      </c>
      <c r="AQ916" s="298"/>
      <c r="AR916" s="298"/>
      <c r="AS916" s="298"/>
      <c r="AT916" s="298"/>
      <c r="AU916" s="298"/>
      <c r="AV916" s="298">
        <v>3.13</v>
      </c>
      <c r="AW916" s="298">
        <v>3.15</v>
      </c>
      <c r="AX916" s="298">
        <v>3.17</v>
      </c>
      <c r="AY916" s="298">
        <v>2.12</v>
      </c>
      <c r="AZ916" s="298"/>
      <c r="BA916" s="298"/>
      <c r="BB916" s="298"/>
      <c r="BC916" s="298"/>
      <c r="BD916" s="298"/>
      <c r="BE916" s="298"/>
      <c r="BF916" s="298"/>
      <c r="BG916" s="298"/>
      <c r="BH916" s="298"/>
      <c r="BI916" s="298"/>
      <c r="BJ916" s="298"/>
      <c r="BK916" s="298"/>
      <c r="BL916" s="301"/>
      <c r="BM916" s="301"/>
      <c r="BN916" s="301"/>
      <c r="BO916" s="301"/>
      <c r="BP916" s="77"/>
    </row>
    <row r="917" spans="1:68" s="158" customFormat="1" ht="12.75" x14ac:dyDescent="0.2">
      <c r="A917" s="294"/>
      <c r="B917" s="294"/>
      <c r="C917" s="580"/>
      <c r="D917" s="581"/>
      <c r="E917" s="581"/>
      <c r="F917" s="581"/>
      <c r="G917" s="581"/>
      <c r="H917" s="589"/>
      <c r="I917" s="299" t="s">
        <v>178</v>
      </c>
      <c r="J917" s="295">
        <v>3.3300000000000001E-3</v>
      </c>
      <c r="K917" s="296"/>
      <c r="L917" s="301">
        <v>5.0000000000000711E-2</v>
      </c>
      <c r="M917" s="301">
        <v>16.23</v>
      </c>
      <c r="N917" s="301">
        <v>0</v>
      </c>
      <c r="O917" s="301">
        <v>16.23</v>
      </c>
      <c r="P917" s="296"/>
      <c r="Q917" s="301">
        <v>0.05</v>
      </c>
      <c r="R917" s="296"/>
      <c r="S917" s="296"/>
      <c r="T917" s="296"/>
      <c r="U917" s="296"/>
      <c r="V917" s="296"/>
      <c r="W917" s="296"/>
      <c r="X917" s="296"/>
      <c r="Y917" s="296"/>
      <c r="Z917" s="296"/>
      <c r="AA917" s="296"/>
      <c r="AB917" s="296"/>
      <c r="AC917" s="296"/>
      <c r="AD917" s="296"/>
      <c r="AE917" s="296"/>
      <c r="AF917" s="296"/>
      <c r="AG917" s="296"/>
      <c r="AH917" s="296"/>
      <c r="AI917" s="296"/>
      <c r="AJ917" s="296"/>
      <c r="AK917" s="296"/>
      <c r="AL917" s="296"/>
      <c r="AM917" s="296"/>
      <c r="AN917" s="302">
        <v>4.9950000000000005E-4</v>
      </c>
      <c r="AO917" s="302">
        <v>4.9950000000000005E-4</v>
      </c>
      <c r="AP917" s="302">
        <v>4.9950000000000005E-4</v>
      </c>
      <c r="AQ917" s="296"/>
      <c r="AR917" s="296"/>
      <c r="AS917" s="296"/>
      <c r="AT917" s="296"/>
      <c r="AU917" s="296"/>
      <c r="AV917" s="302">
        <v>4.9950000000000005E-4</v>
      </c>
      <c r="AW917" s="302">
        <v>4.9950000000000005E-4</v>
      </c>
      <c r="AX917" s="302">
        <v>4.9950000000000005E-4</v>
      </c>
      <c r="AY917" s="302">
        <v>3.3300000000000002E-4</v>
      </c>
      <c r="AZ917" s="296"/>
      <c r="BA917" s="296"/>
      <c r="BB917" s="296"/>
      <c r="BC917" s="296"/>
      <c r="BD917" s="296"/>
      <c r="BE917" s="296"/>
      <c r="BF917" s="296"/>
      <c r="BG917" s="296"/>
      <c r="BH917" s="296"/>
      <c r="BI917" s="296"/>
      <c r="BJ917" s="296"/>
      <c r="BK917" s="296"/>
      <c r="BL917" s="296"/>
      <c r="BM917" s="296"/>
      <c r="BN917" s="296"/>
      <c r="BO917" s="296"/>
      <c r="BP917"/>
    </row>
    <row r="918" spans="1:68" s="158" customFormat="1" ht="12.75" x14ac:dyDescent="0.2">
      <c r="A918" s="288"/>
      <c r="B918" s="288"/>
      <c r="C918" s="289" t="s">
        <v>1404</v>
      </c>
      <c r="D918" s="584" t="s">
        <v>1405</v>
      </c>
      <c r="E918" s="584"/>
      <c r="F918" s="584"/>
      <c r="G918" s="584"/>
      <c r="H918" s="288"/>
      <c r="I918" s="288"/>
      <c r="J918" s="288"/>
      <c r="K918" s="290">
        <v>2744.309999999999</v>
      </c>
      <c r="L918" s="290">
        <v>2743.4199999999987</v>
      </c>
      <c r="M918" s="290">
        <v>2835.4199999999996</v>
      </c>
      <c r="N918" s="290">
        <v>0</v>
      </c>
      <c r="O918" s="290">
        <v>2835.4199999999996</v>
      </c>
      <c r="P918" s="290">
        <v>2835.4199999999996</v>
      </c>
      <c r="Q918" s="290">
        <v>2835.4199999999996</v>
      </c>
      <c r="R918" s="290">
        <v>3372.5100000000025</v>
      </c>
      <c r="S918" s="290">
        <v>0</v>
      </c>
      <c r="T918" s="290">
        <v>0</v>
      </c>
      <c r="U918" s="290">
        <v>0</v>
      </c>
      <c r="V918" s="290">
        <v>0</v>
      </c>
      <c r="W918" s="290">
        <v>0</v>
      </c>
      <c r="X918" s="290">
        <v>0</v>
      </c>
      <c r="Y918" s="290">
        <v>0</v>
      </c>
      <c r="Z918" s="290">
        <v>0</v>
      </c>
      <c r="AA918" s="290">
        <v>0</v>
      </c>
      <c r="AB918" s="290">
        <v>0</v>
      </c>
      <c r="AC918" s="290">
        <v>0</v>
      </c>
      <c r="AD918" s="290">
        <v>0</v>
      </c>
      <c r="AE918" s="290">
        <v>0</v>
      </c>
      <c r="AF918" s="290">
        <v>0</v>
      </c>
      <c r="AG918" s="290">
        <v>0</v>
      </c>
      <c r="AH918" s="290">
        <v>0</v>
      </c>
      <c r="AI918" s="290">
        <v>0</v>
      </c>
      <c r="AJ918" s="290">
        <v>0</v>
      </c>
      <c r="AK918" s="290">
        <v>0</v>
      </c>
      <c r="AL918" s="290">
        <v>0</v>
      </c>
      <c r="AM918" s="290">
        <v>0</v>
      </c>
      <c r="AN918" s="290">
        <v>0</v>
      </c>
      <c r="AO918" s="290">
        <v>0</v>
      </c>
      <c r="AP918" s="290">
        <v>3372.5100000000025</v>
      </c>
      <c r="AQ918" s="290">
        <v>0</v>
      </c>
      <c r="AR918" s="290">
        <v>0</v>
      </c>
      <c r="AS918" s="290">
        <v>0</v>
      </c>
      <c r="AT918" s="290">
        <v>0</v>
      </c>
      <c r="AU918" s="290">
        <v>0</v>
      </c>
      <c r="AV918" s="290">
        <v>0</v>
      </c>
      <c r="AW918" s="290">
        <v>0</v>
      </c>
      <c r="AX918" s="290">
        <v>0</v>
      </c>
      <c r="AY918" s="290">
        <v>0</v>
      </c>
      <c r="AZ918" s="290">
        <v>0</v>
      </c>
      <c r="BA918" s="290">
        <v>0</v>
      </c>
      <c r="BB918" s="290">
        <v>0</v>
      </c>
      <c r="BC918" s="290">
        <v>0</v>
      </c>
      <c r="BD918" s="290">
        <v>0</v>
      </c>
      <c r="BE918" s="290">
        <v>0</v>
      </c>
      <c r="BF918" s="290">
        <v>0</v>
      </c>
      <c r="BG918" s="290">
        <v>0</v>
      </c>
      <c r="BH918" s="290">
        <v>0</v>
      </c>
      <c r="BI918" s="290">
        <v>0</v>
      </c>
      <c r="BJ918" s="290">
        <v>0</v>
      </c>
      <c r="BK918" s="290">
        <v>0</v>
      </c>
      <c r="BL918" s="290">
        <v>0</v>
      </c>
      <c r="BM918" s="290">
        <v>0</v>
      </c>
      <c r="BN918" s="290">
        <v>0</v>
      </c>
      <c r="BO918" s="290">
        <v>0</v>
      </c>
      <c r="BP918" s="78">
        <v>0</v>
      </c>
    </row>
    <row r="919" spans="1:68" s="158" customFormat="1" ht="12.75" x14ac:dyDescent="0.2">
      <c r="A919" s="291"/>
      <c r="B919" s="292">
        <v>425</v>
      </c>
      <c r="C919" s="590" t="s">
        <v>552</v>
      </c>
      <c r="D919" s="586" t="s">
        <v>553</v>
      </c>
      <c r="E919" s="586"/>
      <c r="F919" s="586"/>
      <c r="G919" s="586"/>
      <c r="H919" s="592" t="s">
        <v>937</v>
      </c>
      <c r="I919" s="291"/>
      <c r="J919" s="291"/>
      <c r="K919" s="293">
        <v>6931.16</v>
      </c>
      <c r="L919" s="293">
        <v>6942.25</v>
      </c>
      <c r="M919" s="293">
        <v>7161.31</v>
      </c>
      <c r="N919" s="293">
        <v>0</v>
      </c>
      <c r="O919" s="293">
        <v>7161.31</v>
      </c>
      <c r="P919" s="293">
        <v>7161.31</v>
      </c>
      <c r="Q919" s="293">
        <v>7172.77</v>
      </c>
      <c r="R919" s="293">
        <v>8517.82</v>
      </c>
      <c r="S919" s="293"/>
      <c r="T919" s="293"/>
      <c r="U919" s="293"/>
      <c r="V919" s="293"/>
      <c r="W919" s="293"/>
      <c r="X919" s="293"/>
      <c r="Y919" s="293"/>
      <c r="Z919" s="293"/>
      <c r="AA919" s="293"/>
      <c r="AB919" s="293"/>
      <c r="AC919" s="293"/>
      <c r="AD919" s="293"/>
      <c r="AE919" s="293"/>
      <c r="AF919" s="293"/>
      <c r="AG919" s="293"/>
      <c r="AH919" s="293"/>
      <c r="AI919" s="293"/>
      <c r="AJ919" s="293"/>
      <c r="AK919" s="293"/>
      <c r="AL919" s="293"/>
      <c r="AM919" s="293"/>
      <c r="AN919" s="293"/>
      <c r="AO919" s="293"/>
      <c r="AP919" s="293">
        <v>8517.82</v>
      </c>
      <c r="AQ919" s="293"/>
      <c r="AR919" s="293"/>
      <c r="AS919" s="293"/>
      <c r="AT919" s="293"/>
      <c r="AU919" s="293"/>
      <c r="AV919" s="293"/>
      <c r="AW919" s="293"/>
      <c r="AX919" s="293"/>
      <c r="AY919" s="293"/>
      <c r="AZ919" s="293"/>
      <c r="BA919" s="293"/>
      <c r="BB919" s="293"/>
      <c r="BC919" s="293"/>
      <c r="BD919" s="293"/>
      <c r="BE919" s="293"/>
      <c r="BF919" s="293"/>
      <c r="BG919" s="293"/>
      <c r="BH919" s="293"/>
      <c r="BI919" s="293"/>
      <c r="BJ919" s="293"/>
      <c r="BK919" s="293"/>
      <c r="BL919" s="300"/>
      <c r="BM919" s="300"/>
      <c r="BN919" s="300"/>
      <c r="BO919" s="300"/>
      <c r="BP919" s="77"/>
    </row>
    <row r="920" spans="1:68" s="158" customFormat="1" ht="12.75" x14ac:dyDescent="0.2">
      <c r="A920" s="294"/>
      <c r="B920" s="294"/>
      <c r="C920" s="588"/>
      <c r="D920" s="581"/>
      <c r="E920" s="581"/>
      <c r="F920" s="581"/>
      <c r="G920" s="581"/>
      <c r="H920" s="589"/>
      <c r="I920" s="299" t="s">
        <v>329</v>
      </c>
      <c r="J920" s="295">
        <v>0.29801</v>
      </c>
      <c r="K920" s="296"/>
      <c r="L920" s="301">
        <v>11.090000000000146</v>
      </c>
      <c r="M920" s="301">
        <v>6931.16</v>
      </c>
      <c r="N920" s="301">
        <v>0</v>
      </c>
      <c r="O920" s="301">
        <v>6931.16</v>
      </c>
      <c r="P920" s="296"/>
      <c r="Q920" s="301">
        <v>11.46</v>
      </c>
      <c r="R920" s="296"/>
      <c r="S920" s="296"/>
      <c r="T920" s="296"/>
      <c r="U920" s="296"/>
      <c r="V920" s="296"/>
      <c r="W920" s="296"/>
      <c r="X920" s="296"/>
      <c r="Y920" s="296"/>
      <c r="Z920" s="296"/>
      <c r="AA920" s="296"/>
      <c r="AB920" s="296"/>
      <c r="AC920" s="296"/>
      <c r="AD920" s="296"/>
      <c r="AE920" s="296"/>
      <c r="AF920" s="296"/>
      <c r="AG920" s="296"/>
      <c r="AH920" s="296"/>
      <c r="AI920" s="296"/>
      <c r="AJ920" s="296"/>
      <c r="AK920" s="296"/>
      <c r="AL920" s="296"/>
      <c r="AM920" s="296"/>
      <c r="AN920" s="296"/>
      <c r="AO920" s="296"/>
      <c r="AP920" s="302">
        <v>0.29801</v>
      </c>
      <c r="AQ920" s="296"/>
      <c r="AR920" s="296"/>
      <c r="AS920" s="296"/>
      <c r="AT920" s="296"/>
      <c r="AU920" s="296"/>
      <c r="AV920" s="296"/>
      <c r="AW920" s="296"/>
      <c r="AX920" s="296"/>
      <c r="AY920" s="296"/>
      <c r="AZ920" s="296"/>
      <c r="BA920" s="296"/>
      <c r="BB920" s="296"/>
      <c r="BC920" s="296"/>
      <c r="BD920" s="296"/>
      <c r="BE920" s="296"/>
      <c r="BF920" s="296"/>
      <c r="BG920" s="296"/>
      <c r="BH920" s="296"/>
      <c r="BI920" s="296"/>
      <c r="BJ920" s="296"/>
      <c r="BK920" s="296"/>
      <c r="BL920" s="296"/>
      <c r="BM920" s="296"/>
      <c r="BN920" s="296"/>
      <c r="BO920" s="296"/>
      <c r="BP920"/>
    </row>
    <row r="921" spans="1:68" s="158" customFormat="1" ht="12.75" x14ac:dyDescent="0.2">
      <c r="A921" s="287"/>
      <c r="B921" s="297">
        <v>426</v>
      </c>
      <c r="C921" s="588" t="s">
        <v>555</v>
      </c>
      <c r="D921" s="581" t="s">
        <v>556</v>
      </c>
      <c r="E921" s="581"/>
      <c r="F921" s="581"/>
      <c r="G921" s="581"/>
      <c r="H921" s="582" t="s">
        <v>1406</v>
      </c>
      <c r="I921" s="287"/>
      <c r="J921" s="287"/>
      <c r="K921" s="298">
        <v>26.45</v>
      </c>
      <c r="L921" s="298">
        <v>26.62</v>
      </c>
      <c r="M921" s="298">
        <v>27.33</v>
      </c>
      <c r="N921" s="298">
        <v>0</v>
      </c>
      <c r="O921" s="298">
        <v>27.33</v>
      </c>
      <c r="P921" s="298">
        <v>27.33</v>
      </c>
      <c r="Q921" s="298">
        <v>27.509999999999998</v>
      </c>
      <c r="R921" s="298">
        <v>32.51</v>
      </c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  <c r="AE921" s="298"/>
      <c r="AF921" s="298"/>
      <c r="AG921" s="298"/>
      <c r="AH921" s="298"/>
      <c r="AI921" s="298"/>
      <c r="AJ921" s="298"/>
      <c r="AK921" s="298"/>
      <c r="AL921" s="298"/>
      <c r="AM921" s="298"/>
      <c r="AN921" s="298"/>
      <c r="AO921" s="298"/>
      <c r="AP921" s="298">
        <v>32.51</v>
      </c>
      <c r="AQ921" s="298"/>
      <c r="AR921" s="298"/>
      <c r="AS921" s="298"/>
      <c r="AT921" s="298"/>
      <c r="AU921" s="298"/>
      <c r="AV921" s="298"/>
      <c r="AW921" s="298"/>
      <c r="AX921" s="298"/>
      <c r="AY921" s="298"/>
      <c r="AZ921" s="298"/>
      <c r="BA921" s="298"/>
      <c r="BB921" s="298"/>
      <c r="BC921" s="298"/>
      <c r="BD921" s="298"/>
      <c r="BE921" s="298"/>
      <c r="BF921" s="298"/>
      <c r="BG921" s="298"/>
      <c r="BH921" s="298"/>
      <c r="BI921" s="298"/>
      <c r="BJ921" s="298"/>
      <c r="BK921" s="298"/>
      <c r="BL921" s="301"/>
      <c r="BM921" s="301"/>
      <c r="BN921" s="301"/>
      <c r="BO921" s="301"/>
    </row>
    <row r="922" spans="1:68" s="158" customFormat="1" ht="12.75" x14ac:dyDescent="0.2">
      <c r="A922" s="294"/>
      <c r="B922" s="294"/>
      <c r="C922" s="588"/>
      <c r="D922" s="581"/>
      <c r="E922" s="581"/>
      <c r="F922" s="581"/>
      <c r="G922" s="581"/>
      <c r="H922" s="582"/>
      <c r="I922" s="299" t="s">
        <v>156</v>
      </c>
      <c r="J922" s="295">
        <v>7.4</v>
      </c>
      <c r="K922" s="296"/>
      <c r="L922" s="301">
        <v>0.17000000000000171</v>
      </c>
      <c r="M922" s="301">
        <v>26.45</v>
      </c>
      <c r="N922" s="301">
        <v>0</v>
      </c>
      <c r="O922" s="301">
        <v>26.45</v>
      </c>
      <c r="P922" s="296"/>
      <c r="Q922" s="301">
        <v>0.18</v>
      </c>
      <c r="R922" s="296"/>
      <c r="S922" s="296"/>
      <c r="T922" s="296"/>
      <c r="U922" s="296"/>
      <c r="V922" s="296"/>
      <c r="W922" s="296"/>
      <c r="X922" s="296"/>
      <c r="Y922" s="296"/>
      <c r="Z922" s="296"/>
      <c r="AA922" s="296"/>
      <c r="AB922" s="296"/>
      <c r="AC922" s="296"/>
      <c r="AD922" s="296"/>
      <c r="AE922" s="296"/>
      <c r="AF922" s="296"/>
      <c r="AG922" s="296"/>
      <c r="AH922" s="296"/>
      <c r="AI922" s="296"/>
      <c r="AJ922" s="296"/>
      <c r="AK922" s="296"/>
      <c r="AL922" s="296"/>
      <c r="AM922" s="296"/>
      <c r="AN922" s="296"/>
      <c r="AO922" s="296"/>
      <c r="AP922" s="302">
        <v>7.4</v>
      </c>
      <c r="AQ922" s="296"/>
      <c r="AR922" s="296"/>
      <c r="AS922" s="296"/>
      <c r="AT922" s="296"/>
      <c r="AU922" s="296"/>
      <c r="AV922" s="296"/>
      <c r="AW922" s="296"/>
      <c r="AX922" s="296"/>
      <c r="AY922" s="296"/>
      <c r="AZ922" s="296"/>
      <c r="BA922" s="296"/>
      <c r="BB922" s="296"/>
      <c r="BC922" s="296"/>
      <c r="BD922" s="296"/>
      <c r="BE922" s="296"/>
      <c r="BF922" s="296"/>
      <c r="BG922" s="296"/>
      <c r="BH922" s="296"/>
      <c r="BI922" s="296"/>
      <c r="BJ922" s="296"/>
      <c r="BK922" s="296"/>
      <c r="BL922" s="296"/>
      <c r="BM922" s="296"/>
      <c r="BN922" s="296"/>
      <c r="BO922" s="296"/>
    </row>
    <row r="923" spans="1:68" s="158" customFormat="1" ht="12.75" x14ac:dyDescent="0.2">
      <c r="A923" s="287"/>
      <c r="B923" s="297">
        <v>427</v>
      </c>
      <c r="C923" s="588" t="s">
        <v>555</v>
      </c>
      <c r="D923" s="581" t="s">
        <v>1407</v>
      </c>
      <c r="E923" s="581"/>
      <c r="F923" s="581"/>
      <c r="G923" s="581"/>
      <c r="H923" s="582" t="s">
        <v>1118</v>
      </c>
      <c r="I923" s="287"/>
      <c r="J923" s="287"/>
      <c r="K923" s="298">
        <v>-6.87</v>
      </c>
      <c r="L923" s="298">
        <v>-6.91</v>
      </c>
      <c r="M923" s="298">
        <v>-7.1</v>
      </c>
      <c r="N923" s="298">
        <v>0</v>
      </c>
      <c r="O923" s="298">
        <v>-7.1</v>
      </c>
      <c r="P923" s="298">
        <v>-7.1</v>
      </c>
      <c r="Q923" s="298">
        <v>-7.14</v>
      </c>
      <c r="R923" s="298">
        <v>-8.44</v>
      </c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  <c r="AE923" s="298"/>
      <c r="AF923" s="298"/>
      <c r="AG923" s="298"/>
      <c r="AH923" s="298"/>
      <c r="AI923" s="298"/>
      <c r="AJ923" s="298"/>
      <c r="AK923" s="298"/>
      <c r="AL923" s="298"/>
      <c r="AM923" s="298"/>
      <c r="AN923" s="298"/>
      <c r="AO923" s="298"/>
      <c r="AP923" s="298">
        <v>-8.44</v>
      </c>
      <c r="AQ923" s="298"/>
      <c r="AR923" s="298"/>
      <c r="AS923" s="298"/>
      <c r="AT923" s="298"/>
      <c r="AU923" s="298"/>
      <c r="AV923" s="298"/>
      <c r="AW923" s="298"/>
      <c r="AX923" s="298"/>
      <c r="AY923" s="298"/>
      <c r="AZ923" s="298"/>
      <c r="BA923" s="298"/>
      <c r="BB923" s="298"/>
      <c r="BC923" s="298"/>
      <c r="BD923" s="298"/>
      <c r="BE923" s="298"/>
      <c r="BF923" s="298"/>
      <c r="BG923" s="298"/>
      <c r="BH923" s="298"/>
      <c r="BI923" s="298"/>
      <c r="BJ923" s="298"/>
      <c r="BK923" s="298"/>
      <c r="BL923" s="301"/>
      <c r="BM923" s="301"/>
      <c r="BN923" s="301"/>
      <c r="BO923" s="301"/>
    </row>
    <row r="924" spans="1:68" s="158" customFormat="1" ht="12.75" x14ac:dyDescent="0.2">
      <c r="A924" s="294"/>
      <c r="B924" s="294"/>
      <c r="C924" s="588"/>
      <c r="D924" s="581"/>
      <c r="E924" s="581"/>
      <c r="F924" s="581"/>
      <c r="G924" s="581"/>
      <c r="H924" s="582"/>
      <c r="I924" s="299" t="s">
        <v>156</v>
      </c>
      <c r="J924" s="295">
        <v>-1.17</v>
      </c>
      <c r="K924" s="296"/>
      <c r="L924" s="301">
        <v>-4.0000000000000036E-2</v>
      </c>
      <c r="M924" s="301">
        <v>-6.87</v>
      </c>
      <c r="N924" s="301">
        <v>0</v>
      </c>
      <c r="O924" s="301">
        <v>-6.87</v>
      </c>
      <c r="P924" s="296"/>
      <c r="Q924" s="301">
        <v>-0.04</v>
      </c>
      <c r="R924" s="296"/>
      <c r="S924" s="296"/>
      <c r="T924" s="296"/>
      <c r="U924" s="296"/>
      <c r="V924" s="296"/>
      <c r="W924" s="296"/>
      <c r="X924" s="296"/>
      <c r="Y924" s="296"/>
      <c r="Z924" s="296"/>
      <c r="AA924" s="296"/>
      <c r="AB924" s="296"/>
      <c r="AC924" s="296"/>
      <c r="AD924" s="296"/>
      <c r="AE924" s="296"/>
      <c r="AF924" s="296"/>
      <c r="AG924" s="296"/>
      <c r="AH924" s="296"/>
      <c r="AI924" s="296"/>
      <c r="AJ924" s="296"/>
      <c r="AK924" s="296"/>
      <c r="AL924" s="296"/>
      <c r="AM924" s="296"/>
      <c r="AN924" s="296"/>
      <c r="AO924" s="296"/>
      <c r="AP924" s="302">
        <v>-1.17</v>
      </c>
      <c r="AQ924" s="296"/>
      <c r="AR924" s="296"/>
      <c r="AS924" s="296"/>
      <c r="AT924" s="296"/>
      <c r="AU924" s="296"/>
      <c r="AV924" s="296"/>
      <c r="AW924" s="296"/>
      <c r="AX924" s="296"/>
      <c r="AY924" s="296"/>
      <c r="AZ924" s="296"/>
      <c r="BA924" s="296"/>
      <c r="BB924" s="296"/>
      <c r="BC924" s="296"/>
      <c r="BD924" s="296"/>
      <c r="BE924" s="296"/>
      <c r="BF924" s="296"/>
      <c r="BG924" s="296"/>
      <c r="BH924" s="296"/>
      <c r="BI924" s="296"/>
      <c r="BJ924" s="296"/>
      <c r="BK924" s="296"/>
      <c r="BL924" s="296"/>
      <c r="BM924" s="296"/>
      <c r="BN924" s="296"/>
      <c r="BO924" s="296"/>
    </row>
    <row r="925" spans="1:68" s="158" customFormat="1" ht="12.75" x14ac:dyDescent="0.2">
      <c r="A925" s="287"/>
      <c r="B925" s="297">
        <v>428</v>
      </c>
      <c r="C925" s="588" t="s">
        <v>555</v>
      </c>
      <c r="D925" s="583" t="s">
        <v>1408</v>
      </c>
      <c r="E925" s="583"/>
      <c r="F925" s="583"/>
      <c r="G925" s="583"/>
      <c r="H925" s="582" t="s">
        <v>1120</v>
      </c>
      <c r="I925" s="287"/>
      <c r="J925" s="287"/>
      <c r="K925" s="298">
        <v>-34.159999999999997</v>
      </c>
      <c r="L925" s="298">
        <v>-34.159999999999997</v>
      </c>
      <c r="M925" s="298">
        <v>-35.29</v>
      </c>
      <c r="N925" s="298">
        <v>0</v>
      </c>
      <c r="O925" s="298">
        <v>-35.29</v>
      </c>
      <c r="P925" s="298">
        <v>-35.29</v>
      </c>
      <c r="Q925" s="298">
        <v>-35.29</v>
      </c>
      <c r="R925" s="298">
        <v>-41.97</v>
      </c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  <c r="AE925" s="298"/>
      <c r="AF925" s="298"/>
      <c r="AG925" s="298"/>
      <c r="AH925" s="298"/>
      <c r="AI925" s="298"/>
      <c r="AJ925" s="298"/>
      <c r="AK925" s="298"/>
      <c r="AL925" s="298"/>
      <c r="AM925" s="298"/>
      <c r="AN925" s="298"/>
      <c r="AO925" s="298"/>
      <c r="AP925" s="298">
        <v>-41.97</v>
      </c>
      <c r="AQ925" s="298"/>
      <c r="AR925" s="298"/>
      <c r="AS925" s="298"/>
      <c r="AT925" s="298"/>
      <c r="AU925" s="298"/>
      <c r="AV925" s="298"/>
      <c r="AW925" s="298"/>
      <c r="AX925" s="298"/>
      <c r="AY925" s="298"/>
      <c r="AZ925" s="298"/>
      <c r="BA925" s="298"/>
      <c r="BB925" s="298"/>
      <c r="BC925" s="298"/>
      <c r="BD925" s="298"/>
      <c r="BE925" s="298"/>
      <c r="BF925" s="298"/>
      <c r="BG925" s="298"/>
      <c r="BH925" s="298"/>
      <c r="BI925" s="298"/>
      <c r="BJ925" s="298"/>
      <c r="BK925" s="298"/>
      <c r="BL925" s="301"/>
      <c r="BM925" s="301"/>
      <c r="BN925" s="301"/>
      <c r="BO925" s="301"/>
    </row>
    <row r="926" spans="1:68" s="158" customFormat="1" ht="12.75" x14ac:dyDescent="0.2">
      <c r="A926" s="294"/>
      <c r="B926" s="294"/>
      <c r="C926" s="588"/>
      <c r="D926" s="583"/>
      <c r="E926" s="583"/>
      <c r="F926" s="583"/>
      <c r="G926" s="583"/>
      <c r="H926" s="582"/>
      <c r="I926" s="299" t="s">
        <v>178</v>
      </c>
      <c r="J926" s="295">
        <v>-1.9867600000000001</v>
      </c>
      <c r="K926" s="296"/>
      <c r="L926" s="301">
        <v>0</v>
      </c>
      <c r="M926" s="301">
        <v>-34.159999999999997</v>
      </c>
      <c r="N926" s="301">
        <v>0</v>
      </c>
      <c r="O926" s="301">
        <v>-34.159999999999997</v>
      </c>
      <c r="P926" s="296"/>
      <c r="Q926" s="301"/>
      <c r="R926" s="296"/>
      <c r="S926" s="296"/>
      <c r="T926" s="296"/>
      <c r="U926" s="296"/>
      <c r="V926" s="296"/>
      <c r="W926" s="296"/>
      <c r="X926" s="296"/>
      <c r="Y926" s="296"/>
      <c r="Z926" s="296"/>
      <c r="AA926" s="296"/>
      <c r="AB926" s="296"/>
      <c r="AC926" s="296"/>
      <c r="AD926" s="296"/>
      <c r="AE926" s="296"/>
      <c r="AF926" s="296"/>
      <c r="AG926" s="296"/>
      <c r="AH926" s="296"/>
      <c r="AI926" s="296"/>
      <c r="AJ926" s="296"/>
      <c r="AK926" s="296"/>
      <c r="AL926" s="296"/>
      <c r="AM926" s="296"/>
      <c r="AN926" s="296"/>
      <c r="AO926" s="296"/>
      <c r="AP926" s="302">
        <v>-1.9867600000000001</v>
      </c>
      <c r="AQ926" s="296"/>
      <c r="AR926" s="296"/>
      <c r="AS926" s="296"/>
      <c r="AT926" s="296"/>
      <c r="AU926" s="296"/>
      <c r="AV926" s="296"/>
      <c r="AW926" s="296"/>
      <c r="AX926" s="296"/>
      <c r="AY926" s="296"/>
      <c r="AZ926" s="296"/>
      <c r="BA926" s="296"/>
      <c r="BB926" s="296"/>
      <c r="BC926" s="296"/>
      <c r="BD926" s="296"/>
      <c r="BE926" s="296"/>
      <c r="BF926" s="296"/>
      <c r="BG926" s="296"/>
      <c r="BH926" s="296"/>
      <c r="BI926" s="296"/>
      <c r="BJ926" s="296"/>
      <c r="BK926" s="296"/>
      <c r="BL926" s="296"/>
      <c r="BM926" s="296"/>
      <c r="BN926" s="296"/>
      <c r="BO926" s="296"/>
    </row>
    <row r="927" spans="1:68" s="158" customFormat="1" ht="12.75" x14ac:dyDescent="0.2">
      <c r="A927" s="287"/>
      <c r="B927" s="297">
        <v>429</v>
      </c>
      <c r="C927" s="588" t="s">
        <v>555</v>
      </c>
      <c r="D927" s="581" t="s">
        <v>1409</v>
      </c>
      <c r="E927" s="581"/>
      <c r="F927" s="581"/>
      <c r="G927" s="581"/>
      <c r="H927" s="582" t="s">
        <v>1196</v>
      </c>
      <c r="I927" s="287"/>
      <c r="J927" s="287"/>
      <c r="K927" s="298">
        <v>-20.329999999999998</v>
      </c>
      <c r="L927" s="298">
        <v>-20.55</v>
      </c>
      <c r="M927" s="298">
        <v>-21.01</v>
      </c>
      <c r="N927" s="298">
        <v>0</v>
      </c>
      <c r="O927" s="298">
        <v>-21.01</v>
      </c>
      <c r="P927" s="298">
        <v>-21.01</v>
      </c>
      <c r="Q927" s="298">
        <v>-21.240000000000002</v>
      </c>
      <c r="R927" s="298">
        <v>-24.99</v>
      </c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  <c r="AE927" s="298"/>
      <c r="AF927" s="298"/>
      <c r="AG927" s="298"/>
      <c r="AH927" s="298"/>
      <c r="AI927" s="298"/>
      <c r="AJ927" s="298"/>
      <c r="AK927" s="298"/>
      <c r="AL927" s="298"/>
      <c r="AM927" s="298"/>
      <c r="AN927" s="298"/>
      <c r="AO927" s="298"/>
      <c r="AP927" s="298">
        <v>-24.99</v>
      </c>
      <c r="AQ927" s="298"/>
      <c r="AR927" s="298"/>
      <c r="AS927" s="298"/>
      <c r="AT927" s="298"/>
      <c r="AU927" s="298"/>
      <c r="AV927" s="298"/>
      <c r="AW927" s="298"/>
      <c r="AX927" s="298"/>
      <c r="AY927" s="298"/>
      <c r="AZ927" s="298"/>
      <c r="BA927" s="298"/>
      <c r="BB927" s="298"/>
      <c r="BC927" s="298"/>
      <c r="BD927" s="298"/>
      <c r="BE927" s="298"/>
      <c r="BF927" s="298"/>
      <c r="BG927" s="298"/>
      <c r="BH927" s="298"/>
      <c r="BI927" s="298"/>
      <c r="BJ927" s="298"/>
      <c r="BK927" s="298"/>
      <c r="BL927" s="301"/>
      <c r="BM927" s="301"/>
      <c r="BN927" s="301"/>
      <c r="BO927" s="301"/>
    </row>
    <row r="928" spans="1:68" s="158" customFormat="1" ht="12.75" x14ac:dyDescent="0.2">
      <c r="A928" s="294"/>
      <c r="B928" s="294"/>
      <c r="C928" s="588"/>
      <c r="D928" s="581"/>
      <c r="E928" s="581"/>
      <c r="F928" s="581"/>
      <c r="G928" s="581"/>
      <c r="H928" s="582"/>
      <c r="I928" s="299" t="s">
        <v>156</v>
      </c>
      <c r="J928" s="295">
        <v>-0.48699999999999999</v>
      </c>
      <c r="K928" s="296"/>
      <c r="L928" s="301">
        <v>-0.22000000000000242</v>
      </c>
      <c r="M928" s="301">
        <v>-20.329999999999998</v>
      </c>
      <c r="N928" s="301">
        <v>0</v>
      </c>
      <c r="O928" s="301">
        <v>-20.329999999999998</v>
      </c>
      <c r="P928" s="296"/>
      <c r="Q928" s="301">
        <v>-0.23</v>
      </c>
      <c r="R928" s="296"/>
      <c r="S928" s="296"/>
      <c r="T928" s="296"/>
      <c r="U928" s="296"/>
      <c r="V928" s="296"/>
      <c r="W928" s="296"/>
      <c r="X928" s="296"/>
      <c r="Y928" s="296"/>
      <c r="Z928" s="296"/>
      <c r="AA928" s="296"/>
      <c r="AB928" s="296"/>
      <c r="AC928" s="296"/>
      <c r="AD928" s="296"/>
      <c r="AE928" s="296"/>
      <c r="AF928" s="296"/>
      <c r="AG928" s="296"/>
      <c r="AH928" s="296"/>
      <c r="AI928" s="296"/>
      <c r="AJ928" s="296"/>
      <c r="AK928" s="296"/>
      <c r="AL928" s="296"/>
      <c r="AM928" s="296"/>
      <c r="AN928" s="296"/>
      <c r="AO928" s="296"/>
      <c r="AP928" s="302">
        <v>-0.48699999999999999</v>
      </c>
      <c r="AQ928" s="296"/>
      <c r="AR928" s="296"/>
      <c r="AS928" s="296"/>
      <c r="AT928" s="296"/>
      <c r="AU928" s="296"/>
      <c r="AV928" s="296"/>
      <c r="AW928" s="296"/>
      <c r="AX928" s="296"/>
      <c r="AY928" s="296"/>
      <c r="AZ928" s="296"/>
      <c r="BA928" s="296"/>
      <c r="BB928" s="296"/>
      <c r="BC928" s="296"/>
      <c r="BD928" s="296"/>
      <c r="BE928" s="296"/>
      <c r="BF928" s="296"/>
      <c r="BG928" s="296"/>
      <c r="BH928" s="296"/>
      <c r="BI928" s="296"/>
      <c r="BJ928" s="296"/>
      <c r="BK928" s="296"/>
      <c r="BL928" s="296"/>
      <c r="BM928" s="296"/>
      <c r="BN928" s="296"/>
      <c r="BO928" s="296"/>
    </row>
    <row r="929" spans="1:67" s="158" customFormat="1" ht="12.75" x14ac:dyDescent="0.2">
      <c r="A929" s="287"/>
      <c r="B929" s="297">
        <v>430</v>
      </c>
      <c r="C929" s="588" t="s">
        <v>555</v>
      </c>
      <c r="D929" s="581" t="s">
        <v>1410</v>
      </c>
      <c r="E929" s="581"/>
      <c r="F929" s="581"/>
      <c r="G929" s="581"/>
      <c r="H929" s="582" t="s">
        <v>139</v>
      </c>
      <c r="I929" s="287"/>
      <c r="J929" s="287"/>
      <c r="K929" s="298">
        <v>2.11</v>
      </c>
      <c r="L929" s="298">
        <v>2.12</v>
      </c>
      <c r="M929" s="298">
        <v>2.1800000000000002</v>
      </c>
      <c r="N929" s="298">
        <v>0</v>
      </c>
      <c r="O929" s="298">
        <v>2.1800000000000002</v>
      </c>
      <c r="P929" s="298">
        <v>2.1800000000000002</v>
      </c>
      <c r="Q929" s="298">
        <v>2.19</v>
      </c>
      <c r="R929" s="298">
        <v>2.59</v>
      </c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298"/>
      <c r="AH929" s="298"/>
      <c r="AI929" s="298"/>
      <c r="AJ929" s="298"/>
      <c r="AK929" s="298"/>
      <c r="AL929" s="298"/>
      <c r="AM929" s="298"/>
      <c r="AN929" s="298"/>
      <c r="AO929" s="298"/>
      <c r="AP929" s="298">
        <v>2.59</v>
      </c>
      <c r="AQ929" s="298"/>
      <c r="AR929" s="298"/>
      <c r="AS929" s="298"/>
      <c r="AT929" s="298"/>
      <c r="AU929" s="298"/>
      <c r="AV929" s="298"/>
      <c r="AW929" s="298"/>
      <c r="AX929" s="298"/>
      <c r="AY929" s="298"/>
      <c r="AZ929" s="298"/>
      <c r="BA929" s="298"/>
      <c r="BB929" s="298"/>
      <c r="BC929" s="298"/>
      <c r="BD929" s="298"/>
      <c r="BE929" s="298"/>
      <c r="BF929" s="298"/>
      <c r="BG929" s="298"/>
      <c r="BH929" s="298"/>
      <c r="BI929" s="298"/>
      <c r="BJ929" s="298"/>
      <c r="BK929" s="298"/>
      <c r="BL929" s="301"/>
      <c r="BM929" s="301"/>
      <c r="BN929" s="301"/>
      <c r="BO929" s="301"/>
    </row>
    <row r="930" spans="1:67" s="158" customFormat="1" ht="12.75" x14ac:dyDescent="0.2">
      <c r="A930" s="294"/>
      <c r="B930" s="294"/>
      <c r="C930" s="588"/>
      <c r="D930" s="581"/>
      <c r="E930" s="581"/>
      <c r="F930" s="581"/>
      <c r="G930" s="581"/>
      <c r="H930" s="582"/>
      <c r="I930" s="299" t="s">
        <v>156</v>
      </c>
      <c r="J930" s="295">
        <v>4.1900000000000004</v>
      </c>
      <c r="K930" s="296"/>
      <c r="L930" s="301">
        <v>1.0000000000000231E-2</v>
      </c>
      <c r="M930" s="301">
        <v>2.11</v>
      </c>
      <c r="N930" s="301">
        <v>0</v>
      </c>
      <c r="O930" s="301">
        <v>2.11</v>
      </c>
      <c r="P930" s="296"/>
      <c r="Q930" s="301">
        <v>0.01</v>
      </c>
      <c r="R930" s="296"/>
      <c r="S930" s="296"/>
      <c r="T930" s="296"/>
      <c r="U930" s="296"/>
      <c r="V930" s="296"/>
      <c r="W930" s="296"/>
      <c r="X930" s="296"/>
      <c r="Y930" s="296"/>
      <c r="Z930" s="296"/>
      <c r="AA930" s="296"/>
      <c r="AB930" s="296"/>
      <c r="AC930" s="296"/>
      <c r="AD930" s="296"/>
      <c r="AE930" s="296"/>
      <c r="AF930" s="296"/>
      <c r="AG930" s="296"/>
      <c r="AH930" s="296"/>
      <c r="AI930" s="296"/>
      <c r="AJ930" s="296"/>
      <c r="AK930" s="296"/>
      <c r="AL930" s="296"/>
      <c r="AM930" s="296"/>
      <c r="AN930" s="296"/>
      <c r="AO930" s="296"/>
      <c r="AP930" s="302">
        <v>4.1900000000000004</v>
      </c>
      <c r="AQ930" s="296"/>
      <c r="AR930" s="296"/>
      <c r="AS930" s="296"/>
      <c r="AT930" s="296"/>
      <c r="AU930" s="296"/>
      <c r="AV930" s="296"/>
      <c r="AW930" s="296"/>
      <c r="AX930" s="296"/>
      <c r="AY930" s="296"/>
      <c r="AZ930" s="296"/>
      <c r="BA930" s="296"/>
      <c r="BB930" s="296"/>
      <c r="BC930" s="296"/>
      <c r="BD930" s="296"/>
      <c r="BE930" s="296"/>
      <c r="BF930" s="296"/>
      <c r="BG930" s="296"/>
      <c r="BH930" s="296"/>
      <c r="BI930" s="296"/>
      <c r="BJ930" s="296"/>
      <c r="BK930" s="296"/>
      <c r="BL930" s="296"/>
      <c r="BM930" s="296"/>
      <c r="BN930" s="296"/>
      <c r="BO930" s="296"/>
    </row>
    <row r="931" spans="1:67" s="158" customFormat="1" ht="12.75" x14ac:dyDescent="0.2">
      <c r="A931" s="287"/>
      <c r="B931" s="297">
        <v>431</v>
      </c>
      <c r="C931" s="588" t="s">
        <v>555</v>
      </c>
      <c r="D931" s="581" t="s">
        <v>1411</v>
      </c>
      <c r="E931" s="581"/>
      <c r="F931" s="581"/>
      <c r="G931" s="581"/>
      <c r="H931" s="582" t="s">
        <v>1124</v>
      </c>
      <c r="I931" s="287"/>
      <c r="J931" s="287"/>
      <c r="K931" s="298">
        <v>-156.54</v>
      </c>
      <c r="L931" s="298">
        <v>-158.27000000000001</v>
      </c>
      <c r="M931" s="298">
        <v>-161.74</v>
      </c>
      <c r="N931" s="298">
        <v>0</v>
      </c>
      <c r="O931" s="298">
        <v>-161.74</v>
      </c>
      <c r="P931" s="298">
        <v>-161.74</v>
      </c>
      <c r="Q931" s="298">
        <v>-163.53</v>
      </c>
      <c r="R931" s="298">
        <v>-192.38</v>
      </c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  <c r="AE931" s="298"/>
      <c r="AF931" s="298"/>
      <c r="AG931" s="298"/>
      <c r="AH931" s="298"/>
      <c r="AI931" s="298"/>
      <c r="AJ931" s="298"/>
      <c r="AK931" s="298"/>
      <c r="AL931" s="298"/>
      <c r="AM931" s="298"/>
      <c r="AN931" s="298"/>
      <c r="AO931" s="298"/>
      <c r="AP931" s="298">
        <v>-192.38</v>
      </c>
      <c r="AQ931" s="298"/>
      <c r="AR931" s="298"/>
      <c r="AS931" s="298"/>
      <c r="AT931" s="298"/>
      <c r="AU931" s="298"/>
      <c r="AV931" s="298"/>
      <c r="AW931" s="298"/>
      <c r="AX931" s="298"/>
      <c r="AY931" s="298"/>
      <c r="AZ931" s="298"/>
      <c r="BA931" s="298"/>
      <c r="BB931" s="298"/>
      <c r="BC931" s="298"/>
      <c r="BD931" s="298"/>
      <c r="BE931" s="298"/>
      <c r="BF931" s="298"/>
      <c r="BG931" s="298"/>
      <c r="BH931" s="298"/>
      <c r="BI931" s="298"/>
      <c r="BJ931" s="298"/>
      <c r="BK931" s="298"/>
      <c r="BL931" s="301"/>
      <c r="BM931" s="301"/>
      <c r="BN931" s="301"/>
      <c r="BO931" s="301"/>
    </row>
    <row r="932" spans="1:67" s="158" customFormat="1" ht="12.75" x14ac:dyDescent="0.2">
      <c r="A932" s="294"/>
      <c r="B932" s="294"/>
      <c r="C932" s="588"/>
      <c r="D932" s="581"/>
      <c r="E932" s="581"/>
      <c r="F932" s="581"/>
      <c r="G932" s="581"/>
      <c r="H932" s="582"/>
      <c r="I932" s="299" t="s">
        <v>156</v>
      </c>
      <c r="J932" s="295">
        <v>-6.5250000000000004</v>
      </c>
      <c r="K932" s="296"/>
      <c r="L932" s="301">
        <v>-1.7300000000000182</v>
      </c>
      <c r="M932" s="301">
        <v>-156.54</v>
      </c>
      <c r="N932" s="301">
        <v>0</v>
      </c>
      <c r="O932" s="301">
        <v>-156.54</v>
      </c>
      <c r="P932" s="296"/>
      <c r="Q932" s="301">
        <v>-1.79</v>
      </c>
      <c r="R932" s="296"/>
      <c r="S932" s="296"/>
      <c r="T932" s="296"/>
      <c r="U932" s="296"/>
      <c r="V932" s="296"/>
      <c r="W932" s="296"/>
      <c r="X932" s="296"/>
      <c r="Y932" s="296"/>
      <c r="Z932" s="296"/>
      <c r="AA932" s="296"/>
      <c r="AB932" s="296"/>
      <c r="AC932" s="296"/>
      <c r="AD932" s="296"/>
      <c r="AE932" s="296"/>
      <c r="AF932" s="296"/>
      <c r="AG932" s="296"/>
      <c r="AH932" s="296"/>
      <c r="AI932" s="296"/>
      <c r="AJ932" s="296"/>
      <c r="AK932" s="296"/>
      <c r="AL932" s="296"/>
      <c r="AM932" s="296"/>
      <c r="AN932" s="296"/>
      <c r="AO932" s="296"/>
      <c r="AP932" s="302">
        <v>-6.5250000000000004</v>
      </c>
      <c r="AQ932" s="296"/>
      <c r="AR932" s="296"/>
      <c r="AS932" s="296"/>
      <c r="AT932" s="296"/>
      <c r="AU932" s="296"/>
      <c r="AV932" s="296"/>
      <c r="AW932" s="296"/>
      <c r="AX932" s="296"/>
      <c r="AY932" s="296"/>
      <c r="AZ932" s="296"/>
      <c r="BA932" s="296"/>
      <c r="BB932" s="296"/>
      <c r="BC932" s="296"/>
      <c r="BD932" s="296"/>
      <c r="BE932" s="296"/>
      <c r="BF932" s="296"/>
      <c r="BG932" s="296"/>
      <c r="BH932" s="296"/>
      <c r="BI932" s="296"/>
      <c r="BJ932" s="296"/>
      <c r="BK932" s="296"/>
      <c r="BL932" s="296"/>
      <c r="BM932" s="296"/>
      <c r="BN932" s="296"/>
      <c r="BO932" s="296"/>
    </row>
    <row r="933" spans="1:67" s="158" customFormat="1" ht="12.75" x14ac:dyDescent="0.2">
      <c r="A933" s="287"/>
      <c r="B933" s="297">
        <v>432</v>
      </c>
      <c r="C933" s="588" t="s">
        <v>555</v>
      </c>
      <c r="D933" s="581" t="s">
        <v>1412</v>
      </c>
      <c r="E933" s="581"/>
      <c r="F933" s="581"/>
      <c r="G933" s="581"/>
      <c r="H933" s="582" t="s">
        <v>1200</v>
      </c>
      <c r="I933" s="287"/>
      <c r="J933" s="287"/>
      <c r="K933" s="298">
        <v>37.729999999999997</v>
      </c>
      <c r="L933" s="298">
        <v>38.03</v>
      </c>
      <c r="M933" s="298">
        <v>38.979999999999997</v>
      </c>
      <c r="N933" s="298">
        <v>0</v>
      </c>
      <c r="O933" s="298">
        <v>38.979999999999997</v>
      </c>
      <c r="P933" s="298">
        <v>38.979999999999997</v>
      </c>
      <c r="Q933" s="298">
        <v>39.29</v>
      </c>
      <c r="R933" s="298">
        <v>46.36</v>
      </c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  <c r="AE933" s="298"/>
      <c r="AF933" s="298"/>
      <c r="AG933" s="298"/>
      <c r="AH933" s="298"/>
      <c r="AI933" s="298"/>
      <c r="AJ933" s="298"/>
      <c r="AK933" s="298"/>
      <c r="AL933" s="298"/>
      <c r="AM933" s="298"/>
      <c r="AN933" s="298"/>
      <c r="AO933" s="298"/>
      <c r="AP933" s="298">
        <v>46.36</v>
      </c>
      <c r="AQ933" s="298"/>
      <c r="AR933" s="298"/>
      <c r="AS933" s="298"/>
      <c r="AT933" s="298"/>
      <c r="AU933" s="298"/>
      <c r="AV933" s="298"/>
      <c r="AW933" s="298"/>
      <c r="AX933" s="298"/>
      <c r="AY933" s="298"/>
      <c r="AZ933" s="298"/>
      <c r="BA933" s="298"/>
      <c r="BB933" s="298"/>
      <c r="BC933" s="298"/>
      <c r="BD933" s="298"/>
      <c r="BE933" s="298"/>
      <c r="BF933" s="298"/>
      <c r="BG933" s="298"/>
      <c r="BH933" s="298"/>
      <c r="BI933" s="298"/>
      <c r="BJ933" s="298"/>
      <c r="BK933" s="298"/>
      <c r="BL933" s="301"/>
      <c r="BM933" s="301"/>
      <c r="BN933" s="301"/>
      <c r="BO933" s="301"/>
    </row>
    <row r="934" spans="1:67" s="158" customFormat="1" ht="12.75" x14ac:dyDescent="0.2">
      <c r="A934" s="294"/>
      <c r="B934" s="294"/>
      <c r="C934" s="588"/>
      <c r="D934" s="581"/>
      <c r="E934" s="581"/>
      <c r="F934" s="581"/>
      <c r="G934" s="581"/>
      <c r="H934" s="582"/>
      <c r="I934" s="299" t="s">
        <v>156</v>
      </c>
      <c r="J934" s="295">
        <v>4.1879999999999997</v>
      </c>
      <c r="K934" s="296"/>
      <c r="L934" s="301">
        <v>0.30000000000000426</v>
      </c>
      <c r="M934" s="301">
        <v>37.729999999999997</v>
      </c>
      <c r="N934" s="301">
        <v>0</v>
      </c>
      <c r="O934" s="301">
        <v>37.729999999999997</v>
      </c>
      <c r="P934" s="296"/>
      <c r="Q934" s="301">
        <v>0.31</v>
      </c>
      <c r="R934" s="296"/>
      <c r="S934" s="296"/>
      <c r="T934" s="296"/>
      <c r="U934" s="296"/>
      <c r="V934" s="296"/>
      <c r="W934" s="296"/>
      <c r="X934" s="296"/>
      <c r="Y934" s="296"/>
      <c r="Z934" s="296"/>
      <c r="AA934" s="296"/>
      <c r="AB934" s="296"/>
      <c r="AC934" s="296"/>
      <c r="AD934" s="296"/>
      <c r="AE934" s="296"/>
      <c r="AF934" s="296"/>
      <c r="AG934" s="296"/>
      <c r="AH934" s="296"/>
      <c r="AI934" s="296"/>
      <c r="AJ934" s="296"/>
      <c r="AK934" s="296"/>
      <c r="AL934" s="296"/>
      <c r="AM934" s="296"/>
      <c r="AN934" s="296"/>
      <c r="AO934" s="296"/>
      <c r="AP934" s="302">
        <v>4.1879999999999997</v>
      </c>
      <c r="AQ934" s="296"/>
      <c r="AR934" s="296"/>
      <c r="AS934" s="296"/>
      <c r="AT934" s="296"/>
      <c r="AU934" s="296"/>
      <c r="AV934" s="296"/>
      <c r="AW934" s="296"/>
      <c r="AX934" s="296"/>
      <c r="AY934" s="296"/>
      <c r="AZ934" s="296"/>
      <c r="BA934" s="296"/>
      <c r="BB934" s="296"/>
      <c r="BC934" s="296"/>
      <c r="BD934" s="296"/>
      <c r="BE934" s="296"/>
      <c r="BF934" s="296"/>
      <c r="BG934" s="296"/>
      <c r="BH934" s="296"/>
      <c r="BI934" s="296"/>
      <c r="BJ934" s="296"/>
      <c r="BK934" s="296"/>
      <c r="BL934" s="296"/>
      <c r="BM934" s="296"/>
      <c r="BN934" s="296"/>
      <c r="BO934" s="296"/>
    </row>
    <row r="935" spans="1:67" s="158" customFormat="1" ht="12.75" x14ac:dyDescent="0.2">
      <c r="A935" s="287"/>
      <c r="B935" s="297">
        <v>433</v>
      </c>
      <c r="C935" s="588" t="s">
        <v>558</v>
      </c>
      <c r="D935" s="581" t="s">
        <v>559</v>
      </c>
      <c r="E935" s="581"/>
      <c r="F935" s="581"/>
      <c r="G935" s="581"/>
      <c r="H935" s="589" t="s">
        <v>973</v>
      </c>
      <c r="I935" s="287"/>
      <c r="J935" s="287"/>
      <c r="K935" s="298">
        <v>-2548.4299999999998</v>
      </c>
      <c r="L935" s="298">
        <v>-2554.5300000000002</v>
      </c>
      <c r="M935" s="298">
        <v>-2633.05</v>
      </c>
      <c r="N935" s="298">
        <v>0</v>
      </c>
      <c r="O935" s="298">
        <v>-2633.05</v>
      </c>
      <c r="P935" s="298">
        <v>-2633.05</v>
      </c>
      <c r="Q935" s="298">
        <v>-2639.3500000000004</v>
      </c>
      <c r="R935" s="298">
        <v>-3131.81</v>
      </c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  <c r="AE935" s="298"/>
      <c r="AF935" s="298"/>
      <c r="AG935" s="298"/>
      <c r="AH935" s="298"/>
      <c r="AI935" s="298"/>
      <c r="AJ935" s="298"/>
      <c r="AK935" s="298"/>
      <c r="AL935" s="298"/>
      <c r="AM935" s="298"/>
      <c r="AN935" s="298"/>
      <c r="AO935" s="298"/>
      <c r="AP935" s="298">
        <v>-3131.81</v>
      </c>
      <c r="AQ935" s="298"/>
      <c r="AR935" s="298"/>
      <c r="AS935" s="298"/>
      <c r="AT935" s="298"/>
      <c r="AU935" s="298"/>
      <c r="AV935" s="298"/>
      <c r="AW935" s="298"/>
      <c r="AX935" s="298"/>
      <c r="AY935" s="298"/>
      <c r="AZ935" s="298"/>
      <c r="BA935" s="298"/>
      <c r="BB935" s="298"/>
      <c r="BC935" s="298"/>
      <c r="BD935" s="298"/>
      <c r="BE935" s="298"/>
      <c r="BF935" s="298"/>
      <c r="BG935" s="298"/>
      <c r="BH935" s="298"/>
      <c r="BI935" s="298"/>
      <c r="BJ935" s="298"/>
      <c r="BK935" s="298"/>
      <c r="BL935" s="301"/>
      <c r="BM935" s="301"/>
      <c r="BN935" s="301"/>
      <c r="BO935" s="301"/>
    </row>
    <row r="936" spans="1:67" s="158" customFormat="1" ht="12.75" x14ac:dyDescent="0.2">
      <c r="A936" s="294"/>
      <c r="B936" s="294"/>
      <c r="C936" s="588"/>
      <c r="D936" s="581"/>
      <c r="E936" s="581"/>
      <c r="F936" s="581"/>
      <c r="G936" s="581"/>
      <c r="H936" s="589"/>
      <c r="I936" s="299" t="s">
        <v>335</v>
      </c>
      <c r="J936" s="295">
        <v>-2.9217</v>
      </c>
      <c r="K936" s="296"/>
      <c r="L936" s="301">
        <v>-6.1000000000003638</v>
      </c>
      <c r="M936" s="301">
        <v>-2548.4299999999998</v>
      </c>
      <c r="N936" s="301">
        <v>0</v>
      </c>
      <c r="O936" s="301">
        <v>-2548.4299999999998</v>
      </c>
      <c r="P936" s="296"/>
      <c r="Q936" s="301">
        <v>-6.3</v>
      </c>
      <c r="R936" s="296"/>
      <c r="S936" s="296"/>
      <c r="T936" s="296"/>
      <c r="U936" s="296"/>
      <c r="V936" s="296"/>
      <c r="W936" s="296"/>
      <c r="X936" s="296"/>
      <c r="Y936" s="296"/>
      <c r="Z936" s="296"/>
      <c r="AA936" s="296"/>
      <c r="AB936" s="296"/>
      <c r="AC936" s="296"/>
      <c r="AD936" s="296"/>
      <c r="AE936" s="296"/>
      <c r="AF936" s="296"/>
      <c r="AG936" s="296"/>
      <c r="AH936" s="296"/>
      <c r="AI936" s="296"/>
      <c r="AJ936" s="296"/>
      <c r="AK936" s="296"/>
      <c r="AL936" s="296"/>
      <c r="AM936" s="296"/>
      <c r="AN936" s="296"/>
      <c r="AO936" s="296"/>
      <c r="AP936" s="302">
        <v>-2.9217</v>
      </c>
      <c r="AQ936" s="296"/>
      <c r="AR936" s="296"/>
      <c r="AS936" s="296"/>
      <c r="AT936" s="296"/>
      <c r="AU936" s="296"/>
      <c r="AV936" s="296"/>
      <c r="AW936" s="296"/>
      <c r="AX936" s="296"/>
      <c r="AY936" s="296"/>
      <c r="AZ936" s="296"/>
      <c r="BA936" s="296"/>
      <c r="BB936" s="296"/>
      <c r="BC936" s="296"/>
      <c r="BD936" s="296"/>
      <c r="BE936" s="296"/>
      <c r="BF936" s="296"/>
      <c r="BG936" s="296"/>
      <c r="BH936" s="296"/>
      <c r="BI936" s="296"/>
      <c r="BJ936" s="296"/>
      <c r="BK936" s="296"/>
      <c r="BL936" s="296"/>
      <c r="BM936" s="296"/>
      <c r="BN936" s="296"/>
      <c r="BO936" s="296"/>
    </row>
    <row r="937" spans="1:67" s="158" customFormat="1" ht="12.75" x14ac:dyDescent="0.2">
      <c r="A937" s="287"/>
      <c r="B937" s="297">
        <v>434</v>
      </c>
      <c r="C937" s="588" t="s">
        <v>558</v>
      </c>
      <c r="D937" s="583" t="s">
        <v>1413</v>
      </c>
      <c r="E937" s="583"/>
      <c r="F937" s="583"/>
      <c r="G937" s="583"/>
      <c r="H937" s="589" t="s">
        <v>1414</v>
      </c>
      <c r="I937" s="287"/>
      <c r="J937" s="287"/>
      <c r="K937" s="298">
        <v>-273.83</v>
      </c>
      <c r="L937" s="298">
        <v>-274.58999999999997</v>
      </c>
      <c r="M937" s="298">
        <v>-282.92</v>
      </c>
      <c r="N937" s="298">
        <v>0</v>
      </c>
      <c r="O937" s="298">
        <v>-282.92</v>
      </c>
      <c r="P937" s="298">
        <v>-282.92</v>
      </c>
      <c r="Q937" s="298">
        <v>-283.71000000000004</v>
      </c>
      <c r="R937" s="298">
        <v>-336.51</v>
      </c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  <c r="AE937" s="298"/>
      <c r="AF937" s="298"/>
      <c r="AG937" s="298"/>
      <c r="AH937" s="298"/>
      <c r="AI937" s="298"/>
      <c r="AJ937" s="298"/>
      <c r="AK937" s="298"/>
      <c r="AL937" s="298"/>
      <c r="AM937" s="298"/>
      <c r="AN937" s="298"/>
      <c r="AO937" s="298"/>
      <c r="AP937" s="298">
        <v>-336.51</v>
      </c>
      <c r="AQ937" s="298"/>
      <c r="AR937" s="298"/>
      <c r="AS937" s="298"/>
      <c r="AT937" s="298"/>
      <c r="AU937" s="298"/>
      <c r="AV937" s="298"/>
      <c r="AW937" s="298"/>
      <c r="AX937" s="298"/>
      <c r="AY937" s="298"/>
      <c r="AZ937" s="298"/>
      <c r="BA937" s="298"/>
      <c r="BB937" s="298"/>
      <c r="BC937" s="298"/>
      <c r="BD937" s="298"/>
      <c r="BE937" s="298"/>
      <c r="BF937" s="298"/>
      <c r="BG937" s="298"/>
      <c r="BH937" s="298"/>
      <c r="BI937" s="298"/>
      <c r="BJ937" s="298"/>
      <c r="BK937" s="298"/>
      <c r="BL937" s="301"/>
      <c r="BM937" s="301"/>
      <c r="BN937" s="301"/>
      <c r="BO937" s="301"/>
    </row>
    <row r="938" spans="1:67" s="158" customFormat="1" ht="12.75" x14ac:dyDescent="0.2">
      <c r="A938" s="294"/>
      <c r="B938" s="294"/>
      <c r="C938" s="588"/>
      <c r="D938" s="583"/>
      <c r="E938" s="583"/>
      <c r="F938" s="583"/>
      <c r="G938" s="583"/>
      <c r="H938" s="589"/>
      <c r="I938" s="299" t="s">
        <v>1415</v>
      </c>
      <c r="J938" s="295">
        <v>-11.6868</v>
      </c>
      <c r="K938" s="296"/>
      <c r="L938" s="301">
        <v>-0.75999999999999091</v>
      </c>
      <c r="M938" s="301">
        <v>-273.83</v>
      </c>
      <c r="N938" s="301">
        <v>0</v>
      </c>
      <c r="O938" s="301">
        <v>-273.83</v>
      </c>
      <c r="P938" s="296"/>
      <c r="Q938" s="301">
        <v>-0.79</v>
      </c>
      <c r="R938" s="296"/>
      <c r="S938" s="296"/>
      <c r="T938" s="296"/>
      <c r="U938" s="296"/>
      <c r="V938" s="296"/>
      <c r="W938" s="296"/>
      <c r="X938" s="296"/>
      <c r="Y938" s="296"/>
      <c r="Z938" s="296"/>
      <c r="AA938" s="296"/>
      <c r="AB938" s="296"/>
      <c r="AC938" s="296"/>
      <c r="AD938" s="296"/>
      <c r="AE938" s="296"/>
      <c r="AF938" s="296"/>
      <c r="AG938" s="296"/>
      <c r="AH938" s="296"/>
      <c r="AI938" s="296"/>
      <c r="AJ938" s="296"/>
      <c r="AK938" s="296"/>
      <c r="AL938" s="296"/>
      <c r="AM938" s="296"/>
      <c r="AN938" s="296"/>
      <c r="AO938" s="296"/>
      <c r="AP938" s="302">
        <v>-11.6868</v>
      </c>
      <c r="AQ938" s="296"/>
      <c r="AR938" s="296"/>
      <c r="AS938" s="296"/>
      <c r="AT938" s="296"/>
      <c r="AU938" s="296"/>
      <c r="AV938" s="296"/>
      <c r="AW938" s="296"/>
      <c r="AX938" s="296"/>
      <c r="AY938" s="296"/>
      <c r="AZ938" s="296"/>
      <c r="BA938" s="296"/>
      <c r="BB938" s="296"/>
      <c r="BC938" s="296"/>
      <c r="BD938" s="296"/>
      <c r="BE938" s="296"/>
      <c r="BF938" s="296"/>
      <c r="BG938" s="296"/>
      <c r="BH938" s="296"/>
      <c r="BI938" s="296"/>
      <c r="BJ938" s="296"/>
      <c r="BK938" s="296"/>
      <c r="BL938" s="296"/>
      <c r="BM938" s="296"/>
      <c r="BN938" s="296"/>
      <c r="BO938" s="296"/>
    </row>
    <row r="939" spans="1:67" s="158" customFormat="1" ht="12.75" x14ac:dyDescent="0.2">
      <c r="A939" s="287"/>
      <c r="B939" s="297">
        <v>435</v>
      </c>
      <c r="C939" s="588" t="s">
        <v>558</v>
      </c>
      <c r="D939" s="581" t="s">
        <v>1416</v>
      </c>
      <c r="E939" s="581"/>
      <c r="F939" s="581"/>
      <c r="G939" s="581"/>
      <c r="H939" s="589" t="s">
        <v>1417</v>
      </c>
      <c r="I939" s="287"/>
      <c r="J939" s="287"/>
      <c r="K939" s="298">
        <v>-386.02</v>
      </c>
      <c r="L939" s="298">
        <v>-387.62</v>
      </c>
      <c r="M939" s="298">
        <v>-398.84</v>
      </c>
      <c r="N939" s="298">
        <v>0</v>
      </c>
      <c r="O939" s="298">
        <v>-398.84</v>
      </c>
      <c r="P939" s="298">
        <v>-398.84</v>
      </c>
      <c r="Q939" s="298">
        <v>-400.48999999999995</v>
      </c>
      <c r="R939" s="298">
        <v>-474.39</v>
      </c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  <c r="AE939" s="298"/>
      <c r="AF939" s="298"/>
      <c r="AG939" s="298"/>
      <c r="AH939" s="298"/>
      <c r="AI939" s="298"/>
      <c r="AJ939" s="298"/>
      <c r="AK939" s="298"/>
      <c r="AL939" s="298"/>
      <c r="AM939" s="298"/>
      <c r="AN939" s="298"/>
      <c r="AO939" s="298"/>
      <c r="AP939" s="298">
        <v>-474.39</v>
      </c>
      <c r="AQ939" s="298"/>
      <c r="AR939" s="298"/>
      <c r="AS939" s="298"/>
      <c r="AT939" s="298"/>
      <c r="AU939" s="298"/>
      <c r="AV939" s="298"/>
      <c r="AW939" s="298"/>
      <c r="AX939" s="298"/>
      <c r="AY939" s="298"/>
      <c r="AZ939" s="298"/>
      <c r="BA939" s="298"/>
      <c r="BB939" s="298"/>
      <c r="BC939" s="298"/>
      <c r="BD939" s="298"/>
      <c r="BE939" s="298"/>
      <c r="BF939" s="298"/>
      <c r="BG939" s="298"/>
      <c r="BH939" s="298"/>
      <c r="BI939" s="298"/>
      <c r="BJ939" s="298"/>
      <c r="BK939" s="298"/>
      <c r="BL939" s="301"/>
      <c r="BM939" s="301"/>
      <c r="BN939" s="301"/>
      <c r="BO939" s="301"/>
    </row>
    <row r="940" spans="1:67" s="158" customFormat="1" ht="12.75" x14ac:dyDescent="0.2">
      <c r="A940" s="294"/>
      <c r="B940" s="294"/>
      <c r="C940" s="588"/>
      <c r="D940" s="581"/>
      <c r="E940" s="581"/>
      <c r="F940" s="581"/>
      <c r="G940" s="581"/>
      <c r="H940" s="589"/>
      <c r="I940" s="299" t="s">
        <v>102</v>
      </c>
      <c r="J940" s="295">
        <v>-5.8433999999999999</v>
      </c>
      <c r="K940" s="296"/>
      <c r="L940" s="301">
        <v>-1.6000000000000227</v>
      </c>
      <c r="M940" s="301">
        <v>-386.02</v>
      </c>
      <c r="N940" s="301">
        <v>0</v>
      </c>
      <c r="O940" s="301">
        <v>-386.02</v>
      </c>
      <c r="P940" s="296"/>
      <c r="Q940" s="301">
        <v>-1.65</v>
      </c>
      <c r="R940" s="296"/>
      <c r="S940" s="296"/>
      <c r="T940" s="296"/>
      <c r="U940" s="296"/>
      <c r="V940" s="296"/>
      <c r="W940" s="296"/>
      <c r="X940" s="296"/>
      <c r="Y940" s="296"/>
      <c r="Z940" s="296"/>
      <c r="AA940" s="296"/>
      <c r="AB940" s="296"/>
      <c r="AC940" s="296"/>
      <c r="AD940" s="296"/>
      <c r="AE940" s="296"/>
      <c r="AF940" s="296"/>
      <c r="AG940" s="296"/>
      <c r="AH940" s="296"/>
      <c r="AI940" s="296"/>
      <c r="AJ940" s="296"/>
      <c r="AK940" s="296"/>
      <c r="AL940" s="296"/>
      <c r="AM940" s="296"/>
      <c r="AN940" s="296"/>
      <c r="AO940" s="296"/>
      <c r="AP940" s="302">
        <v>-5.8433999999999999</v>
      </c>
      <c r="AQ940" s="296"/>
      <c r="AR940" s="296"/>
      <c r="AS940" s="296"/>
      <c r="AT940" s="296"/>
      <c r="AU940" s="296"/>
      <c r="AV940" s="296"/>
      <c r="AW940" s="296"/>
      <c r="AX940" s="296"/>
      <c r="AY940" s="296"/>
      <c r="AZ940" s="296"/>
      <c r="BA940" s="296"/>
      <c r="BB940" s="296"/>
      <c r="BC940" s="296"/>
      <c r="BD940" s="296"/>
      <c r="BE940" s="296"/>
      <c r="BF940" s="296"/>
      <c r="BG940" s="296"/>
      <c r="BH940" s="296"/>
      <c r="BI940" s="296"/>
      <c r="BJ940" s="296"/>
      <c r="BK940" s="296"/>
      <c r="BL940" s="296"/>
      <c r="BM940" s="296"/>
      <c r="BN940" s="296"/>
      <c r="BO940" s="296"/>
    </row>
    <row r="941" spans="1:67" s="158" customFormat="1" ht="12.75" x14ac:dyDescent="0.2">
      <c r="A941" s="287"/>
      <c r="B941" s="297">
        <v>436</v>
      </c>
      <c r="C941" s="588" t="s">
        <v>558</v>
      </c>
      <c r="D941" s="581" t="s">
        <v>1418</v>
      </c>
      <c r="E941" s="581"/>
      <c r="F941" s="581"/>
      <c r="G941" s="581"/>
      <c r="H941" s="582" t="s">
        <v>1207</v>
      </c>
      <c r="I941" s="287"/>
      <c r="J941" s="287"/>
      <c r="K941" s="298">
        <v>-1.86</v>
      </c>
      <c r="L941" s="298">
        <v>-1.87</v>
      </c>
      <c r="M941" s="298">
        <v>-1.92</v>
      </c>
      <c r="N941" s="298">
        <v>0</v>
      </c>
      <c r="O941" s="298">
        <v>-1.92</v>
      </c>
      <c r="P941" s="298">
        <v>-1.92</v>
      </c>
      <c r="Q941" s="298">
        <v>-1.93</v>
      </c>
      <c r="R941" s="298">
        <v>-2.2799999999999998</v>
      </c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  <c r="AE941" s="298"/>
      <c r="AF941" s="298"/>
      <c r="AG941" s="298"/>
      <c r="AH941" s="298"/>
      <c r="AI941" s="298"/>
      <c r="AJ941" s="298"/>
      <c r="AK941" s="298"/>
      <c r="AL941" s="298"/>
      <c r="AM941" s="298"/>
      <c r="AN941" s="298"/>
      <c r="AO941" s="298"/>
      <c r="AP941" s="298">
        <v>-2.2799999999999998</v>
      </c>
      <c r="AQ941" s="298"/>
      <c r="AR941" s="298"/>
      <c r="AS941" s="298"/>
      <c r="AT941" s="298"/>
      <c r="AU941" s="298"/>
      <c r="AV941" s="298"/>
      <c r="AW941" s="298"/>
      <c r="AX941" s="298"/>
      <c r="AY941" s="298"/>
      <c r="AZ941" s="298"/>
      <c r="BA941" s="298"/>
      <c r="BB941" s="298"/>
      <c r="BC941" s="298"/>
      <c r="BD941" s="298"/>
      <c r="BE941" s="298"/>
      <c r="BF941" s="298"/>
      <c r="BG941" s="298"/>
      <c r="BH941" s="298"/>
      <c r="BI941" s="298"/>
      <c r="BJ941" s="298"/>
      <c r="BK941" s="298"/>
      <c r="BL941" s="301"/>
      <c r="BM941" s="301"/>
      <c r="BN941" s="301"/>
      <c r="BO941" s="301"/>
    </row>
    <row r="942" spans="1:67" s="158" customFormat="1" ht="12.75" x14ac:dyDescent="0.2">
      <c r="A942" s="294"/>
      <c r="B942" s="294"/>
      <c r="C942" s="588"/>
      <c r="D942" s="581"/>
      <c r="E942" s="581"/>
      <c r="F942" s="581"/>
      <c r="G942" s="581"/>
      <c r="H942" s="582"/>
      <c r="I942" s="299" t="s">
        <v>156</v>
      </c>
      <c r="J942" s="295">
        <v>-9.7000000000000005E-4</v>
      </c>
      <c r="K942" s="296"/>
      <c r="L942" s="301">
        <v>-1.0000000000000009E-2</v>
      </c>
      <c r="M942" s="301">
        <v>-1.86</v>
      </c>
      <c r="N942" s="301">
        <v>0</v>
      </c>
      <c r="O942" s="301">
        <v>-1.86</v>
      </c>
      <c r="P942" s="296"/>
      <c r="Q942" s="301">
        <v>-0.01</v>
      </c>
      <c r="R942" s="296"/>
      <c r="S942" s="296"/>
      <c r="T942" s="296"/>
      <c r="U942" s="296"/>
      <c r="V942" s="296"/>
      <c r="W942" s="296"/>
      <c r="X942" s="296"/>
      <c r="Y942" s="296"/>
      <c r="Z942" s="296"/>
      <c r="AA942" s="296"/>
      <c r="AB942" s="296"/>
      <c r="AC942" s="296"/>
      <c r="AD942" s="296"/>
      <c r="AE942" s="296"/>
      <c r="AF942" s="296"/>
      <c r="AG942" s="296"/>
      <c r="AH942" s="296"/>
      <c r="AI942" s="296"/>
      <c r="AJ942" s="296"/>
      <c r="AK942" s="296"/>
      <c r="AL942" s="296"/>
      <c r="AM942" s="296"/>
      <c r="AN942" s="296"/>
      <c r="AO942" s="296"/>
      <c r="AP942" s="302">
        <v>-9.7000000000000005E-4</v>
      </c>
      <c r="AQ942" s="296"/>
      <c r="AR942" s="296"/>
      <c r="AS942" s="296"/>
      <c r="AT942" s="296"/>
      <c r="AU942" s="296"/>
      <c r="AV942" s="296"/>
      <c r="AW942" s="296"/>
      <c r="AX942" s="296"/>
      <c r="AY942" s="296"/>
      <c r="AZ942" s="296"/>
      <c r="BA942" s="296"/>
      <c r="BB942" s="296"/>
      <c r="BC942" s="296"/>
      <c r="BD942" s="296"/>
      <c r="BE942" s="296"/>
      <c r="BF942" s="296"/>
      <c r="BG942" s="296"/>
      <c r="BH942" s="296"/>
      <c r="BI942" s="296"/>
      <c r="BJ942" s="296"/>
      <c r="BK942" s="296"/>
      <c r="BL942" s="296"/>
      <c r="BM942" s="296"/>
      <c r="BN942" s="296"/>
      <c r="BO942" s="296"/>
    </row>
    <row r="943" spans="1:67" s="158" customFormat="1" ht="12.75" x14ac:dyDescent="0.2">
      <c r="A943" s="287"/>
      <c r="B943" s="297">
        <v>437</v>
      </c>
      <c r="C943" s="588" t="s">
        <v>558</v>
      </c>
      <c r="D943" s="583" t="s">
        <v>1419</v>
      </c>
      <c r="E943" s="583"/>
      <c r="F943" s="583"/>
      <c r="G943" s="583"/>
      <c r="H943" s="582" t="s">
        <v>1209</v>
      </c>
      <c r="I943" s="287"/>
      <c r="J943" s="287"/>
      <c r="K943" s="298">
        <v>-43.52</v>
      </c>
      <c r="L943" s="298">
        <v>-43.99</v>
      </c>
      <c r="M943" s="298">
        <v>-44.97</v>
      </c>
      <c r="N943" s="298">
        <v>0</v>
      </c>
      <c r="O943" s="298">
        <v>-44.97</v>
      </c>
      <c r="P943" s="298">
        <v>-44.97</v>
      </c>
      <c r="Q943" s="298">
        <v>-45.46</v>
      </c>
      <c r="R943" s="298">
        <v>-53.49</v>
      </c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  <c r="AE943" s="298"/>
      <c r="AF943" s="298"/>
      <c r="AG943" s="298"/>
      <c r="AH943" s="298"/>
      <c r="AI943" s="298"/>
      <c r="AJ943" s="298"/>
      <c r="AK943" s="298"/>
      <c r="AL943" s="298"/>
      <c r="AM943" s="298"/>
      <c r="AN943" s="298"/>
      <c r="AO943" s="298"/>
      <c r="AP943" s="298">
        <v>-53.49</v>
      </c>
      <c r="AQ943" s="298"/>
      <c r="AR943" s="298"/>
      <c r="AS943" s="298"/>
      <c r="AT943" s="298"/>
      <c r="AU943" s="298"/>
      <c r="AV943" s="298"/>
      <c r="AW943" s="298"/>
      <c r="AX943" s="298"/>
      <c r="AY943" s="298"/>
      <c r="AZ943" s="298"/>
      <c r="BA943" s="298"/>
      <c r="BB943" s="298"/>
      <c r="BC943" s="298"/>
      <c r="BD943" s="298"/>
      <c r="BE943" s="298"/>
      <c r="BF943" s="298"/>
      <c r="BG943" s="298"/>
      <c r="BH943" s="298"/>
      <c r="BI943" s="298"/>
      <c r="BJ943" s="298"/>
      <c r="BK943" s="298"/>
      <c r="BL943" s="301"/>
      <c r="BM943" s="301"/>
      <c r="BN943" s="301"/>
      <c r="BO943" s="301"/>
    </row>
    <row r="944" spans="1:67" s="158" customFormat="1" ht="12.75" x14ac:dyDescent="0.2">
      <c r="A944" s="294"/>
      <c r="B944" s="294"/>
      <c r="C944" s="588"/>
      <c r="D944" s="583"/>
      <c r="E944" s="583"/>
      <c r="F944" s="583"/>
      <c r="G944" s="583"/>
      <c r="H944" s="582"/>
      <c r="I944" s="299" t="s">
        <v>1420</v>
      </c>
      <c r="J944" s="295">
        <v>-1.9478</v>
      </c>
      <c r="K944" s="296"/>
      <c r="L944" s="301">
        <v>-0.46999999999999886</v>
      </c>
      <c r="M944" s="301">
        <v>-43.52</v>
      </c>
      <c r="N944" s="301">
        <v>0</v>
      </c>
      <c r="O944" s="301">
        <v>-43.52</v>
      </c>
      <c r="P944" s="296"/>
      <c r="Q944" s="301">
        <v>-0.49</v>
      </c>
      <c r="R944" s="296"/>
      <c r="S944" s="296"/>
      <c r="T944" s="296"/>
      <c r="U944" s="296"/>
      <c r="V944" s="296"/>
      <c r="W944" s="296"/>
      <c r="X944" s="296"/>
      <c r="Y944" s="296"/>
      <c r="Z944" s="296"/>
      <c r="AA944" s="296"/>
      <c r="AB944" s="296"/>
      <c r="AC944" s="296"/>
      <c r="AD944" s="296"/>
      <c r="AE944" s="296"/>
      <c r="AF944" s="296"/>
      <c r="AG944" s="296"/>
      <c r="AH944" s="296"/>
      <c r="AI944" s="296"/>
      <c r="AJ944" s="296"/>
      <c r="AK944" s="296"/>
      <c r="AL944" s="296"/>
      <c r="AM944" s="296"/>
      <c r="AN944" s="296"/>
      <c r="AO944" s="296"/>
      <c r="AP944" s="302">
        <v>-1.9478</v>
      </c>
      <c r="AQ944" s="296"/>
      <c r="AR944" s="296"/>
      <c r="AS944" s="296"/>
      <c r="AT944" s="296"/>
      <c r="AU944" s="296"/>
      <c r="AV944" s="296"/>
      <c r="AW944" s="296"/>
      <c r="AX944" s="296"/>
      <c r="AY944" s="296"/>
      <c r="AZ944" s="296"/>
      <c r="BA944" s="296"/>
      <c r="BB944" s="296"/>
      <c r="BC944" s="296"/>
      <c r="BD944" s="296"/>
      <c r="BE944" s="296"/>
      <c r="BF944" s="296"/>
      <c r="BG944" s="296"/>
      <c r="BH944" s="296"/>
      <c r="BI944" s="296"/>
      <c r="BJ944" s="296"/>
      <c r="BK944" s="296"/>
      <c r="BL944" s="296"/>
      <c r="BM944" s="296"/>
      <c r="BN944" s="296"/>
      <c r="BO944" s="296"/>
    </row>
    <row r="945" spans="1:68" s="158" customFormat="1" ht="12.75" x14ac:dyDescent="0.2">
      <c r="A945" s="287"/>
      <c r="B945" s="297">
        <v>438</v>
      </c>
      <c r="C945" s="588" t="s">
        <v>561</v>
      </c>
      <c r="D945" s="581" t="s">
        <v>562</v>
      </c>
      <c r="E945" s="581"/>
      <c r="F945" s="581"/>
      <c r="G945" s="581"/>
      <c r="H945" s="589" t="s">
        <v>1421</v>
      </c>
      <c r="I945" s="287"/>
      <c r="J945" s="287"/>
      <c r="K945" s="298">
        <v>-169.75</v>
      </c>
      <c r="L945" s="298">
        <v>-171.59</v>
      </c>
      <c r="M945" s="298">
        <v>-175.39</v>
      </c>
      <c r="N945" s="298">
        <v>0</v>
      </c>
      <c r="O945" s="298">
        <v>-175.39</v>
      </c>
      <c r="P945" s="298">
        <v>-175.39</v>
      </c>
      <c r="Q945" s="298">
        <v>-177.29</v>
      </c>
      <c r="R945" s="298">
        <v>-208.61</v>
      </c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  <c r="AE945" s="298"/>
      <c r="AF945" s="298"/>
      <c r="AG945" s="298"/>
      <c r="AH945" s="298"/>
      <c r="AI945" s="298"/>
      <c r="AJ945" s="298"/>
      <c r="AK945" s="298"/>
      <c r="AL945" s="298"/>
      <c r="AM945" s="298"/>
      <c r="AN945" s="298"/>
      <c r="AO945" s="298"/>
      <c r="AP945" s="298">
        <v>-208.61</v>
      </c>
      <c r="AQ945" s="298"/>
      <c r="AR945" s="298"/>
      <c r="AS945" s="298"/>
      <c r="AT945" s="298"/>
      <c r="AU945" s="298"/>
      <c r="AV945" s="298"/>
      <c r="AW945" s="298"/>
      <c r="AX945" s="298"/>
      <c r="AY945" s="298"/>
      <c r="AZ945" s="298"/>
      <c r="BA945" s="298"/>
      <c r="BB945" s="298"/>
      <c r="BC945" s="298"/>
      <c r="BD945" s="298"/>
      <c r="BE945" s="298"/>
      <c r="BF945" s="298"/>
      <c r="BG945" s="298"/>
      <c r="BH945" s="298"/>
      <c r="BI945" s="298"/>
      <c r="BJ945" s="298"/>
      <c r="BK945" s="298"/>
      <c r="BL945" s="301"/>
      <c r="BM945" s="301"/>
      <c r="BN945" s="301"/>
      <c r="BO945" s="301"/>
    </row>
    <row r="946" spans="1:68" s="158" customFormat="1" ht="12.75" x14ac:dyDescent="0.2">
      <c r="A946" s="294"/>
      <c r="B946" s="294"/>
      <c r="C946" s="588"/>
      <c r="D946" s="581"/>
      <c r="E946" s="581"/>
      <c r="F946" s="581"/>
      <c r="G946" s="581"/>
      <c r="H946" s="589"/>
      <c r="I946" s="299" t="s">
        <v>306</v>
      </c>
      <c r="J946" s="295">
        <v>-9.6420000000000006E-2</v>
      </c>
      <c r="K946" s="296"/>
      <c r="L946" s="301">
        <v>-1.8400000000000034</v>
      </c>
      <c r="M946" s="301">
        <v>-169.75</v>
      </c>
      <c r="N946" s="301">
        <v>0</v>
      </c>
      <c r="O946" s="301">
        <v>-169.75</v>
      </c>
      <c r="P946" s="296"/>
      <c r="Q946" s="301">
        <v>-1.9</v>
      </c>
      <c r="R946" s="296"/>
      <c r="S946" s="296"/>
      <c r="T946" s="296"/>
      <c r="U946" s="296"/>
      <c r="V946" s="296"/>
      <c r="W946" s="296"/>
      <c r="X946" s="296"/>
      <c r="Y946" s="296"/>
      <c r="Z946" s="296"/>
      <c r="AA946" s="296"/>
      <c r="AB946" s="296"/>
      <c r="AC946" s="296"/>
      <c r="AD946" s="296"/>
      <c r="AE946" s="296"/>
      <c r="AF946" s="296"/>
      <c r="AG946" s="296"/>
      <c r="AH946" s="296"/>
      <c r="AI946" s="296"/>
      <c r="AJ946" s="296"/>
      <c r="AK946" s="296"/>
      <c r="AL946" s="296"/>
      <c r="AM946" s="296"/>
      <c r="AN946" s="296"/>
      <c r="AO946" s="296"/>
      <c r="AP946" s="302">
        <v>-9.6420000000000006E-2</v>
      </c>
      <c r="AQ946" s="296"/>
      <c r="AR946" s="296"/>
      <c r="AS946" s="296"/>
      <c r="AT946" s="296"/>
      <c r="AU946" s="296"/>
      <c r="AV946" s="296"/>
      <c r="AW946" s="296"/>
      <c r="AX946" s="296"/>
      <c r="AY946" s="296"/>
      <c r="AZ946" s="296"/>
      <c r="BA946" s="296"/>
      <c r="BB946" s="296"/>
      <c r="BC946" s="296"/>
      <c r="BD946" s="296"/>
      <c r="BE946" s="296"/>
      <c r="BF946" s="296"/>
      <c r="BG946" s="296"/>
      <c r="BH946" s="296"/>
      <c r="BI946" s="296"/>
      <c r="BJ946" s="296"/>
      <c r="BK946" s="296"/>
      <c r="BL946" s="296"/>
      <c r="BM946" s="296"/>
      <c r="BN946" s="296"/>
      <c r="BO946" s="296"/>
    </row>
    <row r="947" spans="1:68" s="158" customFormat="1" ht="12.75" x14ac:dyDescent="0.2">
      <c r="A947" s="287"/>
      <c r="B947" s="297">
        <v>439</v>
      </c>
      <c r="C947" s="588" t="s">
        <v>561</v>
      </c>
      <c r="D947" s="583" t="s">
        <v>1422</v>
      </c>
      <c r="E947" s="583"/>
      <c r="F947" s="583"/>
      <c r="G947" s="583"/>
      <c r="H947" s="582" t="s">
        <v>1377</v>
      </c>
      <c r="I947" s="287"/>
      <c r="J947" s="287"/>
      <c r="K947" s="298">
        <v>0</v>
      </c>
      <c r="L947" s="298">
        <v>0</v>
      </c>
      <c r="M947" s="298">
        <v>0</v>
      </c>
      <c r="N947" s="298">
        <v>0</v>
      </c>
      <c r="O947" s="298">
        <v>0</v>
      </c>
      <c r="P947" s="298">
        <v>0</v>
      </c>
      <c r="Q947" s="298">
        <v>0</v>
      </c>
      <c r="R947" s="298">
        <v>0</v>
      </c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  <c r="AE947" s="298"/>
      <c r="AF947" s="298"/>
      <c r="AG947" s="298"/>
      <c r="AH947" s="298"/>
      <c r="AI947" s="298"/>
      <c r="AJ947" s="298"/>
      <c r="AK947" s="298"/>
      <c r="AL947" s="298"/>
      <c r="AM947" s="298"/>
      <c r="AN947" s="298"/>
      <c r="AO947" s="298"/>
      <c r="AP947" s="298"/>
      <c r="AQ947" s="298"/>
      <c r="AR947" s="298"/>
      <c r="AS947" s="298"/>
      <c r="AT947" s="298"/>
      <c r="AU947" s="298"/>
      <c r="AV947" s="298"/>
      <c r="AW947" s="298"/>
      <c r="AX947" s="298"/>
      <c r="AY947" s="298"/>
      <c r="AZ947" s="298"/>
      <c r="BA947" s="298"/>
      <c r="BB947" s="298"/>
      <c r="BC947" s="298"/>
      <c r="BD947" s="298"/>
      <c r="BE947" s="298"/>
      <c r="BF947" s="298"/>
      <c r="BG947" s="298"/>
      <c r="BH947" s="298"/>
      <c r="BI947" s="298"/>
      <c r="BJ947" s="298"/>
      <c r="BK947" s="298"/>
      <c r="BL947" s="301"/>
      <c r="BM947" s="301"/>
      <c r="BN947" s="301"/>
      <c r="BO947" s="301"/>
    </row>
    <row r="948" spans="1:68" s="158" customFormat="1" ht="12.75" x14ac:dyDescent="0.2">
      <c r="A948" s="294"/>
      <c r="B948" s="294"/>
      <c r="C948" s="588"/>
      <c r="D948" s="583"/>
      <c r="E948" s="583"/>
      <c r="F948" s="583"/>
      <c r="G948" s="583"/>
      <c r="H948" s="582"/>
      <c r="I948" s="299"/>
      <c r="J948" s="295" t="s">
        <v>1291</v>
      </c>
      <c r="K948" s="296"/>
      <c r="L948" s="301">
        <v>0</v>
      </c>
      <c r="M948" s="301">
        <v>0</v>
      </c>
      <c r="N948" s="301">
        <v>0</v>
      </c>
      <c r="O948" s="301">
        <v>0</v>
      </c>
      <c r="P948" s="296"/>
      <c r="Q948" s="301"/>
      <c r="R948" s="296"/>
      <c r="S948" s="296"/>
      <c r="T948" s="296"/>
      <c r="U948" s="296"/>
      <c r="V948" s="296"/>
      <c r="W948" s="296"/>
      <c r="X948" s="296"/>
      <c r="Y948" s="296"/>
      <c r="Z948" s="296"/>
      <c r="AA948" s="296"/>
      <c r="AB948" s="296"/>
      <c r="AC948" s="296"/>
      <c r="AD948" s="296"/>
      <c r="AE948" s="296"/>
      <c r="AF948" s="296"/>
      <c r="AG948" s="296"/>
      <c r="AH948" s="296"/>
      <c r="AI948" s="296"/>
      <c r="AJ948" s="296"/>
      <c r="AK948" s="296"/>
      <c r="AL948" s="296"/>
      <c r="AM948" s="296"/>
      <c r="AN948" s="296"/>
      <c r="AO948" s="296"/>
      <c r="AP948" s="296"/>
      <c r="AQ948" s="296"/>
      <c r="AR948" s="296"/>
      <c r="AS948" s="296"/>
      <c r="AT948" s="296"/>
      <c r="AU948" s="296"/>
      <c r="AV948" s="296"/>
      <c r="AW948" s="296"/>
      <c r="AX948" s="296"/>
      <c r="AY948" s="296"/>
      <c r="AZ948" s="296"/>
      <c r="BA948" s="296"/>
      <c r="BB948" s="296"/>
      <c r="BC948" s="296"/>
      <c r="BD948" s="296"/>
      <c r="BE948" s="296"/>
      <c r="BF948" s="296"/>
      <c r="BG948" s="296"/>
      <c r="BH948" s="296"/>
      <c r="BI948" s="296"/>
      <c r="BJ948" s="296"/>
      <c r="BK948" s="296"/>
      <c r="BL948" s="296"/>
      <c r="BM948" s="296"/>
      <c r="BN948" s="296"/>
      <c r="BO948" s="296"/>
    </row>
    <row r="949" spans="1:68" s="158" customFormat="1" ht="12.75" x14ac:dyDescent="0.2">
      <c r="A949" s="287"/>
      <c r="B949" s="297">
        <v>440</v>
      </c>
      <c r="C949" s="588" t="s">
        <v>561</v>
      </c>
      <c r="D949" s="583" t="s">
        <v>1423</v>
      </c>
      <c r="E949" s="583"/>
      <c r="F949" s="583"/>
      <c r="G949" s="583"/>
      <c r="H949" s="582" t="s">
        <v>1378</v>
      </c>
      <c r="I949" s="287"/>
      <c r="J949" s="287"/>
      <c r="K949" s="298">
        <v>22.88</v>
      </c>
      <c r="L949" s="298">
        <v>23.19</v>
      </c>
      <c r="M949" s="298">
        <v>23.64</v>
      </c>
      <c r="N949" s="298">
        <v>0</v>
      </c>
      <c r="O949" s="298">
        <v>23.64</v>
      </c>
      <c r="P949" s="298">
        <v>23.64</v>
      </c>
      <c r="Q949" s="298">
        <v>23.96</v>
      </c>
      <c r="R949" s="298">
        <v>28.12</v>
      </c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  <c r="AE949" s="298"/>
      <c r="AF949" s="298"/>
      <c r="AG949" s="298"/>
      <c r="AH949" s="298"/>
      <c r="AI949" s="298"/>
      <c r="AJ949" s="298"/>
      <c r="AK949" s="298"/>
      <c r="AL949" s="298"/>
      <c r="AM949" s="298"/>
      <c r="AN949" s="298"/>
      <c r="AO949" s="298"/>
      <c r="AP949" s="298">
        <v>28.12</v>
      </c>
      <c r="AQ949" s="298"/>
      <c r="AR949" s="298"/>
      <c r="AS949" s="298"/>
      <c r="AT949" s="298"/>
      <c r="AU949" s="298"/>
      <c r="AV949" s="298"/>
      <c r="AW949" s="298"/>
      <c r="AX949" s="298"/>
      <c r="AY949" s="298"/>
      <c r="AZ949" s="298"/>
      <c r="BA949" s="298"/>
      <c r="BB949" s="298"/>
      <c r="BC949" s="298"/>
      <c r="BD949" s="298"/>
      <c r="BE949" s="298"/>
      <c r="BF949" s="298"/>
      <c r="BG949" s="298"/>
      <c r="BH949" s="298"/>
      <c r="BI949" s="298"/>
      <c r="BJ949" s="298"/>
      <c r="BK949" s="298"/>
      <c r="BL949" s="301"/>
      <c r="BM949" s="301"/>
      <c r="BN949" s="301"/>
      <c r="BO949" s="301"/>
    </row>
    <row r="950" spans="1:68" s="158" customFormat="1" ht="12.75" x14ac:dyDescent="0.2">
      <c r="A950" s="294"/>
      <c r="B950" s="294"/>
      <c r="C950" s="588"/>
      <c r="D950" s="583"/>
      <c r="E950" s="583"/>
      <c r="F950" s="583"/>
      <c r="G950" s="583"/>
      <c r="H950" s="582"/>
      <c r="I950" s="299" t="s">
        <v>78</v>
      </c>
      <c r="J950" s="295">
        <v>28.242999999999999</v>
      </c>
      <c r="K950" s="296"/>
      <c r="L950" s="301">
        <v>0.31000000000000227</v>
      </c>
      <c r="M950" s="301">
        <v>22.88</v>
      </c>
      <c r="N950" s="301">
        <v>0</v>
      </c>
      <c r="O950" s="301">
        <v>22.88</v>
      </c>
      <c r="P950" s="296"/>
      <c r="Q950" s="301">
        <v>0.32</v>
      </c>
      <c r="R950" s="296"/>
      <c r="S950" s="296"/>
      <c r="T950" s="296"/>
      <c r="U950" s="296"/>
      <c r="V950" s="296"/>
      <c r="W950" s="296"/>
      <c r="X950" s="296"/>
      <c r="Y950" s="296"/>
      <c r="Z950" s="296"/>
      <c r="AA950" s="296"/>
      <c r="AB950" s="296"/>
      <c r="AC950" s="296"/>
      <c r="AD950" s="296"/>
      <c r="AE950" s="296"/>
      <c r="AF950" s="296"/>
      <c r="AG950" s="296"/>
      <c r="AH950" s="296"/>
      <c r="AI950" s="296"/>
      <c r="AJ950" s="296"/>
      <c r="AK950" s="296"/>
      <c r="AL950" s="296"/>
      <c r="AM950" s="296"/>
      <c r="AN950" s="296"/>
      <c r="AO950" s="296"/>
      <c r="AP950" s="302">
        <v>28.242999999999999</v>
      </c>
      <c r="AQ950" s="296"/>
      <c r="AR950" s="296"/>
      <c r="AS950" s="296"/>
      <c r="AT950" s="296"/>
      <c r="AU950" s="296"/>
      <c r="AV950" s="296"/>
      <c r="AW950" s="296"/>
      <c r="AX950" s="296"/>
      <c r="AY950" s="296"/>
      <c r="AZ950" s="296"/>
      <c r="BA950" s="296"/>
      <c r="BB950" s="296"/>
      <c r="BC950" s="296"/>
      <c r="BD950" s="296"/>
      <c r="BE950" s="296"/>
      <c r="BF950" s="296"/>
      <c r="BG950" s="296"/>
      <c r="BH950" s="296"/>
      <c r="BI950" s="296"/>
      <c r="BJ950" s="296"/>
      <c r="BK950" s="296"/>
      <c r="BL950" s="296"/>
      <c r="BM950" s="296"/>
      <c r="BN950" s="296"/>
      <c r="BO950" s="296"/>
    </row>
    <row r="951" spans="1:68" s="158" customFormat="1" ht="12.75" x14ac:dyDescent="0.2">
      <c r="A951" s="287"/>
      <c r="B951" s="297">
        <v>441</v>
      </c>
      <c r="C951" s="588" t="s">
        <v>561</v>
      </c>
      <c r="D951" s="581" t="s">
        <v>1424</v>
      </c>
      <c r="E951" s="581"/>
      <c r="F951" s="581"/>
      <c r="G951" s="581"/>
      <c r="H951" s="589" t="s">
        <v>1425</v>
      </c>
      <c r="I951" s="287"/>
      <c r="J951" s="287"/>
      <c r="K951" s="298">
        <v>-163.79</v>
      </c>
      <c r="L951" s="298">
        <v>-163.79</v>
      </c>
      <c r="M951" s="298">
        <v>-169.23</v>
      </c>
      <c r="N951" s="298">
        <v>0</v>
      </c>
      <c r="O951" s="298">
        <v>-169.23</v>
      </c>
      <c r="P951" s="298">
        <v>-169.23</v>
      </c>
      <c r="Q951" s="298">
        <v>-169.23</v>
      </c>
      <c r="R951" s="298">
        <v>-201.29</v>
      </c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  <c r="AE951" s="298"/>
      <c r="AF951" s="298"/>
      <c r="AG951" s="298"/>
      <c r="AH951" s="298"/>
      <c r="AI951" s="298"/>
      <c r="AJ951" s="298"/>
      <c r="AK951" s="298"/>
      <c r="AL951" s="298"/>
      <c r="AM951" s="298"/>
      <c r="AN951" s="298"/>
      <c r="AO951" s="298"/>
      <c r="AP951" s="298">
        <v>-201.29</v>
      </c>
      <c r="AQ951" s="298"/>
      <c r="AR951" s="298"/>
      <c r="AS951" s="298"/>
      <c r="AT951" s="298"/>
      <c r="AU951" s="298"/>
      <c r="AV951" s="298"/>
      <c r="AW951" s="298"/>
      <c r="AX951" s="298"/>
      <c r="AY951" s="298"/>
      <c r="AZ951" s="298"/>
      <c r="BA951" s="298"/>
      <c r="BB951" s="298"/>
      <c r="BC951" s="298"/>
      <c r="BD951" s="298"/>
      <c r="BE951" s="298"/>
      <c r="BF951" s="298"/>
      <c r="BG951" s="298"/>
      <c r="BH951" s="298"/>
      <c r="BI951" s="298"/>
      <c r="BJ951" s="298"/>
      <c r="BK951" s="298"/>
      <c r="BL951" s="301"/>
      <c r="BM951" s="301"/>
      <c r="BN951" s="301"/>
      <c r="BO951" s="301"/>
    </row>
    <row r="952" spans="1:68" s="158" customFormat="1" ht="12.75" x14ac:dyDescent="0.2">
      <c r="A952" s="294"/>
      <c r="B952" s="294"/>
      <c r="C952" s="588"/>
      <c r="D952" s="581"/>
      <c r="E952" s="581"/>
      <c r="F952" s="581"/>
      <c r="G952" s="581"/>
      <c r="H952" s="589"/>
      <c r="I952" s="299" t="s">
        <v>306</v>
      </c>
      <c r="J952" s="295">
        <v>-7.4020000000000002E-2</v>
      </c>
      <c r="K952" s="296"/>
      <c r="L952" s="301">
        <v>0</v>
      </c>
      <c r="M952" s="301">
        <v>-163.79</v>
      </c>
      <c r="N952" s="301">
        <v>0</v>
      </c>
      <c r="O952" s="301">
        <v>-163.79</v>
      </c>
      <c r="P952" s="296"/>
      <c r="Q952" s="301"/>
      <c r="R952" s="296"/>
      <c r="S952" s="296"/>
      <c r="T952" s="296"/>
      <c r="U952" s="296"/>
      <c r="V952" s="296"/>
      <c r="W952" s="296"/>
      <c r="X952" s="296"/>
      <c r="Y952" s="296"/>
      <c r="Z952" s="296"/>
      <c r="AA952" s="296"/>
      <c r="AB952" s="296"/>
      <c r="AC952" s="296"/>
      <c r="AD952" s="296"/>
      <c r="AE952" s="296"/>
      <c r="AF952" s="296"/>
      <c r="AG952" s="296"/>
      <c r="AH952" s="296"/>
      <c r="AI952" s="296"/>
      <c r="AJ952" s="296"/>
      <c r="AK952" s="296"/>
      <c r="AL952" s="296"/>
      <c r="AM952" s="296"/>
      <c r="AN952" s="296"/>
      <c r="AO952" s="296"/>
      <c r="AP952" s="302">
        <v>-7.4020000000000002E-2</v>
      </c>
      <c r="AQ952" s="296"/>
      <c r="AR952" s="296"/>
      <c r="AS952" s="296"/>
      <c r="AT952" s="296"/>
      <c r="AU952" s="296"/>
      <c r="AV952" s="296"/>
      <c r="AW952" s="296"/>
      <c r="AX952" s="296"/>
      <c r="AY952" s="296"/>
      <c r="AZ952" s="296"/>
      <c r="BA952" s="296"/>
      <c r="BB952" s="296"/>
      <c r="BC952" s="296"/>
      <c r="BD952" s="296"/>
      <c r="BE952" s="296"/>
      <c r="BF952" s="296"/>
      <c r="BG952" s="296"/>
      <c r="BH952" s="296"/>
      <c r="BI952" s="296"/>
      <c r="BJ952" s="296"/>
      <c r="BK952" s="296"/>
      <c r="BL952" s="296"/>
      <c r="BM952" s="296"/>
      <c r="BN952" s="296"/>
      <c r="BO952" s="296"/>
    </row>
    <row r="953" spans="1:68" s="158" customFormat="1" ht="12.75" x14ac:dyDescent="0.2">
      <c r="A953" s="287"/>
      <c r="B953" s="297">
        <v>442</v>
      </c>
      <c r="C953" s="588" t="s">
        <v>552</v>
      </c>
      <c r="D953" s="581" t="s">
        <v>564</v>
      </c>
      <c r="E953" s="581"/>
      <c r="F953" s="581"/>
      <c r="G953" s="581"/>
      <c r="H953" s="589" t="s">
        <v>1058</v>
      </c>
      <c r="I953" s="287"/>
      <c r="J953" s="287"/>
      <c r="K953" s="298">
        <v>0</v>
      </c>
      <c r="L953" s="298">
        <v>0</v>
      </c>
      <c r="M953" s="298">
        <v>0</v>
      </c>
      <c r="N953" s="298">
        <v>0</v>
      </c>
      <c r="O953" s="298">
        <v>0</v>
      </c>
      <c r="P953" s="298">
        <v>0</v>
      </c>
      <c r="Q953" s="298">
        <v>0</v>
      </c>
      <c r="R953" s="298">
        <v>0</v>
      </c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  <c r="AE953" s="298"/>
      <c r="AF953" s="298"/>
      <c r="AG953" s="298"/>
      <c r="AH953" s="298"/>
      <c r="AI953" s="298"/>
      <c r="AJ953" s="298"/>
      <c r="AK953" s="298"/>
      <c r="AL953" s="298"/>
      <c r="AM953" s="298"/>
      <c r="AN953" s="298"/>
      <c r="AO953" s="298"/>
      <c r="AP953" s="298"/>
      <c r="AQ953" s="298"/>
      <c r="AR953" s="298"/>
      <c r="AS953" s="298"/>
      <c r="AT953" s="298"/>
      <c r="AU953" s="298"/>
      <c r="AV953" s="298"/>
      <c r="AW953" s="298"/>
      <c r="AX953" s="298"/>
      <c r="AY953" s="298"/>
      <c r="AZ953" s="298"/>
      <c r="BA953" s="298"/>
      <c r="BB953" s="298"/>
      <c r="BC953" s="298"/>
      <c r="BD953" s="298"/>
      <c r="BE953" s="298"/>
      <c r="BF953" s="298"/>
      <c r="BG953" s="298"/>
      <c r="BH953" s="298"/>
      <c r="BI953" s="298"/>
      <c r="BJ953" s="298"/>
      <c r="BK953" s="298"/>
      <c r="BL953" s="301"/>
      <c r="BM953" s="301"/>
      <c r="BN953" s="301"/>
      <c r="BO953" s="301"/>
      <c r="BP953" s="77"/>
    </row>
    <row r="954" spans="1:68" s="158" customFormat="1" ht="12.75" x14ac:dyDescent="0.2">
      <c r="A954" s="294"/>
      <c r="B954" s="294"/>
      <c r="C954" s="588"/>
      <c r="D954" s="581"/>
      <c r="E954" s="581"/>
      <c r="F954" s="581"/>
      <c r="G954" s="581"/>
      <c r="H954" s="589"/>
      <c r="I954" s="299" t="s">
        <v>1426</v>
      </c>
      <c r="J954" s="295">
        <v>140</v>
      </c>
      <c r="K954" s="296"/>
      <c r="L954" s="301">
        <v>0</v>
      </c>
      <c r="M954" s="301">
        <v>0</v>
      </c>
      <c r="N954" s="301">
        <v>0</v>
      </c>
      <c r="O954" s="301">
        <v>0</v>
      </c>
      <c r="P954" s="296"/>
      <c r="Q954" s="301"/>
      <c r="R954" s="296"/>
      <c r="S954" s="296"/>
      <c r="T954" s="296"/>
      <c r="U954" s="296"/>
      <c r="V954" s="296"/>
      <c r="W954" s="296"/>
      <c r="X954" s="296"/>
      <c r="Y954" s="296"/>
      <c r="Z954" s="296"/>
      <c r="AA954" s="296"/>
      <c r="AB954" s="296"/>
      <c r="AC954" s="296"/>
      <c r="AD954" s="296"/>
      <c r="AE954" s="296"/>
      <c r="AF954" s="296"/>
      <c r="AG954" s="296"/>
      <c r="AH954" s="296"/>
      <c r="AI954" s="296"/>
      <c r="AJ954" s="296"/>
      <c r="AK954" s="296"/>
      <c r="AL954" s="296"/>
      <c r="AM954" s="296"/>
      <c r="AN954" s="296"/>
      <c r="AO954" s="296"/>
      <c r="AP954" s="302">
        <v>140</v>
      </c>
      <c r="AQ954" s="296"/>
      <c r="AR954" s="296"/>
      <c r="AS954" s="296"/>
      <c r="AT954" s="296"/>
      <c r="AU954" s="296"/>
      <c r="AV954" s="296"/>
      <c r="AW954" s="296"/>
      <c r="AX954" s="296"/>
      <c r="AY954" s="296"/>
      <c r="AZ954" s="296"/>
      <c r="BA954" s="296"/>
      <c r="BB954" s="296"/>
      <c r="BC954" s="296"/>
      <c r="BD954" s="296"/>
      <c r="BE954" s="296"/>
      <c r="BF954" s="296"/>
      <c r="BG954" s="296"/>
      <c r="BH954" s="296"/>
      <c r="BI954" s="296"/>
      <c r="BJ954" s="296"/>
      <c r="BK954" s="296"/>
      <c r="BL954" s="296"/>
      <c r="BM954" s="296"/>
      <c r="BN954" s="296"/>
      <c r="BO954" s="296"/>
      <c r="BP954"/>
    </row>
    <row r="955" spans="1:68" s="158" customFormat="1" ht="12.75" x14ac:dyDescent="0.2">
      <c r="A955" s="287"/>
      <c r="B955" s="297">
        <v>443</v>
      </c>
      <c r="C955" s="588" t="s">
        <v>566</v>
      </c>
      <c r="D955" s="581" t="s">
        <v>567</v>
      </c>
      <c r="E955" s="581"/>
      <c r="F955" s="581"/>
      <c r="G955" s="581"/>
      <c r="H955" s="589" t="s">
        <v>1059</v>
      </c>
      <c r="I955" s="287"/>
      <c r="J955" s="287"/>
      <c r="K955" s="298">
        <v>-470.92</v>
      </c>
      <c r="L955" s="298">
        <v>-470.92</v>
      </c>
      <c r="M955" s="298">
        <v>-486.56</v>
      </c>
      <c r="N955" s="298">
        <v>0</v>
      </c>
      <c r="O955" s="298">
        <v>-486.56</v>
      </c>
      <c r="P955" s="298">
        <v>-486.56</v>
      </c>
      <c r="Q955" s="298">
        <v>-486.56</v>
      </c>
      <c r="R955" s="298">
        <v>-578.73</v>
      </c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298"/>
      <c r="AH955" s="298"/>
      <c r="AI955" s="298"/>
      <c r="AJ955" s="298"/>
      <c r="AK955" s="298"/>
      <c r="AL955" s="298"/>
      <c r="AM955" s="298"/>
      <c r="AN955" s="298"/>
      <c r="AO955" s="298"/>
      <c r="AP955" s="298">
        <v>-578.73</v>
      </c>
      <c r="AQ955" s="298"/>
      <c r="AR955" s="298"/>
      <c r="AS955" s="298"/>
      <c r="AT955" s="298"/>
      <c r="AU955" s="298"/>
      <c r="AV955" s="298"/>
      <c r="AW955" s="298"/>
      <c r="AX955" s="298"/>
      <c r="AY955" s="298"/>
      <c r="AZ955" s="298"/>
      <c r="BA955" s="298"/>
      <c r="BB955" s="298"/>
      <c r="BC955" s="298"/>
      <c r="BD955" s="298"/>
      <c r="BE955" s="298"/>
      <c r="BF955" s="298"/>
      <c r="BG955" s="298"/>
      <c r="BH955" s="298"/>
      <c r="BI955" s="298"/>
      <c r="BJ955" s="298"/>
      <c r="BK955" s="298"/>
      <c r="BL955" s="301"/>
      <c r="BM955" s="301"/>
      <c r="BN955" s="301"/>
      <c r="BO955" s="301"/>
      <c r="BP955" s="77"/>
    </row>
    <row r="956" spans="1:68" s="158" customFormat="1" ht="12.75" x14ac:dyDescent="0.2">
      <c r="A956" s="294"/>
      <c r="B956" s="294"/>
      <c r="C956" s="588"/>
      <c r="D956" s="581"/>
      <c r="E956" s="581"/>
      <c r="F956" s="581"/>
      <c r="G956" s="581"/>
      <c r="H956" s="589"/>
      <c r="I956" s="299" t="s">
        <v>102</v>
      </c>
      <c r="J956" s="295">
        <v>-58.433999999999997</v>
      </c>
      <c r="K956" s="296"/>
      <c r="L956" s="301">
        <v>0</v>
      </c>
      <c r="M956" s="301">
        <v>-470.92</v>
      </c>
      <c r="N956" s="301">
        <v>0</v>
      </c>
      <c r="O956" s="301">
        <v>-470.92</v>
      </c>
      <c r="P956" s="296"/>
      <c r="Q956" s="301"/>
      <c r="R956" s="296"/>
      <c r="S956" s="296"/>
      <c r="T956" s="296"/>
      <c r="U956" s="296"/>
      <c r="V956" s="296"/>
      <c r="W956" s="296"/>
      <c r="X956" s="296"/>
      <c r="Y956" s="296"/>
      <c r="Z956" s="296"/>
      <c r="AA956" s="296"/>
      <c r="AB956" s="296"/>
      <c r="AC956" s="296"/>
      <c r="AD956" s="296"/>
      <c r="AE956" s="296"/>
      <c r="AF956" s="296"/>
      <c r="AG956" s="296"/>
      <c r="AH956" s="296"/>
      <c r="AI956" s="296"/>
      <c r="AJ956" s="296"/>
      <c r="AK956" s="296"/>
      <c r="AL956" s="296"/>
      <c r="AM956" s="296"/>
      <c r="AN956" s="296"/>
      <c r="AO956" s="296"/>
      <c r="AP956" s="302">
        <v>-58.433999999999997</v>
      </c>
      <c r="AQ956" s="296"/>
      <c r="AR956" s="296"/>
      <c r="AS956" s="296"/>
      <c r="AT956" s="296"/>
      <c r="AU956" s="296"/>
      <c r="AV956" s="296"/>
      <c r="AW956" s="296"/>
      <c r="AX956" s="296"/>
      <c r="AY956" s="296"/>
      <c r="AZ956" s="296"/>
      <c r="BA956" s="296"/>
      <c r="BB956" s="296"/>
      <c r="BC956" s="296"/>
      <c r="BD956" s="296"/>
      <c r="BE956" s="296"/>
      <c r="BF956" s="296"/>
      <c r="BG956" s="296"/>
      <c r="BH956" s="296"/>
      <c r="BI956" s="296"/>
      <c r="BJ956" s="296"/>
      <c r="BK956" s="296"/>
      <c r="BL956" s="296"/>
      <c r="BM956" s="296"/>
      <c r="BN956" s="296"/>
      <c r="BO956" s="296"/>
      <c r="BP956"/>
    </row>
    <row r="957" spans="1:68" s="158" customFormat="1" x14ac:dyDescent="0.2">
      <c r="B957" s="157"/>
      <c r="D957" s="158" t="s">
        <v>1427</v>
      </c>
      <c r="J957" s="159"/>
      <c r="K957" s="159">
        <f>K918+K877+K864+K829+K816+K785</f>
        <v>10981.289999999997</v>
      </c>
      <c r="L957" s="159">
        <f t="shared" ref="L957:BO957" si="26">L918+L877+L864+L829+L816+L785</f>
        <v>10986.65</v>
      </c>
      <c r="M957" s="159">
        <f t="shared" si="26"/>
        <v>11345.920000000002</v>
      </c>
      <c r="N957" s="159">
        <f t="shared" si="26"/>
        <v>0</v>
      </c>
      <c r="O957" s="159">
        <f t="shared" si="26"/>
        <v>11345.920000000002</v>
      </c>
      <c r="P957" s="159">
        <f t="shared" si="26"/>
        <v>11345.920000000002</v>
      </c>
      <c r="Q957" s="159">
        <f>Q918+Q877+Q864+Q829+Q816+Q785</f>
        <v>11345.72</v>
      </c>
      <c r="R957" s="159">
        <f t="shared" si="26"/>
        <v>13973.92</v>
      </c>
      <c r="S957" s="159">
        <f t="shared" si="26"/>
        <v>0</v>
      </c>
      <c r="T957" s="159">
        <f t="shared" si="26"/>
        <v>222.64000000000001</v>
      </c>
      <c r="U957" s="159">
        <f t="shared" si="26"/>
        <v>95.28</v>
      </c>
      <c r="V957" s="159">
        <f t="shared" si="26"/>
        <v>0</v>
      </c>
      <c r="W957" s="159">
        <f t="shared" si="26"/>
        <v>0</v>
      </c>
      <c r="X957" s="159">
        <f t="shared" si="26"/>
        <v>0</v>
      </c>
      <c r="Y957" s="159">
        <f t="shared" si="26"/>
        <v>0</v>
      </c>
      <c r="Z957" s="159">
        <f t="shared" si="26"/>
        <v>0</v>
      </c>
      <c r="AA957" s="159">
        <f t="shared" si="26"/>
        <v>0</v>
      </c>
      <c r="AB957" s="159">
        <f t="shared" si="26"/>
        <v>0</v>
      </c>
      <c r="AC957" s="159">
        <f t="shared" si="26"/>
        <v>0</v>
      </c>
      <c r="AD957" s="159">
        <f t="shared" si="26"/>
        <v>0</v>
      </c>
      <c r="AE957" s="159">
        <f t="shared" si="26"/>
        <v>0</v>
      </c>
      <c r="AF957" s="159">
        <f t="shared" si="26"/>
        <v>0</v>
      </c>
      <c r="AG957" s="159">
        <f t="shared" si="26"/>
        <v>0</v>
      </c>
      <c r="AH957" s="159">
        <f t="shared" si="26"/>
        <v>0</v>
      </c>
      <c r="AI957" s="159">
        <f t="shared" si="26"/>
        <v>0</v>
      </c>
      <c r="AJ957" s="159">
        <f t="shared" si="26"/>
        <v>0</v>
      </c>
      <c r="AK957" s="159">
        <f t="shared" si="26"/>
        <v>0</v>
      </c>
      <c r="AL957" s="159">
        <f t="shared" si="26"/>
        <v>-332.36000000000013</v>
      </c>
      <c r="AM957" s="159">
        <f t="shared" si="26"/>
        <v>0</v>
      </c>
      <c r="AN957" s="159">
        <f t="shared" si="26"/>
        <v>647</v>
      </c>
      <c r="AO957" s="159">
        <f t="shared" si="26"/>
        <v>651.21999999999991</v>
      </c>
      <c r="AP957" s="159">
        <f t="shared" si="26"/>
        <v>4027.9400000000023</v>
      </c>
      <c r="AQ957" s="159">
        <f t="shared" si="26"/>
        <v>1296.6400000000001</v>
      </c>
      <c r="AR957" s="159">
        <f t="shared" si="26"/>
        <v>1364.4099999999999</v>
      </c>
      <c r="AS957" s="159">
        <f t="shared" si="26"/>
        <v>0</v>
      </c>
      <c r="AT957" s="159">
        <f t="shared" si="26"/>
        <v>0</v>
      </c>
      <c r="AU957" s="159">
        <f t="shared" si="26"/>
        <v>0</v>
      </c>
      <c r="AV957" s="159">
        <f t="shared" si="26"/>
        <v>511.4</v>
      </c>
      <c r="AW957" s="159">
        <f t="shared" si="26"/>
        <v>514.7600000000001</v>
      </c>
      <c r="AX957" s="159">
        <f t="shared" si="26"/>
        <v>518.04000000000008</v>
      </c>
      <c r="AY957" s="159">
        <f t="shared" si="26"/>
        <v>347.55</v>
      </c>
      <c r="AZ957" s="159">
        <f t="shared" si="26"/>
        <v>0</v>
      </c>
      <c r="BA957" s="159">
        <f t="shared" si="26"/>
        <v>0</v>
      </c>
      <c r="BB957" s="159">
        <f t="shared" si="26"/>
        <v>0</v>
      </c>
      <c r="BC957" s="159">
        <f t="shared" si="26"/>
        <v>178.22000000000006</v>
      </c>
      <c r="BD957" s="159">
        <f t="shared" si="26"/>
        <v>961.77999999999975</v>
      </c>
      <c r="BE957" s="159">
        <f t="shared" si="26"/>
        <v>180.54999999999998</v>
      </c>
      <c r="BF957" s="159">
        <f t="shared" si="26"/>
        <v>974.94</v>
      </c>
      <c r="BG957" s="159">
        <f t="shared" si="26"/>
        <v>981.92999999999972</v>
      </c>
      <c r="BH957" s="159">
        <f t="shared" si="26"/>
        <v>0</v>
      </c>
      <c r="BI957" s="159">
        <f t="shared" si="26"/>
        <v>0</v>
      </c>
      <c r="BJ957" s="159">
        <f t="shared" si="26"/>
        <v>0</v>
      </c>
      <c r="BK957" s="159">
        <f t="shared" si="26"/>
        <v>187.71000000000004</v>
      </c>
      <c r="BL957" s="159">
        <f t="shared" si="26"/>
        <v>675.30999999999983</v>
      </c>
      <c r="BM957" s="159">
        <f t="shared" si="26"/>
        <v>0</v>
      </c>
      <c r="BN957" s="159">
        <f t="shared" si="26"/>
        <v>-31.039999999999864</v>
      </c>
      <c r="BO957" s="159">
        <f t="shared" si="26"/>
        <v>0</v>
      </c>
    </row>
    <row r="958" spans="1:68" s="158" customFormat="1" x14ac:dyDescent="0.2">
      <c r="A958" s="158" t="s">
        <v>1485</v>
      </c>
      <c r="B958" s="157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59"/>
      <c r="BN958" s="159"/>
      <c r="BO958" s="159"/>
    </row>
    <row r="959" spans="1:68" s="158" customFormat="1" ht="12.75" x14ac:dyDescent="0.2">
      <c r="A959" s="316"/>
      <c r="B959" s="316"/>
      <c r="C959" s="317" t="s">
        <v>1542</v>
      </c>
      <c r="D959" s="597" t="s">
        <v>1486</v>
      </c>
      <c r="E959" s="597"/>
      <c r="F959" s="597"/>
      <c r="G959" s="597"/>
      <c r="H959" s="316"/>
      <c r="I959" s="316"/>
      <c r="J959" s="316"/>
      <c r="K959" s="318">
        <v>-3694.7200000000003</v>
      </c>
      <c r="L959" s="318">
        <v>-3711.68</v>
      </c>
      <c r="M959" s="318">
        <v>-3817.4000000000005</v>
      </c>
      <c r="N959" s="318">
        <v>0</v>
      </c>
      <c r="O959" s="318">
        <v>-3817.4000000000005</v>
      </c>
      <c r="P959" s="318">
        <v>-3817.4000000000005</v>
      </c>
      <c r="Q959" s="318">
        <v>-3817.4</v>
      </c>
      <c r="R959" s="318">
        <v>-5170.33</v>
      </c>
      <c r="S959" s="318">
        <v>0</v>
      </c>
      <c r="T959" s="318">
        <v>0</v>
      </c>
      <c r="U959" s="318">
        <v>0</v>
      </c>
      <c r="V959" s="318">
        <v>0</v>
      </c>
      <c r="W959" s="318">
        <v>0</v>
      </c>
      <c r="X959" s="318">
        <v>0</v>
      </c>
      <c r="Y959" s="318">
        <v>0</v>
      </c>
      <c r="Z959" s="318">
        <v>0</v>
      </c>
      <c r="AA959" s="318">
        <v>0</v>
      </c>
      <c r="AB959" s="318">
        <v>0</v>
      </c>
      <c r="AC959" s="318">
        <v>0</v>
      </c>
      <c r="AD959" s="318">
        <v>0</v>
      </c>
      <c r="AE959" s="318">
        <v>0</v>
      </c>
      <c r="AF959" s="318">
        <v>0</v>
      </c>
      <c r="AG959" s="318">
        <v>0</v>
      </c>
      <c r="AH959" s="318">
        <v>0</v>
      </c>
      <c r="AI959" s="318">
        <v>0</v>
      </c>
      <c r="AJ959" s="318">
        <v>0</v>
      </c>
      <c r="AK959" s="318">
        <v>0</v>
      </c>
      <c r="AL959" s="318">
        <v>0</v>
      </c>
      <c r="AM959" s="318">
        <v>0</v>
      </c>
      <c r="AN959" s="318">
        <v>0</v>
      </c>
      <c r="AO959" s="318">
        <v>0</v>
      </c>
      <c r="AP959" s="318">
        <v>0</v>
      </c>
      <c r="AQ959" s="318">
        <v>0</v>
      </c>
      <c r="AR959" s="318">
        <v>0</v>
      </c>
      <c r="AS959" s="318">
        <v>0</v>
      </c>
      <c r="AT959" s="318">
        <v>0</v>
      </c>
      <c r="AU959" s="318">
        <v>0</v>
      </c>
      <c r="AV959" s="318">
        <v>0</v>
      </c>
      <c r="AW959" s="318">
        <v>0</v>
      </c>
      <c r="AX959" s="318">
        <v>0</v>
      </c>
      <c r="AY959" s="318">
        <v>0</v>
      </c>
      <c r="AZ959" s="318">
        <v>0</v>
      </c>
      <c r="BA959" s="318">
        <v>0</v>
      </c>
      <c r="BB959" s="318">
        <v>0</v>
      </c>
      <c r="BC959" s="318">
        <v>0</v>
      </c>
      <c r="BD959" s="318">
        <v>-1491.48</v>
      </c>
      <c r="BE959" s="318">
        <v>0</v>
      </c>
      <c r="BF959" s="318">
        <v>0</v>
      </c>
      <c r="BG959" s="318">
        <v>0</v>
      </c>
      <c r="BH959" s="318">
        <v>0</v>
      </c>
      <c r="BI959" s="318">
        <v>0</v>
      </c>
      <c r="BJ959" s="318">
        <v>0</v>
      </c>
      <c r="BK959" s="318">
        <v>0</v>
      </c>
      <c r="BL959" s="318">
        <v>-1570.83</v>
      </c>
      <c r="BM959" s="318">
        <v>-2108.02</v>
      </c>
      <c r="BN959" s="318">
        <v>0</v>
      </c>
      <c r="BO959" s="318">
        <v>0</v>
      </c>
      <c r="BP959" s="78">
        <v>0</v>
      </c>
    </row>
    <row r="960" spans="1:68" s="158" customFormat="1" ht="12.75" x14ac:dyDescent="0.2">
      <c r="A960" s="319"/>
      <c r="B960" s="320">
        <v>444</v>
      </c>
      <c r="C960" s="598" t="s">
        <v>1276</v>
      </c>
      <c r="D960" s="599" t="s">
        <v>368</v>
      </c>
      <c r="E960" s="599"/>
      <c r="F960" s="599"/>
      <c r="G960" s="599"/>
      <c r="H960" s="600" t="s">
        <v>902</v>
      </c>
      <c r="I960" s="319"/>
      <c r="J960" s="319"/>
      <c r="K960" s="321">
        <v>-101.68</v>
      </c>
      <c r="L960" s="321">
        <v>-102.8</v>
      </c>
      <c r="M960" s="321">
        <v>-105.06</v>
      </c>
      <c r="N960" s="321">
        <v>0</v>
      </c>
      <c r="O960" s="321">
        <v>-105.06</v>
      </c>
      <c r="P960" s="321">
        <v>-105.06</v>
      </c>
      <c r="Q960" s="321">
        <v>-106.22</v>
      </c>
      <c r="R960" s="321">
        <v>-142.29</v>
      </c>
      <c r="S960" s="321"/>
      <c r="T960" s="321"/>
      <c r="U960" s="321"/>
      <c r="V960" s="321"/>
      <c r="W960" s="321"/>
      <c r="X960" s="321"/>
      <c r="Y960" s="321"/>
      <c r="Z960" s="321"/>
      <c r="AA960" s="321"/>
      <c r="AB960" s="321"/>
      <c r="AC960" s="321"/>
      <c r="AD960" s="321"/>
      <c r="AE960" s="321"/>
      <c r="AF960" s="321"/>
      <c r="AG960" s="321"/>
      <c r="AH960" s="321"/>
      <c r="AI960" s="321"/>
      <c r="AJ960" s="321"/>
      <c r="AK960" s="321"/>
      <c r="AL960" s="321"/>
      <c r="AM960" s="321"/>
      <c r="AN960" s="321"/>
      <c r="AO960" s="321"/>
      <c r="AP960" s="321"/>
      <c r="AQ960" s="321"/>
      <c r="AR960" s="321"/>
      <c r="AS960" s="321"/>
      <c r="AT960" s="321"/>
      <c r="AU960" s="321"/>
      <c r="AV960" s="321"/>
      <c r="AW960" s="321"/>
      <c r="AX960" s="321"/>
      <c r="AY960" s="321"/>
      <c r="AZ960" s="321"/>
      <c r="BA960" s="321"/>
      <c r="BB960" s="321"/>
      <c r="BC960" s="321"/>
      <c r="BD960" s="321">
        <v>-41.05</v>
      </c>
      <c r="BE960" s="321"/>
      <c r="BF960" s="321"/>
      <c r="BG960" s="321"/>
      <c r="BH960" s="321"/>
      <c r="BI960" s="321"/>
      <c r="BJ960" s="321"/>
      <c r="BK960" s="321"/>
      <c r="BL960" s="329">
        <v>-43.23</v>
      </c>
      <c r="BM960" s="329">
        <v>-58.01</v>
      </c>
      <c r="BN960" s="329"/>
      <c r="BO960" s="329"/>
      <c r="BP960" s="77"/>
    </row>
    <row r="961" spans="1:68" s="158" customFormat="1" ht="12.75" x14ac:dyDescent="0.2">
      <c r="A961" s="322"/>
      <c r="B961" s="322"/>
      <c r="C961" s="595"/>
      <c r="D961" s="596"/>
      <c r="E961" s="596"/>
      <c r="F961" s="596"/>
      <c r="G961" s="596"/>
      <c r="H961" s="594"/>
      <c r="I961" s="328" t="s">
        <v>82</v>
      </c>
      <c r="J961" s="324">
        <v>-12.7776</v>
      </c>
      <c r="K961" s="325"/>
      <c r="L961" s="330">
        <v>-1.1199999999999903</v>
      </c>
      <c r="M961" s="330">
        <v>-101.68</v>
      </c>
      <c r="N961" s="330">
        <v>0</v>
      </c>
      <c r="O961" s="330">
        <v>-101.68</v>
      </c>
      <c r="P961" s="325"/>
      <c r="Q961" s="330">
        <v>-1.1599999999999999</v>
      </c>
      <c r="R961" s="325"/>
      <c r="S961" s="325"/>
      <c r="T961" s="325"/>
      <c r="U961" s="325"/>
      <c r="V961" s="325"/>
      <c r="W961" s="325"/>
      <c r="X961" s="325"/>
      <c r="Y961" s="325"/>
      <c r="Z961" s="325"/>
      <c r="AA961" s="325"/>
      <c r="AB961" s="325"/>
      <c r="AC961" s="325"/>
      <c r="AD961" s="325"/>
      <c r="AE961" s="325"/>
      <c r="AF961" s="325"/>
      <c r="AG961" s="325"/>
      <c r="AH961" s="325"/>
      <c r="AI961" s="325"/>
      <c r="AJ961" s="325"/>
      <c r="AK961" s="325"/>
      <c r="AL961" s="325"/>
      <c r="AM961" s="325"/>
      <c r="AN961" s="325"/>
      <c r="AO961" s="325"/>
      <c r="AP961" s="325"/>
      <c r="AQ961" s="325"/>
      <c r="AR961" s="325"/>
      <c r="AS961" s="325"/>
      <c r="AT961" s="325"/>
      <c r="AU961" s="325"/>
      <c r="AV961" s="325"/>
      <c r="AW961" s="325"/>
      <c r="AX961" s="325"/>
      <c r="AY961" s="325"/>
      <c r="AZ961" s="325"/>
      <c r="BA961" s="325"/>
      <c r="BB961" s="325"/>
      <c r="BC961" s="325"/>
      <c r="BD961" s="331">
        <v>-3.8332799999999998</v>
      </c>
      <c r="BE961" s="325"/>
      <c r="BF961" s="325"/>
      <c r="BG961" s="325"/>
      <c r="BH961" s="325"/>
      <c r="BI961" s="325"/>
      <c r="BJ961" s="325"/>
      <c r="BK961" s="325"/>
      <c r="BL961" s="331">
        <v>-3.8332799999999998</v>
      </c>
      <c r="BM961" s="331">
        <v>-5.11104</v>
      </c>
      <c r="BN961" s="325"/>
      <c r="BO961" s="325"/>
      <c r="BP961"/>
    </row>
    <row r="962" spans="1:68" s="158" customFormat="1" ht="12.75" x14ac:dyDescent="0.2">
      <c r="A962" s="323"/>
      <c r="B962" s="326">
        <v>445</v>
      </c>
      <c r="C962" s="595" t="s">
        <v>1276</v>
      </c>
      <c r="D962" s="596" t="s">
        <v>1487</v>
      </c>
      <c r="E962" s="596"/>
      <c r="F962" s="596"/>
      <c r="G962" s="596"/>
      <c r="H962" s="594" t="s">
        <v>170</v>
      </c>
      <c r="I962" s="323"/>
      <c r="J962" s="323"/>
      <c r="K962" s="327">
        <v>-37.81</v>
      </c>
      <c r="L962" s="327">
        <v>-38.229999999999997</v>
      </c>
      <c r="M962" s="327">
        <v>-39.07</v>
      </c>
      <c r="N962" s="327">
        <v>0</v>
      </c>
      <c r="O962" s="327">
        <v>-39.07</v>
      </c>
      <c r="P962" s="327">
        <v>-39.07</v>
      </c>
      <c r="Q962" s="327">
        <v>-39.5</v>
      </c>
      <c r="R962" s="327">
        <v>-52.919999999999995</v>
      </c>
      <c r="S962" s="327"/>
      <c r="T962" s="327"/>
      <c r="U962" s="327"/>
      <c r="V962" s="327"/>
      <c r="W962" s="327"/>
      <c r="X962" s="327"/>
      <c r="Y962" s="327"/>
      <c r="Z962" s="327"/>
      <c r="AA962" s="327"/>
      <c r="AB962" s="327"/>
      <c r="AC962" s="327"/>
      <c r="AD962" s="327"/>
      <c r="AE962" s="327"/>
      <c r="AF962" s="327"/>
      <c r="AG962" s="327"/>
      <c r="AH962" s="327"/>
      <c r="AI962" s="327"/>
      <c r="AJ962" s="327"/>
      <c r="AK962" s="327"/>
      <c r="AL962" s="327"/>
      <c r="AM962" s="327"/>
      <c r="AN962" s="327"/>
      <c r="AO962" s="327"/>
      <c r="AP962" s="327"/>
      <c r="AQ962" s="327"/>
      <c r="AR962" s="327"/>
      <c r="AS962" s="327"/>
      <c r="AT962" s="327"/>
      <c r="AU962" s="327"/>
      <c r="AV962" s="327"/>
      <c r="AW962" s="327"/>
      <c r="AX962" s="327"/>
      <c r="AY962" s="327"/>
      <c r="AZ962" s="327"/>
      <c r="BA962" s="327"/>
      <c r="BB962" s="327"/>
      <c r="BC962" s="327"/>
      <c r="BD962" s="327">
        <v>-15.26</v>
      </c>
      <c r="BE962" s="327"/>
      <c r="BF962" s="327"/>
      <c r="BG962" s="327"/>
      <c r="BH962" s="327"/>
      <c r="BI962" s="327"/>
      <c r="BJ962" s="327"/>
      <c r="BK962" s="327"/>
      <c r="BL962" s="330">
        <v>-16.079999999999998</v>
      </c>
      <c r="BM962" s="330">
        <v>-21.58</v>
      </c>
      <c r="BN962" s="330"/>
      <c r="BO962" s="330"/>
      <c r="BP962" s="77"/>
    </row>
    <row r="963" spans="1:68" s="158" customFormat="1" ht="12.75" x14ac:dyDescent="0.2">
      <c r="A963" s="322"/>
      <c r="B963" s="322"/>
      <c r="C963" s="595"/>
      <c r="D963" s="596"/>
      <c r="E963" s="596"/>
      <c r="F963" s="596"/>
      <c r="G963" s="596"/>
      <c r="H963" s="594"/>
      <c r="I963" s="328" t="s">
        <v>82</v>
      </c>
      <c r="J963" s="324">
        <v>-3.1943999999999999</v>
      </c>
      <c r="K963" s="325"/>
      <c r="L963" s="330">
        <v>-0.4199999999999946</v>
      </c>
      <c r="M963" s="330">
        <v>-37.81</v>
      </c>
      <c r="N963" s="330">
        <v>0</v>
      </c>
      <c r="O963" s="330">
        <v>-37.81</v>
      </c>
      <c r="P963" s="325"/>
      <c r="Q963" s="330">
        <v>-0.43</v>
      </c>
      <c r="R963" s="325"/>
      <c r="S963" s="325"/>
      <c r="T963" s="325"/>
      <c r="U963" s="325"/>
      <c r="V963" s="325"/>
      <c r="W963" s="325"/>
      <c r="X963" s="325"/>
      <c r="Y963" s="325"/>
      <c r="Z963" s="325"/>
      <c r="AA963" s="325"/>
      <c r="AB963" s="325"/>
      <c r="AC963" s="325"/>
      <c r="AD963" s="325"/>
      <c r="AE963" s="325"/>
      <c r="AF963" s="325"/>
      <c r="AG963" s="325"/>
      <c r="AH963" s="325"/>
      <c r="AI963" s="325"/>
      <c r="AJ963" s="325"/>
      <c r="AK963" s="325"/>
      <c r="AL963" s="325"/>
      <c r="AM963" s="325"/>
      <c r="AN963" s="325"/>
      <c r="AO963" s="325"/>
      <c r="AP963" s="325"/>
      <c r="AQ963" s="325"/>
      <c r="AR963" s="325"/>
      <c r="AS963" s="325"/>
      <c r="AT963" s="325"/>
      <c r="AU963" s="325"/>
      <c r="AV963" s="325"/>
      <c r="AW963" s="325"/>
      <c r="AX963" s="325"/>
      <c r="AY963" s="325"/>
      <c r="AZ963" s="325"/>
      <c r="BA963" s="325"/>
      <c r="BB963" s="325"/>
      <c r="BC963" s="325"/>
      <c r="BD963" s="331">
        <v>-0.95831999999999995</v>
      </c>
      <c r="BE963" s="325"/>
      <c r="BF963" s="325"/>
      <c r="BG963" s="325"/>
      <c r="BH963" s="325"/>
      <c r="BI963" s="325"/>
      <c r="BJ963" s="325"/>
      <c r="BK963" s="325"/>
      <c r="BL963" s="331">
        <v>-0.95831999999999995</v>
      </c>
      <c r="BM963" s="331">
        <v>-1.27776</v>
      </c>
      <c r="BN963" s="325"/>
      <c r="BO963" s="325"/>
    </row>
    <row r="964" spans="1:68" s="158" customFormat="1" ht="12.75" x14ac:dyDescent="0.2">
      <c r="A964" s="323"/>
      <c r="B964" s="320">
        <v>446</v>
      </c>
      <c r="C964" s="595" t="s">
        <v>1276</v>
      </c>
      <c r="D964" s="596" t="s">
        <v>1488</v>
      </c>
      <c r="E964" s="596"/>
      <c r="F964" s="596"/>
      <c r="G964" s="596"/>
      <c r="H964" s="594" t="s">
        <v>149</v>
      </c>
      <c r="I964" s="323"/>
      <c r="J964" s="323"/>
      <c r="K964" s="327">
        <v>-188.39</v>
      </c>
      <c r="L964" s="327">
        <v>-188.39</v>
      </c>
      <c r="M964" s="327">
        <v>-194.65</v>
      </c>
      <c r="N964" s="327">
        <v>0</v>
      </c>
      <c r="O964" s="327">
        <v>-194.65</v>
      </c>
      <c r="P964" s="327">
        <v>-194.65</v>
      </c>
      <c r="Q964" s="327">
        <v>-194.65</v>
      </c>
      <c r="R964" s="327">
        <v>-263.64</v>
      </c>
      <c r="S964" s="327"/>
      <c r="T964" s="327"/>
      <c r="U964" s="327"/>
      <c r="V964" s="327"/>
      <c r="W964" s="327"/>
      <c r="X964" s="327"/>
      <c r="Y964" s="327"/>
      <c r="Z964" s="327"/>
      <c r="AA964" s="327"/>
      <c r="AB964" s="327"/>
      <c r="AC964" s="327"/>
      <c r="AD964" s="327"/>
      <c r="AE964" s="327"/>
      <c r="AF964" s="327"/>
      <c r="AG964" s="327"/>
      <c r="AH964" s="327"/>
      <c r="AI964" s="327"/>
      <c r="AJ964" s="327"/>
      <c r="AK964" s="327"/>
      <c r="AL964" s="327"/>
      <c r="AM964" s="327"/>
      <c r="AN964" s="327"/>
      <c r="AO964" s="327"/>
      <c r="AP964" s="327"/>
      <c r="AQ964" s="327"/>
      <c r="AR964" s="327"/>
      <c r="AS964" s="327"/>
      <c r="AT964" s="327"/>
      <c r="AU964" s="327"/>
      <c r="AV964" s="327"/>
      <c r="AW964" s="327"/>
      <c r="AX964" s="327"/>
      <c r="AY964" s="327"/>
      <c r="AZ964" s="327"/>
      <c r="BA964" s="327"/>
      <c r="BB964" s="327"/>
      <c r="BC964" s="327"/>
      <c r="BD964" s="327">
        <v>-76.06</v>
      </c>
      <c r="BE964" s="327"/>
      <c r="BF964" s="327"/>
      <c r="BG964" s="327"/>
      <c r="BH964" s="327"/>
      <c r="BI964" s="327"/>
      <c r="BJ964" s="327"/>
      <c r="BK964" s="327"/>
      <c r="BL964" s="330">
        <v>-80.099999999999994</v>
      </c>
      <c r="BM964" s="330">
        <v>-107.48</v>
      </c>
      <c r="BN964" s="330"/>
      <c r="BO964" s="330"/>
    </row>
    <row r="965" spans="1:68" s="158" customFormat="1" ht="12.75" x14ac:dyDescent="0.2">
      <c r="A965" s="322"/>
      <c r="B965" s="322"/>
      <c r="C965" s="595"/>
      <c r="D965" s="596"/>
      <c r="E965" s="596"/>
      <c r="F965" s="596"/>
      <c r="G965" s="596"/>
      <c r="H965" s="594"/>
      <c r="I965" s="328" t="s">
        <v>178</v>
      </c>
      <c r="J965" s="324">
        <v>-2.8749530000000001</v>
      </c>
      <c r="K965" s="325"/>
      <c r="L965" s="330">
        <v>0</v>
      </c>
      <c r="M965" s="330">
        <v>-188.39</v>
      </c>
      <c r="N965" s="330">
        <v>0</v>
      </c>
      <c r="O965" s="330">
        <v>-188.39</v>
      </c>
      <c r="P965" s="325"/>
      <c r="Q965" s="330"/>
      <c r="R965" s="325"/>
      <c r="S965" s="325"/>
      <c r="T965" s="325"/>
      <c r="U965" s="325"/>
      <c r="V965" s="325"/>
      <c r="W965" s="325"/>
      <c r="X965" s="325"/>
      <c r="Y965" s="325"/>
      <c r="Z965" s="325"/>
      <c r="AA965" s="325"/>
      <c r="AB965" s="325"/>
      <c r="AC965" s="325"/>
      <c r="AD965" s="325"/>
      <c r="AE965" s="325"/>
      <c r="AF965" s="325"/>
      <c r="AG965" s="325"/>
      <c r="AH965" s="325"/>
      <c r="AI965" s="325"/>
      <c r="AJ965" s="325"/>
      <c r="AK965" s="325"/>
      <c r="AL965" s="325"/>
      <c r="AM965" s="325"/>
      <c r="AN965" s="325"/>
      <c r="AO965" s="325"/>
      <c r="AP965" s="325"/>
      <c r="AQ965" s="325"/>
      <c r="AR965" s="325"/>
      <c r="AS965" s="325"/>
      <c r="AT965" s="325"/>
      <c r="AU965" s="325"/>
      <c r="AV965" s="325"/>
      <c r="AW965" s="325"/>
      <c r="AX965" s="325"/>
      <c r="AY965" s="325"/>
      <c r="AZ965" s="325"/>
      <c r="BA965" s="325"/>
      <c r="BB965" s="325"/>
      <c r="BC965" s="325"/>
      <c r="BD965" s="331">
        <v>-0.86248590000000003</v>
      </c>
      <c r="BE965" s="325"/>
      <c r="BF965" s="325"/>
      <c r="BG965" s="325"/>
      <c r="BH965" s="325"/>
      <c r="BI965" s="325"/>
      <c r="BJ965" s="325"/>
      <c r="BK965" s="325"/>
      <c r="BL965" s="331">
        <v>-0.86248590000000003</v>
      </c>
      <c r="BM965" s="331">
        <v>-1.1499812</v>
      </c>
      <c r="BN965" s="325"/>
      <c r="BO965" s="325"/>
    </row>
    <row r="966" spans="1:68" s="158" customFormat="1" ht="12.75" x14ac:dyDescent="0.2">
      <c r="A966" s="323"/>
      <c r="B966" s="320">
        <v>447</v>
      </c>
      <c r="C966" s="595" t="s">
        <v>1276</v>
      </c>
      <c r="D966" s="596" t="s">
        <v>1489</v>
      </c>
      <c r="E966" s="596"/>
      <c r="F966" s="596"/>
      <c r="G966" s="596"/>
      <c r="H966" s="594" t="s">
        <v>202</v>
      </c>
      <c r="I966" s="323"/>
      <c r="J966" s="323"/>
      <c r="K966" s="327">
        <v>-0.14000000000000001</v>
      </c>
      <c r="L966" s="327">
        <v>-0.14000000000000001</v>
      </c>
      <c r="M966" s="327">
        <v>-0.14000000000000001</v>
      </c>
      <c r="N966" s="327">
        <v>0</v>
      </c>
      <c r="O966" s="327">
        <v>-0.14000000000000001</v>
      </c>
      <c r="P966" s="327">
        <v>-0.14000000000000001</v>
      </c>
      <c r="Q966" s="327">
        <v>-0.14000000000000001</v>
      </c>
      <c r="R966" s="327">
        <v>-0.18</v>
      </c>
      <c r="S966" s="327"/>
      <c r="T966" s="327"/>
      <c r="U966" s="327"/>
      <c r="V966" s="327"/>
      <c r="W966" s="327"/>
      <c r="X966" s="327"/>
      <c r="Y966" s="327"/>
      <c r="Z966" s="327"/>
      <c r="AA966" s="327"/>
      <c r="AB966" s="327"/>
      <c r="AC966" s="327"/>
      <c r="AD966" s="327"/>
      <c r="AE966" s="327"/>
      <c r="AF966" s="327"/>
      <c r="AG966" s="327"/>
      <c r="AH966" s="327"/>
      <c r="AI966" s="327"/>
      <c r="AJ966" s="327"/>
      <c r="AK966" s="327"/>
      <c r="AL966" s="327"/>
      <c r="AM966" s="327"/>
      <c r="AN966" s="327"/>
      <c r="AO966" s="327"/>
      <c r="AP966" s="327"/>
      <c r="AQ966" s="327"/>
      <c r="AR966" s="327"/>
      <c r="AS966" s="327"/>
      <c r="AT966" s="327"/>
      <c r="AU966" s="327"/>
      <c r="AV966" s="327"/>
      <c r="AW966" s="327"/>
      <c r="AX966" s="327"/>
      <c r="AY966" s="327"/>
      <c r="AZ966" s="327"/>
      <c r="BA966" s="327"/>
      <c r="BB966" s="327"/>
      <c r="BC966" s="327"/>
      <c r="BD966" s="327">
        <v>-0.05</v>
      </c>
      <c r="BE966" s="327"/>
      <c r="BF966" s="327"/>
      <c r="BG966" s="327"/>
      <c r="BH966" s="327"/>
      <c r="BI966" s="327"/>
      <c r="BJ966" s="327"/>
      <c r="BK966" s="327"/>
      <c r="BL966" s="330">
        <v>-0.05</v>
      </c>
      <c r="BM966" s="330">
        <v>-0.08</v>
      </c>
      <c r="BN966" s="330"/>
      <c r="BO966" s="330"/>
    </row>
    <row r="967" spans="1:68" s="158" customFormat="1" ht="12.75" x14ac:dyDescent="0.2">
      <c r="A967" s="322"/>
      <c r="B967" s="322"/>
      <c r="C967" s="595"/>
      <c r="D967" s="596"/>
      <c r="E967" s="596"/>
      <c r="F967" s="596"/>
      <c r="G967" s="596"/>
      <c r="H967" s="594"/>
      <c r="I967" s="328" t="s">
        <v>1490</v>
      </c>
      <c r="J967" s="324">
        <v>-1.2780000000000001E-3</v>
      </c>
      <c r="K967" s="325"/>
      <c r="L967" s="330">
        <v>0</v>
      </c>
      <c r="M967" s="330">
        <v>-0.14000000000000001</v>
      </c>
      <c r="N967" s="330">
        <v>0</v>
      </c>
      <c r="O967" s="330">
        <v>-0.14000000000000001</v>
      </c>
      <c r="P967" s="325"/>
      <c r="Q967" s="330"/>
      <c r="R967" s="325"/>
      <c r="S967" s="325"/>
      <c r="T967" s="325"/>
      <c r="U967" s="325"/>
      <c r="V967" s="325"/>
      <c r="W967" s="325"/>
      <c r="X967" s="325"/>
      <c r="Y967" s="325"/>
      <c r="Z967" s="325"/>
      <c r="AA967" s="325"/>
      <c r="AB967" s="325"/>
      <c r="AC967" s="325"/>
      <c r="AD967" s="325"/>
      <c r="AE967" s="325"/>
      <c r="AF967" s="325"/>
      <c r="AG967" s="325"/>
      <c r="AH967" s="325"/>
      <c r="AI967" s="325"/>
      <c r="AJ967" s="325"/>
      <c r="AK967" s="325"/>
      <c r="AL967" s="325"/>
      <c r="AM967" s="325"/>
      <c r="AN967" s="325"/>
      <c r="AO967" s="325"/>
      <c r="AP967" s="325"/>
      <c r="AQ967" s="325"/>
      <c r="AR967" s="325"/>
      <c r="AS967" s="325"/>
      <c r="AT967" s="325"/>
      <c r="AU967" s="325"/>
      <c r="AV967" s="325"/>
      <c r="AW967" s="325"/>
      <c r="AX967" s="325"/>
      <c r="AY967" s="325"/>
      <c r="AZ967" s="325"/>
      <c r="BA967" s="325"/>
      <c r="BB967" s="325"/>
      <c r="BC967" s="325"/>
      <c r="BD967" s="331">
        <v>-3.834E-4</v>
      </c>
      <c r="BE967" s="325"/>
      <c r="BF967" s="325"/>
      <c r="BG967" s="325"/>
      <c r="BH967" s="325"/>
      <c r="BI967" s="325"/>
      <c r="BJ967" s="325"/>
      <c r="BK967" s="325"/>
      <c r="BL967" s="331">
        <v>-3.834E-4</v>
      </c>
      <c r="BM967" s="331">
        <v>-5.1119999999999996E-4</v>
      </c>
      <c r="BN967" s="325"/>
      <c r="BO967" s="325"/>
    </row>
    <row r="968" spans="1:68" s="158" customFormat="1" ht="12.75" x14ac:dyDescent="0.2">
      <c r="A968" s="323"/>
      <c r="B968" s="326">
        <v>448</v>
      </c>
      <c r="C968" s="595" t="s">
        <v>1276</v>
      </c>
      <c r="D968" s="596" t="s">
        <v>1491</v>
      </c>
      <c r="E968" s="596"/>
      <c r="F968" s="596"/>
      <c r="G968" s="596"/>
      <c r="H968" s="594" t="s">
        <v>1116</v>
      </c>
      <c r="I968" s="323"/>
      <c r="J968" s="323"/>
      <c r="K968" s="327">
        <v>-11.86</v>
      </c>
      <c r="L968" s="327">
        <v>-11.94</v>
      </c>
      <c r="M968" s="327">
        <v>-12.25</v>
      </c>
      <c r="N968" s="327">
        <v>0</v>
      </c>
      <c r="O968" s="327">
        <v>-12.25</v>
      </c>
      <c r="P968" s="327">
        <v>-12.25</v>
      </c>
      <c r="Q968" s="327">
        <v>-12.33</v>
      </c>
      <c r="R968" s="327">
        <v>-16.59</v>
      </c>
      <c r="S968" s="327"/>
      <c r="T968" s="327"/>
      <c r="U968" s="327"/>
      <c r="V968" s="327"/>
      <c r="W968" s="327"/>
      <c r="X968" s="327"/>
      <c r="Y968" s="327"/>
      <c r="Z968" s="327"/>
      <c r="AA968" s="327"/>
      <c r="AB968" s="327"/>
      <c r="AC968" s="327"/>
      <c r="AD968" s="327"/>
      <c r="AE968" s="327"/>
      <c r="AF968" s="327"/>
      <c r="AG968" s="327"/>
      <c r="AH968" s="327"/>
      <c r="AI968" s="327"/>
      <c r="AJ968" s="327"/>
      <c r="AK968" s="327"/>
      <c r="AL968" s="327"/>
      <c r="AM968" s="327"/>
      <c r="AN968" s="327"/>
      <c r="AO968" s="327"/>
      <c r="AP968" s="327"/>
      <c r="AQ968" s="327"/>
      <c r="AR968" s="327"/>
      <c r="AS968" s="327"/>
      <c r="AT968" s="327"/>
      <c r="AU968" s="327"/>
      <c r="AV968" s="327"/>
      <c r="AW968" s="327"/>
      <c r="AX968" s="327"/>
      <c r="AY968" s="327"/>
      <c r="AZ968" s="327"/>
      <c r="BA968" s="327"/>
      <c r="BB968" s="327"/>
      <c r="BC968" s="327"/>
      <c r="BD968" s="327">
        <v>-4.79</v>
      </c>
      <c r="BE968" s="327"/>
      <c r="BF968" s="327"/>
      <c r="BG968" s="327"/>
      <c r="BH968" s="327"/>
      <c r="BI968" s="327"/>
      <c r="BJ968" s="327"/>
      <c r="BK968" s="327"/>
      <c r="BL968" s="330">
        <v>-5.05</v>
      </c>
      <c r="BM968" s="330">
        <v>-6.75</v>
      </c>
      <c r="BN968" s="330"/>
      <c r="BO968" s="330"/>
    </row>
    <row r="969" spans="1:68" s="158" customFormat="1" ht="12.75" x14ac:dyDescent="0.2">
      <c r="A969" s="322"/>
      <c r="B969" s="322"/>
      <c r="C969" s="595"/>
      <c r="D969" s="596"/>
      <c r="E969" s="596"/>
      <c r="F969" s="596"/>
      <c r="G969" s="596"/>
      <c r="H969" s="594"/>
      <c r="I969" s="328" t="s">
        <v>82</v>
      </c>
      <c r="J969" s="324">
        <v>-3.1943999999999999</v>
      </c>
      <c r="K969" s="325"/>
      <c r="L969" s="330">
        <v>-8.0000000000000071E-2</v>
      </c>
      <c r="M969" s="330">
        <v>-11.86</v>
      </c>
      <c r="N969" s="330">
        <v>0</v>
      </c>
      <c r="O969" s="330">
        <v>-11.86</v>
      </c>
      <c r="P969" s="325"/>
      <c r="Q969" s="330">
        <v>-0.08</v>
      </c>
      <c r="R969" s="325"/>
      <c r="S969" s="325"/>
      <c r="T969" s="325"/>
      <c r="U969" s="325"/>
      <c r="V969" s="325"/>
      <c r="W969" s="325"/>
      <c r="X969" s="325"/>
      <c r="Y969" s="325"/>
      <c r="Z969" s="325"/>
      <c r="AA969" s="325"/>
      <c r="AB969" s="325"/>
      <c r="AC969" s="325"/>
      <c r="AD969" s="325"/>
      <c r="AE969" s="325"/>
      <c r="AF969" s="325"/>
      <c r="AG969" s="325"/>
      <c r="AH969" s="325"/>
      <c r="AI969" s="325"/>
      <c r="AJ969" s="325"/>
      <c r="AK969" s="325"/>
      <c r="AL969" s="325"/>
      <c r="AM969" s="325"/>
      <c r="AN969" s="325"/>
      <c r="AO969" s="325"/>
      <c r="AP969" s="325"/>
      <c r="AQ969" s="325"/>
      <c r="AR969" s="325"/>
      <c r="AS969" s="325"/>
      <c r="AT969" s="325"/>
      <c r="AU969" s="325"/>
      <c r="AV969" s="325"/>
      <c r="AW969" s="325"/>
      <c r="AX969" s="325"/>
      <c r="AY969" s="325"/>
      <c r="AZ969" s="325"/>
      <c r="BA969" s="325"/>
      <c r="BB969" s="325"/>
      <c r="BC969" s="325"/>
      <c r="BD969" s="331">
        <v>-0.95831999999999995</v>
      </c>
      <c r="BE969" s="325"/>
      <c r="BF969" s="325"/>
      <c r="BG969" s="325"/>
      <c r="BH969" s="325"/>
      <c r="BI969" s="325"/>
      <c r="BJ969" s="325"/>
      <c r="BK969" s="325"/>
      <c r="BL969" s="331">
        <v>-0.95831999999999995</v>
      </c>
      <c r="BM969" s="331">
        <v>-1.27776</v>
      </c>
      <c r="BN969" s="325"/>
      <c r="BO969" s="325"/>
    </row>
    <row r="970" spans="1:68" s="158" customFormat="1" ht="12.75" x14ac:dyDescent="0.2">
      <c r="A970" s="323"/>
      <c r="B970" s="320">
        <v>449</v>
      </c>
      <c r="C970" s="595" t="s">
        <v>1276</v>
      </c>
      <c r="D970" s="593" t="s">
        <v>1492</v>
      </c>
      <c r="E970" s="593"/>
      <c r="F970" s="593"/>
      <c r="G970" s="593"/>
      <c r="H970" s="594" t="s">
        <v>1117</v>
      </c>
      <c r="I970" s="323"/>
      <c r="J970" s="323"/>
      <c r="K970" s="327">
        <v>-5.42</v>
      </c>
      <c r="L970" s="327">
        <v>-5.42</v>
      </c>
      <c r="M970" s="327">
        <v>-5.6</v>
      </c>
      <c r="N970" s="327">
        <v>0</v>
      </c>
      <c r="O970" s="327">
        <v>-5.6</v>
      </c>
      <c r="P970" s="327">
        <v>-5.6</v>
      </c>
      <c r="Q970" s="327">
        <v>-5.6</v>
      </c>
      <c r="R970" s="327">
        <v>-7.58</v>
      </c>
      <c r="S970" s="327"/>
      <c r="T970" s="327"/>
      <c r="U970" s="327"/>
      <c r="V970" s="327"/>
      <c r="W970" s="327"/>
      <c r="X970" s="327"/>
      <c r="Y970" s="327"/>
      <c r="Z970" s="327"/>
      <c r="AA970" s="327"/>
      <c r="AB970" s="327"/>
      <c r="AC970" s="327"/>
      <c r="AD970" s="327"/>
      <c r="AE970" s="327"/>
      <c r="AF970" s="327"/>
      <c r="AG970" s="327"/>
      <c r="AH970" s="327"/>
      <c r="AI970" s="327"/>
      <c r="AJ970" s="327"/>
      <c r="AK970" s="327"/>
      <c r="AL970" s="327"/>
      <c r="AM970" s="327"/>
      <c r="AN970" s="327"/>
      <c r="AO970" s="327"/>
      <c r="AP970" s="327"/>
      <c r="AQ970" s="327"/>
      <c r="AR970" s="327"/>
      <c r="AS970" s="327"/>
      <c r="AT970" s="327"/>
      <c r="AU970" s="327"/>
      <c r="AV970" s="327"/>
      <c r="AW970" s="327"/>
      <c r="AX970" s="327"/>
      <c r="AY970" s="327"/>
      <c r="AZ970" s="327"/>
      <c r="BA970" s="327"/>
      <c r="BB970" s="327"/>
      <c r="BC970" s="327"/>
      <c r="BD970" s="327">
        <v>-2.19</v>
      </c>
      <c r="BE970" s="327"/>
      <c r="BF970" s="327"/>
      <c r="BG970" s="327"/>
      <c r="BH970" s="327"/>
      <c r="BI970" s="327"/>
      <c r="BJ970" s="327"/>
      <c r="BK970" s="327"/>
      <c r="BL970" s="330">
        <v>-2.2999999999999998</v>
      </c>
      <c r="BM970" s="330">
        <v>-3.09</v>
      </c>
      <c r="BN970" s="330"/>
      <c r="BO970" s="330"/>
    </row>
    <row r="971" spans="1:68" s="158" customFormat="1" ht="12.75" x14ac:dyDescent="0.2">
      <c r="A971" s="322"/>
      <c r="B971" s="322"/>
      <c r="C971" s="595"/>
      <c r="D971" s="593"/>
      <c r="E971" s="593"/>
      <c r="F971" s="593"/>
      <c r="G971" s="593"/>
      <c r="H971" s="594"/>
      <c r="I971" s="328" t="s">
        <v>1493</v>
      </c>
      <c r="J971" s="324">
        <v>-0.111804</v>
      </c>
      <c r="K971" s="325"/>
      <c r="L971" s="330">
        <v>0</v>
      </c>
      <c r="M971" s="330">
        <v>-5.42</v>
      </c>
      <c r="N971" s="330">
        <v>0</v>
      </c>
      <c r="O971" s="330">
        <v>-5.42</v>
      </c>
      <c r="P971" s="325"/>
      <c r="Q971" s="330"/>
      <c r="R971" s="325"/>
      <c r="S971" s="325"/>
      <c r="T971" s="325"/>
      <c r="U971" s="325"/>
      <c r="V971" s="325"/>
      <c r="W971" s="325"/>
      <c r="X971" s="325"/>
      <c r="Y971" s="325"/>
      <c r="Z971" s="325"/>
      <c r="AA971" s="325"/>
      <c r="AB971" s="325"/>
      <c r="AC971" s="325"/>
      <c r="AD971" s="325"/>
      <c r="AE971" s="325"/>
      <c r="AF971" s="325"/>
      <c r="AG971" s="325"/>
      <c r="AH971" s="325"/>
      <c r="AI971" s="325"/>
      <c r="AJ971" s="325"/>
      <c r="AK971" s="325"/>
      <c r="AL971" s="325"/>
      <c r="AM971" s="325"/>
      <c r="AN971" s="325"/>
      <c r="AO971" s="325"/>
      <c r="AP971" s="325"/>
      <c r="AQ971" s="325"/>
      <c r="AR971" s="325"/>
      <c r="AS971" s="325"/>
      <c r="AT971" s="325"/>
      <c r="AU971" s="325"/>
      <c r="AV971" s="325"/>
      <c r="AW971" s="325"/>
      <c r="AX971" s="325"/>
      <c r="AY971" s="325"/>
      <c r="AZ971" s="325"/>
      <c r="BA971" s="325"/>
      <c r="BB971" s="325"/>
      <c r="BC971" s="325"/>
      <c r="BD971" s="331">
        <v>-3.35412E-2</v>
      </c>
      <c r="BE971" s="325"/>
      <c r="BF971" s="325"/>
      <c r="BG971" s="325"/>
      <c r="BH971" s="325"/>
      <c r="BI971" s="325"/>
      <c r="BJ971" s="325"/>
      <c r="BK971" s="325"/>
      <c r="BL971" s="331">
        <v>-3.35412E-2</v>
      </c>
      <c r="BM971" s="331">
        <v>-4.47216E-2</v>
      </c>
      <c r="BN971" s="325"/>
      <c r="BO971" s="325"/>
    </row>
    <row r="972" spans="1:68" s="158" customFormat="1" ht="12.75" x14ac:dyDescent="0.2">
      <c r="A972" s="323"/>
      <c r="B972" s="320">
        <v>450</v>
      </c>
      <c r="C972" s="595" t="s">
        <v>1276</v>
      </c>
      <c r="D972" s="593" t="s">
        <v>1494</v>
      </c>
      <c r="E972" s="593"/>
      <c r="F972" s="593"/>
      <c r="G972" s="593"/>
      <c r="H972" s="594" t="s">
        <v>1118</v>
      </c>
      <c r="I972" s="323"/>
      <c r="J972" s="323"/>
      <c r="K972" s="327">
        <v>-2.65</v>
      </c>
      <c r="L972" s="327">
        <v>-2.65</v>
      </c>
      <c r="M972" s="327">
        <v>-2.74</v>
      </c>
      <c r="N972" s="327">
        <v>0</v>
      </c>
      <c r="O972" s="327">
        <v>-2.74</v>
      </c>
      <c r="P972" s="327">
        <v>-2.74</v>
      </c>
      <c r="Q972" s="327">
        <v>-2.74</v>
      </c>
      <c r="R972" s="327">
        <v>-3.7100000000000004</v>
      </c>
      <c r="S972" s="327"/>
      <c r="T972" s="327"/>
      <c r="U972" s="327"/>
      <c r="V972" s="327"/>
      <c r="W972" s="327"/>
      <c r="X972" s="327"/>
      <c r="Y972" s="327"/>
      <c r="Z972" s="327"/>
      <c r="AA972" s="327"/>
      <c r="AB972" s="327"/>
      <c r="AC972" s="327"/>
      <c r="AD972" s="327"/>
      <c r="AE972" s="327"/>
      <c r="AF972" s="327"/>
      <c r="AG972" s="327"/>
      <c r="AH972" s="327"/>
      <c r="AI972" s="327"/>
      <c r="AJ972" s="327"/>
      <c r="AK972" s="327"/>
      <c r="AL972" s="327"/>
      <c r="AM972" s="327"/>
      <c r="AN972" s="327"/>
      <c r="AO972" s="327"/>
      <c r="AP972" s="327"/>
      <c r="AQ972" s="327"/>
      <c r="AR972" s="327"/>
      <c r="AS972" s="327"/>
      <c r="AT972" s="327"/>
      <c r="AU972" s="327"/>
      <c r="AV972" s="327"/>
      <c r="AW972" s="327"/>
      <c r="AX972" s="327"/>
      <c r="AY972" s="327"/>
      <c r="AZ972" s="327"/>
      <c r="BA972" s="327"/>
      <c r="BB972" s="327"/>
      <c r="BC972" s="327"/>
      <c r="BD972" s="327">
        <v>-1.07</v>
      </c>
      <c r="BE972" s="327"/>
      <c r="BF972" s="327"/>
      <c r="BG972" s="327"/>
      <c r="BH972" s="327"/>
      <c r="BI972" s="327"/>
      <c r="BJ972" s="327"/>
      <c r="BK972" s="327"/>
      <c r="BL972" s="330">
        <v>-1.1200000000000001</v>
      </c>
      <c r="BM972" s="330">
        <v>-1.52</v>
      </c>
      <c r="BN972" s="330"/>
      <c r="BO972" s="330"/>
    </row>
    <row r="973" spans="1:68" s="158" customFormat="1" ht="12.75" x14ac:dyDescent="0.2">
      <c r="A973" s="322"/>
      <c r="B973" s="322"/>
      <c r="C973" s="595"/>
      <c r="D973" s="593"/>
      <c r="E973" s="593"/>
      <c r="F973" s="593"/>
      <c r="G973" s="593"/>
      <c r="H973" s="594"/>
      <c r="I973" s="328" t="s">
        <v>1493</v>
      </c>
      <c r="J973" s="324">
        <v>-0.111804</v>
      </c>
      <c r="K973" s="325"/>
      <c r="L973" s="330">
        <v>0</v>
      </c>
      <c r="M973" s="330">
        <v>-2.65</v>
      </c>
      <c r="N973" s="330">
        <v>0</v>
      </c>
      <c r="O973" s="330">
        <v>-2.65</v>
      </c>
      <c r="P973" s="325"/>
      <c r="Q973" s="330"/>
      <c r="R973" s="325"/>
      <c r="S973" s="325"/>
      <c r="T973" s="325"/>
      <c r="U973" s="325"/>
      <c r="V973" s="325"/>
      <c r="W973" s="325"/>
      <c r="X973" s="325"/>
      <c r="Y973" s="325"/>
      <c r="Z973" s="325"/>
      <c r="AA973" s="325"/>
      <c r="AB973" s="325"/>
      <c r="AC973" s="325"/>
      <c r="AD973" s="325"/>
      <c r="AE973" s="325"/>
      <c r="AF973" s="325"/>
      <c r="AG973" s="325"/>
      <c r="AH973" s="325"/>
      <c r="AI973" s="325"/>
      <c r="AJ973" s="325"/>
      <c r="AK973" s="325"/>
      <c r="AL973" s="325"/>
      <c r="AM973" s="325"/>
      <c r="AN973" s="325"/>
      <c r="AO973" s="325"/>
      <c r="AP973" s="325"/>
      <c r="AQ973" s="325"/>
      <c r="AR973" s="325"/>
      <c r="AS973" s="325"/>
      <c r="AT973" s="325"/>
      <c r="AU973" s="325"/>
      <c r="AV973" s="325"/>
      <c r="AW973" s="325"/>
      <c r="AX973" s="325"/>
      <c r="AY973" s="325"/>
      <c r="AZ973" s="325"/>
      <c r="BA973" s="325"/>
      <c r="BB973" s="325"/>
      <c r="BC973" s="325"/>
      <c r="BD973" s="331">
        <v>-3.35412E-2</v>
      </c>
      <c r="BE973" s="325"/>
      <c r="BF973" s="325"/>
      <c r="BG973" s="325"/>
      <c r="BH973" s="325"/>
      <c r="BI973" s="325"/>
      <c r="BJ973" s="325"/>
      <c r="BK973" s="325"/>
      <c r="BL973" s="331">
        <v>-3.35412E-2</v>
      </c>
      <c r="BM973" s="331">
        <v>-4.47216E-2</v>
      </c>
      <c r="BN973" s="325"/>
      <c r="BO973" s="325"/>
    </row>
    <row r="974" spans="1:68" s="158" customFormat="1" ht="12.75" x14ac:dyDescent="0.2">
      <c r="A974" s="323"/>
      <c r="B974" s="326">
        <v>451</v>
      </c>
      <c r="C974" s="595" t="s">
        <v>1276</v>
      </c>
      <c r="D974" s="593" t="s">
        <v>1495</v>
      </c>
      <c r="E974" s="593"/>
      <c r="F974" s="593"/>
      <c r="G974" s="593"/>
      <c r="H974" s="594" t="s">
        <v>1120</v>
      </c>
      <c r="I974" s="323"/>
      <c r="J974" s="323"/>
      <c r="K974" s="327">
        <v>-4.83</v>
      </c>
      <c r="L974" s="327">
        <v>-4.83</v>
      </c>
      <c r="M974" s="327">
        <v>-4.99</v>
      </c>
      <c r="N974" s="327">
        <v>0</v>
      </c>
      <c r="O974" s="327">
        <v>-4.99</v>
      </c>
      <c r="P974" s="327">
        <v>-4.99</v>
      </c>
      <c r="Q974" s="327">
        <v>-4.99</v>
      </c>
      <c r="R974" s="327">
        <v>-6.77</v>
      </c>
      <c r="S974" s="327"/>
      <c r="T974" s="327"/>
      <c r="U974" s="327"/>
      <c r="V974" s="327"/>
      <c r="W974" s="327"/>
      <c r="X974" s="327"/>
      <c r="Y974" s="327"/>
      <c r="Z974" s="327"/>
      <c r="AA974" s="327"/>
      <c r="AB974" s="327"/>
      <c r="AC974" s="327"/>
      <c r="AD974" s="327"/>
      <c r="AE974" s="327"/>
      <c r="AF974" s="327"/>
      <c r="AG974" s="327"/>
      <c r="AH974" s="327"/>
      <c r="AI974" s="327"/>
      <c r="AJ974" s="327"/>
      <c r="AK974" s="327"/>
      <c r="AL974" s="327"/>
      <c r="AM974" s="327"/>
      <c r="AN974" s="327"/>
      <c r="AO974" s="327"/>
      <c r="AP974" s="327"/>
      <c r="AQ974" s="327"/>
      <c r="AR974" s="327"/>
      <c r="AS974" s="327"/>
      <c r="AT974" s="327"/>
      <c r="AU974" s="327"/>
      <c r="AV974" s="327"/>
      <c r="AW974" s="327"/>
      <c r="AX974" s="327"/>
      <c r="AY974" s="327"/>
      <c r="AZ974" s="327"/>
      <c r="BA974" s="327"/>
      <c r="BB974" s="327"/>
      <c r="BC974" s="327"/>
      <c r="BD974" s="327">
        <v>-1.95</v>
      </c>
      <c r="BE974" s="327"/>
      <c r="BF974" s="327"/>
      <c r="BG974" s="327"/>
      <c r="BH974" s="327"/>
      <c r="BI974" s="327"/>
      <c r="BJ974" s="327"/>
      <c r="BK974" s="327"/>
      <c r="BL974" s="330">
        <v>-2.06</v>
      </c>
      <c r="BM974" s="330">
        <v>-2.76</v>
      </c>
      <c r="BN974" s="330"/>
      <c r="BO974" s="330"/>
    </row>
    <row r="975" spans="1:68" s="158" customFormat="1" ht="12.75" x14ac:dyDescent="0.2">
      <c r="A975" s="322"/>
      <c r="B975" s="322"/>
      <c r="C975" s="595"/>
      <c r="D975" s="593"/>
      <c r="E975" s="593"/>
      <c r="F975" s="593"/>
      <c r="G975" s="593"/>
      <c r="H975" s="594"/>
      <c r="I975" s="328" t="s">
        <v>1493</v>
      </c>
      <c r="J975" s="324">
        <v>-9.5832000000000001E-2</v>
      </c>
      <c r="K975" s="325"/>
      <c r="L975" s="330">
        <v>0</v>
      </c>
      <c r="M975" s="330">
        <v>-4.83</v>
      </c>
      <c r="N975" s="330">
        <v>0</v>
      </c>
      <c r="O975" s="330">
        <v>-4.83</v>
      </c>
      <c r="P975" s="325"/>
      <c r="Q975" s="330"/>
      <c r="R975" s="325"/>
      <c r="S975" s="325"/>
      <c r="T975" s="325"/>
      <c r="U975" s="325"/>
      <c r="V975" s="325"/>
      <c r="W975" s="325"/>
      <c r="X975" s="325"/>
      <c r="Y975" s="325"/>
      <c r="Z975" s="325"/>
      <c r="AA975" s="325"/>
      <c r="AB975" s="325"/>
      <c r="AC975" s="325"/>
      <c r="AD975" s="325"/>
      <c r="AE975" s="325"/>
      <c r="AF975" s="325"/>
      <c r="AG975" s="325"/>
      <c r="AH975" s="325"/>
      <c r="AI975" s="325"/>
      <c r="AJ975" s="325"/>
      <c r="AK975" s="325"/>
      <c r="AL975" s="325"/>
      <c r="AM975" s="325"/>
      <c r="AN975" s="325"/>
      <c r="AO975" s="325"/>
      <c r="AP975" s="325"/>
      <c r="AQ975" s="325"/>
      <c r="AR975" s="325"/>
      <c r="AS975" s="325"/>
      <c r="AT975" s="325"/>
      <c r="AU975" s="325"/>
      <c r="AV975" s="325"/>
      <c r="AW975" s="325"/>
      <c r="AX975" s="325"/>
      <c r="AY975" s="325"/>
      <c r="AZ975" s="325"/>
      <c r="BA975" s="325"/>
      <c r="BB975" s="325"/>
      <c r="BC975" s="325"/>
      <c r="BD975" s="331">
        <v>-2.87496E-2</v>
      </c>
      <c r="BE975" s="325"/>
      <c r="BF975" s="325"/>
      <c r="BG975" s="325"/>
      <c r="BH975" s="325"/>
      <c r="BI975" s="325"/>
      <c r="BJ975" s="325"/>
      <c r="BK975" s="325"/>
      <c r="BL975" s="331">
        <v>-2.87496E-2</v>
      </c>
      <c r="BM975" s="331">
        <v>-3.83328E-2</v>
      </c>
      <c r="BN975" s="325"/>
      <c r="BO975" s="325"/>
    </row>
    <row r="976" spans="1:68" s="158" customFormat="1" ht="12.75" x14ac:dyDescent="0.2">
      <c r="A976" s="323"/>
      <c r="B976" s="320">
        <v>452</v>
      </c>
      <c r="C976" s="595" t="s">
        <v>1276</v>
      </c>
      <c r="D976" s="596" t="s">
        <v>1496</v>
      </c>
      <c r="E976" s="596"/>
      <c r="F976" s="596"/>
      <c r="G976" s="596"/>
      <c r="H976" s="594" t="s">
        <v>1196</v>
      </c>
      <c r="I976" s="323"/>
      <c r="J976" s="323"/>
      <c r="K976" s="327">
        <v>9.92</v>
      </c>
      <c r="L976" s="327">
        <v>10.029999999999999</v>
      </c>
      <c r="M976" s="327">
        <v>10.25</v>
      </c>
      <c r="N976" s="327">
        <v>0</v>
      </c>
      <c r="O976" s="327">
        <v>10.25</v>
      </c>
      <c r="P976" s="327">
        <v>10.25</v>
      </c>
      <c r="Q976" s="327">
        <v>10.36</v>
      </c>
      <c r="R976" s="327">
        <v>13.88</v>
      </c>
      <c r="S976" s="327"/>
      <c r="T976" s="327"/>
      <c r="U976" s="327"/>
      <c r="V976" s="327"/>
      <c r="W976" s="327"/>
      <c r="X976" s="327"/>
      <c r="Y976" s="327"/>
      <c r="Z976" s="327"/>
      <c r="AA976" s="327"/>
      <c r="AB976" s="327"/>
      <c r="AC976" s="327"/>
      <c r="AD976" s="327"/>
      <c r="AE976" s="327"/>
      <c r="AF976" s="327"/>
      <c r="AG976" s="327"/>
      <c r="AH976" s="327"/>
      <c r="AI976" s="327"/>
      <c r="AJ976" s="327"/>
      <c r="AK976" s="327"/>
      <c r="AL976" s="327"/>
      <c r="AM976" s="327"/>
      <c r="AN976" s="327"/>
      <c r="AO976" s="327"/>
      <c r="AP976" s="327"/>
      <c r="AQ976" s="327"/>
      <c r="AR976" s="327"/>
      <c r="AS976" s="327"/>
      <c r="AT976" s="327"/>
      <c r="AU976" s="327"/>
      <c r="AV976" s="327"/>
      <c r="AW976" s="327"/>
      <c r="AX976" s="327"/>
      <c r="AY976" s="327"/>
      <c r="AZ976" s="327"/>
      <c r="BA976" s="327"/>
      <c r="BB976" s="327"/>
      <c r="BC976" s="327"/>
      <c r="BD976" s="327">
        <v>4.01</v>
      </c>
      <c r="BE976" s="327"/>
      <c r="BF976" s="327"/>
      <c r="BG976" s="327"/>
      <c r="BH976" s="327"/>
      <c r="BI976" s="327"/>
      <c r="BJ976" s="327"/>
      <c r="BK976" s="327"/>
      <c r="BL976" s="330">
        <v>4.22</v>
      </c>
      <c r="BM976" s="330">
        <v>5.65</v>
      </c>
      <c r="BN976" s="330"/>
      <c r="BO976" s="330"/>
    </row>
    <row r="977" spans="1:67" s="158" customFormat="1" ht="12.75" x14ac:dyDescent="0.2">
      <c r="A977" s="322"/>
      <c r="B977" s="322"/>
      <c r="C977" s="595"/>
      <c r="D977" s="596"/>
      <c r="E977" s="596"/>
      <c r="F977" s="596"/>
      <c r="G977" s="596"/>
      <c r="H977" s="594"/>
      <c r="I977" s="328" t="s">
        <v>82</v>
      </c>
      <c r="J977" s="324">
        <v>1.2465999999999999</v>
      </c>
      <c r="K977" s="325"/>
      <c r="L977" s="330">
        <v>0.10999999999999943</v>
      </c>
      <c r="M977" s="330">
        <v>9.92</v>
      </c>
      <c r="N977" s="330">
        <v>0</v>
      </c>
      <c r="O977" s="330">
        <v>9.92</v>
      </c>
      <c r="P977" s="325"/>
      <c r="Q977" s="330">
        <v>0.11</v>
      </c>
      <c r="R977" s="325"/>
      <c r="S977" s="325"/>
      <c r="T977" s="325"/>
      <c r="U977" s="325"/>
      <c r="V977" s="325"/>
      <c r="W977" s="325"/>
      <c r="X977" s="325"/>
      <c r="Y977" s="325"/>
      <c r="Z977" s="325"/>
      <c r="AA977" s="325"/>
      <c r="AB977" s="325"/>
      <c r="AC977" s="325"/>
      <c r="AD977" s="325"/>
      <c r="AE977" s="325"/>
      <c r="AF977" s="325"/>
      <c r="AG977" s="325"/>
      <c r="AH977" s="325"/>
      <c r="AI977" s="325"/>
      <c r="AJ977" s="325"/>
      <c r="AK977" s="325"/>
      <c r="AL977" s="325"/>
      <c r="AM977" s="325"/>
      <c r="AN977" s="325"/>
      <c r="AO977" s="325"/>
      <c r="AP977" s="325"/>
      <c r="AQ977" s="325"/>
      <c r="AR977" s="325"/>
      <c r="AS977" s="325"/>
      <c r="AT977" s="325"/>
      <c r="AU977" s="325"/>
      <c r="AV977" s="325"/>
      <c r="AW977" s="325"/>
      <c r="AX977" s="325"/>
      <c r="AY977" s="325"/>
      <c r="AZ977" s="325"/>
      <c r="BA977" s="325"/>
      <c r="BB977" s="325"/>
      <c r="BC977" s="325"/>
      <c r="BD977" s="331">
        <v>0.37397999999999998</v>
      </c>
      <c r="BE977" s="325"/>
      <c r="BF977" s="325"/>
      <c r="BG977" s="325"/>
      <c r="BH977" s="325"/>
      <c r="BI977" s="325"/>
      <c r="BJ977" s="325"/>
      <c r="BK977" s="325"/>
      <c r="BL977" s="331">
        <v>0.37397999999999998</v>
      </c>
      <c r="BM977" s="331">
        <v>0.49864000000000003</v>
      </c>
      <c r="BN977" s="325"/>
      <c r="BO977" s="325"/>
    </row>
    <row r="978" spans="1:67" s="158" customFormat="1" ht="12.75" x14ac:dyDescent="0.2">
      <c r="A978" s="323"/>
      <c r="B978" s="320">
        <v>453</v>
      </c>
      <c r="C978" s="595" t="s">
        <v>1276</v>
      </c>
      <c r="D978" s="596" t="s">
        <v>1487</v>
      </c>
      <c r="E978" s="596"/>
      <c r="F978" s="596"/>
      <c r="G978" s="596"/>
      <c r="H978" s="594" t="s">
        <v>139</v>
      </c>
      <c r="I978" s="323"/>
      <c r="J978" s="323"/>
      <c r="K978" s="327">
        <v>3.67</v>
      </c>
      <c r="L978" s="327">
        <v>3.72</v>
      </c>
      <c r="M978" s="327">
        <v>3.79</v>
      </c>
      <c r="N978" s="327">
        <v>0</v>
      </c>
      <c r="O978" s="327">
        <v>3.79</v>
      </c>
      <c r="P978" s="327">
        <v>3.79</v>
      </c>
      <c r="Q978" s="327">
        <v>3.84</v>
      </c>
      <c r="R978" s="327">
        <v>5.1400000000000006</v>
      </c>
      <c r="S978" s="327"/>
      <c r="T978" s="327"/>
      <c r="U978" s="327"/>
      <c r="V978" s="327"/>
      <c r="W978" s="327"/>
      <c r="X978" s="327"/>
      <c r="Y978" s="327"/>
      <c r="Z978" s="327"/>
      <c r="AA978" s="327"/>
      <c r="AB978" s="327"/>
      <c r="AC978" s="327"/>
      <c r="AD978" s="327"/>
      <c r="AE978" s="327"/>
      <c r="AF978" s="327"/>
      <c r="AG978" s="327"/>
      <c r="AH978" s="327"/>
      <c r="AI978" s="327"/>
      <c r="AJ978" s="327"/>
      <c r="AK978" s="327"/>
      <c r="AL978" s="327"/>
      <c r="AM978" s="327"/>
      <c r="AN978" s="327"/>
      <c r="AO978" s="327"/>
      <c r="AP978" s="327"/>
      <c r="AQ978" s="327"/>
      <c r="AR978" s="327"/>
      <c r="AS978" s="327"/>
      <c r="AT978" s="327"/>
      <c r="AU978" s="327"/>
      <c r="AV978" s="327"/>
      <c r="AW978" s="327"/>
      <c r="AX978" s="327"/>
      <c r="AY978" s="327"/>
      <c r="AZ978" s="327"/>
      <c r="BA978" s="327"/>
      <c r="BB978" s="327"/>
      <c r="BC978" s="327"/>
      <c r="BD978" s="327">
        <v>1.48</v>
      </c>
      <c r="BE978" s="327"/>
      <c r="BF978" s="327"/>
      <c r="BG978" s="327"/>
      <c r="BH978" s="327"/>
      <c r="BI978" s="327"/>
      <c r="BJ978" s="327"/>
      <c r="BK978" s="327"/>
      <c r="BL978" s="330">
        <v>1.56</v>
      </c>
      <c r="BM978" s="330">
        <v>2.1</v>
      </c>
      <c r="BN978" s="330"/>
      <c r="BO978" s="330"/>
    </row>
    <row r="979" spans="1:67" s="158" customFormat="1" ht="12.75" x14ac:dyDescent="0.2">
      <c r="A979" s="322"/>
      <c r="B979" s="322"/>
      <c r="C979" s="595"/>
      <c r="D979" s="596"/>
      <c r="E979" s="596"/>
      <c r="F979" s="596"/>
      <c r="G979" s="596"/>
      <c r="H979" s="594"/>
      <c r="I979" s="328" t="s">
        <v>82</v>
      </c>
      <c r="J979" s="324">
        <v>0.31159999999999999</v>
      </c>
      <c r="K979" s="325"/>
      <c r="L979" s="330">
        <v>5.0000000000000266E-2</v>
      </c>
      <c r="M979" s="330">
        <v>3.67</v>
      </c>
      <c r="N979" s="330">
        <v>0</v>
      </c>
      <c r="O979" s="330">
        <v>3.67</v>
      </c>
      <c r="P979" s="325"/>
      <c r="Q979" s="330">
        <v>0.05</v>
      </c>
      <c r="R979" s="325"/>
      <c r="S979" s="325"/>
      <c r="T979" s="325"/>
      <c r="U979" s="325"/>
      <c r="V979" s="325"/>
      <c r="W979" s="325"/>
      <c r="X979" s="325"/>
      <c r="Y979" s="325"/>
      <c r="Z979" s="325"/>
      <c r="AA979" s="325"/>
      <c r="AB979" s="325"/>
      <c r="AC979" s="325"/>
      <c r="AD979" s="325"/>
      <c r="AE979" s="325"/>
      <c r="AF979" s="325"/>
      <c r="AG979" s="325"/>
      <c r="AH979" s="325"/>
      <c r="AI979" s="325"/>
      <c r="AJ979" s="325"/>
      <c r="AK979" s="325"/>
      <c r="AL979" s="325"/>
      <c r="AM979" s="325"/>
      <c r="AN979" s="325"/>
      <c r="AO979" s="325"/>
      <c r="AP979" s="325"/>
      <c r="AQ979" s="325"/>
      <c r="AR979" s="325"/>
      <c r="AS979" s="325"/>
      <c r="AT979" s="325"/>
      <c r="AU979" s="325"/>
      <c r="AV979" s="325"/>
      <c r="AW979" s="325"/>
      <c r="AX979" s="325"/>
      <c r="AY979" s="325"/>
      <c r="AZ979" s="325"/>
      <c r="BA979" s="325"/>
      <c r="BB979" s="325"/>
      <c r="BC979" s="325"/>
      <c r="BD979" s="331">
        <v>9.3479999999999994E-2</v>
      </c>
      <c r="BE979" s="325"/>
      <c r="BF979" s="325"/>
      <c r="BG979" s="325"/>
      <c r="BH979" s="325"/>
      <c r="BI979" s="325"/>
      <c r="BJ979" s="325"/>
      <c r="BK979" s="325"/>
      <c r="BL979" s="331">
        <v>9.3479999999999994E-2</v>
      </c>
      <c r="BM979" s="331">
        <v>0.12464</v>
      </c>
      <c r="BN979" s="325"/>
      <c r="BO979" s="325"/>
    </row>
    <row r="980" spans="1:67" s="158" customFormat="1" ht="12.75" x14ac:dyDescent="0.2">
      <c r="A980" s="323"/>
      <c r="B980" s="326">
        <v>454</v>
      </c>
      <c r="C980" s="595" t="s">
        <v>1276</v>
      </c>
      <c r="D980" s="596" t="s">
        <v>1488</v>
      </c>
      <c r="E980" s="596"/>
      <c r="F980" s="596"/>
      <c r="G980" s="596"/>
      <c r="H980" s="594" t="s">
        <v>1124</v>
      </c>
      <c r="I980" s="323"/>
      <c r="J980" s="323"/>
      <c r="K980" s="327">
        <v>0</v>
      </c>
      <c r="L980" s="327">
        <v>0</v>
      </c>
      <c r="M980" s="327">
        <v>0</v>
      </c>
      <c r="N980" s="327">
        <v>0</v>
      </c>
      <c r="O980" s="327">
        <v>0</v>
      </c>
      <c r="P980" s="327">
        <v>0</v>
      </c>
      <c r="Q980" s="327">
        <v>0</v>
      </c>
      <c r="R980" s="327">
        <v>0</v>
      </c>
      <c r="S980" s="327"/>
      <c r="T980" s="327"/>
      <c r="U980" s="327"/>
      <c r="V980" s="327"/>
      <c r="W980" s="327"/>
      <c r="X980" s="327"/>
      <c r="Y980" s="327"/>
      <c r="Z980" s="327"/>
      <c r="AA980" s="327"/>
      <c r="AB980" s="327"/>
      <c r="AC980" s="327"/>
      <c r="AD980" s="327"/>
      <c r="AE980" s="327"/>
      <c r="AF980" s="327"/>
      <c r="AG980" s="327"/>
      <c r="AH980" s="327"/>
      <c r="AI980" s="327"/>
      <c r="AJ980" s="327"/>
      <c r="AK980" s="327"/>
      <c r="AL980" s="327"/>
      <c r="AM980" s="327"/>
      <c r="AN980" s="327"/>
      <c r="AO980" s="327"/>
      <c r="AP980" s="327"/>
      <c r="AQ980" s="327"/>
      <c r="AR980" s="327"/>
      <c r="AS980" s="327"/>
      <c r="AT980" s="327"/>
      <c r="AU980" s="327"/>
      <c r="AV980" s="327"/>
      <c r="AW980" s="327"/>
      <c r="AX980" s="327"/>
      <c r="AY980" s="327"/>
      <c r="AZ980" s="327"/>
      <c r="BA980" s="327"/>
      <c r="BB980" s="327"/>
      <c r="BC980" s="327"/>
      <c r="BD980" s="327"/>
      <c r="BE980" s="327"/>
      <c r="BF980" s="327"/>
      <c r="BG980" s="327"/>
      <c r="BH980" s="327"/>
      <c r="BI980" s="327"/>
      <c r="BJ980" s="327"/>
      <c r="BK980" s="327"/>
      <c r="BL980" s="330"/>
      <c r="BM980" s="330"/>
      <c r="BN980" s="330"/>
      <c r="BO980" s="330"/>
    </row>
    <row r="981" spans="1:67" s="158" customFormat="1" ht="12.75" x14ac:dyDescent="0.2">
      <c r="A981" s="322"/>
      <c r="B981" s="322"/>
      <c r="C981" s="595"/>
      <c r="D981" s="596"/>
      <c r="E981" s="596"/>
      <c r="F981" s="596"/>
      <c r="G981" s="596"/>
      <c r="H981" s="594"/>
      <c r="I981" s="328" t="s">
        <v>178</v>
      </c>
      <c r="J981" s="324">
        <v>9.3493999999999994E-2</v>
      </c>
      <c r="K981" s="325"/>
      <c r="L981" s="330">
        <v>0</v>
      </c>
      <c r="M981" s="330">
        <v>0</v>
      </c>
      <c r="N981" s="330">
        <v>0</v>
      </c>
      <c r="O981" s="330">
        <v>0</v>
      </c>
      <c r="P981" s="325"/>
      <c r="Q981" s="330"/>
      <c r="R981" s="325"/>
      <c r="S981" s="325"/>
      <c r="T981" s="325"/>
      <c r="U981" s="325"/>
      <c r="V981" s="325"/>
      <c r="W981" s="325"/>
      <c r="X981" s="325"/>
      <c r="Y981" s="325"/>
      <c r="Z981" s="325"/>
      <c r="AA981" s="325"/>
      <c r="AB981" s="325"/>
      <c r="AC981" s="325"/>
      <c r="AD981" s="325"/>
      <c r="AE981" s="325"/>
      <c r="AF981" s="325"/>
      <c r="AG981" s="325"/>
      <c r="AH981" s="325"/>
      <c r="AI981" s="325"/>
      <c r="AJ981" s="325"/>
      <c r="AK981" s="325"/>
      <c r="AL981" s="325"/>
      <c r="AM981" s="325"/>
      <c r="AN981" s="325"/>
      <c r="AO981" s="325"/>
      <c r="AP981" s="325"/>
      <c r="AQ981" s="325"/>
      <c r="AR981" s="325"/>
      <c r="AS981" s="325"/>
      <c r="AT981" s="325"/>
      <c r="AU981" s="325"/>
      <c r="AV981" s="325"/>
      <c r="AW981" s="325"/>
      <c r="AX981" s="325"/>
      <c r="AY981" s="325"/>
      <c r="AZ981" s="325"/>
      <c r="BA981" s="325"/>
      <c r="BB981" s="325"/>
      <c r="BC981" s="325"/>
      <c r="BD981" s="331">
        <v>2.8048199999999999E-2</v>
      </c>
      <c r="BE981" s="325"/>
      <c r="BF981" s="325"/>
      <c r="BG981" s="325"/>
      <c r="BH981" s="325"/>
      <c r="BI981" s="325"/>
      <c r="BJ981" s="325"/>
      <c r="BK981" s="325"/>
      <c r="BL981" s="331">
        <v>2.8048199999999999E-2</v>
      </c>
      <c r="BM981" s="331">
        <v>3.7397600000000003E-2</v>
      </c>
      <c r="BN981" s="325"/>
      <c r="BO981" s="325"/>
    </row>
    <row r="982" spans="1:67" s="158" customFormat="1" ht="12.75" x14ac:dyDescent="0.2">
      <c r="A982" s="323"/>
      <c r="B982" s="320">
        <v>455</v>
      </c>
      <c r="C982" s="595" t="s">
        <v>1276</v>
      </c>
      <c r="D982" s="596" t="s">
        <v>1489</v>
      </c>
      <c r="E982" s="596"/>
      <c r="F982" s="596"/>
      <c r="G982" s="596"/>
      <c r="H982" s="594" t="s">
        <v>1200</v>
      </c>
      <c r="I982" s="323"/>
      <c r="J982" s="323"/>
      <c r="K982" s="327">
        <v>0.01</v>
      </c>
      <c r="L982" s="327">
        <v>0.01</v>
      </c>
      <c r="M982" s="327">
        <v>0.01</v>
      </c>
      <c r="N982" s="327">
        <v>0</v>
      </c>
      <c r="O982" s="327">
        <v>0.01</v>
      </c>
      <c r="P982" s="327">
        <v>0.01</v>
      </c>
      <c r="Q982" s="327">
        <v>0.01</v>
      </c>
      <c r="R982" s="327">
        <v>0</v>
      </c>
      <c r="S982" s="327"/>
      <c r="T982" s="327"/>
      <c r="U982" s="327"/>
      <c r="V982" s="327"/>
      <c r="W982" s="327"/>
      <c r="X982" s="327"/>
      <c r="Y982" s="327"/>
      <c r="Z982" s="327"/>
      <c r="AA982" s="327"/>
      <c r="AB982" s="327"/>
      <c r="AC982" s="327"/>
      <c r="AD982" s="327"/>
      <c r="AE982" s="327"/>
      <c r="AF982" s="327"/>
      <c r="AG982" s="327"/>
      <c r="AH982" s="327"/>
      <c r="AI982" s="327"/>
      <c r="AJ982" s="327"/>
      <c r="AK982" s="327"/>
      <c r="AL982" s="327"/>
      <c r="AM982" s="327"/>
      <c r="AN982" s="327"/>
      <c r="AO982" s="327"/>
      <c r="AP982" s="327"/>
      <c r="AQ982" s="327"/>
      <c r="AR982" s="327"/>
      <c r="AS982" s="327"/>
      <c r="AT982" s="327"/>
      <c r="AU982" s="327"/>
      <c r="AV982" s="327"/>
      <c r="AW982" s="327"/>
      <c r="AX982" s="327"/>
      <c r="AY982" s="327"/>
      <c r="AZ982" s="327"/>
      <c r="BA982" s="327"/>
      <c r="BB982" s="327"/>
      <c r="BC982" s="327"/>
      <c r="BD982" s="327"/>
      <c r="BE982" s="327"/>
      <c r="BF982" s="327"/>
      <c r="BG982" s="327"/>
      <c r="BH982" s="327"/>
      <c r="BI982" s="327"/>
      <c r="BJ982" s="327"/>
      <c r="BK982" s="327"/>
      <c r="BL982" s="330"/>
      <c r="BM982" s="330"/>
      <c r="BN982" s="330"/>
      <c r="BO982" s="330"/>
    </row>
    <row r="983" spans="1:67" s="158" customFormat="1" ht="12.75" x14ac:dyDescent="0.2">
      <c r="A983" s="322"/>
      <c r="B983" s="322"/>
      <c r="C983" s="595"/>
      <c r="D983" s="596"/>
      <c r="E983" s="596"/>
      <c r="F983" s="596"/>
      <c r="G983" s="596"/>
      <c r="H983" s="594"/>
      <c r="I983" s="328" t="s">
        <v>1490</v>
      </c>
      <c r="J983" s="324">
        <v>1.25E-4</v>
      </c>
      <c r="K983" s="325"/>
      <c r="L983" s="330">
        <v>0</v>
      </c>
      <c r="M983" s="330">
        <v>0.01</v>
      </c>
      <c r="N983" s="330">
        <v>0</v>
      </c>
      <c r="O983" s="330">
        <v>0.01</v>
      </c>
      <c r="P983" s="325"/>
      <c r="Q983" s="330"/>
      <c r="R983" s="325"/>
      <c r="S983" s="325"/>
      <c r="T983" s="325"/>
      <c r="U983" s="325"/>
      <c r="V983" s="325"/>
      <c r="W983" s="325"/>
      <c r="X983" s="325"/>
      <c r="Y983" s="325"/>
      <c r="Z983" s="325"/>
      <c r="AA983" s="325"/>
      <c r="AB983" s="325"/>
      <c r="AC983" s="325"/>
      <c r="AD983" s="325"/>
      <c r="AE983" s="325"/>
      <c r="AF983" s="325"/>
      <c r="AG983" s="325"/>
      <c r="AH983" s="325"/>
      <c r="AI983" s="325"/>
      <c r="AJ983" s="325"/>
      <c r="AK983" s="325"/>
      <c r="AL983" s="325"/>
      <c r="AM983" s="325"/>
      <c r="AN983" s="325"/>
      <c r="AO983" s="325"/>
      <c r="AP983" s="325"/>
      <c r="AQ983" s="325"/>
      <c r="AR983" s="325"/>
      <c r="AS983" s="325"/>
      <c r="AT983" s="325"/>
      <c r="AU983" s="325"/>
      <c r="AV983" s="325"/>
      <c r="AW983" s="325"/>
      <c r="AX983" s="325"/>
      <c r="AY983" s="325"/>
      <c r="AZ983" s="325"/>
      <c r="BA983" s="325"/>
      <c r="BB983" s="325"/>
      <c r="BC983" s="325"/>
      <c r="BD983" s="331">
        <v>3.7499999999999997E-5</v>
      </c>
      <c r="BE983" s="325"/>
      <c r="BF983" s="325"/>
      <c r="BG983" s="325"/>
      <c r="BH983" s="325"/>
      <c r="BI983" s="325"/>
      <c r="BJ983" s="325"/>
      <c r="BK983" s="325"/>
      <c r="BL983" s="331">
        <v>3.7499999999999997E-5</v>
      </c>
      <c r="BM983" s="331">
        <v>5.0000000000000002E-5</v>
      </c>
      <c r="BN983" s="325"/>
      <c r="BO983" s="325"/>
    </row>
    <row r="984" spans="1:67" s="158" customFormat="1" ht="12.75" x14ac:dyDescent="0.2">
      <c r="A984" s="323"/>
      <c r="B984" s="320">
        <v>456</v>
      </c>
      <c r="C984" s="595" t="s">
        <v>1276</v>
      </c>
      <c r="D984" s="596" t="s">
        <v>1491</v>
      </c>
      <c r="E984" s="596"/>
      <c r="F984" s="596"/>
      <c r="G984" s="596"/>
      <c r="H984" s="594" t="s">
        <v>1202</v>
      </c>
      <c r="I984" s="323"/>
      <c r="J984" s="323"/>
      <c r="K984" s="327">
        <v>1.1399999999999999</v>
      </c>
      <c r="L984" s="327">
        <v>1.1499999999999999</v>
      </c>
      <c r="M984" s="327">
        <v>1.18</v>
      </c>
      <c r="N984" s="327">
        <v>0</v>
      </c>
      <c r="O984" s="327">
        <v>1.18</v>
      </c>
      <c r="P984" s="327">
        <v>1.18</v>
      </c>
      <c r="Q984" s="327">
        <v>1.19</v>
      </c>
      <c r="R984" s="327">
        <v>1.5899999999999999</v>
      </c>
      <c r="S984" s="327"/>
      <c r="T984" s="327"/>
      <c r="U984" s="327"/>
      <c r="V984" s="327"/>
      <c r="W984" s="327"/>
      <c r="X984" s="327"/>
      <c r="Y984" s="327"/>
      <c r="Z984" s="327"/>
      <c r="AA984" s="327"/>
      <c r="AB984" s="327"/>
      <c r="AC984" s="327"/>
      <c r="AD984" s="327"/>
      <c r="AE984" s="327"/>
      <c r="AF984" s="327"/>
      <c r="AG984" s="327"/>
      <c r="AH984" s="327"/>
      <c r="AI984" s="327"/>
      <c r="AJ984" s="327"/>
      <c r="AK984" s="327"/>
      <c r="AL984" s="327"/>
      <c r="AM984" s="327"/>
      <c r="AN984" s="327"/>
      <c r="AO984" s="327"/>
      <c r="AP984" s="327"/>
      <c r="AQ984" s="327"/>
      <c r="AR984" s="327"/>
      <c r="AS984" s="327"/>
      <c r="AT984" s="327"/>
      <c r="AU984" s="327"/>
      <c r="AV984" s="327"/>
      <c r="AW984" s="327"/>
      <c r="AX984" s="327"/>
      <c r="AY984" s="327"/>
      <c r="AZ984" s="327"/>
      <c r="BA984" s="327"/>
      <c r="BB984" s="327"/>
      <c r="BC984" s="327"/>
      <c r="BD984" s="327">
        <v>0.46</v>
      </c>
      <c r="BE984" s="327"/>
      <c r="BF984" s="327"/>
      <c r="BG984" s="327"/>
      <c r="BH984" s="327"/>
      <c r="BI984" s="327"/>
      <c r="BJ984" s="327"/>
      <c r="BK984" s="327"/>
      <c r="BL984" s="330">
        <v>0.48</v>
      </c>
      <c r="BM984" s="330">
        <v>0.65</v>
      </c>
      <c r="BN984" s="330"/>
      <c r="BO984" s="330"/>
    </row>
    <row r="985" spans="1:67" s="158" customFormat="1" ht="12.75" x14ac:dyDescent="0.2">
      <c r="A985" s="322"/>
      <c r="B985" s="322"/>
      <c r="C985" s="595"/>
      <c r="D985" s="596"/>
      <c r="E985" s="596"/>
      <c r="F985" s="596"/>
      <c r="G985" s="596"/>
      <c r="H985" s="594"/>
      <c r="I985" s="328" t="s">
        <v>82</v>
      </c>
      <c r="J985" s="324">
        <v>0.31159999999999999</v>
      </c>
      <c r="K985" s="325"/>
      <c r="L985" s="330">
        <v>1.0000000000000009E-2</v>
      </c>
      <c r="M985" s="330">
        <v>1.1399999999999999</v>
      </c>
      <c r="N985" s="330">
        <v>0</v>
      </c>
      <c r="O985" s="330">
        <v>1.1399999999999999</v>
      </c>
      <c r="P985" s="325"/>
      <c r="Q985" s="330">
        <v>0.01</v>
      </c>
      <c r="R985" s="325"/>
      <c r="S985" s="325"/>
      <c r="T985" s="325"/>
      <c r="U985" s="325"/>
      <c r="V985" s="325"/>
      <c r="W985" s="325"/>
      <c r="X985" s="325"/>
      <c r="Y985" s="325"/>
      <c r="Z985" s="325"/>
      <c r="AA985" s="325"/>
      <c r="AB985" s="325"/>
      <c r="AC985" s="325"/>
      <c r="AD985" s="325"/>
      <c r="AE985" s="325"/>
      <c r="AF985" s="325"/>
      <c r="AG985" s="325"/>
      <c r="AH985" s="325"/>
      <c r="AI985" s="325"/>
      <c r="AJ985" s="325"/>
      <c r="AK985" s="325"/>
      <c r="AL985" s="325"/>
      <c r="AM985" s="325"/>
      <c r="AN985" s="325"/>
      <c r="AO985" s="325"/>
      <c r="AP985" s="325"/>
      <c r="AQ985" s="325"/>
      <c r="AR985" s="325"/>
      <c r="AS985" s="325"/>
      <c r="AT985" s="325"/>
      <c r="AU985" s="325"/>
      <c r="AV985" s="325"/>
      <c r="AW985" s="325"/>
      <c r="AX985" s="325"/>
      <c r="AY985" s="325"/>
      <c r="AZ985" s="325"/>
      <c r="BA985" s="325"/>
      <c r="BB985" s="325"/>
      <c r="BC985" s="325"/>
      <c r="BD985" s="331">
        <v>9.3479999999999994E-2</v>
      </c>
      <c r="BE985" s="325"/>
      <c r="BF985" s="325"/>
      <c r="BG985" s="325"/>
      <c r="BH985" s="325"/>
      <c r="BI985" s="325"/>
      <c r="BJ985" s="325"/>
      <c r="BK985" s="325"/>
      <c r="BL985" s="331">
        <v>9.3479999999999994E-2</v>
      </c>
      <c r="BM985" s="331">
        <v>0.12464</v>
      </c>
      <c r="BN985" s="325"/>
      <c r="BO985" s="325"/>
    </row>
    <row r="986" spans="1:67" s="158" customFormat="1" ht="12.75" x14ac:dyDescent="0.2">
      <c r="A986" s="323"/>
      <c r="B986" s="326">
        <v>457</v>
      </c>
      <c r="C986" s="595" t="s">
        <v>1276</v>
      </c>
      <c r="D986" s="593" t="s">
        <v>1492</v>
      </c>
      <c r="E986" s="593"/>
      <c r="F986" s="593"/>
      <c r="G986" s="593"/>
      <c r="H986" s="594" t="s">
        <v>106</v>
      </c>
      <c r="I986" s="323"/>
      <c r="J986" s="323"/>
      <c r="K986" s="327">
        <v>0.53</v>
      </c>
      <c r="L986" s="327">
        <v>0.53</v>
      </c>
      <c r="M986" s="327">
        <v>0.55000000000000004</v>
      </c>
      <c r="N986" s="327">
        <v>0</v>
      </c>
      <c r="O986" s="327">
        <v>0.55000000000000004</v>
      </c>
      <c r="P986" s="327">
        <v>0.55000000000000004</v>
      </c>
      <c r="Q986" s="327">
        <v>0.55000000000000004</v>
      </c>
      <c r="R986" s="327">
        <v>0.75</v>
      </c>
      <c r="S986" s="327"/>
      <c r="T986" s="327"/>
      <c r="U986" s="327"/>
      <c r="V986" s="327"/>
      <c r="W986" s="327"/>
      <c r="X986" s="327"/>
      <c r="Y986" s="327"/>
      <c r="Z986" s="327"/>
      <c r="AA986" s="327"/>
      <c r="AB986" s="327"/>
      <c r="AC986" s="327"/>
      <c r="AD986" s="327"/>
      <c r="AE986" s="327"/>
      <c r="AF986" s="327"/>
      <c r="AG986" s="327"/>
      <c r="AH986" s="327"/>
      <c r="AI986" s="327"/>
      <c r="AJ986" s="327"/>
      <c r="AK986" s="327"/>
      <c r="AL986" s="327"/>
      <c r="AM986" s="327"/>
      <c r="AN986" s="327"/>
      <c r="AO986" s="327"/>
      <c r="AP986" s="327"/>
      <c r="AQ986" s="327"/>
      <c r="AR986" s="327"/>
      <c r="AS986" s="327"/>
      <c r="AT986" s="327"/>
      <c r="AU986" s="327"/>
      <c r="AV986" s="327"/>
      <c r="AW986" s="327"/>
      <c r="AX986" s="327"/>
      <c r="AY986" s="327"/>
      <c r="AZ986" s="327"/>
      <c r="BA986" s="327"/>
      <c r="BB986" s="327"/>
      <c r="BC986" s="327"/>
      <c r="BD986" s="327">
        <v>0.22</v>
      </c>
      <c r="BE986" s="327"/>
      <c r="BF986" s="327"/>
      <c r="BG986" s="327"/>
      <c r="BH986" s="327"/>
      <c r="BI986" s="327"/>
      <c r="BJ986" s="327"/>
      <c r="BK986" s="327"/>
      <c r="BL986" s="330">
        <v>0.23</v>
      </c>
      <c r="BM986" s="330">
        <v>0.3</v>
      </c>
      <c r="BN986" s="330"/>
      <c r="BO986" s="330"/>
    </row>
    <row r="987" spans="1:67" s="158" customFormat="1" ht="12.75" x14ac:dyDescent="0.2">
      <c r="A987" s="322"/>
      <c r="B987" s="322"/>
      <c r="C987" s="595"/>
      <c r="D987" s="593"/>
      <c r="E987" s="593"/>
      <c r="F987" s="593"/>
      <c r="G987" s="593"/>
      <c r="H987" s="594"/>
      <c r="I987" s="328" t="s">
        <v>1493</v>
      </c>
      <c r="J987" s="324">
        <v>1.0907999999999999E-2</v>
      </c>
      <c r="K987" s="325"/>
      <c r="L987" s="330">
        <v>0</v>
      </c>
      <c r="M987" s="330">
        <v>0.53</v>
      </c>
      <c r="N987" s="330">
        <v>0</v>
      </c>
      <c r="O987" s="330">
        <v>0.53</v>
      </c>
      <c r="P987" s="325"/>
      <c r="Q987" s="330"/>
      <c r="R987" s="325"/>
      <c r="S987" s="325"/>
      <c r="T987" s="325"/>
      <c r="U987" s="325"/>
      <c r="V987" s="325"/>
      <c r="W987" s="325"/>
      <c r="X987" s="325"/>
      <c r="Y987" s="325"/>
      <c r="Z987" s="325"/>
      <c r="AA987" s="325"/>
      <c r="AB987" s="325"/>
      <c r="AC987" s="325"/>
      <c r="AD987" s="325"/>
      <c r="AE987" s="325"/>
      <c r="AF987" s="325"/>
      <c r="AG987" s="325"/>
      <c r="AH987" s="325"/>
      <c r="AI987" s="325"/>
      <c r="AJ987" s="325"/>
      <c r="AK987" s="325"/>
      <c r="AL987" s="325"/>
      <c r="AM987" s="325"/>
      <c r="AN987" s="325"/>
      <c r="AO987" s="325"/>
      <c r="AP987" s="325"/>
      <c r="AQ987" s="325"/>
      <c r="AR987" s="325"/>
      <c r="AS987" s="325"/>
      <c r="AT987" s="325"/>
      <c r="AU987" s="325"/>
      <c r="AV987" s="325"/>
      <c r="AW987" s="325"/>
      <c r="AX987" s="325"/>
      <c r="AY987" s="325"/>
      <c r="AZ987" s="325"/>
      <c r="BA987" s="325"/>
      <c r="BB987" s="325"/>
      <c r="BC987" s="325"/>
      <c r="BD987" s="331">
        <v>3.2724E-3</v>
      </c>
      <c r="BE987" s="325"/>
      <c r="BF987" s="325"/>
      <c r="BG987" s="325"/>
      <c r="BH987" s="325"/>
      <c r="BI987" s="325"/>
      <c r="BJ987" s="325"/>
      <c r="BK987" s="325"/>
      <c r="BL987" s="331">
        <v>3.2724E-3</v>
      </c>
      <c r="BM987" s="331">
        <v>4.3632000000000002E-3</v>
      </c>
      <c r="BN987" s="325"/>
      <c r="BO987" s="325"/>
    </row>
    <row r="988" spans="1:67" s="158" customFormat="1" ht="12.75" x14ac:dyDescent="0.2">
      <c r="A988" s="323"/>
      <c r="B988" s="320">
        <v>458</v>
      </c>
      <c r="C988" s="595" t="s">
        <v>1276</v>
      </c>
      <c r="D988" s="593" t="s">
        <v>1494</v>
      </c>
      <c r="E988" s="593"/>
      <c r="F988" s="593"/>
      <c r="G988" s="593"/>
      <c r="H988" s="594" t="s">
        <v>191</v>
      </c>
      <c r="I988" s="323"/>
      <c r="J988" s="323"/>
      <c r="K988" s="327">
        <v>0.26</v>
      </c>
      <c r="L988" s="327">
        <v>0.26</v>
      </c>
      <c r="M988" s="327">
        <v>0.27</v>
      </c>
      <c r="N988" s="327">
        <v>0</v>
      </c>
      <c r="O988" s="327">
        <v>0.27</v>
      </c>
      <c r="P988" s="327">
        <v>0.27</v>
      </c>
      <c r="Q988" s="327">
        <v>0.27</v>
      </c>
      <c r="R988" s="327">
        <v>0.36</v>
      </c>
      <c r="S988" s="327"/>
      <c r="T988" s="327"/>
      <c r="U988" s="327"/>
      <c r="V988" s="327"/>
      <c r="W988" s="327"/>
      <c r="X988" s="327"/>
      <c r="Y988" s="327"/>
      <c r="Z988" s="327"/>
      <c r="AA988" s="327"/>
      <c r="AB988" s="327"/>
      <c r="AC988" s="327"/>
      <c r="AD988" s="327"/>
      <c r="AE988" s="327"/>
      <c r="AF988" s="327"/>
      <c r="AG988" s="327"/>
      <c r="AH988" s="327"/>
      <c r="AI988" s="327"/>
      <c r="AJ988" s="327"/>
      <c r="AK988" s="327"/>
      <c r="AL988" s="327"/>
      <c r="AM988" s="327"/>
      <c r="AN988" s="327"/>
      <c r="AO988" s="327"/>
      <c r="AP988" s="327"/>
      <c r="AQ988" s="327"/>
      <c r="AR988" s="327"/>
      <c r="AS988" s="327"/>
      <c r="AT988" s="327"/>
      <c r="AU988" s="327"/>
      <c r="AV988" s="327"/>
      <c r="AW988" s="327"/>
      <c r="AX988" s="327"/>
      <c r="AY988" s="327"/>
      <c r="AZ988" s="327"/>
      <c r="BA988" s="327"/>
      <c r="BB988" s="327"/>
      <c r="BC988" s="327"/>
      <c r="BD988" s="327">
        <v>0.1</v>
      </c>
      <c r="BE988" s="327"/>
      <c r="BF988" s="327"/>
      <c r="BG988" s="327"/>
      <c r="BH988" s="327"/>
      <c r="BI988" s="327"/>
      <c r="BJ988" s="327"/>
      <c r="BK988" s="327"/>
      <c r="BL988" s="330">
        <v>0.11</v>
      </c>
      <c r="BM988" s="330">
        <v>0.15</v>
      </c>
      <c r="BN988" s="330"/>
      <c r="BO988" s="330"/>
    </row>
    <row r="989" spans="1:67" s="158" customFormat="1" ht="12.75" x14ac:dyDescent="0.2">
      <c r="A989" s="322"/>
      <c r="B989" s="322"/>
      <c r="C989" s="595"/>
      <c r="D989" s="593"/>
      <c r="E989" s="593"/>
      <c r="F989" s="593"/>
      <c r="G989" s="593"/>
      <c r="H989" s="594"/>
      <c r="I989" s="328" t="s">
        <v>1493</v>
      </c>
      <c r="J989" s="324">
        <v>1.0907999999999999E-2</v>
      </c>
      <c r="K989" s="325"/>
      <c r="L989" s="330">
        <v>0</v>
      </c>
      <c r="M989" s="330">
        <v>0.26</v>
      </c>
      <c r="N989" s="330">
        <v>0</v>
      </c>
      <c r="O989" s="330">
        <v>0.26</v>
      </c>
      <c r="P989" s="325"/>
      <c r="Q989" s="330"/>
      <c r="R989" s="325"/>
      <c r="S989" s="325"/>
      <c r="T989" s="325"/>
      <c r="U989" s="325"/>
      <c r="V989" s="325"/>
      <c r="W989" s="325"/>
      <c r="X989" s="325"/>
      <c r="Y989" s="325"/>
      <c r="Z989" s="325"/>
      <c r="AA989" s="325"/>
      <c r="AB989" s="325"/>
      <c r="AC989" s="325"/>
      <c r="AD989" s="325"/>
      <c r="AE989" s="325"/>
      <c r="AF989" s="325"/>
      <c r="AG989" s="325"/>
      <c r="AH989" s="325"/>
      <c r="AI989" s="325"/>
      <c r="AJ989" s="325"/>
      <c r="AK989" s="325"/>
      <c r="AL989" s="325"/>
      <c r="AM989" s="325"/>
      <c r="AN989" s="325"/>
      <c r="AO989" s="325"/>
      <c r="AP989" s="325"/>
      <c r="AQ989" s="325"/>
      <c r="AR989" s="325"/>
      <c r="AS989" s="325"/>
      <c r="AT989" s="325"/>
      <c r="AU989" s="325"/>
      <c r="AV989" s="325"/>
      <c r="AW989" s="325"/>
      <c r="AX989" s="325"/>
      <c r="AY989" s="325"/>
      <c r="AZ989" s="325"/>
      <c r="BA989" s="325"/>
      <c r="BB989" s="325"/>
      <c r="BC989" s="325"/>
      <c r="BD989" s="331">
        <v>3.2724E-3</v>
      </c>
      <c r="BE989" s="325"/>
      <c r="BF989" s="325"/>
      <c r="BG989" s="325"/>
      <c r="BH989" s="325"/>
      <c r="BI989" s="325"/>
      <c r="BJ989" s="325"/>
      <c r="BK989" s="325"/>
      <c r="BL989" s="331">
        <v>3.2724E-3</v>
      </c>
      <c r="BM989" s="331">
        <v>4.3632000000000002E-3</v>
      </c>
      <c r="BN989" s="325"/>
      <c r="BO989" s="325"/>
    </row>
    <row r="990" spans="1:67" s="158" customFormat="1" ht="12.75" x14ac:dyDescent="0.2">
      <c r="A990" s="323"/>
      <c r="B990" s="320">
        <v>459</v>
      </c>
      <c r="C990" s="595" t="s">
        <v>1276</v>
      </c>
      <c r="D990" s="593" t="s">
        <v>1495</v>
      </c>
      <c r="E990" s="593"/>
      <c r="F990" s="593"/>
      <c r="G990" s="593"/>
      <c r="H990" s="594" t="s">
        <v>117</v>
      </c>
      <c r="I990" s="323"/>
      <c r="J990" s="323"/>
      <c r="K990" s="327">
        <v>0.47</v>
      </c>
      <c r="L990" s="327">
        <v>0.47</v>
      </c>
      <c r="M990" s="327">
        <v>0.49</v>
      </c>
      <c r="N990" s="327">
        <v>0</v>
      </c>
      <c r="O990" s="327">
        <v>0.49</v>
      </c>
      <c r="P990" s="327">
        <v>0.49</v>
      </c>
      <c r="Q990" s="327">
        <v>0.49</v>
      </c>
      <c r="R990" s="327">
        <v>0.69000000000000006</v>
      </c>
      <c r="S990" s="327"/>
      <c r="T990" s="327"/>
      <c r="U990" s="327"/>
      <c r="V990" s="327"/>
      <c r="W990" s="327"/>
      <c r="X990" s="327"/>
      <c r="Y990" s="327"/>
      <c r="Z990" s="327"/>
      <c r="AA990" s="327"/>
      <c r="AB990" s="327"/>
      <c r="AC990" s="327"/>
      <c r="AD990" s="327"/>
      <c r="AE990" s="327"/>
      <c r="AF990" s="327"/>
      <c r="AG990" s="327"/>
      <c r="AH990" s="327"/>
      <c r="AI990" s="327"/>
      <c r="AJ990" s="327"/>
      <c r="AK990" s="327"/>
      <c r="AL990" s="327"/>
      <c r="AM990" s="327"/>
      <c r="AN990" s="327"/>
      <c r="AO990" s="327"/>
      <c r="AP990" s="327"/>
      <c r="AQ990" s="327"/>
      <c r="AR990" s="327"/>
      <c r="AS990" s="327"/>
      <c r="AT990" s="327"/>
      <c r="AU990" s="327"/>
      <c r="AV990" s="327"/>
      <c r="AW990" s="327"/>
      <c r="AX990" s="327"/>
      <c r="AY990" s="327"/>
      <c r="AZ990" s="327"/>
      <c r="BA990" s="327"/>
      <c r="BB990" s="327"/>
      <c r="BC990" s="327"/>
      <c r="BD990" s="327">
        <v>0.2</v>
      </c>
      <c r="BE990" s="327"/>
      <c r="BF990" s="327"/>
      <c r="BG990" s="327"/>
      <c r="BH990" s="327"/>
      <c r="BI990" s="327"/>
      <c r="BJ990" s="327"/>
      <c r="BK990" s="327"/>
      <c r="BL990" s="330">
        <v>0.21</v>
      </c>
      <c r="BM990" s="330">
        <v>0.28000000000000003</v>
      </c>
      <c r="BN990" s="330"/>
      <c r="BO990" s="330"/>
    </row>
    <row r="991" spans="1:67" s="158" customFormat="1" ht="12.75" x14ac:dyDescent="0.2">
      <c r="A991" s="322"/>
      <c r="B991" s="322"/>
      <c r="C991" s="595"/>
      <c r="D991" s="593"/>
      <c r="E991" s="593"/>
      <c r="F991" s="593"/>
      <c r="G991" s="593"/>
      <c r="H991" s="594"/>
      <c r="I991" s="328" t="s">
        <v>1493</v>
      </c>
      <c r="J991" s="324">
        <v>9.3489999999999997E-3</v>
      </c>
      <c r="K991" s="325"/>
      <c r="L991" s="330">
        <v>0</v>
      </c>
      <c r="M991" s="330">
        <v>0.47</v>
      </c>
      <c r="N991" s="330">
        <v>0</v>
      </c>
      <c r="O991" s="330">
        <v>0.47</v>
      </c>
      <c r="P991" s="325"/>
      <c r="Q991" s="330"/>
      <c r="R991" s="325"/>
      <c r="S991" s="325"/>
      <c r="T991" s="325"/>
      <c r="U991" s="325"/>
      <c r="V991" s="325"/>
      <c r="W991" s="325"/>
      <c r="X991" s="325"/>
      <c r="Y991" s="325"/>
      <c r="Z991" s="325"/>
      <c r="AA991" s="325"/>
      <c r="AB991" s="325"/>
      <c r="AC991" s="325"/>
      <c r="AD991" s="325"/>
      <c r="AE991" s="325"/>
      <c r="AF991" s="325"/>
      <c r="AG991" s="325"/>
      <c r="AH991" s="325"/>
      <c r="AI991" s="325"/>
      <c r="AJ991" s="325"/>
      <c r="AK991" s="325"/>
      <c r="AL991" s="325"/>
      <c r="AM991" s="325"/>
      <c r="AN991" s="325"/>
      <c r="AO991" s="325"/>
      <c r="AP991" s="325"/>
      <c r="AQ991" s="325"/>
      <c r="AR991" s="325"/>
      <c r="AS991" s="325"/>
      <c r="AT991" s="325"/>
      <c r="AU991" s="325"/>
      <c r="AV991" s="325"/>
      <c r="AW991" s="325"/>
      <c r="AX991" s="325"/>
      <c r="AY991" s="325"/>
      <c r="AZ991" s="325"/>
      <c r="BA991" s="325"/>
      <c r="BB991" s="325"/>
      <c r="BC991" s="325"/>
      <c r="BD991" s="331">
        <v>2.8046999999999998E-3</v>
      </c>
      <c r="BE991" s="325"/>
      <c r="BF991" s="325"/>
      <c r="BG991" s="325"/>
      <c r="BH991" s="325"/>
      <c r="BI991" s="325"/>
      <c r="BJ991" s="325"/>
      <c r="BK991" s="325"/>
      <c r="BL991" s="331">
        <v>2.8046999999999998E-3</v>
      </c>
      <c r="BM991" s="331">
        <v>3.7396E-3</v>
      </c>
      <c r="BN991" s="325"/>
      <c r="BO991" s="325"/>
    </row>
    <row r="992" spans="1:67" s="158" customFormat="1" ht="12.75" x14ac:dyDescent="0.2">
      <c r="A992" s="323"/>
      <c r="B992" s="326">
        <v>460</v>
      </c>
      <c r="C992" s="595" t="s">
        <v>1276</v>
      </c>
      <c r="D992" s="596" t="s">
        <v>368</v>
      </c>
      <c r="E992" s="596"/>
      <c r="F992" s="596"/>
      <c r="G992" s="596"/>
      <c r="H992" s="605" t="s">
        <v>1497</v>
      </c>
      <c r="I992" s="323"/>
      <c r="J992" s="323"/>
      <c r="K992" s="327">
        <v>-967.81</v>
      </c>
      <c r="L992" s="327">
        <v>-978.54</v>
      </c>
      <c r="M992" s="327">
        <v>-999.95</v>
      </c>
      <c r="N992" s="327">
        <v>0</v>
      </c>
      <c r="O992" s="327">
        <v>-999.95</v>
      </c>
      <c r="P992" s="327">
        <v>-999.95</v>
      </c>
      <c r="Q992" s="327">
        <v>-1011.0400000000001</v>
      </c>
      <c r="R992" s="327">
        <v>-1354.35</v>
      </c>
      <c r="S992" s="327"/>
      <c r="T992" s="327"/>
      <c r="U992" s="327"/>
      <c r="V992" s="327"/>
      <c r="W992" s="327"/>
      <c r="X992" s="327"/>
      <c r="Y992" s="327"/>
      <c r="Z992" s="327"/>
      <c r="AA992" s="327"/>
      <c r="AB992" s="327"/>
      <c r="AC992" s="327"/>
      <c r="AD992" s="327"/>
      <c r="AE992" s="327"/>
      <c r="AF992" s="327"/>
      <c r="AG992" s="327"/>
      <c r="AH992" s="327"/>
      <c r="AI992" s="327"/>
      <c r="AJ992" s="327"/>
      <c r="AK992" s="327"/>
      <c r="AL992" s="327"/>
      <c r="AM992" s="327"/>
      <c r="AN992" s="327"/>
      <c r="AO992" s="327"/>
      <c r="AP992" s="327"/>
      <c r="AQ992" s="327"/>
      <c r="AR992" s="327"/>
      <c r="AS992" s="327"/>
      <c r="AT992" s="327"/>
      <c r="AU992" s="327"/>
      <c r="AV992" s="327"/>
      <c r="AW992" s="327"/>
      <c r="AX992" s="327"/>
      <c r="AY992" s="327"/>
      <c r="AZ992" s="327"/>
      <c r="BA992" s="327"/>
      <c r="BB992" s="327"/>
      <c r="BC992" s="327"/>
      <c r="BD992" s="327">
        <v>-390.69</v>
      </c>
      <c r="BE992" s="327"/>
      <c r="BF992" s="327"/>
      <c r="BG992" s="327"/>
      <c r="BH992" s="327"/>
      <c r="BI992" s="327"/>
      <c r="BJ992" s="327"/>
      <c r="BK992" s="327"/>
      <c r="BL992" s="330">
        <v>-411.48</v>
      </c>
      <c r="BM992" s="330">
        <v>-552.17999999999995</v>
      </c>
      <c r="BN992" s="330"/>
      <c r="BO992" s="330"/>
    </row>
    <row r="993" spans="1:68" s="158" customFormat="1" ht="12.75" x14ac:dyDescent="0.2">
      <c r="A993" s="322"/>
      <c r="B993" s="322"/>
      <c r="C993" s="595"/>
      <c r="D993" s="596"/>
      <c r="E993" s="596"/>
      <c r="F993" s="596"/>
      <c r="G993" s="596"/>
      <c r="H993" s="605"/>
      <c r="I993" s="328" t="s">
        <v>82</v>
      </c>
      <c r="J993" s="324">
        <v>-121.6206</v>
      </c>
      <c r="K993" s="325"/>
      <c r="L993" s="330">
        <v>-10.730000000000018</v>
      </c>
      <c r="M993" s="330">
        <v>-967.81</v>
      </c>
      <c r="N993" s="330">
        <v>0</v>
      </c>
      <c r="O993" s="330">
        <v>-967.81</v>
      </c>
      <c r="P993" s="325"/>
      <c r="Q993" s="330">
        <v>-11.09</v>
      </c>
      <c r="R993" s="325"/>
      <c r="S993" s="325"/>
      <c r="T993" s="325"/>
      <c r="U993" s="325"/>
      <c r="V993" s="325"/>
      <c r="W993" s="325"/>
      <c r="X993" s="325"/>
      <c r="Y993" s="325"/>
      <c r="Z993" s="325"/>
      <c r="AA993" s="325"/>
      <c r="AB993" s="325"/>
      <c r="AC993" s="325"/>
      <c r="AD993" s="325"/>
      <c r="AE993" s="325"/>
      <c r="AF993" s="325"/>
      <c r="AG993" s="325"/>
      <c r="AH993" s="325"/>
      <c r="AI993" s="325"/>
      <c r="AJ993" s="325"/>
      <c r="AK993" s="325"/>
      <c r="AL993" s="325"/>
      <c r="AM993" s="325"/>
      <c r="AN993" s="325"/>
      <c r="AO993" s="325"/>
      <c r="AP993" s="325"/>
      <c r="AQ993" s="325"/>
      <c r="AR993" s="325"/>
      <c r="AS993" s="325"/>
      <c r="AT993" s="325"/>
      <c r="AU993" s="325"/>
      <c r="AV993" s="325"/>
      <c r="AW993" s="325"/>
      <c r="AX993" s="325"/>
      <c r="AY993" s="325"/>
      <c r="AZ993" s="325"/>
      <c r="BA993" s="325"/>
      <c r="BB993" s="325"/>
      <c r="BC993" s="325"/>
      <c r="BD993" s="331">
        <v>-36.486179999999997</v>
      </c>
      <c r="BE993" s="325"/>
      <c r="BF993" s="325"/>
      <c r="BG993" s="325"/>
      <c r="BH993" s="325"/>
      <c r="BI993" s="325"/>
      <c r="BJ993" s="325"/>
      <c r="BK993" s="325"/>
      <c r="BL993" s="331">
        <v>-36.486179999999997</v>
      </c>
      <c r="BM993" s="331">
        <v>-48.648240000000001</v>
      </c>
      <c r="BN993" s="325"/>
      <c r="BO993" s="325"/>
    </row>
    <row r="994" spans="1:68" s="158" customFormat="1" ht="12.75" x14ac:dyDescent="0.2">
      <c r="A994" s="323"/>
      <c r="B994" s="320">
        <v>461</v>
      </c>
      <c r="C994" s="595" t="s">
        <v>1276</v>
      </c>
      <c r="D994" s="596" t="s">
        <v>1487</v>
      </c>
      <c r="E994" s="596"/>
      <c r="F994" s="596"/>
      <c r="G994" s="596"/>
      <c r="H994" s="594" t="s">
        <v>1209</v>
      </c>
      <c r="I994" s="323"/>
      <c r="J994" s="323"/>
      <c r="K994" s="327">
        <v>-359.94</v>
      </c>
      <c r="L994" s="327">
        <v>-363.94</v>
      </c>
      <c r="M994" s="327">
        <v>-371.89</v>
      </c>
      <c r="N994" s="327">
        <v>0</v>
      </c>
      <c r="O994" s="327">
        <v>-371.89</v>
      </c>
      <c r="P994" s="327">
        <v>-371.89</v>
      </c>
      <c r="Q994" s="327">
        <v>-376.02</v>
      </c>
      <c r="R994" s="327">
        <v>-503.69000000000005</v>
      </c>
      <c r="S994" s="327"/>
      <c r="T994" s="327"/>
      <c r="U994" s="327"/>
      <c r="V994" s="327"/>
      <c r="W994" s="327"/>
      <c r="X994" s="327"/>
      <c r="Y994" s="327"/>
      <c r="Z994" s="327"/>
      <c r="AA994" s="327"/>
      <c r="AB994" s="327"/>
      <c r="AC994" s="327"/>
      <c r="AD994" s="327"/>
      <c r="AE994" s="327"/>
      <c r="AF994" s="327"/>
      <c r="AG994" s="327"/>
      <c r="AH994" s="327"/>
      <c r="AI994" s="327"/>
      <c r="AJ994" s="327"/>
      <c r="AK994" s="327"/>
      <c r="AL994" s="327"/>
      <c r="AM994" s="327"/>
      <c r="AN994" s="327"/>
      <c r="AO994" s="327"/>
      <c r="AP994" s="327"/>
      <c r="AQ994" s="327"/>
      <c r="AR994" s="327"/>
      <c r="AS994" s="327"/>
      <c r="AT994" s="327"/>
      <c r="AU994" s="327"/>
      <c r="AV994" s="327"/>
      <c r="AW994" s="327"/>
      <c r="AX994" s="327"/>
      <c r="AY994" s="327"/>
      <c r="AZ994" s="327"/>
      <c r="BA994" s="327"/>
      <c r="BB994" s="327"/>
      <c r="BC994" s="327"/>
      <c r="BD994" s="327">
        <v>-145.30000000000001</v>
      </c>
      <c r="BE994" s="327"/>
      <c r="BF994" s="327"/>
      <c r="BG994" s="327"/>
      <c r="BH994" s="327"/>
      <c r="BI994" s="327"/>
      <c r="BJ994" s="327"/>
      <c r="BK994" s="327"/>
      <c r="BL994" s="330">
        <v>-153.03</v>
      </c>
      <c r="BM994" s="330">
        <v>-205.36</v>
      </c>
      <c r="BN994" s="330"/>
      <c r="BO994" s="330"/>
    </row>
    <row r="995" spans="1:68" s="158" customFormat="1" ht="12.75" x14ac:dyDescent="0.2">
      <c r="A995" s="322"/>
      <c r="B995" s="322"/>
      <c r="C995" s="595"/>
      <c r="D995" s="596"/>
      <c r="E995" s="596"/>
      <c r="F995" s="596"/>
      <c r="G995" s="596"/>
      <c r="H995" s="594"/>
      <c r="I995" s="328" t="s">
        <v>82</v>
      </c>
      <c r="J995" s="324">
        <v>-30.405200000000001</v>
      </c>
      <c r="K995" s="325"/>
      <c r="L995" s="330">
        <v>-4</v>
      </c>
      <c r="M995" s="330">
        <v>-359.94</v>
      </c>
      <c r="N995" s="330">
        <v>0</v>
      </c>
      <c r="O995" s="330">
        <v>-359.94</v>
      </c>
      <c r="P995" s="325"/>
      <c r="Q995" s="330">
        <v>-4.13</v>
      </c>
      <c r="R995" s="325"/>
      <c r="S995" s="325"/>
      <c r="T995" s="325"/>
      <c r="U995" s="325"/>
      <c r="V995" s="325"/>
      <c r="W995" s="325"/>
      <c r="X995" s="325"/>
      <c r="Y995" s="325"/>
      <c r="Z995" s="325"/>
      <c r="AA995" s="325"/>
      <c r="AB995" s="325"/>
      <c r="AC995" s="325"/>
      <c r="AD995" s="325"/>
      <c r="AE995" s="325"/>
      <c r="AF995" s="325"/>
      <c r="AG995" s="325"/>
      <c r="AH995" s="325"/>
      <c r="AI995" s="325"/>
      <c r="AJ995" s="325"/>
      <c r="AK995" s="325"/>
      <c r="AL995" s="325"/>
      <c r="AM995" s="325"/>
      <c r="AN995" s="325"/>
      <c r="AO995" s="325"/>
      <c r="AP995" s="325"/>
      <c r="AQ995" s="325"/>
      <c r="AR995" s="325"/>
      <c r="AS995" s="325"/>
      <c r="AT995" s="325"/>
      <c r="AU995" s="325"/>
      <c r="AV995" s="325"/>
      <c r="AW995" s="325"/>
      <c r="AX995" s="325"/>
      <c r="AY995" s="325"/>
      <c r="AZ995" s="325"/>
      <c r="BA995" s="325"/>
      <c r="BB995" s="325"/>
      <c r="BC995" s="325"/>
      <c r="BD995" s="331">
        <v>-9.1215600000000006</v>
      </c>
      <c r="BE995" s="325"/>
      <c r="BF995" s="325"/>
      <c r="BG995" s="325"/>
      <c r="BH995" s="325"/>
      <c r="BI995" s="325"/>
      <c r="BJ995" s="325"/>
      <c r="BK995" s="325"/>
      <c r="BL995" s="331">
        <v>-9.1215600000000006</v>
      </c>
      <c r="BM995" s="331">
        <v>-12.16208</v>
      </c>
      <c r="BN995" s="325"/>
      <c r="BO995" s="325"/>
      <c r="BP995"/>
    </row>
    <row r="996" spans="1:68" s="158" customFormat="1" ht="12.75" x14ac:dyDescent="0.2">
      <c r="A996" s="323"/>
      <c r="B996" s="320">
        <v>462</v>
      </c>
      <c r="C996" s="595" t="s">
        <v>1276</v>
      </c>
      <c r="D996" s="596" t="s">
        <v>1488</v>
      </c>
      <c r="E996" s="596"/>
      <c r="F996" s="596"/>
      <c r="G996" s="596"/>
      <c r="H996" s="594" t="s">
        <v>109</v>
      </c>
      <c r="I996" s="323"/>
      <c r="J996" s="323"/>
      <c r="K996" s="327">
        <v>-1793.16</v>
      </c>
      <c r="L996" s="327">
        <v>-1793.16</v>
      </c>
      <c r="M996" s="327">
        <v>-1852.7</v>
      </c>
      <c r="N996" s="327">
        <v>0</v>
      </c>
      <c r="O996" s="327">
        <v>-1852.7</v>
      </c>
      <c r="P996" s="327">
        <v>-1852.7</v>
      </c>
      <c r="Q996" s="327">
        <v>-1852.7</v>
      </c>
      <c r="R996" s="327">
        <v>-2509.33</v>
      </c>
      <c r="S996" s="327"/>
      <c r="T996" s="327"/>
      <c r="U996" s="327"/>
      <c r="V996" s="327"/>
      <c r="W996" s="327"/>
      <c r="X996" s="327"/>
      <c r="Y996" s="327"/>
      <c r="Z996" s="327"/>
      <c r="AA996" s="327"/>
      <c r="AB996" s="327"/>
      <c r="AC996" s="327"/>
      <c r="AD996" s="327"/>
      <c r="AE996" s="327"/>
      <c r="AF996" s="327"/>
      <c r="AG996" s="327"/>
      <c r="AH996" s="327"/>
      <c r="AI996" s="327"/>
      <c r="AJ996" s="327"/>
      <c r="AK996" s="327"/>
      <c r="AL996" s="327"/>
      <c r="AM996" s="327"/>
      <c r="AN996" s="327"/>
      <c r="AO996" s="327"/>
      <c r="AP996" s="327"/>
      <c r="AQ996" s="327"/>
      <c r="AR996" s="327"/>
      <c r="AS996" s="327"/>
      <c r="AT996" s="327"/>
      <c r="AU996" s="327"/>
      <c r="AV996" s="327"/>
      <c r="AW996" s="327"/>
      <c r="AX996" s="327"/>
      <c r="AY996" s="327"/>
      <c r="AZ996" s="327"/>
      <c r="BA996" s="327"/>
      <c r="BB996" s="327"/>
      <c r="BC996" s="327"/>
      <c r="BD996" s="327">
        <v>-723.86</v>
      </c>
      <c r="BE996" s="327"/>
      <c r="BF996" s="327"/>
      <c r="BG996" s="327"/>
      <c r="BH996" s="327"/>
      <c r="BI996" s="327"/>
      <c r="BJ996" s="327"/>
      <c r="BK996" s="327"/>
      <c r="BL996" s="330">
        <v>-762.37</v>
      </c>
      <c r="BM996" s="330">
        <v>-1023.1</v>
      </c>
      <c r="BN996" s="330"/>
      <c r="BO996" s="330"/>
      <c r="BP996" s="77"/>
    </row>
    <row r="997" spans="1:68" s="158" customFormat="1" ht="12.75" x14ac:dyDescent="0.2">
      <c r="A997" s="322"/>
      <c r="B997" s="322"/>
      <c r="C997" s="595"/>
      <c r="D997" s="596"/>
      <c r="E997" s="596"/>
      <c r="F997" s="596"/>
      <c r="G997" s="596"/>
      <c r="H997" s="594"/>
      <c r="I997" s="328" t="s">
        <v>178</v>
      </c>
      <c r="J997" s="324">
        <v>-27.364642</v>
      </c>
      <c r="K997" s="325"/>
      <c r="L997" s="330">
        <v>0</v>
      </c>
      <c r="M997" s="330">
        <v>-1793.16</v>
      </c>
      <c r="N997" s="330">
        <v>0</v>
      </c>
      <c r="O997" s="330">
        <v>-1793.16</v>
      </c>
      <c r="P997" s="325"/>
      <c r="Q997" s="330"/>
      <c r="R997" s="325"/>
      <c r="S997" s="325"/>
      <c r="T997" s="325"/>
      <c r="U997" s="325"/>
      <c r="V997" s="325"/>
      <c r="W997" s="325"/>
      <c r="X997" s="325"/>
      <c r="Y997" s="325"/>
      <c r="Z997" s="325"/>
      <c r="AA997" s="325"/>
      <c r="AB997" s="325"/>
      <c r="AC997" s="325"/>
      <c r="AD997" s="325"/>
      <c r="AE997" s="325"/>
      <c r="AF997" s="325"/>
      <c r="AG997" s="325"/>
      <c r="AH997" s="325"/>
      <c r="AI997" s="325"/>
      <c r="AJ997" s="325"/>
      <c r="AK997" s="325"/>
      <c r="AL997" s="325"/>
      <c r="AM997" s="325"/>
      <c r="AN997" s="325"/>
      <c r="AO997" s="325"/>
      <c r="AP997" s="325"/>
      <c r="AQ997" s="325"/>
      <c r="AR997" s="325"/>
      <c r="AS997" s="325"/>
      <c r="AT997" s="325"/>
      <c r="AU997" s="325"/>
      <c r="AV997" s="325"/>
      <c r="AW997" s="325"/>
      <c r="AX997" s="325"/>
      <c r="AY997" s="325"/>
      <c r="AZ997" s="325"/>
      <c r="BA997" s="325"/>
      <c r="BB997" s="325"/>
      <c r="BC997" s="325"/>
      <c r="BD997" s="331">
        <v>-8.2093925999999993</v>
      </c>
      <c r="BE997" s="325"/>
      <c r="BF997" s="325"/>
      <c r="BG997" s="325"/>
      <c r="BH997" s="325"/>
      <c r="BI997" s="325"/>
      <c r="BJ997" s="325"/>
      <c r="BK997" s="325"/>
      <c r="BL997" s="331">
        <v>-8.2093925999999993</v>
      </c>
      <c r="BM997" s="331">
        <v>-10.9458568</v>
      </c>
      <c r="BN997" s="325"/>
      <c r="BO997" s="325"/>
      <c r="BP997"/>
    </row>
    <row r="998" spans="1:68" s="158" customFormat="1" ht="12.75" x14ac:dyDescent="0.2">
      <c r="A998" s="323"/>
      <c r="B998" s="326">
        <v>463</v>
      </c>
      <c r="C998" s="595" t="s">
        <v>1276</v>
      </c>
      <c r="D998" s="596" t="s">
        <v>1489</v>
      </c>
      <c r="E998" s="596"/>
      <c r="F998" s="596"/>
      <c r="G998" s="596"/>
      <c r="H998" s="594" t="s">
        <v>1498</v>
      </c>
      <c r="I998" s="323"/>
      <c r="J998" s="323"/>
      <c r="K998" s="327">
        <v>-1.32</v>
      </c>
      <c r="L998" s="327">
        <v>-1.33</v>
      </c>
      <c r="M998" s="327">
        <v>-1.36</v>
      </c>
      <c r="N998" s="327">
        <v>0</v>
      </c>
      <c r="O998" s="327">
        <v>-1.36</v>
      </c>
      <c r="P998" s="327">
        <v>-1.36</v>
      </c>
      <c r="Q998" s="327">
        <v>-1.37</v>
      </c>
      <c r="R998" s="327">
        <v>-1.84</v>
      </c>
      <c r="S998" s="327"/>
      <c r="T998" s="327"/>
      <c r="U998" s="327"/>
      <c r="V998" s="327"/>
      <c r="W998" s="327"/>
      <c r="X998" s="327"/>
      <c r="Y998" s="327"/>
      <c r="Z998" s="327"/>
      <c r="AA998" s="327"/>
      <c r="AB998" s="327"/>
      <c r="AC998" s="327"/>
      <c r="AD998" s="327"/>
      <c r="AE998" s="327"/>
      <c r="AF998" s="327"/>
      <c r="AG998" s="327"/>
      <c r="AH998" s="327"/>
      <c r="AI998" s="327"/>
      <c r="AJ998" s="327"/>
      <c r="AK998" s="327"/>
      <c r="AL998" s="327"/>
      <c r="AM998" s="327"/>
      <c r="AN998" s="327"/>
      <c r="AO998" s="327"/>
      <c r="AP998" s="327"/>
      <c r="AQ998" s="327"/>
      <c r="AR998" s="327"/>
      <c r="AS998" s="327"/>
      <c r="AT998" s="327"/>
      <c r="AU998" s="327"/>
      <c r="AV998" s="327"/>
      <c r="AW998" s="327"/>
      <c r="AX998" s="327"/>
      <c r="AY998" s="327"/>
      <c r="AZ998" s="327"/>
      <c r="BA998" s="327"/>
      <c r="BB998" s="327"/>
      <c r="BC998" s="327"/>
      <c r="BD998" s="327">
        <v>-0.53</v>
      </c>
      <c r="BE998" s="327"/>
      <c r="BF998" s="327"/>
      <c r="BG998" s="327"/>
      <c r="BH998" s="327"/>
      <c r="BI998" s="327"/>
      <c r="BJ998" s="327"/>
      <c r="BK998" s="327"/>
      <c r="BL998" s="330">
        <v>-0.56000000000000005</v>
      </c>
      <c r="BM998" s="330">
        <v>-0.75</v>
      </c>
      <c r="BN998" s="330"/>
      <c r="BO998" s="330"/>
      <c r="BP998" s="77"/>
    </row>
    <row r="999" spans="1:68" s="158" customFormat="1" ht="12.75" x14ac:dyDescent="0.2">
      <c r="A999" s="322"/>
      <c r="B999" s="322"/>
      <c r="C999" s="595"/>
      <c r="D999" s="596"/>
      <c r="E999" s="596"/>
      <c r="F999" s="596"/>
      <c r="G999" s="596"/>
      <c r="H999" s="594"/>
      <c r="I999" s="328" t="s">
        <v>1490</v>
      </c>
      <c r="J999" s="324">
        <v>-1.2161999999999999E-2</v>
      </c>
      <c r="K999" s="325"/>
      <c r="L999" s="330">
        <v>-1.0000000000000009E-2</v>
      </c>
      <c r="M999" s="330">
        <v>-1.32</v>
      </c>
      <c r="N999" s="330">
        <v>0</v>
      </c>
      <c r="O999" s="330">
        <v>-1.32</v>
      </c>
      <c r="P999" s="325"/>
      <c r="Q999" s="330">
        <v>-0.01</v>
      </c>
      <c r="R999" s="325"/>
      <c r="S999" s="325"/>
      <c r="T999" s="325"/>
      <c r="U999" s="325"/>
      <c r="V999" s="325"/>
      <c r="W999" s="325"/>
      <c r="X999" s="325"/>
      <c r="Y999" s="325"/>
      <c r="Z999" s="325"/>
      <c r="AA999" s="325"/>
      <c r="AB999" s="325"/>
      <c r="AC999" s="325"/>
      <c r="AD999" s="325"/>
      <c r="AE999" s="325"/>
      <c r="AF999" s="325"/>
      <c r="AG999" s="325"/>
      <c r="AH999" s="325"/>
      <c r="AI999" s="325"/>
      <c r="AJ999" s="325"/>
      <c r="AK999" s="325"/>
      <c r="AL999" s="325"/>
      <c r="AM999" s="325"/>
      <c r="AN999" s="325"/>
      <c r="AO999" s="325"/>
      <c r="AP999" s="325"/>
      <c r="AQ999" s="325"/>
      <c r="AR999" s="325"/>
      <c r="AS999" s="325"/>
      <c r="AT999" s="325"/>
      <c r="AU999" s="325"/>
      <c r="AV999" s="325"/>
      <c r="AW999" s="325"/>
      <c r="AX999" s="325"/>
      <c r="AY999" s="325"/>
      <c r="AZ999" s="325"/>
      <c r="BA999" s="325"/>
      <c r="BB999" s="325"/>
      <c r="BC999" s="325"/>
      <c r="BD999" s="331">
        <v>-3.6486000000000001E-3</v>
      </c>
      <c r="BE999" s="325"/>
      <c r="BF999" s="325"/>
      <c r="BG999" s="325"/>
      <c r="BH999" s="325"/>
      <c r="BI999" s="325"/>
      <c r="BJ999" s="325"/>
      <c r="BK999" s="325"/>
      <c r="BL999" s="331">
        <v>-3.6486000000000001E-3</v>
      </c>
      <c r="BM999" s="331">
        <v>-4.8647999999999999E-3</v>
      </c>
      <c r="BN999" s="325"/>
      <c r="BO999" s="325"/>
      <c r="BP999"/>
    </row>
    <row r="1000" spans="1:68" s="158" customFormat="1" ht="12.75" x14ac:dyDescent="0.2">
      <c r="A1000" s="323"/>
      <c r="B1000" s="320">
        <v>464</v>
      </c>
      <c r="C1000" s="595" t="s">
        <v>1276</v>
      </c>
      <c r="D1000" s="596" t="s">
        <v>1491</v>
      </c>
      <c r="E1000" s="596"/>
      <c r="F1000" s="596"/>
      <c r="G1000" s="596"/>
      <c r="H1000" s="594" t="s">
        <v>1377</v>
      </c>
      <c r="I1000" s="323"/>
      <c r="J1000" s="323"/>
      <c r="K1000" s="327">
        <v>-112.9</v>
      </c>
      <c r="L1000" s="327">
        <v>-113.67</v>
      </c>
      <c r="M1000" s="327">
        <v>-116.65</v>
      </c>
      <c r="N1000" s="327">
        <v>0</v>
      </c>
      <c r="O1000" s="327">
        <v>-116.65</v>
      </c>
      <c r="P1000" s="327">
        <v>-116.65</v>
      </c>
      <c r="Q1000" s="327">
        <v>-117.45</v>
      </c>
      <c r="R1000" s="327">
        <v>-157.99</v>
      </c>
      <c r="S1000" s="327"/>
      <c r="T1000" s="327"/>
      <c r="U1000" s="327"/>
      <c r="V1000" s="327"/>
      <c r="W1000" s="327"/>
      <c r="X1000" s="327"/>
      <c r="Y1000" s="327"/>
      <c r="Z1000" s="327"/>
      <c r="AA1000" s="327"/>
      <c r="AB1000" s="327"/>
      <c r="AC1000" s="327"/>
      <c r="AD1000" s="327"/>
      <c r="AE1000" s="327"/>
      <c r="AF1000" s="327"/>
      <c r="AG1000" s="327"/>
      <c r="AH1000" s="327"/>
      <c r="AI1000" s="327"/>
      <c r="AJ1000" s="327"/>
      <c r="AK1000" s="327"/>
      <c r="AL1000" s="327"/>
      <c r="AM1000" s="327"/>
      <c r="AN1000" s="327"/>
      <c r="AO1000" s="327"/>
      <c r="AP1000" s="327"/>
      <c r="AQ1000" s="327"/>
      <c r="AR1000" s="327"/>
      <c r="AS1000" s="327"/>
      <c r="AT1000" s="327"/>
      <c r="AU1000" s="327"/>
      <c r="AV1000" s="327"/>
      <c r="AW1000" s="327"/>
      <c r="AX1000" s="327"/>
      <c r="AY1000" s="327"/>
      <c r="AZ1000" s="327"/>
      <c r="BA1000" s="327"/>
      <c r="BB1000" s="327"/>
      <c r="BC1000" s="327"/>
      <c r="BD1000" s="327">
        <v>-45.57</v>
      </c>
      <c r="BE1000" s="327"/>
      <c r="BF1000" s="327"/>
      <c r="BG1000" s="327"/>
      <c r="BH1000" s="327"/>
      <c r="BI1000" s="327"/>
      <c r="BJ1000" s="327"/>
      <c r="BK1000" s="327"/>
      <c r="BL1000" s="330">
        <v>-47.99</v>
      </c>
      <c r="BM1000" s="330">
        <v>-64.430000000000007</v>
      </c>
      <c r="BN1000" s="330"/>
      <c r="BO1000" s="330"/>
      <c r="BP1000" s="77"/>
    </row>
    <row r="1001" spans="1:68" s="158" customFormat="1" ht="12.75" x14ac:dyDescent="0.2">
      <c r="A1001" s="322"/>
      <c r="B1001" s="322"/>
      <c r="C1001" s="595"/>
      <c r="D1001" s="596"/>
      <c r="E1001" s="596"/>
      <c r="F1001" s="596"/>
      <c r="G1001" s="596"/>
      <c r="H1001" s="594"/>
      <c r="I1001" s="328" t="s">
        <v>82</v>
      </c>
      <c r="J1001" s="324">
        <v>-30.405200000000001</v>
      </c>
      <c r="K1001" s="325"/>
      <c r="L1001" s="330">
        <v>-0.76999999999999602</v>
      </c>
      <c r="M1001" s="330">
        <v>-112.9</v>
      </c>
      <c r="N1001" s="330">
        <v>0</v>
      </c>
      <c r="O1001" s="330">
        <v>-112.9</v>
      </c>
      <c r="P1001" s="325"/>
      <c r="Q1001" s="330">
        <v>-0.8</v>
      </c>
      <c r="R1001" s="325"/>
      <c r="S1001" s="325"/>
      <c r="T1001" s="325"/>
      <c r="U1001" s="325"/>
      <c r="V1001" s="325"/>
      <c r="W1001" s="325"/>
      <c r="X1001" s="325"/>
      <c r="Y1001" s="325"/>
      <c r="Z1001" s="325"/>
      <c r="AA1001" s="325"/>
      <c r="AB1001" s="325"/>
      <c r="AC1001" s="325"/>
      <c r="AD1001" s="325"/>
      <c r="AE1001" s="325"/>
      <c r="AF1001" s="325"/>
      <c r="AG1001" s="325"/>
      <c r="AH1001" s="325"/>
      <c r="AI1001" s="325"/>
      <c r="AJ1001" s="325"/>
      <c r="AK1001" s="325"/>
      <c r="AL1001" s="325"/>
      <c r="AM1001" s="325"/>
      <c r="AN1001" s="325"/>
      <c r="AO1001" s="325"/>
      <c r="AP1001" s="325"/>
      <c r="AQ1001" s="325"/>
      <c r="AR1001" s="325"/>
      <c r="AS1001" s="325"/>
      <c r="AT1001" s="325"/>
      <c r="AU1001" s="325"/>
      <c r="AV1001" s="325"/>
      <c r="AW1001" s="325"/>
      <c r="AX1001" s="325"/>
      <c r="AY1001" s="325"/>
      <c r="AZ1001" s="325"/>
      <c r="BA1001" s="325"/>
      <c r="BB1001" s="325"/>
      <c r="BC1001" s="325"/>
      <c r="BD1001" s="331">
        <v>-9.1215600000000006</v>
      </c>
      <c r="BE1001" s="325"/>
      <c r="BF1001" s="325"/>
      <c r="BG1001" s="325"/>
      <c r="BH1001" s="325"/>
      <c r="BI1001" s="325"/>
      <c r="BJ1001" s="325"/>
      <c r="BK1001" s="325"/>
      <c r="BL1001" s="331">
        <v>-9.1215600000000006</v>
      </c>
      <c r="BM1001" s="331">
        <v>-12.16208</v>
      </c>
      <c r="BN1001" s="325"/>
      <c r="BO1001" s="325"/>
      <c r="BP1001"/>
    </row>
    <row r="1002" spans="1:68" s="158" customFormat="1" ht="12.75" x14ac:dyDescent="0.2">
      <c r="A1002" s="323"/>
      <c r="B1002" s="320">
        <v>465</v>
      </c>
      <c r="C1002" s="595" t="s">
        <v>1276</v>
      </c>
      <c r="D1002" s="593" t="s">
        <v>1492</v>
      </c>
      <c r="E1002" s="593"/>
      <c r="F1002" s="593"/>
      <c r="G1002" s="593"/>
      <c r="H1002" s="594" t="s">
        <v>1378</v>
      </c>
      <c r="I1002" s="323"/>
      <c r="J1002" s="323"/>
      <c r="K1002" s="327">
        <v>-51.59</v>
      </c>
      <c r="L1002" s="327">
        <v>-51.59</v>
      </c>
      <c r="M1002" s="327">
        <v>-53.3</v>
      </c>
      <c r="N1002" s="327">
        <v>0</v>
      </c>
      <c r="O1002" s="327">
        <v>-53.3</v>
      </c>
      <c r="P1002" s="327">
        <v>-53.3</v>
      </c>
      <c r="Q1002" s="327">
        <v>-53.3</v>
      </c>
      <c r="R1002" s="327">
        <v>-72.180000000000007</v>
      </c>
      <c r="S1002" s="327"/>
      <c r="T1002" s="327"/>
      <c r="U1002" s="327"/>
      <c r="V1002" s="327"/>
      <c r="W1002" s="327"/>
      <c r="X1002" s="327"/>
      <c r="Y1002" s="327"/>
      <c r="Z1002" s="327"/>
      <c r="AA1002" s="327"/>
      <c r="AB1002" s="327"/>
      <c r="AC1002" s="327"/>
      <c r="AD1002" s="327"/>
      <c r="AE1002" s="327"/>
      <c r="AF1002" s="327"/>
      <c r="AG1002" s="327"/>
      <c r="AH1002" s="327"/>
      <c r="AI1002" s="327"/>
      <c r="AJ1002" s="327"/>
      <c r="AK1002" s="327"/>
      <c r="AL1002" s="327"/>
      <c r="AM1002" s="327"/>
      <c r="AN1002" s="327"/>
      <c r="AO1002" s="327"/>
      <c r="AP1002" s="327"/>
      <c r="AQ1002" s="327"/>
      <c r="AR1002" s="327"/>
      <c r="AS1002" s="327"/>
      <c r="AT1002" s="327"/>
      <c r="AU1002" s="327"/>
      <c r="AV1002" s="327"/>
      <c r="AW1002" s="327"/>
      <c r="AX1002" s="327"/>
      <c r="AY1002" s="327"/>
      <c r="AZ1002" s="327"/>
      <c r="BA1002" s="327"/>
      <c r="BB1002" s="327"/>
      <c r="BC1002" s="327"/>
      <c r="BD1002" s="327">
        <v>-20.82</v>
      </c>
      <c r="BE1002" s="327"/>
      <c r="BF1002" s="327"/>
      <c r="BG1002" s="327"/>
      <c r="BH1002" s="327"/>
      <c r="BI1002" s="327"/>
      <c r="BJ1002" s="327"/>
      <c r="BK1002" s="327"/>
      <c r="BL1002" s="330">
        <v>-21.93</v>
      </c>
      <c r="BM1002" s="330">
        <v>-29.43</v>
      </c>
      <c r="BN1002" s="330"/>
      <c r="BO1002" s="330"/>
      <c r="BP1002" s="77"/>
    </row>
    <row r="1003" spans="1:68" s="158" customFormat="1" ht="12.75" x14ac:dyDescent="0.2">
      <c r="A1003" s="322"/>
      <c r="B1003" s="322"/>
      <c r="C1003" s="595"/>
      <c r="D1003" s="593"/>
      <c r="E1003" s="593"/>
      <c r="F1003" s="593"/>
      <c r="G1003" s="593"/>
      <c r="H1003" s="594"/>
      <c r="I1003" s="328" t="s">
        <v>1493</v>
      </c>
      <c r="J1003" s="324">
        <v>-1.064181</v>
      </c>
      <c r="K1003" s="325"/>
      <c r="L1003" s="330">
        <v>0</v>
      </c>
      <c r="M1003" s="330">
        <v>-51.59</v>
      </c>
      <c r="N1003" s="330">
        <v>0</v>
      </c>
      <c r="O1003" s="330">
        <v>-51.59</v>
      </c>
      <c r="P1003" s="325"/>
      <c r="Q1003" s="330"/>
      <c r="R1003" s="325"/>
      <c r="S1003" s="325"/>
      <c r="T1003" s="325"/>
      <c r="U1003" s="325"/>
      <c r="V1003" s="325"/>
      <c r="W1003" s="325"/>
      <c r="X1003" s="325"/>
      <c r="Y1003" s="325"/>
      <c r="Z1003" s="325"/>
      <c r="AA1003" s="325"/>
      <c r="AB1003" s="325"/>
      <c r="AC1003" s="325"/>
      <c r="AD1003" s="325"/>
      <c r="AE1003" s="325"/>
      <c r="AF1003" s="325"/>
      <c r="AG1003" s="325"/>
      <c r="AH1003" s="325"/>
      <c r="AI1003" s="325"/>
      <c r="AJ1003" s="325"/>
      <c r="AK1003" s="325"/>
      <c r="AL1003" s="325"/>
      <c r="AM1003" s="325"/>
      <c r="AN1003" s="325"/>
      <c r="AO1003" s="325"/>
      <c r="AP1003" s="325"/>
      <c r="AQ1003" s="325"/>
      <c r="AR1003" s="325"/>
      <c r="AS1003" s="325"/>
      <c r="AT1003" s="325"/>
      <c r="AU1003" s="325"/>
      <c r="AV1003" s="325"/>
      <c r="AW1003" s="325"/>
      <c r="AX1003" s="325"/>
      <c r="AY1003" s="325"/>
      <c r="AZ1003" s="325"/>
      <c r="BA1003" s="325"/>
      <c r="BB1003" s="325"/>
      <c r="BC1003" s="325"/>
      <c r="BD1003" s="331">
        <v>-0.31925429999999999</v>
      </c>
      <c r="BE1003" s="325"/>
      <c r="BF1003" s="325"/>
      <c r="BG1003" s="325"/>
      <c r="BH1003" s="325"/>
      <c r="BI1003" s="325"/>
      <c r="BJ1003" s="325"/>
      <c r="BK1003" s="325"/>
      <c r="BL1003" s="331">
        <v>-0.31925429999999999</v>
      </c>
      <c r="BM1003" s="331">
        <v>-0.42567240000000001</v>
      </c>
      <c r="BN1003" s="325"/>
      <c r="BO1003" s="325"/>
      <c r="BP1003"/>
    </row>
    <row r="1004" spans="1:68" s="158" customFormat="1" ht="12.75" x14ac:dyDescent="0.2">
      <c r="A1004" s="323"/>
      <c r="B1004" s="326">
        <v>466</v>
      </c>
      <c r="C1004" s="595" t="s">
        <v>1276</v>
      </c>
      <c r="D1004" s="593" t="s">
        <v>1494</v>
      </c>
      <c r="E1004" s="593"/>
      <c r="F1004" s="593"/>
      <c r="G1004" s="593"/>
      <c r="H1004" s="594" t="s">
        <v>843</v>
      </c>
      <c r="I1004" s="323"/>
      <c r="J1004" s="323"/>
      <c r="K1004" s="327">
        <v>-25.25</v>
      </c>
      <c r="L1004" s="327">
        <v>-25.25</v>
      </c>
      <c r="M1004" s="327">
        <v>-26.09</v>
      </c>
      <c r="N1004" s="327">
        <v>0</v>
      </c>
      <c r="O1004" s="327">
        <v>-26.09</v>
      </c>
      <c r="P1004" s="327">
        <v>-26.09</v>
      </c>
      <c r="Q1004" s="327">
        <v>-26.09</v>
      </c>
      <c r="R1004" s="327">
        <v>-35.339999999999996</v>
      </c>
      <c r="S1004" s="327"/>
      <c r="T1004" s="327"/>
      <c r="U1004" s="327"/>
      <c r="V1004" s="327"/>
      <c r="W1004" s="327"/>
      <c r="X1004" s="327"/>
      <c r="Y1004" s="327"/>
      <c r="Z1004" s="327"/>
      <c r="AA1004" s="327"/>
      <c r="AB1004" s="327"/>
      <c r="AC1004" s="327"/>
      <c r="AD1004" s="327"/>
      <c r="AE1004" s="327"/>
      <c r="AF1004" s="327"/>
      <c r="AG1004" s="327"/>
      <c r="AH1004" s="327"/>
      <c r="AI1004" s="327"/>
      <c r="AJ1004" s="327"/>
      <c r="AK1004" s="327"/>
      <c r="AL1004" s="327"/>
      <c r="AM1004" s="327"/>
      <c r="AN1004" s="327"/>
      <c r="AO1004" s="327"/>
      <c r="AP1004" s="327"/>
      <c r="AQ1004" s="327"/>
      <c r="AR1004" s="327"/>
      <c r="AS1004" s="327"/>
      <c r="AT1004" s="327"/>
      <c r="AU1004" s="327"/>
      <c r="AV1004" s="327"/>
      <c r="AW1004" s="327"/>
      <c r="AX1004" s="327"/>
      <c r="AY1004" s="327"/>
      <c r="AZ1004" s="327"/>
      <c r="BA1004" s="327"/>
      <c r="BB1004" s="327"/>
      <c r="BC1004" s="327"/>
      <c r="BD1004" s="327">
        <v>-10.199999999999999</v>
      </c>
      <c r="BE1004" s="327"/>
      <c r="BF1004" s="327"/>
      <c r="BG1004" s="327"/>
      <c r="BH1004" s="327"/>
      <c r="BI1004" s="327"/>
      <c r="BJ1004" s="327"/>
      <c r="BK1004" s="327"/>
      <c r="BL1004" s="330">
        <v>-10.74</v>
      </c>
      <c r="BM1004" s="330">
        <v>-14.4</v>
      </c>
      <c r="BN1004" s="330"/>
      <c r="BO1004" s="330"/>
      <c r="BP1004" s="77"/>
    </row>
    <row r="1005" spans="1:68" s="158" customFormat="1" ht="12.75" x14ac:dyDescent="0.2">
      <c r="A1005" s="322"/>
      <c r="B1005" s="322"/>
      <c r="C1005" s="595"/>
      <c r="D1005" s="593"/>
      <c r="E1005" s="593"/>
      <c r="F1005" s="593"/>
      <c r="G1005" s="593"/>
      <c r="H1005" s="594"/>
      <c r="I1005" s="328" t="s">
        <v>1493</v>
      </c>
      <c r="J1005" s="324">
        <v>-1.064181</v>
      </c>
      <c r="K1005" s="325"/>
      <c r="L1005" s="330">
        <v>0</v>
      </c>
      <c r="M1005" s="330">
        <v>-25.25</v>
      </c>
      <c r="N1005" s="330">
        <v>0</v>
      </c>
      <c r="O1005" s="330">
        <v>-25.25</v>
      </c>
      <c r="P1005" s="325"/>
      <c r="Q1005" s="330"/>
      <c r="R1005" s="325"/>
      <c r="S1005" s="325"/>
      <c r="T1005" s="325"/>
      <c r="U1005" s="325"/>
      <c r="V1005" s="325"/>
      <c r="W1005" s="325"/>
      <c r="X1005" s="325"/>
      <c r="Y1005" s="325"/>
      <c r="Z1005" s="325"/>
      <c r="AA1005" s="325"/>
      <c r="AB1005" s="325"/>
      <c r="AC1005" s="325"/>
      <c r="AD1005" s="325"/>
      <c r="AE1005" s="325"/>
      <c r="AF1005" s="325"/>
      <c r="AG1005" s="325"/>
      <c r="AH1005" s="325"/>
      <c r="AI1005" s="325"/>
      <c r="AJ1005" s="325"/>
      <c r="AK1005" s="325"/>
      <c r="AL1005" s="325"/>
      <c r="AM1005" s="325"/>
      <c r="AN1005" s="325"/>
      <c r="AO1005" s="325"/>
      <c r="AP1005" s="325"/>
      <c r="AQ1005" s="325"/>
      <c r="AR1005" s="325"/>
      <c r="AS1005" s="325"/>
      <c r="AT1005" s="325"/>
      <c r="AU1005" s="325"/>
      <c r="AV1005" s="325"/>
      <c r="AW1005" s="325"/>
      <c r="AX1005" s="325"/>
      <c r="AY1005" s="325"/>
      <c r="AZ1005" s="325"/>
      <c r="BA1005" s="325"/>
      <c r="BB1005" s="325"/>
      <c r="BC1005" s="325"/>
      <c r="BD1005" s="331">
        <v>-0.31925429999999999</v>
      </c>
      <c r="BE1005" s="325"/>
      <c r="BF1005" s="325"/>
      <c r="BG1005" s="325"/>
      <c r="BH1005" s="325"/>
      <c r="BI1005" s="325"/>
      <c r="BJ1005" s="325"/>
      <c r="BK1005" s="325"/>
      <c r="BL1005" s="331">
        <v>-0.31925429999999999</v>
      </c>
      <c r="BM1005" s="331">
        <v>-0.42567240000000001</v>
      </c>
      <c r="BN1005" s="325"/>
      <c r="BO1005" s="325"/>
      <c r="BP1005"/>
    </row>
    <row r="1006" spans="1:68" s="158" customFormat="1" ht="12.75" x14ac:dyDescent="0.2">
      <c r="A1006" s="323"/>
      <c r="B1006" s="320">
        <v>467</v>
      </c>
      <c r="C1006" s="595" t="s">
        <v>1276</v>
      </c>
      <c r="D1006" s="593" t="s">
        <v>1495</v>
      </c>
      <c r="E1006" s="593"/>
      <c r="F1006" s="593"/>
      <c r="G1006" s="593"/>
      <c r="H1006" s="594" t="s">
        <v>1379</v>
      </c>
      <c r="I1006" s="323"/>
      <c r="J1006" s="323"/>
      <c r="K1006" s="327">
        <v>-45.97</v>
      </c>
      <c r="L1006" s="327">
        <v>-45.97</v>
      </c>
      <c r="M1006" s="327">
        <v>-47.5</v>
      </c>
      <c r="N1006" s="327">
        <v>0</v>
      </c>
      <c r="O1006" s="327">
        <v>-47.5</v>
      </c>
      <c r="P1006" s="327">
        <v>-47.5</v>
      </c>
      <c r="Q1006" s="327">
        <v>-47.5</v>
      </c>
      <c r="R1006" s="327">
        <v>-64.34</v>
      </c>
      <c r="S1006" s="327"/>
      <c r="T1006" s="327"/>
      <c r="U1006" s="327"/>
      <c r="V1006" s="327"/>
      <c r="W1006" s="327"/>
      <c r="X1006" s="327"/>
      <c r="Y1006" s="327"/>
      <c r="Z1006" s="327"/>
      <c r="AA1006" s="327"/>
      <c r="AB1006" s="327"/>
      <c r="AC1006" s="327"/>
      <c r="AD1006" s="327"/>
      <c r="AE1006" s="327"/>
      <c r="AF1006" s="327"/>
      <c r="AG1006" s="327"/>
      <c r="AH1006" s="327"/>
      <c r="AI1006" s="327"/>
      <c r="AJ1006" s="327"/>
      <c r="AK1006" s="327"/>
      <c r="AL1006" s="327"/>
      <c r="AM1006" s="327"/>
      <c r="AN1006" s="327"/>
      <c r="AO1006" s="327"/>
      <c r="AP1006" s="327"/>
      <c r="AQ1006" s="327"/>
      <c r="AR1006" s="327"/>
      <c r="AS1006" s="327"/>
      <c r="AT1006" s="327"/>
      <c r="AU1006" s="327"/>
      <c r="AV1006" s="327"/>
      <c r="AW1006" s="327"/>
      <c r="AX1006" s="327"/>
      <c r="AY1006" s="327"/>
      <c r="AZ1006" s="327"/>
      <c r="BA1006" s="327"/>
      <c r="BB1006" s="327"/>
      <c r="BC1006" s="327"/>
      <c r="BD1006" s="327">
        <v>-18.559999999999999</v>
      </c>
      <c r="BE1006" s="327"/>
      <c r="BF1006" s="327"/>
      <c r="BG1006" s="327"/>
      <c r="BH1006" s="327"/>
      <c r="BI1006" s="327"/>
      <c r="BJ1006" s="327"/>
      <c r="BK1006" s="327"/>
      <c r="BL1006" s="330">
        <v>-19.55</v>
      </c>
      <c r="BM1006" s="330">
        <v>-26.23</v>
      </c>
      <c r="BN1006" s="330"/>
      <c r="BO1006" s="330"/>
      <c r="BP1006" s="77"/>
    </row>
    <row r="1007" spans="1:68" s="158" customFormat="1" ht="12.75" x14ac:dyDescent="0.2">
      <c r="A1007" s="322"/>
      <c r="B1007" s="322"/>
      <c r="C1007" s="595"/>
      <c r="D1007" s="593"/>
      <c r="E1007" s="593"/>
      <c r="F1007" s="593"/>
      <c r="G1007" s="593"/>
      <c r="H1007" s="594"/>
      <c r="I1007" s="328" t="s">
        <v>1493</v>
      </c>
      <c r="J1007" s="324">
        <v>-0.91215500000000005</v>
      </c>
      <c r="K1007" s="325"/>
      <c r="L1007" s="330">
        <v>0</v>
      </c>
      <c r="M1007" s="330">
        <v>-45.97</v>
      </c>
      <c r="N1007" s="330">
        <v>0</v>
      </c>
      <c r="O1007" s="330">
        <v>-45.97</v>
      </c>
      <c r="P1007" s="325"/>
      <c r="Q1007" s="330"/>
      <c r="R1007" s="325"/>
      <c r="S1007" s="325"/>
      <c r="T1007" s="325"/>
      <c r="U1007" s="325"/>
      <c r="V1007" s="325"/>
      <c r="W1007" s="325"/>
      <c r="X1007" s="325"/>
      <c r="Y1007" s="325"/>
      <c r="Z1007" s="325"/>
      <c r="AA1007" s="325"/>
      <c r="AB1007" s="325"/>
      <c r="AC1007" s="325"/>
      <c r="AD1007" s="325"/>
      <c r="AE1007" s="325"/>
      <c r="AF1007" s="325"/>
      <c r="AG1007" s="325"/>
      <c r="AH1007" s="325"/>
      <c r="AI1007" s="325"/>
      <c r="AJ1007" s="325"/>
      <c r="AK1007" s="325"/>
      <c r="AL1007" s="325"/>
      <c r="AM1007" s="325"/>
      <c r="AN1007" s="325"/>
      <c r="AO1007" s="325"/>
      <c r="AP1007" s="325"/>
      <c r="AQ1007" s="325"/>
      <c r="AR1007" s="325"/>
      <c r="AS1007" s="325"/>
      <c r="AT1007" s="325"/>
      <c r="AU1007" s="325"/>
      <c r="AV1007" s="325"/>
      <c r="AW1007" s="325"/>
      <c r="AX1007" s="325"/>
      <c r="AY1007" s="325"/>
      <c r="AZ1007" s="325"/>
      <c r="BA1007" s="325"/>
      <c r="BB1007" s="325"/>
      <c r="BC1007" s="325"/>
      <c r="BD1007" s="331">
        <v>-0.27364650000000001</v>
      </c>
      <c r="BE1007" s="325"/>
      <c r="BF1007" s="325"/>
      <c r="BG1007" s="325"/>
      <c r="BH1007" s="325"/>
      <c r="BI1007" s="325"/>
      <c r="BJ1007" s="325"/>
      <c r="BK1007" s="325"/>
      <c r="BL1007" s="331">
        <v>-0.27364650000000001</v>
      </c>
      <c r="BM1007" s="331">
        <v>-0.36486200000000002</v>
      </c>
      <c r="BN1007" s="325"/>
      <c r="BO1007" s="325"/>
      <c r="BP1007"/>
    </row>
    <row r="1008" spans="1:68" s="158" customFormat="1" ht="12.75" x14ac:dyDescent="0.2">
      <c r="A1008" s="316"/>
      <c r="B1008" s="316"/>
      <c r="C1008" s="317" t="s">
        <v>1499</v>
      </c>
      <c r="D1008" s="597" t="s">
        <v>1500</v>
      </c>
      <c r="E1008" s="597"/>
      <c r="F1008" s="597"/>
      <c r="G1008" s="597"/>
      <c r="H1008" s="316"/>
      <c r="I1008" s="316"/>
      <c r="J1008" s="316"/>
      <c r="K1008" s="318">
        <v>6.13</v>
      </c>
      <c r="L1008" s="318">
        <v>6.13</v>
      </c>
      <c r="M1008" s="318">
        <v>6.33</v>
      </c>
      <c r="N1008" s="318">
        <v>0</v>
      </c>
      <c r="O1008" s="318">
        <v>6.33</v>
      </c>
      <c r="P1008" s="318">
        <v>6.33</v>
      </c>
      <c r="Q1008" s="318">
        <v>6.33</v>
      </c>
      <c r="R1008" s="318">
        <v>8.57</v>
      </c>
      <c r="S1008" s="318">
        <v>0</v>
      </c>
      <c r="T1008" s="318">
        <v>0</v>
      </c>
      <c r="U1008" s="318">
        <v>0</v>
      </c>
      <c r="V1008" s="318">
        <v>0</v>
      </c>
      <c r="W1008" s="318">
        <v>0</v>
      </c>
      <c r="X1008" s="318">
        <v>0</v>
      </c>
      <c r="Y1008" s="318">
        <v>0</v>
      </c>
      <c r="Z1008" s="318">
        <v>0</v>
      </c>
      <c r="AA1008" s="318">
        <v>0</v>
      </c>
      <c r="AB1008" s="318">
        <v>0</v>
      </c>
      <c r="AC1008" s="318">
        <v>0</v>
      </c>
      <c r="AD1008" s="318">
        <v>0</v>
      </c>
      <c r="AE1008" s="318">
        <v>0</v>
      </c>
      <c r="AF1008" s="318">
        <v>0</v>
      </c>
      <c r="AG1008" s="318">
        <v>0</v>
      </c>
      <c r="AH1008" s="318">
        <v>0</v>
      </c>
      <c r="AI1008" s="318">
        <v>0</v>
      </c>
      <c r="AJ1008" s="318">
        <v>0</v>
      </c>
      <c r="AK1008" s="318">
        <v>0</v>
      </c>
      <c r="AL1008" s="318">
        <v>0</v>
      </c>
      <c r="AM1008" s="318">
        <v>0</v>
      </c>
      <c r="AN1008" s="318">
        <v>0</v>
      </c>
      <c r="AO1008" s="318">
        <v>0</v>
      </c>
      <c r="AP1008" s="318">
        <v>0</v>
      </c>
      <c r="AQ1008" s="318">
        <v>0</v>
      </c>
      <c r="AR1008" s="318">
        <v>0</v>
      </c>
      <c r="AS1008" s="318">
        <v>0</v>
      </c>
      <c r="AT1008" s="318">
        <v>0</v>
      </c>
      <c r="AU1008" s="318">
        <v>0</v>
      </c>
      <c r="AV1008" s="318">
        <v>0</v>
      </c>
      <c r="AW1008" s="318">
        <v>0</v>
      </c>
      <c r="AX1008" s="318">
        <v>0</v>
      </c>
      <c r="AY1008" s="318">
        <v>0</v>
      </c>
      <c r="AZ1008" s="318">
        <v>0</v>
      </c>
      <c r="BA1008" s="318">
        <v>0</v>
      </c>
      <c r="BB1008" s="318">
        <v>0</v>
      </c>
      <c r="BC1008" s="318">
        <v>0</v>
      </c>
      <c r="BD1008" s="318">
        <v>2.4700000000000002</v>
      </c>
      <c r="BE1008" s="318">
        <v>0</v>
      </c>
      <c r="BF1008" s="318">
        <v>0</v>
      </c>
      <c r="BG1008" s="318">
        <v>0</v>
      </c>
      <c r="BH1008" s="318">
        <v>0</v>
      </c>
      <c r="BI1008" s="318">
        <v>0</v>
      </c>
      <c r="BJ1008" s="318">
        <v>0</v>
      </c>
      <c r="BK1008" s="318">
        <v>0</v>
      </c>
      <c r="BL1008" s="318">
        <v>2.61</v>
      </c>
      <c r="BM1008" s="318">
        <v>3.49</v>
      </c>
      <c r="BN1008" s="318">
        <v>0</v>
      </c>
      <c r="BO1008" s="318">
        <v>0</v>
      </c>
      <c r="BP1008" s="78">
        <v>0</v>
      </c>
    </row>
    <row r="1009" spans="1:68" s="158" customFormat="1" ht="12.75" x14ac:dyDescent="0.2">
      <c r="A1009" s="319"/>
      <c r="B1009" s="320">
        <f>B1006+1</f>
        <v>468</v>
      </c>
      <c r="C1009" s="602" t="s">
        <v>621</v>
      </c>
      <c r="D1009" s="603" t="s">
        <v>1501</v>
      </c>
      <c r="E1009" s="603"/>
      <c r="F1009" s="603"/>
      <c r="G1009" s="603"/>
      <c r="H1009" s="604" t="s">
        <v>828</v>
      </c>
      <c r="I1009" s="319"/>
      <c r="J1009" s="319"/>
      <c r="K1009" s="321">
        <v>0</v>
      </c>
      <c r="L1009" s="321">
        <v>0</v>
      </c>
      <c r="M1009" s="321">
        <v>0</v>
      </c>
      <c r="N1009" s="321">
        <v>0</v>
      </c>
      <c r="O1009" s="321">
        <v>0</v>
      </c>
      <c r="P1009" s="321">
        <v>0</v>
      </c>
      <c r="Q1009" s="321">
        <v>0</v>
      </c>
      <c r="R1009" s="321">
        <v>0</v>
      </c>
      <c r="S1009" s="321"/>
      <c r="T1009" s="321"/>
      <c r="U1009" s="321"/>
      <c r="V1009" s="321"/>
      <c r="W1009" s="321"/>
      <c r="X1009" s="321"/>
      <c r="Y1009" s="321"/>
      <c r="Z1009" s="321"/>
      <c r="AA1009" s="321"/>
      <c r="AB1009" s="321"/>
      <c r="AC1009" s="321"/>
      <c r="AD1009" s="321"/>
      <c r="AE1009" s="321"/>
      <c r="AF1009" s="321"/>
      <c r="AG1009" s="321"/>
      <c r="AH1009" s="321"/>
      <c r="AI1009" s="321"/>
      <c r="AJ1009" s="321"/>
      <c r="AK1009" s="321"/>
      <c r="AL1009" s="321"/>
      <c r="AM1009" s="321"/>
      <c r="AN1009" s="321"/>
      <c r="AO1009" s="321"/>
      <c r="AP1009" s="321"/>
      <c r="AQ1009" s="321"/>
      <c r="AR1009" s="321"/>
      <c r="AS1009" s="321"/>
      <c r="AT1009" s="321"/>
      <c r="AU1009" s="321"/>
      <c r="AV1009" s="321"/>
      <c r="AW1009" s="321"/>
      <c r="AX1009" s="321"/>
      <c r="AY1009" s="321"/>
      <c r="AZ1009" s="321"/>
      <c r="BA1009" s="321"/>
      <c r="BB1009" s="321"/>
      <c r="BC1009" s="321"/>
      <c r="BD1009" s="321"/>
      <c r="BE1009" s="321"/>
      <c r="BF1009" s="321"/>
      <c r="BG1009" s="321"/>
      <c r="BH1009" s="321"/>
      <c r="BI1009" s="321"/>
      <c r="BJ1009" s="321"/>
      <c r="BK1009" s="321"/>
      <c r="BL1009" s="329"/>
      <c r="BM1009" s="329"/>
      <c r="BN1009" s="329"/>
      <c r="BO1009" s="329"/>
      <c r="BP1009" s="77"/>
    </row>
    <row r="1010" spans="1:68" s="158" customFormat="1" ht="12.75" x14ac:dyDescent="0.2">
      <c r="A1010" s="322"/>
      <c r="B1010" s="322"/>
      <c r="C1010" s="601"/>
      <c r="D1010" s="593"/>
      <c r="E1010" s="593"/>
      <c r="F1010" s="593"/>
      <c r="G1010" s="593"/>
      <c r="H1010" s="605"/>
      <c r="I1010" s="328" t="s">
        <v>178</v>
      </c>
      <c r="J1010" s="324">
        <v>-9.3490000000000004E-2</v>
      </c>
      <c r="K1010" s="325"/>
      <c r="L1010" s="330">
        <v>0</v>
      </c>
      <c r="M1010" s="330">
        <v>0</v>
      </c>
      <c r="N1010" s="330">
        <v>0</v>
      </c>
      <c r="O1010" s="330">
        <v>0</v>
      </c>
      <c r="P1010" s="325"/>
      <c r="Q1010" s="330"/>
      <c r="R1010" s="325"/>
      <c r="S1010" s="325"/>
      <c r="T1010" s="325"/>
      <c r="U1010" s="325"/>
      <c r="V1010" s="325"/>
      <c r="W1010" s="325"/>
      <c r="X1010" s="325"/>
      <c r="Y1010" s="325"/>
      <c r="Z1010" s="325"/>
      <c r="AA1010" s="325"/>
      <c r="AB1010" s="325"/>
      <c r="AC1010" s="325"/>
      <c r="AD1010" s="325"/>
      <c r="AE1010" s="325"/>
      <c r="AF1010" s="325"/>
      <c r="AG1010" s="325"/>
      <c r="AH1010" s="325"/>
      <c r="AI1010" s="325"/>
      <c r="AJ1010" s="325"/>
      <c r="AK1010" s="325"/>
      <c r="AL1010" s="325"/>
      <c r="AM1010" s="325"/>
      <c r="AN1010" s="325"/>
      <c r="AO1010" s="325"/>
      <c r="AP1010" s="325"/>
      <c r="AQ1010" s="325"/>
      <c r="AR1010" s="325"/>
      <c r="AS1010" s="325"/>
      <c r="AT1010" s="325"/>
      <c r="AU1010" s="325"/>
      <c r="AV1010" s="325"/>
      <c r="AW1010" s="325"/>
      <c r="AX1010" s="325"/>
      <c r="AY1010" s="325"/>
      <c r="AZ1010" s="325"/>
      <c r="BA1010" s="325"/>
      <c r="BB1010" s="325"/>
      <c r="BC1010" s="325"/>
      <c r="BD1010" s="331">
        <v>-2.8046999999999999E-2</v>
      </c>
      <c r="BE1010" s="325"/>
      <c r="BF1010" s="325"/>
      <c r="BG1010" s="325"/>
      <c r="BH1010" s="325"/>
      <c r="BI1010" s="325"/>
      <c r="BJ1010" s="325"/>
      <c r="BK1010" s="325"/>
      <c r="BL1010" s="331">
        <v>-2.8046999999999999E-2</v>
      </c>
      <c r="BM1010" s="331">
        <v>-3.7395999999999999E-2</v>
      </c>
      <c r="BN1010" s="325"/>
      <c r="BO1010" s="325"/>
      <c r="BP1010"/>
    </row>
    <row r="1011" spans="1:68" s="158" customFormat="1" ht="12.75" x14ac:dyDescent="0.2">
      <c r="A1011" s="323"/>
      <c r="B1011" s="326">
        <f>B1009+1</f>
        <v>469</v>
      </c>
      <c r="C1011" s="601" t="s">
        <v>621</v>
      </c>
      <c r="D1011" s="593" t="s">
        <v>1277</v>
      </c>
      <c r="E1011" s="593"/>
      <c r="F1011" s="593"/>
      <c r="G1011" s="593"/>
      <c r="H1011" s="594" t="s">
        <v>1278</v>
      </c>
      <c r="I1011" s="323"/>
      <c r="J1011" s="323"/>
      <c r="K1011" s="327">
        <v>6.13</v>
      </c>
      <c r="L1011" s="327">
        <v>6.13</v>
      </c>
      <c r="M1011" s="327">
        <v>6.33</v>
      </c>
      <c r="N1011" s="327">
        <v>0</v>
      </c>
      <c r="O1011" s="327">
        <v>6.33</v>
      </c>
      <c r="P1011" s="327">
        <v>6.33</v>
      </c>
      <c r="Q1011" s="327">
        <v>6.33</v>
      </c>
      <c r="R1011" s="327">
        <v>8.57</v>
      </c>
      <c r="S1011" s="327"/>
      <c r="T1011" s="327"/>
      <c r="U1011" s="327"/>
      <c r="V1011" s="327"/>
      <c r="W1011" s="327"/>
      <c r="X1011" s="327"/>
      <c r="Y1011" s="327"/>
      <c r="Z1011" s="327"/>
      <c r="AA1011" s="327"/>
      <c r="AB1011" s="327"/>
      <c r="AC1011" s="327"/>
      <c r="AD1011" s="327"/>
      <c r="AE1011" s="327"/>
      <c r="AF1011" s="327"/>
      <c r="AG1011" s="327"/>
      <c r="AH1011" s="327"/>
      <c r="AI1011" s="327"/>
      <c r="AJ1011" s="327"/>
      <c r="AK1011" s="327"/>
      <c r="AL1011" s="327"/>
      <c r="AM1011" s="327"/>
      <c r="AN1011" s="327"/>
      <c r="AO1011" s="327"/>
      <c r="AP1011" s="327"/>
      <c r="AQ1011" s="327"/>
      <c r="AR1011" s="327"/>
      <c r="AS1011" s="327"/>
      <c r="AT1011" s="327"/>
      <c r="AU1011" s="327"/>
      <c r="AV1011" s="327"/>
      <c r="AW1011" s="327"/>
      <c r="AX1011" s="327"/>
      <c r="AY1011" s="327"/>
      <c r="AZ1011" s="327"/>
      <c r="BA1011" s="327"/>
      <c r="BB1011" s="327"/>
      <c r="BC1011" s="327"/>
      <c r="BD1011" s="327">
        <v>2.4700000000000002</v>
      </c>
      <c r="BE1011" s="327"/>
      <c r="BF1011" s="327"/>
      <c r="BG1011" s="327"/>
      <c r="BH1011" s="327"/>
      <c r="BI1011" s="327"/>
      <c r="BJ1011" s="327"/>
      <c r="BK1011" s="327"/>
      <c r="BL1011" s="330">
        <v>2.61</v>
      </c>
      <c r="BM1011" s="330">
        <v>3.49</v>
      </c>
      <c r="BN1011" s="330"/>
      <c r="BO1011" s="330"/>
      <c r="BP1011" s="77"/>
    </row>
    <row r="1012" spans="1:68" s="158" customFormat="1" ht="12.75" x14ac:dyDescent="0.2">
      <c r="A1012" s="322"/>
      <c r="B1012" s="322"/>
      <c r="C1012" s="601"/>
      <c r="D1012" s="593"/>
      <c r="E1012" s="593"/>
      <c r="F1012" s="593"/>
      <c r="G1012" s="593"/>
      <c r="H1012" s="594"/>
      <c r="I1012" s="328" t="s">
        <v>1300</v>
      </c>
      <c r="J1012" s="324">
        <v>9.3490000000000004E-2</v>
      </c>
      <c r="K1012" s="325"/>
      <c r="L1012" s="330">
        <v>0</v>
      </c>
      <c r="M1012" s="330">
        <v>6.13</v>
      </c>
      <c r="N1012" s="330">
        <v>0</v>
      </c>
      <c r="O1012" s="330">
        <v>6.13</v>
      </c>
      <c r="P1012" s="325"/>
      <c r="Q1012" s="330"/>
      <c r="R1012" s="325"/>
      <c r="S1012" s="325"/>
      <c r="T1012" s="325"/>
      <c r="U1012" s="325"/>
      <c r="V1012" s="325"/>
      <c r="W1012" s="325"/>
      <c r="X1012" s="325"/>
      <c r="Y1012" s="325"/>
      <c r="Z1012" s="325"/>
      <c r="AA1012" s="325"/>
      <c r="AB1012" s="325"/>
      <c r="AC1012" s="325"/>
      <c r="AD1012" s="325"/>
      <c r="AE1012" s="325"/>
      <c r="AF1012" s="325"/>
      <c r="AG1012" s="325"/>
      <c r="AH1012" s="325"/>
      <c r="AI1012" s="325"/>
      <c r="AJ1012" s="325"/>
      <c r="AK1012" s="325"/>
      <c r="AL1012" s="325"/>
      <c r="AM1012" s="325"/>
      <c r="AN1012" s="325"/>
      <c r="AO1012" s="325"/>
      <c r="AP1012" s="325"/>
      <c r="AQ1012" s="325"/>
      <c r="AR1012" s="325"/>
      <c r="AS1012" s="325"/>
      <c r="AT1012" s="325"/>
      <c r="AU1012" s="325"/>
      <c r="AV1012" s="325"/>
      <c r="AW1012" s="325"/>
      <c r="AX1012" s="325"/>
      <c r="AY1012" s="325"/>
      <c r="AZ1012" s="325"/>
      <c r="BA1012" s="325"/>
      <c r="BB1012" s="325"/>
      <c r="BC1012" s="325"/>
      <c r="BD1012" s="331">
        <v>2.8046999999999999E-2</v>
      </c>
      <c r="BE1012" s="325"/>
      <c r="BF1012" s="325"/>
      <c r="BG1012" s="325"/>
      <c r="BH1012" s="325"/>
      <c r="BI1012" s="325"/>
      <c r="BJ1012" s="325"/>
      <c r="BK1012" s="325"/>
      <c r="BL1012" s="331">
        <v>2.8046999999999999E-2</v>
      </c>
      <c r="BM1012" s="331">
        <v>3.7395999999999999E-2</v>
      </c>
      <c r="BN1012" s="325"/>
      <c r="BO1012" s="325"/>
      <c r="BP1012"/>
    </row>
    <row r="1013" spans="1:68" s="158" customFormat="1" ht="12.75" x14ac:dyDescent="0.2">
      <c r="A1013" s="316"/>
      <c r="B1013" s="316"/>
      <c r="C1013" s="317" t="s">
        <v>1502</v>
      </c>
      <c r="D1013" s="606" t="s">
        <v>1503</v>
      </c>
      <c r="E1013" s="606"/>
      <c r="F1013" s="606"/>
      <c r="G1013" s="606"/>
      <c r="H1013" s="316"/>
      <c r="I1013" s="316"/>
      <c r="J1013" s="316"/>
      <c r="K1013" s="318">
        <v>695.2</v>
      </c>
      <c r="L1013" s="318">
        <v>701.48</v>
      </c>
      <c r="M1013" s="318">
        <v>718.27999999999986</v>
      </c>
      <c r="N1013" s="318">
        <v>0</v>
      </c>
      <c r="O1013" s="318">
        <v>718.27999999999986</v>
      </c>
      <c r="P1013" s="318">
        <v>718.27999999999986</v>
      </c>
      <c r="Q1013" s="318">
        <v>724.76</v>
      </c>
      <c r="R1013" s="318">
        <v>890.43000000000006</v>
      </c>
      <c r="S1013" s="318">
        <v>0</v>
      </c>
      <c r="T1013" s="318">
        <v>0</v>
      </c>
      <c r="U1013" s="318">
        <v>0</v>
      </c>
      <c r="V1013" s="318">
        <v>0</v>
      </c>
      <c r="W1013" s="318">
        <v>0</v>
      </c>
      <c r="X1013" s="318">
        <v>0</v>
      </c>
      <c r="Y1013" s="318">
        <v>0</v>
      </c>
      <c r="Z1013" s="318">
        <v>0</v>
      </c>
      <c r="AA1013" s="318">
        <v>0</v>
      </c>
      <c r="AB1013" s="318">
        <v>0</v>
      </c>
      <c r="AC1013" s="318">
        <v>0</v>
      </c>
      <c r="AD1013" s="318">
        <v>0</v>
      </c>
      <c r="AE1013" s="318">
        <v>0</v>
      </c>
      <c r="AF1013" s="318">
        <v>0</v>
      </c>
      <c r="AG1013" s="318">
        <v>0</v>
      </c>
      <c r="AH1013" s="318">
        <v>0</v>
      </c>
      <c r="AI1013" s="318">
        <v>0</v>
      </c>
      <c r="AJ1013" s="318">
        <v>0</v>
      </c>
      <c r="AK1013" s="318">
        <v>0</v>
      </c>
      <c r="AL1013" s="318">
        <v>0</v>
      </c>
      <c r="AM1013" s="318">
        <v>0</v>
      </c>
      <c r="AN1013" s="318">
        <v>0</v>
      </c>
      <c r="AO1013" s="318">
        <v>0</v>
      </c>
      <c r="AP1013" s="318">
        <v>0</v>
      </c>
      <c r="AQ1013" s="318">
        <v>0</v>
      </c>
      <c r="AR1013" s="318">
        <v>0</v>
      </c>
      <c r="AS1013" s="318">
        <v>0</v>
      </c>
      <c r="AT1013" s="318">
        <v>0</v>
      </c>
      <c r="AU1013" s="318">
        <v>890.43000000000006</v>
      </c>
      <c r="AV1013" s="318">
        <v>0</v>
      </c>
      <c r="AW1013" s="318">
        <v>0</v>
      </c>
      <c r="AX1013" s="318">
        <v>0</v>
      </c>
      <c r="AY1013" s="318">
        <v>0</v>
      </c>
      <c r="AZ1013" s="318">
        <v>0</v>
      </c>
      <c r="BA1013" s="318">
        <v>0</v>
      </c>
      <c r="BB1013" s="318">
        <v>0</v>
      </c>
      <c r="BC1013" s="318">
        <v>0</v>
      </c>
      <c r="BD1013" s="318">
        <v>0</v>
      </c>
      <c r="BE1013" s="318">
        <v>0</v>
      </c>
      <c r="BF1013" s="318">
        <v>0</v>
      </c>
      <c r="BG1013" s="318">
        <v>0</v>
      </c>
      <c r="BH1013" s="318">
        <v>0</v>
      </c>
      <c r="BI1013" s="318">
        <v>0</v>
      </c>
      <c r="BJ1013" s="318">
        <v>0</v>
      </c>
      <c r="BK1013" s="318">
        <v>0</v>
      </c>
      <c r="BL1013" s="318">
        <v>0</v>
      </c>
      <c r="BM1013" s="318">
        <v>0</v>
      </c>
      <c r="BN1013" s="318">
        <v>0</v>
      </c>
      <c r="BO1013" s="318">
        <v>0</v>
      </c>
      <c r="BP1013" s="78">
        <v>0</v>
      </c>
    </row>
    <row r="1014" spans="1:68" s="158" customFormat="1" ht="12.75" x14ac:dyDescent="0.2">
      <c r="A1014" s="319"/>
      <c r="B1014" s="320">
        <f>B1011+1</f>
        <v>470</v>
      </c>
      <c r="C1014" s="602" t="s">
        <v>448</v>
      </c>
      <c r="D1014" s="599" t="s">
        <v>449</v>
      </c>
      <c r="E1014" s="599"/>
      <c r="F1014" s="599"/>
      <c r="G1014" s="599"/>
      <c r="H1014" s="600" t="s">
        <v>902</v>
      </c>
      <c r="I1014" s="319"/>
      <c r="J1014" s="319"/>
      <c r="K1014" s="321">
        <v>17.739999999999998</v>
      </c>
      <c r="L1014" s="321">
        <v>17.86</v>
      </c>
      <c r="M1014" s="321">
        <v>18.329999999999998</v>
      </c>
      <c r="N1014" s="321">
        <v>0</v>
      </c>
      <c r="O1014" s="321">
        <v>18.329999999999998</v>
      </c>
      <c r="P1014" s="321">
        <v>18.329999999999998</v>
      </c>
      <c r="Q1014" s="321">
        <v>18.45</v>
      </c>
      <c r="R1014" s="321">
        <v>22.67</v>
      </c>
      <c r="S1014" s="321"/>
      <c r="T1014" s="321"/>
      <c r="U1014" s="321"/>
      <c r="V1014" s="321"/>
      <c r="W1014" s="321"/>
      <c r="X1014" s="321"/>
      <c r="Y1014" s="321"/>
      <c r="Z1014" s="321"/>
      <c r="AA1014" s="321"/>
      <c r="AB1014" s="321"/>
      <c r="AC1014" s="321"/>
      <c r="AD1014" s="321"/>
      <c r="AE1014" s="321"/>
      <c r="AF1014" s="321"/>
      <c r="AG1014" s="321"/>
      <c r="AH1014" s="321"/>
      <c r="AI1014" s="321"/>
      <c r="AJ1014" s="321"/>
      <c r="AK1014" s="321"/>
      <c r="AL1014" s="321"/>
      <c r="AM1014" s="321"/>
      <c r="AN1014" s="321"/>
      <c r="AO1014" s="321"/>
      <c r="AP1014" s="321"/>
      <c r="AQ1014" s="321"/>
      <c r="AR1014" s="321"/>
      <c r="AS1014" s="321"/>
      <c r="AT1014" s="321"/>
      <c r="AU1014" s="321">
        <v>22.67</v>
      </c>
      <c r="AV1014" s="321"/>
      <c r="AW1014" s="321"/>
      <c r="AX1014" s="321"/>
      <c r="AY1014" s="321"/>
      <c r="AZ1014" s="321"/>
      <c r="BA1014" s="321"/>
      <c r="BB1014" s="321"/>
      <c r="BC1014" s="321"/>
      <c r="BD1014" s="321"/>
      <c r="BE1014" s="321"/>
      <c r="BF1014" s="321"/>
      <c r="BG1014" s="321"/>
      <c r="BH1014" s="321"/>
      <c r="BI1014" s="321"/>
      <c r="BJ1014" s="321"/>
      <c r="BK1014" s="321"/>
      <c r="BL1014" s="329"/>
      <c r="BM1014" s="329"/>
      <c r="BN1014" s="329"/>
      <c r="BO1014" s="329"/>
      <c r="BP1014" s="77"/>
    </row>
    <row r="1015" spans="1:68" s="158" customFormat="1" ht="12.75" x14ac:dyDescent="0.2">
      <c r="A1015" s="322"/>
      <c r="B1015" s="322"/>
      <c r="C1015" s="601"/>
      <c r="D1015" s="596"/>
      <c r="E1015" s="596"/>
      <c r="F1015" s="596"/>
      <c r="G1015" s="596"/>
      <c r="H1015" s="594"/>
      <c r="I1015" s="328" t="s">
        <v>156</v>
      </c>
      <c r="J1015" s="324">
        <v>0.44994000000000001</v>
      </c>
      <c r="K1015" s="325"/>
      <c r="L1015" s="330">
        <v>0.12000000000000099</v>
      </c>
      <c r="M1015" s="330">
        <v>17.739999999999998</v>
      </c>
      <c r="N1015" s="330">
        <v>0</v>
      </c>
      <c r="O1015" s="330">
        <v>17.739999999999998</v>
      </c>
      <c r="P1015" s="325"/>
      <c r="Q1015" s="330">
        <v>0.12</v>
      </c>
      <c r="R1015" s="325"/>
      <c r="S1015" s="325"/>
      <c r="T1015" s="325"/>
      <c r="U1015" s="325"/>
      <c r="V1015" s="325"/>
      <c r="W1015" s="325"/>
      <c r="X1015" s="325"/>
      <c r="Y1015" s="325"/>
      <c r="Z1015" s="325"/>
      <c r="AA1015" s="325"/>
      <c r="AB1015" s="325"/>
      <c r="AC1015" s="325"/>
      <c r="AD1015" s="325"/>
      <c r="AE1015" s="325"/>
      <c r="AF1015" s="325"/>
      <c r="AG1015" s="325"/>
      <c r="AH1015" s="325"/>
      <c r="AI1015" s="325"/>
      <c r="AJ1015" s="325"/>
      <c r="AK1015" s="325"/>
      <c r="AL1015" s="325"/>
      <c r="AM1015" s="325"/>
      <c r="AN1015" s="325"/>
      <c r="AO1015" s="325"/>
      <c r="AP1015" s="325"/>
      <c r="AQ1015" s="325"/>
      <c r="AR1015" s="325"/>
      <c r="AS1015" s="325"/>
      <c r="AT1015" s="325"/>
      <c r="AU1015" s="331">
        <v>0.44994000000000001</v>
      </c>
      <c r="AV1015" s="325"/>
      <c r="AW1015" s="325"/>
      <c r="AX1015" s="325"/>
      <c r="AY1015" s="325"/>
      <c r="AZ1015" s="325"/>
      <c r="BA1015" s="325"/>
      <c r="BB1015" s="325"/>
      <c r="BC1015" s="325"/>
      <c r="BD1015" s="325"/>
      <c r="BE1015" s="325"/>
      <c r="BF1015" s="325"/>
      <c r="BG1015" s="325"/>
      <c r="BH1015" s="325"/>
      <c r="BI1015" s="325"/>
      <c r="BJ1015" s="325"/>
      <c r="BK1015" s="325"/>
      <c r="BL1015" s="325"/>
      <c r="BM1015" s="325"/>
      <c r="BN1015" s="325"/>
      <c r="BO1015" s="325"/>
      <c r="BP1015"/>
    </row>
    <row r="1016" spans="1:68" s="158" customFormat="1" ht="12.75" x14ac:dyDescent="0.2">
      <c r="A1016" s="323"/>
      <c r="B1016" s="326">
        <f>B1014+1</f>
        <v>471</v>
      </c>
      <c r="C1016" s="601" t="s">
        <v>448</v>
      </c>
      <c r="D1016" s="593" t="s">
        <v>1504</v>
      </c>
      <c r="E1016" s="593"/>
      <c r="F1016" s="593"/>
      <c r="G1016" s="593"/>
      <c r="H1016" s="594" t="s">
        <v>170</v>
      </c>
      <c r="I1016" s="323"/>
      <c r="J1016" s="323"/>
      <c r="K1016" s="327">
        <v>33.47</v>
      </c>
      <c r="L1016" s="327">
        <v>33.75</v>
      </c>
      <c r="M1016" s="327">
        <v>34.58</v>
      </c>
      <c r="N1016" s="327">
        <v>0</v>
      </c>
      <c r="O1016" s="327">
        <v>34.58</v>
      </c>
      <c r="P1016" s="327">
        <v>34.58</v>
      </c>
      <c r="Q1016" s="327">
        <v>34.869999999999997</v>
      </c>
      <c r="R1016" s="327">
        <v>42.84</v>
      </c>
      <c r="S1016" s="327"/>
      <c r="T1016" s="327"/>
      <c r="U1016" s="327"/>
      <c r="V1016" s="327"/>
      <c r="W1016" s="327"/>
      <c r="X1016" s="327"/>
      <c r="Y1016" s="327"/>
      <c r="Z1016" s="327"/>
      <c r="AA1016" s="327"/>
      <c r="AB1016" s="327"/>
      <c r="AC1016" s="327"/>
      <c r="AD1016" s="327"/>
      <c r="AE1016" s="327"/>
      <c r="AF1016" s="327"/>
      <c r="AG1016" s="327"/>
      <c r="AH1016" s="327"/>
      <c r="AI1016" s="327"/>
      <c r="AJ1016" s="327"/>
      <c r="AK1016" s="327"/>
      <c r="AL1016" s="327"/>
      <c r="AM1016" s="327"/>
      <c r="AN1016" s="327"/>
      <c r="AO1016" s="327"/>
      <c r="AP1016" s="327"/>
      <c r="AQ1016" s="327"/>
      <c r="AR1016" s="327"/>
      <c r="AS1016" s="327"/>
      <c r="AT1016" s="327"/>
      <c r="AU1016" s="327">
        <v>42.84</v>
      </c>
      <c r="AV1016" s="327"/>
      <c r="AW1016" s="327"/>
      <c r="AX1016" s="327"/>
      <c r="AY1016" s="327"/>
      <c r="AZ1016" s="327"/>
      <c r="BA1016" s="327"/>
      <c r="BB1016" s="327"/>
      <c r="BC1016" s="327"/>
      <c r="BD1016" s="327"/>
      <c r="BE1016" s="327"/>
      <c r="BF1016" s="327"/>
      <c r="BG1016" s="327"/>
      <c r="BH1016" s="327"/>
      <c r="BI1016" s="327"/>
      <c r="BJ1016" s="327"/>
      <c r="BK1016" s="327"/>
      <c r="BL1016" s="330"/>
      <c r="BM1016" s="330"/>
      <c r="BN1016" s="330"/>
      <c r="BO1016" s="330"/>
      <c r="BP1016" s="77"/>
    </row>
    <row r="1017" spans="1:68" s="158" customFormat="1" ht="12.75" x14ac:dyDescent="0.2">
      <c r="A1017" s="322"/>
      <c r="B1017" s="322"/>
      <c r="C1017" s="601"/>
      <c r="D1017" s="593"/>
      <c r="E1017" s="593"/>
      <c r="F1017" s="593"/>
      <c r="G1017" s="593"/>
      <c r="H1017" s="594"/>
      <c r="I1017" s="328" t="s">
        <v>156</v>
      </c>
      <c r="J1017" s="324">
        <v>0.26300000000000001</v>
      </c>
      <c r="K1017" s="325"/>
      <c r="L1017" s="330">
        <v>0.28000000000000114</v>
      </c>
      <c r="M1017" s="330">
        <v>33.47</v>
      </c>
      <c r="N1017" s="330">
        <v>0</v>
      </c>
      <c r="O1017" s="330">
        <v>33.47</v>
      </c>
      <c r="P1017" s="325"/>
      <c r="Q1017" s="330">
        <v>0.28999999999999998</v>
      </c>
      <c r="R1017" s="325"/>
      <c r="S1017" s="325"/>
      <c r="T1017" s="325"/>
      <c r="U1017" s="325"/>
      <c r="V1017" s="325"/>
      <c r="W1017" s="325"/>
      <c r="X1017" s="325"/>
      <c r="Y1017" s="325"/>
      <c r="Z1017" s="325"/>
      <c r="AA1017" s="325"/>
      <c r="AB1017" s="325"/>
      <c r="AC1017" s="325"/>
      <c r="AD1017" s="325"/>
      <c r="AE1017" s="325"/>
      <c r="AF1017" s="325"/>
      <c r="AG1017" s="325"/>
      <c r="AH1017" s="325"/>
      <c r="AI1017" s="325"/>
      <c r="AJ1017" s="325"/>
      <c r="AK1017" s="325"/>
      <c r="AL1017" s="325"/>
      <c r="AM1017" s="325"/>
      <c r="AN1017" s="325"/>
      <c r="AO1017" s="325"/>
      <c r="AP1017" s="325"/>
      <c r="AQ1017" s="325"/>
      <c r="AR1017" s="325"/>
      <c r="AS1017" s="325"/>
      <c r="AT1017" s="325"/>
      <c r="AU1017" s="331">
        <v>0.26300000000000001</v>
      </c>
      <c r="AV1017" s="325"/>
      <c r="AW1017" s="325"/>
      <c r="AX1017" s="325"/>
      <c r="AY1017" s="325"/>
      <c r="AZ1017" s="325"/>
      <c r="BA1017" s="325"/>
      <c r="BB1017" s="325"/>
      <c r="BC1017" s="325"/>
      <c r="BD1017" s="325"/>
      <c r="BE1017" s="325"/>
      <c r="BF1017" s="325"/>
      <c r="BG1017" s="325"/>
      <c r="BH1017" s="325"/>
      <c r="BI1017" s="325"/>
      <c r="BJ1017" s="325"/>
      <c r="BK1017" s="325"/>
      <c r="BL1017" s="325"/>
      <c r="BM1017" s="325"/>
      <c r="BN1017" s="325"/>
      <c r="BO1017" s="325"/>
      <c r="BP1017"/>
    </row>
    <row r="1018" spans="1:68" s="158" customFormat="1" ht="12.75" x14ac:dyDescent="0.2">
      <c r="A1018" s="323"/>
      <c r="B1018" s="320">
        <v>472</v>
      </c>
      <c r="C1018" s="601" t="s">
        <v>448</v>
      </c>
      <c r="D1018" s="596" t="s">
        <v>1505</v>
      </c>
      <c r="E1018" s="596"/>
      <c r="F1018" s="596"/>
      <c r="G1018" s="596"/>
      <c r="H1018" s="594" t="s">
        <v>149</v>
      </c>
      <c r="I1018" s="323"/>
      <c r="J1018" s="323"/>
      <c r="K1018" s="327">
        <v>51.28</v>
      </c>
      <c r="L1018" s="327">
        <v>51.28</v>
      </c>
      <c r="M1018" s="327">
        <v>52.98</v>
      </c>
      <c r="N1018" s="327">
        <v>0</v>
      </c>
      <c r="O1018" s="327">
        <v>52.98</v>
      </c>
      <c r="P1018" s="327">
        <v>52.98</v>
      </c>
      <c r="Q1018" s="327">
        <v>52.98</v>
      </c>
      <c r="R1018" s="327">
        <v>65.09</v>
      </c>
      <c r="S1018" s="327"/>
      <c r="T1018" s="327"/>
      <c r="U1018" s="327"/>
      <c r="V1018" s="327"/>
      <c r="W1018" s="327"/>
      <c r="X1018" s="327"/>
      <c r="Y1018" s="327"/>
      <c r="Z1018" s="327"/>
      <c r="AA1018" s="327"/>
      <c r="AB1018" s="327"/>
      <c r="AC1018" s="327"/>
      <c r="AD1018" s="327"/>
      <c r="AE1018" s="327"/>
      <c r="AF1018" s="327"/>
      <c r="AG1018" s="327"/>
      <c r="AH1018" s="327"/>
      <c r="AI1018" s="327"/>
      <c r="AJ1018" s="327"/>
      <c r="AK1018" s="327"/>
      <c r="AL1018" s="327"/>
      <c r="AM1018" s="327"/>
      <c r="AN1018" s="327"/>
      <c r="AO1018" s="327"/>
      <c r="AP1018" s="327"/>
      <c r="AQ1018" s="327"/>
      <c r="AR1018" s="327"/>
      <c r="AS1018" s="327"/>
      <c r="AT1018" s="327"/>
      <c r="AU1018" s="327">
        <v>65.09</v>
      </c>
      <c r="AV1018" s="327"/>
      <c r="AW1018" s="327"/>
      <c r="AX1018" s="327"/>
      <c r="AY1018" s="327"/>
      <c r="AZ1018" s="327"/>
      <c r="BA1018" s="327"/>
      <c r="BB1018" s="327"/>
      <c r="BC1018" s="327"/>
      <c r="BD1018" s="327"/>
      <c r="BE1018" s="327"/>
      <c r="BF1018" s="327"/>
      <c r="BG1018" s="327"/>
      <c r="BH1018" s="327"/>
      <c r="BI1018" s="327"/>
      <c r="BJ1018" s="327"/>
      <c r="BK1018" s="327"/>
      <c r="BL1018" s="330"/>
      <c r="BM1018" s="330"/>
      <c r="BN1018" s="330"/>
      <c r="BO1018" s="330"/>
      <c r="BP1018" s="77"/>
    </row>
    <row r="1019" spans="1:68" s="158" customFormat="1" ht="12.75" x14ac:dyDescent="0.2">
      <c r="A1019" s="322"/>
      <c r="B1019" s="322"/>
      <c r="C1019" s="601"/>
      <c r="D1019" s="596"/>
      <c r="E1019" s="596"/>
      <c r="F1019" s="596"/>
      <c r="G1019" s="596"/>
      <c r="H1019" s="594"/>
      <c r="I1019" s="328" t="s">
        <v>156</v>
      </c>
      <c r="J1019" s="324">
        <v>0.26821</v>
      </c>
      <c r="K1019" s="325"/>
      <c r="L1019" s="330">
        <v>0</v>
      </c>
      <c r="M1019" s="330">
        <v>51.28</v>
      </c>
      <c r="N1019" s="330">
        <v>0</v>
      </c>
      <c r="O1019" s="330">
        <v>51.28</v>
      </c>
      <c r="P1019" s="325"/>
      <c r="Q1019" s="330"/>
      <c r="R1019" s="325"/>
      <c r="S1019" s="325"/>
      <c r="T1019" s="325"/>
      <c r="U1019" s="325"/>
      <c r="V1019" s="325"/>
      <c r="W1019" s="325"/>
      <c r="X1019" s="325"/>
      <c r="Y1019" s="325"/>
      <c r="Z1019" s="325"/>
      <c r="AA1019" s="325"/>
      <c r="AB1019" s="325"/>
      <c r="AC1019" s="325"/>
      <c r="AD1019" s="325"/>
      <c r="AE1019" s="325"/>
      <c r="AF1019" s="325"/>
      <c r="AG1019" s="325"/>
      <c r="AH1019" s="325"/>
      <c r="AI1019" s="325"/>
      <c r="AJ1019" s="325"/>
      <c r="AK1019" s="325"/>
      <c r="AL1019" s="325"/>
      <c r="AM1019" s="325"/>
      <c r="AN1019" s="325"/>
      <c r="AO1019" s="325"/>
      <c r="AP1019" s="325"/>
      <c r="AQ1019" s="325"/>
      <c r="AR1019" s="325"/>
      <c r="AS1019" s="325"/>
      <c r="AT1019" s="325"/>
      <c r="AU1019" s="331">
        <v>0.26821</v>
      </c>
      <c r="AV1019" s="325"/>
      <c r="AW1019" s="325"/>
      <c r="AX1019" s="325"/>
      <c r="AY1019" s="325"/>
      <c r="AZ1019" s="325"/>
      <c r="BA1019" s="325"/>
      <c r="BB1019" s="325"/>
      <c r="BC1019" s="325"/>
      <c r="BD1019" s="325"/>
      <c r="BE1019" s="325"/>
      <c r="BF1019" s="325"/>
      <c r="BG1019" s="325"/>
      <c r="BH1019" s="325"/>
      <c r="BI1019" s="325"/>
      <c r="BJ1019" s="325"/>
      <c r="BK1019" s="325"/>
      <c r="BL1019" s="325"/>
      <c r="BM1019" s="325"/>
      <c r="BN1019" s="325"/>
      <c r="BO1019" s="325"/>
      <c r="BP1019"/>
    </row>
    <row r="1020" spans="1:68" s="158" customFormat="1" ht="12.75" x14ac:dyDescent="0.2">
      <c r="A1020" s="323"/>
      <c r="B1020" s="326">
        <f t="shared" ref="B1020" si="27">B1018+1</f>
        <v>473</v>
      </c>
      <c r="C1020" s="601" t="s">
        <v>448</v>
      </c>
      <c r="D1020" s="596" t="s">
        <v>1391</v>
      </c>
      <c r="E1020" s="596"/>
      <c r="F1020" s="596"/>
      <c r="G1020" s="596"/>
      <c r="H1020" s="594" t="s">
        <v>202</v>
      </c>
      <c r="I1020" s="323"/>
      <c r="J1020" s="323"/>
      <c r="K1020" s="327">
        <v>122.88</v>
      </c>
      <c r="L1020" s="327">
        <v>123.53</v>
      </c>
      <c r="M1020" s="327">
        <v>126.96</v>
      </c>
      <c r="N1020" s="327">
        <v>0</v>
      </c>
      <c r="O1020" s="327">
        <v>126.96</v>
      </c>
      <c r="P1020" s="327">
        <v>126.96</v>
      </c>
      <c r="Q1020" s="327">
        <v>127.63</v>
      </c>
      <c r="R1020" s="327">
        <v>156.80000000000001</v>
      </c>
      <c r="S1020" s="327"/>
      <c r="T1020" s="327"/>
      <c r="U1020" s="327"/>
      <c r="V1020" s="327"/>
      <c r="W1020" s="327"/>
      <c r="X1020" s="327"/>
      <c r="Y1020" s="327"/>
      <c r="Z1020" s="327"/>
      <c r="AA1020" s="327"/>
      <c r="AB1020" s="327"/>
      <c r="AC1020" s="327"/>
      <c r="AD1020" s="327"/>
      <c r="AE1020" s="327"/>
      <c r="AF1020" s="327"/>
      <c r="AG1020" s="327"/>
      <c r="AH1020" s="327"/>
      <c r="AI1020" s="327"/>
      <c r="AJ1020" s="327"/>
      <c r="AK1020" s="327"/>
      <c r="AL1020" s="327"/>
      <c r="AM1020" s="327"/>
      <c r="AN1020" s="327"/>
      <c r="AO1020" s="327"/>
      <c r="AP1020" s="327"/>
      <c r="AQ1020" s="327"/>
      <c r="AR1020" s="327"/>
      <c r="AS1020" s="327"/>
      <c r="AT1020" s="327"/>
      <c r="AU1020" s="327">
        <v>156.80000000000001</v>
      </c>
      <c r="AV1020" s="327"/>
      <c r="AW1020" s="327"/>
      <c r="AX1020" s="327"/>
      <c r="AY1020" s="327"/>
      <c r="AZ1020" s="327"/>
      <c r="BA1020" s="327"/>
      <c r="BB1020" s="327"/>
      <c r="BC1020" s="327"/>
      <c r="BD1020" s="327"/>
      <c r="BE1020" s="327"/>
      <c r="BF1020" s="327"/>
      <c r="BG1020" s="327"/>
      <c r="BH1020" s="327"/>
      <c r="BI1020" s="327"/>
      <c r="BJ1020" s="327"/>
      <c r="BK1020" s="327"/>
      <c r="BL1020" s="330"/>
      <c r="BM1020" s="330"/>
      <c r="BN1020" s="330"/>
      <c r="BO1020" s="330"/>
      <c r="BP1020" s="77"/>
    </row>
    <row r="1021" spans="1:68" s="158" customFormat="1" ht="12.75" x14ac:dyDescent="0.2">
      <c r="A1021" s="322"/>
      <c r="B1021" s="322"/>
      <c r="C1021" s="601"/>
      <c r="D1021" s="596"/>
      <c r="E1021" s="596"/>
      <c r="F1021" s="596"/>
      <c r="G1021" s="596"/>
      <c r="H1021" s="594"/>
      <c r="I1021" s="328" t="s">
        <v>178</v>
      </c>
      <c r="J1021" s="324">
        <v>9.9000000000000008E-3</v>
      </c>
      <c r="K1021" s="325"/>
      <c r="L1021" s="330">
        <v>0.65000000000000568</v>
      </c>
      <c r="M1021" s="330">
        <v>122.88</v>
      </c>
      <c r="N1021" s="330">
        <v>0</v>
      </c>
      <c r="O1021" s="330">
        <v>122.88</v>
      </c>
      <c r="P1021" s="325"/>
      <c r="Q1021" s="330">
        <v>0.67</v>
      </c>
      <c r="R1021" s="325"/>
      <c r="S1021" s="325"/>
      <c r="T1021" s="325"/>
      <c r="U1021" s="325"/>
      <c r="V1021" s="325"/>
      <c r="W1021" s="325"/>
      <c r="X1021" s="325"/>
      <c r="Y1021" s="325"/>
      <c r="Z1021" s="325"/>
      <c r="AA1021" s="325"/>
      <c r="AB1021" s="325"/>
      <c r="AC1021" s="325"/>
      <c r="AD1021" s="325"/>
      <c r="AE1021" s="325"/>
      <c r="AF1021" s="325"/>
      <c r="AG1021" s="325"/>
      <c r="AH1021" s="325"/>
      <c r="AI1021" s="325"/>
      <c r="AJ1021" s="325"/>
      <c r="AK1021" s="325"/>
      <c r="AL1021" s="325"/>
      <c r="AM1021" s="325"/>
      <c r="AN1021" s="325"/>
      <c r="AO1021" s="325"/>
      <c r="AP1021" s="325"/>
      <c r="AQ1021" s="325"/>
      <c r="AR1021" s="325"/>
      <c r="AS1021" s="325"/>
      <c r="AT1021" s="325"/>
      <c r="AU1021" s="331">
        <v>9.9000000000000008E-3</v>
      </c>
      <c r="AV1021" s="325"/>
      <c r="AW1021" s="325"/>
      <c r="AX1021" s="325"/>
      <c r="AY1021" s="325"/>
      <c r="AZ1021" s="325"/>
      <c r="BA1021" s="325"/>
      <c r="BB1021" s="325"/>
      <c r="BC1021" s="325"/>
      <c r="BD1021" s="325"/>
      <c r="BE1021" s="325"/>
      <c r="BF1021" s="325"/>
      <c r="BG1021" s="325"/>
      <c r="BH1021" s="325"/>
      <c r="BI1021" s="325"/>
      <c r="BJ1021" s="325"/>
      <c r="BK1021" s="325"/>
      <c r="BL1021" s="325"/>
      <c r="BM1021" s="325"/>
      <c r="BN1021" s="325"/>
      <c r="BO1021" s="325"/>
      <c r="BP1021"/>
    </row>
    <row r="1022" spans="1:68" s="158" customFormat="1" ht="12.75" x14ac:dyDescent="0.2">
      <c r="A1022" s="323"/>
      <c r="B1022" s="320">
        <v>474</v>
      </c>
      <c r="C1022" s="601" t="s">
        <v>448</v>
      </c>
      <c r="D1022" s="593" t="s">
        <v>1506</v>
      </c>
      <c r="E1022" s="593"/>
      <c r="F1022" s="593"/>
      <c r="G1022" s="593"/>
      <c r="H1022" s="594" t="s">
        <v>1116</v>
      </c>
      <c r="I1022" s="323"/>
      <c r="J1022" s="323"/>
      <c r="K1022" s="327">
        <v>6.03</v>
      </c>
      <c r="L1022" s="327">
        <v>6.1</v>
      </c>
      <c r="M1022" s="327">
        <v>6.23</v>
      </c>
      <c r="N1022" s="327">
        <v>0</v>
      </c>
      <c r="O1022" s="327">
        <v>6.23</v>
      </c>
      <c r="P1022" s="327">
        <v>6.23</v>
      </c>
      <c r="Q1022" s="327">
        <v>6.3000000000000007</v>
      </c>
      <c r="R1022" s="327">
        <v>7.74</v>
      </c>
      <c r="S1022" s="327"/>
      <c r="T1022" s="327"/>
      <c r="U1022" s="327"/>
      <c r="V1022" s="327"/>
      <c r="W1022" s="327"/>
      <c r="X1022" s="327"/>
      <c r="Y1022" s="327"/>
      <c r="Z1022" s="327"/>
      <c r="AA1022" s="327"/>
      <c r="AB1022" s="327"/>
      <c r="AC1022" s="327"/>
      <c r="AD1022" s="327"/>
      <c r="AE1022" s="327"/>
      <c r="AF1022" s="327"/>
      <c r="AG1022" s="327"/>
      <c r="AH1022" s="327"/>
      <c r="AI1022" s="327"/>
      <c r="AJ1022" s="327"/>
      <c r="AK1022" s="327"/>
      <c r="AL1022" s="327"/>
      <c r="AM1022" s="327"/>
      <c r="AN1022" s="327"/>
      <c r="AO1022" s="327"/>
      <c r="AP1022" s="327"/>
      <c r="AQ1022" s="327"/>
      <c r="AR1022" s="327"/>
      <c r="AS1022" s="327"/>
      <c r="AT1022" s="327"/>
      <c r="AU1022" s="327">
        <v>7.74</v>
      </c>
      <c r="AV1022" s="327"/>
      <c r="AW1022" s="327"/>
      <c r="AX1022" s="327"/>
      <c r="AY1022" s="327"/>
      <c r="AZ1022" s="327"/>
      <c r="BA1022" s="327"/>
      <c r="BB1022" s="327"/>
      <c r="BC1022" s="327"/>
      <c r="BD1022" s="327"/>
      <c r="BE1022" s="327"/>
      <c r="BF1022" s="327"/>
      <c r="BG1022" s="327"/>
      <c r="BH1022" s="327"/>
      <c r="BI1022" s="327"/>
      <c r="BJ1022" s="327"/>
      <c r="BK1022" s="327"/>
      <c r="BL1022" s="330"/>
      <c r="BM1022" s="330"/>
      <c r="BN1022" s="330"/>
      <c r="BO1022" s="330"/>
      <c r="BP1022" s="77"/>
    </row>
    <row r="1023" spans="1:68" s="158" customFormat="1" ht="12.75" x14ac:dyDescent="0.2">
      <c r="A1023" s="322"/>
      <c r="B1023" s="322"/>
      <c r="C1023" s="601"/>
      <c r="D1023" s="593"/>
      <c r="E1023" s="593"/>
      <c r="F1023" s="593"/>
      <c r="G1023" s="593"/>
      <c r="H1023" s="594"/>
      <c r="I1023" s="328" t="s">
        <v>82</v>
      </c>
      <c r="J1023" s="324">
        <v>0.50600000000000001</v>
      </c>
      <c r="K1023" s="325"/>
      <c r="L1023" s="330">
        <v>6.9999999999999396E-2</v>
      </c>
      <c r="M1023" s="330">
        <v>6.03</v>
      </c>
      <c r="N1023" s="330">
        <v>0</v>
      </c>
      <c r="O1023" s="330">
        <v>6.03</v>
      </c>
      <c r="P1023" s="325"/>
      <c r="Q1023" s="330">
        <v>7.0000000000000007E-2</v>
      </c>
      <c r="R1023" s="325"/>
      <c r="S1023" s="325"/>
      <c r="T1023" s="325"/>
      <c r="U1023" s="325"/>
      <c r="V1023" s="325"/>
      <c r="W1023" s="325"/>
      <c r="X1023" s="325"/>
      <c r="Y1023" s="325"/>
      <c r="Z1023" s="325"/>
      <c r="AA1023" s="325"/>
      <c r="AB1023" s="325"/>
      <c r="AC1023" s="325"/>
      <c r="AD1023" s="325"/>
      <c r="AE1023" s="325"/>
      <c r="AF1023" s="325"/>
      <c r="AG1023" s="325"/>
      <c r="AH1023" s="325"/>
      <c r="AI1023" s="325"/>
      <c r="AJ1023" s="325"/>
      <c r="AK1023" s="325"/>
      <c r="AL1023" s="325"/>
      <c r="AM1023" s="325"/>
      <c r="AN1023" s="325"/>
      <c r="AO1023" s="325"/>
      <c r="AP1023" s="325"/>
      <c r="AQ1023" s="325"/>
      <c r="AR1023" s="325"/>
      <c r="AS1023" s="325"/>
      <c r="AT1023" s="325"/>
      <c r="AU1023" s="331">
        <v>0.50600000000000001</v>
      </c>
      <c r="AV1023" s="325"/>
      <c r="AW1023" s="325"/>
      <c r="AX1023" s="325"/>
      <c r="AY1023" s="325"/>
      <c r="AZ1023" s="325"/>
      <c r="BA1023" s="325"/>
      <c r="BB1023" s="325"/>
      <c r="BC1023" s="325"/>
      <c r="BD1023" s="325"/>
      <c r="BE1023" s="325"/>
      <c r="BF1023" s="325"/>
      <c r="BG1023" s="325"/>
      <c r="BH1023" s="325"/>
      <c r="BI1023" s="325"/>
      <c r="BJ1023" s="325"/>
      <c r="BK1023" s="325"/>
      <c r="BL1023" s="325"/>
      <c r="BM1023" s="325"/>
      <c r="BN1023" s="325"/>
      <c r="BO1023" s="325"/>
      <c r="BP1023"/>
    </row>
    <row r="1024" spans="1:68" s="158" customFormat="1" ht="12.75" x14ac:dyDescent="0.2">
      <c r="A1024" s="323"/>
      <c r="B1024" s="326">
        <f t="shared" ref="B1024" si="28">B1022+1</f>
        <v>475</v>
      </c>
      <c r="C1024" s="601" t="s">
        <v>154</v>
      </c>
      <c r="D1024" s="596" t="s">
        <v>155</v>
      </c>
      <c r="E1024" s="596"/>
      <c r="F1024" s="596"/>
      <c r="G1024" s="596"/>
      <c r="H1024" s="594" t="s">
        <v>1117</v>
      </c>
      <c r="I1024" s="323"/>
      <c r="J1024" s="323"/>
      <c r="K1024" s="327">
        <v>304.91000000000003</v>
      </c>
      <c r="L1024" s="327">
        <v>308.3</v>
      </c>
      <c r="M1024" s="327">
        <v>315.02999999999997</v>
      </c>
      <c r="N1024" s="327">
        <v>0</v>
      </c>
      <c r="O1024" s="327">
        <v>315.02999999999997</v>
      </c>
      <c r="P1024" s="327">
        <v>315.02999999999997</v>
      </c>
      <c r="Q1024" s="327">
        <v>318.52999999999997</v>
      </c>
      <c r="R1024" s="327">
        <v>391.34</v>
      </c>
      <c r="S1024" s="327"/>
      <c r="T1024" s="327"/>
      <c r="U1024" s="327"/>
      <c r="V1024" s="327"/>
      <c r="W1024" s="327"/>
      <c r="X1024" s="327"/>
      <c r="Y1024" s="327"/>
      <c r="Z1024" s="327"/>
      <c r="AA1024" s="327"/>
      <c r="AB1024" s="327"/>
      <c r="AC1024" s="327"/>
      <c r="AD1024" s="327"/>
      <c r="AE1024" s="327"/>
      <c r="AF1024" s="327"/>
      <c r="AG1024" s="327"/>
      <c r="AH1024" s="327"/>
      <c r="AI1024" s="327"/>
      <c r="AJ1024" s="327"/>
      <c r="AK1024" s="327"/>
      <c r="AL1024" s="327"/>
      <c r="AM1024" s="327"/>
      <c r="AN1024" s="327"/>
      <c r="AO1024" s="327"/>
      <c r="AP1024" s="327"/>
      <c r="AQ1024" s="327"/>
      <c r="AR1024" s="327"/>
      <c r="AS1024" s="327"/>
      <c r="AT1024" s="327"/>
      <c r="AU1024" s="327">
        <v>391.34</v>
      </c>
      <c r="AV1024" s="327"/>
      <c r="AW1024" s="327"/>
      <c r="AX1024" s="327"/>
      <c r="AY1024" s="327"/>
      <c r="AZ1024" s="327"/>
      <c r="BA1024" s="327"/>
      <c r="BB1024" s="327"/>
      <c r="BC1024" s="327"/>
      <c r="BD1024" s="327"/>
      <c r="BE1024" s="327"/>
      <c r="BF1024" s="327"/>
      <c r="BG1024" s="327"/>
      <c r="BH1024" s="327"/>
      <c r="BI1024" s="327"/>
      <c r="BJ1024" s="327"/>
      <c r="BK1024" s="327"/>
      <c r="BL1024" s="330"/>
      <c r="BM1024" s="330"/>
      <c r="BN1024" s="330"/>
      <c r="BO1024" s="330"/>
      <c r="BP1024" s="77"/>
    </row>
    <row r="1025" spans="1:68" s="158" customFormat="1" ht="12.75" x14ac:dyDescent="0.2">
      <c r="A1025" s="322"/>
      <c r="B1025" s="322"/>
      <c r="C1025" s="601"/>
      <c r="D1025" s="596"/>
      <c r="E1025" s="596"/>
      <c r="F1025" s="596"/>
      <c r="G1025" s="596"/>
      <c r="H1025" s="594"/>
      <c r="I1025" s="328" t="s">
        <v>156</v>
      </c>
      <c r="J1025" s="324">
        <v>7.3040000000000003</v>
      </c>
      <c r="K1025" s="325"/>
      <c r="L1025" s="330">
        <v>3.3899999999999864</v>
      </c>
      <c r="M1025" s="330">
        <v>304.91000000000003</v>
      </c>
      <c r="N1025" s="330">
        <v>0</v>
      </c>
      <c r="O1025" s="330">
        <v>304.91000000000003</v>
      </c>
      <c r="P1025" s="325"/>
      <c r="Q1025" s="330">
        <v>3.5</v>
      </c>
      <c r="R1025" s="325"/>
      <c r="S1025" s="325"/>
      <c r="T1025" s="325"/>
      <c r="U1025" s="325"/>
      <c r="V1025" s="325"/>
      <c r="W1025" s="325"/>
      <c r="X1025" s="325"/>
      <c r="Y1025" s="325"/>
      <c r="Z1025" s="325"/>
      <c r="AA1025" s="325"/>
      <c r="AB1025" s="325"/>
      <c r="AC1025" s="325"/>
      <c r="AD1025" s="325"/>
      <c r="AE1025" s="325"/>
      <c r="AF1025" s="325"/>
      <c r="AG1025" s="325"/>
      <c r="AH1025" s="325"/>
      <c r="AI1025" s="325"/>
      <c r="AJ1025" s="325"/>
      <c r="AK1025" s="325"/>
      <c r="AL1025" s="325"/>
      <c r="AM1025" s="325"/>
      <c r="AN1025" s="325"/>
      <c r="AO1025" s="325"/>
      <c r="AP1025" s="325"/>
      <c r="AQ1025" s="325"/>
      <c r="AR1025" s="325"/>
      <c r="AS1025" s="325"/>
      <c r="AT1025" s="325"/>
      <c r="AU1025" s="331">
        <v>7.3040000000000003</v>
      </c>
      <c r="AV1025" s="325"/>
      <c r="AW1025" s="325"/>
      <c r="AX1025" s="325"/>
      <c r="AY1025" s="325"/>
      <c r="AZ1025" s="325"/>
      <c r="BA1025" s="325"/>
      <c r="BB1025" s="325"/>
      <c r="BC1025" s="325"/>
      <c r="BD1025" s="325"/>
      <c r="BE1025" s="325"/>
      <c r="BF1025" s="325"/>
      <c r="BG1025" s="325"/>
      <c r="BH1025" s="325"/>
      <c r="BI1025" s="325"/>
      <c r="BJ1025" s="325"/>
      <c r="BK1025" s="325"/>
      <c r="BL1025" s="325"/>
      <c r="BM1025" s="325"/>
      <c r="BN1025" s="325"/>
      <c r="BO1025" s="325"/>
      <c r="BP1025"/>
    </row>
    <row r="1026" spans="1:68" s="158" customFormat="1" ht="12.75" x14ac:dyDescent="0.2">
      <c r="A1026" s="323"/>
      <c r="B1026" s="320">
        <v>476</v>
      </c>
      <c r="C1026" s="601" t="s">
        <v>154</v>
      </c>
      <c r="D1026" s="596" t="s">
        <v>1411</v>
      </c>
      <c r="E1026" s="596"/>
      <c r="F1026" s="596"/>
      <c r="G1026" s="596"/>
      <c r="H1026" s="594" t="s">
        <v>1118</v>
      </c>
      <c r="I1026" s="323"/>
      <c r="J1026" s="323"/>
      <c r="K1026" s="327">
        <v>158.88999999999999</v>
      </c>
      <c r="L1026" s="327">
        <v>160.66</v>
      </c>
      <c r="M1026" s="327">
        <v>164.17</v>
      </c>
      <c r="N1026" s="327">
        <v>0</v>
      </c>
      <c r="O1026" s="327">
        <v>164.17</v>
      </c>
      <c r="P1026" s="327">
        <v>164.17</v>
      </c>
      <c r="Q1026" s="327">
        <v>166</v>
      </c>
      <c r="R1026" s="327">
        <v>203.95</v>
      </c>
      <c r="S1026" s="327"/>
      <c r="T1026" s="327"/>
      <c r="U1026" s="327"/>
      <c r="V1026" s="327"/>
      <c r="W1026" s="327"/>
      <c r="X1026" s="327"/>
      <c r="Y1026" s="327"/>
      <c r="Z1026" s="327"/>
      <c r="AA1026" s="327"/>
      <c r="AB1026" s="327"/>
      <c r="AC1026" s="327"/>
      <c r="AD1026" s="327"/>
      <c r="AE1026" s="327"/>
      <c r="AF1026" s="327"/>
      <c r="AG1026" s="327"/>
      <c r="AH1026" s="327"/>
      <c r="AI1026" s="327"/>
      <c r="AJ1026" s="327"/>
      <c r="AK1026" s="327"/>
      <c r="AL1026" s="327"/>
      <c r="AM1026" s="327"/>
      <c r="AN1026" s="327"/>
      <c r="AO1026" s="327"/>
      <c r="AP1026" s="327"/>
      <c r="AQ1026" s="327"/>
      <c r="AR1026" s="327"/>
      <c r="AS1026" s="327"/>
      <c r="AT1026" s="327"/>
      <c r="AU1026" s="327">
        <v>203.95</v>
      </c>
      <c r="AV1026" s="327"/>
      <c r="AW1026" s="327"/>
      <c r="AX1026" s="327"/>
      <c r="AY1026" s="327"/>
      <c r="AZ1026" s="327"/>
      <c r="BA1026" s="327"/>
      <c r="BB1026" s="327"/>
      <c r="BC1026" s="327"/>
      <c r="BD1026" s="327"/>
      <c r="BE1026" s="327"/>
      <c r="BF1026" s="327"/>
      <c r="BG1026" s="327"/>
      <c r="BH1026" s="327"/>
      <c r="BI1026" s="327"/>
      <c r="BJ1026" s="327"/>
      <c r="BK1026" s="327"/>
      <c r="BL1026" s="330"/>
      <c r="BM1026" s="330"/>
      <c r="BN1026" s="330"/>
      <c r="BO1026" s="330"/>
      <c r="BP1026" s="77"/>
    </row>
    <row r="1027" spans="1:68" s="158" customFormat="1" ht="12.75" x14ac:dyDescent="0.2">
      <c r="A1027" s="322"/>
      <c r="B1027" s="322"/>
      <c r="C1027" s="601"/>
      <c r="D1027" s="596"/>
      <c r="E1027" s="596"/>
      <c r="F1027" s="596"/>
      <c r="G1027" s="596"/>
      <c r="H1027" s="594"/>
      <c r="I1027" s="328" t="s">
        <v>156</v>
      </c>
      <c r="J1027" s="324">
        <v>6.6230000000000002</v>
      </c>
      <c r="K1027" s="325"/>
      <c r="L1027" s="330">
        <v>1.7700000000000102</v>
      </c>
      <c r="M1027" s="330">
        <v>158.88999999999999</v>
      </c>
      <c r="N1027" s="330">
        <v>0</v>
      </c>
      <c r="O1027" s="330">
        <v>158.88999999999999</v>
      </c>
      <c r="P1027" s="325"/>
      <c r="Q1027" s="330">
        <v>1.83</v>
      </c>
      <c r="R1027" s="325"/>
      <c r="S1027" s="325"/>
      <c r="T1027" s="325"/>
      <c r="U1027" s="325"/>
      <c r="V1027" s="325"/>
      <c r="W1027" s="325"/>
      <c r="X1027" s="325"/>
      <c r="Y1027" s="325"/>
      <c r="Z1027" s="325"/>
      <c r="AA1027" s="325"/>
      <c r="AB1027" s="325"/>
      <c r="AC1027" s="325"/>
      <c r="AD1027" s="325"/>
      <c r="AE1027" s="325"/>
      <c r="AF1027" s="325"/>
      <c r="AG1027" s="325"/>
      <c r="AH1027" s="325"/>
      <c r="AI1027" s="325"/>
      <c r="AJ1027" s="325"/>
      <c r="AK1027" s="325"/>
      <c r="AL1027" s="325"/>
      <c r="AM1027" s="325"/>
      <c r="AN1027" s="325"/>
      <c r="AO1027" s="325"/>
      <c r="AP1027" s="325"/>
      <c r="AQ1027" s="325"/>
      <c r="AR1027" s="325"/>
      <c r="AS1027" s="325"/>
      <c r="AT1027" s="325"/>
      <c r="AU1027" s="331">
        <v>6.6230000000000002</v>
      </c>
      <c r="AV1027" s="325"/>
      <c r="AW1027" s="325"/>
      <c r="AX1027" s="325"/>
      <c r="AY1027" s="325"/>
      <c r="AZ1027" s="325"/>
      <c r="BA1027" s="325"/>
      <c r="BB1027" s="325"/>
      <c r="BC1027" s="325"/>
      <c r="BD1027" s="325"/>
      <c r="BE1027" s="325"/>
      <c r="BF1027" s="325"/>
      <c r="BG1027" s="325"/>
      <c r="BH1027" s="325"/>
      <c r="BI1027" s="325"/>
      <c r="BJ1027" s="325"/>
      <c r="BK1027" s="325"/>
      <c r="BL1027" s="325"/>
      <c r="BM1027" s="325"/>
      <c r="BN1027" s="325"/>
      <c r="BO1027" s="325"/>
      <c r="BP1027"/>
    </row>
    <row r="1028" spans="1:68" s="158" customFormat="1" ht="12.75" x14ac:dyDescent="0.2">
      <c r="A1028" s="343"/>
      <c r="B1028" s="343"/>
      <c r="C1028" s="344" t="s">
        <v>1507</v>
      </c>
      <c r="D1028" s="612" t="s">
        <v>1543</v>
      </c>
      <c r="E1028" s="612"/>
      <c r="F1028" s="612"/>
      <c r="G1028" s="612"/>
      <c r="H1028" s="343"/>
      <c r="I1028" s="343"/>
      <c r="J1028" s="343"/>
      <c r="K1028" s="345">
        <v>116639.77</v>
      </c>
      <c r="L1028" s="345">
        <v>116783.03</v>
      </c>
      <c r="M1028" s="345">
        <v>120512.87</v>
      </c>
      <c r="N1028" s="345">
        <v>0</v>
      </c>
      <c r="O1028" s="345">
        <v>120512.87</v>
      </c>
      <c r="P1028" s="345">
        <v>120512.87</v>
      </c>
      <c r="Q1028" s="345">
        <v>120660.89</v>
      </c>
      <c r="R1028" s="345">
        <v>148242.01</v>
      </c>
      <c r="S1028" s="345">
        <v>0</v>
      </c>
      <c r="T1028" s="345">
        <v>0</v>
      </c>
      <c r="U1028" s="345">
        <v>0</v>
      </c>
      <c r="V1028" s="345">
        <v>0</v>
      </c>
      <c r="W1028" s="345">
        <v>0</v>
      </c>
      <c r="X1028" s="345">
        <v>0</v>
      </c>
      <c r="Y1028" s="345">
        <v>0</v>
      </c>
      <c r="Z1028" s="345">
        <v>0</v>
      </c>
      <c r="AA1028" s="345">
        <v>0</v>
      </c>
      <c r="AB1028" s="345">
        <v>0</v>
      </c>
      <c r="AC1028" s="345">
        <v>0</v>
      </c>
      <c r="AD1028" s="345">
        <v>0</v>
      </c>
      <c r="AE1028" s="345">
        <v>0</v>
      </c>
      <c r="AF1028" s="345">
        <v>0</v>
      </c>
      <c r="AG1028" s="345">
        <v>0</v>
      </c>
      <c r="AH1028" s="345">
        <v>0</v>
      </c>
      <c r="AI1028" s="345">
        <v>0</v>
      </c>
      <c r="AJ1028" s="345">
        <v>0</v>
      </c>
      <c r="AK1028" s="345">
        <v>0</v>
      </c>
      <c r="AL1028" s="345">
        <v>0</v>
      </c>
      <c r="AM1028" s="345">
        <v>0</v>
      </c>
      <c r="AN1028" s="345">
        <v>0</v>
      </c>
      <c r="AO1028" s="345">
        <v>0</v>
      </c>
      <c r="AP1028" s="345">
        <v>0</v>
      </c>
      <c r="AQ1028" s="345">
        <v>0</v>
      </c>
      <c r="AR1028" s="345">
        <v>0</v>
      </c>
      <c r="AS1028" s="345">
        <v>0</v>
      </c>
      <c r="AT1028" s="345">
        <v>0</v>
      </c>
      <c r="AU1028" s="345">
        <v>148242.01</v>
      </c>
      <c r="AV1028" s="345">
        <v>0</v>
      </c>
      <c r="AW1028" s="345">
        <v>0</v>
      </c>
      <c r="AX1028" s="345">
        <v>0</v>
      </c>
      <c r="AY1028" s="345">
        <v>0</v>
      </c>
      <c r="AZ1028" s="345">
        <v>0</v>
      </c>
      <c r="BA1028" s="345">
        <v>0</v>
      </c>
      <c r="BB1028" s="345">
        <v>0</v>
      </c>
      <c r="BC1028" s="345">
        <v>0</v>
      </c>
      <c r="BD1028" s="345">
        <v>0</v>
      </c>
      <c r="BE1028" s="345">
        <v>0</v>
      </c>
      <c r="BF1028" s="345">
        <v>0</v>
      </c>
      <c r="BG1028" s="345">
        <v>0</v>
      </c>
      <c r="BH1028" s="345">
        <v>0</v>
      </c>
      <c r="BI1028" s="345">
        <v>0</v>
      </c>
      <c r="BJ1028" s="345">
        <v>0</v>
      </c>
      <c r="BK1028" s="345">
        <v>0</v>
      </c>
      <c r="BL1028" s="345">
        <v>0</v>
      </c>
      <c r="BM1028" s="345">
        <v>0</v>
      </c>
      <c r="BN1028" s="345">
        <v>0</v>
      </c>
      <c r="BO1028" s="345">
        <v>0</v>
      </c>
      <c r="BP1028" s="78">
        <v>0</v>
      </c>
    </row>
    <row r="1029" spans="1:68" s="158" customFormat="1" ht="12.75" x14ac:dyDescent="0.2">
      <c r="A1029" s="346"/>
      <c r="B1029" s="347">
        <v>496</v>
      </c>
      <c r="C1029" s="613" t="s">
        <v>1508</v>
      </c>
      <c r="D1029" s="614" t="s">
        <v>1509</v>
      </c>
      <c r="E1029" s="614"/>
      <c r="F1029" s="614"/>
      <c r="G1029" s="614"/>
      <c r="H1029" s="615" t="s">
        <v>902</v>
      </c>
      <c r="I1029" s="346"/>
      <c r="J1029" s="346"/>
      <c r="K1029" s="348">
        <v>21618.38</v>
      </c>
      <c r="L1029" s="348">
        <v>21642.39</v>
      </c>
      <c r="M1029" s="348">
        <v>22336.23</v>
      </c>
      <c r="N1029" s="348">
        <v>0</v>
      </c>
      <c r="O1029" s="348">
        <v>22336.23</v>
      </c>
      <c r="P1029" s="348">
        <v>22336.23</v>
      </c>
      <c r="Q1029" s="348">
        <v>22361.040000000001</v>
      </c>
      <c r="R1029" s="348">
        <v>27472.41</v>
      </c>
      <c r="S1029" s="348"/>
      <c r="T1029" s="348"/>
      <c r="U1029" s="348"/>
      <c r="V1029" s="348"/>
      <c r="W1029" s="348"/>
      <c r="X1029" s="348"/>
      <c r="Y1029" s="348"/>
      <c r="Z1029" s="348"/>
      <c r="AA1029" s="348"/>
      <c r="AB1029" s="348"/>
      <c r="AC1029" s="348"/>
      <c r="AD1029" s="348"/>
      <c r="AE1029" s="348"/>
      <c r="AF1029" s="348"/>
      <c r="AG1029" s="348"/>
      <c r="AH1029" s="348"/>
      <c r="AI1029" s="348"/>
      <c r="AJ1029" s="348"/>
      <c r="AK1029" s="348"/>
      <c r="AL1029" s="348"/>
      <c r="AM1029" s="348"/>
      <c r="AN1029" s="348"/>
      <c r="AO1029" s="348"/>
      <c r="AP1029" s="348"/>
      <c r="AQ1029" s="348"/>
      <c r="AR1029" s="348"/>
      <c r="AS1029" s="348"/>
      <c r="AT1029" s="348"/>
      <c r="AU1029" s="348">
        <v>27472.41</v>
      </c>
      <c r="AV1029" s="348"/>
      <c r="AW1029" s="348"/>
      <c r="AX1029" s="348"/>
      <c r="AY1029" s="348"/>
      <c r="AZ1029" s="348"/>
      <c r="BA1029" s="348"/>
      <c r="BB1029" s="348"/>
      <c r="BC1029" s="348"/>
      <c r="BD1029" s="348"/>
      <c r="BE1029" s="348"/>
      <c r="BF1029" s="348"/>
      <c r="BG1029" s="348"/>
      <c r="BH1029" s="348"/>
      <c r="BI1029" s="348"/>
      <c r="BJ1029" s="348"/>
      <c r="BK1029" s="348"/>
      <c r="BL1029" s="355"/>
      <c r="BM1029" s="355"/>
      <c r="BN1029" s="355"/>
      <c r="BO1029" s="355"/>
      <c r="BP1029" s="77"/>
    </row>
    <row r="1030" spans="1:68" s="158" customFormat="1" ht="12.75" x14ac:dyDescent="0.2">
      <c r="A1030" s="349"/>
      <c r="B1030" s="349"/>
      <c r="C1030" s="607"/>
      <c r="D1030" s="610"/>
      <c r="E1030" s="610"/>
      <c r="F1030" s="610"/>
      <c r="G1030" s="610"/>
      <c r="H1030" s="609"/>
      <c r="I1030" s="354" t="s">
        <v>156</v>
      </c>
      <c r="J1030" s="350">
        <v>322.55599999999998</v>
      </c>
      <c r="K1030" s="351"/>
      <c r="L1030" s="356">
        <v>24.009999999998399</v>
      </c>
      <c r="M1030" s="356">
        <v>21618.38</v>
      </c>
      <c r="N1030" s="356">
        <v>0</v>
      </c>
      <c r="O1030" s="356">
        <v>21618.38</v>
      </c>
      <c r="P1030" s="351"/>
      <c r="Q1030" s="356">
        <v>24.81</v>
      </c>
      <c r="R1030" s="351"/>
      <c r="S1030" s="351"/>
      <c r="T1030" s="351"/>
      <c r="U1030" s="351"/>
      <c r="V1030" s="351"/>
      <c r="W1030" s="351"/>
      <c r="X1030" s="351"/>
      <c r="Y1030" s="351"/>
      <c r="Z1030" s="351"/>
      <c r="AA1030" s="351"/>
      <c r="AB1030" s="351"/>
      <c r="AC1030" s="351"/>
      <c r="AD1030" s="351"/>
      <c r="AE1030" s="351"/>
      <c r="AF1030" s="351"/>
      <c r="AG1030" s="351"/>
      <c r="AH1030" s="351"/>
      <c r="AI1030" s="351"/>
      <c r="AJ1030" s="351"/>
      <c r="AK1030" s="351"/>
      <c r="AL1030" s="351"/>
      <c r="AM1030" s="351"/>
      <c r="AN1030" s="351"/>
      <c r="AO1030" s="351"/>
      <c r="AP1030" s="351"/>
      <c r="AQ1030" s="351"/>
      <c r="AR1030" s="351"/>
      <c r="AS1030" s="351"/>
      <c r="AT1030" s="351"/>
      <c r="AU1030" s="357">
        <v>322.55599999999998</v>
      </c>
      <c r="AV1030" s="351"/>
      <c r="AW1030" s="351"/>
      <c r="AX1030" s="351"/>
      <c r="AY1030" s="351"/>
      <c r="AZ1030" s="351"/>
      <c r="BA1030" s="351"/>
      <c r="BB1030" s="351"/>
      <c r="BC1030" s="351"/>
      <c r="BD1030" s="351"/>
      <c r="BE1030" s="351"/>
      <c r="BF1030" s="351"/>
      <c r="BG1030" s="351"/>
      <c r="BH1030" s="351"/>
      <c r="BI1030" s="351"/>
      <c r="BJ1030" s="351"/>
      <c r="BK1030" s="351"/>
      <c r="BL1030" s="351"/>
      <c r="BM1030" s="351"/>
      <c r="BN1030" s="351"/>
      <c r="BO1030" s="351"/>
      <c r="BP1030"/>
    </row>
    <row r="1031" spans="1:68" s="158" customFormat="1" ht="12.75" x14ac:dyDescent="0.2">
      <c r="A1031" s="342"/>
      <c r="B1031" s="352">
        <v>497</v>
      </c>
      <c r="C1031" s="607" t="s">
        <v>1508</v>
      </c>
      <c r="D1031" s="610" t="s">
        <v>1544</v>
      </c>
      <c r="E1031" s="610"/>
      <c r="F1031" s="610"/>
      <c r="G1031" s="610"/>
      <c r="H1031" s="611" t="s">
        <v>1545</v>
      </c>
      <c r="I1031" s="342"/>
      <c r="J1031" s="342"/>
      <c r="K1031" s="353">
        <v>7956.86</v>
      </c>
      <c r="L1031" s="353">
        <v>8022.78</v>
      </c>
      <c r="M1031" s="353">
        <v>8221.07</v>
      </c>
      <c r="N1031" s="353">
        <v>0</v>
      </c>
      <c r="O1031" s="353">
        <v>8221.07</v>
      </c>
      <c r="P1031" s="353">
        <v>8221.07</v>
      </c>
      <c r="Q1031" s="353">
        <v>8289.18</v>
      </c>
      <c r="R1031" s="353">
        <v>10183.950000000001</v>
      </c>
      <c r="S1031" s="353"/>
      <c r="T1031" s="353"/>
      <c r="U1031" s="353"/>
      <c r="V1031" s="353"/>
      <c r="W1031" s="353"/>
      <c r="X1031" s="353"/>
      <c r="Y1031" s="353"/>
      <c r="Z1031" s="353"/>
      <c r="AA1031" s="353"/>
      <c r="AB1031" s="353"/>
      <c r="AC1031" s="353"/>
      <c r="AD1031" s="353"/>
      <c r="AE1031" s="353"/>
      <c r="AF1031" s="353"/>
      <c r="AG1031" s="353"/>
      <c r="AH1031" s="353"/>
      <c r="AI1031" s="353"/>
      <c r="AJ1031" s="353"/>
      <c r="AK1031" s="353"/>
      <c r="AL1031" s="353"/>
      <c r="AM1031" s="353"/>
      <c r="AN1031" s="353"/>
      <c r="AO1031" s="353"/>
      <c r="AP1031" s="353"/>
      <c r="AQ1031" s="353"/>
      <c r="AR1031" s="353"/>
      <c r="AS1031" s="353"/>
      <c r="AT1031" s="353"/>
      <c r="AU1031" s="353">
        <v>10183.950000000001</v>
      </c>
      <c r="AV1031" s="353"/>
      <c r="AW1031" s="353"/>
      <c r="AX1031" s="353"/>
      <c r="AY1031" s="353"/>
      <c r="AZ1031" s="353"/>
      <c r="BA1031" s="353"/>
      <c r="BB1031" s="353"/>
      <c r="BC1031" s="353"/>
      <c r="BD1031" s="353"/>
      <c r="BE1031" s="353"/>
      <c r="BF1031" s="353"/>
      <c r="BG1031" s="353"/>
      <c r="BH1031" s="353"/>
      <c r="BI1031" s="353"/>
      <c r="BJ1031" s="353"/>
      <c r="BK1031" s="353"/>
      <c r="BL1031" s="356"/>
      <c r="BM1031" s="356"/>
      <c r="BN1031" s="356"/>
      <c r="BO1031" s="356"/>
      <c r="BP1031" s="77"/>
    </row>
    <row r="1032" spans="1:68" s="158" customFormat="1" ht="12.75" x14ac:dyDescent="0.2">
      <c r="A1032" s="349"/>
      <c r="B1032" s="349"/>
      <c r="C1032" s="607"/>
      <c r="D1032" s="610"/>
      <c r="E1032" s="610"/>
      <c r="F1032" s="610"/>
      <c r="G1032" s="610"/>
      <c r="H1032" s="611"/>
      <c r="I1032" s="354" t="s">
        <v>156</v>
      </c>
      <c r="J1032" s="350">
        <v>365.56299999999999</v>
      </c>
      <c r="K1032" s="351"/>
      <c r="L1032" s="356">
        <v>65.920000000000073</v>
      </c>
      <c r="M1032" s="356">
        <v>7956.86</v>
      </c>
      <c r="N1032" s="356">
        <v>0</v>
      </c>
      <c r="O1032" s="356">
        <v>7956.86</v>
      </c>
      <c r="P1032" s="351"/>
      <c r="Q1032" s="356">
        <v>68.11</v>
      </c>
      <c r="R1032" s="351"/>
      <c r="S1032" s="351"/>
      <c r="T1032" s="351"/>
      <c r="U1032" s="351"/>
      <c r="V1032" s="351"/>
      <c r="W1032" s="351"/>
      <c r="X1032" s="351"/>
      <c r="Y1032" s="351"/>
      <c r="Z1032" s="351"/>
      <c r="AA1032" s="351"/>
      <c r="AB1032" s="351"/>
      <c r="AC1032" s="351"/>
      <c r="AD1032" s="351"/>
      <c r="AE1032" s="351"/>
      <c r="AF1032" s="351"/>
      <c r="AG1032" s="351"/>
      <c r="AH1032" s="351"/>
      <c r="AI1032" s="351"/>
      <c r="AJ1032" s="351"/>
      <c r="AK1032" s="351"/>
      <c r="AL1032" s="351"/>
      <c r="AM1032" s="351"/>
      <c r="AN1032" s="351"/>
      <c r="AO1032" s="351"/>
      <c r="AP1032" s="351"/>
      <c r="AQ1032" s="351"/>
      <c r="AR1032" s="351"/>
      <c r="AS1032" s="351"/>
      <c r="AT1032" s="351"/>
      <c r="AU1032" s="357">
        <v>365.56299999999999</v>
      </c>
      <c r="AV1032" s="351"/>
      <c r="AW1032" s="351"/>
      <c r="AX1032" s="351"/>
      <c r="AY1032" s="351"/>
      <c r="AZ1032" s="351"/>
      <c r="BA1032" s="351"/>
      <c r="BB1032" s="351"/>
      <c r="BC1032" s="351"/>
      <c r="BD1032" s="351"/>
      <c r="BE1032" s="351"/>
      <c r="BF1032" s="351"/>
      <c r="BG1032" s="351"/>
      <c r="BH1032" s="351"/>
      <c r="BI1032" s="351"/>
      <c r="BJ1032" s="351"/>
      <c r="BK1032" s="351"/>
      <c r="BL1032" s="351"/>
      <c r="BM1032" s="351"/>
      <c r="BN1032" s="351"/>
      <c r="BO1032" s="351"/>
      <c r="BP1032"/>
    </row>
    <row r="1033" spans="1:68" s="158" customFormat="1" ht="12.75" x14ac:dyDescent="0.2">
      <c r="A1033" s="342"/>
      <c r="B1033" s="352">
        <v>498</v>
      </c>
      <c r="C1033" s="607" t="s">
        <v>1508</v>
      </c>
      <c r="D1033" s="608" t="s">
        <v>1546</v>
      </c>
      <c r="E1033" s="608"/>
      <c r="F1033" s="608"/>
      <c r="G1033" s="608"/>
      <c r="H1033" s="609" t="s">
        <v>1116</v>
      </c>
      <c r="I1033" s="342"/>
      <c r="J1033" s="342"/>
      <c r="K1033" s="353">
        <v>80366.33</v>
      </c>
      <c r="L1033" s="353">
        <v>80366.33</v>
      </c>
      <c r="M1033" s="353">
        <v>83034.95</v>
      </c>
      <c r="N1033" s="353">
        <v>0</v>
      </c>
      <c r="O1033" s="353">
        <v>83034.95</v>
      </c>
      <c r="P1033" s="353">
        <v>83034.95</v>
      </c>
      <c r="Q1033" s="353">
        <v>83034.95</v>
      </c>
      <c r="R1033" s="353">
        <v>102015.4</v>
      </c>
      <c r="S1033" s="353"/>
      <c r="T1033" s="353"/>
      <c r="U1033" s="353"/>
      <c r="V1033" s="353"/>
      <c r="W1033" s="353"/>
      <c r="X1033" s="353"/>
      <c r="Y1033" s="353"/>
      <c r="Z1033" s="353"/>
      <c r="AA1033" s="353"/>
      <c r="AB1033" s="353"/>
      <c r="AC1033" s="353"/>
      <c r="AD1033" s="353"/>
      <c r="AE1033" s="353"/>
      <c r="AF1033" s="353"/>
      <c r="AG1033" s="353"/>
      <c r="AH1033" s="353"/>
      <c r="AI1033" s="353"/>
      <c r="AJ1033" s="353"/>
      <c r="AK1033" s="353"/>
      <c r="AL1033" s="353"/>
      <c r="AM1033" s="353"/>
      <c r="AN1033" s="353"/>
      <c r="AO1033" s="353"/>
      <c r="AP1033" s="353"/>
      <c r="AQ1033" s="353"/>
      <c r="AR1033" s="353"/>
      <c r="AS1033" s="353"/>
      <c r="AT1033" s="353"/>
      <c r="AU1033" s="353">
        <v>102015.4</v>
      </c>
      <c r="AV1033" s="353"/>
      <c r="AW1033" s="353"/>
      <c r="AX1033" s="353"/>
      <c r="AY1033" s="353"/>
      <c r="AZ1033" s="353"/>
      <c r="BA1033" s="353"/>
      <c r="BB1033" s="353"/>
      <c r="BC1033" s="353"/>
      <c r="BD1033" s="353"/>
      <c r="BE1033" s="353"/>
      <c r="BF1033" s="353"/>
      <c r="BG1033" s="353"/>
      <c r="BH1033" s="353"/>
      <c r="BI1033" s="353"/>
      <c r="BJ1033" s="353"/>
      <c r="BK1033" s="353"/>
      <c r="BL1033" s="356"/>
      <c r="BM1033" s="356"/>
      <c r="BN1033" s="356"/>
      <c r="BO1033" s="356"/>
      <c r="BP1033" s="77"/>
    </row>
    <row r="1034" spans="1:68" s="158" customFormat="1" ht="12.75" x14ac:dyDescent="0.2">
      <c r="A1034" s="349"/>
      <c r="B1034" s="349"/>
      <c r="C1034" s="607"/>
      <c r="D1034" s="608"/>
      <c r="E1034" s="608"/>
      <c r="F1034" s="608"/>
      <c r="G1034" s="608"/>
      <c r="H1034" s="609"/>
      <c r="I1034" s="354" t="s">
        <v>102</v>
      </c>
      <c r="J1034" s="350">
        <v>137.31989999999999</v>
      </c>
      <c r="K1034" s="351"/>
      <c r="L1034" s="356">
        <v>0</v>
      </c>
      <c r="M1034" s="356">
        <v>80366.33</v>
      </c>
      <c r="N1034" s="356">
        <v>0</v>
      </c>
      <c r="O1034" s="356">
        <v>80366.33</v>
      </c>
      <c r="P1034" s="351"/>
      <c r="Q1034" s="356"/>
      <c r="R1034" s="351"/>
      <c r="S1034" s="351"/>
      <c r="T1034" s="351"/>
      <c r="U1034" s="351"/>
      <c r="V1034" s="351"/>
      <c r="W1034" s="351"/>
      <c r="X1034" s="351"/>
      <c r="Y1034" s="351"/>
      <c r="Z1034" s="351"/>
      <c r="AA1034" s="351"/>
      <c r="AB1034" s="351"/>
      <c r="AC1034" s="351"/>
      <c r="AD1034" s="351"/>
      <c r="AE1034" s="351"/>
      <c r="AF1034" s="351"/>
      <c r="AG1034" s="351"/>
      <c r="AH1034" s="351"/>
      <c r="AI1034" s="351"/>
      <c r="AJ1034" s="351"/>
      <c r="AK1034" s="351"/>
      <c r="AL1034" s="351"/>
      <c r="AM1034" s="351"/>
      <c r="AN1034" s="351"/>
      <c r="AO1034" s="351"/>
      <c r="AP1034" s="351"/>
      <c r="AQ1034" s="351"/>
      <c r="AR1034" s="351"/>
      <c r="AS1034" s="351"/>
      <c r="AT1034" s="351"/>
      <c r="AU1034" s="357">
        <v>137.31989999999999</v>
      </c>
      <c r="AV1034" s="351"/>
      <c r="AW1034" s="351"/>
      <c r="AX1034" s="351"/>
      <c r="AY1034" s="351"/>
      <c r="AZ1034" s="351"/>
      <c r="BA1034" s="351"/>
      <c r="BB1034" s="351"/>
      <c r="BC1034" s="351"/>
      <c r="BD1034" s="351"/>
      <c r="BE1034" s="351"/>
      <c r="BF1034" s="351"/>
      <c r="BG1034" s="351"/>
      <c r="BH1034" s="351"/>
      <c r="BI1034" s="351"/>
      <c r="BJ1034" s="351"/>
      <c r="BK1034" s="351"/>
      <c r="BL1034" s="351"/>
      <c r="BM1034" s="351"/>
      <c r="BN1034" s="351"/>
      <c r="BO1034" s="351"/>
      <c r="BP1034"/>
    </row>
    <row r="1035" spans="1:68" s="158" customFormat="1" ht="12.75" x14ac:dyDescent="0.2">
      <c r="A1035" s="342"/>
      <c r="B1035" s="352">
        <v>499</v>
      </c>
      <c r="C1035" s="607" t="s">
        <v>1508</v>
      </c>
      <c r="D1035" s="608" t="s">
        <v>1510</v>
      </c>
      <c r="E1035" s="608"/>
      <c r="F1035" s="608"/>
      <c r="G1035" s="608"/>
      <c r="H1035" s="609" t="s">
        <v>1360</v>
      </c>
      <c r="I1035" s="342"/>
      <c r="J1035" s="342"/>
      <c r="K1035" s="353">
        <v>6698.2</v>
      </c>
      <c r="L1035" s="353">
        <v>6751.53</v>
      </c>
      <c r="M1035" s="353">
        <v>6920.62</v>
      </c>
      <c r="N1035" s="353">
        <v>0</v>
      </c>
      <c r="O1035" s="353">
        <v>6920.62</v>
      </c>
      <c r="P1035" s="353">
        <v>6920.62</v>
      </c>
      <c r="Q1035" s="353">
        <v>6975.72</v>
      </c>
      <c r="R1035" s="353">
        <v>8570.25</v>
      </c>
      <c r="S1035" s="353"/>
      <c r="T1035" s="353"/>
      <c r="U1035" s="353"/>
      <c r="V1035" s="353"/>
      <c r="W1035" s="353"/>
      <c r="X1035" s="353"/>
      <c r="Y1035" s="353"/>
      <c r="Z1035" s="353"/>
      <c r="AA1035" s="353"/>
      <c r="AB1035" s="353"/>
      <c r="AC1035" s="353"/>
      <c r="AD1035" s="353"/>
      <c r="AE1035" s="353"/>
      <c r="AF1035" s="353"/>
      <c r="AG1035" s="353"/>
      <c r="AH1035" s="353"/>
      <c r="AI1035" s="353"/>
      <c r="AJ1035" s="353"/>
      <c r="AK1035" s="353"/>
      <c r="AL1035" s="353"/>
      <c r="AM1035" s="353"/>
      <c r="AN1035" s="353"/>
      <c r="AO1035" s="353"/>
      <c r="AP1035" s="353"/>
      <c r="AQ1035" s="353"/>
      <c r="AR1035" s="353"/>
      <c r="AS1035" s="353"/>
      <c r="AT1035" s="353"/>
      <c r="AU1035" s="353">
        <v>8570.25</v>
      </c>
      <c r="AV1035" s="353"/>
      <c r="AW1035" s="353"/>
      <c r="AX1035" s="353"/>
      <c r="AY1035" s="353"/>
      <c r="AZ1035" s="353"/>
      <c r="BA1035" s="353"/>
      <c r="BB1035" s="353"/>
      <c r="BC1035" s="353"/>
      <c r="BD1035" s="353"/>
      <c r="BE1035" s="353"/>
      <c r="BF1035" s="353"/>
      <c r="BG1035" s="353"/>
      <c r="BH1035" s="353"/>
      <c r="BI1035" s="353"/>
      <c r="BJ1035" s="353"/>
      <c r="BK1035" s="353"/>
      <c r="BL1035" s="356"/>
      <c r="BM1035" s="356"/>
      <c r="BN1035" s="356"/>
      <c r="BO1035" s="356"/>
      <c r="BP1035" s="77"/>
    </row>
    <row r="1036" spans="1:68" s="158" customFormat="1" ht="12.75" x14ac:dyDescent="0.2">
      <c r="A1036" s="349"/>
      <c r="B1036" s="349"/>
      <c r="C1036" s="607"/>
      <c r="D1036" s="608"/>
      <c r="E1036" s="608"/>
      <c r="F1036" s="608"/>
      <c r="G1036" s="608"/>
      <c r="H1036" s="609"/>
      <c r="I1036" s="354" t="s">
        <v>156</v>
      </c>
      <c r="J1036" s="350">
        <v>365.56299999999999</v>
      </c>
      <c r="K1036" s="351"/>
      <c r="L1036" s="356">
        <v>53.329999999999927</v>
      </c>
      <c r="M1036" s="356">
        <v>6698.2</v>
      </c>
      <c r="N1036" s="356">
        <v>0</v>
      </c>
      <c r="O1036" s="356">
        <v>6698.2</v>
      </c>
      <c r="P1036" s="351"/>
      <c r="Q1036" s="356">
        <v>55.1</v>
      </c>
      <c r="R1036" s="351"/>
      <c r="S1036" s="351"/>
      <c r="T1036" s="351"/>
      <c r="U1036" s="351"/>
      <c r="V1036" s="351"/>
      <c r="W1036" s="351"/>
      <c r="X1036" s="351"/>
      <c r="Y1036" s="351"/>
      <c r="Z1036" s="351"/>
      <c r="AA1036" s="351"/>
      <c r="AB1036" s="351"/>
      <c r="AC1036" s="351"/>
      <c r="AD1036" s="351"/>
      <c r="AE1036" s="351"/>
      <c r="AF1036" s="351"/>
      <c r="AG1036" s="351"/>
      <c r="AH1036" s="351"/>
      <c r="AI1036" s="351"/>
      <c r="AJ1036" s="351"/>
      <c r="AK1036" s="351"/>
      <c r="AL1036" s="351"/>
      <c r="AM1036" s="351"/>
      <c r="AN1036" s="351"/>
      <c r="AO1036" s="351"/>
      <c r="AP1036" s="351"/>
      <c r="AQ1036" s="351"/>
      <c r="AR1036" s="351"/>
      <c r="AS1036" s="351"/>
      <c r="AT1036" s="351"/>
      <c r="AU1036" s="357">
        <v>365.56299999999999</v>
      </c>
      <c r="AV1036" s="351"/>
      <c r="AW1036" s="351"/>
      <c r="AX1036" s="351"/>
      <c r="AY1036" s="351"/>
      <c r="AZ1036" s="351"/>
      <c r="BA1036" s="351"/>
      <c r="BB1036" s="351"/>
      <c r="BC1036" s="351"/>
      <c r="BD1036" s="351"/>
      <c r="BE1036" s="351"/>
      <c r="BF1036" s="351"/>
      <c r="BG1036" s="351"/>
      <c r="BH1036" s="351"/>
      <c r="BI1036" s="351"/>
      <c r="BJ1036" s="351"/>
      <c r="BK1036" s="351"/>
      <c r="BL1036" s="351"/>
      <c r="BM1036" s="351"/>
      <c r="BN1036" s="351"/>
      <c r="BO1036" s="351"/>
      <c r="BP1036"/>
    </row>
    <row r="1037" spans="1:68" s="158" customFormat="1" x14ac:dyDescent="0.2">
      <c r="B1037" s="157"/>
      <c r="D1037" s="158" t="s">
        <v>1511</v>
      </c>
      <c r="J1037" s="159"/>
      <c r="K1037" s="159">
        <f t="shared" ref="K1037:BO1037" si="29">K1028+K1013+K959+K1008</f>
        <v>113646.38</v>
      </c>
      <c r="L1037" s="159">
        <f t="shared" si="29"/>
        <v>113778.96</v>
      </c>
      <c r="M1037" s="159">
        <f t="shared" si="29"/>
        <v>117420.08</v>
      </c>
      <c r="N1037" s="159">
        <f t="shared" si="29"/>
        <v>0</v>
      </c>
      <c r="O1037" s="159">
        <f t="shared" si="29"/>
        <v>117420.08</v>
      </c>
      <c r="P1037" s="159">
        <f t="shared" si="29"/>
        <v>117420.08</v>
      </c>
      <c r="Q1037" s="159">
        <f>Q1028+Q1013+Q959+Q1008</f>
        <v>117574.58</v>
      </c>
      <c r="R1037" s="159">
        <f>R1028+R1013+R959+R1008</f>
        <v>143970.68000000002</v>
      </c>
      <c r="S1037" s="159">
        <f t="shared" si="29"/>
        <v>0</v>
      </c>
      <c r="T1037" s="159">
        <f t="shared" si="29"/>
        <v>0</v>
      </c>
      <c r="U1037" s="159">
        <f t="shared" si="29"/>
        <v>0</v>
      </c>
      <c r="V1037" s="159">
        <f t="shared" si="29"/>
        <v>0</v>
      </c>
      <c r="W1037" s="159">
        <f t="shared" si="29"/>
        <v>0</v>
      </c>
      <c r="X1037" s="159">
        <f t="shared" si="29"/>
        <v>0</v>
      </c>
      <c r="Y1037" s="159">
        <f t="shared" si="29"/>
        <v>0</v>
      </c>
      <c r="Z1037" s="159">
        <f t="shared" si="29"/>
        <v>0</v>
      </c>
      <c r="AA1037" s="159">
        <f t="shared" si="29"/>
        <v>0</v>
      </c>
      <c r="AB1037" s="159">
        <f t="shared" si="29"/>
        <v>0</v>
      </c>
      <c r="AC1037" s="159">
        <f t="shared" si="29"/>
        <v>0</v>
      </c>
      <c r="AD1037" s="159">
        <f t="shared" si="29"/>
        <v>0</v>
      </c>
      <c r="AE1037" s="159">
        <f t="shared" si="29"/>
        <v>0</v>
      </c>
      <c r="AF1037" s="159">
        <f t="shared" si="29"/>
        <v>0</v>
      </c>
      <c r="AG1037" s="159">
        <f t="shared" si="29"/>
        <v>0</v>
      </c>
      <c r="AH1037" s="159">
        <f t="shared" si="29"/>
        <v>0</v>
      </c>
      <c r="AI1037" s="159">
        <f t="shared" si="29"/>
        <v>0</v>
      </c>
      <c r="AJ1037" s="159">
        <f t="shared" si="29"/>
        <v>0</v>
      </c>
      <c r="AK1037" s="159">
        <f t="shared" si="29"/>
        <v>0</v>
      </c>
      <c r="AL1037" s="159">
        <f t="shared" si="29"/>
        <v>0</v>
      </c>
      <c r="AM1037" s="159">
        <f t="shared" si="29"/>
        <v>0</v>
      </c>
      <c r="AN1037" s="159">
        <f t="shared" si="29"/>
        <v>0</v>
      </c>
      <c r="AO1037" s="159">
        <f t="shared" si="29"/>
        <v>0</v>
      </c>
      <c r="AP1037" s="159">
        <f t="shared" si="29"/>
        <v>0</v>
      </c>
      <c r="AQ1037" s="159">
        <f t="shared" si="29"/>
        <v>0</v>
      </c>
      <c r="AR1037" s="159">
        <f t="shared" si="29"/>
        <v>0</v>
      </c>
      <c r="AS1037" s="159">
        <f t="shared" si="29"/>
        <v>0</v>
      </c>
      <c r="AT1037" s="159">
        <f t="shared" si="29"/>
        <v>0</v>
      </c>
      <c r="AU1037" s="159">
        <f t="shared" si="29"/>
        <v>149132.44</v>
      </c>
      <c r="AV1037" s="159">
        <f t="shared" si="29"/>
        <v>0</v>
      </c>
      <c r="AW1037" s="159">
        <f t="shared" si="29"/>
        <v>0</v>
      </c>
      <c r="AX1037" s="159">
        <f t="shared" si="29"/>
        <v>0</v>
      </c>
      <c r="AY1037" s="159">
        <f t="shared" si="29"/>
        <v>0</v>
      </c>
      <c r="AZ1037" s="159">
        <f t="shared" si="29"/>
        <v>0</v>
      </c>
      <c r="BA1037" s="159">
        <f t="shared" si="29"/>
        <v>0</v>
      </c>
      <c r="BB1037" s="159">
        <f t="shared" si="29"/>
        <v>0</v>
      </c>
      <c r="BC1037" s="159">
        <f t="shared" si="29"/>
        <v>0</v>
      </c>
      <c r="BD1037" s="159">
        <f t="shared" si="29"/>
        <v>-1489.01</v>
      </c>
      <c r="BE1037" s="159">
        <f t="shared" si="29"/>
        <v>0</v>
      </c>
      <c r="BF1037" s="159">
        <f t="shared" si="29"/>
        <v>0</v>
      </c>
      <c r="BG1037" s="159">
        <f t="shared" si="29"/>
        <v>0</v>
      </c>
      <c r="BH1037" s="159">
        <f t="shared" si="29"/>
        <v>0</v>
      </c>
      <c r="BI1037" s="159">
        <f t="shared" si="29"/>
        <v>0</v>
      </c>
      <c r="BJ1037" s="159">
        <f t="shared" si="29"/>
        <v>0</v>
      </c>
      <c r="BK1037" s="159">
        <f t="shared" si="29"/>
        <v>0</v>
      </c>
      <c r="BL1037" s="159">
        <f t="shared" si="29"/>
        <v>-1568.22</v>
      </c>
      <c r="BM1037" s="159">
        <f t="shared" si="29"/>
        <v>-2104.5300000000002</v>
      </c>
      <c r="BN1037" s="159">
        <f t="shared" si="29"/>
        <v>0</v>
      </c>
      <c r="BO1037" s="159">
        <f t="shared" si="29"/>
        <v>0</v>
      </c>
    </row>
    <row r="1038" spans="1:68" s="158" customFormat="1" x14ac:dyDescent="0.2">
      <c r="A1038" s="158" t="s">
        <v>1548</v>
      </c>
      <c r="B1038" s="157"/>
      <c r="J1038" s="159"/>
      <c r="K1038" s="159"/>
      <c r="L1038" s="159"/>
      <c r="M1038" s="159"/>
      <c r="N1038" s="159"/>
      <c r="O1038" s="159"/>
      <c r="P1038" s="159"/>
      <c r="Q1038" s="159"/>
      <c r="R1038" s="159"/>
      <c r="S1038" s="159"/>
      <c r="T1038" s="159"/>
      <c r="U1038" s="159"/>
      <c r="V1038" s="159"/>
      <c r="W1038" s="159"/>
      <c r="X1038" s="159"/>
      <c r="Y1038" s="159"/>
      <c r="Z1038" s="159"/>
      <c r="AA1038" s="159"/>
      <c r="AB1038" s="159"/>
      <c r="AC1038" s="159"/>
      <c r="AD1038" s="159"/>
      <c r="AE1038" s="159"/>
      <c r="AF1038" s="159"/>
      <c r="AG1038" s="159"/>
      <c r="AH1038" s="159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159"/>
      <c r="AX1038" s="159"/>
      <c r="AY1038" s="159"/>
      <c r="AZ1038" s="159"/>
      <c r="BA1038" s="159"/>
      <c r="BB1038" s="159"/>
      <c r="BC1038" s="159"/>
      <c r="BD1038" s="159"/>
      <c r="BE1038" s="159"/>
      <c r="BF1038" s="159"/>
      <c r="BG1038" s="159"/>
      <c r="BH1038" s="159"/>
      <c r="BI1038" s="159"/>
      <c r="BJ1038" s="159"/>
      <c r="BK1038" s="159"/>
      <c r="BL1038" s="159"/>
      <c r="BM1038" s="159"/>
      <c r="BN1038" s="159"/>
      <c r="BO1038" s="159"/>
    </row>
    <row r="1039" spans="1:68" s="158" customFormat="1" ht="30" customHeight="1" x14ac:dyDescent="0.2">
      <c r="A1039" s="368"/>
      <c r="B1039" s="368"/>
      <c r="C1039" s="369" t="s">
        <v>1549</v>
      </c>
      <c r="D1039" s="621" t="s">
        <v>1550</v>
      </c>
      <c r="E1039" s="621"/>
      <c r="F1039" s="621"/>
      <c r="G1039" s="621"/>
      <c r="H1039" s="368"/>
      <c r="I1039" s="368"/>
      <c r="J1039" s="368"/>
      <c r="K1039" s="370">
        <v>1384.1399999999999</v>
      </c>
      <c r="L1039" s="370">
        <v>1388.3899999999999</v>
      </c>
      <c r="M1039" s="370">
        <v>1430.1</v>
      </c>
      <c r="N1039" s="370">
        <v>0</v>
      </c>
      <c r="O1039" s="370">
        <v>1430.1</v>
      </c>
      <c r="P1039" s="370">
        <v>1430.1</v>
      </c>
      <c r="Q1039" s="370">
        <v>1434.49</v>
      </c>
      <c r="R1039" s="370">
        <v>1651.8400000000001</v>
      </c>
      <c r="S1039" s="370">
        <v>0</v>
      </c>
      <c r="T1039" s="370">
        <v>0</v>
      </c>
      <c r="U1039" s="370">
        <v>0</v>
      </c>
      <c r="V1039" s="370">
        <v>0</v>
      </c>
      <c r="W1039" s="370">
        <v>0</v>
      </c>
      <c r="X1039" s="370">
        <v>0</v>
      </c>
      <c r="Y1039" s="370">
        <v>0</v>
      </c>
      <c r="Z1039" s="370">
        <v>0</v>
      </c>
      <c r="AA1039" s="370">
        <v>0</v>
      </c>
      <c r="AB1039" s="370">
        <v>0</v>
      </c>
      <c r="AC1039" s="370">
        <v>0</v>
      </c>
      <c r="AD1039" s="370">
        <v>0</v>
      </c>
      <c r="AE1039" s="370">
        <v>0</v>
      </c>
      <c r="AF1039" s="370">
        <v>0</v>
      </c>
      <c r="AG1039" s="370">
        <v>0</v>
      </c>
      <c r="AH1039" s="370">
        <v>0</v>
      </c>
      <c r="AI1039" s="370">
        <v>0</v>
      </c>
      <c r="AJ1039" s="370">
        <v>0</v>
      </c>
      <c r="AK1039" s="370">
        <v>1651.8400000000001</v>
      </c>
      <c r="AL1039" s="370">
        <v>0</v>
      </c>
      <c r="AM1039" s="370">
        <v>0</v>
      </c>
      <c r="AN1039" s="370">
        <v>0</v>
      </c>
      <c r="AO1039" s="370">
        <v>0</v>
      </c>
      <c r="AP1039" s="370">
        <v>0</v>
      </c>
      <c r="AQ1039" s="370">
        <v>0</v>
      </c>
      <c r="AR1039" s="370">
        <v>0</v>
      </c>
      <c r="AS1039" s="370">
        <v>0</v>
      </c>
      <c r="AT1039" s="370">
        <v>0</v>
      </c>
      <c r="AU1039" s="370">
        <v>0</v>
      </c>
      <c r="AV1039" s="370">
        <v>0</v>
      </c>
      <c r="AW1039" s="370">
        <v>0</v>
      </c>
      <c r="AX1039" s="370">
        <v>0</v>
      </c>
      <c r="AY1039" s="370">
        <v>0</v>
      </c>
      <c r="AZ1039" s="370">
        <v>0</v>
      </c>
      <c r="BA1039" s="370">
        <v>0</v>
      </c>
      <c r="BB1039" s="370">
        <v>0</v>
      </c>
      <c r="BC1039" s="370">
        <v>0</v>
      </c>
      <c r="BD1039" s="370">
        <v>0</v>
      </c>
      <c r="BE1039" s="370">
        <v>0</v>
      </c>
      <c r="BF1039" s="370">
        <v>0</v>
      </c>
      <c r="BG1039" s="370">
        <v>0</v>
      </c>
      <c r="BH1039" s="370">
        <v>0</v>
      </c>
      <c r="BI1039" s="370">
        <v>0</v>
      </c>
      <c r="BJ1039" s="370">
        <v>0</v>
      </c>
      <c r="BK1039" s="370">
        <v>0</v>
      </c>
      <c r="BL1039" s="370">
        <v>0</v>
      </c>
      <c r="BM1039" s="370">
        <v>0</v>
      </c>
      <c r="BN1039" s="370">
        <v>0</v>
      </c>
      <c r="BO1039" s="370">
        <v>0</v>
      </c>
      <c r="BP1039" s="78">
        <v>0</v>
      </c>
    </row>
    <row r="1040" spans="1:68" s="158" customFormat="1" ht="12.75" x14ac:dyDescent="0.2">
      <c r="A1040" s="371"/>
      <c r="B1040" s="372">
        <v>89</v>
      </c>
      <c r="C1040" s="622" t="s">
        <v>1551</v>
      </c>
      <c r="D1040" s="623" t="s">
        <v>1552</v>
      </c>
      <c r="E1040" s="623"/>
      <c r="F1040" s="623"/>
      <c r="G1040" s="623"/>
      <c r="H1040" s="624" t="s">
        <v>828</v>
      </c>
      <c r="I1040" s="371"/>
      <c r="J1040" s="371"/>
      <c r="K1040" s="373">
        <v>415.27</v>
      </c>
      <c r="L1040" s="373">
        <v>415.4</v>
      </c>
      <c r="M1040" s="373">
        <v>429.06</v>
      </c>
      <c r="N1040" s="373">
        <v>0</v>
      </c>
      <c r="O1040" s="373">
        <v>429.06</v>
      </c>
      <c r="P1040" s="373">
        <v>429.06</v>
      </c>
      <c r="Q1040" s="373">
        <v>429.19</v>
      </c>
      <c r="R1040" s="373">
        <v>494.22</v>
      </c>
      <c r="S1040" s="373"/>
      <c r="T1040" s="373"/>
      <c r="U1040" s="373"/>
      <c r="V1040" s="373"/>
      <c r="W1040" s="373"/>
      <c r="X1040" s="373"/>
      <c r="Y1040" s="373"/>
      <c r="Z1040" s="373"/>
      <c r="AA1040" s="373"/>
      <c r="AB1040" s="373"/>
      <c r="AC1040" s="373"/>
      <c r="AD1040" s="373"/>
      <c r="AE1040" s="373"/>
      <c r="AF1040" s="373"/>
      <c r="AG1040" s="373"/>
      <c r="AH1040" s="373"/>
      <c r="AI1040" s="373"/>
      <c r="AJ1040" s="373"/>
      <c r="AK1040" s="373">
        <v>494.22</v>
      </c>
      <c r="AL1040" s="373"/>
      <c r="AM1040" s="373"/>
      <c r="AN1040" s="373"/>
      <c r="AO1040" s="373"/>
      <c r="AP1040" s="373"/>
      <c r="AQ1040" s="373"/>
      <c r="AR1040" s="373"/>
      <c r="AS1040" s="373"/>
      <c r="AT1040" s="373"/>
      <c r="AU1040" s="373"/>
      <c r="AV1040" s="373"/>
      <c r="AW1040" s="373"/>
      <c r="AX1040" s="373"/>
      <c r="AY1040" s="373"/>
      <c r="AZ1040" s="373"/>
      <c r="BA1040" s="373"/>
      <c r="BB1040" s="373"/>
      <c r="BC1040" s="373"/>
      <c r="BD1040" s="373"/>
      <c r="BE1040" s="373"/>
      <c r="BF1040" s="373"/>
      <c r="BG1040" s="373"/>
      <c r="BH1040" s="373"/>
      <c r="BI1040" s="373"/>
      <c r="BJ1040" s="373"/>
      <c r="BK1040" s="373"/>
      <c r="BL1040" s="381"/>
      <c r="BM1040" s="381"/>
      <c r="BN1040" s="381"/>
      <c r="BO1040" s="381"/>
      <c r="BP1040" s="77"/>
    </row>
    <row r="1041" spans="1:68" s="158" customFormat="1" ht="12.75" x14ac:dyDescent="0.2">
      <c r="A1041" s="374"/>
      <c r="B1041" s="374"/>
      <c r="C1041" s="616"/>
      <c r="D1041" s="617"/>
      <c r="E1041" s="617"/>
      <c r="F1041" s="617"/>
      <c r="G1041" s="617"/>
      <c r="H1041" s="618"/>
      <c r="I1041" s="380" t="s">
        <v>102</v>
      </c>
      <c r="J1041" s="376">
        <v>0.97389999999999999</v>
      </c>
      <c r="K1041" s="377"/>
      <c r="L1041" s="382">
        <v>0.12999999999999545</v>
      </c>
      <c r="M1041" s="382">
        <v>415.27</v>
      </c>
      <c r="N1041" s="382">
        <v>0</v>
      </c>
      <c r="O1041" s="382">
        <v>415.27</v>
      </c>
      <c r="P1041" s="377"/>
      <c r="Q1041" s="382">
        <v>0.13</v>
      </c>
      <c r="R1041" s="377"/>
      <c r="S1041" s="377"/>
      <c r="T1041" s="377"/>
      <c r="U1041" s="377"/>
      <c r="V1041" s="377"/>
      <c r="W1041" s="377"/>
      <c r="X1041" s="377"/>
      <c r="Y1041" s="377"/>
      <c r="Z1041" s="377"/>
      <c r="AA1041" s="377"/>
      <c r="AB1041" s="377"/>
      <c r="AC1041" s="377"/>
      <c r="AD1041" s="377"/>
      <c r="AE1041" s="377"/>
      <c r="AF1041" s="377"/>
      <c r="AG1041" s="377"/>
      <c r="AH1041" s="377"/>
      <c r="AI1041" s="377"/>
      <c r="AJ1041" s="377"/>
      <c r="AK1041" s="383">
        <v>0.97389999999999999</v>
      </c>
      <c r="AL1041" s="377"/>
      <c r="AM1041" s="377"/>
      <c r="AN1041" s="377"/>
      <c r="AO1041" s="377"/>
      <c r="AP1041" s="377"/>
      <c r="AQ1041" s="377"/>
      <c r="AR1041" s="377"/>
      <c r="AS1041" s="377"/>
      <c r="AT1041" s="377"/>
      <c r="AU1041" s="377"/>
      <c r="AV1041" s="377"/>
      <c r="AW1041" s="377"/>
      <c r="AX1041" s="377"/>
      <c r="AY1041" s="377"/>
      <c r="AZ1041" s="377"/>
      <c r="BA1041" s="377"/>
      <c r="BB1041" s="377"/>
      <c r="BC1041" s="377"/>
      <c r="BD1041" s="377"/>
      <c r="BE1041" s="377"/>
      <c r="BF1041" s="377"/>
      <c r="BG1041" s="377"/>
      <c r="BH1041" s="377"/>
      <c r="BI1041" s="377"/>
      <c r="BJ1041" s="377"/>
      <c r="BK1041" s="377"/>
      <c r="BL1041" s="377"/>
      <c r="BM1041" s="377"/>
      <c r="BN1041" s="377"/>
      <c r="BO1041" s="377"/>
      <c r="BP1041"/>
    </row>
    <row r="1042" spans="1:68" s="158" customFormat="1" ht="12.75" x14ac:dyDescent="0.2">
      <c r="A1042" s="375"/>
      <c r="B1042" s="378">
        <v>90</v>
      </c>
      <c r="C1042" s="616" t="s">
        <v>1551</v>
      </c>
      <c r="D1042" s="620" t="s">
        <v>1553</v>
      </c>
      <c r="E1042" s="620"/>
      <c r="F1042" s="620"/>
      <c r="G1042" s="620"/>
      <c r="H1042" s="619" t="s">
        <v>1278</v>
      </c>
      <c r="I1042" s="375"/>
      <c r="J1042" s="375"/>
      <c r="K1042" s="379">
        <v>31.06</v>
      </c>
      <c r="L1042" s="379">
        <v>31.31</v>
      </c>
      <c r="M1042" s="379">
        <v>32.090000000000003</v>
      </c>
      <c r="N1042" s="379">
        <v>0</v>
      </c>
      <c r="O1042" s="379">
        <v>32.090000000000003</v>
      </c>
      <c r="P1042" s="379">
        <v>32.090000000000003</v>
      </c>
      <c r="Q1042" s="379">
        <v>32.35</v>
      </c>
      <c r="R1042" s="379">
        <v>37.25</v>
      </c>
      <c r="S1042" s="379"/>
      <c r="T1042" s="379"/>
      <c r="U1042" s="379"/>
      <c r="V1042" s="379"/>
      <c r="W1042" s="379"/>
      <c r="X1042" s="379"/>
      <c r="Y1042" s="379"/>
      <c r="Z1042" s="379"/>
      <c r="AA1042" s="379"/>
      <c r="AB1042" s="379"/>
      <c r="AC1042" s="379"/>
      <c r="AD1042" s="379"/>
      <c r="AE1042" s="379"/>
      <c r="AF1042" s="379"/>
      <c r="AG1042" s="379"/>
      <c r="AH1042" s="379"/>
      <c r="AI1042" s="379"/>
      <c r="AJ1042" s="379"/>
      <c r="AK1042" s="379">
        <v>37.25</v>
      </c>
      <c r="AL1042" s="379"/>
      <c r="AM1042" s="379"/>
      <c r="AN1042" s="379"/>
      <c r="AO1042" s="379"/>
      <c r="AP1042" s="379"/>
      <c r="AQ1042" s="379"/>
      <c r="AR1042" s="379"/>
      <c r="AS1042" s="379"/>
      <c r="AT1042" s="379"/>
      <c r="AU1042" s="379"/>
      <c r="AV1042" s="379"/>
      <c r="AW1042" s="379"/>
      <c r="AX1042" s="379"/>
      <c r="AY1042" s="379"/>
      <c r="AZ1042" s="379"/>
      <c r="BA1042" s="379"/>
      <c r="BB1042" s="379"/>
      <c r="BC1042" s="379"/>
      <c r="BD1042" s="379"/>
      <c r="BE1042" s="379"/>
      <c r="BF1042" s="379"/>
      <c r="BG1042" s="379"/>
      <c r="BH1042" s="379"/>
      <c r="BI1042" s="379"/>
      <c r="BJ1042" s="379"/>
      <c r="BK1042" s="379"/>
      <c r="BL1042" s="382"/>
      <c r="BM1042" s="382"/>
      <c r="BN1042" s="382"/>
      <c r="BO1042" s="382"/>
      <c r="BP1042" s="77"/>
    </row>
    <row r="1043" spans="1:68" s="158" customFormat="1" ht="12.75" x14ac:dyDescent="0.2">
      <c r="A1043" s="374"/>
      <c r="B1043" s="374"/>
      <c r="C1043" s="616"/>
      <c r="D1043" s="620"/>
      <c r="E1043" s="620"/>
      <c r="F1043" s="620"/>
      <c r="G1043" s="620"/>
      <c r="H1043" s="619"/>
      <c r="I1043" s="380" t="s">
        <v>102</v>
      </c>
      <c r="J1043" s="376">
        <v>0.97389999999999999</v>
      </c>
      <c r="K1043" s="377"/>
      <c r="L1043" s="382">
        <v>0.25</v>
      </c>
      <c r="M1043" s="382">
        <v>31.06</v>
      </c>
      <c r="N1043" s="382">
        <v>0</v>
      </c>
      <c r="O1043" s="382">
        <v>31.06</v>
      </c>
      <c r="P1043" s="377"/>
      <c r="Q1043" s="382">
        <v>0.26</v>
      </c>
      <c r="R1043" s="377"/>
      <c r="S1043" s="377"/>
      <c r="T1043" s="377"/>
      <c r="U1043" s="377"/>
      <c r="V1043" s="377"/>
      <c r="W1043" s="377"/>
      <c r="X1043" s="377"/>
      <c r="Y1043" s="377"/>
      <c r="Z1043" s="377"/>
      <c r="AA1043" s="377"/>
      <c r="AB1043" s="377"/>
      <c r="AC1043" s="377"/>
      <c r="AD1043" s="377"/>
      <c r="AE1043" s="377"/>
      <c r="AF1043" s="377"/>
      <c r="AG1043" s="377"/>
      <c r="AH1043" s="377"/>
      <c r="AI1043" s="377"/>
      <c r="AJ1043" s="377"/>
      <c r="AK1043" s="383">
        <v>0.97389999999999999</v>
      </c>
      <c r="AL1043" s="377"/>
      <c r="AM1043" s="377"/>
      <c r="AN1043" s="377"/>
      <c r="AO1043" s="377"/>
      <c r="AP1043" s="377"/>
      <c r="AQ1043" s="377"/>
      <c r="AR1043" s="377"/>
      <c r="AS1043" s="377"/>
      <c r="AT1043" s="377"/>
      <c r="AU1043" s="377"/>
      <c r="AV1043" s="377"/>
      <c r="AW1043" s="377"/>
      <c r="AX1043" s="377"/>
      <c r="AY1043" s="377"/>
      <c r="AZ1043" s="377"/>
      <c r="BA1043" s="377"/>
      <c r="BB1043" s="377"/>
      <c r="BC1043" s="377"/>
      <c r="BD1043" s="377"/>
      <c r="BE1043" s="377"/>
      <c r="BF1043" s="377"/>
      <c r="BG1043" s="377"/>
      <c r="BH1043" s="377"/>
      <c r="BI1043" s="377"/>
      <c r="BJ1043" s="377"/>
      <c r="BK1043" s="377"/>
      <c r="BL1043" s="377"/>
      <c r="BM1043" s="377"/>
      <c r="BN1043" s="377"/>
      <c r="BO1043" s="377"/>
      <c r="BP1043"/>
    </row>
    <row r="1044" spans="1:68" s="158" customFormat="1" ht="12.75" x14ac:dyDescent="0.2">
      <c r="A1044" s="375"/>
      <c r="B1044" s="378">
        <v>91</v>
      </c>
      <c r="C1044" s="616" t="s">
        <v>1551</v>
      </c>
      <c r="D1044" s="617" t="s">
        <v>1554</v>
      </c>
      <c r="E1044" s="617"/>
      <c r="F1044" s="617"/>
      <c r="G1044" s="617"/>
      <c r="H1044" s="619" t="s">
        <v>1406</v>
      </c>
      <c r="I1044" s="375"/>
      <c r="J1044" s="375"/>
      <c r="K1044" s="379">
        <v>374.26</v>
      </c>
      <c r="L1044" s="379">
        <v>374.94</v>
      </c>
      <c r="M1044" s="379">
        <v>386.69</v>
      </c>
      <c r="N1044" s="379">
        <v>0</v>
      </c>
      <c r="O1044" s="379">
        <v>386.69</v>
      </c>
      <c r="P1044" s="379">
        <v>386.69</v>
      </c>
      <c r="Q1044" s="379">
        <v>387.39</v>
      </c>
      <c r="R1044" s="379">
        <v>446.09</v>
      </c>
      <c r="S1044" s="379"/>
      <c r="T1044" s="379"/>
      <c r="U1044" s="379"/>
      <c r="V1044" s="379"/>
      <c r="W1044" s="379"/>
      <c r="X1044" s="379"/>
      <c r="Y1044" s="379"/>
      <c r="Z1044" s="379"/>
      <c r="AA1044" s="379"/>
      <c r="AB1044" s="379"/>
      <c r="AC1044" s="379"/>
      <c r="AD1044" s="379"/>
      <c r="AE1044" s="379"/>
      <c r="AF1044" s="379"/>
      <c r="AG1044" s="379"/>
      <c r="AH1044" s="379"/>
      <c r="AI1044" s="379"/>
      <c r="AJ1044" s="379"/>
      <c r="AK1044" s="379">
        <v>446.09</v>
      </c>
      <c r="AL1044" s="379"/>
      <c r="AM1044" s="379"/>
      <c r="AN1044" s="379"/>
      <c r="AO1044" s="379"/>
      <c r="AP1044" s="379"/>
      <c r="AQ1044" s="379"/>
      <c r="AR1044" s="379"/>
      <c r="AS1044" s="379"/>
      <c r="AT1044" s="379"/>
      <c r="AU1044" s="379"/>
      <c r="AV1044" s="379"/>
      <c r="AW1044" s="379"/>
      <c r="AX1044" s="379"/>
      <c r="AY1044" s="379"/>
      <c r="AZ1044" s="379"/>
      <c r="BA1044" s="379"/>
      <c r="BB1044" s="379"/>
      <c r="BC1044" s="379"/>
      <c r="BD1044" s="379"/>
      <c r="BE1044" s="379"/>
      <c r="BF1044" s="379"/>
      <c r="BG1044" s="379"/>
      <c r="BH1044" s="379"/>
      <c r="BI1044" s="379"/>
      <c r="BJ1044" s="379"/>
      <c r="BK1044" s="379"/>
      <c r="BL1044" s="382"/>
      <c r="BM1044" s="382"/>
      <c r="BN1044" s="382"/>
      <c r="BO1044" s="382"/>
      <c r="BP1044" s="77"/>
    </row>
    <row r="1045" spans="1:68" s="158" customFormat="1" ht="12.75" x14ac:dyDescent="0.2">
      <c r="A1045" s="374"/>
      <c r="B1045" s="374"/>
      <c r="C1045" s="616"/>
      <c r="D1045" s="617"/>
      <c r="E1045" s="617"/>
      <c r="F1045" s="617"/>
      <c r="G1045" s="617"/>
      <c r="H1045" s="619"/>
      <c r="I1045" s="380" t="s">
        <v>1555</v>
      </c>
      <c r="J1045" s="376">
        <v>0.97389999999999999</v>
      </c>
      <c r="K1045" s="377"/>
      <c r="L1045" s="382">
        <v>0.68000000000000682</v>
      </c>
      <c r="M1045" s="382">
        <v>374.26</v>
      </c>
      <c r="N1045" s="382">
        <v>0</v>
      </c>
      <c r="O1045" s="382">
        <v>374.26</v>
      </c>
      <c r="P1045" s="377"/>
      <c r="Q1045" s="382">
        <v>0.7</v>
      </c>
      <c r="R1045" s="377"/>
      <c r="S1045" s="377"/>
      <c r="T1045" s="377"/>
      <c r="U1045" s="377"/>
      <c r="V1045" s="377"/>
      <c r="W1045" s="377"/>
      <c r="X1045" s="377"/>
      <c r="Y1045" s="377"/>
      <c r="Z1045" s="377"/>
      <c r="AA1045" s="377"/>
      <c r="AB1045" s="377"/>
      <c r="AC1045" s="377"/>
      <c r="AD1045" s="377"/>
      <c r="AE1045" s="377"/>
      <c r="AF1045" s="377"/>
      <c r="AG1045" s="377"/>
      <c r="AH1045" s="377"/>
      <c r="AI1045" s="377"/>
      <c r="AJ1045" s="377"/>
      <c r="AK1045" s="383">
        <v>0.97389999999999999</v>
      </c>
      <c r="AL1045" s="377"/>
      <c r="AM1045" s="377"/>
      <c r="AN1045" s="377"/>
      <c r="AO1045" s="377"/>
      <c r="AP1045" s="377"/>
      <c r="AQ1045" s="377"/>
      <c r="AR1045" s="377"/>
      <c r="AS1045" s="377"/>
      <c r="AT1045" s="377"/>
      <c r="AU1045" s="377"/>
      <c r="AV1045" s="377"/>
      <c r="AW1045" s="377"/>
      <c r="AX1045" s="377"/>
      <c r="AY1045" s="377"/>
      <c r="AZ1045" s="377"/>
      <c r="BA1045" s="377"/>
      <c r="BB1045" s="377"/>
      <c r="BC1045" s="377"/>
      <c r="BD1045" s="377"/>
      <c r="BE1045" s="377"/>
      <c r="BF1045" s="377"/>
      <c r="BG1045" s="377"/>
      <c r="BH1045" s="377"/>
      <c r="BI1045" s="377"/>
      <c r="BJ1045" s="377"/>
      <c r="BK1045" s="377"/>
      <c r="BL1045" s="377"/>
      <c r="BM1045" s="377"/>
      <c r="BN1045" s="377"/>
      <c r="BO1045" s="377"/>
      <c r="BP1045"/>
    </row>
    <row r="1046" spans="1:68" s="158" customFormat="1" ht="12.75" x14ac:dyDescent="0.2">
      <c r="A1046" s="375"/>
      <c r="B1046" s="378">
        <v>92</v>
      </c>
      <c r="C1046" s="616" t="s">
        <v>1551</v>
      </c>
      <c r="D1046" s="620" t="s">
        <v>1556</v>
      </c>
      <c r="E1046" s="620"/>
      <c r="F1046" s="620"/>
      <c r="G1046" s="620"/>
      <c r="H1046" s="618" t="s">
        <v>1557</v>
      </c>
      <c r="I1046" s="375"/>
      <c r="J1046" s="375"/>
      <c r="K1046" s="379">
        <v>53.29</v>
      </c>
      <c r="L1046" s="379">
        <v>53.51</v>
      </c>
      <c r="M1046" s="379">
        <v>55.06</v>
      </c>
      <c r="N1046" s="379">
        <v>0</v>
      </c>
      <c r="O1046" s="379">
        <v>55.06</v>
      </c>
      <c r="P1046" s="379">
        <v>55.06</v>
      </c>
      <c r="Q1046" s="379">
        <v>55.29</v>
      </c>
      <c r="R1046" s="379">
        <v>63.66</v>
      </c>
      <c r="S1046" s="379"/>
      <c r="T1046" s="379"/>
      <c r="U1046" s="379"/>
      <c r="V1046" s="379"/>
      <c r="W1046" s="379"/>
      <c r="X1046" s="379"/>
      <c r="Y1046" s="379"/>
      <c r="Z1046" s="379"/>
      <c r="AA1046" s="379"/>
      <c r="AB1046" s="379"/>
      <c r="AC1046" s="379"/>
      <c r="AD1046" s="379"/>
      <c r="AE1046" s="379"/>
      <c r="AF1046" s="379"/>
      <c r="AG1046" s="379"/>
      <c r="AH1046" s="379"/>
      <c r="AI1046" s="379"/>
      <c r="AJ1046" s="379"/>
      <c r="AK1046" s="379">
        <v>63.66</v>
      </c>
      <c r="AL1046" s="379"/>
      <c r="AM1046" s="379"/>
      <c r="AN1046" s="379"/>
      <c r="AO1046" s="379"/>
      <c r="AP1046" s="379"/>
      <c r="AQ1046" s="379"/>
      <c r="AR1046" s="379"/>
      <c r="AS1046" s="379"/>
      <c r="AT1046" s="379"/>
      <c r="AU1046" s="379"/>
      <c r="AV1046" s="379"/>
      <c r="AW1046" s="379"/>
      <c r="AX1046" s="379"/>
      <c r="AY1046" s="379"/>
      <c r="AZ1046" s="379"/>
      <c r="BA1046" s="379"/>
      <c r="BB1046" s="379"/>
      <c r="BC1046" s="379"/>
      <c r="BD1046" s="379"/>
      <c r="BE1046" s="379"/>
      <c r="BF1046" s="379"/>
      <c r="BG1046" s="379"/>
      <c r="BH1046" s="379"/>
      <c r="BI1046" s="379"/>
      <c r="BJ1046" s="379"/>
      <c r="BK1046" s="379"/>
      <c r="BL1046" s="382"/>
      <c r="BM1046" s="382"/>
      <c r="BN1046" s="382"/>
      <c r="BO1046" s="382"/>
      <c r="BP1046" s="77"/>
    </row>
    <row r="1047" spans="1:68" s="158" customFormat="1" ht="12.75" x14ac:dyDescent="0.2">
      <c r="A1047" s="374"/>
      <c r="B1047" s="374"/>
      <c r="C1047" s="616"/>
      <c r="D1047" s="620"/>
      <c r="E1047" s="620"/>
      <c r="F1047" s="620"/>
      <c r="G1047" s="620"/>
      <c r="H1047" s="618"/>
      <c r="I1047" s="380" t="s">
        <v>1558</v>
      </c>
      <c r="J1047" s="376">
        <v>2.9217</v>
      </c>
      <c r="K1047" s="377"/>
      <c r="L1047" s="382">
        <v>0.21999999999999886</v>
      </c>
      <c r="M1047" s="382">
        <v>53.29</v>
      </c>
      <c r="N1047" s="382">
        <v>0</v>
      </c>
      <c r="O1047" s="382">
        <v>53.29</v>
      </c>
      <c r="P1047" s="377"/>
      <c r="Q1047" s="382">
        <v>0.23</v>
      </c>
      <c r="R1047" s="377"/>
      <c r="S1047" s="377"/>
      <c r="T1047" s="377"/>
      <c r="U1047" s="377"/>
      <c r="V1047" s="377"/>
      <c r="W1047" s="377"/>
      <c r="X1047" s="377"/>
      <c r="Y1047" s="377"/>
      <c r="Z1047" s="377"/>
      <c r="AA1047" s="377"/>
      <c r="AB1047" s="377"/>
      <c r="AC1047" s="377"/>
      <c r="AD1047" s="377"/>
      <c r="AE1047" s="377"/>
      <c r="AF1047" s="377"/>
      <c r="AG1047" s="377"/>
      <c r="AH1047" s="377"/>
      <c r="AI1047" s="377"/>
      <c r="AJ1047" s="377"/>
      <c r="AK1047" s="383">
        <v>2.9217</v>
      </c>
      <c r="AL1047" s="377"/>
      <c r="AM1047" s="377"/>
      <c r="AN1047" s="377"/>
      <c r="AO1047" s="377"/>
      <c r="AP1047" s="377"/>
      <c r="AQ1047" s="377"/>
      <c r="AR1047" s="377"/>
      <c r="AS1047" s="377"/>
      <c r="AT1047" s="377"/>
      <c r="AU1047" s="377"/>
      <c r="AV1047" s="377"/>
      <c r="AW1047" s="377"/>
      <c r="AX1047" s="377"/>
      <c r="AY1047" s="377"/>
      <c r="AZ1047" s="377"/>
      <c r="BA1047" s="377"/>
      <c r="BB1047" s="377"/>
      <c r="BC1047" s="377"/>
      <c r="BD1047" s="377"/>
      <c r="BE1047" s="377"/>
      <c r="BF1047" s="377"/>
      <c r="BG1047" s="377"/>
      <c r="BH1047" s="377"/>
      <c r="BI1047" s="377"/>
      <c r="BJ1047" s="377"/>
      <c r="BK1047" s="377"/>
      <c r="BL1047" s="377"/>
      <c r="BM1047" s="377"/>
      <c r="BN1047" s="377"/>
      <c r="BO1047" s="377"/>
      <c r="BP1047"/>
    </row>
    <row r="1048" spans="1:68" s="158" customFormat="1" ht="12.75" x14ac:dyDescent="0.2">
      <c r="A1048" s="375"/>
      <c r="B1048" s="378">
        <v>93</v>
      </c>
      <c r="C1048" s="616" t="s">
        <v>1551</v>
      </c>
      <c r="D1048" s="617" t="s">
        <v>1552</v>
      </c>
      <c r="E1048" s="617"/>
      <c r="F1048" s="617"/>
      <c r="G1048" s="617"/>
      <c r="H1048" s="618" t="s">
        <v>1559</v>
      </c>
      <c r="I1048" s="375"/>
      <c r="J1048" s="375"/>
      <c r="K1048" s="379">
        <v>510.26</v>
      </c>
      <c r="L1048" s="379">
        <v>513.23</v>
      </c>
      <c r="M1048" s="379">
        <v>527.20000000000005</v>
      </c>
      <c r="N1048" s="379">
        <v>0</v>
      </c>
      <c r="O1048" s="379">
        <v>527.20000000000005</v>
      </c>
      <c r="P1048" s="379">
        <v>527.20000000000005</v>
      </c>
      <c r="Q1048" s="379">
        <v>530.2700000000001</v>
      </c>
      <c r="R1048" s="379">
        <v>610.62</v>
      </c>
      <c r="S1048" s="379"/>
      <c r="T1048" s="379"/>
      <c r="U1048" s="379"/>
      <c r="V1048" s="379"/>
      <c r="W1048" s="379"/>
      <c r="X1048" s="379"/>
      <c r="Y1048" s="379"/>
      <c r="Z1048" s="379"/>
      <c r="AA1048" s="379"/>
      <c r="AB1048" s="379"/>
      <c r="AC1048" s="379"/>
      <c r="AD1048" s="379"/>
      <c r="AE1048" s="379"/>
      <c r="AF1048" s="379"/>
      <c r="AG1048" s="379"/>
      <c r="AH1048" s="379"/>
      <c r="AI1048" s="379"/>
      <c r="AJ1048" s="379"/>
      <c r="AK1048" s="379">
        <v>610.62</v>
      </c>
      <c r="AL1048" s="379"/>
      <c r="AM1048" s="379"/>
      <c r="AN1048" s="379"/>
      <c r="AO1048" s="379"/>
      <c r="AP1048" s="379"/>
      <c r="AQ1048" s="379"/>
      <c r="AR1048" s="379"/>
      <c r="AS1048" s="379"/>
      <c r="AT1048" s="379"/>
      <c r="AU1048" s="379"/>
      <c r="AV1048" s="379"/>
      <c r="AW1048" s="379"/>
      <c r="AX1048" s="379"/>
      <c r="AY1048" s="379"/>
      <c r="AZ1048" s="379"/>
      <c r="BA1048" s="379"/>
      <c r="BB1048" s="379"/>
      <c r="BC1048" s="379"/>
      <c r="BD1048" s="379"/>
      <c r="BE1048" s="379"/>
      <c r="BF1048" s="379"/>
      <c r="BG1048" s="379"/>
      <c r="BH1048" s="379"/>
      <c r="BI1048" s="379"/>
      <c r="BJ1048" s="379"/>
      <c r="BK1048" s="379"/>
      <c r="BL1048" s="382"/>
      <c r="BM1048" s="382"/>
      <c r="BN1048" s="382"/>
      <c r="BO1048" s="382"/>
      <c r="BP1048" s="77"/>
    </row>
    <row r="1049" spans="1:68" s="158" customFormat="1" ht="12.75" x14ac:dyDescent="0.2">
      <c r="A1049" s="374"/>
      <c r="B1049" s="374"/>
      <c r="C1049" s="616"/>
      <c r="D1049" s="617"/>
      <c r="E1049" s="617"/>
      <c r="F1049" s="617"/>
      <c r="G1049" s="617"/>
      <c r="H1049" s="618"/>
      <c r="I1049" s="380" t="s">
        <v>78</v>
      </c>
      <c r="J1049" s="376">
        <v>68.173000000000002</v>
      </c>
      <c r="K1049" s="377"/>
      <c r="L1049" s="382">
        <v>2.9700000000000273</v>
      </c>
      <c r="M1049" s="382">
        <v>510.26</v>
      </c>
      <c r="N1049" s="382">
        <v>0</v>
      </c>
      <c r="O1049" s="382">
        <v>510.26</v>
      </c>
      <c r="P1049" s="377"/>
      <c r="Q1049" s="382">
        <v>3.07</v>
      </c>
      <c r="R1049" s="377"/>
      <c r="S1049" s="377"/>
      <c r="T1049" s="377"/>
      <c r="U1049" s="377"/>
      <c r="V1049" s="377"/>
      <c r="W1049" s="377"/>
      <c r="X1049" s="377"/>
      <c r="Y1049" s="377"/>
      <c r="Z1049" s="377"/>
      <c r="AA1049" s="377"/>
      <c r="AB1049" s="377"/>
      <c r="AC1049" s="377"/>
      <c r="AD1049" s="377"/>
      <c r="AE1049" s="377"/>
      <c r="AF1049" s="377"/>
      <c r="AG1049" s="377"/>
      <c r="AH1049" s="377"/>
      <c r="AI1049" s="377"/>
      <c r="AJ1049" s="377"/>
      <c r="AK1049" s="383">
        <v>68.173000000000002</v>
      </c>
      <c r="AL1049" s="377"/>
      <c r="AM1049" s="377"/>
      <c r="AN1049" s="377"/>
      <c r="AO1049" s="377"/>
      <c r="AP1049" s="377"/>
      <c r="AQ1049" s="377"/>
      <c r="AR1049" s="377"/>
      <c r="AS1049" s="377"/>
      <c r="AT1049" s="377"/>
      <c r="AU1049" s="377"/>
      <c r="AV1049" s="377"/>
      <c r="AW1049" s="377"/>
      <c r="AX1049" s="377"/>
      <c r="AY1049" s="377"/>
      <c r="AZ1049" s="377"/>
      <c r="BA1049" s="377"/>
      <c r="BB1049" s="377"/>
      <c r="BC1049" s="377"/>
      <c r="BD1049" s="377"/>
      <c r="BE1049" s="377"/>
      <c r="BF1049" s="377"/>
      <c r="BG1049" s="377"/>
      <c r="BH1049" s="377"/>
      <c r="BI1049" s="377"/>
      <c r="BJ1049" s="377"/>
      <c r="BK1049" s="377"/>
      <c r="BL1049" s="377"/>
      <c r="BM1049" s="377"/>
      <c r="BN1049" s="377"/>
      <c r="BO1049" s="377"/>
      <c r="BP1049"/>
    </row>
    <row r="1050" spans="1:68" s="158" customFormat="1" ht="39" customHeight="1" x14ac:dyDescent="0.2">
      <c r="A1050" s="368"/>
      <c r="B1050" s="368"/>
      <c r="C1050" s="369" t="s">
        <v>1560</v>
      </c>
      <c r="D1050" s="621" t="s">
        <v>1561</v>
      </c>
      <c r="E1050" s="621"/>
      <c r="F1050" s="621"/>
      <c r="G1050" s="621"/>
      <c r="H1050" s="368"/>
      <c r="I1050" s="368"/>
      <c r="J1050" s="368"/>
      <c r="K1050" s="370">
        <v>360.88</v>
      </c>
      <c r="L1050" s="370">
        <v>361.29</v>
      </c>
      <c r="M1050" s="370">
        <v>372.86</v>
      </c>
      <c r="N1050" s="370">
        <v>0</v>
      </c>
      <c r="O1050" s="370">
        <v>372.86</v>
      </c>
      <c r="P1050" s="370">
        <v>372.86</v>
      </c>
      <c r="Q1050" s="370">
        <f>Q1051</f>
        <v>373.28</v>
      </c>
      <c r="R1050" s="370">
        <v>429.83</v>
      </c>
      <c r="S1050" s="370">
        <v>0</v>
      </c>
      <c r="T1050" s="370">
        <v>0</v>
      </c>
      <c r="U1050" s="370">
        <v>0</v>
      </c>
      <c r="V1050" s="370">
        <v>0</v>
      </c>
      <c r="W1050" s="370">
        <v>0</v>
      </c>
      <c r="X1050" s="370">
        <v>0</v>
      </c>
      <c r="Y1050" s="370">
        <v>0</v>
      </c>
      <c r="Z1050" s="370">
        <v>0</v>
      </c>
      <c r="AA1050" s="370">
        <v>0</v>
      </c>
      <c r="AB1050" s="370">
        <v>0</v>
      </c>
      <c r="AC1050" s="370">
        <v>0</v>
      </c>
      <c r="AD1050" s="370">
        <v>0</v>
      </c>
      <c r="AE1050" s="370">
        <v>0</v>
      </c>
      <c r="AF1050" s="370">
        <v>0</v>
      </c>
      <c r="AG1050" s="370">
        <v>0</v>
      </c>
      <c r="AH1050" s="370">
        <v>0</v>
      </c>
      <c r="AI1050" s="370">
        <v>0</v>
      </c>
      <c r="AJ1050" s="370">
        <v>0</v>
      </c>
      <c r="AK1050" s="370">
        <v>429.83</v>
      </c>
      <c r="AL1050" s="370">
        <v>0</v>
      </c>
      <c r="AM1050" s="370">
        <v>0</v>
      </c>
      <c r="AN1050" s="370">
        <v>0</v>
      </c>
      <c r="AO1050" s="370">
        <v>0</v>
      </c>
      <c r="AP1050" s="370">
        <v>0</v>
      </c>
      <c r="AQ1050" s="370">
        <v>0</v>
      </c>
      <c r="AR1050" s="370">
        <v>0</v>
      </c>
      <c r="AS1050" s="370">
        <v>0</v>
      </c>
      <c r="AT1050" s="370">
        <v>0</v>
      </c>
      <c r="AU1050" s="370">
        <v>0</v>
      </c>
      <c r="AV1050" s="370">
        <v>0</v>
      </c>
      <c r="AW1050" s="370">
        <v>0</v>
      </c>
      <c r="AX1050" s="370">
        <v>0</v>
      </c>
      <c r="AY1050" s="370">
        <v>0</v>
      </c>
      <c r="AZ1050" s="370">
        <v>0</v>
      </c>
      <c r="BA1050" s="370">
        <v>0</v>
      </c>
      <c r="BB1050" s="370">
        <v>0</v>
      </c>
      <c r="BC1050" s="370">
        <v>0</v>
      </c>
      <c r="BD1050" s="370">
        <v>0</v>
      </c>
      <c r="BE1050" s="370">
        <v>0</v>
      </c>
      <c r="BF1050" s="370">
        <v>0</v>
      </c>
      <c r="BG1050" s="370">
        <v>0</v>
      </c>
      <c r="BH1050" s="370">
        <v>0</v>
      </c>
      <c r="BI1050" s="370">
        <v>0</v>
      </c>
      <c r="BJ1050" s="370">
        <v>0</v>
      </c>
      <c r="BK1050" s="370">
        <v>0</v>
      </c>
      <c r="BL1050" s="370">
        <v>0</v>
      </c>
      <c r="BM1050" s="370">
        <v>0</v>
      </c>
      <c r="BN1050" s="370">
        <v>0</v>
      </c>
      <c r="BO1050" s="370">
        <v>0</v>
      </c>
      <c r="BP1050" s="78">
        <v>0</v>
      </c>
    </row>
    <row r="1051" spans="1:68" s="158" customFormat="1" ht="12.75" x14ac:dyDescent="0.2">
      <c r="A1051" s="371"/>
      <c r="B1051" s="372">
        <v>96</v>
      </c>
      <c r="C1051" s="625" t="s">
        <v>1562</v>
      </c>
      <c r="D1051" s="627" t="s">
        <v>1625</v>
      </c>
      <c r="E1051" s="627"/>
      <c r="F1051" s="627"/>
      <c r="G1051" s="627"/>
      <c r="H1051" s="629" t="s">
        <v>902</v>
      </c>
      <c r="I1051" s="371"/>
      <c r="J1051" s="371"/>
      <c r="K1051" s="373">
        <v>360.88</v>
      </c>
      <c r="L1051" s="373">
        <v>361.29</v>
      </c>
      <c r="M1051" s="373">
        <v>372.86</v>
      </c>
      <c r="N1051" s="373">
        <v>0</v>
      </c>
      <c r="O1051" s="373">
        <v>372.86</v>
      </c>
      <c r="P1051" s="373">
        <v>372.86</v>
      </c>
      <c r="Q1051" s="373">
        <v>373.28</v>
      </c>
      <c r="R1051" s="373">
        <v>429.83</v>
      </c>
      <c r="S1051" s="373"/>
      <c r="T1051" s="373"/>
      <c r="U1051" s="373"/>
      <c r="V1051" s="373"/>
      <c r="W1051" s="373"/>
      <c r="X1051" s="373"/>
      <c r="Y1051" s="373"/>
      <c r="Z1051" s="373"/>
      <c r="AA1051" s="373"/>
      <c r="AB1051" s="373"/>
      <c r="AC1051" s="373"/>
      <c r="AD1051" s="373"/>
      <c r="AE1051" s="373"/>
      <c r="AF1051" s="373"/>
      <c r="AG1051" s="373"/>
      <c r="AH1051" s="373"/>
      <c r="AI1051" s="373"/>
      <c r="AJ1051" s="373"/>
      <c r="AK1051" s="373">
        <v>429.83</v>
      </c>
      <c r="AL1051" s="373"/>
      <c r="AM1051" s="373"/>
      <c r="AN1051" s="373"/>
      <c r="AO1051" s="373"/>
      <c r="AP1051" s="373"/>
      <c r="AQ1051" s="373"/>
      <c r="AR1051" s="373"/>
      <c r="AS1051" s="373"/>
      <c r="AT1051" s="373"/>
      <c r="AU1051" s="373"/>
      <c r="AV1051" s="373"/>
      <c r="AW1051" s="373"/>
      <c r="AX1051" s="373"/>
      <c r="AY1051" s="373"/>
      <c r="AZ1051" s="373"/>
      <c r="BA1051" s="373"/>
      <c r="BB1051" s="373"/>
      <c r="BC1051" s="373"/>
      <c r="BD1051" s="373"/>
      <c r="BE1051" s="373"/>
      <c r="BF1051" s="373"/>
      <c r="BG1051" s="373"/>
      <c r="BH1051" s="373"/>
      <c r="BI1051" s="373"/>
      <c r="BJ1051" s="373"/>
      <c r="BK1051" s="373"/>
      <c r="BL1051" s="381"/>
      <c r="BM1051" s="381"/>
      <c r="BN1051" s="381"/>
      <c r="BO1051" s="381"/>
      <c r="BP1051" s="77"/>
    </row>
    <row r="1052" spans="1:68" s="158" customFormat="1" ht="12.75" x14ac:dyDescent="0.2">
      <c r="A1052" s="374"/>
      <c r="B1052" s="374"/>
      <c r="C1052" s="626"/>
      <c r="D1052" s="628"/>
      <c r="E1052" s="628"/>
      <c r="F1052" s="628"/>
      <c r="G1052" s="628"/>
      <c r="H1052" s="619"/>
      <c r="I1052" s="380" t="s">
        <v>1564</v>
      </c>
      <c r="J1052" s="376">
        <v>1.9478</v>
      </c>
      <c r="K1052" s="377"/>
      <c r="L1052" s="382">
        <v>0.41000000000002501</v>
      </c>
      <c r="M1052" s="382">
        <v>360.88</v>
      </c>
      <c r="N1052" s="382">
        <v>0</v>
      </c>
      <c r="O1052" s="382">
        <v>360.88</v>
      </c>
      <c r="P1052" s="377"/>
      <c r="Q1052" s="382">
        <v>0.42</v>
      </c>
      <c r="R1052" s="377"/>
      <c r="S1052" s="377"/>
      <c r="T1052" s="377"/>
      <c r="U1052" s="377"/>
      <c r="V1052" s="377"/>
      <c r="W1052" s="377"/>
      <c r="X1052" s="377"/>
      <c r="Y1052" s="377"/>
      <c r="Z1052" s="377"/>
      <c r="AA1052" s="377"/>
      <c r="AB1052" s="377"/>
      <c r="AC1052" s="377"/>
      <c r="AD1052" s="377"/>
      <c r="AE1052" s="377"/>
      <c r="AF1052" s="377"/>
      <c r="AG1052" s="377"/>
      <c r="AH1052" s="377"/>
      <c r="AI1052" s="377"/>
      <c r="AJ1052" s="377"/>
      <c r="AK1052" s="383">
        <v>1.9478</v>
      </c>
      <c r="AL1052" s="377"/>
      <c r="AM1052" s="377"/>
      <c r="AN1052" s="377"/>
      <c r="AO1052" s="377"/>
      <c r="AP1052" s="377"/>
      <c r="AQ1052" s="377"/>
      <c r="AR1052" s="377"/>
      <c r="AS1052" s="377"/>
      <c r="AT1052" s="377"/>
      <c r="AU1052" s="377"/>
      <c r="AV1052" s="377"/>
      <c r="AW1052" s="377"/>
      <c r="AX1052" s="377"/>
      <c r="AY1052" s="377"/>
      <c r="AZ1052" s="377"/>
      <c r="BA1052" s="377"/>
      <c r="BB1052" s="377"/>
      <c r="BC1052" s="377"/>
      <c r="BD1052" s="377"/>
      <c r="BE1052" s="377"/>
      <c r="BF1052" s="377"/>
      <c r="BG1052" s="377"/>
      <c r="BH1052" s="377"/>
      <c r="BI1052" s="377"/>
      <c r="BJ1052" s="377"/>
      <c r="BK1052" s="377"/>
      <c r="BL1052" s="377"/>
      <c r="BM1052" s="377"/>
      <c r="BN1052" s="377"/>
      <c r="BO1052" s="377"/>
      <c r="BP1052"/>
    </row>
    <row r="1053" spans="1:68" s="158" customFormat="1" ht="30" customHeight="1" x14ac:dyDescent="0.2">
      <c r="A1053" s="368"/>
      <c r="B1053" s="368"/>
      <c r="C1053" s="369" t="s">
        <v>1611</v>
      </c>
      <c r="D1053" s="621" t="s">
        <v>1565</v>
      </c>
      <c r="E1053" s="621"/>
      <c r="F1053" s="621"/>
      <c r="G1053" s="621"/>
      <c r="H1053" s="368"/>
      <c r="I1053" s="368"/>
      <c r="J1053" s="368"/>
      <c r="K1053" s="370">
        <v>0</v>
      </c>
      <c r="L1053" s="370">
        <v>0</v>
      </c>
      <c r="M1053" s="370">
        <v>0</v>
      </c>
      <c r="N1053" s="370">
        <v>0</v>
      </c>
      <c r="O1053" s="370">
        <v>0</v>
      </c>
      <c r="P1053" s="370">
        <v>0</v>
      </c>
      <c r="Q1053" s="370">
        <v>0</v>
      </c>
      <c r="R1053" s="370">
        <v>0</v>
      </c>
      <c r="S1053" s="370">
        <v>0</v>
      </c>
      <c r="T1053" s="370">
        <v>0</v>
      </c>
      <c r="U1053" s="370">
        <v>0</v>
      </c>
      <c r="V1053" s="370">
        <v>0</v>
      </c>
      <c r="W1053" s="370">
        <v>0</v>
      </c>
      <c r="X1053" s="370">
        <v>0</v>
      </c>
      <c r="Y1053" s="370">
        <v>0</v>
      </c>
      <c r="Z1053" s="370">
        <v>0</v>
      </c>
      <c r="AA1053" s="370">
        <v>0</v>
      </c>
      <c r="AB1053" s="370">
        <v>0</v>
      </c>
      <c r="AC1053" s="370">
        <v>0</v>
      </c>
      <c r="AD1053" s="370">
        <v>0</v>
      </c>
      <c r="AE1053" s="370">
        <v>0</v>
      </c>
      <c r="AF1053" s="370">
        <v>0</v>
      </c>
      <c r="AG1053" s="370">
        <v>0</v>
      </c>
      <c r="AH1053" s="370">
        <v>0</v>
      </c>
      <c r="AI1053" s="370">
        <v>0</v>
      </c>
      <c r="AJ1053" s="370">
        <v>0</v>
      </c>
      <c r="AK1053" s="370">
        <v>0</v>
      </c>
      <c r="AL1053" s="370">
        <v>0</v>
      </c>
      <c r="AM1053" s="370">
        <v>0</v>
      </c>
      <c r="AN1053" s="370">
        <v>0</v>
      </c>
      <c r="AO1053" s="370">
        <v>0</v>
      </c>
      <c r="AP1053" s="370">
        <v>0</v>
      </c>
      <c r="AQ1053" s="370">
        <v>0</v>
      </c>
      <c r="AR1053" s="370">
        <v>0</v>
      </c>
      <c r="AS1053" s="370">
        <v>0</v>
      </c>
      <c r="AT1053" s="370">
        <v>0</v>
      </c>
      <c r="AU1053" s="370">
        <v>0</v>
      </c>
      <c r="AV1053" s="370">
        <v>0</v>
      </c>
      <c r="AW1053" s="370">
        <v>0</v>
      </c>
      <c r="AX1053" s="370">
        <v>0</v>
      </c>
      <c r="AY1053" s="370">
        <v>0</v>
      </c>
      <c r="AZ1053" s="370">
        <v>0</v>
      </c>
      <c r="BA1053" s="370">
        <v>0</v>
      </c>
      <c r="BB1053" s="370">
        <v>0</v>
      </c>
      <c r="BC1053" s="370">
        <v>0</v>
      </c>
      <c r="BD1053" s="370">
        <v>0</v>
      </c>
      <c r="BE1053" s="370">
        <v>0</v>
      </c>
      <c r="BF1053" s="370">
        <v>0</v>
      </c>
      <c r="BG1053" s="370">
        <v>0</v>
      </c>
      <c r="BH1053" s="370">
        <v>0</v>
      </c>
      <c r="BI1053" s="370">
        <v>0</v>
      </c>
      <c r="BJ1053" s="370">
        <v>0</v>
      </c>
      <c r="BK1053" s="370">
        <v>0</v>
      </c>
      <c r="BL1053" s="370">
        <v>0</v>
      </c>
      <c r="BM1053" s="370">
        <v>0</v>
      </c>
      <c r="BN1053" s="370">
        <v>0</v>
      </c>
      <c r="BO1053" s="370">
        <v>0</v>
      </c>
      <c r="BP1053" s="78">
        <v>0</v>
      </c>
    </row>
    <row r="1054" spans="1:68" s="158" customFormat="1" ht="12.75" x14ac:dyDescent="0.2">
      <c r="A1054" s="371"/>
      <c r="B1054" s="372">
        <v>97</v>
      </c>
      <c r="C1054" s="625" t="s">
        <v>1566</v>
      </c>
      <c r="D1054" s="630" t="s">
        <v>1567</v>
      </c>
      <c r="E1054" s="630"/>
      <c r="F1054" s="630"/>
      <c r="G1054" s="630"/>
      <c r="H1054" s="629" t="s">
        <v>103</v>
      </c>
      <c r="I1054" s="371"/>
      <c r="J1054" s="371"/>
      <c r="K1054" s="373">
        <v>0</v>
      </c>
      <c r="L1054" s="373">
        <v>0</v>
      </c>
      <c r="M1054" s="373">
        <v>0</v>
      </c>
      <c r="N1054" s="373">
        <v>0</v>
      </c>
      <c r="O1054" s="373">
        <v>0</v>
      </c>
      <c r="P1054" s="373">
        <v>0</v>
      </c>
      <c r="Q1054" s="373">
        <v>0</v>
      </c>
      <c r="R1054" s="373">
        <v>0</v>
      </c>
      <c r="S1054" s="373"/>
      <c r="T1054" s="373"/>
      <c r="U1054" s="373"/>
      <c r="V1054" s="373"/>
      <c r="W1054" s="373"/>
      <c r="X1054" s="373"/>
      <c r="Y1054" s="373"/>
      <c r="Z1054" s="373"/>
      <c r="AA1054" s="373"/>
      <c r="AB1054" s="373"/>
      <c r="AC1054" s="373"/>
      <c r="AD1054" s="373"/>
      <c r="AE1054" s="373"/>
      <c r="AF1054" s="373"/>
      <c r="AG1054" s="373"/>
      <c r="AH1054" s="373"/>
      <c r="AI1054" s="373"/>
      <c r="AJ1054" s="373"/>
      <c r="AK1054" s="373"/>
      <c r="AL1054" s="373"/>
      <c r="AM1054" s="373"/>
      <c r="AN1054" s="373"/>
      <c r="AO1054" s="373"/>
      <c r="AP1054" s="373"/>
      <c r="AQ1054" s="373"/>
      <c r="AR1054" s="373"/>
      <c r="AS1054" s="373"/>
      <c r="AT1054" s="373"/>
      <c r="AU1054" s="373"/>
      <c r="AV1054" s="373"/>
      <c r="AW1054" s="373"/>
      <c r="AX1054" s="373"/>
      <c r="AY1054" s="373"/>
      <c r="AZ1054" s="373"/>
      <c r="BA1054" s="373"/>
      <c r="BB1054" s="373"/>
      <c r="BC1054" s="373"/>
      <c r="BD1054" s="373"/>
      <c r="BE1054" s="373"/>
      <c r="BF1054" s="373"/>
      <c r="BG1054" s="373"/>
      <c r="BH1054" s="373"/>
      <c r="BI1054" s="373"/>
      <c r="BJ1054" s="373"/>
      <c r="BK1054" s="373"/>
      <c r="BL1054" s="381"/>
      <c r="BM1054" s="381"/>
      <c r="BN1054" s="381"/>
      <c r="BO1054" s="381"/>
      <c r="BP1054" s="77"/>
    </row>
    <row r="1055" spans="1:68" s="158" customFormat="1" ht="12.75" x14ac:dyDescent="0.2">
      <c r="A1055" s="374"/>
      <c r="B1055" s="374"/>
      <c r="C1055" s="626"/>
      <c r="D1055" s="620"/>
      <c r="E1055" s="620"/>
      <c r="F1055" s="620"/>
      <c r="G1055" s="620"/>
      <c r="H1055" s="619"/>
      <c r="I1055" s="380" t="s">
        <v>112</v>
      </c>
      <c r="J1055" s="376">
        <v>-0.97389999999999999</v>
      </c>
      <c r="K1055" s="377"/>
      <c r="L1055" s="382">
        <v>0</v>
      </c>
      <c r="M1055" s="382">
        <v>0</v>
      </c>
      <c r="N1055" s="382">
        <v>0</v>
      </c>
      <c r="O1055" s="382">
        <v>0</v>
      </c>
      <c r="P1055" s="377"/>
      <c r="Q1055" s="382"/>
      <c r="R1055" s="377"/>
      <c r="S1055" s="377"/>
      <c r="T1055" s="377"/>
      <c r="U1055" s="377"/>
      <c r="V1055" s="377"/>
      <c r="W1055" s="377"/>
      <c r="X1055" s="377"/>
      <c r="Y1055" s="377"/>
      <c r="Z1055" s="377"/>
      <c r="AA1055" s="377"/>
      <c r="AB1055" s="377"/>
      <c r="AC1055" s="377"/>
      <c r="AD1055" s="377"/>
      <c r="AE1055" s="377"/>
      <c r="AF1055" s="377"/>
      <c r="AG1055" s="377"/>
      <c r="AH1055" s="377"/>
      <c r="AI1055" s="377"/>
      <c r="AJ1055" s="377"/>
      <c r="AK1055" s="383">
        <v>-0.97389999999999999</v>
      </c>
      <c r="AL1055" s="377"/>
      <c r="AM1055" s="377"/>
      <c r="AN1055" s="377"/>
      <c r="AO1055" s="377"/>
      <c r="AP1055" s="377"/>
      <c r="AQ1055" s="377"/>
      <c r="AR1055" s="377"/>
      <c r="AS1055" s="377"/>
      <c r="AT1055" s="377"/>
      <c r="AU1055" s="377"/>
      <c r="AV1055" s="377"/>
      <c r="AW1055" s="377"/>
      <c r="AX1055" s="377"/>
      <c r="AY1055" s="377"/>
      <c r="AZ1055" s="377"/>
      <c r="BA1055" s="377"/>
      <c r="BB1055" s="377"/>
      <c r="BC1055" s="377"/>
      <c r="BD1055" s="377"/>
      <c r="BE1055" s="377"/>
      <c r="BF1055" s="377"/>
      <c r="BG1055" s="377"/>
      <c r="BH1055" s="377"/>
      <c r="BI1055" s="377"/>
      <c r="BJ1055" s="377"/>
      <c r="BK1055" s="377"/>
      <c r="BL1055" s="377"/>
      <c r="BM1055" s="377"/>
      <c r="BN1055" s="377"/>
      <c r="BO1055" s="377"/>
      <c r="BP1055"/>
    </row>
    <row r="1056" spans="1:68" s="158" customFormat="1" ht="12.75" x14ac:dyDescent="0.2">
      <c r="A1056" s="375"/>
      <c r="B1056" s="378">
        <v>98</v>
      </c>
      <c r="C1056" s="626" t="s">
        <v>1566</v>
      </c>
      <c r="D1056" s="631" t="s">
        <v>1568</v>
      </c>
      <c r="E1056" s="631"/>
      <c r="F1056" s="631"/>
      <c r="G1056" s="631"/>
      <c r="H1056" s="619" t="s">
        <v>207</v>
      </c>
      <c r="I1056" s="375"/>
      <c r="J1056" s="375"/>
      <c r="K1056" s="379">
        <v>0</v>
      </c>
      <c r="L1056" s="379">
        <v>0</v>
      </c>
      <c r="M1056" s="379">
        <v>0</v>
      </c>
      <c r="N1056" s="379">
        <v>0</v>
      </c>
      <c r="O1056" s="379">
        <v>0</v>
      </c>
      <c r="P1056" s="379">
        <v>0</v>
      </c>
      <c r="Q1056" s="379">
        <v>0</v>
      </c>
      <c r="R1056" s="379">
        <v>0</v>
      </c>
      <c r="S1056" s="379"/>
      <c r="T1056" s="379"/>
      <c r="U1056" s="379"/>
      <c r="V1056" s="379"/>
      <c r="W1056" s="379"/>
      <c r="X1056" s="379"/>
      <c r="Y1056" s="379"/>
      <c r="Z1056" s="379"/>
      <c r="AA1056" s="379"/>
      <c r="AB1056" s="379"/>
      <c r="AC1056" s="379"/>
      <c r="AD1056" s="379"/>
      <c r="AE1056" s="379"/>
      <c r="AF1056" s="379"/>
      <c r="AG1056" s="379"/>
      <c r="AH1056" s="379"/>
      <c r="AI1056" s="379"/>
      <c r="AJ1056" s="379"/>
      <c r="AK1056" s="379"/>
      <c r="AL1056" s="379"/>
      <c r="AM1056" s="379"/>
      <c r="AN1056" s="379"/>
      <c r="AO1056" s="379"/>
      <c r="AP1056" s="379"/>
      <c r="AQ1056" s="379"/>
      <c r="AR1056" s="379"/>
      <c r="AS1056" s="379"/>
      <c r="AT1056" s="379"/>
      <c r="AU1056" s="379"/>
      <c r="AV1056" s="379"/>
      <c r="AW1056" s="379"/>
      <c r="AX1056" s="379"/>
      <c r="AY1056" s="379"/>
      <c r="AZ1056" s="379"/>
      <c r="BA1056" s="379"/>
      <c r="BB1056" s="379"/>
      <c r="BC1056" s="379"/>
      <c r="BD1056" s="379"/>
      <c r="BE1056" s="379"/>
      <c r="BF1056" s="379"/>
      <c r="BG1056" s="379"/>
      <c r="BH1056" s="379"/>
      <c r="BI1056" s="379"/>
      <c r="BJ1056" s="379"/>
      <c r="BK1056" s="379"/>
      <c r="BL1056" s="382"/>
      <c r="BM1056" s="382"/>
      <c r="BN1056" s="382"/>
      <c r="BO1056" s="382"/>
      <c r="BP1056" s="77"/>
    </row>
    <row r="1057" spans="1:68" s="158" customFormat="1" ht="12.75" x14ac:dyDescent="0.2">
      <c r="A1057" s="374"/>
      <c r="B1057" s="374"/>
      <c r="C1057" s="626"/>
      <c r="D1057" s="631"/>
      <c r="E1057" s="631"/>
      <c r="F1057" s="631"/>
      <c r="G1057" s="631"/>
      <c r="H1057" s="619"/>
      <c r="I1057" s="380" t="s">
        <v>112</v>
      </c>
      <c r="J1057" s="376">
        <v>0.97389999999999999</v>
      </c>
      <c r="K1057" s="377"/>
      <c r="L1057" s="382">
        <v>0</v>
      </c>
      <c r="M1057" s="382">
        <v>0</v>
      </c>
      <c r="N1057" s="382">
        <v>0</v>
      </c>
      <c r="O1057" s="382">
        <v>0</v>
      </c>
      <c r="P1057" s="377"/>
      <c r="Q1057" s="382"/>
      <c r="R1057" s="377"/>
      <c r="S1057" s="377"/>
      <c r="T1057" s="377"/>
      <c r="U1057" s="377"/>
      <c r="V1057" s="377"/>
      <c r="W1057" s="377"/>
      <c r="X1057" s="377"/>
      <c r="Y1057" s="377"/>
      <c r="Z1057" s="377"/>
      <c r="AA1057" s="377"/>
      <c r="AB1057" s="377"/>
      <c r="AC1057" s="377"/>
      <c r="AD1057" s="377"/>
      <c r="AE1057" s="377"/>
      <c r="AF1057" s="377"/>
      <c r="AG1057" s="377"/>
      <c r="AH1057" s="377"/>
      <c r="AI1057" s="377"/>
      <c r="AJ1057" s="377"/>
      <c r="AK1057" s="383">
        <v>0.97389999999999999</v>
      </c>
      <c r="AL1057" s="377"/>
      <c r="AM1057" s="377"/>
      <c r="AN1057" s="377"/>
      <c r="AO1057" s="377"/>
      <c r="AP1057" s="377"/>
      <c r="AQ1057" s="377"/>
      <c r="AR1057" s="377"/>
      <c r="AS1057" s="377"/>
      <c r="AT1057" s="377"/>
      <c r="AU1057" s="377"/>
      <c r="AV1057" s="377"/>
      <c r="AW1057" s="377"/>
      <c r="AX1057" s="377"/>
      <c r="AY1057" s="377"/>
      <c r="AZ1057" s="377"/>
      <c r="BA1057" s="377"/>
      <c r="BB1057" s="377"/>
      <c r="BC1057" s="377"/>
      <c r="BD1057" s="377"/>
      <c r="BE1057" s="377"/>
      <c r="BF1057" s="377"/>
      <c r="BG1057" s="377"/>
      <c r="BH1057" s="377"/>
      <c r="BI1057" s="377"/>
      <c r="BJ1057" s="377"/>
      <c r="BK1057" s="377"/>
      <c r="BL1057" s="377"/>
      <c r="BM1057" s="377"/>
      <c r="BN1057" s="377"/>
      <c r="BO1057" s="377"/>
      <c r="BP1057"/>
    </row>
    <row r="1058" spans="1:68" s="158" customFormat="1" ht="33.75" customHeight="1" x14ac:dyDescent="0.2">
      <c r="A1058" s="368"/>
      <c r="B1058" s="368"/>
      <c r="C1058" s="369" t="s">
        <v>1612</v>
      </c>
      <c r="D1058" s="621" t="s">
        <v>1570</v>
      </c>
      <c r="E1058" s="621"/>
      <c r="F1058" s="621"/>
      <c r="G1058" s="621"/>
      <c r="H1058" s="368"/>
      <c r="I1058" s="368"/>
      <c r="J1058" s="368"/>
      <c r="K1058" s="370">
        <v>0</v>
      </c>
      <c r="L1058" s="370">
        <v>0</v>
      </c>
      <c r="M1058" s="370">
        <v>0</v>
      </c>
      <c r="N1058" s="370">
        <v>0</v>
      </c>
      <c r="O1058" s="370">
        <v>0</v>
      </c>
      <c r="P1058" s="370">
        <v>0</v>
      </c>
      <c r="Q1058" s="370">
        <v>0</v>
      </c>
      <c r="R1058" s="370">
        <v>0</v>
      </c>
      <c r="S1058" s="370">
        <v>0</v>
      </c>
      <c r="T1058" s="370">
        <v>0</v>
      </c>
      <c r="U1058" s="370">
        <v>0</v>
      </c>
      <c r="V1058" s="370">
        <v>0</v>
      </c>
      <c r="W1058" s="370">
        <v>0</v>
      </c>
      <c r="X1058" s="370">
        <v>0</v>
      </c>
      <c r="Y1058" s="370">
        <v>0</v>
      </c>
      <c r="Z1058" s="370">
        <v>0</v>
      </c>
      <c r="AA1058" s="370">
        <v>0</v>
      </c>
      <c r="AB1058" s="370">
        <v>0</v>
      </c>
      <c r="AC1058" s="370">
        <v>0</v>
      </c>
      <c r="AD1058" s="370">
        <v>0</v>
      </c>
      <c r="AE1058" s="370">
        <v>0</v>
      </c>
      <c r="AF1058" s="370">
        <v>0</v>
      </c>
      <c r="AG1058" s="370">
        <v>0</v>
      </c>
      <c r="AH1058" s="370">
        <v>0</v>
      </c>
      <c r="AI1058" s="370">
        <v>0</v>
      </c>
      <c r="AJ1058" s="370">
        <v>0</v>
      </c>
      <c r="AK1058" s="370">
        <v>0</v>
      </c>
      <c r="AL1058" s="370">
        <v>0</v>
      </c>
      <c r="AM1058" s="370">
        <v>0</v>
      </c>
      <c r="AN1058" s="370">
        <v>0</v>
      </c>
      <c r="AO1058" s="370">
        <v>0</v>
      </c>
      <c r="AP1058" s="370">
        <v>0</v>
      </c>
      <c r="AQ1058" s="370">
        <v>0</v>
      </c>
      <c r="AR1058" s="370">
        <v>0</v>
      </c>
      <c r="AS1058" s="370">
        <v>0</v>
      </c>
      <c r="AT1058" s="370">
        <v>0</v>
      </c>
      <c r="AU1058" s="370">
        <v>0</v>
      </c>
      <c r="AV1058" s="370">
        <v>0</v>
      </c>
      <c r="AW1058" s="370">
        <v>0</v>
      </c>
      <c r="AX1058" s="370">
        <v>0</v>
      </c>
      <c r="AY1058" s="370">
        <v>0</v>
      </c>
      <c r="AZ1058" s="370">
        <v>0</v>
      </c>
      <c r="BA1058" s="370">
        <v>0</v>
      </c>
      <c r="BB1058" s="370">
        <v>0</v>
      </c>
      <c r="BC1058" s="370">
        <v>0</v>
      </c>
      <c r="BD1058" s="370">
        <v>0</v>
      </c>
      <c r="BE1058" s="370">
        <v>0</v>
      </c>
      <c r="BF1058" s="370">
        <v>0</v>
      </c>
      <c r="BG1058" s="370">
        <v>0</v>
      </c>
      <c r="BH1058" s="370">
        <v>0</v>
      </c>
      <c r="BI1058" s="370">
        <v>0</v>
      </c>
      <c r="BJ1058" s="370">
        <v>0</v>
      </c>
      <c r="BK1058" s="370">
        <v>0</v>
      </c>
      <c r="BL1058" s="370">
        <v>0</v>
      </c>
      <c r="BM1058" s="370">
        <v>0</v>
      </c>
      <c r="BN1058" s="370">
        <v>0</v>
      </c>
      <c r="BO1058" s="370">
        <v>0</v>
      </c>
      <c r="BP1058" s="78">
        <v>0</v>
      </c>
    </row>
    <row r="1059" spans="1:68" s="158" customFormat="1" ht="12.75" x14ac:dyDescent="0.2">
      <c r="A1059" s="371"/>
      <c r="B1059" s="372">
        <v>121</v>
      </c>
      <c r="C1059" s="625" t="s">
        <v>1566</v>
      </c>
      <c r="D1059" s="630" t="s">
        <v>1567</v>
      </c>
      <c r="E1059" s="630"/>
      <c r="F1059" s="630"/>
      <c r="G1059" s="630"/>
      <c r="H1059" s="629" t="s">
        <v>103</v>
      </c>
      <c r="I1059" s="371"/>
      <c r="J1059" s="371"/>
      <c r="K1059" s="373">
        <v>0</v>
      </c>
      <c r="L1059" s="373">
        <v>0</v>
      </c>
      <c r="M1059" s="373">
        <v>0</v>
      </c>
      <c r="N1059" s="373">
        <v>0</v>
      </c>
      <c r="O1059" s="373">
        <v>0</v>
      </c>
      <c r="P1059" s="373">
        <v>0</v>
      </c>
      <c r="Q1059" s="373">
        <v>0</v>
      </c>
      <c r="R1059" s="373">
        <v>0</v>
      </c>
      <c r="S1059" s="373"/>
      <c r="T1059" s="373"/>
      <c r="U1059" s="373"/>
      <c r="V1059" s="373"/>
      <c r="W1059" s="373"/>
      <c r="X1059" s="373"/>
      <c r="Y1059" s="373"/>
      <c r="Z1059" s="373"/>
      <c r="AA1059" s="373"/>
      <c r="AB1059" s="373"/>
      <c r="AC1059" s="373"/>
      <c r="AD1059" s="373"/>
      <c r="AE1059" s="373"/>
      <c r="AF1059" s="373"/>
      <c r="AG1059" s="373"/>
      <c r="AH1059" s="373"/>
      <c r="AI1059" s="373"/>
      <c r="AJ1059" s="373"/>
      <c r="AK1059" s="373"/>
      <c r="AL1059" s="373"/>
      <c r="AM1059" s="373"/>
      <c r="AN1059" s="373"/>
      <c r="AO1059" s="373"/>
      <c r="AP1059" s="373"/>
      <c r="AQ1059" s="373"/>
      <c r="AR1059" s="373"/>
      <c r="AS1059" s="373"/>
      <c r="AT1059" s="373"/>
      <c r="AU1059" s="373"/>
      <c r="AV1059" s="373"/>
      <c r="AW1059" s="373"/>
      <c r="AX1059" s="373"/>
      <c r="AY1059" s="373"/>
      <c r="AZ1059" s="373"/>
      <c r="BA1059" s="373"/>
      <c r="BB1059" s="373"/>
      <c r="BC1059" s="373"/>
      <c r="BD1059" s="373"/>
      <c r="BE1059" s="373"/>
      <c r="BF1059" s="373"/>
      <c r="BG1059" s="373"/>
      <c r="BH1059" s="373"/>
      <c r="BI1059" s="373"/>
      <c r="BJ1059" s="373"/>
      <c r="BK1059" s="373"/>
      <c r="BL1059" s="381"/>
      <c r="BM1059" s="381"/>
      <c r="BN1059" s="381"/>
      <c r="BO1059" s="381"/>
      <c r="BP1059" s="77"/>
    </row>
    <row r="1060" spans="1:68" s="158" customFormat="1" ht="12.75" x14ac:dyDescent="0.2">
      <c r="A1060" s="374"/>
      <c r="B1060" s="374"/>
      <c r="C1060" s="626"/>
      <c r="D1060" s="620"/>
      <c r="E1060" s="620"/>
      <c r="F1060" s="620"/>
      <c r="G1060" s="620"/>
      <c r="H1060" s="619"/>
      <c r="I1060" s="380" t="s">
        <v>112</v>
      </c>
      <c r="J1060" s="376">
        <v>-0.97389999999999999</v>
      </c>
      <c r="K1060" s="377"/>
      <c r="L1060" s="382">
        <v>0</v>
      </c>
      <c r="M1060" s="382">
        <v>0</v>
      </c>
      <c r="N1060" s="382">
        <v>0</v>
      </c>
      <c r="O1060" s="382">
        <v>0</v>
      </c>
      <c r="P1060" s="377"/>
      <c r="Q1060" s="382"/>
      <c r="R1060" s="377"/>
      <c r="S1060" s="377"/>
      <c r="T1060" s="377"/>
      <c r="U1060" s="377"/>
      <c r="V1060" s="377"/>
      <c r="W1060" s="377"/>
      <c r="X1060" s="377"/>
      <c r="Y1060" s="377"/>
      <c r="Z1060" s="377"/>
      <c r="AA1060" s="377"/>
      <c r="AB1060" s="377"/>
      <c r="AC1060" s="377"/>
      <c r="AD1060" s="377"/>
      <c r="AE1060" s="377"/>
      <c r="AF1060" s="377"/>
      <c r="AG1060" s="377"/>
      <c r="AH1060" s="377"/>
      <c r="AI1060" s="377"/>
      <c r="AJ1060" s="377"/>
      <c r="AK1060" s="377"/>
      <c r="AL1060" s="383">
        <v>-0.97389999999999999</v>
      </c>
      <c r="AM1060" s="377"/>
      <c r="AN1060" s="377"/>
      <c r="AO1060" s="377"/>
      <c r="AP1060" s="377"/>
      <c r="AQ1060" s="377"/>
      <c r="AR1060" s="377"/>
      <c r="AS1060" s="377"/>
      <c r="AT1060" s="377"/>
      <c r="AU1060" s="377"/>
      <c r="AV1060" s="377"/>
      <c r="AW1060" s="377"/>
      <c r="AX1060" s="377"/>
      <c r="AY1060" s="377"/>
      <c r="AZ1060" s="377"/>
      <c r="BA1060" s="377"/>
      <c r="BB1060" s="377"/>
      <c r="BC1060" s="377"/>
      <c r="BD1060" s="377"/>
      <c r="BE1060" s="377"/>
      <c r="BF1060" s="377"/>
      <c r="BG1060" s="377"/>
      <c r="BH1060" s="377"/>
      <c r="BI1060" s="377"/>
      <c r="BJ1060" s="377"/>
      <c r="BK1060" s="377"/>
      <c r="BL1060" s="377"/>
      <c r="BM1060" s="377"/>
      <c r="BN1060" s="377"/>
      <c r="BO1060" s="377"/>
      <c r="BP1060"/>
    </row>
    <row r="1061" spans="1:68" s="158" customFormat="1" ht="12.75" x14ac:dyDescent="0.2">
      <c r="A1061" s="375"/>
      <c r="B1061" s="378">
        <v>122</v>
      </c>
      <c r="C1061" s="626" t="s">
        <v>1566</v>
      </c>
      <c r="D1061" s="631" t="s">
        <v>1568</v>
      </c>
      <c r="E1061" s="631"/>
      <c r="F1061" s="631"/>
      <c r="G1061" s="631"/>
      <c r="H1061" s="619" t="s">
        <v>207</v>
      </c>
      <c r="I1061" s="375"/>
      <c r="J1061" s="375"/>
      <c r="K1061" s="379">
        <v>0</v>
      </c>
      <c r="L1061" s="379">
        <v>0</v>
      </c>
      <c r="M1061" s="379">
        <v>0</v>
      </c>
      <c r="N1061" s="379">
        <v>0</v>
      </c>
      <c r="O1061" s="379">
        <v>0</v>
      </c>
      <c r="P1061" s="379">
        <v>0</v>
      </c>
      <c r="Q1061" s="379">
        <v>0</v>
      </c>
      <c r="R1061" s="379">
        <v>0</v>
      </c>
      <c r="S1061" s="379"/>
      <c r="T1061" s="379"/>
      <c r="U1061" s="379"/>
      <c r="V1061" s="379"/>
      <c r="W1061" s="379"/>
      <c r="X1061" s="379"/>
      <c r="Y1061" s="379"/>
      <c r="Z1061" s="379"/>
      <c r="AA1061" s="379"/>
      <c r="AB1061" s="379"/>
      <c r="AC1061" s="379"/>
      <c r="AD1061" s="379"/>
      <c r="AE1061" s="379"/>
      <c r="AF1061" s="379"/>
      <c r="AG1061" s="379"/>
      <c r="AH1061" s="379"/>
      <c r="AI1061" s="379"/>
      <c r="AJ1061" s="379"/>
      <c r="AK1061" s="379"/>
      <c r="AL1061" s="379"/>
      <c r="AM1061" s="379"/>
      <c r="AN1061" s="379"/>
      <c r="AO1061" s="379"/>
      <c r="AP1061" s="379"/>
      <c r="AQ1061" s="379"/>
      <c r="AR1061" s="379"/>
      <c r="AS1061" s="379"/>
      <c r="AT1061" s="379"/>
      <c r="AU1061" s="379"/>
      <c r="AV1061" s="379"/>
      <c r="AW1061" s="379"/>
      <c r="AX1061" s="379"/>
      <c r="AY1061" s="379"/>
      <c r="AZ1061" s="379"/>
      <c r="BA1061" s="379"/>
      <c r="BB1061" s="379"/>
      <c r="BC1061" s="379"/>
      <c r="BD1061" s="379"/>
      <c r="BE1061" s="379"/>
      <c r="BF1061" s="379"/>
      <c r="BG1061" s="379"/>
      <c r="BH1061" s="379"/>
      <c r="BI1061" s="379"/>
      <c r="BJ1061" s="379"/>
      <c r="BK1061" s="379"/>
      <c r="BL1061" s="382"/>
      <c r="BM1061" s="382"/>
      <c r="BN1061" s="382"/>
      <c r="BO1061" s="382"/>
      <c r="BP1061" s="77"/>
    </row>
    <row r="1062" spans="1:68" s="158" customFormat="1" ht="12.75" x14ac:dyDescent="0.2">
      <c r="A1062" s="374"/>
      <c r="B1062" s="374"/>
      <c r="C1062" s="626"/>
      <c r="D1062" s="631"/>
      <c r="E1062" s="631"/>
      <c r="F1062" s="631"/>
      <c r="G1062" s="631"/>
      <c r="H1062" s="619"/>
      <c r="I1062" s="380" t="s">
        <v>112</v>
      </c>
      <c r="J1062" s="376">
        <v>0.97389999999999999</v>
      </c>
      <c r="K1062" s="377"/>
      <c r="L1062" s="382">
        <v>0</v>
      </c>
      <c r="M1062" s="382">
        <v>0</v>
      </c>
      <c r="N1062" s="382">
        <v>0</v>
      </c>
      <c r="O1062" s="382">
        <v>0</v>
      </c>
      <c r="P1062" s="377"/>
      <c r="Q1062" s="382"/>
      <c r="R1062" s="377"/>
      <c r="S1062" s="377"/>
      <c r="T1062" s="377"/>
      <c r="U1062" s="377"/>
      <c r="V1062" s="377"/>
      <c r="W1062" s="377"/>
      <c r="X1062" s="377"/>
      <c r="Y1062" s="377"/>
      <c r="Z1062" s="377"/>
      <c r="AA1062" s="377"/>
      <c r="AB1062" s="377"/>
      <c r="AC1062" s="377"/>
      <c r="AD1062" s="377"/>
      <c r="AE1062" s="377"/>
      <c r="AF1062" s="377"/>
      <c r="AG1062" s="377"/>
      <c r="AH1062" s="377"/>
      <c r="AI1062" s="377"/>
      <c r="AJ1062" s="377"/>
      <c r="AK1062" s="377"/>
      <c r="AL1062" s="383">
        <v>0.97389999999999999</v>
      </c>
      <c r="AM1062" s="377"/>
      <c r="AN1062" s="377"/>
      <c r="AO1062" s="377"/>
      <c r="AP1062" s="377"/>
      <c r="AQ1062" s="377"/>
      <c r="AR1062" s="377"/>
      <c r="AS1062" s="377"/>
      <c r="AT1062" s="377"/>
      <c r="AU1062" s="377"/>
      <c r="AV1062" s="377"/>
      <c r="AW1062" s="377"/>
      <c r="AX1062" s="377"/>
      <c r="AY1062" s="377"/>
      <c r="AZ1062" s="377"/>
      <c r="BA1062" s="377"/>
      <c r="BB1062" s="377"/>
      <c r="BC1062" s="377"/>
      <c r="BD1062" s="377"/>
      <c r="BE1062" s="377"/>
      <c r="BF1062" s="377"/>
      <c r="BG1062" s="377"/>
      <c r="BH1062" s="377"/>
      <c r="BI1062" s="377"/>
      <c r="BJ1062" s="377"/>
      <c r="BK1062" s="377"/>
      <c r="BL1062" s="377"/>
      <c r="BM1062" s="377"/>
      <c r="BN1062" s="377"/>
      <c r="BO1062" s="377"/>
      <c r="BP1062"/>
    </row>
    <row r="1063" spans="1:68" s="158" customFormat="1" ht="33.75" customHeight="1" x14ac:dyDescent="0.2">
      <c r="A1063" s="368"/>
      <c r="B1063" s="368"/>
      <c r="C1063" s="369" t="s">
        <v>1569</v>
      </c>
      <c r="D1063" s="621" t="s">
        <v>1561</v>
      </c>
      <c r="E1063" s="621"/>
      <c r="F1063" s="621"/>
      <c r="G1063" s="621"/>
      <c r="H1063" s="368"/>
      <c r="I1063" s="368"/>
      <c r="J1063" s="368"/>
      <c r="K1063" s="370">
        <v>360.88</v>
      </c>
      <c r="L1063" s="370">
        <v>361.29</v>
      </c>
      <c r="M1063" s="370">
        <v>372.86</v>
      </c>
      <c r="N1063" s="370">
        <v>0</v>
      </c>
      <c r="O1063" s="370">
        <v>372.86</v>
      </c>
      <c r="P1063" s="370">
        <v>372.86</v>
      </c>
      <c r="Q1063" s="370">
        <f>Q1064</f>
        <v>373.28</v>
      </c>
      <c r="R1063" s="370">
        <v>432.53</v>
      </c>
      <c r="S1063" s="370">
        <v>0</v>
      </c>
      <c r="T1063" s="370">
        <v>0</v>
      </c>
      <c r="U1063" s="370">
        <v>0</v>
      </c>
      <c r="V1063" s="370">
        <v>0</v>
      </c>
      <c r="W1063" s="370">
        <v>0</v>
      </c>
      <c r="X1063" s="370">
        <v>0</v>
      </c>
      <c r="Y1063" s="370">
        <v>0</v>
      </c>
      <c r="Z1063" s="370">
        <v>0</v>
      </c>
      <c r="AA1063" s="370">
        <v>0</v>
      </c>
      <c r="AB1063" s="370">
        <v>0</v>
      </c>
      <c r="AC1063" s="370">
        <v>0</v>
      </c>
      <c r="AD1063" s="370">
        <v>0</v>
      </c>
      <c r="AE1063" s="370">
        <v>0</v>
      </c>
      <c r="AF1063" s="370">
        <v>0</v>
      </c>
      <c r="AG1063" s="370">
        <v>0</v>
      </c>
      <c r="AH1063" s="370">
        <v>0</v>
      </c>
      <c r="AI1063" s="370">
        <v>0</v>
      </c>
      <c r="AJ1063" s="370">
        <v>0</v>
      </c>
      <c r="AK1063" s="370">
        <v>0</v>
      </c>
      <c r="AL1063" s="370">
        <v>432.53</v>
      </c>
      <c r="AM1063" s="370">
        <v>0</v>
      </c>
      <c r="AN1063" s="370">
        <v>0</v>
      </c>
      <c r="AO1063" s="370">
        <v>0</v>
      </c>
      <c r="AP1063" s="370">
        <v>0</v>
      </c>
      <c r="AQ1063" s="370">
        <v>0</v>
      </c>
      <c r="AR1063" s="370">
        <v>0</v>
      </c>
      <c r="AS1063" s="370">
        <v>0</v>
      </c>
      <c r="AT1063" s="370">
        <v>0</v>
      </c>
      <c r="AU1063" s="370">
        <v>0</v>
      </c>
      <c r="AV1063" s="370">
        <v>0</v>
      </c>
      <c r="AW1063" s="370">
        <v>0</v>
      </c>
      <c r="AX1063" s="370">
        <v>0</v>
      </c>
      <c r="AY1063" s="370">
        <v>0</v>
      </c>
      <c r="AZ1063" s="370">
        <v>0</v>
      </c>
      <c r="BA1063" s="370">
        <v>0</v>
      </c>
      <c r="BB1063" s="370">
        <v>0</v>
      </c>
      <c r="BC1063" s="370">
        <v>0</v>
      </c>
      <c r="BD1063" s="370">
        <v>0</v>
      </c>
      <c r="BE1063" s="370">
        <v>0</v>
      </c>
      <c r="BF1063" s="370">
        <v>0</v>
      </c>
      <c r="BG1063" s="370">
        <v>0</v>
      </c>
      <c r="BH1063" s="370">
        <v>0</v>
      </c>
      <c r="BI1063" s="370">
        <v>0</v>
      </c>
      <c r="BJ1063" s="370">
        <v>0</v>
      </c>
      <c r="BK1063" s="370">
        <v>0</v>
      </c>
      <c r="BL1063" s="370">
        <v>0</v>
      </c>
      <c r="BM1063" s="370">
        <v>0</v>
      </c>
      <c r="BN1063" s="370">
        <v>0</v>
      </c>
      <c r="BO1063" s="370">
        <v>0</v>
      </c>
      <c r="BP1063" s="78">
        <v>0</v>
      </c>
    </row>
    <row r="1064" spans="1:68" s="158" customFormat="1" ht="12.75" x14ac:dyDescent="0.2">
      <c r="A1064" s="371"/>
      <c r="B1064" s="372">
        <v>124</v>
      </c>
      <c r="C1064" s="625" t="s">
        <v>1562</v>
      </c>
      <c r="D1064" s="627" t="s">
        <v>1625</v>
      </c>
      <c r="E1064" s="627"/>
      <c r="F1064" s="627"/>
      <c r="G1064" s="627"/>
      <c r="H1064" s="629" t="s">
        <v>902</v>
      </c>
      <c r="I1064" s="371"/>
      <c r="J1064" s="371"/>
      <c r="K1064" s="373">
        <v>360.88</v>
      </c>
      <c r="L1064" s="373">
        <v>361.29</v>
      </c>
      <c r="M1064" s="373">
        <v>372.86</v>
      </c>
      <c r="N1064" s="373">
        <v>0</v>
      </c>
      <c r="O1064" s="373">
        <v>372.86</v>
      </c>
      <c r="P1064" s="373">
        <v>372.86</v>
      </c>
      <c r="Q1064" s="373">
        <v>373.28</v>
      </c>
      <c r="R1064" s="373">
        <v>432.53</v>
      </c>
      <c r="S1064" s="373"/>
      <c r="T1064" s="373"/>
      <c r="U1064" s="373"/>
      <c r="V1064" s="373"/>
      <c r="W1064" s="373"/>
      <c r="X1064" s="373"/>
      <c r="Y1064" s="373"/>
      <c r="Z1064" s="373"/>
      <c r="AA1064" s="373"/>
      <c r="AB1064" s="373"/>
      <c r="AC1064" s="373"/>
      <c r="AD1064" s="373"/>
      <c r="AE1064" s="373"/>
      <c r="AF1064" s="373"/>
      <c r="AG1064" s="373"/>
      <c r="AH1064" s="373"/>
      <c r="AI1064" s="373"/>
      <c r="AJ1064" s="373"/>
      <c r="AK1064" s="373"/>
      <c r="AL1064" s="373">
        <v>432.53</v>
      </c>
      <c r="AM1064" s="373"/>
      <c r="AN1064" s="373"/>
      <c r="AO1064" s="373"/>
      <c r="AP1064" s="373"/>
      <c r="AQ1064" s="373"/>
      <c r="AR1064" s="373"/>
      <c r="AS1064" s="373"/>
      <c r="AT1064" s="373"/>
      <c r="AU1064" s="373"/>
      <c r="AV1064" s="373"/>
      <c r="AW1064" s="373"/>
      <c r="AX1064" s="373"/>
      <c r="AY1064" s="373"/>
      <c r="AZ1064" s="373"/>
      <c r="BA1064" s="373"/>
      <c r="BB1064" s="373"/>
      <c r="BC1064" s="373"/>
      <c r="BD1064" s="373"/>
      <c r="BE1064" s="373"/>
      <c r="BF1064" s="373"/>
      <c r="BG1064" s="373"/>
      <c r="BH1064" s="373"/>
      <c r="BI1064" s="373"/>
      <c r="BJ1064" s="373"/>
      <c r="BK1064" s="373"/>
      <c r="BL1064" s="381"/>
      <c r="BM1064" s="381"/>
      <c r="BN1064" s="381"/>
      <c r="BO1064" s="381"/>
      <c r="BP1064" s="77"/>
    </row>
    <row r="1065" spans="1:68" s="158" customFormat="1" ht="12.75" x14ac:dyDescent="0.2">
      <c r="A1065" s="374"/>
      <c r="B1065" s="374"/>
      <c r="C1065" s="626"/>
      <c r="D1065" s="628"/>
      <c r="E1065" s="628"/>
      <c r="F1065" s="628"/>
      <c r="G1065" s="628"/>
      <c r="H1065" s="619"/>
      <c r="I1065" s="380" t="s">
        <v>1564</v>
      </c>
      <c r="J1065" s="376">
        <v>1.9478</v>
      </c>
      <c r="K1065" s="377"/>
      <c r="L1065" s="382">
        <v>0.41000000000002501</v>
      </c>
      <c r="M1065" s="382">
        <v>360.88</v>
      </c>
      <c r="N1065" s="382">
        <v>0</v>
      </c>
      <c r="O1065" s="382">
        <v>360.88</v>
      </c>
      <c r="P1065" s="377"/>
      <c r="Q1065" s="382">
        <v>0.42</v>
      </c>
      <c r="R1065" s="377"/>
      <c r="S1065" s="377"/>
      <c r="T1065" s="377"/>
      <c r="U1065" s="377"/>
      <c r="V1065" s="377"/>
      <c r="W1065" s="377"/>
      <c r="X1065" s="377"/>
      <c r="Y1065" s="377"/>
      <c r="Z1065" s="377"/>
      <c r="AA1065" s="377"/>
      <c r="AB1065" s="377"/>
      <c r="AC1065" s="377"/>
      <c r="AD1065" s="377"/>
      <c r="AE1065" s="377"/>
      <c r="AF1065" s="377"/>
      <c r="AG1065" s="377"/>
      <c r="AH1065" s="377"/>
      <c r="AI1065" s="377"/>
      <c r="AJ1065" s="377"/>
      <c r="AK1065" s="377"/>
      <c r="AL1065" s="383">
        <v>1.9478</v>
      </c>
      <c r="AM1065" s="377"/>
      <c r="AN1065" s="377"/>
      <c r="AO1065" s="377"/>
      <c r="AP1065" s="377"/>
      <c r="AQ1065" s="377"/>
      <c r="AR1065" s="377"/>
      <c r="AS1065" s="377"/>
      <c r="AT1065" s="377"/>
      <c r="AU1065" s="377"/>
      <c r="AV1065" s="377"/>
      <c r="AW1065" s="377"/>
      <c r="AX1065" s="377"/>
      <c r="AY1065" s="377"/>
      <c r="AZ1065" s="377"/>
      <c r="BA1065" s="377"/>
      <c r="BB1065" s="377"/>
      <c r="BC1065" s="377"/>
      <c r="BD1065" s="377"/>
      <c r="BE1065" s="377"/>
      <c r="BF1065" s="377"/>
      <c r="BG1065" s="377"/>
      <c r="BH1065" s="377"/>
      <c r="BI1065" s="377"/>
      <c r="BJ1065" s="377"/>
      <c r="BK1065" s="377"/>
      <c r="BL1065" s="377"/>
      <c r="BM1065" s="377"/>
      <c r="BN1065" s="377"/>
      <c r="BO1065" s="377"/>
      <c r="BP1065"/>
    </row>
    <row r="1066" spans="1:68" s="158" customFormat="1" ht="42" customHeight="1" x14ac:dyDescent="0.2">
      <c r="A1066" s="384"/>
      <c r="B1066" s="384"/>
      <c r="C1066" s="385" t="s">
        <v>1613</v>
      </c>
      <c r="D1066" s="485" t="s">
        <v>1572</v>
      </c>
      <c r="E1066" s="485"/>
      <c r="F1066" s="485"/>
      <c r="G1066" s="485"/>
      <c r="H1066" s="384"/>
      <c r="I1066" s="384"/>
      <c r="J1066" s="384"/>
      <c r="K1066" s="386">
        <v>0</v>
      </c>
      <c r="L1066" s="386">
        <v>0</v>
      </c>
      <c r="M1066" s="386">
        <v>0</v>
      </c>
      <c r="N1066" s="386">
        <v>0</v>
      </c>
      <c r="O1066" s="386">
        <v>0</v>
      </c>
      <c r="P1066" s="386">
        <v>0</v>
      </c>
      <c r="Q1066" s="386">
        <v>0</v>
      </c>
      <c r="R1066" s="386">
        <v>0</v>
      </c>
      <c r="S1066" s="386">
        <v>0</v>
      </c>
      <c r="T1066" s="386">
        <v>0</v>
      </c>
      <c r="U1066" s="386">
        <v>0</v>
      </c>
      <c r="V1066" s="386">
        <v>0</v>
      </c>
      <c r="W1066" s="386">
        <v>0</v>
      </c>
      <c r="X1066" s="386">
        <v>0</v>
      </c>
      <c r="Y1066" s="386">
        <v>0</v>
      </c>
      <c r="Z1066" s="386">
        <v>0</v>
      </c>
      <c r="AA1066" s="386">
        <v>0</v>
      </c>
      <c r="AB1066" s="386">
        <v>0</v>
      </c>
      <c r="AC1066" s="386">
        <v>0</v>
      </c>
      <c r="AD1066" s="386">
        <v>0</v>
      </c>
      <c r="AE1066" s="386">
        <v>0</v>
      </c>
      <c r="AF1066" s="386">
        <v>0</v>
      </c>
      <c r="AG1066" s="386">
        <v>0</v>
      </c>
      <c r="AH1066" s="386">
        <v>0</v>
      </c>
      <c r="AI1066" s="386">
        <v>0</v>
      </c>
      <c r="AJ1066" s="386">
        <v>0</v>
      </c>
      <c r="AK1066" s="386">
        <v>0</v>
      </c>
      <c r="AL1066" s="386">
        <v>0</v>
      </c>
      <c r="AM1066" s="386">
        <v>0</v>
      </c>
      <c r="AN1066" s="386">
        <v>0</v>
      </c>
      <c r="AO1066" s="386">
        <v>0</v>
      </c>
      <c r="AP1066" s="386">
        <v>0</v>
      </c>
      <c r="AQ1066" s="386">
        <v>0</v>
      </c>
      <c r="AR1066" s="386">
        <v>0</v>
      </c>
      <c r="AS1066" s="386">
        <v>0</v>
      </c>
      <c r="AT1066" s="386">
        <v>0</v>
      </c>
      <c r="AU1066" s="386">
        <v>0</v>
      </c>
      <c r="AV1066" s="386">
        <v>0</v>
      </c>
      <c r="AW1066" s="386">
        <v>0</v>
      </c>
      <c r="AX1066" s="386">
        <v>0</v>
      </c>
      <c r="AY1066" s="386">
        <v>0</v>
      </c>
      <c r="AZ1066" s="386">
        <v>0</v>
      </c>
      <c r="BA1066" s="386">
        <v>0</v>
      </c>
      <c r="BB1066" s="386">
        <v>0</v>
      </c>
      <c r="BC1066" s="386">
        <v>0</v>
      </c>
      <c r="BD1066" s="386">
        <v>0</v>
      </c>
      <c r="BE1066" s="386">
        <v>0</v>
      </c>
      <c r="BF1066" s="386">
        <v>0</v>
      </c>
      <c r="BG1066" s="386">
        <v>0</v>
      </c>
      <c r="BH1066" s="386">
        <v>0</v>
      </c>
      <c r="BI1066" s="386">
        <v>0</v>
      </c>
      <c r="BJ1066" s="386">
        <v>0</v>
      </c>
      <c r="BK1066" s="386">
        <v>0</v>
      </c>
      <c r="BL1066" s="386">
        <v>0</v>
      </c>
      <c r="BM1066" s="386">
        <v>0</v>
      </c>
      <c r="BN1066" s="386">
        <v>0</v>
      </c>
      <c r="BO1066" s="386">
        <v>0</v>
      </c>
      <c r="BP1066" s="78">
        <v>0</v>
      </c>
    </row>
    <row r="1067" spans="1:68" s="158" customFormat="1" ht="12.75" x14ac:dyDescent="0.2">
      <c r="A1067" s="387"/>
      <c r="B1067" s="388">
        <v>137</v>
      </c>
      <c r="C1067" s="494" t="s">
        <v>1566</v>
      </c>
      <c r="D1067" s="495" t="s">
        <v>1567</v>
      </c>
      <c r="E1067" s="495"/>
      <c r="F1067" s="495"/>
      <c r="G1067" s="495"/>
      <c r="H1067" s="496" t="s">
        <v>103</v>
      </c>
      <c r="I1067" s="387"/>
      <c r="J1067" s="387"/>
      <c r="K1067" s="389">
        <v>0</v>
      </c>
      <c r="L1067" s="389">
        <v>0</v>
      </c>
      <c r="M1067" s="389">
        <v>0</v>
      </c>
      <c r="N1067" s="389">
        <v>0</v>
      </c>
      <c r="O1067" s="389">
        <v>0</v>
      </c>
      <c r="P1067" s="389">
        <v>0</v>
      </c>
      <c r="Q1067" s="389">
        <v>0</v>
      </c>
      <c r="R1067" s="389">
        <v>0</v>
      </c>
      <c r="S1067" s="389"/>
      <c r="T1067" s="389"/>
      <c r="U1067" s="389"/>
      <c r="V1067" s="389"/>
      <c r="W1067" s="389"/>
      <c r="X1067" s="389"/>
      <c r="Y1067" s="389"/>
      <c r="Z1067" s="389"/>
      <c r="AA1067" s="389"/>
      <c r="AB1067" s="389"/>
      <c r="AC1067" s="389"/>
      <c r="AD1067" s="389"/>
      <c r="AE1067" s="389"/>
      <c r="AF1067" s="389"/>
      <c r="AG1067" s="389"/>
      <c r="AH1067" s="389"/>
      <c r="AI1067" s="389"/>
      <c r="AJ1067" s="389"/>
      <c r="AK1067" s="389"/>
      <c r="AL1067" s="389"/>
      <c r="AM1067" s="389"/>
      <c r="AN1067" s="389"/>
      <c r="AO1067" s="389"/>
      <c r="AP1067" s="389"/>
      <c r="AQ1067" s="389"/>
      <c r="AR1067" s="389"/>
      <c r="AS1067" s="389"/>
      <c r="AT1067" s="389"/>
      <c r="AU1067" s="389"/>
      <c r="AV1067" s="389"/>
      <c r="AW1067" s="389"/>
      <c r="AX1067" s="389"/>
      <c r="AY1067" s="389"/>
      <c r="AZ1067" s="389"/>
      <c r="BA1067" s="389"/>
      <c r="BB1067" s="389"/>
      <c r="BC1067" s="389"/>
      <c r="BD1067" s="389"/>
      <c r="BE1067" s="389"/>
      <c r="BF1067" s="389"/>
      <c r="BG1067" s="389"/>
      <c r="BH1067" s="389"/>
      <c r="BI1067" s="389"/>
      <c r="BJ1067" s="389"/>
      <c r="BK1067" s="389"/>
      <c r="BL1067" s="397"/>
      <c r="BM1067" s="397"/>
      <c r="BN1067" s="397"/>
      <c r="BO1067" s="397"/>
      <c r="BP1067" s="77"/>
    </row>
    <row r="1068" spans="1:68" s="158" customFormat="1" ht="12.75" x14ac:dyDescent="0.2">
      <c r="A1068" s="390"/>
      <c r="B1068" s="390"/>
      <c r="C1068" s="493"/>
      <c r="D1068" s="492"/>
      <c r="E1068" s="492"/>
      <c r="F1068" s="492"/>
      <c r="G1068" s="492"/>
      <c r="H1068" s="487"/>
      <c r="I1068" s="396" t="s">
        <v>112</v>
      </c>
      <c r="J1068" s="392">
        <v>-0.97389999999999999</v>
      </c>
      <c r="K1068" s="393"/>
      <c r="L1068" s="398">
        <v>0</v>
      </c>
      <c r="M1068" s="398">
        <v>0</v>
      </c>
      <c r="N1068" s="398">
        <v>0</v>
      </c>
      <c r="O1068" s="398">
        <v>0</v>
      </c>
      <c r="P1068" s="393"/>
      <c r="Q1068" s="398"/>
      <c r="R1068" s="393"/>
      <c r="S1068" s="393"/>
      <c r="T1068" s="393"/>
      <c r="U1068" s="393"/>
      <c r="V1068" s="393"/>
      <c r="W1068" s="393"/>
      <c r="X1068" s="393"/>
      <c r="Y1068" s="393"/>
      <c r="Z1068" s="393"/>
      <c r="AA1068" s="393"/>
      <c r="AB1068" s="393"/>
      <c r="AC1068" s="393"/>
      <c r="AD1068" s="393"/>
      <c r="AE1068" s="393"/>
      <c r="AF1068" s="393"/>
      <c r="AG1068" s="393"/>
      <c r="AH1068" s="393"/>
      <c r="AI1068" s="393"/>
      <c r="AJ1068" s="393"/>
      <c r="AK1068" s="393"/>
      <c r="AL1068" s="393"/>
      <c r="AM1068" s="393"/>
      <c r="AN1068" s="393"/>
      <c r="AO1068" s="399">
        <v>-0.97389999999999999</v>
      </c>
      <c r="AP1068" s="393"/>
      <c r="AQ1068" s="393"/>
      <c r="AR1068" s="393"/>
      <c r="AS1068" s="393"/>
      <c r="AT1068" s="393"/>
      <c r="AU1068" s="393"/>
      <c r="AV1068" s="393"/>
      <c r="AW1068" s="393"/>
      <c r="AX1068" s="393"/>
      <c r="AY1068" s="393"/>
      <c r="AZ1068" s="393"/>
      <c r="BA1068" s="393"/>
      <c r="BB1068" s="393"/>
      <c r="BC1068" s="393"/>
      <c r="BD1068" s="393"/>
      <c r="BE1068" s="393"/>
      <c r="BF1068" s="393"/>
      <c r="BG1068" s="393"/>
      <c r="BH1068" s="393"/>
      <c r="BI1068" s="393"/>
      <c r="BJ1068" s="393"/>
      <c r="BK1068" s="393"/>
      <c r="BL1068" s="393"/>
      <c r="BM1068" s="393"/>
      <c r="BN1068" s="393"/>
      <c r="BO1068" s="393"/>
      <c r="BP1068"/>
    </row>
    <row r="1069" spans="1:68" s="158" customFormat="1" ht="12.75" x14ac:dyDescent="0.2">
      <c r="A1069" s="391"/>
      <c r="B1069" s="394">
        <v>138</v>
      </c>
      <c r="C1069" s="493" t="s">
        <v>1566</v>
      </c>
      <c r="D1069" s="497" t="s">
        <v>1568</v>
      </c>
      <c r="E1069" s="497"/>
      <c r="F1069" s="497"/>
      <c r="G1069" s="497"/>
      <c r="H1069" s="487" t="s">
        <v>207</v>
      </c>
      <c r="I1069" s="391"/>
      <c r="J1069" s="391"/>
      <c r="K1069" s="395">
        <v>0</v>
      </c>
      <c r="L1069" s="395">
        <v>0</v>
      </c>
      <c r="M1069" s="395">
        <v>0</v>
      </c>
      <c r="N1069" s="395">
        <v>0</v>
      </c>
      <c r="O1069" s="395">
        <v>0</v>
      </c>
      <c r="P1069" s="395">
        <v>0</v>
      </c>
      <c r="Q1069" s="395">
        <v>0</v>
      </c>
      <c r="R1069" s="395">
        <v>0</v>
      </c>
      <c r="S1069" s="395"/>
      <c r="T1069" s="395"/>
      <c r="U1069" s="395"/>
      <c r="V1069" s="395"/>
      <c r="W1069" s="395"/>
      <c r="X1069" s="395"/>
      <c r="Y1069" s="395"/>
      <c r="Z1069" s="395"/>
      <c r="AA1069" s="395"/>
      <c r="AB1069" s="395"/>
      <c r="AC1069" s="395"/>
      <c r="AD1069" s="395"/>
      <c r="AE1069" s="395"/>
      <c r="AF1069" s="395"/>
      <c r="AG1069" s="395"/>
      <c r="AH1069" s="395"/>
      <c r="AI1069" s="395"/>
      <c r="AJ1069" s="395"/>
      <c r="AK1069" s="395"/>
      <c r="AL1069" s="395"/>
      <c r="AM1069" s="395"/>
      <c r="AN1069" s="395"/>
      <c r="AO1069" s="395"/>
      <c r="AP1069" s="395"/>
      <c r="AQ1069" s="395"/>
      <c r="AR1069" s="395"/>
      <c r="AS1069" s="395"/>
      <c r="AT1069" s="395"/>
      <c r="AU1069" s="395"/>
      <c r="AV1069" s="395"/>
      <c r="AW1069" s="395"/>
      <c r="AX1069" s="395"/>
      <c r="AY1069" s="395"/>
      <c r="AZ1069" s="395"/>
      <c r="BA1069" s="395"/>
      <c r="BB1069" s="395"/>
      <c r="BC1069" s="395"/>
      <c r="BD1069" s="395"/>
      <c r="BE1069" s="395"/>
      <c r="BF1069" s="395"/>
      <c r="BG1069" s="395"/>
      <c r="BH1069" s="395"/>
      <c r="BI1069" s="395"/>
      <c r="BJ1069" s="395"/>
      <c r="BK1069" s="395"/>
      <c r="BL1069" s="398"/>
      <c r="BM1069" s="398"/>
      <c r="BN1069" s="398"/>
      <c r="BO1069" s="398"/>
      <c r="BP1069" s="77"/>
    </row>
    <row r="1070" spans="1:68" s="158" customFormat="1" ht="12.75" x14ac:dyDescent="0.2">
      <c r="A1070" s="390"/>
      <c r="B1070" s="390"/>
      <c r="C1070" s="493"/>
      <c r="D1070" s="497"/>
      <c r="E1070" s="497"/>
      <c r="F1070" s="497"/>
      <c r="G1070" s="497"/>
      <c r="H1070" s="487"/>
      <c r="I1070" s="396" t="s">
        <v>112</v>
      </c>
      <c r="J1070" s="392">
        <v>0.97389999999999999</v>
      </c>
      <c r="K1070" s="393"/>
      <c r="L1070" s="398">
        <v>0</v>
      </c>
      <c r="M1070" s="398">
        <v>0</v>
      </c>
      <c r="N1070" s="398">
        <v>0</v>
      </c>
      <c r="O1070" s="398">
        <v>0</v>
      </c>
      <c r="P1070" s="393"/>
      <c r="Q1070" s="398"/>
      <c r="R1070" s="393"/>
      <c r="S1070" s="393"/>
      <c r="T1070" s="393"/>
      <c r="U1070" s="393"/>
      <c r="V1070" s="393"/>
      <c r="W1070" s="393"/>
      <c r="X1070" s="393"/>
      <c r="Y1070" s="393"/>
      <c r="Z1070" s="393"/>
      <c r="AA1070" s="393"/>
      <c r="AB1070" s="393"/>
      <c r="AC1070" s="393"/>
      <c r="AD1070" s="393"/>
      <c r="AE1070" s="393"/>
      <c r="AF1070" s="393"/>
      <c r="AG1070" s="393"/>
      <c r="AH1070" s="393"/>
      <c r="AI1070" s="393"/>
      <c r="AJ1070" s="393"/>
      <c r="AK1070" s="393"/>
      <c r="AL1070" s="393"/>
      <c r="AM1070" s="393"/>
      <c r="AN1070" s="393"/>
      <c r="AO1070" s="399">
        <v>0.97389999999999999</v>
      </c>
      <c r="AP1070" s="393"/>
      <c r="AQ1070" s="393"/>
      <c r="AR1070" s="393"/>
      <c r="AS1070" s="393"/>
      <c r="AT1070" s="393"/>
      <c r="AU1070" s="393"/>
      <c r="AV1070" s="393"/>
      <c r="AW1070" s="393"/>
      <c r="AX1070" s="393"/>
      <c r="AY1070" s="393"/>
      <c r="AZ1070" s="393"/>
      <c r="BA1070" s="393"/>
      <c r="BB1070" s="393"/>
      <c r="BC1070" s="393"/>
      <c r="BD1070" s="393"/>
      <c r="BE1070" s="393"/>
      <c r="BF1070" s="393"/>
      <c r="BG1070" s="393"/>
      <c r="BH1070" s="393"/>
      <c r="BI1070" s="393"/>
      <c r="BJ1070" s="393"/>
      <c r="BK1070" s="393"/>
      <c r="BL1070" s="393"/>
      <c r="BM1070" s="393"/>
      <c r="BN1070" s="393"/>
      <c r="BO1070" s="393"/>
      <c r="BP1070"/>
    </row>
    <row r="1071" spans="1:68" s="158" customFormat="1" ht="45.75" customHeight="1" x14ac:dyDescent="0.2">
      <c r="A1071" s="384"/>
      <c r="B1071" s="384"/>
      <c r="C1071" s="385" t="s">
        <v>1571</v>
      </c>
      <c r="D1071" s="485" t="s">
        <v>1561</v>
      </c>
      <c r="E1071" s="485"/>
      <c r="F1071" s="485"/>
      <c r="G1071" s="485"/>
      <c r="H1071" s="384"/>
      <c r="I1071" s="384"/>
      <c r="J1071" s="384"/>
      <c r="K1071" s="386">
        <v>360.88</v>
      </c>
      <c r="L1071" s="386">
        <v>361.29</v>
      </c>
      <c r="M1071" s="386">
        <v>372.86</v>
      </c>
      <c r="N1071" s="386">
        <v>0</v>
      </c>
      <c r="O1071" s="386">
        <v>372.86</v>
      </c>
      <c r="P1071" s="386">
        <v>372.86</v>
      </c>
      <c r="Q1071" s="386">
        <f>Q1072</f>
        <v>373.28</v>
      </c>
      <c r="R1071" s="386">
        <v>440.62</v>
      </c>
      <c r="S1071" s="386">
        <v>0</v>
      </c>
      <c r="T1071" s="386">
        <v>0</v>
      </c>
      <c r="U1071" s="386">
        <v>0</v>
      </c>
      <c r="V1071" s="386">
        <v>0</v>
      </c>
      <c r="W1071" s="386">
        <v>0</v>
      </c>
      <c r="X1071" s="386">
        <v>0</v>
      </c>
      <c r="Y1071" s="386">
        <v>0</v>
      </c>
      <c r="Z1071" s="386">
        <v>0</v>
      </c>
      <c r="AA1071" s="386">
        <v>0</v>
      </c>
      <c r="AB1071" s="386">
        <v>0</v>
      </c>
      <c r="AC1071" s="386">
        <v>0</v>
      </c>
      <c r="AD1071" s="386">
        <v>0</v>
      </c>
      <c r="AE1071" s="386">
        <v>0</v>
      </c>
      <c r="AF1071" s="386">
        <v>0</v>
      </c>
      <c r="AG1071" s="386">
        <v>0</v>
      </c>
      <c r="AH1071" s="386">
        <v>0</v>
      </c>
      <c r="AI1071" s="386">
        <v>0</v>
      </c>
      <c r="AJ1071" s="386">
        <v>0</v>
      </c>
      <c r="AK1071" s="386">
        <v>0</v>
      </c>
      <c r="AL1071" s="386">
        <v>0</v>
      </c>
      <c r="AM1071" s="386">
        <v>0</v>
      </c>
      <c r="AN1071" s="386">
        <v>0</v>
      </c>
      <c r="AO1071" s="386">
        <v>440.62</v>
      </c>
      <c r="AP1071" s="386">
        <v>0</v>
      </c>
      <c r="AQ1071" s="386">
        <v>0</v>
      </c>
      <c r="AR1071" s="386">
        <v>0</v>
      </c>
      <c r="AS1071" s="386">
        <v>0</v>
      </c>
      <c r="AT1071" s="386">
        <v>0</v>
      </c>
      <c r="AU1071" s="386">
        <v>0</v>
      </c>
      <c r="AV1071" s="386">
        <v>0</v>
      </c>
      <c r="AW1071" s="386">
        <v>0</v>
      </c>
      <c r="AX1071" s="386">
        <v>0</v>
      </c>
      <c r="AY1071" s="386">
        <v>0</v>
      </c>
      <c r="AZ1071" s="386">
        <v>0</v>
      </c>
      <c r="BA1071" s="386">
        <v>0</v>
      </c>
      <c r="BB1071" s="386">
        <v>0</v>
      </c>
      <c r="BC1071" s="386">
        <v>0</v>
      </c>
      <c r="BD1071" s="386">
        <v>0</v>
      </c>
      <c r="BE1071" s="386">
        <v>0</v>
      </c>
      <c r="BF1071" s="386">
        <v>0</v>
      </c>
      <c r="BG1071" s="386">
        <v>0</v>
      </c>
      <c r="BH1071" s="386">
        <v>0</v>
      </c>
      <c r="BI1071" s="386">
        <v>0</v>
      </c>
      <c r="BJ1071" s="386">
        <v>0</v>
      </c>
      <c r="BK1071" s="386">
        <v>0</v>
      </c>
      <c r="BL1071" s="386">
        <v>0</v>
      </c>
      <c r="BM1071" s="386">
        <v>0</v>
      </c>
      <c r="BN1071" s="386">
        <v>0</v>
      </c>
      <c r="BO1071" s="386">
        <v>0</v>
      </c>
      <c r="BP1071" s="78">
        <v>0</v>
      </c>
    </row>
    <row r="1072" spans="1:68" s="158" customFormat="1" ht="12.75" x14ac:dyDescent="0.2">
      <c r="A1072" s="387"/>
      <c r="B1072" s="388">
        <v>140</v>
      </c>
      <c r="C1072" s="494" t="s">
        <v>1562</v>
      </c>
      <c r="D1072" s="495" t="s">
        <v>1563</v>
      </c>
      <c r="E1072" s="495"/>
      <c r="F1072" s="495"/>
      <c r="G1072" s="495"/>
      <c r="H1072" s="496" t="s">
        <v>902</v>
      </c>
      <c r="I1072" s="387"/>
      <c r="J1072" s="387"/>
      <c r="K1072" s="389">
        <v>360.88</v>
      </c>
      <c r="L1072" s="389">
        <v>361.29</v>
      </c>
      <c r="M1072" s="389">
        <v>372.86</v>
      </c>
      <c r="N1072" s="389">
        <v>0</v>
      </c>
      <c r="O1072" s="389">
        <v>372.86</v>
      </c>
      <c r="P1072" s="389">
        <v>372.86</v>
      </c>
      <c r="Q1072" s="389">
        <v>373.28</v>
      </c>
      <c r="R1072" s="389">
        <v>440.62</v>
      </c>
      <c r="S1072" s="389"/>
      <c r="T1072" s="389"/>
      <c r="U1072" s="389"/>
      <c r="V1072" s="389"/>
      <c r="W1072" s="389"/>
      <c r="X1072" s="389"/>
      <c r="Y1072" s="389"/>
      <c r="Z1072" s="389"/>
      <c r="AA1072" s="389"/>
      <c r="AB1072" s="389"/>
      <c r="AC1072" s="389"/>
      <c r="AD1072" s="389"/>
      <c r="AE1072" s="389"/>
      <c r="AF1072" s="389"/>
      <c r="AG1072" s="389"/>
      <c r="AH1072" s="389"/>
      <c r="AI1072" s="389"/>
      <c r="AJ1072" s="389"/>
      <c r="AK1072" s="389"/>
      <c r="AL1072" s="389"/>
      <c r="AM1072" s="389"/>
      <c r="AN1072" s="389"/>
      <c r="AO1072" s="389">
        <v>440.62</v>
      </c>
      <c r="AP1072" s="389"/>
      <c r="AQ1072" s="389"/>
      <c r="AR1072" s="389"/>
      <c r="AS1072" s="389"/>
      <c r="AT1072" s="389"/>
      <c r="AU1072" s="389"/>
      <c r="AV1072" s="389"/>
      <c r="AW1072" s="389"/>
      <c r="AX1072" s="389"/>
      <c r="AY1072" s="389"/>
      <c r="AZ1072" s="389"/>
      <c r="BA1072" s="389"/>
      <c r="BB1072" s="389"/>
      <c r="BC1072" s="389"/>
      <c r="BD1072" s="389"/>
      <c r="BE1072" s="389"/>
      <c r="BF1072" s="389"/>
      <c r="BG1072" s="389"/>
      <c r="BH1072" s="389"/>
      <c r="BI1072" s="389"/>
      <c r="BJ1072" s="389"/>
      <c r="BK1072" s="389"/>
      <c r="BL1072" s="397"/>
      <c r="BM1072" s="397"/>
      <c r="BN1072" s="397"/>
      <c r="BO1072" s="397"/>
      <c r="BP1072" s="77"/>
    </row>
    <row r="1073" spans="1:68" s="158" customFormat="1" ht="12.75" x14ac:dyDescent="0.2">
      <c r="A1073" s="390"/>
      <c r="B1073" s="390"/>
      <c r="C1073" s="493"/>
      <c r="D1073" s="492"/>
      <c r="E1073" s="492"/>
      <c r="F1073" s="492"/>
      <c r="G1073" s="492"/>
      <c r="H1073" s="487"/>
      <c r="I1073" s="396" t="s">
        <v>1564</v>
      </c>
      <c r="J1073" s="392">
        <v>1.9478</v>
      </c>
      <c r="K1073" s="393"/>
      <c r="L1073" s="398">
        <v>0.41000000000002501</v>
      </c>
      <c r="M1073" s="398">
        <v>360.88</v>
      </c>
      <c r="N1073" s="398">
        <v>0</v>
      </c>
      <c r="O1073" s="398">
        <v>360.88</v>
      </c>
      <c r="P1073" s="393"/>
      <c r="Q1073" s="398">
        <v>0.42</v>
      </c>
      <c r="R1073" s="393"/>
      <c r="S1073" s="393"/>
      <c r="T1073" s="393"/>
      <c r="U1073" s="393"/>
      <c r="V1073" s="393"/>
      <c r="W1073" s="393"/>
      <c r="X1073" s="393"/>
      <c r="Y1073" s="393"/>
      <c r="Z1073" s="393"/>
      <c r="AA1073" s="393"/>
      <c r="AB1073" s="393"/>
      <c r="AC1073" s="393"/>
      <c r="AD1073" s="393"/>
      <c r="AE1073" s="393"/>
      <c r="AF1073" s="393"/>
      <c r="AG1073" s="393"/>
      <c r="AH1073" s="393"/>
      <c r="AI1073" s="393"/>
      <c r="AJ1073" s="393"/>
      <c r="AK1073" s="393"/>
      <c r="AL1073" s="393"/>
      <c r="AM1073" s="393"/>
      <c r="AN1073" s="393"/>
      <c r="AO1073" s="399">
        <v>1.9478</v>
      </c>
      <c r="AP1073" s="393"/>
      <c r="AQ1073" s="393"/>
      <c r="AR1073" s="393"/>
      <c r="AS1073" s="393"/>
      <c r="AT1073" s="393"/>
      <c r="AU1073" s="393"/>
      <c r="AV1073" s="393"/>
      <c r="AW1073" s="393"/>
      <c r="AX1073" s="393"/>
      <c r="AY1073" s="393"/>
      <c r="AZ1073" s="393"/>
      <c r="BA1073" s="393"/>
      <c r="BB1073" s="393"/>
      <c r="BC1073" s="393"/>
      <c r="BD1073" s="393"/>
      <c r="BE1073" s="393"/>
      <c r="BF1073" s="393"/>
      <c r="BG1073" s="393"/>
      <c r="BH1073" s="393"/>
      <c r="BI1073" s="393"/>
      <c r="BJ1073" s="393"/>
      <c r="BK1073" s="393"/>
      <c r="BL1073" s="393"/>
      <c r="BM1073" s="393"/>
      <c r="BN1073" s="393"/>
      <c r="BO1073" s="393"/>
      <c r="BP1073"/>
    </row>
    <row r="1074" spans="1:68" s="158" customFormat="1" ht="39" customHeight="1" x14ac:dyDescent="0.2">
      <c r="A1074" s="384"/>
      <c r="B1074" s="384"/>
      <c r="C1074" s="385" t="s">
        <v>1573</v>
      </c>
      <c r="D1074" s="485" t="s">
        <v>1574</v>
      </c>
      <c r="E1074" s="485"/>
      <c r="F1074" s="485"/>
      <c r="G1074" s="485"/>
      <c r="H1074" s="384"/>
      <c r="I1074" s="384"/>
      <c r="J1074" s="384"/>
      <c r="K1074" s="386">
        <v>15074.09</v>
      </c>
      <c r="L1074" s="386">
        <v>15140.619999999999</v>
      </c>
      <c r="M1074" s="386">
        <v>15574.630000000001</v>
      </c>
      <c r="N1074" s="386">
        <v>0</v>
      </c>
      <c r="O1074" s="386">
        <v>15574.630000000001</v>
      </c>
      <c r="P1074" s="386">
        <v>15574.630000000001</v>
      </c>
      <c r="Q1074" s="386">
        <v>15643.37</v>
      </c>
      <c r="R1074" s="386">
        <v>19344.11</v>
      </c>
      <c r="S1074" s="386">
        <v>0</v>
      </c>
      <c r="T1074" s="386">
        <v>0</v>
      </c>
      <c r="U1074" s="386">
        <v>0</v>
      </c>
      <c r="V1074" s="386">
        <v>0</v>
      </c>
      <c r="W1074" s="386">
        <v>0</v>
      </c>
      <c r="X1074" s="386">
        <v>0</v>
      </c>
      <c r="Y1074" s="386">
        <v>0</v>
      </c>
      <c r="Z1074" s="386">
        <v>0</v>
      </c>
      <c r="AA1074" s="386">
        <v>0</v>
      </c>
      <c r="AB1074" s="386">
        <v>0</v>
      </c>
      <c r="AC1074" s="386">
        <v>0</v>
      </c>
      <c r="AD1074" s="386">
        <v>0</v>
      </c>
      <c r="AE1074" s="386">
        <v>0</v>
      </c>
      <c r="AF1074" s="386">
        <v>0</v>
      </c>
      <c r="AG1074" s="386">
        <v>0</v>
      </c>
      <c r="AH1074" s="386">
        <v>0</v>
      </c>
      <c r="AI1074" s="386">
        <v>0</v>
      </c>
      <c r="AJ1074" s="386">
        <v>0</v>
      </c>
      <c r="AK1074" s="386">
        <v>0</v>
      </c>
      <c r="AL1074" s="386">
        <v>0</v>
      </c>
      <c r="AM1074" s="386">
        <v>0</v>
      </c>
      <c r="AN1074" s="386">
        <v>0</v>
      </c>
      <c r="AO1074" s="386">
        <v>0</v>
      </c>
      <c r="AP1074" s="386">
        <v>0</v>
      </c>
      <c r="AQ1074" s="386">
        <v>0</v>
      </c>
      <c r="AR1074" s="386">
        <v>0</v>
      </c>
      <c r="AS1074" s="386">
        <v>0</v>
      </c>
      <c r="AT1074" s="386">
        <v>0</v>
      </c>
      <c r="AU1074" s="386">
        <v>0</v>
      </c>
      <c r="AV1074" s="386">
        <v>19344.11</v>
      </c>
      <c r="AW1074" s="386">
        <v>0</v>
      </c>
      <c r="AX1074" s="386">
        <v>0</v>
      </c>
      <c r="AY1074" s="386">
        <v>0</v>
      </c>
      <c r="AZ1074" s="386">
        <v>0</v>
      </c>
      <c r="BA1074" s="386">
        <v>0</v>
      </c>
      <c r="BB1074" s="386">
        <v>0</v>
      </c>
      <c r="BC1074" s="386">
        <v>0</v>
      </c>
      <c r="BD1074" s="386">
        <v>0</v>
      </c>
      <c r="BE1074" s="386">
        <v>0</v>
      </c>
      <c r="BF1074" s="386">
        <v>0</v>
      </c>
      <c r="BG1074" s="386">
        <v>0</v>
      </c>
      <c r="BH1074" s="386">
        <v>0</v>
      </c>
      <c r="BI1074" s="386">
        <v>0</v>
      </c>
      <c r="BJ1074" s="386">
        <v>0</v>
      </c>
      <c r="BK1074" s="386">
        <v>0</v>
      </c>
      <c r="BL1074" s="386">
        <v>0</v>
      </c>
      <c r="BM1074" s="386">
        <v>0</v>
      </c>
      <c r="BN1074" s="386">
        <v>0</v>
      </c>
      <c r="BO1074" s="386">
        <v>0</v>
      </c>
      <c r="BP1074" s="78">
        <v>0</v>
      </c>
    </row>
    <row r="1075" spans="1:68" s="158" customFormat="1" ht="12.75" x14ac:dyDescent="0.2">
      <c r="A1075" s="387"/>
      <c r="B1075" s="388">
        <v>258</v>
      </c>
      <c r="C1075" s="494" t="s">
        <v>1575</v>
      </c>
      <c r="D1075" s="498" t="s">
        <v>1576</v>
      </c>
      <c r="E1075" s="498"/>
      <c r="F1075" s="498"/>
      <c r="G1075" s="498"/>
      <c r="H1075" s="496" t="s">
        <v>902</v>
      </c>
      <c r="I1075" s="387"/>
      <c r="J1075" s="387"/>
      <c r="K1075" s="389">
        <v>446.55</v>
      </c>
      <c r="L1075" s="389">
        <v>449.87</v>
      </c>
      <c r="M1075" s="389">
        <v>461.38</v>
      </c>
      <c r="N1075" s="389">
        <v>0</v>
      </c>
      <c r="O1075" s="389">
        <v>461.38</v>
      </c>
      <c r="P1075" s="389">
        <v>461.38</v>
      </c>
      <c r="Q1075" s="389">
        <v>464.81</v>
      </c>
      <c r="R1075" s="389">
        <v>574.77</v>
      </c>
      <c r="S1075" s="389"/>
      <c r="T1075" s="389"/>
      <c r="U1075" s="389"/>
      <c r="V1075" s="389"/>
      <c r="W1075" s="389"/>
      <c r="X1075" s="389"/>
      <c r="Y1075" s="389"/>
      <c r="Z1075" s="389"/>
      <c r="AA1075" s="389"/>
      <c r="AB1075" s="389"/>
      <c r="AC1075" s="389"/>
      <c r="AD1075" s="389"/>
      <c r="AE1075" s="389"/>
      <c r="AF1075" s="389"/>
      <c r="AG1075" s="389"/>
      <c r="AH1075" s="389"/>
      <c r="AI1075" s="389"/>
      <c r="AJ1075" s="389"/>
      <c r="AK1075" s="389"/>
      <c r="AL1075" s="389"/>
      <c r="AM1075" s="389"/>
      <c r="AN1075" s="389"/>
      <c r="AO1075" s="389"/>
      <c r="AP1075" s="389"/>
      <c r="AQ1075" s="389"/>
      <c r="AR1075" s="389"/>
      <c r="AS1075" s="389"/>
      <c r="AT1075" s="389"/>
      <c r="AU1075" s="389"/>
      <c r="AV1075" s="389">
        <v>574.77</v>
      </c>
      <c r="AW1075" s="389"/>
      <c r="AX1075" s="389"/>
      <c r="AY1075" s="389"/>
      <c r="AZ1075" s="389"/>
      <c r="BA1075" s="389"/>
      <c r="BB1075" s="389"/>
      <c r="BC1075" s="389"/>
      <c r="BD1075" s="389"/>
      <c r="BE1075" s="389"/>
      <c r="BF1075" s="389"/>
      <c r="BG1075" s="389"/>
      <c r="BH1075" s="389"/>
      <c r="BI1075" s="389"/>
      <c r="BJ1075" s="389"/>
      <c r="BK1075" s="389"/>
      <c r="BL1075" s="397"/>
      <c r="BM1075" s="397"/>
      <c r="BN1075" s="397"/>
      <c r="BO1075" s="397"/>
      <c r="BP1075" s="77"/>
    </row>
    <row r="1076" spans="1:68" s="158" customFormat="1" ht="12.75" x14ac:dyDescent="0.2">
      <c r="A1076" s="390"/>
      <c r="B1076" s="390"/>
      <c r="C1076" s="493"/>
      <c r="D1076" s="486"/>
      <c r="E1076" s="486"/>
      <c r="F1076" s="486"/>
      <c r="G1076" s="486"/>
      <c r="H1076" s="487"/>
      <c r="I1076" s="396" t="s">
        <v>82</v>
      </c>
      <c r="J1076" s="392">
        <v>25.419</v>
      </c>
      <c r="K1076" s="393"/>
      <c r="L1076" s="398">
        <v>3.3199999999999932</v>
      </c>
      <c r="M1076" s="398">
        <v>446.55</v>
      </c>
      <c r="N1076" s="398">
        <v>0</v>
      </c>
      <c r="O1076" s="398">
        <v>446.55</v>
      </c>
      <c r="P1076" s="393"/>
      <c r="Q1076" s="398">
        <v>3.43</v>
      </c>
      <c r="R1076" s="393"/>
      <c r="S1076" s="393"/>
      <c r="T1076" s="393"/>
      <c r="U1076" s="393"/>
      <c r="V1076" s="393"/>
      <c r="W1076" s="393"/>
      <c r="X1076" s="393"/>
      <c r="Y1076" s="393"/>
      <c r="Z1076" s="393"/>
      <c r="AA1076" s="393"/>
      <c r="AB1076" s="393"/>
      <c r="AC1076" s="393"/>
      <c r="AD1076" s="393"/>
      <c r="AE1076" s="393"/>
      <c r="AF1076" s="393"/>
      <c r="AG1076" s="393"/>
      <c r="AH1076" s="393"/>
      <c r="AI1076" s="393"/>
      <c r="AJ1076" s="393"/>
      <c r="AK1076" s="393"/>
      <c r="AL1076" s="393"/>
      <c r="AM1076" s="393"/>
      <c r="AN1076" s="393"/>
      <c r="AO1076" s="393"/>
      <c r="AP1076" s="393"/>
      <c r="AQ1076" s="393"/>
      <c r="AR1076" s="393"/>
      <c r="AS1076" s="393"/>
      <c r="AT1076" s="393"/>
      <c r="AU1076" s="393"/>
      <c r="AV1076" s="399">
        <v>25.419</v>
      </c>
      <c r="AW1076" s="393"/>
      <c r="AX1076" s="393"/>
      <c r="AY1076" s="393"/>
      <c r="AZ1076" s="393"/>
      <c r="BA1076" s="393"/>
      <c r="BB1076" s="393"/>
      <c r="BC1076" s="393"/>
      <c r="BD1076" s="393"/>
      <c r="BE1076" s="393"/>
      <c r="BF1076" s="393"/>
      <c r="BG1076" s="393"/>
      <c r="BH1076" s="393"/>
      <c r="BI1076" s="393"/>
      <c r="BJ1076" s="393"/>
      <c r="BK1076" s="393"/>
      <c r="BL1076" s="393"/>
      <c r="BM1076" s="393"/>
      <c r="BN1076" s="393"/>
      <c r="BO1076" s="393"/>
      <c r="BP1076"/>
    </row>
    <row r="1077" spans="1:68" s="158" customFormat="1" ht="12.75" x14ac:dyDescent="0.2">
      <c r="A1077" s="391"/>
      <c r="B1077" s="394">
        <v>259</v>
      </c>
      <c r="C1077" s="493" t="s">
        <v>1575</v>
      </c>
      <c r="D1077" s="486" t="s">
        <v>1577</v>
      </c>
      <c r="E1077" s="486"/>
      <c r="F1077" s="486"/>
      <c r="G1077" s="486"/>
      <c r="H1077" s="491" t="s">
        <v>1545</v>
      </c>
      <c r="I1077" s="391"/>
      <c r="J1077" s="391"/>
      <c r="K1077" s="395">
        <v>4586.62</v>
      </c>
      <c r="L1077" s="395">
        <v>4622.29</v>
      </c>
      <c r="M1077" s="395">
        <v>4738.92</v>
      </c>
      <c r="N1077" s="395">
        <v>0</v>
      </c>
      <c r="O1077" s="395">
        <v>4738.92</v>
      </c>
      <c r="P1077" s="395">
        <v>4738.92</v>
      </c>
      <c r="Q1077" s="395">
        <v>4775.7700000000004</v>
      </c>
      <c r="R1077" s="395">
        <v>5905.57</v>
      </c>
      <c r="S1077" s="395"/>
      <c r="T1077" s="395"/>
      <c r="U1077" s="395"/>
      <c r="V1077" s="395"/>
      <c r="W1077" s="395"/>
      <c r="X1077" s="395"/>
      <c r="Y1077" s="395"/>
      <c r="Z1077" s="395"/>
      <c r="AA1077" s="395"/>
      <c r="AB1077" s="395"/>
      <c r="AC1077" s="395"/>
      <c r="AD1077" s="395"/>
      <c r="AE1077" s="395"/>
      <c r="AF1077" s="395"/>
      <c r="AG1077" s="395"/>
      <c r="AH1077" s="395"/>
      <c r="AI1077" s="395"/>
      <c r="AJ1077" s="395"/>
      <c r="AK1077" s="395"/>
      <c r="AL1077" s="395"/>
      <c r="AM1077" s="395"/>
      <c r="AN1077" s="395"/>
      <c r="AO1077" s="395"/>
      <c r="AP1077" s="395"/>
      <c r="AQ1077" s="395"/>
      <c r="AR1077" s="395"/>
      <c r="AS1077" s="395"/>
      <c r="AT1077" s="395"/>
      <c r="AU1077" s="395"/>
      <c r="AV1077" s="395">
        <v>5905.57</v>
      </c>
      <c r="AW1077" s="395"/>
      <c r="AX1077" s="395"/>
      <c r="AY1077" s="395"/>
      <c r="AZ1077" s="395"/>
      <c r="BA1077" s="395"/>
      <c r="BB1077" s="395"/>
      <c r="BC1077" s="395"/>
      <c r="BD1077" s="395"/>
      <c r="BE1077" s="395"/>
      <c r="BF1077" s="395"/>
      <c r="BG1077" s="395"/>
      <c r="BH1077" s="395"/>
      <c r="BI1077" s="395"/>
      <c r="BJ1077" s="395"/>
      <c r="BK1077" s="395"/>
      <c r="BL1077" s="398"/>
      <c r="BM1077" s="398"/>
      <c r="BN1077" s="398"/>
      <c r="BO1077" s="398"/>
      <c r="BP1077" s="77"/>
    </row>
    <row r="1078" spans="1:68" s="158" customFormat="1" ht="12.75" x14ac:dyDescent="0.2">
      <c r="A1078" s="390"/>
      <c r="B1078" s="390"/>
      <c r="C1078" s="493"/>
      <c r="D1078" s="486"/>
      <c r="E1078" s="486"/>
      <c r="F1078" s="486"/>
      <c r="G1078" s="486"/>
      <c r="H1078" s="491"/>
      <c r="I1078" s="396" t="s">
        <v>78</v>
      </c>
      <c r="J1078" s="392">
        <v>100.623</v>
      </c>
      <c r="K1078" s="393"/>
      <c r="L1078" s="398">
        <v>35.670000000000073</v>
      </c>
      <c r="M1078" s="398">
        <v>4586.62</v>
      </c>
      <c r="N1078" s="398">
        <v>0</v>
      </c>
      <c r="O1078" s="398">
        <v>4586.62</v>
      </c>
      <c r="P1078" s="393"/>
      <c r="Q1078" s="398">
        <v>36.85</v>
      </c>
      <c r="R1078" s="393"/>
      <c r="S1078" s="393"/>
      <c r="T1078" s="393"/>
      <c r="U1078" s="393"/>
      <c r="V1078" s="393"/>
      <c r="W1078" s="393"/>
      <c r="X1078" s="393"/>
      <c r="Y1078" s="393"/>
      <c r="Z1078" s="393"/>
      <c r="AA1078" s="393"/>
      <c r="AB1078" s="393"/>
      <c r="AC1078" s="393"/>
      <c r="AD1078" s="393"/>
      <c r="AE1078" s="393"/>
      <c r="AF1078" s="393"/>
      <c r="AG1078" s="393"/>
      <c r="AH1078" s="393"/>
      <c r="AI1078" s="393"/>
      <c r="AJ1078" s="393"/>
      <c r="AK1078" s="393"/>
      <c r="AL1078" s="393"/>
      <c r="AM1078" s="393"/>
      <c r="AN1078" s="393"/>
      <c r="AO1078" s="393"/>
      <c r="AP1078" s="393"/>
      <c r="AQ1078" s="393"/>
      <c r="AR1078" s="393"/>
      <c r="AS1078" s="393"/>
      <c r="AT1078" s="393"/>
      <c r="AU1078" s="393"/>
      <c r="AV1078" s="399">
        <v>100.623</v>
      </c>
      <c r="AW1078" s="393"/>
      <c r="AX1078" s="393"/>
      <c r="AY1078" s="393"/>
      <c r="AZ1078" s="393"/>
      <c r="BA1078" s="393"/>
      <c r="BB1078" s="393"/>
      <c r="BC1078" s="393"/>
      <c r="BD1078" s="393"/>
      <c r="BE1078" s="393"/>
      <c r="BF1078" s="393"/>
      <c r="BG1078" s="393"/>
      <c r="BH1078" s="393"/>
      <c r="BI1078" s="393"/>
      <c r="BJ1078" s="393"/>
      <c r="BK1078" s="393"/>
      <c r="BL1078" s="393"/>
      <c r="BM1078" s="393"/>
      <c r="BN1078" s="393"/>
      <c r="BO1078" s="393"/>
      <c r="BP1078"/>
    </row>
    <row r="1079" spans="1:68" s="158" customFormat="1" ht="12.75" x14ac:dyDescent="0.2">
      <c r="A1079" s="391"/>
      <c r="B1079" s="394">
        <v>260</v>
      </c>
      <c r="C1079" s="493" t="s">
        <v>1575</v>
      </c>
      <c r="D1079" s="486" t="s">
        <v>1578</v>
      </c>
      <c r="E1079" s="486"/>
      <c r="F1079" s="486"/>
      <c r="G1079" s="486"/>
      <c r="H1079" s="487" t="s">
        <v>1406</v>
      </c>
      <c r="I1079" s="391"/>
      <c r="J1079" s="391"/>
      <c r="K1079" s="395">
        <v>478.6</v>
      </c>
      <c r="L1079" s="395">
        <v>480.14</v>
      </c>
      <c r="M1079" s="395">
        <v>494.49</v>
      </c>
      <c r="N1079" s="395">
        <v>0</v>
      </c>
      <c r="O1079" s="395">
        <v>494.49</v>
      </c>
      <c r="P1079" s="395">
        <v>494.49</v>
      </c>
      <c r="Q1079" s="395">
        <v>496.08</v>
      </c>
      <c r="R1079" s="395">
        <v>613.44000000000005</v>
      </c>
      <c r="S1079" s="395"/>
      <c r="T1079" s="395"/>
      <c r="U1079" s="395"/>
      <c r="V1079" s="395"/>
      <c r="W1079" s="395"/>
      <c r="X1079" s="395"/>
      <c r="Y1079" s="395"/>
      <c r="Z1079" s="395"/>
      <c r="AA1079" s="395"/>
      <c r="AB1079" s="395"/>
      <c r="AC1079" s="395"/>
      <c r="AD1079" s="395"/>
      <c r="AE1079" s="395"/>
      <c r="AF1079" s="395"/>
      <c r="AG1079" s="395"/>
      <c r="AH1079" s="395"/>
      <c r="AI1079" s="395"/>
      <c r="AJ1079" s="395"/>
      <c r="AK1079" s="395"/>
      <c r="AL1079" s="395"/>
      <c r="AM1079" s="395"/>
      <c r="AN1079" s="395"/>
      <c r="AO1079" s="395"/>
      <c r="AP1079" s="395"/>
      <c r="AQ1079" s="395"/>
      <c r="AR1079" s="395"/>
      <c r="AS1079" s="395"/>
      <c r="AT1079" s="395"/>
      <c r="AU1079" s="395"/>
      <c r="AV1079" s="395">
        <v>613.44000000000005</v>
      </c>
      <c r="AW1079" s="395"/>
      <c r="AX1079" s="395"/>
      <c r="AY1079" s="395"/>
      <c r="AZ1079" s="395"/>
      <c r="BA1079" s="395"/>
      <c r="BB1079" s="395"/>
      <c r="BC1079" s="395"/>
      <c r="BD1079" s="395"/>
      <c r="BE1079" s="395"/>
      <c r="BF1079" s="395"/>
      <c r="BG1079" s="395"/>
      <c r="BH1079" s="395"/>
      <c r="BI1079" s="395"/>
      <c r="BJ1079" s="395"/>
      <c r="BK1079" s="395"/>
      <c r="BL1079" s="398"/>
      <c r="BM1079" s="398"/>
      <c r="BN1079" s="398"/>
      <c r="BO1079" s="398"/>
      <c r="BP1079" s="77"/>
    </row>
    <row r="1080" spans="1:68" s="158" customFormat="1" ht="12.75" x14ac:dyDescent="0.2">
      <c r="A1080" s="390"/>
      <c r="B1080" s="390"/>
      <c r="C1080" s="493"/>
      <c r="D1080" s="486"/>
      <c r="E1080" s="486"/>
      <c r="F1080" s="486"/>
      <c r="G1080" s="486"/>
      <c r="H1080" s="487"/>
      <c r="I1080" s="396" t="s">
        <v>82</v>
      </c>
      <c r="J1080" s="392">
        <v>6.33</v>
      </c>
      <c r="K1080" s="393"/>
      <c r="L1080" s="398">
        <v>1.5399999999999636</v>
      </c>
      <c r="M1080" s="398">
        <v>478.6</v>
      </c>
      <c r="N1080" s="398">
        <v>0</v>
      </c>
      <c r="O1080" s="398">
        <v>478.6</v>
      </c>
      <c r="P1080" s="393"/>
      <c r="Q1080" s="398">
        <v>1.59</v>
      </c>
      <c r="R1080" s="393"/>
      <c r="S1080" s="393"/>
      <c r="T1080" s="393"/>
      <c r="U1080" s="393"/>
      <c r="V1080" s="393"/>
      <c r="W1080" s="393"/>
      <c r="X1080" s="393"/>
      <c r="Y1080" s="393"/>
      <c r="Z1080" s="393"/>
      <c r="AA1080" s="393"/>
      <c r="AB1080" s="393"/>
      <c r="AC1080" s="393"/>
      <c r="AD1080" s="393"/>
      <c r="AE1080" s="393"/>
      <c r="AF1080" s="393"/>
      <c r="AG1080" s="393"/>
      <c r="AH1080" s="393"/>
      <c r="AI1080" s="393"/>
      <c r="AJ1080" s="393"/>
      <c r="AK1080" s="393"/>
      <c r="AL1080" s="393"/>
      <c r="AM1080" s="393"/>
      <c r="AN1080" s="393"/>
      <c r="AO1080" s="393"/>
      <c r="AP1080" s="393"/>
      <c r="AQ1080" s="393"/>
      <c r="AR1080" s="393"/>
      <c r="AS1080" s="393"/>
      <c r="AT1080" s="393"/>
      <c r="AU1080" s="393"/>
      <c r="AV1080" s="399">
        <v>6.33</v>
      </c>
      <c r="AW1080" s="393"/>
      <c r="AX1080" s="393"/>
      <c r="AY1080" s="393"/>
      <c r="AZ1080" s="393"/>
      <c r="BA1080" s="393"/>
      <c r="BB1080" s="393"/>
      <c r="BC1080" s="393"/>
      <c r="BD1080" s="393"/>
      <c r="BE1080" s="393"/>
      <c r="BF1080" s="393"/>
      <c r="BG1080" s="393"/>
      <c r="BH1080" s="393"/>
      <c r="BI1080" s="393"/>
      <c r="BJ1080" s="393"/>
      <c r="BK1080" s="393"/>
      <c r="BL1080" s="393"/>
      <c r="BM1080" s="393"/>
      <c r="BN1080" s="393"/>
      <c r="BO1080" s="393"/>
      <c r="BP1080"/>
    </row>
    <row r="1081" spans="1:68" s="158" customFormat="1" ht="12.75" x14ac:dyDescent="0.2">
      <c r="A1081" s="391"/>
      <c r="B1081" s="394">
        <v>261</v>
      </c>
      <c r="C1081" s="493" t="s">
        <v>1575</v>
      </c>
      <c r="D1081" s="492" t="s">
        <v>1579</v>
      </c>
      <c r="E1081" s="492"/>
      <c r="F1081" s="492"/>
      <c r="G1081" s="492"/>
      <c r="H1081" s="491" t="s">
        <v>1557</v>
      </c>
      <c r="I1081" s="391"/>
      <c r="J1081" s="391"/>
      <c r="K1081" s="395">
        <v>1487.44</v>
      </c>
      <c r="L1081" s="395">
        <v>1491.36</v>
      </c>
      <c r="M1081" s="395">
        <v>1536.83</v>
      </c>
      <c r="N1081" s="395">
        <v>0</v>
      </c>
      <c r="O1081" s="395">
        <v>1536.83</v>
      </c>
      <c r="P1081" s="395">
        <v>1536.83</v>
      </c>
      <c r="Q1081" s="395">
        <v>1540.8799999999999</v>
      </c>
      <c r="R1081" s="395">
        <v>1905.41</v>
      </c>
      <c r="S1081" s="395"/>
      <c r="T1081" s="395"/>
      <c r="U1081" s="395"/>
      <c r="V1081" s="395"/>
      <c r="W1081" s="395"/>
      <c r="X1081" s="395"/>
      <c r="Y1081" s="395"/>
      <c r="Z1081" s="395"/>
      <c r="AA1081" s="395"/>
      <c r="AB1081" s="395"/>
      <c r="AC1081" s="395"/>
      <c r="AD1081" s="395"/>
      <c r="AE1081" s="395"/>
      <c r="AF1081" s="395"/>
      <c r="AG1081" s="395"/>
      <c r="AH1081" s="395"/>
      <c r="AI1081" s="395"/>
      <c r="AJ1081" s="395"/>
      <c r="AK1081" s="395"/>
      <c r="AL1081" s="395"/>
      <c r="AM1081" s="395"/>
      <c r="AN1081" s="395"/>
      <c r="AO1081" s="395"/>
      <c r="AP1081" s="395"/>
      <c r="AQ1081" s="395"/>
      <c r="AR1081" s="395"/>
      <c r="AS1081" s="395"/>
      <c r="AT1081" s="395"/>
      <c r="AU1081" s="395"/>
      <c r="AV1081" s="395">
        <v>1905.41</v>
      </c>
      <c r="AW1081" s="395"/>
      <c r="AX1081" s="395"/>
      <c r="AY1081" s="395"/>
      <c r="AZ1081" s="395"/>
      <c r="BA1081" s="395"/>
      <c r="BB1081" s="395"/>
      <c r="BC1081" s="395"/>
      <c r="BD1081" s="395"/>
      <c r="BE1081" s="395"/>
      <c r="BF1081" s="395"/>
      <c r="BG1081" s="395"/>
      <c r="BH1081" s="395"/>
      <c r="BI1081" s="395"/>
      <c r="BJ1081" s="395"/>
      <c r="BK1081" s="395"/>
      <c r="BL1081" s="398"/>
      <c r="BM1081" s="398"/>
      <c r="BN1081" s="398"/>
      <c r="BO1081" s="398"/>
      <c r="BP1081" s="77"/>
    </row>
    <row r="1082" spans="1:68" s="158" customFormat="1" ht="12.75" x14ac:dyDescent="0.2">
      <c r="A1082" s="390"/>
      <c r="B1082" s="390"/>
      <c r="C1082" s="493"/>
      <c r="D1082" s="492"/>
      <c r="E1082" s="492"/>
      <c r="F1082" s="492"/>
      <c r="G1082" s="492"/>
      <c r="H1082" s="491"/>
      <c r="I1082" s="396" t="s">
        <v>78</v>
      </c>
      <c r="J1082" s="392">
        <v>26.977</v>
      </c>
      <c r="K1082" s="393"/>
      <c r="L1082" s="398">
        <v>3.9199999999998454</v>
      </c>
      <c r="M1082" s="398">
        <v>1487.44</v>
      </c>
      <c r="N1082" s="398">
        <v>0</v>
      </c>
      <c r="O1082" s="398">
        <v>1487.44</v>
      </c>
      <c r="P1082" s="393"/>
      <c r="Q1082" s="398">
        <v>4.05</v>
      </c>
      <c r="R1082" s="393"/>
      <c r="S1082" s="393"/>
      <c r="T1082" s="393"/>
      <c r="U1082" s="393"/>
      <c r="V1082" s="393"/>
      <c r="W1082" s="393"/>
      <c r="X1082" s="393"/>
      <c r="Y1082" s="393"/>
      <c r="Z1082" s="393"/>
      <c r="AA1082" s="393"/>
      <c r="AB1082" s="393"/>
      <c r="AC1082" s="393"/>
      <c r="AD1082" s="393"/>
      <c r="AE1082" s="393"/>
      <c r="AF1082" s="393"/>
      <c r="AG1082" s="393"/>
      <c r="AH1082" s="393"/>
      <c r="AI1082" s="393"/>
      <c r="AJ1082" s="393"/>
      <c r="AK1082" s="393"/>
      <c r="AL1082" s="393"/>
      <c r="AM1082" s="393"/>
      <c r="AN1082" s="393"/>
      <c r="AO1082" s="393"/>
      <c r="AP1082" s="393"/>
      <c r="AQ1082" s="393"/>
      <c r="AR1082" s="393"/>
      <c r="AS1082" s="393"/>
      <c r="AT1082" s="393"/>
      <c r="AU1082" s="393"/>
      <c r="AV1082" s="399">
        <v>26.977</v>
      </c>
      <c r="AW1082" s="393"/>
      <c r="AX1082" s="393"/>
      <c r="AY1082" s="393"/>
      <c r="AZ1082" s="393"/>
      <c r="BA1082" s="393"/>
      <c r="BB1082" s="393"/>
      <c r="BC1082" s="393"/>
      <c r="BD1082" s="393"/>
      <c r="BE1082" s="393"/>
      <c r="BF1082" s="393"/>
      <c r="BG1082" s="393"/>
      <c r="BH1082" s="393"/>
      <c r="BI1082" s="393"/>
      <c r="BJ1082" s="393"/>
      <c r="BK1082" s="393"/>
      <c r="BL1082" s="393"/>
      <c r="BM1082" s="393"/>
      <c r="BN1082" s="393"/>
      <c r="BO1082" s="393"/>
      <c r="BP1082"/>
    </row>
    <row r="1083" spans="1:68" s="158" customFormat="1" ht="12.75" x14ac:dyDescent="0.2">
      <c r="A1083" s="391"/>
      <c r="B1083" s="394">
        <v>262</v>
      </c>
      <c r="C1083" s="493" t="s">
        <v>1575</v>
      </c>
      <c r="D1083" s="486" t="s">
        <v>1580</v>
      </c>
      <c r="E1083" s="486"/>
      <c r="F1083" s="486"/>
      <c r="G1083" s="486"/>
      <c r="H1083" s="491" t="s">
        <v>1559</v>
      </c>
      <c r="I1083" s="391"/>
      <c r="J1083" s="391"/>
      <c r="K1083" s="395">
        <v>262.73</v>
      </c>
      <c r="L1083" s="395">
        <v>265.16000000000003</v>
      </c>
      <c r="M1083" s="395">
        <v>271.45</v>
      </c>
      <c r="N1083" s="395">
        <v>0</v>
      </c>
      <c r="O1083" s="395">
        <v>271.45</v>
      </c>
      <c r="P1083" s="395">
        <v>271.45</v>
      </c>
      <c r="Q1083" s="395">
        <v>273.95999999999998</v>
      </c>
      <c r="R1083" s="395">
        <v>338.77</v>
      </c>
      <c r="S1083" s="395"/>
      <c r="T1083" s="395"/>
      <c r="U1083" s="395"/>
      <c r="V1083" s="395"/>
      <c r="W1083" s="395"/>
      <c r="X1083" s="395"/>
      <c r="Y1083" s="395"/>
      <c r="Z1083" s="395"/>
      <c r="AA1083" s="395"/>
      <c r="AB1083" s="395"/>
      <c r="AC1083" s="395"/>
      <c r="AD1083" s="395"/>
      <c r="AE1083" s="395"/>
      <c r="AF1083" s="395"/>
      <c r="AG1083" s="395"/>
      <c r="AH1083" s="395"/>
      <c r="AI1083" s="395"/>
      <c r="AJ1083" s="395"/>
      <c r="AK1083" s="395"/>
      <c r="AL1083" s="395"/>
      <c r="AM1083" s="395"/>
      <c r="AN1083" s="395"/>
      <c r="AO1083" s="395"/>
      <c r="AP1083" s="395"/>
      <c r="AQ1083" s="395"/>
      <c r="AR1083" s="395"/>
      <c r="AS1083" s="395"/>
      <c r="AT1083" s="395"/>
      <c r="AU1083" s="395"/>
      <c r="AV1083" s="395">
        <v>338.77</v>
      </c>
      <c r="AW1083" s="395"/>
      <c r="AX1083" s="395"/>
      <c r="AY1083" s="395"/>
      <c r="AZ1083" s="395"/>
      <c r="BA1083" s="395"/>
      <c r="BB1083" s="395"/>
      <c r="BC1083" s="395"/>
      <c r="BD1083" s="395"/>
      <c r="BE1083" s="395"/>
      <c r="BF1083" s="395"/>
      <c r="BG1083" s="395"/>
      <c r="BH1083" s="395"/>
      <c r="BI1083" s="395"/>
      <c r="BJ1083" s="395"/>
      <c r="BK1083" s="395"/>
      <c r="BL1083" s="398"/>
      <c r="BM1083" s="398"/>
      <c r="BN1083" s="398"/>
      <c r="BO1083" s="398"/>
      <c r="BP1083" s="77"/>
    </row>
    <row r="1084" spans="1:68" s="158" customFormat="1" ht="12.75" x14ac:dyDescent="0.2">
      <c r="A1084" s="390"/>
      <c r="B1084" s="390"/>
      <c r="C1084" s="493"/>
      <c r="D1084" s="486"/>
      <c r="E1084" s="486"/>
      <c r="F1084" s="486"/>
      <c r="G1084" s="486"/>
      <c r="H1084" s="491"/>
      <c r="I1084" s="396" t="s">
        <v>1581</v>
      </c>
      <c r="J1084" s="392">
        <v>93.494</v>
      </c>
      <c r="K1084" s="393"/>
      <c r="L1084" s="398">
        <v>2.4300000000000068</v>
      </c>
      <c r="M1084" s="398">
        <v>262.73</v>
      </c>
      <c r="N1084" s="398">
        <v>0</v>
      </c>
      <c r="O1084" s="398">
        <v>262.73</v>
      </c>
      <c r="P1084" s="393"/>
      <c r="Q1084" s="398">
        <v>2.5099999999999998</v>
      </c>
      <c r="R1084" s="393"/>
      <c r="S1084" s="393"/>
      <c r="T1084" s="393"/>
      <c r="U1084" s="393"/>
      <c r="V1084" s="393"/>
      <c r="W1084" s="393"/>
      <c r="X1084" s="393"/>
      <c r="Y1084" s="393"/>
      <c r="Z1084" s="393"/>
      <c r="AA1084" s="393"/>
      <c r="AB1084" s="393"/>
      <c r="AC1084" s="393"/>
      <c r="AD1084" s="393"/>
      <c r="AE1084" s="393"/>
      <c r="AF1084" s="393"/>
      <c r="AG1084" s="393"/>
      <c r="AH1084" s="393"/>
      <c r="AI1084" s="393"/>
      <c r="AJ1084" s="393"/>
      <c r="AK1084" s="393"/>
      <c r="AL1084" s="393"/>
      <c r="AM1084" s="393"/>
      <c r="AN1084" s="393"/>
      <c r="AO1084" s="393"/>
      <c r="AP1084" s="393"/>
      <c r="AQ1084" s="393"/>
      <c r="AR1084" s="393"/>
      <c r="AS1084" s="393"/>
      <c r="AT1084" s="393"/>
      <c r="AU1084" s="393"/>
      <c r="AV1084" s="399">
        <v>93.494</v>
      </c>
      <c r="AW1084" s="393"/>
      <c r="AX1084" s="393"/>
      <c r="AY1084" s="393"/>
      <c r="AZ1084" s="393"/>
      <c r="BA1084" s="393"/>
      <c r="BB1084" s="393"/>
      <c r="BC1084" s="393"/>
      <c r="BD1084" s="393"/>
      <c r="BE1084" s="393"/>
      <c r="BF1084" s="393"/>
      <c r="BG1084" s="393"/>
      <c r="BH1084" s="393"/>
      <c r="BI1084" s="393"/>
      <c r="BJ1084" s="393"/>
      <c r="BK1084" s="393"/>
      <c r="BL1084" s="393"/>
      <c r="BM1084" s="393"/>
      <c r="BN1084" s="393"/>
      <c r="BO1084" s="393"/>
      <c r="BP1084"/>
    </row>
    <row r="1085" spans="1:68" s="158" customFormat="1" ht="12.75" x14ac:dyDescent="0.2">
      <c r="A1085" s="391"/>
      <c r="B1085" s="394">
        <v>263</v>
      </c>
      <c r="C1085" s="493" t="s">
        <v>1575</v>
      </c>
      <c r="D1085" s="492" t="s">
        <v>1582</v>
      </c>
      <c r="E1085" s="492"/>
      <c r="F1085" s="492"/>
      <c r="G1085" s="492"/>
      <c r="H1085" s="491" t="s">
        <v>1394</v>
      </c>
      <c r="I1085" s="391"/>
      <c r="J1085" s="391"/>
      <c r="K1085" s="395">
        <v>680.59</v>
      </c>
      <c r="L1085" s="395">
        <v>683.21</v>
      </c>
      <c r="M1085" s="395">
        <v>703.19</v>
      </c>
      <c r="N1085" s="395">
        <v>0</v>
      </c>
      <c r="O1085" s="395">
        <v>703.19</v>
      </c>
      <c r="P1085" s="395">
        <v>703.19</v>
      </c>
      <c r="Q1085" s="395">
        <v>705.90000000000009</v>
      </c>
      <c r="R1085" s="395">
        <v>872.89</v>
      </c>
      <c r="S1085" s="395"/>
      <c r="T1085" s="395"/>
      <c r="U1085" s="395"/>
      <c r="V1085" s="395"/>
      <c r="W1085" s="395"/>
      <c r="X1085" s="395"/>
      <c r="Y1085" s="395"/>
      <c r="Z1085" s="395"/>
      <c r="AA1085" s="395"/>
      <c r="AB1085" s="395"/>
      <c r="AC1085" s="395"/>
      <c r="AD1085" s="395"/>
      <c r="AE1085" s="395"/>
      <c r="AF1085" s="395"/>
      <c r="AG1085" s="395"/>
      <c r="AH1085" s="395"/>
      <c r="AI1085" s="395"/>
      <c r="AJ1085" s="395"/>
      <c r="AK1085" s="395"/>
      <c r="AL1085" s="395"/>
      <c r="AM1085" s="395"/>
      <c r="AN1085" s="395"/>
      <c r="AO1085" s="395"/>
      <c r="AP1085" s="395"/>
      <c r="AQ1085" s="395"/>
      <c r="AR1085" s="395"/>
      <c r="AS1085" s="395"/>
      <c r="AT1085" s="395"/>
      <c r="AU1085" s="395"/>
      <c r="AV1085" s="395">
        <v>872.89</v>
      </c>
      <c r="AW1085" s="395"/>
      <c r="AX1085" s="395"/>
      <c r="AY1085" s="395"/>
      <c r="AZ1085" s="395"/>
      <c r="BA1085" s="395"/>
      <c r="BB1085" s="395"/>
      <c r="BC1085" s="395"/>
      <c r="BD1085" s="395"/>
      <c r="BE1085" s="395"/>
      <c r="BF1085" s="395"/>
      <c r="BG1085" s="395"/>
      <c r="BH1085" s="395"/>
      <c r="BI1085" s="395"/>
      <c r="BJ1085" s="395"/>
      <c r="BK1085" s="395"/>
      <c r="BL1085" s="398"/>
      <c r="BM1085" s="398"/>
      <c r="BN1085" s="398"/>
      <c r="BO1085" s="398"/>
      <c r="BP1085" s="77"/>
    </row>
    <row r="1086" spans="1:68" s="158" customFormat="1" ht="12.75" x14ac:dyDescent="0.2">
      <c r="A1086" s="390"/>
      <c r="B1086" s="390"/>
      <c r="C1086" s="493"/>
      <c r="D1086" s="492"/>
      <c r="E1086" s="492"/>
      <c r="F1086" s="492"/>
      <c r="G1086" s="492"/>
      <c r="H1086" s="491"/>
      <c r="I1086" s="396" t="s">
        <v>82</v>
      </c>
      <c r="J1086" s="392">
        <v>218.154</v>
      </c>
      <c r="K1086" s="393"/>
      <c r="L1086" s="398">
        <v>2.6200000000000045</v>
      </c>
      <c r="M1086" s="398">
        <v>680.59</v>
      </c>
      <c r="N1086" s="398">
        <v>0</v>
      </c>
      <c r="O1086" s="398">
        <v>680.59</v>
      </c>
      <c r="P1086" s="393"/>
      <c r="Q1086" s="398">
        <v>2.71</v>
      </c>
      <c r="R1086" s="393"/>
      <c r="S1086" s="393"/>
      <c r="T1086" s="393"/>
      <c r="U1086" s="393"/>
      <c r="V1086" s="393"/>
      <c r="W1086" s="393"/>
      <c r="X1086" s="393"/>
      <c r="Y1086" s="393"/>
      <c r="Z1086" s="393"/>
      <c r="AA1086" s="393"/>
      <c r="AB1086" s="393"/>
      <c r="AC1086" s="393"/>
      <c r="AD1086" s="393"/>
      <c r="AE1086" s="393"/>
      <c r="AF1086" s="393"/>
      <c r="AG1086" s="393"/>
      <c r="AH1086" s="393"/>
      <c r="AI1086" s="393"/>
      <c r="AJ1086" s="393"/>
      <c r="AK1086" s="393"/>
      <c r="AL1086" s="393"/>
      <c r="AM1086" s="393"/>
      <c r="AN1086" s="393"/>
      <c r="AO1086" s="393"/>
      <c r="AP1086" s="393"/>
      <c r="AQ1086" s="393"/>
      <c r="AR1086" s="393"/>
      <c r="AS1086" s="393"/>
      <c r="AT1086" s="393"/>
      <c r="AU1086" s="393"/>
      <c r="AV1086" s="399">
        <v>218.154</v>
      </c>
      <c r="AW1086" s="393"/>
      <c r="AX1086" s="393"/>
      <c r="AY1086" s="393"/>
      <c r="AZ1086" s="393"/>
      <c r="BA1086" s="393"/>
      <c r="BB1086" s="393"/>
      <c r="BC1086" s="393"/>
      <c r="BD1086" s="393"/>
      <c r="BE1086" s="393"/>
      <c r="BF1086" s="393"/>
      <c r="BG1086" s="393"/>
      <c r="BH1086" s="393"/>
      <c r="BI1086" s="393"/>
      <c r="BJ1086" s="393"/>
      <c r="BK1086" s="393"/>
      <c r="BL1086" s="393"/>
      <c r="BM1086" s="393"/>
      <c r="BN1086" s="393"/>
      <c r="BO1086" s="393"/>
      <c r="BP1086"/>
    </row>
    <row r="1087" spans="1:68" s="158" customFormat="1" ht="12.75" x14ac:dyDescent="0.2">
      <c r="A1087" s="391"/>
      <c r="B1087" s="394">
        <v>264</v>
      </c>
      <c r="C1087" s="493" t="s">
        <v>1575</v>
      </c>
      <c r="D1087" s="486" t="s">
        <v>1583</v>
      </c>
      <c r="E1087" s="486"/>
      <c r="F1087" s="486"/>
      <c r="G1087" s="486"/>
      <c r="H1087" s="491" t="s">
        <v>1584</v>
      </c>
      <c r="I1087" s="391"/>
      <c r="J1087" s="391"/>
      <c r="K1087" s="395">
        <v>7131.56</v>
      </c>
      <c r="L1087" s="395">
        <v>7148.59</v>
      </c>
      <c r="M1087" s="395">
        <v>7368.37</v>
      </c>
      <c r="N1087" s="395">
        <v>0</v>
      </c>
      <c r="O1087" s="395">
        <v>7368.37</v>
      </c>
      <c r="P1087" s="395">
        <v>7368.37</v>
      </c>
      <c r="Q1087" s="395">
        <v>7385.97</v>
      </c>
      <c r="R1087" s="395">
        <v>9133.26</v>
      </c>
      <c r="S1087" s="395"/>
      <c r="T1087" s="395"/>
      <c r="U1087" s="395"/>
      <c r="V1087" s="395"/>
      <c r="W1087" s="395"/>
      <c r="X1087" s="395"/>
      <c r="Y1087" s="395"/>
      <c r="Z1087" s="395"/>
      <c r="AA1087" s="395"/>
      <c r="AB1087" s="395"/>
      <c r="AC1087" s="395"/>
      <c r="AD1087" s="395"/>
      <c r="AE1087" s="395"/>
      <c r="AF1087" s="395"/>
      <c r="AG1087" s="395"/>
      <c r="AH1087" s="395"/>
      <c r="AI1087" s="395"/>
      <c r="AJ1087" s="395"/>
      <c r="AK1087" s="395"/>
      <c r="AL1087" s="395"/>
      <c r="AM1087" s="395"/>
      <c r="AN1087" s="395"/>
      <c r="AO1087" s="395"/>
      <c r="AP1087" s="395"/>
      <c r="AQ1087" s="395"/>
      <c r="AR1087" s="395"/>
      <c r="AS1087" s="395"/>
      <c r="AT1087" s="395"/>
      <c r="AU1087" s="395"/>
      <c r="AV1087" s="395">
        <v>9133.26</v>
      </c>
      <c r="AW1087" s="395"/>
      <c r="AX1087" s="395"/>
      <c r="AY1087" s="395"/>
      <c r="AZ1087" s="395"/>
      <c r="BA1087" s="395"/>
      <c r="BB1087" s="395"/>
      <c r="BC1087" s="395"/>
      <c r="BD1087" s="395"/>
      <c r="BE1087" s="395"/>
      <c r="BF1087" s="395"/>
      <c r="BG1087" s="395"/>
      <c r="BH1087" s="395"/>
      <c r="BI1087" s="395"/>
      <c r="BJ1087" s="395"/>
      <c r="BK1087" s="395"/>
      <c r="BL1087" s="398"/>
      <c r="BM1087" s="398"/>
      <c r="BN1087" s="398"/>
      <c r="BO1087" s="398"/>
      <c r="BP1087" s="77"/>
    </row>
    <row r="1088" spans="1:68" s="158" customFormat="1" ht="12.75" x14ac:dyDescent="0.2">
      <c r="A1088" s="390"/>
      <c r="B1088" s="390"/>
      <c r="C1088" s="493"/>
      <c r="D1088" s="486"/>
      <c r="E1088" s="486"/>
      <c r="F1088" s="486"/>
      <c r="G1088" s="486"/>
      <c r="H1088" s="491"/>
      <c r="I1088" s="396" t="s">
        <v>82</v>
      </c>
      <c r="J1088" s="392">
        <v>73.763000000000005</v>
      </c>
      <c r="K1088" s="393"/>
      <c r="L1088" s="398">
        <v>17.029999999999745</v>
      </c>
      <c r="M1088" s="398">
        <v>7131.56</v>
      </c>
      <c r="N1088" s="398">
        <v>0</v>
      </c>
      <c r="O1088" s="398">
        <v>7131.56</v>
      </c>
      <c r="P1088" s="393"/>
      <c r="Q1088" s="398">
        <v>17.600000000000001</v>
      </c>
      <c r="R1088" s="393"/>
      <c r="S1088" s="393"/>
      <c r="T1088" s="393"/>
      <c r="U1088" s="393"/>
      <c r="V1088" s="393"/>
      <c r="W1088" s="393"/>
      <c r="X1088" s="393"/>
      <c r="Y1088" s="393"/>
      <c r="Z1088" s="393"/>
      <c r="AA1088" s="393"/>
      <c r="AB1088" s="393"/>
      <c r="AC1088" s="393"/>
      <c r="AD1088" s="393"/>
      <c r="AE1088" s="393"/>
      <c r="AF1088" s="393"/>
      <c r="AG1088" s="393"/>
      <c r="AH1088" s="393"/>
      <c r="AI1088" s="393"/>
      <c r="AJ1088" s="393"/>
      <c r="AK1088" s="393"/>
      <c r="AL1088" s="393"/>
      <c r="AM1088" s="393"/>
      <c r="AN1088" s="393"/>
      <c r="AO1088" s="393"/>
      <c r="AP1088" s="393"/>
      <c r="AQ1088" s="393"/>
      <c r="AR1088" s="393"/>
      <c r="AS1088" s="393"/>
      <c r="AT1088" s="393"/>
      <c r="AU1088" s="393"/>
      <c r="AV1088" s="399">
        <v>73.763000000000005</v>
      </c>
      <c r="AW1088" s="393"/>
      <c r="AX1088" s="393"/>
      <c r="AY1088" s="393"/>
      <c r="AZ1088" s="393"/>
      <c r="BA1088" s="393"/>
      <c r="BB1088" s="393"/>
      <c r="BC1088" s="393"/>
      <c r="BD1088" s="393"/>
      <c r="BE1088" s="393"/>
      <c r="BF1088" s="393"/>
      <c r="BG1088" s="393"/>
      <c r="BH1088" s="393"/>
      <c r="BI1088" s="393"/>
      <c r="BJ1088" s="393"/>
      <c r="BK1088" s="393"/>
      <c r="BL1088" s="393"/>
      <c r="BM1088" s="393"/>
      <c r="BN1088" s="393"/>
      <c r="BO1088" s="393"/>
      <c r="BP1088"/>
    </row>
    <row r="1089" spans="1:68" s="158" customFormat="1" ht="34.5" customHeight="1" x14ac:dyDescent="0.2">
      <c r="A1089" s="384"/>
      <c r="B1089" s="384"/>
      <c r="C1089" s="385" t="s">
        <v>1585</v>
      </c>
      <c r="D1089" s="485" t="s">
        <v>1586</v>
      </c>
      <c r="E1089" s="485"/>
      <c r="F1089" s="485"/>
      <c r="G1089" s="485"/>
      <c r="H1089" s="384"/>
      <c r="I1089" s="384"/>
      <c r="J1089" s="384"/>
      <c r="K1089" s="386">
        <v>10868.66</v>
      </c>
      <c r="L1089" s="386">
        <v>10868.66</v>
      </c>
      <c r="M1089" s="386">
        <v>11229.56</v>
      </c>
      <c r="N1089" s="386">
        <v>0</v>
      </c>
      <c r="O1089" s="386">
        <v>11229.56</v>
      </c>
      <c r="P1089" s="386">
        <v>11229.56</v>
      </c>
      <c r="Q1089" s="386">
        <v>11229.56</v>
      </c>
      <c r="R1089" s="386">
        <v>14242.8</v>
      </c>
      <c r="S1089" s="386">
        <v>0</v>
      </c>
      <c r="T1089" s="386">
        <v>0</v>
      </c>
      <c r="U1089" s="386">
        <v>0</v>
      </c>
      <c r="V1089" s="386">
        <v>0</v>
      </c>
      <c r="W1089" s="386">
        <v>0</v>
      </c>
      <c r="X1089" s="386">
        <v>0</v>
      </c>
      <c r="Y1089" s="386">
        <v>0</v>
      </c>
      <c r="Z1089" s="386">
        <v>0</v>
      </c>
      <c r="AA1089" s="386">
        <v>0</v>
      </c>
      <c r="AB1089" s="386">
        <v>0</v>
      </c>
      <c r="AC1089" s="386">
        <v>0</v>
      </c>
      <c r="AD1089" s="386">
        <v>0</v>
      </c>
      <c r="AE1089" s="386">
        <v>0</v>
      </c>
      <c r="AF1089" s="386">
        <v>0</v>
      </c>
      <c r="AG1089" s="386">
        <v>0</v>
      </c>
      <c r="AH1089" s="386">
        <v>0</v>
      </c>
      <c r="AI1089" s="386">
        <v>0</v>
      </c>
      <c r="AJ1089" s="386">
        <v>0</v>
      </c>
      <c r="AK1089" s="386">
        <v>0</v>
      </c>
      <c r="AL1089" s="386">
        <v>0</v>
      </c>
      <c r="AM1089" s="386">
        <v>0</v>
      </c>
      <c r="AN1089" s="386">
        <v>0</v>
      </c>
      <c r="AO1089" s="386">
        <v>0</v>
      </c>
      <c r="AP1089" s="386">
        <v>2003.5000000000002</v>
      </c>
      <c r="AQ1089" s="386">
        <v>2016.52</v>
      </c>
      <c r="AR1089" s="386">
        <v>2029.6299999999997</v>
      </c>
      <c r="AS1089" s="386">
        <v>0</v>
      </c>
      <c r="AT1089" s="386">
        <v>0</v>
      </c>
      <c r="AU1089" s="386">
        <v>0</v>
      </c>
      <c r="AV1089" s="386">
        <v>0</v>
      </c>
      <c r="AW1089" s="386">
        <v>0</v>
      </c>
      <c r="AX1089" s="386">
        <v>0</v>
      </c>
      <c r="AY1089" s="386">
        <v>0</v>
      </c>
      <c r="AZ1089" s="386">
        <v>0</v>
      </c>
      <c r="BA1089" s="386">
        <v>0</v>
      </c>
      <c r="BB1089" s="386">
        <v>0</v>
      </c>
      <c r="BC1089" s="386">
        <v>0</v>
      </c>
      <c r="BD1089" s="386">
        <v>2193.7199999999998</v>
      </c>
      <c r="BE1089" s="386">
        <v>0</v>
      </c>
      <c r="BF1089" s="386">
        <v>2222.33</v>
      </c>
      <c r="BG1089" s="386">
        <v>2236.7799999999997</v>
      </c>
      <c r="BH1089" s="386">
        <v>0</v>
      </c>
      <c r="BI1089" s="386">
        <v>0</v>
      </c>
      <c r="BJ1089" s="386">
        <v>0</v>
      </c>
      <c r="BK1089" s="386">
        <v>0</v>
      </c>
      <c r="BL1089" s="386">
        <v>1540.32</v>
      </c>
      <c r="BM1089" s="386">
        <v>0</v>
      </c>
      <c r="BN1089" s="386">
        <v>0</v>
      </c>
      <c r="BO1089" s="386">
        <v>0</v>
      </c>
      <c r="BP1089" s="78">
        <v>0</v>
      </c>
    </row>
    <row r="1090" spans="1:68" s="158" customFormat="1" ht="12.75" x14ac:dyDescent="0.2">
      <c r="A1090" s="387"/>
      <c r="B1090" s="388">
        <v>319</v>
      </c>
      <c r="C1090" s="494" t="s">
        <v>621</v>
      </c>
      <c r="D1090" s="495" t="s">
        <v>1587</v>
      </c>
      <c r="E1090" s="495"/>
      <c r="F1090" s="495"/>
      <c r="G1090" s="495"/>
      <c r="H1090" s="496" t="s">
        <v>103</v>
      </c>
      <c r="I1090" s="387"/>
      <c r="J1090" s="387"/>
      <c r="K1090" s="389">
        <v>-1280.3900000000001</v>
      </c>
      <c r="L1090" s="389">
        <v>-1280.3900000000001</v>
      </c>
      <c r="M1090" s="389">
        <v>-1322.91</v>
      </c>
      <c r="N1090" s="389">
        <v>0</v>
      </c>
      <c r="O1090" s="389">
        <v>-1322.91</v>
      </c>
      <c r="P1090" s="389">
        <v>-1322.91</v>
      </c>
      <c r="Q1090" s="389">
        <v>-1322.91</v>
      </c>
      <c r="R1090" s="389">
        <v>-1677.89</v>
      </c>
      <c r="S1090" s="389"/>
      <c r="T1090" s="389"/>
      <c r="U1090" s="389"/>
      <c r="V1090" s="389"/>
      <c r="W1090" s="389"/>
      <c r="X1090" s="389"/>
      <c r="Y1090" s="389"/>
      <c r="Z1090" s="389"/>
      <c r="AA1090" s="389"/>
      <c r="AB1090" s="389"/>
      <c r="AC1090" s="389"/>
      <c r="AD1090" s="389"/>
      <c r="AE1090" s="389"/>
      <c r="AF1090" s="389"/>
      <c r="AG1090" s="389"/>
      <c r="AH1090" s="389"/>
      <c r="AI1090" s="389"/>
      <c r="AJ1090" s="389"/>
      <c r="AK1090" s="389"/>
      <c r="AL1090" s="389"/>
      <c r="AM1090" s="389"/>
      <c r="AN1090" s="389"/>
      <c r="AO1090" s="389"/>
      <c r="AP1090" s="389">
        <v>-236.03</v>
      </c>
      <c r="AQ1090" s="389">
        <v>-237.56</v>
      </c>
      <c r="AR1090" s="389">
        <v>-239.11</v>
      </c>
      <c r="AS1090" s="389"/>
      <c r="AT1090" s="389"/>
      <c r="AU1090" s="389"/>
      <c r="AV1090" s="389"/>
      <c r="AW1090" s="389"/>
      <c r="AX1090" s="389"/>
      <c r="AY1090" s="389"/>
      <c r="AZ1090" s="389"/>
      <c r="BA1090" s="389"/>
      <c r="BB1090" s="389"/>
      <c r="BC1090" s="389"/>
      <c r="BD1090" s="389">
        <v>-258.44</v>
      </c>
      <c r="BE1090" s="389"/>
      <c r="BF1090" s="389">
        <v>-261.81</v>
      </c>
      <c r="BG1090" s="389">
        <v>-263.51</v>
      </c>
      <c r="BH1090" s="389"/>
      <c r="BI1090" s="389"/>
      <c r="BJ1090" s="389"/>
      <c r="BK1090" s="389"/>
      <c r="BL1090" s="397">
        <v>-181.43</v>
      </c>
      <c r="BM1090" s="397"/>
      <c r="BN1090" s="397"/>
      <c r="BO1090" s="397"/>
      <c r="BP1090" s="77"/>
    </row>
    <row r="1091" spans="1:68" s="158" customFormat="1" ht="12.75" x14ac:dyDescent="0.2">
      <c r="A1091" s="390"/>
      <c r="B1091" s="390"/>
      <c r="C1091" s="493"/>
      <c r="D1091" s="492"/>
      <c r="E1091" s="492"/>
      <c r="F1091" s="492"/>
      <c r="G1091" s="492"/>
      <c r="H1091" s="487"/>
      <c r="I1091" s="396" t="s">
        <v>169</v>
      </c>
      <c r="J1091" s="392">
        <v>-0.97389999999999999</v>
      </c>
      <c r="K1091" s="393"/>
      <c r="L1091" s="398">
        <v>0</v>
      </c>
      <c r="M1091" s="398">
        <v>-1280.3900000000001</v>
      </c>
      <c r="N1091" s="398">
        <v>0</v>
      </c>
      <c r="O1091" s="398">
        <v>-1280.3900000000001</v>
      </c>
      <c r="P1091" s="393"/>
      <c r="Q1091" s="398"/>
      <c r="R1091" s="393"/>
      <c r="S1091" s="393"/>
      <c r="T1091" s="393"/>
      <c r="U1091" s="393"/>
      <c r="V1091" s="393"/>
      <c r="W1091" s="393"/>
      <c r="X1091" s="393"/>
      <c r="Y1091" s="393"/>
      <c r="Z1091" s="393"/>
      <c r="AA1091" s="393"/>
      <c r="AB1091" s="393"/>
      <c r="AC1091" s="393"/>
      <c r="AD1091" s="393"/>
      <c r="AE1091" s="393"/>
      <c r="AF1091" s="393"/>
      <c r="AG1091" s="393"/>
      <c r="AH1091" s="393"/>
      <c r="AI1091" s="393"/>
      <c r="AJ1091" s="393"/>
      <c r="AK1091" s="393"/>
      <c r="AL1091" s="393"/>
      <c r="AM1091" s="393"/>
      <c r="AN1091" s="393"/>
      <c r="AO1091" s="393"/>
      <c r="AP1091" s="399">
        <v>-0.14608499999999999</v>
      </c>
      <c r="AQ1091" s="399">
        <v>-0.14608499999999999</v>
      </c>
      <c r="AR1091" s="399">
        <v>-0.14608499999999999</v>
      </c>
      <c r="AS1091" s="393"/>
      <c r="AT1091" s="393"/>
      <c r="AU1091" s="393"/>
      <c r="AV1091" s="393"/>
      <c r="AW1091" s="393"/>
      <c r="AX1091" s="393"/>
      <c r="AY1091" s="393"/>
      <c r="AZ1091" s="393"/>
      <c r="BA1091" s="393"/>
      <c r="BB1091" s="393"/>
      <c r="BC1091" s="393"/>
      <c r="BD1091" s="399">
        <v>-0.14608499999999999</v>
      </c>
      <c r="BE1091" s="393"/>
      <c r="BF1091" s="399">
        <v>-0.14608499999999999</v>
      </c>
      <c r="BG1091" s="399">
        <v>-0.14608499999999999</v>
      </c>
      <c r="BH1091" s="393"/>
      <c r="BI1091" s="393"/>
      <c r="BJ1091" s="393"/>
      <c r="BK1091" s="393"/>
      <c r="BL1091" s="399">
        <v>-9.7390000000000004E-2</v>
      </c>
      <c r="BM1091" s="393"/>
      <c r="BN1091" s="393"/>
      <c r="BO1091" s="393"/>
      <c r="BP1091"/>
    </row>
    <row r="1092" spans="1:68" s="158" customFormat="1" ht="12.75" x14ac:dyDescent="0.2">
      <c r="A1092" s="391"/>
      <c r="B1092" s="394">
        <v>320</v>
      </c>
      <c r="C1092" s="493" t="s">
        <v>621</v>
      </c>
      <c r="D1092" s="486" t="s">
        <v>1588</v>
      </c>
      <c r="E1092" s="486"/>
      <c r="F1092" s="486"/>
      <c r="G1092" s="486"/>
      <c r="H1092" s="487" t="s">
        <v>207</v>
      </c>
      <c r="I1092" s="391"/>
      <c r="J1092" s="391"/>
      <c r="K1092" s="395">
        <v>12149.05</v>
      </c>
      <c r="L1092" s="395">
        <v>12149.05</v>
      </c>
      <c r="M1092" s="395">
        <v>12552.47</v>
      </c>
      <c r="N1092" s="395">
        <v>0</v>
      </c>
      <c r="O1092" s="395">
        <v>12552.47</v>
      </c>
      <c r="P1092" s="395">
        <v>12552.47</v>
      </c>
      <c r="Q1092" s="395">
        <v>12552.47</v>
      </c>
      <c r="R1092" s="395">
        <v>15920.689999999999</v>
      </c>
      <c r="S1092" s="395"/>
      <c r="T1092" s="395"/>
      <c r="U1092" s="395"/>
      <c r="V1092" s="395"/>
      <c r="W1092" s="395"/>
      <c r="X1092" s="395"/>
      <c r="Y1092" s="395"/>
      <c r="Z1092" s="395"/>
      <c r="AA1092" s="395"/>
      <c r="AB1092" s="395"/>
      <c r="AC1092" s="395"/>
      <c r="AD1092" s="395"/>
      <c r="AE1092" s="395"/>
      <c r="AF1092" s="395"/>
      <c r="AG1092" s="395"/>
      <c r="AH1092" s="395"/>
      <c r="AI1092" s="395"/>
      <c r="AJ1092" s="395"/>
      <c r="AK1092" s="395"/>
      <c r="AL1092" s="395"/>
      <c r="AM1092" s="395"/>
      <c r="AN1092" s="395"/>
      <c r="AO1092" s="395"/>
      <c r="AP1092" s="395">
        <v>2239.5300000000002</v>
      </c>
      <c r="AQ1092" s="395">
        <v>2254.08</v>
      </c>
      <c r="AR1092" s="395">
        <v>2268.7399999999998</v>
      </c>
      <c r="AS1092" s="395"/>
      <c r="AT1092" s="395"/>
      <c r="AU1092" s="395"/>
      <c r="AV1092" s="395"/>
      <c r="AW1092" s="395"/>
      <c r="AX1092" s="395"/>
      <c r="AY1092" s="395"/>
      <c r="AZ1092" s="395"/>
      <c r="BA1092" s="395"/>
      <c r="BB1092" s="395"/>
      <c r="BC1092" s="395"/>
      <c r="BD1092" s="395">
        <v>2452.16</v>
      </c>
      <c r="BE1092" s="395"/>
      <c r="BF1092" s="395">
        <v>2484.14</v>
      </c>
      <c r="BG1092" s="395">
        <v>2500.29</v>
      </c>
      <c r="BH1092" s="395"/>
      <c r="BI1092" s="395"/>
      <c r="BJ1092" s="395"/>
      <c r="BK1092" s="395"/>
      <c r="BL1092" s="398">
        <v>1721.75</v>
      </c>
      <c r="BM1092" s="398"/>
      <c r="BN1092" s="398"/>
      <c r="BO1092" s="398"/>
      <c r="BP1092" s="77"/>
    </row>
    <row r="1093" spans="1:68" s="158" customFormat="1" ht="12.75" x14ac:dyDescent="0.2">
      <c r="A1093" s="390"/>
      <c r="B1093" s="390"/>
      <c r="C1093" s="493"/>
      <c r="D1093" s="486"/>
      <c r="E1093" s="486"/>
      <c r="F1093" s="486"/>
      <c r="G1093" s="486"/>
      <c r="H1093" s="487"/>
      <c r="I1093" s="396" t="s">
        <v>169</v>
      </c>
      <c r="J1093" s="392">
        <v>0.97389999999999999</v>
      </c>
      <c r="K1093" s="393"/>
      <c r="L1093" s="398">
        <v>0</v>
      </c>
      <c r="M1093" s="398">
        <v>12149.05</v>
      </c>
      <c r="N1093" s="398">
        <v>0</v>
      </c>
      <c r="O1093" s="398">
        <v>12149.05</v>
      </c>
      <c r="P1093" s="393"/>
      <c r="Q1093" s="398"/>
      <c r="R1093" s="393"/>
      <c r="S1093" s="393"/>
      <c r="T1093" s="393"/>
      <c r="U1093" s="393"/>
      <c r="V1093" s="393"/>
      <c r="W1093" s="393"/>
      <c r="X1093" s="393"/>
      <c r="Y1093" s="393"/>
      <c r="Z1093" s="393"/>
      <c r="AA1093" s="393"/>
      <c r="AB1093" s="393"/>
      <c r="AC1093" s="393"/>
      <c r="AD1093" s="393"/>
      <c r="AE1093" s="393"/>
      <c r="AF1093" s="393"/>
      <c r="AG1093" s="393"/>
      <c r="AH1093" s="393"/>
      <c r="AI1093" s="393"/>
      <c r="AJ1093" s="393"/>
      <c r="AK1093" s="393"/>
      <c r="AL1093" s="393"/>
      <c r="AM1093" s="393"/>
      <c r="AN1093" s="393"/>
      <c r="AO1093" s="393"/>
      <c r="AP1093" s="399">
        <v>0.14608499999999999</v>
      </c>
      <c r="AQ1093" s="399">
        <v>0.14608499999999999</v>
      </c>
      <c r="AR1093" s="399">
        <v>0.14608499999999999</v>
      </c>
      <c r="AS1093" s="393"/>
      <c r="AT1093" s="393"/>
      <c r="AU1093" s="393"/>
      <c r="AV1093" s="393"/>
      <c r="AW1093" s="393"/>
      <c r="AX1093" s="393"/>
      <c r="AY1093" s="393"/>
      <c r="AZ1093" s="393"/>
      <c r="BA1093" s="393"/>
      <c r="BB1093" s="393"/>
      <c r="BC1093" s="393"/>
      <c r="BD1093" s="399">
        <v>0.14608499999999999</v>
      </c>
      <c r="BE1093" s="393"/>
      <c r="BF1093" s="399">
        <v>0.14608499999999999</v>
      </c>
      <c r="BG1093" s="399">
        <v>0.14608499999999999</v>
      </c>
      <c r="BH1093" s="393"/>
      <c r="BI1093" s="393"/>
      <c r="BJ1093" s="393"/>
      <c r="BK1093" s="393"/>
      <c r="BL1093" s="399">
        <v>9.7390000000000004E-2</v>
      </c>
      <c r="BM1093" s="393"/>
      <c r="BN1093" s="393"/>
      <c r="BO1093" s="393"/>
      <c r="BP1093"/>
    </row>
    <row r="1094" spans="1:68" s="158" customFormat="1" ht="29.25" customHeight="1" x14ac:dyDescent="0.2">
      <c r="A1094" s="384"/>
      <c r="B1094" s="384"/>
      <c r="C1094" s="385" t="s">
        <v>1589</v>
      </c>
      <c r="D1094" s="485" t="s">
        <v>1590</v>
      </c>
      <c r="E1094" s="485"/>
      <c r="F1094" s="485"/>
      <c r="G1094" s="485"/>
      <c r="H1094" s="384"/>
      <c r="I1094" s="384"/>
      <c r="J1094" s="384"/>
      <c r="K1094" s="386">
        <v>1949.3000000000002</v>
      </c>
      <c r="L1094" s="386">
        <v>1949.3000000000002</v>
      </c>
      <c r="M1094" s="386">
        <v>2014.03</v>
      </c>
      <c r="N1094" s="386">
        <v>0</v>
      </c>
      <c r="O1094" s="386">
        <v>2014.03</v>
      </c>
      <c r="P1094" s="386">
        <v>2014.03</v>
      </c>
      <c r="Q1094" s="386">
        <v>2014.03</v>
      </c>
      <c r="R1094" s="386">
        <v>2395.5300000000002</v>
      </c>
      <c r="S1094" s="386">
        <v>0</v>
      </c>
      <c r="T1094" s="386">
        <v>0</v>
      </c>
      <c r="U1094" s="386">
        <v>0</v>
      </c>
      <c r="V1094" s="386">
        <v>0</v>
      </c>
      <c r="W1094" s="386">
        <v>0</v>
      </c>
      <c r="X1094" s="386">
        <v>0</v>
      </c>
      <c r="Y1094" s="386">
        <v>0</v>
      </c>
      <c r="Z1094" s="386">
        <v>0</v>
      </c>
      <c r="AA1094" s="386">
        <v>0</v>
      </c>
      <c r="AB1094" s="386">
        <v>0</v>
      </c>
      <c r="AC1094" s="386">
        <v>0</v>
      </c>
      <c r="AD1094" s="386">
        <v>0</v>
      </c>
      <c r="AE1094" s="386">
        <v>0</v>
      </c>
      <c r="AF1094" s="386">
        <v>0</v>
      </c>
      <c r="AG1094" s="386">
        <v>0</v>
      </c>
      <c r="AH1094" s="386">
        <v>0</v>
      </c>
      <c r="AI1094" s="386">
        <v>0</v>
      </c>
      <c r="AJ1094" s="386">
        <v>0</v>
      </c>
      <c r="AK1094" s="386">
        <v>0</v>
      </c>
      <c r="AL1094" s="386">
        <v>0</v>
      </c>
      <c r="AM1094" s="386">
        <v>0</v>
      </c>
      <c r="AN1094" s="386">
        <v>0</v>
      </c>
      <c r="AO1094" s="386">
        <v>0</v>
      </c>
      <c r="AP1094" s="386">
        <v>2395.5300000000002</v>
      </c>
      <c r="AQ1094" s="386">
        <v>0</v>
      </c>
      <c r="AR1094" s="386">
        <v>0</v>
      </c>
      <c r="AS1094" s="386">
        <v>0</v>
      </c>
      <c r="AT1094" s="386">
        <v>0</v>
      </c>
      <c r="AU1094" s="386">
        <v>0</v>
      </c>
      <c r="AV1094" s="386">
        <v>0</v>
      </c>
      <c r="AW1094" s="386">
        <v>0</v>
      </c>
      <c r="AX1094" s="386">
        <v>0</v>
      </c>
      <c r="AY1094" s="386">
        <v>0</v>
      </c>
      <c r="AZ1094" s="386">
        <v>0</v>
      </c>
      <c r="BA1094" s="386">
        <v>0</v>
      </c>
      <c r="BB1094" s="386">
        <v>0</v>
      </c>
      <c r="BC1094" s="386">
        <v>0</v>
      </c>
      <c r="BD1094" s="386">
        <v>0</v>
      </c>
      <c r="BE1094" s="386">
        <v>0</v>
      </c>
      <c r="BF1094" s="386">
        <v>0</v>
      </c>
      <c r="BG1094" s="386">
        <v>0</v>
      </c>
      <c r="BH1094" s="386">
        <v>0</v>
      </c>
      <c r="BI1094" s="386">
        <v>0</v>
      </c>
      <c r="BJ1094" s="386">
        <v>0</v>
      </c>
      <c r="BK1094" s="386">
        <v>0</v>
      </c>
      <c r="BL1094" s="386">
        <v>0</v>
      </c>
      <c r="BM1094" s="386">
        <v>0</v>
      </c>
      <c r="BN1094" s="386">
        <v>0</v>
      </c>
      <c r="BO1094" s="386">
        <v>0</v>
      </c>
      <c r="BP1094" s="78">
        <v>0</v>
      </c>
    </row>
    <row r="1095" spans="1:68" s="158" customFormat="1" ht="12.75" x14ac:dyDescent="0.2">
      <c r="A1095" s="387"/>
      <c r="B1095" s="388">
        <v>589</v>
      </c>
      <c r="C1095" s="494" t="s">
        <v>604</v>
      </c>
      <c r="D1095" s="495" t="s">
        <v>1591</v>
      </c>
      <c r="E1095" s="495"/>
      <c r="F1095" s="495"/>
      <c r="G1095" s="495"/>
      <c r="H1095" s="496" t="s">
        <v>902</v>
      </c>
      <c r="I1095" s="387"/>
      <c r="J1095" s="387"/>
      <c r="K1095" s="389">
        <v>1866.13</v>
      </c>
      <c r="L1095" s="389">
        <v>1866.13</v>
      </c>
      <c r="M1095" s="389">
        <v>1928.1</v>
      </c>
      <c r="N1095" s="389">
        <v>0</v>
      </c>
      <c r="O1095" s="389">
        <v>1928.1</v>
      </c>
      <c r="P1095" s="389">
        <v>1928.1</v>
      </c>
      <c r="Q1095" s="389">
        <v>1928.1</v>
      </c>
      <c r="R1095" s="389">
        <v>2293.3200000000002</v>
      </c>
      <c r="S1095" s="389"/>
      <c r="T1095" s="389"/>
      <c r="U1095" s="389"/>
      <c r="V1095" s="389"/>
      <c r="W1095" s="389"/>
      <c r="X1095" s="389"/>
      <c r="Y1095" s="389"/>
      <c r="Z1095" s="389"/>
      <c r="AA1095" s="389"/>
      <c r="AB1095" s="389"/>
      <c r="AC1095" s="389"/>
      <c r="AD1095" s="389"/>
      <c r="AE1095" s="389"/>
      <c r="AF1095" s="389"/>
      <c r="AG1095" s="389"/>
      <c r="AH1095" s="389"/>
      <c r="AI1095" s="389"/>
      <c r="AJ1095" s="389"/>
      <c r="AK1095" s="389"/>
      <c r="AL1095" s="389"/>
      <c r="AM1095" s="389"/>
      <c r="AN1095" s="389"/>
      <c r="AO1095" s="389"/>
      <c r="AP1095" s="389">
        <v>2293.3200000000002</v>
      </c>
      <c r="AQ1095" s="389"/>
      <c r="AR1095" s="389"/>
      <c r="AS1095" s="389"/>
      <c r="AT1095" s="389"/>
      <c r="AU1095" s="389"/>
      <c r="AV1095" s="389"/>
      <c r="AW1095" s="389"/>
      <c r="AX1095" s="389"/>
      <c r="AY1095" s="389"/>
      <c r="AZ1095" s="389"/>
      <c r="BA1095" s="389"/>
      <c r="BB1095" s="389"/>
      <c r="BC1095" s="389"/>
      <c r="BD1095" s="389"/>
      <c r="BE1095" s="389"/>
      <c r="BF1095" s="389"/>
      <c r="BG1095" s="389"/>
      <c r="BH1095" s="389"/>
      <c r="BI1095" s="389"/>
      <c r="BJ1095" s="389"/>
      <c r="BK1095" s="389"/>
      <c r="BL1095" s="397"/>
      <c r="BM1095" s="397"/>
      <c r="BN1095" s="397"/>
      <c r="BO1095" s="397"/>
      <c r="BP1095" s="77"/>
    </row>
    <row r="1096" spans="1:68" s="158" customFormat="1" ht="12.75" x14ac:dyDescent="0.2">
      <c r="A1096" s="390"/>
      <c r="B1096" s="390"/>
      <c r="C1096" s="493"/>
      <c r="D1096" s="492"/>
      <c r="E1096" s="492"/>
      <c r="F1096" s="492"/>
      <c r="G1096" s="492"/>
      <c r="H1096" s="487"/>
      <c r="I1096" s="396" t="s">
        <v>606</v>
      </c>
      <c r="J1096" s="392">
        <v>1</v>
      </c>
      <c r="K1096" s="393"/>
      <c r="L1096" s="398">
        <v>0</v>
      </c>
      <c r="M1096" s="398">
        <v>1866.13</v>
      </c>
      <c r="N1096" s="398">
        <v>0</v>
      </c>
      <c r="O1096" s="398">
        <v>1866.13</v>
      </c>
      <c r="P1096" s="393"/>
      <c r="Q1096" s="398"/>
      <c r="R1096" s="393"/>
      <c r="S1096" s="393"/>
      <c r="T1096" s="393"/>
      <c r="U1096" s="393"/>
      <c r="V1096" s="393"/>
      <c r="W1096" s="393"/>
      <c r="X1096" s="393"/>
      <c r="Y1096" s="393"/>
      <c r="Z1096" s="393"/>
      <c r="AA1096" s="393"/>
      <c r="AB1096" s="393"/>
      <c r="AC1096" s="393"/>
      <c r="AD1096" s="393"/>
      <c r="AE1096" s="393"/>
      <c r="AF1096" s="393"/>
      <c r="AG1096" s="393"/>
      <c r="AH1096" s="393"/>
      <c r="AI1096" s="393"/>
      <c r="AJ1096" s="393"/>
      <c r="AK1096" s="393"/>
      <c r="AL1096" s="393"/>
      <c r="AM1096" s="393"/>
      <c r="AN1096" s="393"/>
      <c r="AO1096" s="393"/>
      <c r="AP1096" s="399">
        <v>1</v>
      </c>
      <c r="AQ1096" s="393"/>
      <c r="AR1096" s="393"/>
      <c r="AS1096" s="393"/>
      <c r="AT1096" s="393"/>
      <c r="AU1096" s="393"/>
      <c r="AV1096" s="393"/>
      <c r="AW1096" s="393"/>
      <c r="AX1096" s="393"/>
      <c r="AY1096" s="393"/>
      <c r="AZ1096" s="393"/>
      <c r="BA1096" s="393"/>
      <c r="BB1096" s="393"/>
      <c r="BC1096" s="393"/>
      <c r="BD1096" s="393"/>
      <c r="BE1096" s="393"/>
      <c r="BF1096" s="393"/>
      <c r="BG1096" s="393"/>
      <c r="BH1096" s="393"/>
      <c r="BI1096" s="393"/>
      <c r="BJ1096" s="393"/>
      <c r="BK1096" s="393"/>
      <c r="BL1096" s="393"/>
      <c r="BM1096" s="393"/>
      <c r="BN1096" s="393"/>
      <c r="BO1096" s="393"/>
      <c r="BP1096"/>
    </row>
    <row r="1097" spans="1:68" s="158" customFormat="1" ht="12.75" x14ac:dyDescent="0.2">
      <c r="A1097" s="391"/>
      <c r="B1097" s="394">
        <v>590</v>
      </c>
      <c r="C1097" s="493" t="s">
        <v>604</v>
      </c>
      <c r="D1097" s="492" t="s">
        <v>1592</v>
      </c>
      <c r="E1097" s="492"/>
      <c r="F1097" s="492"/>
      <c r="G1097" s="492"/>
      <c r="H1097" s="487" t="s">
        <v>170</v>
      </c>
      <c r="I1097" s="391"/>
      <c r="J1097" s="391"/>
      <c r="K1097" s="395">
        <v>83.17</v>
      </c>
      <c r="L1097" s="395">
        <v>83.17</v>
      </c>
      <c r="M1097" s="395">
        <v>85.93</v>
      </c>
      <c r="N1097" s="395">
        <v>0</v>
      </c>
      <c r="O1097" s="395">
        <v>85.93</v>
      </c>
      <c r="P1097" s="395">
        <v>85.93</v>
      </c>
      <c r="Q1097" s="395">
        <v>85.93</v>
      </c>
      <c r="R1097" s="395">
        <v>102.21</v>
      </c>
      <c r="S1097" s="395"/>
      <c r="T1097" s="395"/>
      <c r="U1097" s="395"/>
      <c r="V1097" s="395"/>
      <c r="W1097" s="395"/>
      <c r="X1097" s="395"/>
      <c r="Y1097" s="395"/>
      <c r="Z1097" s="395"/>
      <c r="AA1097" s="395"/>
      <c r="AB1097" s="395"/>
      <c r="AC1097" s="395"/>
      <c r="AD1097" s="395"/>
      <c r="AE1097" s="395"/>
      <c r="AF1097" s="395"/>
      <c r="AG1097" s="395"/>
      <c r="AH1097" s="395"/>
      <c r="AI1097" s="395"/>
      <c r="AJ1097" s="395"/>
      <c r="AK1097" s="395"/>
      <c r="AL1097" s="395"/>
      <c r="AM1097" s="395"/>
      <c r="AN1097" s="395"/>
      <c r="AO1097" s="395"/>
      <c r="AP1097" s="395">
        <v>102.21</v>
      </c>
      <c r="AQ1097" s="395"/>
      <c r="AR1097" s="395"/>
      <c r="AS1097" s="395"/>
      <c r="AT1097" s="395"/>
      <c r="AU1097" s="395"/>
      <c r="AV1097" s="395"/>
      <c r="AW1097" s="395"/>
      <c r="AX1097" s="395"/>
      <c r="AY1097" s="395"/>
      <c r="AZ1097" s="395"/>
      <c r="BA1097" s="395"/>
      <c r="BB1097" s="395"/>
      <c r="BC1097" s="395"/>
      <c r="BD1097" s="395"/>
      <c r="BE1097" s="395"/>
      <c r="BF1097" s="395"/>
      <c r="BG1097" s="395"/>
      <c r="BH1097" s="395"/>
      <c r="BI1097" s="395"/>
      <c r="BJ1097" s="395"/>
      <c r="BK1097" s="395"/>
      <c r="BL1097" s="398"/>
      <c r="BM1097" s="398"/>
      <c r="BN1097" s="398"/>
      <c r="BO1097" s="398"/>
      <c r="BP1097" s="77"/>
    </row>
    <row r="1098" spans="1:68" s="158" customFormat="1" ht="12.75" x14ac:dyDescent="0.2">
      <c r="A1098" s="390"/>
      <c r="B1098" s="390"/>
      <c r="C1098" s="493"/>
      <c r="D1098" s="492"/>
      <c r="E1098" s="492"/>
      <c r="F1098" s="492"/>
      <c r="G1098" s="492"/>
      <c r="H1098" s="487"/>
      <c r="I1098" s="400" t="s">
        <v>1593</v>
      </c>
      <c r="J1098" s="392">
        <v>3</v>
      </c>
      <c r="K1098" s="393"/>
      <c r="L1098" s="398">
        <v>0</v>
      </c>
      <c r="M1098" s="398">
        <v>83.17</v>
      </c>
      <c r="N1098" s="398">
        <v>0</v>
      </c>
      <c r="O1098" s="398">
        <v>83.17</v>
      </c>
      <c r="P1098" s="393"/>
      <c r="Q1098" s="398"/>
      <c r="R1098" s="393"/>
      <c r="S1098" s="393"/>
      <c r="T1098" s="393"/>
      <c r="U1098" s="393"/>
      <c r="V1098" s="393"/>
      <c r="W1098" s="393"/>
      <c r="X1098" s="393"/>
      <c r="Y1098" s="393"/>
      <c r="Z1098" s="393"/>
      <c r="AA1098" s="393"/>
      <c r="AB1098" s="393"/>
      <c r="AC1098" s="393"/>
      <c r="AD1098" s="393"/>
      <c r="AE1098" s="393"/>
      <c r="AF1098" s="393"/>
      <c r="AG1098" s="393"/>
      <c r="AH1098" s="393"/>
      <c r="AI1098" s="393"/>
      <c r="AJ1098" s="393"/>
      <c r="AK1098" s="393"/>
      <c r="AL1098" s="393"/>
      <c r="AM1098" s="393"/>
      <c r="AN1098" s="393"/>
      <c r="AO1098" s="393"/>
      <c r="AP1098" s="399">
        <v>3</v>
      </c>
      <c r="AQ1098" s="393"/>
      <c r="AR1098" s="393"/>
      <c r="AS1098" s="393"/>
      <c r="AT1098" s="393"/>
      <c r="AU1098" s="393"/>
      <c r="AV1098" s="393"/>
      <c r="AW1098" s="393"/>
      <c r="AX1098" s="393"/>
      <c r="AY1098" s="393"/>
      <c r="AZ1098" s="393"/>
      <c r="BA1098" s="393"/>
      <c r="BB1098" s="393"/>
      <c r="BC1098" s="393"/>
      <c r="BD1098" s="393"/>
      <c r="BE1098" s="393"/>
      <c r="BF1098" s="393"/>
      <c r="BG1098" s="393"/>
      <c r="BH1098" s="393"/>
      <c r="BI1098" s="393"/>
      <c r="BJ1098" s="393"/>
      <c r="BK1098" s="393"/>
      <c r="BL1098" s="393"/>
      <c r="BM1098" s="393"/>
      <c r="BN1098" s="393"/>
      <c r="BO1098" s="393"/>
      <c r="BP1098"/>
    </row>
    <row r="1099" spans="1:68" s="158" customFormat="1" ht="33.75" customHeight="1" x14ac:dyDescent="0.2">
      <c r="A1099" s="384"/>
      <c r="B1099" s="384"/>
      <c r="C1099" s="385" t="s">
        <v>1594</v>
      </c>
      <c r="D1099" s="485" t="s">
        <v>1595</v>
      </c>
      <c r="E1099" s="485"/>
      <c r="F1099" s="485"/>
      <c r="G1099" s="485"/>
      <c r="H1099" s="384"/>
      <c r="I1099" s="384"/>
      <c r="J1099" s="384"/>
      <c r="K1099" s="386">
        <v>1167.6400000000001</v>
      </c>
      <c r="L1099" s="386">
        <v>1167.6400000000001</v>
      </c>
      <c r="M1099" s="386">
        <v>1206.42</v>
      </c>
      <c r="N1099" s="386">
        <v>0</v>
      </c>
      <c r="O1099" s="386">
        <v>1206.42</v>
      </c>
      <c r="P1099" s="386">
        <v>1206.42</v>
      </c>
      <c r="Q1099" s="386">
        <v>1206.42</v>
      </c>
      <c r="R1099" s="386">
        <v>1434.94</v>
      </c>
      <c r="S1099" s="386">
        <v>0</v>
      </c>
      <c r="T1099" s="386">
        <v>0</v>
      </c>
      <c r="U1099" s="386">
        <v>0</v>
      </c>
      <c r="V1099" s="386">
        <v>0</v>
      </c>
      <c r="W1099" s="386">
        <v>0</v>
      </c>
      <c r="X1099" s="386">
        <v>0</v>
      </c>
      <c r="Y1099" s="386">
        <v>0</v>
      </c>
      <c r="Z1099" s="386">
        <v>0</v>
      </c>
      <c r="AA1099" s="386">
        <v>0</v>
      </c>
      <c r="AB1099" s="386">
        <v>0</v>
      </c>
      <c r="AC1099" s="386">
        <v>0</v>
      </c>
      <c r="AD1099" s="386">
        <v>0</v>
      </c>
      <c r="AE1099" s="386">
        <v>0</v>
      </c>
      <c r="AF1099" s="386">
        <v>0</v>
      </c>
      <c r="AG1099" s="386">
        <v>0</v>
      </c>
      <c r="AH1099" s="386">
        <v>0</v>
      </c>
      <c r="AI1099" s="386">
        <v>0</v>
      </c>
      <c r="AJ1099" s="386">
        <v>0</v>
      </c>
      <c r="AK1099" s="386">
        <v>0</v>
      </c>
      <c r="AL1099" s="386">
        <v>0</v>
      </c>
      <c r="AM1099" s="386">
        <v>0</v>
      </c>
      <c r="AN1099" s="386">
        <v>0</v>
      </c>
      <c r="AO1099" s="386">
        <v>0</v>
      </c>
      <c r="AP1099" s="386">
        <v>1434.94</v>
      </c>
      <c r="AQ1099" s="386">
        <v>0</v>
      </c>
      <c r="AR1099" s="386">
        <v>0</v>
      </c>
      <c r="AS1099" s="386">
        <v>0</v>
      </c>
      <c r="AT1099" s="386">
        <v>0</v>
      </c>
      <c r="AU1099" s="386">
        <v>0</v>
      </c>
      <c r="AV1099" s="386">
        <v>0</v>
      </c>
      <c r="AW1099" s="386">
        <v>0</v>
      </c>
      <c r="AX1099" s="386">
        <v>0</v>
      </c>
      <c r="AY1099" s="386">
        <v>0</v>
      </c>
      <c r="AZ1099" s="386">
        <v>0</v>
      </c>
      <c r="BA1099" s="386">
        <v>0</v>
      </c>
      <c r="BB1099" s="386">
        <v>0</v>
      </c>
      <c r="BC1099" s="386">
        <v>0</v>
      </c>
      <c r="BD1099" s="386">
        <v>0</v>
      </c>
      <c r="BE1099" s="386">
        <v>0</v>
      </c>
      <c r="BF1099" s="386">
        <v>0</v>
      </c>
      <c r="BG1099" s="386">
        <v>0</v>
      </c>
      <c r="BH1099" s="386">
        <v>0</v>
      </c>
      <c r="BI1099" s="386">
        <v>0</v>
      </c>
      <c r="BJ1099" s="386">
        <v>0</v>
      </c>
      <c r="BK1099" s="386">
        <v>0</v>
      </c>
      <c r="BL1099" s="386">
        <v>0</v>
      </c>
      <c r="BM1099" s="386">
        <v>0</v>
      </c>
      <c r="BN1099" s="386">
        <v>0</v>
      </c>
      <c r="BO1099" s="386">
        <v>0</v>
      </c>
      <c r="BP1099" s="78">
        <v>0</v>
      </c>
    </row>
    <row r="1100" spans="1:68" s="158" customFormat="1" ht="12.75" x14ac:dyDescent="0.2">
      <c r="A1100" s="387"/>
      <c r="B1100" s="388">
        <v>591</v>
      </c>
      <c r="C1100" s="494" t="s">
        <v>604</v>
      </c>
      <c r="D1100" s="495" t="s">
        <v>1591</v>
      </c>
      <c r="E1100" s="495"/>
      <c r="F1100" s="495"/>
      <c r="G1100" s="495"/>
      <c r="H1100" s="496" t="s">
        <v>103</v>
      </c>
      <c r="I1100" s="387"/>
      <c r="J1100" s="387"/>
      <c r="K1100" s="389">
        <v>103.21</v>
      </c>
      <c r="L1100" s="389">
        <v>103.21</v>
      </c>
      <c r="M1100" s="389">
        <v>106.64</v>
      </c>
      <c r="N1100" s="389">
        <v>0</v>
      </c>
      <c r="O1100" s="389">
        <v>106.64</v>
      </c>
      <c r="P1100" s="389">
        <v>106.64</v>
      </c>
      <c r="Q1100" s="389">
        <v>106.64</v>
      </c>
      <c r="R1100" s="389">
        <v>126.84</v>
      </c>
      <c r="S1100" s="389"/>
      <c r="T1100" s="389"/>
      <c r="U1100" s="389"/>
      <c r="V1100" s="389"/>
      <c r="W1100" s="389"/>
      <c r="X1100" s="389"/>
      <c r="Y1100" s="389"/>
      <c r="Z1100" s="389"/>
      <c r="AA1100" s="389"/>
      <c r="AB1100" s="389"/>
      <c r="AC1100" s="389"/>
      <c r="AD1100" s="389"/>
      <c r="AE1100" s="389"/>
      <c r="AF1100" s="389"/>
      <c r="AG1100" s="389"/>
      <c r="AH1100" s="389"/>
      <c r="AI1100" s="389"/>
      <c r="AJ1100" s="389"/>
      <c r="AK1100" s="389"/>
      <c r="AL1100" s="389"/>
      <c r="AM1100" s="389"/>
      <c r="AN1100" s="389"/>
      <c r="AO1100" s="389"/>
      <c r="AP1100" s="389">
        <v>126.84</v>
      </c>
      <c r="AQ1100" s="389"/>
      <c r="AR1100" s="389"/>
      <c r="AS1100" s="389"/>
      <c r="AT1100" s="389"/>
      <c r="AU1100" s="389"/>
      <c r="AV1100" s="389"/>
      <c r="AW1100" s="389"/>
      <c r="AX1100" s="389"/>
      <c r="AY1100" s="389"/>
      <c r="AZ1100" s="389"/>
      <c r="BA1100" s="389"/>
      <c r="BB1100" s="389"/>
      <c r="BC1100" s="389"/>
      <c r="BD1100" s="389"/>
      <c r="BE1100" s="389"/>
      <c r="BF1100" s="389"/>
      <c r="BG1100" s="389"/>
      <c r="BH1100" s="389"/>
      <c r="BI1100" s="389"/>
      <c r="BJ1100" s="389"/>
      <c r="BK1100" s="389"/>
      <c r="BL1100" s="397"/>
      <c r="BM1100" s="397"/>
      <c r="BN1100" s="397"/>
      <c r="BO1100" s="397"/>
      <c r="BP1100" s="77"/>
    </row>
    <row r="1101" spans="1:68" s="158" customFormat="1" ht="12.75" x14ac:dyDescent="0.2">
      <c r="A1101" s="390"/>
      <c r="B1101" s="390"/>
      <c r="C1101" s="493"/>
      <c r="D1101" s="492"/>
      <c r="E1101" s="492"/>
      <c r="F1101" s="492"/>
      <c r="G1101" s="492"/>
      <c r="H1101" s="487"/>
      <c r="I1101" s="396" t="s">
        <v>1596</v>
      </c>
      <c r="J1101" s="392">
        <v>19</v>
      </c>
      <c r="K1101" s="393"/>
      <c r="L1101" s="398">
        <v>0</v>
      </c>
      <c r="M1101" s="398">
        <v>103.21</v>
      </c>
      <c r="N1101" s="398">
        <v>0</v>
      </c>
      <c r="O1101" s="398">
        <v>103.21</v>
      </c>
      <c r="P1101" s="393"/>
      <c r="Q1101" s="398"/>
      <c r="R1101" s="393"/>
      <c r="S1101" s="393"/>
      <c r="T1101" s="393"/>
      <c r="U1101" s="393"/>
      <c r="V1101" s="393"/>
      <c r="W1101" s="393"/>
      <c r="X1101" s="393"/>
      <c r="Y1101" s="393"/>
      <c r="Z1101" s="393"/>
      <c r="AA1101" s="393"/>
      <c r="AB1101" s="393"/>
      <c r="AC1101" s="393"/>
      <c r="AD1101" s="393"/>
      <c r="AE1101" s="393"/>
      <c r="AF1101" s="393"/>
      <c r="AG1101" s="393"/>
      <c r="AH1101" s="393"/>
      <c r="AI1101" s="393"/>
      <c r="AJ1101" s="393"/>
      <c r="AK1101" s="393"/>
      <c r="AL1101" s="393"/>
      <c r="AM1101" s="393"/>
      <c r="AN1101" s="393"/>
      <c r="AO1101" s="393"/>
      <c r="AP1101" s="399">
        <v>19</v>
      </c>
      <c r="AQ1101" s="393"/>
      <c r="AR1101" s="393"/>
      <c r="AS1101" s="393"/>
      <c r="AT1101" s="393"/>
      <c r="AU1101" s="393"/>
      <c r="AV1101" s="393"/>
      <c r="AW1101" s="393"/>
      <c r="AX1101" s="393"/>
      <c r="AY1101" s="393"/>
      <c r="AZ1101" s="393"/>
      <c r="BA1101" s="393"/>
      <c r="BB1101" s="393"/>
      <c r="BC1101" s="393"/>
      <c r="BD1101" s="393"/>
      <c r="BE1101" s="393"/>
      <c r="BF1101" s="393"/>
      <c r="BG1101" s="393"/>
      <c r="BH1101" s="393"/>
      <c r="BI1101" s="393"/>
      <c r="BJ1101" s="393"/>
      <c r="BK1101" s="393"/>
      <c r="BL1101" s="393"/>
      <c r="BM1101" s="393"/>
      <c r="BN1101" s="393"/>
      <c r="BO1101" s="393"/>
      <c r="BP1101"/>
    </row>
    <row r="1102" spans="1:68" s="158" customFormat="1" ht="12.75" x14ac:dyDescent="0.2">
      <c r="A1102" s="391"/>
      <c r="B1102" s="394">
        <v>592</v>
      </c>
      <c r="C1102" s="493" t="s">
        <v>604</v>
      </c>
      <c r="D1102" s="486" t="s">
        <v>1597</v>
      </c>
      <c r="E1102" s="486"/>
      <c r="F1102" s="486"/>
      <c r="G1102" s="486"/>
      <c r="H1102" s="487" t="s">
        <v>207</v>
      </c>
      <c r="I1102" s="391"/>
      <c r="J1102" s="391"/>
      <c r="K1102" s="395">
        <v>138.12</v>
      </c>
      <c r="L1102" s="395">
        <v>138.12</v>
      </c>
      <c r="M1102" s="395">
        <v>142.71</v>
      </c>
      <c r="N1102" s="395">
        <v>0</v>
      </c>
      <c r="O1102" s="395">
        <v>142.71</v>
      </c>
      <c r="P1102" s="395">
        <v>142.71</v>
      </c>
      <c r="Q1102" s="395">
        <v>142.71</v>
      </c>
      <c r="R1102" s="395">
        <v>169.74</v>
      </c>
      <c r="S1102" s="395"/>
      <c r="T1102" s="395"/>
      <c r="U1102" s="395"/>
      <c r="V1102" s="395"/>
      <c r="W1102" s="395"/>
      <c r="X1102" s="395"/>
      <c r="Y1102" s="395"/>
      <c r="Z1102" s="395"/>
      <c r="AA1102" s="395"/>
      <c r="AB1102" s="395"/>
      <c r="AC1102" s="395"/>
      <c r="AD1102" s="395"/>
      <c r="AE1102" s="395"/>
      <c r="AF1102" s="395"/>
      <c r="AG1102" s="395"/>
      <c r="AH1102" s="395"/>
      <c r="AI1102" s="395"/>
      <c r="AJ1102" s="395"/>
      <c r="AK1102" s="395"/>
      <c r="AL1102" s="395"/>
      <c r="AM1102" s="395"/>
      <c r="AN1102" s="395"/>
      <c r="AO1102" s="395"/>
      <c r="AP1102" s="395">
        <v>169.74</v>
      </c>
      <c r="AQ1102" s="395"/>
      <c r="AR1102" s="395"/>
      <c r="AS1102" s="395"/>
      <c r="AT1102" s="395"/>
      <c r="AU1102" s="395"/>
      <c r="AV1102" s="395"/>
      <c r="AW1102" s="395"/>
      <c r="AX1102" s="395"/>
      <c r="AY1102" s="395"/>
      <c r="AZ1102" s="395"/>
      <c r="BA1102" s="395"/>
      <c r="BB1102" s="395"/>
      <c r="BC1102" s="395"/>
      <c r="BD1102" s="395"/>
      <c r="BE1102" s="395"/>
      <c r="BF1102" s="395"/>
      <c r="BG1102" s="395"/>
      <c r="BH1102" s="395"/>
      <c r="BI1102" s="395"/>
      <c r="BJ1102" s="395"/>
      <c r="BK1102" s="395"/>
      <c r="BL1102" s="398"/>
      <c r="BM1102" s="398"/>
      <c r="BN1102" s="398"/>
      <c r="BO1102" s="398"/>
      <c r="BP1102" s="77"/>
    </row>
    <row r="1103" spans="1:68" s="158" customFormat="1" ht="12.75" x14ac:dyDescent="0.2">
      <c r="A1103" s="390"/>
      <c r="B1103" s="390"/>
      <c r="C1103" s="493"/>
      <c r="D1103" s="486"/>
      <c r="E1103" s="486"/>
      <c r="F1103" s="486"/>
      <c r="G1103" s="486"/>
      <c r="H1103" s="487"/>
      <c r="I1103" s="396" t="s">
        <v>1598</v>
      </c>
      <c r="J1103" s="392">
        <v>58</v>
      </c>
      <c r="K1103" s="393"/>
      <c r="L1103" s="398">
        <v>0</v>
      </c>
      <c r="M1103" s="398">
        <v>138.12</v>
      </c>
      <c r="N1103" s="398">
        <v>0</v>
      </c>
      <c r="O1103" s="398">
        <v>138.12</v>
      </c>
      <c r="P1103" s="393"/>
      <c r="Q1103" s="398"/>
      <c r="R1103" s="393"/>
      <c r="S1103" s="393"/>
      <c r="T1103" s="393"/>
      <c r="U1103" s="393"/>
      <c r="V1103" s="393"/>
      <c r="W1103" s="393"/>
      <c r="X1103" s="393"/>
      <c r="Y1103" s="393"/>
      <c r="Z1103" s="393"/>
      <c r="AA1103" s="393"/>
      <c r="AB1103" s="393"/>
      <c r="AC1103" s="393"/>
      <c r="AD1103" s="393"/>
      <c r="AE1103" s="393"/>
      <c r="AF1103" s="393"/>
      <c r="AG1103" s="393"/>
      <c r="AH1103" s="393"/>
      <c r="AI1103" s="393"/>
      <c r="AJ1103" s="393"/>
      <c r="AK1103" s="393"/>
      <c r="AL1103" s="393"/>
      <c r="AM1103" s="393"/>
      <c r="AN1103" s="393"/>
      <c r="AO1103" s="393"/>
      <c r="AP1103" s="399">
        <v>58</v>
      </c>
      <c r="AQ1103" s="393"/>
      <c r="AR1103" s="393"/>
      <c r="AS1103" s="393"/>
      <c r="AT1103" s="393"/>
      <c r="AU1103" s="393"/>
      <c r="AV1103" s="393"/>
      <c r="AW1103" s="393"/>
      <c r="AX1103" s="393"/>
      <c r="AY1103" s="393"/>
      <c r="AZ1103" s="393"/>
      <c r="BA1103" s="393"/>
      <c r="BB1103" s="393"/>
      <c r="BC1103" s="393"/>
      <c r="BD1103" s="393"/>
      <c r="BE1103" s="393"/>
      <c r="BF1103" s="393"/>
      <c r="BG1103" s="393"/>
      <c r="BH1103" s="393"/>
      <c r="BI1103" s="393"/>
      <c r="BJ1103" s="393"/>
      <c r="BK1103" s="393"/>
      <c r="BL1103" s="393"/>
      <c r="BM1103" s="393"/>
      <c r="BN1103" s="393"/>
      <c r="BO1103" s="393"/>
      <c r="BP1103"/>
    </row>
    <row r="1104" spans="1:68" s="158" customFormat="1" ht="12.75" x14ac:dyDescent="0.2">
      <c r="A1104" s="391"/>
      <c r="B1104" s="394">
        <v>593</v>
      </c>
      <c r="C1104" s="493" t="s">
        <v>604</v>
      </c>
      <c r="D1104" s="486" t="s">
        <v>1599</v>
      </c>
      <c r="E1104" s="486"/>
      <c r="F1104" s="486"/>
      <c r="G1104" s="486"/>
      <c r="H1104" s="487" t="s">
        <v>170</v>
      </c>
      <c r="I1104" s="391"/>
      <c r="J1104" s="391"/>
      <c r="K1104" s="395">
        <v>27.72</v>
      </c>
      <c r="L1104" s="395">
        <v>27.72</v>
      </c>
      <c r="M1104" s="395">
        <v>28.64</v>
      </c>
      <c r="N1104" s="395">
        <v>0</v>
      </c>
      <c r="O1104" s="395">
        <v>28.64</v>
      </c>
      <c r="P1104" s="395">
        <v>28.64</v>
      </c>
      <c r="Q1104" s="395">
        <v>28.64</v>
      </c>
      <c r="R1104" s="395">
        <v>34.07</v>
      </c>
      <c r="S1104" s="395"/>
      <c r="T1104" s="395"/>
      <c r="U1104" s="395"/>
      <c r="V1104" s="395"/>
      <c r="W1104" s="395"/>
      <c r="X1104" s="395"/>
      <c r="Y1104" s="395"/>
      <c r="Z1104" s="395"/>
      <c r="AA1104" s="395"/>
      <c r="AB1104" s="395"/>
      <c r="AC1104" s="395"/>
      <c r="AD1104" s="395"/>
      <c r="AE1104" s="395"/>
      <c r="AF1104" s="395"/>
      <c r="AG1104" s="395"/>
      <c r="AH1104" s="395"/>
      <c r="AI1104" s="395"/>
      <c r="AJ1104" s="395"/>
      <c r="AK1104" s="395"/>
      <c r="AL1104" s="395"/>
      <c r="AM1104" s="395"/>
      <c r="AN1104" s="395"/>
      <c r="AO1104" s="395"/>
      <c r="AP1104" s="395">
        <v>34.07</v>
      </c>
      <c r="AQ1104" s="395"/>
      <c r="AR1104" s="395"/>
      <c r="AS1104" s="395"/>
      <c r="AT1104" s="395"/>
      <c r="AU1104" s="395"/>
      <c r="AV1104" s="395"/>
      <c r="AW1104" s="395"/>
      <c r="AX1104" s="395"/>
      <c r="AY1104" s="395"/>
      <c r="AZ1104" s="395"/>
      <c r="BA1104" s="395"/>
      <c r="BB1104" s="395"/>
      <c r="BC1104" s="395"/>
      <c r="BD1104" s="395"/>
      <c r="BE1104" s="395"/>
      <c r="BF1104" s="395"/>
      <c r="BG1104" s="395"/>
      <c r="BH1104" s="395"/>
      <c r="BI1104" s="395"/>
      <c r="BJ1104" s="395"/>
      <c r="BK1104" s="395"/>
      <c r="BL1104" s="398"/>
      <c r="BM1104" s="398"/>
      <c r="BN1104" s="398"/>
      <c r="BO1104" s="398"/>
      <c r="BP1104" s="77"/>
    </row>
    <row r="1105" spans="1:69" s="158" customFormat="1" ht="12.75" x14ac:dyDescent="0.2">
      <c r="A1105" s="390"/>
      <c r="B1105" s="390"/>
      <c r="C1105" s="493"/>
      <c r="D1105" s="486"/>
      <c r="E1105" s="486"/>
      <c r="F1105" s="486"/>
      <c r="G1105" s="486"/>
      <c r="H1105" s="487"/>
      <c r="I1105" s="400" t="s">
        <v>1600</v>
      </c>
      <c r="J1105" s="392">
        <v>1</v>
      </c>
      <c r="K1105" s="393"/>
      <c r="L1105" s="398">
        <v>0</v>
      </c>
      <c r="M1105" s="398">
        <v>27.72</v>
      </c>
      <c r="N1105" s="398">
        <v>0</v>
      </c>
      <c r="O1105" s="398">
        <v>27.72</v>
      </c>
      <c r="P1105" s="393"/>
      <c r="Q1105" s="398"/>
      <c r="R1105" s="393"/>
      <c r="S1105" s="393"/>
      <c r="T1105" s="393"/>
      <c r="U1105" s="393"/>
      <c r="V1105" s="393"/>
      <c r="W1105" s="393"/>
      <c r="X1105" s="393"/>
      <c r="Y1105" s="393"/>
      <c r="Z1105" s="393"/>
      <c r="AA1105" s="393"/>
      <c r="AB1105" s="393"/>
      <c r="AC1105" s="393"/>
      <c r="AD1105" s="393"/>
      <c r="AE1105" s="393"/>
      <c r="AF1105" s="393"/>
      <c r="AG1105" s="393"/>
      <c r="AH1105" s="393"/>
      <c r="AI1105" s="393"/>
      <c r="AJ1105" s="393"/>
      <c r="AK1105" s="393"/>
      <c r="AL1105" s="393"/>
      <c r="AM1105" s="393"/>
      <c r="AN1105" s="393"/>
      <c r="AO1105" s="393"/>
      <c r="AP1105" s="399">
        <v>1</v>
      </c>
      <c r="AQ1105" s="393"/>
      <c r="AR1105" s="393"/>
      <c r="AS1105" s="393"/>
      <c r="AT1105" s="393"/>
      <c r="AU1105" s="393"/>
      <c r="AV1105" s="393"/>
      <c r="AW1105" s="393"/>
      <c r="AX1105" s="393"/>
      <c r="AY1105" s="393"/>
      <c r="AZ1105" s="393"/>
      <c r="BA1105" s="393"/>
      <c r="BB1105" s="393"/>
      <c r="BC1105" s="393"/>
      <c r="BD1105" s="393"/>
      <c r="BE1105" s="393"/>
      <c r="BF1105" s="393"/>
      <c r="BG1105" s="393"/>
      <c r="BH1105" s="393"/>
      <c r="BI1105" s="393"/>
      <c r="BJ1105" s="393"/>
      <c r="BK1105" s="393"/>
      <c r="BL1105" s="393"/>
      <c r="BM1105" s="393"/>
      <c r="BN1105" s="393"/>
      <c r="BO1105" s="393"/>
      <c r="BP1105"/>
    </row>
    <row r="1106" spans="1:69" s="158" customFormat="1" ht="12.75" x14ac:dyDescent="0.2">
      <c r="A1106" s="391"/>
      <c r="B1106" s="394">
        <v>594</v>
      </c>
      <c r="C1106" s="493" t="s">
        <v>604</v>
      </c>
      <c r="D1106" s="486" t="s">
        <v>1601</v>
      </c>
      <c r="E1106" s="486"/>
      <c r="F1106" s="486"/>
      <c r="G1106" s="486"/>
      <c r="H1106" s="487" t="s">
        <v>149</v>
      </c>
      <c r="I1106" s="391"/>
      <c r="J1106" s="391"/>
      <c r="K1106" s="395">
        <v>256.93</v>
      </c>
      <c r="L1106" s="395">
        <v>256.93</v>
      </c>
      <c r="M1106" s="395">
        <v>265.45999999999998</v>
      </c>
      <c r="N1106" s="395">
        <v>0</v>
      </c>
      <c r="O1106" s="395">
        <v>265.45999999999998</v>
      </c>
      <c r="P1106" s="395">
        <v>265.45999999999998</v>
      </c>
      <c r="Q1106" s="395">
        <v>265.45999999999998</v>
      </c>
      <c r="R1106" s="395">
        <v>315.74</v>
      </c>
      <c r="S1106" s="395"/>
      <c r="T1106" s="395"/>
      <c r="U1106" s="395"/>
      <c r="V1106" s="395"/>
      <c r="W1106" s="395"/>
      <c r="X1106" s="395"/>
      <c r="Y1106" s="395"/>
      <c r="Z1106" s="395"/>
      <c r="AA1106" s="395"/>
      <c r="AB1106" s="395"/>
      <c r="AC1106" s="395"/>
      <c r="AD1106" s="395"/>
      <c r="AE1106" s="395"/>
      <c r="AF1106" s="395"/>
      <c r="AG1106" s="395"/>
      <c r="AH1106" s="395"/>
      <c r="AI1106" s="395"/>
      <c r="AJ1106" s="395"/>
      <c r="AK1106" s="395"/>
      <c r="AL1106" s="395"/>
      <c r="AM1106" s="395"/>
      <c r="AN1106" s="395"/>
      <c r="AO1106" s="395"/>
      <c r="AP1106" s="395">
        <v>315.74</v>
      </c>
      <c r="AQ1106" s="395"/>
      <c r="AR1106" s="395"/>
      <c r="AS1106" s="395"/>
      <c r="AT1106" s="395"/>
      <c r="AU1106" s="395"/>
      <c r="AV1106" s="395"/>
      <c r="AW1106" s="395"/>
      <c r="AX1106" s="395"/>
      <c r="AY1106" s="395"/>
      <c r="AZ1106" s="395"/>
      <c r="BA1106" s="395"/>
      <c r="BB1106" s="395"/>
      <c r="BC1106" s="395"/>
      <c r="BD1106" s="395"/>
      <c r="BE1106" s="395"/>
      <c r="BF1106" s="395"/>
      <c r="BG1106" s="395"/>
      <c r="BH1106" s="395"/>
      <c r="BI1106" s="395"/>
      <c r="BJ1106" s="395"/>
      <c r="BK1106" s="395"/>
      <c r="BL1106" s="398"/>
      <c r="BM1106" s="398"/>
      <c r="BN1106" s="398"/>
      <c r="BO1106" s="398"/>
      <c r="BP1106" s="77"/>
    </row>
    <row r="1107" spans="1:69" s="158" customFormat="1" ht="12.75" x14ac:dyDescent="0.2">
      <c r="A1107" s="390"/>
      <c r="B1107" s="390"/>
      <c r="C1107" s="493"/>
      <c r="D1107" s="486"/>
      <c r="E1107" s="486"/>
      <c r="F1107" s="486"/>
      <c r="G1107" s="486"/>
      <c r="H1107" s="487"/>
      <c r="I1107" s="400" t="s">
        <v>1602</v>
      </c>
      <c r="J1107" s="392">
        <v>15</v>
      </c>
      <c r="K1107" s="393"/>
      <c r="L1107" s="398">
        <v>0</v>
      </c>
      <c r="M1107" s="398">
        <v>256.93</v>
      </c>
      <c r="N1107" s="398">
        <v>0</v>
      </c>
      <c r="O1107" s="398">
        <v>256.93</v>
      </c>
      <c r="P1107" s="393"/>
      <c r="Q1107" s="398"/>
      <c r="R1107" s="393"/>
      <c r="S1107" s="393"/>
      <c r="T1107" s="393"/>
      <c r="U1107" s="393"/>
      <c r="V1107" s="393"/>
      <c r="W1107" s="393"/>
      <c r="X1107" s="393"/>
      <c r="Y1107" s="393"/>
      <c r="Z1107" s="393"/>
      <c r="AA1107" s="393"/>
      <c r="AB1107" s="393"/>
      <c r="AC1107" s="393"/>
      <c r="AD1107" s="393"/>
      <c r="AE1107" s="393"/>
      <c r="AF1107" s="393"/>
      <c r="AG1107" s="393"/>
      <c r="AH1107" s="393"/>
      <c r="AI1107" s="393"/>
      <c r="AJ1107" s="393"/>
      <c r="AK1107" s="393"/>
      <c r="AL1107" s="393"/>
      <c r="AM1107" s="393"/>
      <c r="AN1107" s="393"/>
      <c r="AO1107" s="393"/>
      <c r="AP1107" s="399">
        <v>15</v>
      </c>
      <c r="AQ1107" s="393"/>
      <c r="AR1107" s="393"/>
      <c r="AS1107" s="393"/>
      <c r="AT1107" s="393"/>
      <c r="AU1107" s="393"/>
      <c r="AV1107" s="393"/>
      <c r="AW1107" s="393"/>
      <c r="AX1107" s="393"/>
      <c r="AY1107" s="393"/>
      <c r="AZ1107" s="393"/>
      <c r="BA1107" s="393"/>
      <c r="BB1107" s="393"/>
      <c r="BC1107" s="393"/>
      <c r="BD1107" s="393"/>
      <c r="BE1107" s="393"/>
      <c r="BF1107" s="393"/>
      <c r="BG1107" s="393"/>
      <c r="BH1107" s="393"/>
      <c r="BI1107" s="393"/>
      <c r="BJ1107" s="393"/>
      <c r="BK1107" s="393"/>
      <c r="BL1107" s="393"/>
      <c r="BM1107" s="393"/>
      <c r="BN1107" s="393"/>
      <c r="BO1107" s="393"/>
      <c r="BP1107"/>
    </row>
    <row r="1108" spans="1:69" s="158" customFormat="1" ht="12.75" x14ac:dyDescent="0.2">
      <c r="A1108" s="391"/>
      <c r="B1108" s="394">
        <v>595</v>
      </c>
      <c r="C1108" s="493" t="s">
        <v>604</v>
      </c>
      <c r="D1108" s="486" t="s">
        <v>1603</v>
      </c>
      <c r="E1108" s="486"/>
      <c r="F1108" s="486"/>
      <c r="G1108" s="486"/>
      <c r="H1108" s="487" t="s">
        <v>202</v>
      </c>
      <c r="I1108" s="391"/>
      <c r="J1108" s="391"/>
      <c r="K1108" s="395">
        <v>391.79</v>
      </c>
      <c r="L1108" s="395">
        <v>391.79</v>
      </c>
      <c r="M1108" s="395">
        <v>404.8</v>
      </c>
      <c r="N1108" s="395">
        <v>0</v>
      </c>
      <c r="O1108" s="395">
        <v>404.8</v>
      </c>
      <c r="P1108" s="395">
        <v>404.8</v>
      </c>
      <c r="Q1108" s="395">
        <v>404.8</v>
      </c>
      <c r="R1108" s="395">
        <v>481.48</v>
      </c>
      <c r="S1108" s="395"/>
      <c r="T1108" s="395"/>
      <c r="U1108" s="395"/>
      <c r="V1108" s="395"/>
      <c r="W1108" s="395"/>
      <c r="X1108" s="395"/>
      <c r="Y1108" s="395"/>
      <c r="Z1108" s="395"/>
      <c r="AA1108" s="395"/>
      <c r="AB1108" s="395"/>
      <c r="AC1108" s="395"/>
      <c r="AD1108" s="395"/>
      <c r="AE1108" s="395"/>
      <c r="AF1108" s="395"/>
      <c r="AG1108" s="395"/>
      <c r="AH1108" s="395"/>
      <c r="AI1108" s="395"/>
      <c r="AJ1108" s="395"/>
      <c r="AK1108" s="395"/>
      <c r="AL1108" s="395"/>
      <c r="AM1108" s="395"/>
      <c r="AN1108" s="395"/>
      <c r="AO1108" s="395"/>
      <c r="AP1108" s="395">
        <v>481.48</v>
      </c>
      <c r="AQ1108" s="395"/>
      <c r="AR1108" s="395"/>
      <c r="AS1108" s="395"/>
      <c r="AT1108" s="395"/>
      <c r="AU1108" s="395"/>
      <c r="AV1108" s="395"/>
      <c r="AW1108" s="395"/>
      <c r="AX1108" s="395"/>
      <c r="AY1108" s="395"/>
      <c r="AZ1108" s="395"/>
      <c r="BA1108" s="395"/>
      <c r="BB1108" s="395"/>
      <c r="BC1108" s="395"/>
      <c r="BD1108" s="395"/>
      <c r="BE1108" s="395"/>
      <c r="BF1108" s="395"/>
      <c r="BG1108" s="395"/>
      <c r="BH1108" s="395"/>
      <c r="BI1108" s="395"/>
      <c r="BJ1108" s="395"/>
      <c r="BK1108" s="395"/>
      <c r="BL1108" s="398"/>
      <c r="BM1108" s="398"/>
      <c r="BN1108" s="398"/>
      <c r="BO1108" s="398"/>
      <c r="BP1108" s="77"/>
    </row>
    <row r="1109" spans="1:69" s="158" customFormat="1" ht="12.75" x14ac:dyDescent="0.2">
      <c r="A1109" s="390"/>
      <c r="B1109" s="390"/>
      <c r="C1109" s="493"/>
      <c r="D1109" s="486"/>
      <c r="E1109" s="486"/>
      <c r="F1109" s="486"/>
      <c r="G1109" s="486"/>
      <c r="H1109" s="487"/>
      <c r="I1109" s="400" t="s">
        <v>1604</v>
      </c>
      <c r="J1109" s="392">
        <v>1</v>
      </c>
      <c r="K1109" s="393"/>
      <c r="L1109" s="398">
        <v>0</v>
      </c>
      <c r="M1109" s="398">
        <v>391.79</v>
      </c>
      <c r="N1109" s="398">
        <v>0</v>
      </c>
      <c r="O1109" s="398">
        <v>391.79</v>
      </c>
      <c r="P1109" s="393"/>
      <c r="Q1109" s="398"/>
      <c r="R1109" s="393"/>
      <c r="S1109" s="393"/>
      <c r="T1109" s="393"/>
      <c r="U1109" s="393"/>
      <c r="V1109" s="393"/>
      <c r="W1109" s="393"/>
      <c r="X1109" s="393"/>
      <c r="Y1109" s="393"/>
      <c r="Z1109" s="393"/>
      <c r="AA1109" s="393"/>
      <c r="AB1109" s="393"/>
      <c r="AC1109" s="393"/>
      <c r="AD1109" s="393"/>
      <c r="AE1109" s="393"/>
      <c r="AF1109" s="393"/>
      <c r="AG1109" s="393"/>
      <c r="AH1109" s="393"/>
      <c r="AI1109" s="393"/>
      <c r="AJ1109" s="393"/>
      <c r="AK1109" s="393"/>
      <c r="AL1109" s="393"/>
      <c r="AM1109" s="393"/>
      <c r="AN1109" s="393"/>
      <c r="AO1109" s="393"/>
      <c r="AP1109" s="399">
        <v>1</v>
      </c>
      <c r="AQ1109" s="393"/>
      <c r="AR1109" s="393"/>
      <c r="AS1109" s="393"/>
      <c r="AT1109" s="393"/>
      <c r="AU1109" s="393"/>
      <c r="AV1109" s="393"/>
      <c r="AW1109" s="393"/>
      <c r="AX1109" s="393"/>
      <c r="AY1109" s="393"/>
      <c r="AZ1109" s="393"/>
      <c r="BA1109" s="393"/>
      <c r="BB1109" s="393"/>
      <c r="BC1109" s="393"/>
      <c r="BD1109" s="393"/>
      <c r="BE1109" s="393"/>
      <c r="BF1109" s="393"/>
      <c r="BG1109" s="393"/>
      <c r="BH1109" s="393"/>
      <c r="BI1109" s="393"/>
      <c r="BJ1109" s="393"/>
      <c r="BK1109" s="393"/>
      <c r="BL1109" s="393"/>
      <c r="BM1109" s="393"/>
      <c r="BN1109" s="393"/>
      <c r="BO1109" s="393"/>
      <c r="BP1109"/>
    </row>
    <row r="1110" spans="1:69" s="158" customFormat="1" ht="12.75" x14ac:dyDescent="0.2">
      <c r="A1110" s="391"/>
      <c r="B1110" s="394">
        <v>596</v>
      </c>
      <c r="C1110" s="493" t="s">
        <v>604</v>
      </c>
      <c r="D1110" s="486" t="s">
        <v>1605</v>
      </c>
      <c r="E1110" s="486"/>
      <c r="F1110" s="486"/>
      <c r="G1110" s="486"/>
      <c r="H1110" s="487" t="s">
        <v>1116</v>
      </c>
      <c r="I1110" s="391"/>
      <c r="J1110" s="391"/>
      <c r="K1110" s="395">
        <v>149.96</v>
      </c>
      <c r="L1110" s="395">
        <v>149.96</v>
      </c>
      <c r="M1110" s="395">
        <v>154.94</v>
      </c>
      <c r="N1110" s="395">
        <v>0</v>
      </c>
      <c r="O1110" s="395">
        <v>154.94</v>
      </c>
      <c r="P1110" s="395">
        <v>154.94</v>
      </c>
      <c r="Q1110" s="395">
        <v>154.94</v>
      </c>
      <c r="R1110" s="395">
        <v>184.29</v>
      </c>
      <c r="S1110" s="395"/>
      <c r="T1110" s="395"/>
      <c r="U1110" s="395"/>
      <c r="V1110" s="395"/>
      <c r="W1110" s="395"/>
      <c r="X1110" s="395"/>
      <c r="Y1110" s="395"/>
      <c r="Z1110" s="395"/>
      <c r="AA1110" s="395"/>
      <c r="AB1110" s="395"/>
      <c r="AC1110" s="395"/>
      <c r="AD1110" s="395"/>
      <c r="AE1110" s="395"/>
      <c r="AF1110" s="395"/>
      <c r="AG1110" s="395"/>
      <c r="AH1110" s="395"/>
      <c r="AI1110" s="395"/>
      <c r="AJ1110" s="395"/>
      <c r="AK1110" s="395"/>
      <c r="AL1110" s="395"/>
      <c r="AM1110" s="395"/>
      <c r="AN1110" s="395"/>
      <c r="AO1110" s="395"/>
      <c r="AP1110" s="395">
        <v>184.29</v>
      </c>
      <c r="AQ1110" s="395"/>
      <c r="AR1110" s="395"/>
      <c r="AS1110" s="395"/>
      <c r="AT1110" s="395"/>
      <c r="AU1110" s="395"/>
      <c r="AV1110" s="395"/>
      <c r="AW1110" s="395"/>
      <c r="AX1110" s="395"/>
      <c r="AY1110" s="395"/>
      <c r="AZ1110" s="395"/>
      <c r="BA1110" s="395"/>
      <c r="BB1110" s="395"/>
      <c r="BC1110" s="395"/>
      <c r="BD1110" s="395"/>
      <c r="BE1110" s="395"/>
      <c r="BF1110" s="395"/>
      <c r="BG1110" s="395"/>
      <c r="BH1110" s="395"/>
      <c r="BI1110" s="395"/>
      <c r="BJ1110" s="395"/>
      <c r="BK1110" s="395"/>
      <c r="BL1110" s="398"/>
      <c r="BM1110" s="398"/>
      <c r="BN1110" s="398"/>
      <c r="BO1110" s="398"/>
      <c r="BP1110" s="77"/>
      <c r="BQ1110" s="77"/>
    </row>
    <row r="1111" spans="1:69" s="158" customFormat="1" ht="12.75" x14ac:dyDescent="0.2">
      <c r="A1111" s="390"/>
      <c r="B1111" s="390"/>
      <c r="C1111" s="493"/>
      <c r="D1111" s="486"/>
      <c r="E1111" s="486"/>
      <c r="F1111" s="486"/>
      <c r="G1111" s="486"/>
      <c r="H1111" s="487"/>
      <c r="I1111" s="396" t="s">
        <v>102</v>
      </c>
      <c r="J1111" s="392">
        <v>10</v>
      </c>
      <c r="K1111" s="393"/>
      <c r="L1111" s="398">
        <v>0</v>
      </c>
      <c r="M1111" s="398">
        <v>149.96</v>
      </c>
      <c r="N1111" s="398">
        <v>0</v>
      </c>
      <c r="O1111" s="398">
        <v>149.96</v>
      </c>
      <c r="P1111" s="393"/>
      <c r="Q1111" s="398"/>
      <c r="R1111" s="393"/>
      <c r="S1111" s="393"/>
      <c r="T1111" s="393"/>
      <c r="U1111" s="393"/>
      <c r="V1111" s="393"/>
      <c r="W1111" s="393"/>
      <c r="X1111" s="393"/>
      <c r="Y1111" s="393"/>
      <c r="Z1111" s="393"/>
      <c r="AA1111" s="393"/>
      <c r="AB1111" s="393"/>
      <c r="AC1111" s="393"/>
      <c r="AD1111" s="393"/>
      <c r="AE1111" s="393"/>
      <c r="AF1111" s="393"/>
      <c r="AG1111" s="393"/>
      <c r="AH1111" s="393"/>
      <c r="AI1111" s="393"/>
      <c r="AJ1111" s="393"/>
      <c r="AK1111" s="393"/>
      <c r="AL1111" s="393"/>
      <c r="AM1111" s="393"/>
      <c r="AN1111" s="393"/>
      <c r="AO1111" s="393"/>
      <c r="AP1111" s="399">
        <v>10</v>
      </c>
      <c r="AQ1111" s="393"/>
      <c r="AR1111" s="393"/>
      <c r="AS1111" s="393"/>
      <c r="AT1111" s="393"/>
      <c r="AU1111" s="393"/>
      <c r="AV1111" s="393"/>
      <c r="AW1111" s="393"/>
      <c r="AX1111" s="393"/>
      <c r="AY1111" s="393"/>
      <c r="AZ1111" s="393"/>
      <c r="BA1111" s="393"/>
      <c r="BB1111" s="393"/>
      <c r="BC1111" s="393"/>
      <c r="BD1111" s="393"/>
      <c r="BE1111" s="393"/>
      <c r="BF1111" s="393"/>
      <c r="BG1111" s="393"/>
      <c r="BH1111" s="393"/>
      <c r="BI1111" s="393"/>
      <c r="BJ1111" s="393"/>
      <c r="BK1111" s="393"/>
      <c r="BL1111" s="393"/>
      <c r="BM1111" s="393"/>
      <c r="BN1111" s="393"/>
      <c r="BO1111" s="393"/>
      <c r="BP1111"/>
      <c r="BQ1111"/>
    </row>
    <row r="1112" spans="1:69" s="158" customFormat="1" ht="12.75" x14ac:dyDescent="0.2">
      <c r="A1112" s="391"/>
      <c r="B1112" s="394">
        <v>597</v>
      </c>
      <c r="C1112" s="493" t="s">
        <v>604</v>
      </c>
      <c r="D1112" s="486" t="s">
        <v>1606</v>
      </c>
      <c r="E1112" s="486"/>
      <c r="F1112" s="486"/>
      <c r="G1112" s="486"/>
      <c r="H1112" s="487" t="s">
        <v>1117</v>
      </c>
      <c r="I1112" s="391"/>
      <c r="J1112" s="391"/>
      <c r="K1112" s="395">
        <v>99.91</v>
      </c>
      <c r="L1112" s="395">
        <v>99.91</v>
      </c>
      <c r="M1112" s="395">
        <v>103.23</v>
      </c>
      <c r="N1112" s="395">
        <v>0</v>
      </c>
      <c r="O1112" s="395">
        <v>103.23</v>
      </c>
      <c r="P1112" s="395">
        <v>103.23</v>
      </c>
      <c r="Q1112" s="395">
        <v>103.23</v>
      </c>
      <c r="R1112" s="395">
        <v>122.78</v>
      </c>
      <c r="S1112" s="395"/>
      <c r="T1112" s="395"/>
      <c r="U1112" s="395"/>
      <c r="V1112" s="395"/>
      <c r="W1112" s="395"/>
      <c r="X1112" s="395"/>
      <c r="Y1112" s="395"/>
      <c r="Z1112" s="395"/>
      <c r="AA1112" s="395"/>
      <c r="AB1112" s="395"/>
      <c r="AC1112" s="395"/>
      <c r="AD1112" s="395"/>
      <c r="AE1112" s="395"/>
      <c r="AF1112" s="395"/>
      <c r="AG1112" s="395"/>
      <c r="AH1112" s="395"/>
      <c r="AI1112" s="395"/>
      <c r="AJ1112" s="395"/>
      <c r="AK1112" s="395"/>
      <c r="AL1112" s="395"/>
      <c r="AM1112" s="395"/>
      <c r="AN1112" s="395"/>
      <c r="AO1112" s="395"/>
      <c r="AP1112" s="395">
        <v>122.78</v>
      </c>
      <c r="AQ1112" s="395"/>
      <c r="AR1112" s="395"/>
      <c r="AS1112" s="395"/>
      <c r="AT1112" s="395"/>
      <c r="AU1112" s="395"/>
      <c r="AV1112" s="395"/>
      <c r="AW1112" s="395"/>
      <c r="AX1112" s="395"/>
      <c r="AY1112" s="395"/>
      <c r="AZ1112" s="395"/>
      <c r="BA1112" s="395"/>
      <c r="BB1112" s="395"/>
      <c r="BC1112" s="395"/>
      <c r="BD1112" s="395"/>
      <c r="BE1112" s="395"/>
      <c r="BF1112" s="395"/>
      <c r="BG1112" s="395"/>
      <c r="BH1112" s="395"/>
      <c r="BI1112" s="395"/>
      <c r="BJ1112" s="395"/>
      <c r="BK1112" s="395"/>
      <c r="BL1112" s="398"/>
      <c r="BM1112" s="398"/>
      <c r="BN1112" s="398"/>
      <c r="BO1112" s="398"/>
      <c r="BP1112" s="77"/>
      <c r="BQ1112" s="77"/>
    </row>
    <row r="1113" spans="1:69" s="158" customFormat="1" ht="12.75" x14ac:dyDescent="0.2">
      <c r="A1113" s="390"/>
      <c r="B1113" s="390"/>
      <c r="C1113" s="493"/>
      <c r="D1113" s="486"/>
      <c r="E1113" s="486"/>
      <c r="F1113" s="486"/>
      <c r="G1113" s="486"/>
      <c r="H1113" s="487"/>
      <c r="I1113" s="396" t="s">
        <v>102</v>
      </c>
      <c r="J1113" s="392">
        <v>5</v>
      </c>
      <c r="K1113" s="393"/>
      <c r="L1113" s="398">
        <v>0</v>
      </c>
      <c r="M1113" s="398">
        <v>99.91</v>
      </c>
      <c r="N1113" s="398">
        <v>0</v>
      </c>
      <c r="O1113" s="398">
        <v>99.91</v>
      </c>
      <c r="P1113" s="393"/>
      <c r="Q1113" s="398"/>
      <c r="R1113" s="393"/>
      <c r="S1113" s="393"/>
      <c r="T1113" s="393"/>
      <c r="U1113" s="393"/>
      <c r="V1113" s="393"/>
      <c r="W1113" s="393"/>
      <c r="X1113" s="393"/>
      <c r="Y1113" s="393"/>
      <c r="Z1113" s="393"/>
      <c r="AA1113" s="393"/>
      <c r="AB1113" s="393"/>
      <c r="AC1113" s="393"/>
      <c r="AD1113" s="393"/>
      <c r="AE1113" s="393"/>
      <c r="AF1113" s="393"/>
      <c r="AG1113" s="393"/>
      <c r="AH1113" s="393"/>
      <c r="AI1113" s="393"/>
      <c r="AJ1113" s="393"/>
      <c r="AK1113" s="393"/>
      <c r="AL1113" s="393"/>
      <c r="AM1113" s="393"/>
      <c r="AN1113" s="393"/>
      <c r="AO1113" s="393"/>
      <c r="AP1113" s="399">
        <v>5</v>
      </c>
      <c r="AQ1113" s="393"/>
      <c r="AR1113" s="393"/>
      <c r="AS1113" s="393"/>
      <c r="AT1113" s="393"/>
      <c r="AU1113" s="393"/>
      <c r="AV1113" s="393"/>
      <c r="AW1113" s="393"/>
      <c r="AX1113" s="393"/>
      <c r="AY1113" s="393"/>
      <c r="AZ1113" s="393"/>
      <c r="BA1113" s="393"/>
      <c r="BB1113" s="393"/>
      <c r="BC1113" s="393"/>
      <c r="BD1113" s="393"/>
      <c r="BE1113" s="393"/>
      <c r="BF1113" s="393"/>
      <c r="BG1113" s="393"/>
      <c r="BH1113" s="393"/>
      <c r="BI1113" s="393"/>
      <c r="BJ1113" s="393"/>
      <c r="BK1113" s="393"/>
      <c r="BL1113" s="393"/>
      <c r="BM1113" s="393"/>
      <c r="BN1113" s="393"/>
      <c r="BO1113" s="393"/>
      <c r="BP1113"/>
      <c r="BQ1113"/>
    </row>
    <row r="1114" spans="1:69" s="158" customFormat="1" ht="30" customHeight="1" x14ac:dyDescent="0.2">
      <c r="A1114" s="384"/>
      <c r="B1114" s="384"/>
      <c r="C1114" s="385" t="s">
        <v>1607</v>
      </c>
      <c r="D1114" s="485" t="s">
        <v>1608</v>
      </c>
      <c r="E1114" s="485"/>
      <c r="F1114" s="485"/>
      <c r="G1114" s="485"/>
      <c r="H1114" s="384"/>
      <c r="I1114" s="384"/>
      <c r="J1114" s="384"/>
      <c r="K1114" s="386">
        <v>18006.849999999999</v>
      </c>
      <c r="L1114" s="386">
        <v>18006.849999999999</v>
      </c>
      <c r="M1114" s="386">
        <v>18604.78</v>
      </c>
      <c r="N1114" s="386">
        <v>0</v>
      </c>
      <c r="O1114" s="386">
        <v>18604.78</v>
      </c>
      <c r="P1114" s="386">
        <v>18604.78</v>
      </c>
      <c r="Q1114" s="386">
        <v>18604.78</v>
      </c>
      <c r="R1114" s="386">
        <v>22128.929999999997</v>
      </c>
      <c r="S1114" s="386">
        <v>0</v>
      </c>
      <c r="T1114" s="386">
        <v>0</v>
      </c>
      <c r="U1114" s="386">
        <v>0</v>
      </c>
      <c r="V1114" s="386">
        <v>0</v>
      </c>
      <c r="W1114" s="386">
        <v>0</v>
      </c>
      <c r="X1114" s="386">
        <v>0</v>
      </c>
      <c r="Y1114" s="386">
        <v>0</v>
      </c>
      <c r="Z1114" s="386">
        <v>0</v>
      </c>
      <c r="AA1114" s="386">
        <v>0</v>
      </c>
      <c r="AB1114" s="386">
        <v>0</v>
      </c>
      <c r="AC1114" s="386">
        <v>0</v>
      </c>
      <c r="AD1114" s="386">
        <v>0</v>
      </c>
      <c r="AE1114" s="386">
        <v>0</v>
      </c>
      <c r="AF1114" s="386">
        <v>0</v>
      </c>
      <c r="AG1114" s="386">
        <v>0</v>
      </c>
      <c r="AH1114" s="386">
        <v>0</v>
      </c>
      <c r="AI1114" s="386">
        <v>0</v>
      </c>
      <c r="AJ1114" s="386">
        <v>0</v>
      </c>
      <c r="AK1114" s="386">
        <v>0</v>
      </c>
      <c r="AL1114" s="386">
        <v>0</v>
      </c>
      <c r="AM1114" s="386">
        <v>0</v>
      </c>
      <c r="AN1114" s="386">
        <v>0</v>
      </c>
      <c r="AO1114" s="386">
        <v>0</v>
      </c>
      <c r="AP1114" s="386">
        <v>22128.929999999997</v>
      </c>
      <c r="AQ1114" s="386">
        <v>0</v>
      </c>
      <c r="AR1114" s="386">
        <v>0</v>
      </c>
      <c r="AS1114" s="386">
        <v>0</v>
      </c>
      <c r="AT1114" s="386">
        <v>0</v>
      </c>
      <c r="AU1114" s="386">
        <v>0</v>
      </c>
      <c r="AV1114" s="386">
        <v>0</v>
      </c>
      <c r="AW1114" s="386">
        <v>0</v>
      </c>
      <c r="AX1114" s="386">
        <v>0</v>
      </c>
      <c r="AY1114" s="386">
        <v>0</v>
      </c>
      <c r="AZ1114" s="386">
        <v>0</v>
      </c>
      <c r="BA1114" s="386">
        <v>0</v>
      </c>
      <c r="BB1114" s="386">
        <v>0</v>
      </c>
      <c r="BC1114" s="386">
        <v>0</v>
      </c>
      <c r="BD1114" s="386">
        <v>0</v>
      </c>
      <c r="BE1114" s="386">
        <v>0</v>
      </c>
      <c r="BF1114" s="386">
        <v>0</v>
      </c>
      <c r="BG1114" s="386">
        <v>0</v>
      </c>
      <c r="BH1114" s="386">
        <v>0</v>
      </c>
      <c r="BI1114" s="386">
        <v>0</v>
      </c>
      <c r="BJ1114" s="386">
        <v>0</v>
      </c>
      <c r="BK1114" s="386">
        <v>0</v>
      </c>
      <c r="BL1114" s="386">
        <v>0</v>
      </c>
      <c r="BM1114" s="386">
        <v>0</v>
      </c>
      <c r="BN1114" s="386">
        <v>0</v>
      </c>
      <c r="BO1114" s="386">
        <v>0</v>
      </c>
      <c r="BP1114" s="78">
        <v>0</v>
      </c>
      <c r="BQ1114"/>
    </row>
    <row r="1115" spans="1:69" s="158" customFormat="1" ht="12.75" x14ac:dyDescent="0.2">
      <c r="A1115" s="387"/>
      <c r="B1115" s="388">
        <v>598</v>
      </c>
      <c r="C1115" s="494" t="s">
        <v>604</v>
      </c>
      <c r="D1115" s="495" t="s">
        <v>1591</v>
      </c>
      <c r="E1115" s="495"/>
      <c r="F1115" s="495"/>
      <c r="G1115" s="495"/>
      <c r="H1115" s="496" t="s">
        <v>902</v>
      </c>
      <c r="I1115" s="387"/>
      <c r="J1115" s="387"/>
      <c r="K1115" s="389">
        <v>2690.29</v>
      </c>
      <c r="L1115" s="389">
        <v>2690.29</v>
      </c>
      <c r="M1115" s="389">
        <v>2779.62</v>
      </c>
      <c r="N1115" s="389">
        <v>0</v>
      </c>
      <c r="O1115" s="389">
        <v>2779.62</v>
      </c>
      <c r="P1115" s="389">
        <v>2779.62</v>
      </c>
      <c r="Q1115" s="389">
        <v>2779.62</v>
      </c>
      <c r="R1115" s="389">
        <v>3306.14</v>
      </c>
      <c r="S1115" s="389"/>
      <c r="T1115" s="389"/>
      <c r="U1115" s="389"/>
      <c r="V1115" s="389"/>
      <c r="W1115" s="389"/>
      <c r="X1115" s="389"/>
      <c r="Y1115" s="389"/>
      <c r="Z1115" s="389"/>
      <c r="AA1115" s="389"/>
      <c r="AB1115" s="389"/>
      <c r="AC1115" s="389"/>
      <c r="AD1115" s="389"/>
      <c r="AE1115" s="389"/>
      <c r="AF1115" s="389"/>
      <c r="AG1115" s="389"/>
      <c r="AH1115" s="389"/>
      <c r="AI1115" s="389"/>
      <c r="AJ1115" s="389"/>
      <c r="AK1115" s="389"/>
      <c r="AL1115" s="389"/>
      <c r="AM1115" s="389"/>
      <c r="AN1115" s="389"/>
      <c r="AO1115" s="389"/>
      <c r="AP1115" s="389">
        <v>3306.14</v>
      </c>
      <c r="AQ1115" s="389"/>
      <c r="AR1115" s="389"/>
      <c r="AS1115" s="389"/>
      <c r="AT1115" s="389"/>
      <c r="AU1115" s="389"/>
      <c r="AV1115" s="389"/>
      <c r="AW1115" s="389"/>
      <c r="AX1115" s="389"/>
      <c r="AY1115" s="389"/>
      <c r="AZ1115" s="389"/>
      <c r="BA1115" s="389"/>
      <c r="BB1115" s="389"/>
      <c r="BC1115" s="389"/>
      <c r="BD1115" s="389"/>
      <c r="BE1115" s="389"/>
      <c r="BF1115" s="389"/>
      <c r="BG1115" s="389"/>
      <c r="BH1115" s="389"/>
      <c r="BI1115" s="389"/>
      <c r="BJ1115" s="389"/>
      <c r="BK1115" s="389"/>
      <c r="BL1115" s="397"/>
      <c r="BM1115" s="397"/>
      <c r="BN1115" s="397"/>
      <c r="BO1115" s="397"/>
      <c r="BP1115" s="77"/>
      <c r="BQ1115" s="77"/>
    </row>
    <row r="1116" spans="1:69" s="158" customFormat="1" ht="12.75" x14ac:dyDescent="0.2">
      <c r="A1116" s="390"/>
      <c r="B1116" s="390"/>
      <c r="C1116" s="493"/>
      <c r="D1116" s="492"/>
      <c r="E1116" s="492"/>
      <c r="F1116" s="492"/>
      <c r="G1116" s="492"/>
      <c r="H1116" s="487"/>
      <c r="I1116" s="396" t="s">
        <v>606</v>
      </c>
      <c r="J1116" s="392">
        <v>1</v>
      </c>
      <c r="K1116" s="393"/>
      <c r="L1116" s="398">
        <v>0</v>
      </c>
      <c r="M1116" s="398">
        <v>2690.29</v>
      </c>
      <c r="N1116" s="398">
        <v>0</v>
      </c>
      <c r="O1116" s="398">
        <v>2690.29</v>
      </c>
      <c r="P1116" s="393"/>
      <c r="Q1116" s="398"/>
      <c r="R1116" s="393"/>
      <c r="S1116" s="393"/>
      <c r="T1116" s="393"/>
      <c r="U1116" s="393"/>
      <c r="V1116" s="393"/>
      <c r="W1116" s="393"/>
      <c r="X1116" s="393"/>
      <c r="Y1116" s="393"/>
      <c r="Z1116" s="393"/>
      <c r="AA1116" s="393"/>
      <c r="AB1116" s="393"/>
      <c r="AC1116" s="393"/>
      <c r="AD1116" s="393"/>
      <c r="AE1116" s="393"/>
      <c r="AF1116" s="393"/>
      <c r="AG1116" s="393"/>
      <c r="AH1116" s="393"/>
      <c r="AI1116" s="393"/>
      <c r="AJ1116" s="393"/>
      <c r="AK1116" s="393"/>
      <c r="AL1116" s="393"/>
      <c r="AM1116" s="393"/>
      <c r="AN1116" s="393"/>
      <c r="AO1116" s="393"/>
      <c r="AP1116" s="399">
        <v>1</v>
      </c>
      <c r="AQ1116" s="393"/>
      <c r="AR1116" s="393"/>
      <c r="AS1116" s="393"/>
      <c r="AT1116" s="393"/>
      <c r="AU1116" s="393"/>
      <c r="AV1116" s="393"/>
      <c r="AW1116" s="393"/>
      <c r="AX1116" s="393"/>
      <c r="AY1116" s="393"/>
      <c r="AZ1116" s="393"/>
      <c r="BA1116" s="393"/>
      <c r="BB1116" s="393"/>
      <c r="BC1116" s="393"/>
      <c r="BD1116" s="393"/>
      <c r="BE1116" s="393"/>
      <c r="BF1116" s="393"/>
      <c r="BG1116" s="393"/>
      <c r="BH1116" s="393"/>
      <c r="BI1116" s="393"/>
      <c r="BJ1116" s="393"/>
      <c r="BK1116" s="393"/>
      <c r="BL1116" s="393"/>
      <c r="BM1116" s="393"/>
      <c r="BN1116" s="393"/>
      <c r="BO1116" s="393"/>
      <c r="BP1116"/>
      <c r="BQ1116"/>
    </row>
    <row r="1117" spans="1:69" s="158" customFormat="1" ht="12.75" x14ac:dyDescent="0.2">
      <c r="A1117" s="391"/>
      <c r="B1117" s="394">
        <v>599</v>
      </c>
      <c r="C1117" s="493" t="s">
        <v>604</v>
      </c>
      <c r="D1117" s="486" t="s">
        <v>1609</v>
      </c>
      <c r="E1117" s="486"/>
      <c r="F1117" s="486"/>
      <c r="G1117" s="486"/>
      <c r="H1117" s="487" t="s">
        <v>170</v>
      </c>
      <c r="I1117" s="391"/>
      <c r="J1117" s="391"/>
      <c r="K1117" s="395">
        <v>15153.46</v>
      </c>
      <c r="L1117" s="395">
        <v>15153.46</v>
      </c>
      <c r="M1117" s="395">
        <v>15656.64</v>
      </c>
      <c r="N1117" s="395">
        <v>0</v>
      </c>
      <c r="O1117" s="395">
        <v>15656.64</v>
      </c>
      <c r="P1117" s="395">
        <v>15656.64</v>
      </c>
      <c r="Q1117" s="395">
        <v>15656.64</v>
      </c>
      <c r="R1117" s="395">
        <v>18622.349999999999</v>
      </c>
      <c r="S1117" s="395"/>
      <c r="T1117" s="395"/>
      <c r="U1117" s="395"/>
      <c r="V1117" s="395"/>
      <c r="W1117" s="395"/>
      <c r="X1117" s="395"/>
      <c r="Y1117" s="395"/>
      <c r="Z1117" s="395"/>
      <c r="AA1117" s="395"/>
      <c r="AB1117" s="395"/>
      <c r="AC1117" s="395"/>
      <c r="AD1117" s="395"/>
      <c r="AE1117" s="395"/>
      <c r="AF1117" s="395"/>
      <c r="AG1117" s="395"/>
      <c r="AH1117" s="395"/>
      <c r="AI1117" s="395"/>
      <c r="AJ1117" s="395"/>
      <c r="AK1117" s="395"/>
      <c r="AL1117" s="395"/>
      <c r="AM1117" s="395"/>
      <c r="AN1117" s="395"/>
      <c r="AO1117" s="395"/>
      <c r="AP1117" s="395">
        <v>18622.349999999999</v>
      </c>
      <c r="AQ1117" s="395"/>
      <c r="AR1117" s="395"/>
      <c r="AS1117" s="395"/>
      <c r="AT1117" s="395"/>
      <c r="AU1117" s="395"/>
      <c r="AV1117" s="395"/>
      <c r="AW1117" s="395"/>
      <c r="AX1117" s="395"/>
      <c r="AY1117" s="395"/>
      <c r="AZ1117" s="395"/>
      <c r="BA1117" s="395"/>
      <c r="BB1117" s="395"/>
      <c r="BC1117" s="395"/>
      <c r="BD1117" s="395"/>
      <c r="BE1117" s="395"/>
      <c r="BF1117" s="395"/>
      <c r="BG1117" s="395"/>
      <c r="BH1117" s="395"/>
      <c r="BI1117" s="395"/>
      <c r="BJ1117" s="395"/>
      <c r="BK1117" s="395"/>
      <c r="BL1117" s="398"/>
      <c r="BM1117" s="398"/>
      <c r="BN1117" s="398"/>
      <c r="BO1117" s="398"/>
      <c r="BP1117" s="77"/>
      <c r="BQ1117" s="77"/>
    </row>
    <row r="1118" spans="1:69" s="158" customFormat="1" ht="12.75" x14ac:dyDescent="0.2">
      <c r="A1118" s="390"/>
      <c r="B1118" s="390"/>
      <c r="C1118" s="493"/>
      <c r="D1118" s="486"/>
      <c r="E1118" s="486"/>
      <c r="F1118" s="486"/>
      <c r="G1118" s="486"/>
      <c r="H1118" s="487"/>
      <c r="I1118" s="400" t="s">
        <v>1604</v>
      </c>
      <c r="J1118" s="392">
        <v>4</v>
      </c>
      <c r="K1118" s="393"/>
      <c r="L1118" s="398">
        <v>0</v>
      </c>
      <c r="M1118" s="398">
        <v>15153.46</v>
      </c>
      <c r="N1118" s="398">
        <v>0</v>
      </c>
      <c r="O1118" s="398">
        <v>15153.46</v>
      </c>
      <c r="P1118" s="393"/>
      <c r="Q1118" s="398"/>
      <c r="R1118" s="393"/>
      <c r="S1118" s="393"/>
      <c r="T1118" s="393"/>
      <c r="U1118" s="393"/>
      <c r="V1118" s="393"/>
      <c r="W1118" s="393"/>
      <c r="X1118" s="393"/>
      <c r="Y1118" s="393"/>
      <c r="Z1118" s="393"/>
      <c r="AA1118" s="393"/>
      <c r="AB1118" s="393"/>
      <c r="AC1118" s="393"/>
      <c r="AD1118" s="393"/>
      <c r="AE1118" s="393"/>
      <c r="AF1118" s="393"/>
      <c r="AG1118" s="393"/>
      <c r="AH1118" s="393"/>
      <c r="AI1118" s="393"/>
      <c r="AJ1118" s="393"/>
      <c r="AK1118" s="393"/>
      <c r="AL1118" s="393"/>
      <c r="AM1118" s="393"/>
      <c r="AN1118" s="393"/>
      <c r="AO1118" s="393"/>
      <c r="AP1118" s="399">
        <v>4</v>
      </c>
      <c r="AQ1118" s="393"/>
      <c r="AR1118" s="393"/>
      <c r="AS1118" s="393"/>
      <c r="AT1118" s="393"/>
      <c r="AU1118" s="393"/>
      <c r="AV1118" s="393"/>
      <c r="AW1118" s="393"/>
      <c r="AX1118" s="393"/>
      <c r="AY1118" s="393"/>
      <c r="AZ1118" s="393"/>
      <c r="BA1118" s="393"/>
      <c r="BB1118" s="393"/>
      <c r="BC1118" s="393"/>
      <c r="BD1118" s="393"/>
      <c r="BE1118" s="393"/>
      <c r="BF1118" s="393"/>
      <c r="BG1118" s="393"/>
      <c r="BH1118" s="393"/>
      <c r="BI1118" s="393"/>
      <c r="BJ1118" s="393"/>
      <c r="BK1118" s="393"/>
      <c r="BL1118" s="393"/>
      <c r="BM1118" s="393"/>
      <c r="BN1118" s="393"/>
      <c r="BO1118" s="393"/>
      <c r="BP1118"/>
      <c r="BQ1118"/>
    </row>
    <row r="1119" spans="1:69" s="158" customFormat="1" ht="12.75" x14ac:dyDescent="0.2">
      <c r="A1119" s="391"/>
      <c r="B1119" s="394">
        <v>600</v>
      </c>
      <c r="C1119" s="493" t="s">
        <v>604</v>
      </c>
      <c r="D1119" s="486" t="s">
        <v>1610</v>
      </c>
      <c r="E1119" s="486"/>
      <c r="F1119" s="486"/>
      <c r="G1119" s="486"/>
      <c r="H1119" s="487" t="s">
        <v>149</v>
      </c>
      <c r="I1119" s="391"/>
      <c r="J1119" s="391"/>
      <c r="K1119" s="395">
        <v>163.1</v>
      </c>
      <c r="L1119" s="395">
        <v>163.1</v>
      </c>
      <c r="M1119" s="395">
        <v>168.52</v>
      </c>
      <c r="N1119" s="395">
        <v>0</v>
      </c>
      <c r="O1119" s="395">
        <v>168.52</v>
      </c>
      <c r="P1119" s="395">
        <v>168.52</v>
      </c>
      <c r="Q1119" s="395">
        <v>168.52</v>
      </c>
      <c r="R1119" s="395">
        <v>200.44</v>
      </c>
      <c r="S1119" s="395"/>
      <c r="T1119" s="395"/>
      <c r="U1119" s="395"/>
      <c r="V1119" s="395"/>
      <c r="W1119" s="395"/>
      <c r="X1119" s="395"/>
      <c r="Y1119" s="395"/>
      <c r="Z1119" s="395"/>
      <c r="AA1119" s="395"/>
      <c r="AB1119" s="395"/>
      <c r="AC1119" s="395"/>
      <c r="AD1119" s="395"/>
      <c r="AE1119" s="395"/>
      <c r="AF1119" s="395"/>
      <c r="AG1119" s="395"/>
      <c r="AH1119" s="395"/>
      <c r="AI1119" s="395"/>
      <c r="AJ1119" s="395"/>
      <c r="AK1119" s="395"/>
      <c r="AL1119" s="395"/>
      <c r="AM1119" s="395"/>
      <c r="AN1119" s="395"/>
      <c r="AO1119" s="395"/>
      <c r="AP1119" s="395">
        <v>200.44</v>
      </c>
      <c r="AQ1119" s="395"/>
      <c r="AR1119" s="395"/>
      <c r="AS1119" s="395"/>
      <c r="AT1119" s="395"/>
      <c r="AU1119" s="395"/>
      <c r="AV1119" s="395"/>
      <c r="AW1119" s="395"/>
      <c r="AX1119" s="395"/>
      <c r="AY1119" s="395"/>
      <c r="AZ1119" s="395"/>
      <c r="BA1119" s="395"/>
      <c r="BB1119" s="395"/>
      <c r="BC1119" s="395"/>
      <c r="BD1119" s="395"/>
      <c r="BE1119" s="395"/>
      <c r="BF1119" s="395"/>
      <c r="BG1119" s="395"/>
      <c r="BH1119" s="395"/>
      <c r="BI1119" s="395"/>
      <c r="BJ1119" s="395"/>
      <c r="BK1119" s="395"/>
      <c r="BL1119" s="398"/>
      <c r="BM1119" s="398"/>
      <c r="BN1119" s="398"/>
      <c r="BO1119" s="398"/>
      <c r="BP1119" s="77"/>
      <c r="BQ1119" s="77"/>
    </row>
    <row r="1120" spans="1:69" s="158" customFormat="1" ht="12.75" x14ac:dyDescent="0.2">
      <c r="A1120" s="390"/>
      <c r="B1120" s="390"/>
      <c r="C1120" s="493"/>
      <c r="D1120" s="486"/>
      <c r="E1120" s="486"/>
      <c r="F1120" s="486"/>
      <c r="G1120" s="486"/>
      <c r="H1120" s="487"/>
      <c r="I1120" s="396" t="s">
        <v>102</v>
      </c>
      <c r="J1120" s="392">
        <v>4</v>
      </c>
      <c r="K1120" s="393"/>
      <c r="L1120" s="398">
        <v>0</v>
      </c>
      <c r="M1120" s="398">
        <v>163.1</v>
      </c>
      <c r="N1120" s="398">
        <v>0</v>
      </c>
      <c r="O1120" s="398">
        <v>163.1</v>
      </c>
      <c r="P1120" s="393"/>
      <c r="Q1120" s="398"/>
      <c r="R1120" s="393"/>
      <c r="S1120" s="393"/>
      <c r="T1120" s="393"/>
      <c r="U1120" s="393"/>
      <c r="V1120" s="393"/>
      <c r="W1120" s="393"/>
      <c r="X1120" s="393"/>
      <c r="Y1120" s="393"/>
      <c r="Z1120" s="393"/>
      <c r="AA1120" s="393"/>
      <c r="AB1120" s="393"/>
      <c r="AC1120" s="393"/>
      <c r="AD1120" s="393"/>
      <c r="AE1120" s="393"/>
      <c r="AF1120" s="393"/>
      <c r="AG1120" s="393"/>
      <c r="AH1120" s="393"/>
      <c r="AI1120" s="393"/>
      <c r="AJ1120" s="393"/>
      <c r="AK1120" s="393"/>
      <c r="AL1120" s="393"/>
      <c r="AM1120" s="393"/>
      <c r="AN1120" s="393"/>
      <c r="AO1120" s="393"/>
      <c r="AP1120" s="399">
        <v>4</v>
      </c>
      <c r="AQ1120" s="393"/>
      <c r="AR1120" s="393"/>
      <c r="AS1120" s="393"/>
      <c r="AT1120" s="393"/>
      <c r="AU1120" s="393"/>
      <c r="AV1120" s="393"/>
      <c r="AW1120" s="393"/>
      <c r="AX1120" s="393"/>
      <c r="AY1120" s="393"/>
      <c r="AZ1120" s="393"/>
      <c r="BA1120" s="393"/>
      <c r="BB1120" s="393"/>
      <c r="BC1120" s="393"/>
      <c r="BD1120" s="393"/>
      <c r="BE1120" s="393"/>
      <c r="BF1120" s="393"/>
      <c r="BG1120" s="393"/>
      <c r="BH1120" s="393"/>
      <c r="BI1120" s="393"/>
      <c r="BJ1120" s="393"/>
      <c r="BK1120" s="393"/>
      <c r="BL1120" s="393"/>
      <c r="BM1120" s="393"/>
      <c r="BN1120" s="393"/>
      <c r="BO1120" s="393"/>
      <c r="BP1120"/>
      <c r="BQ1120"/>
    </row>
    <row r="1121" spans="1:68" s="158" customFormat="1" x14ac:dyDescent="0.2">
      <c r="B1121" s="157"/>
      <c r="D1121" s="158" t="s">
        <v>1614</v>
      </c>
      <c r="J1121" s="159"/>
      <c r="K1121" s="159">
        <f>K1114+K1099+K1094+K1089+K1074+K1071+K1066+K1063+K1058+K1053+K1050+K1039</f>
        <v>49533.319999999985</v>
      </c>
      <c r="L1121" s="159">
        <f t="shared" ref="L1121:BO1121" si="30">L1114+L1099+L1094+L1089+L1074+L1071+L1066+L1063+L1058+L1053+L1050+L1039</f>
        <v>49605.329999999994</v>
      </c>
      <c r="M1121" s="159">
        <f t="shared" si="30"/>
        <v>51178.1</v>
      </c>
      <c r="N1121" s="159">
        <f t="shared" si="30"/>
        <v>0</v>
      </c>
      <c r="O1121" s="159">
        <f t="shared" si="30"/>
        <v>51178.1</v>
      </c>
      <c r="P1121" s="159">
        <f t="shared" si="30"/>
        <v>51178.1</v>
      </c>
      <c r="Q1121" s="159">
        <f t="shared" si="30"/>
        <v>51252.489999999991</v>
      </c>
      <c r="R1121" s="159">
        <f t="shared" si="30"/>
        <v>62501.130000000005</v>
      </c>
      <c r="S1121" s="159">
        <f t="shared" si="30"/>
        <v>0</v>
      </c>
      <c r="T1121" s="159">
        <f t="shared" si="30"/>
        <v>0</v>
      </c>
      <c r="U1121" s="159">
        <f t="shared" si="30"/>
        <v>0</v>
      </c>
      <c r="V1121" s="159">
        <f t="shared" si="30"/>
        <v>0</v>
      </c>
      <c r="W1121" s="159">
        <f t="shared" si="30"/>
        <v>0</v>
      </c>
      <c r="X1121" s="159">
        <f t="shared" si="30"/>
        <v>0</v>
      </c>
      <c r="Y1121" s="159">
        <f t="shared" si="30"/>
        <v>0</v>
      </c>
      <c r="Z1121" s="159">
        <f t="shared" si="30"/>
        <v>0</v>
      </c>
      <c r="AA1121" s="159">
        <f t="shared" si="30"/>
        <v>0</v>
      </c>
      <c r="AB1121" s="159">
        <f t="shared" si="30"/>
        <v>0</v>
      </c>
      <c r="AC1121" s="159">
        <f t="shared" si="30"/>
        <v>0</v>
      </c>
      <c r="AD1121" s="159">
        <f t="shared" si="30"/>
        <v>0</v>
      </c>
      <c r="AE1121" s="159">
        <f t="shared" si="30"/>
        <v>0</v>
      </c>
      <c r="AF1121" s="159">
        <f t="shared" si="30"/>
        <v>0</v>
      </c>
      <c r="AG1121" s="159">
        <f t="shared" si="30"/>
        <v>0</v>
      </c>
      <c r="AH1121" s="159">
        <f t="shared" si="30"/>
        <v>0</v>
      </c>
      <c r="AI1121" s="159">
        <f t="shared" si="30"/>
        <v>0</v>
      </c>
      <c r="AJ1121" s="159">
        <f t="shared" si="30"/>
        <v>0</v>
      </c>
      <c r="AK1121" s="159">
        <f t="shared" si="30"/>
        <v>2081.67</v>
      </c>
      <c r="AL1121" s="159">
        <f t="shared" si="30"/>
        <v>432.53</v>
      </c>
      <c r="AM1121" s="159">
        <f t="shared" si="30"/>
        <v>0</v>
      </c>
      <c r="AN1121" s="159">
        <f t="shared" si="30"/>
        <v>0</v>
      </c>
      <c r="AO1121" s="159">
        <f t="shared" si="30"/>
        <v>440.62</v>
      </c>
      <c r="AP1121" s="159">
        <f t="shared" si="30"/>
        <v>27962.899999999994</v>
      </c>
      <c r="AQ1121" s="159">
        <f t="shared" si="30"/>
        <v>2016.52</v>
      </c>
      <c r="AR1121" s="159">
        <f t="shared" si="30"/>
        <v>2029.6299999999997</v>
      </c>
      <c r="AS1121" s="159">
        <f t="shared" si="30"/>
        <v>0</v>
      </c>
      <c r="AT1121" s="159">
        <f t="shared" si="30"/>
        <v>0</v>
      </c>
      <c r="AU1121" s="159">
        <f t="shared" si="30"/>
        <v>0</v>
      </c>
      <c r="AV1121" s="159">
        <f t="shared" si="30"/>
        <v>19344.11</v>
      </c>
      <c r="AW1121" s="159">
        <f t="shared" si="30"/>
        <v>0</v>
      </c>
      <c r="AX1121" s="159">
        <f t="shared" si="30"/>
        <v>0</v>
      </c>
      <c r="AY1121" s="159">
        <f t="shared" si="30"/>
        <v>0</v>
      </c>
      <c r="AZ1121" s="159">
        <f t="shared" si="30"/>
        <v>0</v>
      </c>
      <c r="BA1121" s="159">
        <f t="shared" si="30"/>
        <v>0</v>
      </c>
      <c r="BB1121" s="159">
        <f t="shared" si="30"/>
        <v>0</v>
      </c>
      <c r="BC1121" s="159">
        <f t="shared" si="30"/>
        <v>0</v>
      </c>
      <c r="BD1121" s="159">
        <f t="shared" si="30"/>
        <v>2193.7199999999998</v>
      </c>
      <c r="BE1121" s="159">
        <f t="shared" si="30"/>
        <v>0</v>
      </c>
      <c r="BF1121" s="159">
        <f t="shared" si="30"/>
        <v>2222.33</v>
      </c>
      <c r="BG1121" s="159">
        <f t="shared" si="30"/>
        <v>2236.7799999999997</v>
      </c>
      <c r="BH1121" s="159">
        <f t="shared" si="30"/>
        <v>0</v>
      </c>
      <c r="BI1121" s="159">
        <f t="shared" si="30"/>
        <v>0</v>
      </c>
      <c r="BJ1121" s="159">
        <f t="shared" si="30"/>
        <v>0</v>
      </c>
      <c r="BK1121" s="159">
        <f t="shared" si="30"/>
        <v>0</v>
      </c>
      <c r="BL1121" s="159">
        <f t="shared" si="30"/>
        <v>1540.32</v>
      </c>
      <c r="BM1121" s="159">
        <f t="shared" si="30"/>
        <v>0</v>
      </c>
      <c r="BN1121" s="159">
        <f t="shared" si="30"/>
        <v>0</v>
      </c>
      <c r="BO1121" s="159">
        <f t="shared" si="30"/>
        <v>0</v>
      </c>
    </row>
    <row r="1122" spans="1:68" s="158" customFormat="1" x14ac:dyDescent="0.2">
      <c r="A1122" s="158" t="s">
        <v>1626</v>
      </c>
      <c r="B1122" s="157"/>
      <c r="J1122" s="159"/>
      <c r="K1122" s="159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159"/>
      <c r="BN1122" s="159"/>
      <c r="BO1122" s="159"/>
    </row>
    <row r="1123" spans="1:68" s="416" customFormat="1" ht="27.95" customHeight="1" x14ac:dyDescent="0.2">
      <c r="A1123" s="384"/>
      <c r="B1123" s="384"/>
      <c r="C1123" s="385" t="s">
        <v>1627</v>
      </c>
      <c r="D1123" s="485" t="s">
        <v>1628</v>
      </c>
      <c r="E1123" s="485"/>
      <c r="F1123" s="485"/>
      <c r="G1123" s="485"/>
      <c r="H1123" s="384"/>
      <c r="I1123" s="384"/>
      <c r="J1123" s="384"/>
      <c r="K1123" s="386">
        <v>174.24</v>
      </c>
      <c r="L1123" s="386">
        <v>175.07</v>
      </c>
      <c r="M1123" s="386">
        <v>180.02999999999997</v>
      </c>
      <c r="N1123" s="386">
        <v>0</v>
      </c>
      <c r="O1123" s="386">
        <v>180.02999999999997</v>
      </c>
      <c r="P1123" s="386">
        <v>180.02999999999997</v>
      </c>
      <c r="Q1123" s="386">
        <v>180.89999999999998</v>
      </c>
      <c r="R1123" s="386">
        <v>206.95999999999998</v>
      </c>
      <c r="S1123" s="386">
        <v>0</v>
      </c>
      <c r="T1123" s="386">
        <v>0</v>
      </c>
      <c r="U1123" s="386">
        <v>0</v>
      </c>
      <c r="V1123" s="386">
        <v>0</v>
      </c>
      <c r="W1123" s="386">
        <v>0</v>
      </c>
      <c r="X1123" s="386">
        <v>0</v>
      </c>
      <c r="Y1123" s="386">
        <v>0</v>
      </c>
      <c r="Z1123" s="386">
        <v>0</v>
      </c>
      <c r="AA1123" s="386">
        <v>0</v>
      </c>
      <c r="AB1123" s="386">
        <v>0</v>
      </c>
      <c r="AC1123" s="386">
        <v>0</v>
      </c>
      <c r="AD1123" s="386">
        <v>0</v>
      </c>
      <c r="AE1123" s="386">
        <v>0</v>
      </c>
      <c r="AF1123" s="386">
        <v>0</v>
      </c>
      <c r="AG1123" s="386">
        <v>0</v>
      </c>
      <c r="AH1123" s="386">
        <v>0</v>
      </c>
      <c r="AI1123" s="386">
        <v>0</v>
      </c>
      <c r="AJ1123" s="386">
        <v>206.95999999999998</v>
      </c>
      <c r="AK1123" s="386">
        <v>0</v>
      </c>
      <c r="AL1123" s="386">
        <v>0</v>
      </c>
      <c r="AM1123" s="386">
        <v>0</v>
      </c>
      <c r="AN1123" s="386">
        <v>0</v>
      </c>
      <c r="AO1123" s="386">
        <v>0</v>
      </c>
      <c r="AP1123" s="386">
        <v>0</v>
      </c>
      <c r="AQ1123" s="386">
        <v>0</v>
      </c>
      <c r="AR1123" s="386">
        <v>0</v>
      </c>
      <c r="AS1123" s="386">
        <v>0</v>
      </c>
      <c r="AT1123" s="386">
        <v>0</v>
      </c>
      <c r="AU1123" s="386">
        <v>0</v>
      </c>
      <c r="AV1123" s="386">
        <v>0</v>
      </c>
      <c r="AW1123" s="386">
        <v>0</v>
      </c>
      <c r="AX1123" s="386">
        <v>0</v>
      </c>
      <c r="AY1123" s="386">
        <v>0</v>
      </c>
      <c r="AZ1123" s="386">
        <v>0</v>
      </c>
      <c r="BA1123" s="386">
        <v>0</v>
      </c>
      <c r="BB1123" s="386">
        <v>0</v>
      </c>
      <c r="BC1123" s="386">
        <v>0</v>
      </c>
      <c r="BD1123" s="386">
        <v>0</v>
      </c>
      <c r="BE1123" s="386">
        <v>0</v>
      </c>
      <c r="BF1123" s="386">
        <v>0</v>
      </c>
      <c r="BG1123" s="386">
        <v>0</v>
      </c>
      <c r="BH1123" s="386">
        <v>0</v>
      </c>
      <c r="BI1123" s="386">
        <v>0</v>
      </c>
      <c r="BJ1123" s="386">
        <v>0</v>
      </c>
      <c r="BK1123" s="386">
        <v>0</v>
      </c>
      <c r="BL1123" s="386">
        <v>0</v>
      </c>
      <c r="BM1123" s="386">
        <v>0</v>
      </c>
      <c r="BN1123" s="386">
        <v>0</v>
      </c>
      <c r="BO1123" s="386">
        <v>0</v>
      </c>
      <c r="BP1123" s="78">
        <v>0</v>
      </c>
    </row>
    <row r="1124" spans="1:68" s="77" customFormat="1" ht="14.1" customHeight="1" x14ac:dyDescent="0.2">
      <c r="A1124" s="415"/>
      <c r="B1124" s="394">
        <v>58</v>
      </c>
      <c r="C1124" s="430" t="s">
        <v>1629</v>
      </c>
      <c r="D1124" s="486" t="s">
        <v>128</v>
      </c>
      <c r="E1124" s="486"/>
      <c r="F1124" s="486"/>
      <c r="G1124" s="486"/>
      <c r="H1124" s="491" t="s">
        <v>828</v>
      </c>
      <c r="I1124" s="415"/>
      <c r="J1124" s="415"/>
      <c r="K1124" s="395">
        <v>26.99</v>
      </c>
      <c r="L1124" s="395">
        <v>27.17</v>
      </c>
      <c r="M1124" s="395">
        <v>27.89</v>
      </c>
      <c r="N1124" s="395">
        <v>0</v>
      </c>
      <c r="O1124" s="395">
        <v>27.89</v>
      </c>
      <c r="P1124" s="395">
        <v>27.89</v>
      </c>
      <c r="Q1124" s="395">
        <v>28.080000000000002</v>
      </c>
      <c r="R1124" s="395">
        <v>32.130000000000003</v>
      </c>
      <c r="S1124" s="395"/>
      <c r="T1124" s="395"/>
      <c r="U1124" s="395"/>
      <c r="V1124" s="395"/>
      <c r="W1124" s="395"/>
      <c r="X1124" s="395"/>
      <c r="Y1124" s="395"/>
      <c r="Z1124" s="395"/>
      <c r="AA1124" s="395"/>
      <c r="AB1124" s="395"/>
      <c r="AC1124" s="395"/>
      <c r="AD1124" s="395"/>
      <c r="AE1124" s="395"/>
      <c r="AF1124" s="395"/>
      <c r="AG1124" s="395"/>
      <c r="AH1124" s="395"/>
      <c r="AI1124" s="395"/>
      <c r="AJ1124" s="395">
        <v>32.130000000000003</v>
      </c>
      <c r="AK1124" s="395"/>
      <c r="AL1124" s="395"/>
      <c r="AM1124" s="395"/>
      <c r="AN1124" s="395"/>
      <c r="AO1124" s="395"/>
      <c r="AP1124" s="395"/>
      <c r="AQ1124" s="395"/>
      <c r="AR1124" s="395"/>
      <c r="AS1124" s="395"/>
      <c r="AT1124" s="395"/>
      <c r="AU1124" s="395"/>
      <c r="AV1124" s="395"/>
      <c r="AW1124" s="395"/>
      <c r="AX1124" s="395"/>
      <c r="AY1124" s="395"/>
      <c r="AZ1124" s="395"/>
      <c r="BA1124" s="395"/>
      <c r="BB1124" s="395"/>
      <c r="BC1124" s="395"/>
      <c r="BD1124" s="395"/>
      <c r="BE1124" s="395"/>
      <c r="BF1124" s="395"/>
      <c r="BG1124" s="395"/>
      <c r="BH1124" s="395"/>
      <c r="BI1124" s="395"/>
      <c r="BJ1124" s="395"/>
      <c r="BK1124" s="395"/>
      <c r="BL1124" s="398"/>
      <c r="BM1124" s="398"/>
      <c r="BN1124" s="398"/>
      <c r="BO1124" s="398"/>
    </row>
    <row r="1125" spans="1:68" s="416" customFormat="1" ht="14.1" customHeight="1" x14ac:dyDescent="0.2">
      <c r="A1125" s="390"/>
      <c r="B1125" s="390"/>
      <c r="C1125" s="430"/>
      <c r="D1125" s="486"/>
      <c r="E1125" s="486"/>
      <c r="F1125" s="486"/>
      <c r="G1125" s="486"/>
      <c r="H1125" s="491"/>
      <c r="I1125" s="396" t="s">
        <v>1630</v>
      </c>
      <c r="J1125" s="392">
        <v>2</v>
      </c>
      <c r="K1125" s="393"/>
      <c r="L1125" s="398">
        <v>0.18000000000000327</v>
      </c>
      <c r="M1125" s="398">
        <v>26.99</v>
      </c>
      <c r="N1125" s="398">
        <v>0</v>
      </c>
      <c r="O1125" s="398">
        <v>26.99</v>
      </c>
      <c r="P1125" s="393"/>
      <c r="Q1125" s="398">
        <v>0.19</v>
      </c>
      <c r="R1125" s="393"/>
      <c r="S1125" s="393"/>
      <c r="T1125" s="393"/>
      <c r="U1125" s="393"/>
      <c r="V1125" s="393"/>
      <c r="W1125" s="393"/>
      <c r="X1125" s="393"/>
      <c r="Y1125" s="393"/>
      <c r="Z1125" s="393"/>
      <c r="AA1125" s="393"/>
      <c r="AB1125" s="393"/>
      <c r="AC1125" s="393"/>
      <c r="AD1125" s="393"/>
      <c r="AE1125" s="393"/>
      <c r="AF1125" s="393"/>
      <c r="AG1125" s="393"/>
      <c r="AH1125" s="393"/>
      <c r="AI1125" s="393"/>
      <c r="AJ1125" s="399">
        <v>2</v>
      </c>
      <c r="AK1125" s="393"/>
      <c r="AL1125" s="393"/>
      <c r="AM1125" s="393"/>
      <c r="AN1125" s="393"/>
      <c r="AO1125" s="393"/>
      <c r="AP1125" s="393"/>
      <c r="AQ1125" s="393"/>
      <c r="AR1125" s="393"/>
      <c r="AS1125" s="393"/>
      <c r="AT1125" s="393"/>
      <c r="AU1125" s="393"/>
      <c r="AV1125" s="393"/>
      <c r="AW1125" s="393"/>
      <c r="AX1125" s="393"/>
      <c r="AY1125" s="393"/>
      <c r="AZ1125" s="393"/>
      <c r="BA1125" s="393"/>
      <c r="BB1125" s="393"/>
      <c r="BC1125" s="393"/>
      <c r="BD1125" s="393"/>
      <c r="BE1125" s="393"/>
      <c r="BF1125" s="393"/>
      <c r="BG1125" s="393"/>
      <c r="BH1125" s="393"/>
      <c r="BI1125" s="393"/>
      <c r="BJ1125" s="393"/>
      <c r="BK1125" s="393"/>
      <c r="BL1125" s="393"/>
      <c r="BM1125" s="393"/>
      <c r="BN1125" s="393"/>
      <c r="BO1125" s="393"/>
    </row>
    <row r="1126" spans="1:68" s="77" customFormat="1" ht="14.1" customHeight="1" x14ac:dyDescent="0.2">
      <c r="A1126" s="415"/>
      <c r="B1126" s="394">
        <v>59</v>
      </c>
      <c r="C1126" s="430" t="s">
        <v>1629</v>
      </c>
      <c r="D1126" s="486" t="s">
        <v>1631</v>
      </c>
      <c r="E1126" s="486"/>
      <c r="F1126" s="486"/>
      <c r="G1126" s="486"/>
      <c r="H1126" s="487" t="s">
        <v>1278</v>
      </c>
      <c r="I1126" s="415"/>
      <c r="J1126" s="415"/>
      <c r="K1126" s="395">
        <v>42.25</v>
      </c>
      <c r="L1126" s="395">
        <v>42.3</v>
      </c>
      <c r="M1126" s="395">
        <v>43.65</v>
      </c>
      <c r="N1126" s="395">
        <v>0</v>
      </c>
      <c r="O1126" s="395">
        <v>43.65</v>
      </c>
      <c r="P1126" s="395">
        <v>43.65</v>
      </c>
      <c r="Q1126" s="395">
        <v>43.699999999999996</v>
      </c>
      <c r="R1126" s="395">
        <v>50</v>
      </c>
      <c r="S1126" s="395"/>
      <c r="T1126" s="395"/>
      <c r="U1126" s="395"/>
      <c r="V1126" s="395"/>
      <c r="W1126" s="395"/>
      <c r="X1126" s="395"/>
      <c r="Y1126" s="395"/>
      <c r="Z1126" s="395"/>
      <c r="AA1126" s="395"/>
      <c r="AB1126" s="395"/>
      <c r="AC1126" s="395"/>
      <c r="AD1126" s="395"/>
      <c r="AE1126" s="395"/>
      <c r="AF1126" s="395"/>
      <c r="AG1126" s="395"/>
      <c r="AH1126" s="395"/>
      <c r="AI1126" s="395"/>
      <c r="AJ1126" s="395">
        <v>50</v>
      </c>
      <c r="AK1126" s="395"/>
      <c r="AL1126" s="395"/>
      <c r="AM1126" s="395"/>
      <c r="AN1126" s="395"/>
      <c r="AO1126" s="395"/>
      <c r="AP1126" s="395"/>
      <c r="AQ1126" s="395"/>
      <c r="AR1126" s="395"/>
      <c r="AS1126" s="395"/>
      <c r="AT1126" s="395"/>
      <c r="AU1126" s="395"/>
      <c r="AV1126" s="395"/>
      <c r="AW1126" s="395"/>
      <c r="AX1126" s="395"/>
      <c r="AY1126" s="395"/>
      <c r="AZ1126" s="395"/>
      <c r="BA1126" s="395"/>
      <c r="BB1126" s="395"/>
      <c r="BC1126" s="395"/>
      <c r="BD1126" s="395"/>
      <c r="BE1126" s="395"/>
      <c r="BF1126" s="395"/>
      <c r="BG1126" s="395"/>
      <c r="BH1126" s="395"/>
      <c r="BI1126" s="395"/>
      <c r="BJ1126" s="395"/>
      <c r="BK1126" s="395"/>
      <c r="BL1126" s="398"/>
      <c r="BM1126" s="398"/>
      <c r="BN1126" s="398"/>
      <c r="BO1126" s="398"/>
    </row>
    <row r="1127" spans="1:68" s="416" customFormat="1" ht="27.95" customHeight="1" x14ac:dyDescent="0.2">
      <c r="A1127" s="390"/>
      <c r="B1127" s="390"/>
      <c r="C1127" s="430"/>
      <c r="D1127" s="486"/>
      <c r="E1127" s="486"/>
      <c r="F1127" s="486"/>
      <c r="G1127" s="486"/>
      <c r="H1127" s="487"/>
      <c r="I1127" s="396" t="s">
        <v>178</v>
      </c>
      <c r="J1127" s="392">
        <v>9.7599999999999996E-3</v>
      </c>
      <c r="K1127" s="393"/>
      <c r="L1127" s="398">
        <v>4.9999999999997158E-2</v>
      </c>
      <c r="M1127" s="398">
        <v>42.25</v>
      </c>
      <c r="N1127" s="398">
        <v>0</v>
      </c>
      <c r="O1127" s="398">
        <v>42.25</v>
      </c>
      <c r="P1127" s="393"/>
      <c r="Q1127" s="398">
        <v>0.05</v>
      </c>
      <c r="R1127" s="393"/>
      <c r="S1127" s="393"/>
      <c r="T1127" s="393"/>
      <c r="U1127" s="393"/>
      <c r="V1127" s="393"/>
      <c r="W1127" s="393"/>
      <c r="X1127" s="393"/>
      <c r="Y1127" s="393"/>
      <c r="Z1127" s="393"/>
      <c r="AA1127" s="393"/>
      <c r="AB1127" s="393"/>
      <c r="AC1127" s="393"/>
      <c r="AD1127" s="393"/>
      <c r="AE1127" s="393"/>
      <c r="AF1127" s="393"/>
      <c r="AG1127" s="393"/>
      <c r="AH1127" s="393"/>
      <c r="AI1127" s="393"/>
      <c r="AJ1127" s="399">
        <v>9.7599999999999996E-3</v>
      </c>
      <c r="AK1127" s="393"/>
      <c r="AL1127" s="393"/>
      <c r="AM1127" s="393"/>
      <c r="AN1127" s="393"/>
      <c r="AO1127" s="393"/>
      <c r="AP1127" s="393"/>
      <c r="AQ1127" s="393"/>
      <c r="AR1127" s="393"/>
      <c r="AS1127" s="393"/>
      <c r="AT1127" s="393"/>
      <c r="AU1127" s="393"/>
      <c r="AV1127" s="393"/>
      <c r="AW1127" s="393"/>
      <c r="AX1127" s="393"/>
      <c r="AY1127" s="393"/>
      <c r="AZ1127" s="393"/>
      <c r="BA1127" s="393"/>
      <c r="BB1127" s="393"/>
      <c r="BC1127" s="393"/>
      <c r="BD1127" s="393"/>
      <c r="BE1127" s="393"/>
      <c r="BF1127" s="393"/>
      <c r="BG1127" s="393"/>
      <c r="BH1127" s="393"/>
      <c r="BI1127" s="393"/>
      <c r="BJ1127" s="393"/>
      <c r="BK1127" s="393"/>
      <c r="BL1127" s="393"/>
      <c r="BM1127" s="393"/>
      <c r="BN1127" s="393"/>
      <c r="BO1127" s="393"/>
    </row>
    <row r="1128" spans="1:68" s="77" customFormat="1" ht="14.1" customHeight="1" x14ac:dyDescent="0.2">
      <c r="A1128" s="415"/>
      <c r="B1128" s="394">
        <v>60</v>
      </c>
      <c r="C1128" s="430" t="s">
        <v>1629</v>
      </c>
      <c r="D1128" s="486" t="s">
        <v>1580</v>
      </c>
      <c r="E1128" s="486"/>
      <c r="F1128" s="486"/>
      <c r="G1128" s="486"/>
      <c r="H1128" s="491" t="s">
        <v>938</v>
      </c>
      <c r="I1128" s="415"/>
      <c r="J1128" s="415"/>
      <c r="K1128" s="395">
        <v>29.31</v>
      </c>
      <c r="L1128" s="395">
        <v>29.54</v>
      </c>
      <c r="M1128" s="395">
        <v>30.28</v>
      </c>
      <c r="N1128" s="395">
        <v>0</v>
      </c>
      <c r="O1128" s="395">
        <v>30.28</v>
      </c>
      <c r="P1128" s="395">
        <v>30.28</v>
      </c>
      <c r="Q1128" s="395">
        <v>30.52</v>
      </c>
      <c r="R1128" s="395">
        <v>34.909999999999997</v>
      </c>
      <c r="S1128" s="395"/>
      <c r="T1128" s="395"/>
      <c r="U1128" s="395"/>
      <c r="V1128" s="395"/>
      <c r="W1128" s="395"/>
      <c r="X1128" s="395"/>
      <c r="Y1128" s="395"/>
      <c r="Z1128" s="395"/>
      <c r="AA1128" s="395"/>
      <c r="AB1128" s="395"/>
      <c r="AC1128" s="395"/>
      <c r="AD1128" s="395"/>
      <c r="AE1128" s="395"/>
      <c r="AF1128" s="395"/>
      <c r="AG1128" s="395"/>
      <c r="AH1128" s="395"/>
      <c r="AI1128" s="395"/>
      <c r="AJ1128" s="395">
        <v>34.909999999999997</v>
      </c>
      <c r="AK1128" s="395"/>
      <c r="AL1128" s="395"/>
      <c r="AM1128" s="395"/>
      <c r="AN1128" s="395"/>
      <c r="AO1128" s="395"/>
      <c r="AP1128" s="395"/>
      <c r="AQ1128" s="395"/>
      <c r="AR1128" s="395"/>
      <c r="AS1128" s="395"/>
      <c r="AT1128" s="395"/>
      <c r="AU1128" s="395"/>
      <c r="AV1128" s="395"/>
      <c r="AW1128" s="395"/>
      <c r="AX1128" s="395"/>
      <c r="AY1128" s="395"/>
      <c r="AZ1128" s="395"/>
      <c r="BA1128" s="395"/>
      <c r="BB1128" s="395"/>
      <c r="BC1128" s="395"/>
      <c r="BD1128" s="395"/>
      <c r="BE1128" s="395"/>
      <c r="BF1128" s="395"/>
      <c r="BG1128" s="395"/>
      <c r="BH1128" s="395"/>
      <c r="BI1128" s="395"/>
      <c r="BJ1128" s="395"/>
      <c r="BK1128" s="395"/>
      <c r="BL1128" s="398"/>
      <c r="BM1128" s="398"/>
      <c r="BN1128" s="398"/>
      <c r="BO1128" s="398"/>
    </row>
    <row r="1129" spans="1:68" s="416" customFormat="1" ht="42" customHeight="1" x14ac:dyDescent="0.2">
      <c r="A1129" s="390"/>
      <c r="B1129" s="390"/>
      <c r="C1129" s="430"/>
      <c r="D1129" s="486"/>
      <c r="E1129" s="486"/>
      <c r="F1129" s="486"/>
      <c r="G1129" s="486"/>
      <c r="H1129" s="491"/>
      <c r="I1129" s="396" t="s">
        <v>1630</v>
      </c>
      <c r="J1129" s="392">
        <v>7</v>
      </c>
      <c r="K1129" s="393"/>
      <c r="L1129" s="398">
        <v>0.23000000000000043</v>
      </c>
      <c r="M1129" s="398">
        <v>29.31</v>
      </c>
      <c r="N1129" s="398">
        <v>0</v>
      </c>
      <c r="O1129" s="398">
        <v>29.31</v>
      </c>
      <c r="P1129" s="393"/>
      <c r="Q1129" s="398">
        <v>0.24</v>
      </c>
      <c r="R1129" s="393"/>
      <c r="S1129" s="393"/>
      <c r="T1129" s="393"/>
      <c r="U1129" s="393"/>
      <c r="V1129" s="393"/>
      <c r="W1129" s="393"/>
      <c r="X1129" s="393"/>
      <c r="Y1129" s="393"/>
      <c r="Z1129" s="393"/>
      <c r="AA1129" s="393"/>
      <c r="AB1129" s="393"/>
      <c r="AC1129" s="393"/>
      <c r="AD1129" s="393"/>
      <c r="AE1129" s="393"/>
      <c r="AF1129" s="393"/>
      <c r="AG1129" s="393"/>
      <c r="AH1129" s="393"/>
      <c r="AI1129" s="393"/>
      <c r="AJ1129" s="399">
        <v>7</v>
      </c>
      <c r="AK1129" s="393"/>
      <c r="AL1129" s="393"/>
      <c r="AM1129" s="393"/>
      <c r="AN1129" s="393"/>
      <c r="AO1129" s="393"/>
      <c r="AP1129" s="393"/>
      <c r="AQ1129" s="393"/>
      <c r="AR1129" s="393"/>
      <c r="AS1129" s="393"/>
      <c r="AT1129" s="393"/>
      <c r="AU1129" s="393"/>
      <c r="AV1129" s="393"/>
      <c r="AW1129" s="393"/>
      <c r="AX1129" s="393"/>
      <c r="AY1129" s="393"/>
      <c r="AZ1129" s="393"/>
      <c r="BA1129" s="393"/>
      <c r="BB1129" s="393"/>
      <c r="BC1129" s="393"/>
      <c r="BD1129" s="393"/>
      <c r="BE1129" s="393"/>
      <c r="BF1129" s="393"/>
      <c r="BG1129" s="393"/>
      <c r="BH1129" s="393"/>
      <c r="BI1129" s="393"/>
      <c r="BJ1129" s="393"/>
      <c r="BK1129" s="393"/>
      <c r="BL1129" s="393"/>
      <c r="BM1129" s="393"/>
      <c r="BN1129" s="393"/>
      <c r="BO1129" s="393"/>
    </row>
    <row r="1130" spans="1:68" s="77" customFormat="1" ht="14.1" customHeight="1" x14ac:dyDescent="0.2">
      <c r="A1130" s="415"/>
      <c r="B1130" s="394">
        <v>61</v>
      </c>
      <c r="C1130" s="430" t="s">
        <v>1629</v>
      </c>
      <c r="D1130" s="486" t="s">
        <v>131</v>
      </c>
      <c r="E1130" s="486"/>
      <c r="F1130" s="486"/>
      <c r="G1130" s="486"/>
      <c r="H1130" s="491" t="s">
        <v>1122</v>
      </c>
      <c r="I1130" s="415"/>
      <c r="J1130" s="415"/>
      <c r="K1130" s="395">
        <v>26.99</v>
      </c>
      <c r="L1130" s="395">
        <v>27.17</v>
      </c>
      <c r="M1130" s="395">
        <v>27.89</v>
      </c>
      <c r="N1130" s="395">
        <v>0</v>
      </c>
      <c r="O1130" s="395">
        <v>27.89</v>
      </c>
      <c r="P1130" s="395">
        <v>27.89</v>
      </c>
      <c r="Q1130" s="395">
        <v>28.080000000000002</v>
      </c>
      <c r="R1130" s="395">
        <v>32.130000000000003</v>
      </c>
      <c r="S1130" s="395"/>
      <c r="T1130" s="395"/>
      <c r="U1130" s="395"/>
      <c r="V1130" s="395"/>
      <c r="W1130" s="395"/>
      <c r="X1130" s="395"/>
      <c r="Y1130" s="395"/>
      <c r="Z1130" s="395"/>
      <c r="AA1130" s="395"/>
      <c r="AB1130" s="395"/>
      <c r="AC1130" s="395"/>
      <c r="AD1130" s="395"/>
      <c r="AE1130" s="395"/>
      <c r="AF1130" s="395"/>
      <c r="AG1130" s="395"/>
      <c r="AH1130" s="395"/>
      <c r="AI1130" s="395"/>
      <c r="AJ1130" s="395">
        <v>32.130000000000003</v>
      </c>
      <c r="AK1130" s="395"/>
      <c r="AL1130" s="395"/>
      <c r="AM1130" s="395"/>
      <c r="AN1130" s="395"/>
      <c r="AO1130" s="395"/>
      <c r="AP1130" s="395"/>
      <c r="AQ1130" s="395"/>
      <c r="AR1130" s="395"/>
      <c r="AS1130" s="395"/>
      <c r="AT1130" s="395"/>
      <c r="AU1130" s="395"/>
      <c r="AV1130" s="395"/>
      <c r="AW1130" s="395"/>
      <c r="AX1130" s="395"/>
      <c r="AY1130" s="395"/>
      <c r="AZ1130" s="395"/>
      <c r="BA1130" s="395"/>
      <c r="BB1130" s="395"/>
      <c r="BC1130" s="395"/>
      <c r="BD1130" s="395"/>
      <c r="BE1130" s="395"/>
      <c r="BF1130" s="395"/>
      <c r="BG1130" s="395"/>
      <c r="BH1130" s="395"/>
      <c r="BI1130" s="395"/>
      <c r="BJ1130" s="395"/>
      <c r="BK1130" s="395"/>
      <c r="BL1130" s="398"/>
      <c r="BM1130" s="398"/>
      <c r="BN1130" s="398"/>
      <c r="BO1130" s="398"/>
    </row>
    <row r="1131" spans="1:68" s="416" customFormat="1" ht="14.1" customHeight="1" x14ac:dyDescent="0.2">
      <c r="A1131" s="390"/>
      <c r="B1131" s="390"/>
      <c r="C1131" s="430"/>
      <c r="D1131" s="486"/>
      <c r="E1131" s="486"/>
      <c r="F1131" s="486"/>
      <c r="G1131" s="486"/>
      <c r="H1131" s="491"/>
      <c r="I1131" s="396" t="s">
        <v>1630</v>
      </c>
      <c r="J1131" s="392">
        <v>0.02</v>
      </c>
      <c r="K1131" s="393"/>
      <c r="L1131" s="398">
        <v>0.18000000000000327</v>
      </c>
      <c r="M1131" s="398">
        <v>26.99</v>
      </c>
      <c r="N1131" s="398">
        <v>0</v>
      </c>
      <c r="O1131" s="398">
        <v>26.99</v>
      </c>
      <c r="P1131" s="393"/>
      <c r="Q1131" s="398">
        <v>0.19</v>
      </c>
      <c r="R1131" s="393"/>
      <c r="S1131" s="393"/>
      <c r="T1131" s="393"/>
      <c r="U1131" s="393"/>
      <c r="V1131" s="393"/>
      <c r="W1131" s="393"/>
      <c r="X1131" s="393"/>
      <c r="Y1131" s="393"/>
      <c r="Z1131" s="393"/>
      <c r="AA1131" s="393"/>
      <c r="AB1131" s="393"/>
      <c r="AC1131" s="393"/>
      <c r="AD1131" s="393"/>
      <c r="AE1131" s="393"/>
      <c r="AF1131" s="393"/>
      <c r="AG1131" s="393"/>
      <c r="AH1131" s="393"/>
      <c r="AI1131" s="393"/>
      <c r="AJ1131" s="399">
        <v>0.02</v>
      </c>
      <c r="AK1131" s="393"/>
      <c r="AL1131" s="393"/>
      <c r="AM1131" s="393"/>
      <c r="AN1131" s="393"/>
      <c r="AO1131" s="393"/>
      <c r="AP1131" s="393"/>
      <c r="AQ1131" s="393"/>
      <c r="AR1131" s="393"/>
      <c r="AS1131" s="393"/>
      <c r="AT1131" s="393"/>
      <c r="AU1131" s="393"/>
      <c r="AV1131" s="393"/>
      <c r="AW1131" s="393"/>
      <c r="AX1131" s="393"/>
      <c r="AY1131" s="393"/>
      <c r="AZ1131" s="393"/>
      <c r="BA1131" s="393"/>
      <c r="BB1131" s="393"/>
      <c r="BC1131" s="393"/>
      <c r="BD1131" s="393"/>
      <c r="BE1131" s="393"/>
      <c r="BF1131" s="393"/>
      <c r="BG1131" s="393"/>
      <c r="BH1131" s="393"/>
      <c r="BI1131" s="393"/>
      <c r="BJ1131" s="393"/>
      <c r="BK1131" s="393"/>
      <c r="BL1131" s="393"/>
      <c r="BM1131" s="393"/>
      <c r="BN1131" s="393"/>
      <c r="BO1131" s="393"/>
    </row>
    <row r="1132" spans="1:68" s="77" customFormat="1" ht="14.1" customHeight="1" x14ac:dyDescent="0.2">
      <c r="A1132" s="415"/>
      <c r="B1132" s="394">
        <v>62</v>
      </c>
      <c r="C1132" s="430" t="s">
        <v>1629</v>
      </c>
      <c r="D1132" s="492" t="s">
        <v>1632</v>
      </c>
      <c r="E1132" s="492"/>
      <c r="F1132" s="492"/>
      <c r="G1132" s="492"/>
      <c r="H1132" s="491" t="s">
        <v>1633</v>
      </c>
      <c r="I1132" s="415"/>
      <c r="J1132" s="415"/>
      <c r="K1132" s="395">
        <v>27.74</v>
      </c>
      <c r="L1132" s="395">
        <v>27.77</v>
      </c>
      <c r="M1132" s="395">
        <v>28.66</v>
      </c>
      <c r="N1132" s="395">
        <v>0</v>
      </c>
      <c r="O1132" s="395">
        <v>28.66</v>
      </c>
      <c r="P1132" s="395">
        <v>28.66</v>
      </c>
      <c r="Q1132" s="395">
        <v>28.69</v>
      </c>
      <c r="R1132" s="395">
        <v>32.82</v>
      </c>
      <c r="S1132" s="395"/>
      <c r="T1132" s="395"/>
      <c r="U1132" s="395"/>
      <c r="V1132" s="395"/>
      <c r="W1132" s="395"/>
      <c r="X1132" s="395"/>
      <c r="Y1132" s="395"/>
      <c r="Z1132" s="395"/>
      <c r="AA1132" s="395"/>
      <c r="AB1132" s="395"/>
      <c r="AC1132" s="395"/>
      <c r="AD1132" s="395"/>
      <c r="AE1132" s="395"/>
      <c r="AF1132" s="395"/>
      <c r="AG1132" s="395"/>
      <c r="AH1132" s="395"/>
      <c r="AI1132" s="395"/>
      <c r="AJ1132" s="395">
        <v>32.82</v>
      </c>
      <c r="AK1132" s="395"/>
      <c r="AL1132" s="395"/>
      <c r="AM1132" s="395"/>
      <c r="AN1132" s="395"/>
      <c r="AO1132" s="395"/>
      <c r="AP1132" s="395"/>
      <c r="AQ1132" s="395"/>
      <c r="AR1132" s="395"/>
      <c r="AS1132" s="395"/>
      <c r="AT1132" s="395"/>
      <c r="AU1132" s="395"/>
      <c r="AV1132" s="395"/>
      <c r="AW1132" s="395"/>
      <c r="AX1132" s="395"/>
      <c r="AY1132" s="395"/>
      <c r="AZ1132" s="395"/>
      <c r="BA1132" s="395"/>
      <c r="BB1132" s="395"/>
      <c r="BC1132" s="395"/>
      <c r="BD1132" s="395"/>
      <c r="BE1132" s="395"/>
      <c r="BF1132" s="395"/>
      <c r="BG1132" s="395"/>
      <c r="BH1132" s="395"/>
      <c r="BI1132" s="395"/>
      <c r="BJ1132" s="395"/>
      <c r="BK1132" s="395"/>
      <c r="BL1132" s="398"/>
      <c r="BM1132" s="398"/>
      <c r="BN1132" s="398"/>
      <c r="BO1132" s="398"/>
    </row>
    <row r="1133" spans="1:68" s="416" customFormat="1" ht="14.1" customHeight="1" x14ac:dyDescent="0.2">
      <c r="A1133" s="390"/>
      <c r="B1133" s="390"/>
      <c r="C1133" s="430"/>
      <c r="D1133" s="492"/>
      <c r="E1133" s="492"/>
      <c r="F1133" s="492"/>
      <c r="G1133" s="492"/>
      <c r="H1133" s="491"/>
      <c r="I1133" s="396" t="s">
        <v>178</v>
      </c>
      <c r="J1133" s="392">
        <v>6.4099999999999999E-3</v>
      </c>
      <c r="K1133" s="393"/>
      <c r="L1133" s="398">
        <v>3.0000000000001137E-2</v>
      </c>
      <c r="M1133" s="398">
        <v>27.74</v>
      </c>
      <c r="N1133" s="398">
        <v>0</v>
      </c>
      <c r="O1133" s="398">
        <v>27.74</v>
      </c>
      <c r="P1133" s="393"/>
      <c r="Q1133" s="398">
        <v>0.03</v>
      </c>
      <c r="R1133" s="393"/>
      <c r="S1133" s="393"/>
      <c r="T1133" s="393"/>
      <c r="U1133" s="393"/>
      <c r="V1133" s="393"/>
      <c r="W1133" s="393"/>
      <c r="X1133" s="393"/>
      <c r="Y1133" s="393"/>
      <c r="Z1133" s="393"/>
      <c r="AA1133" s="393"/>
      <c r="AB1133" s="393"/>
      <c r="AC1133" s="393"/>
      <c r="AD1133" s="393"/>
      <c r="AE1133" s="393"/>
      <c r="AF1133" s="393"/>
      <c r="AG1133" s="393"/>
      <c r="AH1133" s="393"/>
      <c r="AI1133" s="393"/>
      <c r="AJ1133" s="399">
        <v>6.4099999999999999E-3</v>
      </c>
      <c r="AK1133" s="393"/>
      <c r="AL1133" s="393"/>
      <c r="AM1133" s="393"/>
      <c r="AN1133" s="393"/>
      <c r="AO1133" s="393"/>
      <c r="AP1133" s="393"/>
      <c r="AQ1133" s="393"/>
      <c r="AR1133" s="393"/>
      <c r="AS1133" s="393"/>
      <c r="AT1133" s="393"/>
      <c r="AU1133" s="393"/>
      <c r="AV1133" s="393"/>
      <c r="AW1133" s="393"/>
      <c r="AX1133" s="393"/>
      <c r="AY1133" s="393"/>
      <c r="AZ1133" s="393"/>
      <c r="BA1133" s="393"/>
      <c r="BB1133" s="393"/>
      <c r="BC1133" s="393"/>
      <c r="BD1133" s="393"/>
      <c r="BE1133" s="393"/>
      <c r="BF1133" s="393"/>
      <c r="BG1133" s="393"/>
      <c r="BH1133" s="393"/>
      <c r="BI1133" s="393"/>
      <c r="BJ1133" s="393"/>
      <c r="BK1133" s="393"/>
      <c r="BL1133" s="393"/>
      <c r="BM1133" s="393"/>
      <c r="BN1133" s="393"/>
      <c r="BO1133" s="393"/>
    </row>
    <row r="1134" spans="1:68" s="77" customFormat="1" ht="14.1" customHeight="1" x14ac:dyDescent="0.2">
      <c r="A1134" s="415"/>
      <c r="B1134" s="394">
        <v>63</v>
      </c>
      <c r="C1134" s="430" t="s">
        <v>1629</v>
      </c>
      <c r="D1134" s="486" t="s">
        <v>1580</v>
      </c>
      <c r="E1134" s="486"/>
      <c r="F1134" s="486"/>
      <c r="G1134" s="486"/>
      <c r="H1134" s="491" t="s">
        <v>1634</v>
      </c>
      <c r="I1134" s="415"/>
      <c r="J1134" s="415"/>
      <c r="K1134" s="395">
        <v>20.96</v>
      </c>
      <c r="L1134" s="395">
        <v>21.12</v>
      </c>
      <c r="M1134" s="395">
        <v>21.66</v>
      </c>
      <c r="N1134" s="395">
        <v>0</v>
      </c>
      <c r="O1134" s="395">
        <v>21.66</v>
      </c>
      <c r="P1134" s="395">
        <v>21.66</v>
      </c>
      <c r="Q1134" s="395">
        <v>21.830000000000002</v>
      </c>
      <c r="R1134" s="395">
        <v>24.97</v>
      </c>
      <c r="S1134" s="395"/>
      <c r="T1134" s="395"/>
      <c r="U1134" s="395"/>
      <c r="V1134" s="395"/>
      <c r="W1134" s="395"/>
      <c r="X1134" s="395"/>
      <c r="Y1134" s="395"/>
      <c r="Z1134" s="395"/>
      <c r="AA1134" s="395"/>
      <c r="AB1134" s="395"/>
      <c r="AC1134" s="395"/>
      <c r="AD1134" s="395"/>
      <c r="AE1134" s="395"/>
      <c r="AF1134" s="395"/>
      <c r="AG1134" s="395"/>
      <c r="AH1134" s="395"/>
      <c r="AI1134" s="395"/>
      <c r="AJ1134" s="395">
        <v>24.97</v>
      </c>
      <c r="AK1134" s="395"/>
      <c r="AL1134" s="395"/>
      <c r="AM1134" s="395"/>
      <c r="AN1134" s="395"/>
      <c r="AO1134" s="395"/>
      <c r="AP1134" s="395"/>
      <c r="AQ1134" s="395"/>
      <c r="AR1134" s="395"/>
      <c r="AS1134" s="395"/>
      <c r="AT1134" s="395"/>
      <c r="AU1134" s="395"/>
      <c r="AV1134" s="395"/>
      <c r="AW1134" s="395"/>
      <c r="AX1134" s="395"/>
      <c r="AY1134" s="395"/>
      <c r="AZ1134" s="395"/>
      <c r="BA1134" s="395"/>
      <c r="BB1134" s="395"/>
      <c r="BC1134" s="395"/>
      <c r="BD1134" s="395"/>
      <c r="BE1134" s="395"/>
      <c r="BF1134" s="395"/>
      <c r="BG1134" s="395"/>
      <c r="BH1134" s="395"/>
      <c r="BI1134" s="395"/>
      <c r="BJ1134" s="395"/>
      <c r="BK1134" s="395"/>
      <c r="BL1134" s="398"/>
      <c r="BM1134" s="398"/>
      <c r="BN1134" s="398"/>
      <c r="BO1134" s="398"/>
    </row>
    <row r="1135" spans="1:68" s="416" customFormat="1" ht="42" customHeight="1" x14ac:dyDescent="0.2">
      <c r="A1135" s="390"/>
      <c r="B1135" s="390"/>
      <c r="C1135" s="430"/>
      <c r="D1135" s="486"/>
      <c r="E1135" s="486"/>
      <c r="F1135" s="486"/>
      <c r="G1135" s="486"/>
      <c r="H1135" s="491"/>
      <c r="I1135" s="396" t="s">
        <v>1630</v>
      </c>
      <c r="J1135" s="392">
        <v>5</v>
      </c>
      <c r="K1135" s="393"/>
      <c r="L1135" s="398">
        <v>0.16000000000000014</v>
      </c>
      <c r="M1135" s="398">
        <v>20.96</v>
      </c>
      <c r="N1135" s="398">
        <v>0</v>
      </c>
      <c r="O1135" s="398">
        <v>20.96</v>
      </c>
      <c r="P1135" s="393"/>
      <c r="Q1135" s="398">
        <v>0.17</v>
      </c>
      <c r="R1135" s="393"/>
      <c r="S1135" s="393"/>
      <c r="T1135" s="393"/>
      <c r="U1135" s="393"/>
      <c r="V1135" s="393"/>
      <c r="W1135" s="393"/>
      <c r="X1135" s="393"/>
      <c r="Y1135" s="393"/>
      <c r="Z1135" s="393"/>
      <c r="AA1135" s="393"/>
      <c r="AB1135" s="393"/>
      <c r="AC1135" s="393"/>
      <c r="AD1135" s="393"/>
      <c r="AE1135" s="393"/>
      <c r="AF1135" s="393"/>
      <c r="AG1135" s="393"/>
      <c r="AH1135" s="393"/>
      <c r="AI1135" s="393"/>
      <c r="AJ1135" s="399">
        <v>5</v>
      </c>
      <c r="AK1135" s="393"/>
      <c r="AL1135" s="393"/>
      <c r="AM1135" s="393"/>
      <c r="AN1135" s="393"/>
      <c r="AO1135" s="393"/>
      <c r="AP1135" s="393"/>
      <c r="AQ1135" s="393"/>
      <c r="AR1135" s="393"/>
      <c r="AS1135" s="393"/>
      <c r="AT1135" s="393"/>
      <c r="AU1135" s="393"/>
      <c r="AV1135" s="393"/>
      <c r="AW1135" s="393"/>
      <c r="AX1135" s="393"/>
      <c r="AY1135" s="393"/>
      <c r="AZ1135" s="393"/>
      <c r="BA1135" s="393"/>
      <c r="BB1135" s="393"/>
      <c r="BC1135" s="393"/>
      <c r="BD1135" s="393"/>
      <c r="BE1135" s="393"/>
      <c r="BF1135" s="393"/>
      <c r="BG1135" s="393"/>
      <c r="BH1135" s="393"/>
      <c r="BI1135" s="393"/>
      <c r="BJ1135" s="393"/>
      <c r="BK1135" s="393"/>
      <c r="BL1135" s="393"/>
      <c r="BM1135" s="393"/>
      <c r="BN1135" s="393"/>
      <c r="BO1135" s="393"/>
    </row>
    <row r="1136" spans="1:68" s="416" customFormat="1" ht="42" customHeight="1" x14ac:dyDescent="0.2">
      <c r="A1136" s="384"/>
      <c r="B1136" s="384"/>
      <c r="C1136" s="385" t="s">
        <v>1635</v>
      </c>
      <c r="D1136" s="485" t="s">
        <v>1636</v>
      </c>
      <c r="E1136" s="485"/>
      <c r="F1136" s="485"/>
      <c r="G1136" s="485"/>
      <c r="H1136" s="384"/>
      <c r="I1136" s="384"/>
      <c r="J1136" s="384"/>
      <c r="K1136" s="386">
        <v>815.37</v>
      </c>
      <c r="L1136" s="386">
        <v>822.78</v>
      </c>
      <c r="M1136" s="386">
        <v>842.45</v>
      </c>
      <c r="N1136" s="386">
        <v>0</v>
      </c>
      <c r="O1136" s="386">
        <v>842.45</v>
      </c>
      <c r="P1136" s="386">
        <v>842.45</v>
      </c>
      <c r="Q1136" s="386">
        <v>850.11</v>
      </c>
      <c r="R1136" s="386">
        <v>978.91</v>
      </c>
      <c r="S1136" s="386">
        <v>0</v>
      </c>
      <c r="T1136" s="386">
        <v>0</v>
      </c>
      <c r="U1136" s="386">
        <v>0</v>
      </c>
      <c r="V1136" s="386">
        <v>0</v>
      </c>
      <c r="W1136" s="386">
        <v>0</v>
      </c>
      <c r="X1136" s="386">
        <v>0</v>
      </c>
      <c r="Y1136" s="386">
        <v>0</v>
      </c>
      <c r="Z1136" s="386">
        <v>0</v>
      </c>
      <c r="AA1136" s="386">
        <v>0</v>
      </c>
      <c r="AB1136" s="386">
        <v>0</v>
      </c>
      <c r="AC1136" s="386">
        <v>0</v>
      </c>
      <c r="AD1136" s="386">
        <v>0</v>
      </c>
      <c r="AE1136" s="386">
        <v>0</v>
      </c>
      <c r="AF1136" s="386">
        <v>0</v>
      </c>
      <c r="AG1136" s="386">
        <v>0</v>
      </c>
      <c r="AH1136" s="386">
        <v>0</v>
      </c>
      <c r="AI1136" s="386">
        <v>0</v>
      </c>
      <c r="AJ1136" s="386">
        <v>0</v>
      </c>
      <c r="AK1136" s="386">
        <v>978.91</v>
      </c>
      <c r="AL1136" s="386">
        <v>0</v>
      </c>
      <c r="AM1136" s="386">
        <v>0</v>
      </c>
      <c r="AN1136" s="386">
        <v>0</v>
      </c>
      <c r="AO1136" s="386">
        <v>0</v>
      </c>
      <c r="AP1136" s="386">
        <v>0</v>
      </c>
      <c r="AQ1136" s="386">
        <v>0</v>
      </c>
      <c r="AR1136" s="386">
        <v>0</v>
      </c>
      <c r="AS1136" s="386">
        <v>0</v>
      </c>
      <c r="AT1136" s="386">
        <v>0</v>
      </c>
      <c r="AU1136" s="386">
        <v>0</v>
      </c>
      <c r="AV1136" s="386">
        <v>0</v>
      </c>
      <c r="AW1136" s="386">
        <v>0</v>
      </c>
      <c r="AX1136" s="386">
        <v>0</v>
      </c>
      <c r="AY1136" s="386">
        <v>0</v>
      </c>
      <c r="AZ1136" s="386">
        <v>0</v>
      </c>
      <c r="BA1136" s="386">
        <v>0</v>
      </c>
      <c r="BB1136" s="386">
        <v>0</v>
      </c>
      <c r="BC1136" s="386">
        <v>0</v>
      </c>
      <c r="BD1136" s="386">
        <v>0</v>
      </c>
      <c r="BE1136" s="386">
        <v>0</v>
      </c>
      <c r="BF1136" s="386">
        <v>0</v>
      </c>
      <c r="BG1136" s="386">
        <v>0</v>
      </c>
      <c r="BH1136" s="386">
        <v>0</v>
      </c>
      <c r="BI1136" s="386">
        <v>0</v>
      </c>
      <c r="BJ1136" s="386">
        <v>0</v>
      </c>
      <c r="BK1136" s="386">
        <v>0</v>
      </c>
      <c r="BL1136" s="386">
        <v>0</v>
      </c>
      <c r="BM1136" s="386">
        <v>0</v>
      </c>
      <c r="BN1136" s="386">
        <v>0</v>
      </c>
      <c r="BO1136" s="386">
        <v>0</v>
      </c>
      <c r="BP1136" s="78">
        <v>0</v>
      </c>
    </row>
    <row r="1137" spans="1:68" s="77" customFormat="1" ht="14.1" customHeight="1" x14ac:dyDescent="0.2">
      <c r="A1137" s="415"/>
      <c r="B1137" s="394">
        <v>103</v>
      </c>
      <c r="C1137" s="430" t="s">
        <v>1551</v>
      </c>
      <c r="D1137" s="486" t="s">
        <v>1552</v>
      </c>
      <c r="E1137" s="486"/>
      <c r="F1137" s="486"/>
      <c r="G1137" s="486"/>
      <c r="H1137" s="487" t="s">
        <v>902</v>
      </c>
      <c r="I1137" s="415"/>
      <c r="J1137" s="415"/>
      <c r="K1137" s="395">
        <v>782.04</v>
      </c>
      <c r="L1137" s="395">
        <v>789.13</v>
      </c>
      <c r="M1137" s="395">
        <v>808.01</v>
      </c>
      <c r="N1137" s="395">
        <v>0</v>
      </c>
      <c r="O1137" s="395">
        <v>808.01</v>
      </c>
      <c r="P1137" s="395">
        <v>808.01</v>
      </c>
      <c r="Q1137" s="395">
        <v>815.34</v>
      </c>
      <c r="R1137" s="395">
        <v>938.87</v>
      </c>
      <c r="S1137" s="395"/>
      <c r="T1137" s="395"/>
      <c r="U1137" s="395"/>
      <c r="V1137" s="395"/>
      <c r="W1137" s="395"/>
      <c r="X1137" s="395"/>
      <c r="Y1137" s="395"/>
      <c r="Z1137" s="395"/>
      <c r="AA1137" s="395"/>
      <c r="AB1137" s="395"/>
      <c r="AC1137" s="395"/>
      <c r="AD1137" s="395"/>
      <c r="AE1137" s="395"/>
      <c r="AF1137" s="395"/>
      <c r="AG1137" s="395"/>
      <c r="AH1137" s="395"/>
      <c r="AI1137" s="395"/>
      <c r="AJ1137" s="395"/>
      <c r="AK1137" s="395">
        <v>938.87</v>
      </c>
      <c r="AL1137" s="395"/>
      <c r="AM1137" s="395"/>
      <c r="AN1137" s="395"/>
      <c r="AO1137" s="395"/>
      <c r="AP1137" s="395"/>
      <c r="AQ1137" s="395"/>
      <c r="AR1137" s="395"/>
      <c r="AS1137" s="395"/>
      <c r="AT1137" s="395"/>
      <c r="AU1137" s="395"/>
      <c r="AV1137" s="395"/>
      <c r="AW1137" s="395"/>
      <c r="AX1137" s="395"/>
      <c r="AY1137" s="395"/>
      <c r="AZ1137" s="395"/>
      <c r="BA1137" s="395"/>
      <c r="BB1137" s="395"/>
      <c r="BC1137" s="395"/>
      <c r="BD1137" s="395"/>
      <c r="BE1137" s="395"/>
      <c r="BF1137" s="395"/>
      <c r="BG1137" s="395"/>
      <c r="BH1137" s="395"/>
      <c r="BI1137" s="395"/>
      <c r="BJ1137" s="395"/>
      <c r="BK1137" s="395"/>
      <c r="BL1137" s="398"/>
      <c r="BM1137" s="398"/>
      <c r="BN1137" s="398"/>
      <c r="BO1137" s="398"/>
    </row>
    <row r="1138" spans="1:68" s="416" customFormat="1" ht="14.1" customHeight="1" x14ac:dyDescent="0.2">
      <c r="A1138" s="390"/>
      <c r="B1138" s="390"/>
      <c r="C1138" s="430"/>
      <c r="D1138" s="486"/>
      <c r="E1138" s="486"/>
      <c r="F1138" s="486"/>
      <c r="G1138" s="486"/>
      <c r="H1138" s="487"/>
      <c r="I1138" s="396" t="s">
        <v>1630</v>
      </c>
      <c r="J1138" s="392">
        <v>23.3736</v>
      </c>
      <c r="K1138" s="393"/>
      <c r="L1138" s="398">
        <v>7.0900000000000318</v>
      </c>
      <c r="M1138" s="398">
        <v>782.04</v>
      </c>
      <c r="N1138" s="398">
        <v>0</v>
      </c>
      <c r="O1138" s="398">
        <v>782.04</v>
      </c>
      <c r="P1138" s="393"/>
      <c r="Q1138" s="398">
        <v>7.33</v>
      </c>
      <c r="R1138" s="393"/>
      <c r="S1138" s="393"/>
      <c r="T1138" s="393"/>
      <c r="U1138" s="393"/>
      <c r="V1138" s="393"/>
      <c r="W1138" s="393"/>
      <c r="X1138" s="393"/>
      <c r="Y1138" s="393"/>
      <c r="Z1138" s="393"/>
      <c r="AA1138" s="393"/>
      <c r="AB1138" s="393"/>
      <c r="AC1138" s="393"/>
      <c r="AD1138" s="393"/>
      <c r="AE1138" s="393"/>
      <c r="AF1138" s="393"/>
      <c r="AG1138" s="393"/>
      <c r="AH1138" s="393"/>
      <c r="AI1138" s="393"/>
      <c r="AJ1138" s="393"/>
      <c r="AK1138" s="399">
        <v>23.3736</v>
      </c>
      <c r="AL1138" s="393"/>
      <c r="AM1138" s="393"/>
      <c r="AN1138" s="393"/>
      <c r="AO1138" s="393"/>
      <c r="AP1138" s="393"/>
      <c r="AQ1138" s="393"/>
      <c r="AR1138" s="393"/>
      <c r="AS1138" s="393"/>
      <c r="AT1138" s="393"/>
      <c r="AU1138" s="393"/>
      <c r="AV1138" s="393"/>
      <c r="AW1138" s="393"/>
      <c r="AX1138" s="393"/>
      <c r="AY1138" s="393"/>
      <c r="AZ1138" s="393"/>
      <c r="BA1138" s="393"/>
      <c r="BB1138" s="393"/>
      <c r="BC1138" s="393"/>
      <c r="BD1138" s="393"/>
      <c r="BE1138" s="393"/>
      <c r="BF1138" s="393"/>
      <c r="BG1138" s="393"/>
      <c r="BH1138" s="393"/>
      <c r="BI1138" s="393"/>
      <c r="BJ1138" s="393"/>
      <c r="BK1138" s="393"/>
      <c r="BL1138" s="393"/>
      <c r="BM1138" s="393"/>
      <c r="BN1138" s="393"/>
      <c r="BO1138" s="393"/>
    </row>
    <row r="1139" spans="1:68" s="77" customFormat="1" ht="14.1" customHeight="1" x14ac:dyDescent="0.2">
      <c r="A1139" s="415"/>
      <c r="B1139" s="394">
        <v>104</v>
      </c>
      <c r="C1139" s="430" t="s">
        <v>1551</v>
      </c>
      <c r="D1139" s="486" t="s">
        <v>1637</v>
      </c>
      <c r="E1139" s="486"/>
      <c r="F1139" s="486"/>
      <c r="G1139" s="486"/>
      <c r="H1139" s="487" t="s">
        <v>996</v>
      </c>
      <c r="I1139" s="415"/>
      <c r="J1139" s="415"/>
      <c r="K1139" s="395">
        <v>33.33</v>
      </c>
      <c r="L1139" s="395">
        <v>33.65</v>
      </c>
      <c r="M1139" s="395">
        <v>34.44</v>
      </c>
      <c r="N1139" s="395">
        <v>0</v>
      </c>
      <c r="O1139" s="395">
        <v>34.44</v>
      </c>
      <c r="P1139" s="395">
        <v>34.44</v>
      </c>
      <c r="Q1139" s="395">
        <v>34.769999999999996</v>
      </c>
      <c r="R1139" s="395">
        <v>40.04</v>
      </c>
      <c r="S1139" s="395"/>
      <c r="T1139" s="395"/>
      <c r="U1139" s="395"/>
      <c r="V1139" s="395"/>
      <c r="W1139" s="395"/>
      <c r="X1139" s="395"/>
      <c r="Y1139" s="395"/>
      <c r="Z1139" s="395"/>
      <c r="AA1139" s="395"/>
      <c r="AB1139" s="395"/>
      <c r="AC1139" s="395"/>
      <c r="AD1139" s="395"/>
      <c r="AE1139" s="395"/>
      <c r="AF1139" s="395"/>
      <c r="AG1139" s="395"/>
      <c r="AH1139" s="395"/>
      <c r="AI1139" s="395"/>
      <c r="AJ1139" s="395"/>
      <c r="AK1139" s="395">
        <v>40.04</v>
      </c>
      <c r="AL1139" s="395"/>
      <c r="AM1139" s="395"/>
      <c r="AN1139" s="395"/>
      <c r="AO1139" s="395"/>
      <c r="AP1139" s="395"/>
      <c r="AQ1139" s="395"/>
      <c r="AR1139" s="395"/>
      <c r="AS1139" s="395"/>
      <c r="AT1139" s="395"/>
      <c r="AU1139" s="395"/>
      <c r="AV1139" s="395"/>
      <c r="AW1139" s="395"/>
      <c r="AX1139" s="395"/>
      <c r="AY1139" s="395"/>
      <c r="AZ1139" s="395"/>
      <c r="BA1139" s="395"/>
      <c r="BB1139" s="395"/>
      <c r="BC1139" s="395"/>
      <c r="BD1139" s="395"/>
      <c r="BE1139" s="395"/>
      <c r="BF1139" s="395"/>
      <c r="BG1139" s="395"/>
      <c r="BH1139" s="395"/>
      <c r="BI1139" s="395"/>
      <c r="BJ1139" s="395"/>
      <c r="BK1139" s="395"/>
      <c r="BL1139" s="398"/>
      <c r="BM1139" s="398"/>
      <c r="BN1139" s="398"/>
      <c r="BO1139" s="398"/>
    </row>
    <row r="1140" spans="1:68" s="416" customFormat="1" ht="69.95" customHeight="1" x14ac:dyDescent="0.2">
      <c r="A1140" s="390"/>
      <c r="B1140" s="390"/>
      <c r="C1140" s="430"/>
      <c r="D1140" s="486"/>
      <c r="E1140" s="486"/>
      <c r="F1140" s="486"/>
      <c r="G1140" s="486"/>
      <c r="H1140" s="487"/>
      <c r="I1140" s="396" t="s">
        <v>1630</v>
      </c>
      <c r="J1140" s="392">
        <v>0.97389999999999999</v>
      </c>
      <c r="K1140" s="393"/>
      <c r="L1140" s="398">
        <v>0.32000000000000028</v>
      </c>
      <c r="M1140" s="398">
        <v>33.33</v>
      </c>
      <c r="N1140" s="398">
        <v>0</v>
      </c>
      <c r="O1140" s="398">
        <v>33.33</v>
      </c>
      <c r="P1140" s="393"/>
      <c r="Q1140" s="398">
        <v>0.33</v>
      </c>
      <c r="R1140" s="393"/>
      <c r="S1140" s="393"/>
      <c r="T1140" s="393"/>
      <c r="U1140" s="393"/>
      <c r="V1140" s="393"/>
      <c r="W1140" s="393"/>
      <c r="X1140" s="393"/>
      <c r="Y1140" s="393"/>
      <c r="Z1140" s="393"/>
      <c r="AA1140" s="393"/>
      <c r="AB1140" s="393"/>
      <c r="AC1140" s="393"/>
      <c r="AD1140" s="393"/>
      <c r="AE1140" s="393"/>
      <c r="AF1140" s="393"/>
      <c r="AG1140" s="393"/>
      <c r="AH1140" s="393"/>
      <c r="AI1140" s="393"/>
      <c r="AJ1140" s="393"/>
      <c r="AK1140" s="399">
        <v>0.97389999999999999</v>
      </c>
      <c r="AL1140" s="393"/>
      <c r="AM1140" s="393"/>
      <c r="AN1140" s="393"/>
      <c r="AO1140" s="393"/>
      <c r="AP1140" s="393"/>
      <c r="AQ1140" s="393"/>
      <c r="AR1140" s="393"/>
      <c r="AS1140" s="393"/>
      <c r="AT1140" s="393"/>
      <c r="AU1140" s="393"/>
      <c r="AV1140" s="393"/>
      <c r="AW1140" s="393"/>
      <c r="AX1140" s="393"/>
      <c r="AY1140" s="393"/>
      <c r="AZ1140" s="393"/>
      <c r="BA1140" s="393"/>
      <c r="BB1140" s="393"/>
      <c r="BC1140" s="393"/>
      <c r="BD1140" s="393"/>
      <c r="BE1140" s="393"/>
      <c r="BF1140" s="393"/>
      <c r="BG1140" s="393"/>
      <c r="BH1140" s="393"/>
      <c r="BI1140" s="393"/>
      <c r="BJ1140" s="393"/>
      <c r="BK1140" s="393"/>
      <c r="BL1140" s="393"/>
      <c r="BM1140" s="393"/>
      <c r="BN1140" s="393"/>
      <c r="BO1140" s="393"/>
    </row>
    <row r="1141" spans="1:68" s="416" customFormat="1" ht="42" customHeight="1" x14ac:dyDescent="0.2">
      <c r="A1141" s="384"/>
      <c r="B1141" s="384"/>
      <c r="C1141" s="385" t="s">
        <v>1638</v>
      </c>
      <c r="D1141" s="485" t="s">
        <v>1639</v>
      </c>
      <c r="E1141" s="485"/>
      <c r="F1141" s="485"/>
      <c r="G1141" s="485"/>
      <c r="H1141" s="384"/>
      <c r="I1141" s="384"/>
      <c r="J1141" s="384"/>
      <c r="K1141" s="386">
        <v>1075.99</v>
      </c>
      <c r="L1141" s="386">
        <v>1085.77</v>
      </c>
      <c r="M1141" s="386">
        <v>1111.72</v>
      </c>
      <c r="N1141" s="386">
        <v>0</v>
      </c>
      <c r="O1141" s="386">
        <v>1111.72</v>
      </c>
      <c r="P1141" s="386">
        <v>1111.72</v>
      </c>
      <c r="Q1141" s="386">
        <v>1121.82</v>
      </c>
      <c r="R1141" s="386">
        <v>1297.8499999999999</v>
      </c>
      <c r="S1141" s="386">
        <v>0</v>
      </c>
      <c r="T1141" s="386">
        <v>0</v>
      </c>
      <c r="U1141" s="386">
        <v>0</v>
      </c>
      <c r="V1141" s="386">
        <v>0</v>
      </c>
      <c r="W1141" s="386">
        <v>0</v>
      </c>
      <c r="X1141" s="386">
        <v>0</v>
      </c>
      <c r="Y1141" s="386">
        <v>0</v>
      </c>
      <c r="Z1141" s="386">
        <v>0</v>
      </c>
      <c r="AA1141" s="386">
        <v>0</v>
      </c>
      <c r="AB1141" s="386">
        <v>0</v>
      </c>
      <c r="AC1141" s="386">
        <v>0</v>
      </c>
      <c r="AD1141" s="386">
        <v>0</v>
      </c>
      <c r="AE1141" s="386">
        <v>0</v>
      </c>
      <c r="AF1141" s="386">
        <v>0</v>
      </c>
      <c r="AG1141" s="386">
        <v>0</v>
      </c>
      <c r="AH1141" s="386">
        <v>0</v>
      </c>
      <c r="AI1141" s="386">
        <v>0</v>
      </c>
      <c r="AJ1141" s="386">
        <v>0</v>
      </c>
      <c r="AK1141" s="386">
        <v>0</v>
      </c>
      <c r="AL1141" s="386">
        <v>1297.8499999999999</v>
      </c>
      <c r="AM1141" s="386">
        <v>0</v>
      </c>
      <c r="AN1141" s="386">
        <v>0</v>
      </c>
      <c r="AO1141" s="386">
        <v>0</v>
      </c>
      <c r="AP1141" s="386">
        <v>0</v>
      </c>
      <c r="AQ1141" s="386">
        <v>0</v>
      </c>
      <c r="AR1141" s="386">
        <v>0</v>
      </c>
      <c r="AS1141" s="386">
        <v>0</v>
      </c>
      <c r="AT1141" s="386">
        <v>0</v>
      </c>
      <c r="AU1141" s="386">
        <v>0</v>
      </c>
      <c r="AV1141" s="386">
        <v>0</v>
      </c>
      <c r="AW1141" s="386">
        <v>0</v>
      </c>
      <c r="AX1141" s="386">
        <v>0</v>
      </c>
      <c r="AY1141" s="386">
        <v>0</v>
      </c>
      <c r="AZ1141" s="386">
        <v>0</v>
      </c>
      <c r="BA1141" s="386">
        <v>0</v>
      </c>
      <c r="BB1141" s="386">
        <v>0</v>
      </c>
      <c r="BC1141" s="386">
        <v>0</v>
      </c>
      <c r="BD1141" s="386">
        <v>0</v>
      </c>
      <c r="BE1141" s="386">
        <v>0</v>
      </c>
      <c r="BF1141" s="386">
        <v>0</v>
      </c>
      <c r="BG1141" s="386">
        <v>0</v>
      </c>
      <c r="BH1141" s="386">
        <v>0</v>
      </c>
      <c r="BI1141" s="386">
        <v>0</v>
      </c>
      <c r="BJ1141" s="386">
        <v>0</v>
      </c>
      <c r="BK1141" s="386">
        <v>0</v>
      </c>
      <c r="BL1141" s="386">
        <v>0</v>
      </c>
      <c r="BM1141" s="386">
        <v>0</v>
      </c>
      <c r="BN1141" s="386">
        <v>0</v>
      </c>
      <c r="BO1141" s="386">
        <v>0</v>
      </c>
      <c r="BP1141" s="78">
        <v>0</v>
      </c>
    </row>
    <row r="1142" spans="1:68" s="77" customFormat="1" ht="14.1" customHeight="1" x14ac:dyDescent="0.2">
      <c r="A1142" s="415"/>
      <c r="B1142" s="394">
        <v>131</v>
      </c>
      <c r="C1142" s="430" t="s">
        <v>1551</v>
      </c>
      <c r="D1142" s="486" t="s">
        <v>1552</v>
      </c>
      <c r="E1142" s="486"/>
      <c r="F1142" s="486"/>
      <c r="G1142" s="486"/>
      <c r="H1142" s="487" t="s">
        <v>902</v>
      </c>
      <c r="I1142" s="415"/>
      <c r="J1142" s="415"/>
      <c r="K1142" s="395">
        <v>1042.6600000000001</v>
      </c>
      <c r="L1142" s="395">
        <v>1052.1199999999999</v>
      </c>
      <c r="M1142" s="395">
        <v>1077.28</v>
      </c>
      <c r="N1142" s="395">
        <v>0</v>
      </c>
      <c r="O1142" s="395">
        <v>1077.28</v>
      </c>
      <c r="P1142" s="395">
        <v>1077.28</v>
      </c>
      <c r="Q1142" s="395">
        <v>1087.05</v>
      </c>
      <c r="R1142" s="395">
        <v>1257.6199999999999</v>
      </c>
      <c r="S1142" s="395"/>
      <c r="T1142" s="395"/>
      <c r="U1142" s="395"/>
      <c r="V1142" s="395"/>
      <c r="W1142" s="395"/>
      <c r="X1142" s="395"/>
      <c r="Y1142" s="395"/>
      <c r="Z1142" s="395"/>
      <c r="AA1142" s="395"/>
      <c r="AB1142" s="395"/>
      <c r="AC1142" s="395"/>
      <c r="AD1142" s="395"/>
      <c r="AE1142" s="395"/>
      <c r="AF1142" s="395"/>
      <c r="AG1142" s="395"/>
      <c r="AH1142" s="395"/>
      <c r="AI1142" s="395"/>
      <c r="AJ1142" s="395"/>
      <c r="AK1142" s="395"/>
      <c r="AL1142" s="395">
        <v>1257.6199999999999</v>
      </c>
      <c r="AM1142" s="395"/>
      <c r="AN1142" s="395"/>
      <c r="AO1142" s="395"/>
      <c r="AP1142" s="395"/>
      <c r="AQ1142" s="395"/>
      <c r="AR1142" s="395"/>
      <c r="AS1142" s="395"/>
      <c r="AT1142" s="395"/>
      <c r="AU1142" s="395"/>
      <c r="AV1142" s="395"/>
      <c r="AW1142" s="395"/>
      <c r="AX1142" s="395"/>
      <c r="AY1142" s="395"/>
      <c r="AZ1142" s="395"/>
      <c r="BA1142" s="395"/>
      <c r="BB1142" s="395"/>
      <c r="BC1142" s="395"/>
      <c r="BD1142" s="395"/>
      <c r="BE1142" s="395"/>
      <c r="BF1142" s="395"/>
      <c r="BG1142" s="395"/>
      <c r="BH1142" s="395"/>
      <c r="BI1142" s="395"/>
      <c r="BJ1142" s="395"/>
      <c r="BK1142" s="395"/>
      <c r="BL1142" s="398"/>
      <c r="BM1142" s="398"/>
      <c r="BN1142" s="398"/>
      <c r="BO1142" s="398"/>
    </row>
    <row r="1143" spans="1:68" s="416" customFormat="1" ht="14.1" customHeight="1" x14ac:dyDescent="0.2">
      <c r="A1143" s="390"/>
      <c r="B1143" s="390"/>
      <c r="C1143" s="430"/>
      <c r="D1143" s="486"/>
      <c r="E1143" s="486"/>
      <c r="F1143" s="486"/>
      <c r="G1143" s="486"/>
      <c r="H1143" s="487"/>
      <c r="I1143" s="396" t="s">
        <v>1630</v>
      </c>
      <c r="J1143" s="392">
        <v>31.1648</v>
      </c>
      <c r="K1143" s="393"/>
      <c r="L1143" s="398">
        <v>9.459999999999809</v>
      </c>
      <c r="M1143" s="398">
        <v>1042.6600000000001</v>
      </c>
      <c r="N1143" s="398">
        <v>0</v>
      </c>
      <c r="O1143" s="398">
        <v>1042.6600000000001</v>
      </c>
      <c r="P1143" s="393"/>
      <c r="Q1143" s="398">
        <v>9.77</v>
      </c>
      <c r="R1143" s="393"/>
      <c r="S1143" s="393"/>
      <c r="T1143" s="393"/>
      <c r="U1143" s="393"/>
      <c r="V1143" s="393"/>
      <c r="W1143" s="393"/>
      <c r="X1143" s="393"/>
      <c r="Y1143" s="393"/>
      <c r="Z1143" s="393"/>
      <c r="AA1143" s="393"/>
      <c r="AB1143" s="393"/>
      <c r="AC1143" s="393"/>
      <c r="AD1143" s="393"/>
      <c r="AE1143" s="393"/>
      <c r="AF1143" s="393"/>
      <c r="AG1143" s="393"/>
      <c r="AH1143" s="393"/>
      <c r="AI1143" s="393"/>
      <c r="AJ1143" s="393"/>
      <c r="AK1143" s="393"/>
      <c r="AL1143" s="399">
        <v>31.1648</v>
      </c>
      <c r="AM1143" s="393"/>
      <c r="AN1143" s="393"/>
      <c r="AO1143" s="393"/>
      <c r="AP1143" s="393"/>
      <c r="AQ1143" s="393"/>
      <c r="AR1143" s="393"/>
      <c r="AS1143" s="393"/>
      <c r="AT1143" s="393"/>
      <c r="AU1143" s="393"/>
      <c r="AV1143" s="393"/>
      <c r="AW1143" s="393"/>
      <c r="AX1143" s="393"/>
      <c r="AY1143" s="393"/>
      <c r="AZ1143" s="393"/>
      <c r="BA1143" s="393"/>
      <c r="BB1143" s="393"/>
      <c r="BC1143" s="393"/>
      <c r="BD1143" s="393"/>
      <c r="BE1143" s="393"/>
      <c r="BF1143" s="393"/>
      <c r="BG1143" s="393"/>
      <c r="BH1143" s="393"/>
      <c r="BI1143" s="393"/>
      <c r="BJ1143" s="393"/>
      <c r="BK1143" s="393"/>
      <c r="BL1143" s="393"/>
      <c r="BM1143" s="393"/>
      <c r="BN1143" s="393"/>
      <c r="BO1143" s="393"/>
    </row>
    <row r="1144" spans="1:68" s="77" customFormat="1" ht="14.1" customHeight="1" x14ac:dyDescent="0.2">
      <c r="A1144" s="415"/>
      <c r="B1144" s="394">
        <v>132</v>
      </c>
      <c r="C1144" s="430" t="s">
        <v>1551</v>
      </c>
      <c r="D1144" s="486" t="s">
        <v>1637</v>
      </c>
      <c r="E1144" s="486"/>
      <c r="F1144" s="486"/>
      <c r="G1144" s="486"/>
      <c r="H1144" s="487" t="s">
        <v>996</v>
      </c>
      <c r="I1144" s="415"/>
      <c r="J1144" s="415"/>
      <c r="K1144" s="395">
        <v>33.33</v>
      </c>
      <c r="L1144" s="395">
        <v>33.65</v>
      </c>
      <c r="M1144" s="395">
        <v>34.44</v>
      </c>
      <c r="N1144" s="395">
        <v>0</v>
      </c>
      <c r="O1144" s="395">
        <v>34.44</v>
      </c>
      <c r="P1144" s="395">
        <v>34.44</v>
      </c>
      <c r="Q1144" s="395">
        <v>34.769999999999996</v>
      </c>
      <c r="R1144" s="395">
        <v>40.229999999999997</v>
      </c>
      <c r="S1144" s="395"/>
      <c r="T1144" s="395"/>
      <c r="U1144" s="395"/>
      <c r="V1144" s="395"/>
      <c r="W1144" s="395"/>
      <c r="X1144" s="395"/>
      <c r="Y1144" s="395"/>
      <c r="Z1144" s="395"/>
      <c r="AA1144" s="395"/>
      <c r="AB1144" s="395"/>
      <c r="AC1144" s="395"/>
      <c r="AD1144" s="395"/>
      <c r="AE1144" s="395"/>
      <c r="AF1144" s="395"/>
      <c r="AG1144" s="395"/>
      <c r="AH1144" s="395"/>
      <c r="AI1144" s="395"/>
      <c r="AJ1144" s="395"/>
      <c r="AK1144" s="395"/>
      <c r="AL1144" s="395">
        <v>40.229999999999997</v>
      </c>
      <c r="AM1144" s="395"/>
      <c r="AN1144" s="395"/>
      <c r="AO1144" s="395"/>
      <c r="AP1144" s="395"/>
      <c r="AQ1144" s="395"/>
      <c r="AR1144" s="395"/>
      <c r="AS1144" s="395"/>
      <c r="AT1144" s="395"/>
      <c r="AU1144" s="395"/>
      <c r="AV1144" s="395"/>
      <c r="AW1144" s="395"/>
      <c r="AX1144" s="395"/>
      <c r="AY1144" s="395"/>
      <c r="AZ1144" s="395"/>
      <c r="BA1144" s="395"/>
      <c r="BB1144" s="395"/>
      <c r="BC1144" s="395"/>
      <c r="BD1144" s="395"/>
      <c r="BE1144" s="395"/>
      <c r="BF1144" s="395"/>
      <c r="BG1144" s="395"/>
      <c r="BH1144" s="395"/>
      <c r="BI1144" s="395"/>
      <c r="BJ1144" s="395"/>
      <c r="BK1144" s="395"/>
      <c r="BL1144" s="398"/>
      <c r="BM1144" s="398"/>
      <c r="BN1144" s="398"/>
      <c r="BO1144" s="398"/>
    </row>
    <row r="1145" spans="1:68" s="416" customFormat="1" ht="69.95" customHeight="1" x14ac:dyDescent="0.2">
      <c r="A1145" s="390"/>
      <c r="B1145" s="390"/>
      <c r="C1145" s="430"/>
      <c r="D1145" s="486"/>
      <c r="E1145" s="486"/>
      <c r="F1145" s="486"/>
      <c r="G1145" s="486"/>
      <c r="H1145" s="487"/>
      <c r="I1145" s="396" t="s">
        <v>1630</v>
      </c>
      <c r="J1145" s="392">
        <v>0.97389999999999999</v>
      </c>
      <c r="K1145" s="393"/>
      <c r="L1145" s="398">
        <v>0.32000000000000028</v>
      </c>
      <c r="M1145" s="398">
        <v>33.33</v>
      </c>
      <c r="N1145" s="398">
        <v>0</v>
      </c>
      <c r="O1145" s="398">
        <v>33.33</v>
      </c>
      <c r="P1145" s="393"/>
      <c r="Q1145" s="398">
        <v>0.33</v>
      </c>
      <c r="R1145" s="393"/>
      <c r="S1145" s="393"/>
      <c r="T1145" s="393"/>
      <c r="U1145" s="393"/>
      <c r="V1145" s="393"/>
      <c r="W1145" s="393"/>
      <c r="X1145" s="393"/>
      <c r="Y1145" s="393"/>
      <c r="Z1145" s="393"/>
      <c r="AA1145" s="393"/>
      <c r="AB1145" s="393"/>
      <c r="AC1145" s="393"/>
      <c r="AD1145" s="393"/>
      <c r="AE1145" s="393"/>
      <c r="AF1145" s="393"/>
      <c r="AG1145" s="393"/>
      <c r="AH1145" s="393"/>
      <c r="AI1145" s="393"/>
      <c r="AJ1145" s="393"/>
      <c r="AK1145" s="393"/>
      <c r="AL1145" s="399">
        <v>0.97389999999999999</v>
      </c>
      <c r="AM1145" s="393"/>
      <c r="AN1145" s="393"/>
      <c r="AO1145" s="393"/>
      <c r="AP1145" s="393"/>
      <c r="AQ1145" s="393"/>
      <c r="AR1145" s="393"/>
      <c r="AS1145" s="393"/>
      <c r="AT1145" s="393"/>
      <c r="AU1145" s="393"/>
      <c r="AV1145" s="393"/>
      <c r="AW1145" s="393"/>
      <c r="AX1145" s="393"/>
      <c r="AY1145" s="393"/>
      <c r="AZ1145" s="393"/>
      <c r="BA1145" s="393"/>
      <c r="BB1145" s="393"/>
      <c r="BC1145" s="393"/>
      <c r="BD1145" s="393"/>
      <c r="BE1145" s="393"/>
      <c r="BF1145" s="393"/>
      <c r="BG1145" s="393"/>
      <c r="BH1145" s="393"/>
      <c r="BI1145" s="393"/>
      <c r="BJ1145" s="393"/>
      <c r="BK1145" s="393"/>
      <c r="BL1145" s="393"/>
      <c r="BM1145" s="393"/>
      <c r="BN1145" s="393"/>
      <c r="BO1145" s="393"/>
    </row>
    <row r="1146" spans="1:68" s="416" customFormat="1" ht="27.95" customHeight="1" x14ac:dyDescent="0.2">
      <c r="A1146" s="384"/>
      <c r="B1146" s="384"/>
      <c r="C1146" s="385" t="s">
        <v>1640</v>
      </c>
      <c r="D1146" s="485" t="s">
        <v>1641</v>
      </c>
      <c r="E1146" s="485"/>
      <c r="F1146" s="485"/>
      <c r="G1146" s="485"/>
      <c r="H1146" s="384"/>
      <c r="I1146" s="384"/>
      <c r="J1146" s="384"/>
      <c r="K1146" s="386">
        <v>1447.87</v>
      </c>
      <c r="L1146" s="386">
        <v>1452.12</v>
      </c>
      <c r="M1146" s="386">
        <v>1495.94</v>
      </c>
      <c r="N1146" s="386">
        <v>0</v>
      </c>
      <c r="O1146" s="386">
        <v>1495.94</v>
      </c>
      <c r="P1146" s="386">
        <v>1495.94</v>
      </c>
      <c r="Q1146" s="386">
        <v>1500.3299999999995</v>
      </c>
      <c r="R1146" s="386">
        <v>1779.17</v>
      </c>
      <c r="S1146" s="386">
        <v>0</v>
      </c>
      <c r="T1146" s="386">
        <v>0</v>
      </c>
      <c r="U1146" s="386">
        <v>0</v>
      </c>
      <c r="V1146" s="386">
        <v>0</v>
      </c>
      <c r="W1146" s="386">
        <v>0</v>
      </c>
      <c r="X1146" s="386">
        <v>0</v>
      </c>
      <c r="Y1146" s="386">
        <v>0</v>
      </c>
      <c r="Z1146" s="386">
        <v>0</v>
      </c>
      <c r="AA1146" s="386">
        <v>0</v>
      </c>
      <c r="AB1146" s="386">
        <v>0</v>
      </c>
      <c r="AC1146" s="386">
        <v>0</v>
      </c>
      <c r="AD1146" s="386">
        <v>0</v>
      </c>
      <c r="AE1146" s="386">
        <v>0</v>
      </c>
      <c r="AF1146" s="386">
        <v>0</v>
      </c>
      <c r="AG1146" s="386">
        <v>0</v>
      </c>
      <c r="AH1146" s="386">
        <v>0</v>
      </c>
      <c r="AI1146" s="386">
        <v>0</v>
      </c>
      <c r="AJ1146" s="386">
        <v>0</v>
      </c>
      <c r="AK1146" s="386">
        <v>0</v>
      </c>
      <c r="AL1146" s="386">
        <v>0</v>
      </c>
      <c r="AM1146" s="386">
        <v>0</v>
      </c>
      <c r="AN1146" s="386">
        <v>0</v>
      </c>
      <c r="AO1146" s="386">
        <v>21.770000000000003</v>
      </c>
      <c r="AP1146" s="386">
        <v>1757.4</v>
      </c>
      <c r="AQ1146" s="386">
        <v>0</v>
      </c>
      <c r="AR1146" s="386">
        <v>0</v>
      </c>
      <c r="AS1146" s="386">
        <v>0</v>
      </c>
      <c r="AT1146" s="386">
        <v>0</v>
      </c>
      <c r="AU1146" s="386">
        <v>0</v>
      </c>
      <c r="AV1146" s="386">
        <v>0</v>
      </c>
      <c r="AW1146" s="386">
        <v>0</v>
      </c>
      <c r="AX1146" s="386">
        <v>0</v>
      </c>
      <c r="AY1146" s="386">
        <v>0</v>
      </c>
      <c r="AZ1146" s="386">
        <v>0</v>
      </c>
      <c r="BA1146" s="386">
        <v>0</v>
      </c>
      <c r="BB1146" s="386">
        <v>0</v>
      </c>
      <c r="BC1146" s="386">
        <v>0</v>
      </c>
      <c r="BD1146" s="386">
        <v>0</v>
      </c>
      <c r="BE1146" s="386">
        <v>0</v>
      </c>
      <c r="BF1146" s="386">
        <v>0</v>
      </c>
      <c r="BG1146" s="386">
        <v>0</v>
      </c>
      <c r="BH1146" s="386">
        <v>0</v>
      </c>
      <c r="BI1146" s="386">
        <v>0</v>
      </c>
      <c r="BJ1146" s="386">
        <v>0</v>
      </c>
      <c r="BK1146" s="386">
        <v>0</v>
      </c>
      <c r="BL1146" s="386">
        <v>0</v>
      </c>
      <c r="BM1146" s="386">
        <v>0</v>
      </c>
      <c r="BN1146" s="386">
        <v>0</v>
      </c>
      <c r="BO1146" s="386">
        <v>0</v>
      </c>
      <c r="BP1146" s="78">
        <v>0</v>
      </c>
    </row>
    <row r="1147" spans="1:68" s="77" customFormat="1" ht="14.1" customHeight="1" x14ac:dyDescent="0.2">
      <c r="A1147" s="415"/>
      <c r="B1147" s="394">
        <v>201</v>
      </c>
      <c r="C1147" s="430" t="s">
        <v>552</v>
      </c>
      <c r="D1147" s="486" t="s">
        <v>328</v>
      </c>
      <c r="E1147" s="486"/>
      <c r="F1147" s="486"/>
      <c r="G1147" s="486"/>
      <c r="H1147" s="487" t="s">
        <v>902</v>
      </c>
      <c r="I1147" s="415"/>
      <c r="J1147" s="415"/>
      <c r="K1147" s="395">
        <v>10.44</v>
      </c>
      <c r="L1147" s="395">
        <v>10.44</v>
      </c>
      <c r="M1147" s="395">
        <v>10.79</v>
      </c>
      <c r="N1147" s="395">
        <v>0</v>
      </c>
      <c r="O1147" s="395">
        <v>10.79</v>
      </c>
      <c r="P1147" s="395">
        <v>10.79</v>
      </c>
      <c r="Q1147" s="395">
        <v>10.79</v>
      </c>
      <c r="R1147" s="395">
        <v>12.75</v>
      </c>
      <c r="S1147" s="395"/>
      <c r="T1147" s="395"/>
      <c r="U1147" s="395"/>
      <c r="V1147" s="395"/>
      <c r="W1147" s="395"/>
      <c r="X1147" s="395"/>
      <c r="Y1147" s="395"/>
      <c r="Z1147" s="395"/>
      <c r="AA1147" s="395"/>
      <c r="AB1147" s="395"/>
      <c r="AC1147" s="395"/>
      <c r="AD1147" s="395"/>
      <c r="AE1147" s="395"/>
      <c r="AF1147" s="395"/>
      <c r="AG1147" s="395"/>
      <c r="AH1147" s="395"/>
      <c r="AI1147" s="395"/>
      <c r="AJ1147" s="395"/>
      <c r="AK1147" s="395"/>
      <c r="AL1147" s="395"/>
      <c r="AM1147" s="395"/>
      <c r="AN1147" s="395"/>
      <c r="AO1147" s="395">
        <v>12.75</v>
      </c>
      <c r="AP1147" s="395"/>
      <c r="AQ1147" s="395"/>
      <c r="AR1147" s="395"/>
      <c r="AS1147" s="395"/>
      <c r="AT1147" s="395"/>
      <c r="AU1147" s="395"/>
      <c r="AV1147" s="395"/>
      <c r="AW1147" s="395"/>
      <c r="AX1147" s="395"/>
      <c r="AY1147" s="395"/>
      <c r="AZ1147" s="395"/>
      <c r="BA1147" s="395"/>
      <c r="BB1147" s="395"/>
      <c r="BC1147" s="395"/>
      <c r="BD1147" s="395"/>
      <c r="BE1147" s="395"/>
      <c r="BF1147" s="395"/>
      <c r="BG1147" s="395"/>
      <c r="BH1147" s="395"/>
      <c r="BI1147" s="395"/>
      <c r="BJ1147" s="395"/>
      <c r="BK1147" s="395"/>
      <c r="BL1147" s="398"/>
      <c r="BM1147" s="398"/>
      <c r="BN1147" s="398"/>
      <c r="BO1147" s="398"/>
    </row>
    <row r="1148" spans="1:68" s="416" customFormat="1" ht="27.95" customHeight="1" x14ac:dyDescent="0.2">
      <c r="A1148" s="390"/>
      <c r="B1148" s="390"/>
      <c r="C1148" s="430"/>
      <c r="D1148" s="486"/>
      <c r="E1148" s="486"/>
      <c r="F1148" s="486"/>
      <c r="G1148" s="486"/>
      <c r="H1148" s="487"/>
      <c r="I1148" s="396" t="s">
        <v>102</v>
      </c>
      <c r="J1148" s="392">
        <v>3.8956</v>
      </c>
      <c r="K1148" s="393"/>
      <c r="L1148" s="398">
        <v>0</v>
      </c>
      <c r="M1148" s="398">
        <v>10.44</v>
      </c>
      <c r="N1148" s="398">
        <v>0</v>
      </c>
      <c r="O1148" s="398">
        <v>10.44</v>
      </c>
      <c r="P1148" s="393"/>
      <c r="Q1148" s="398"/>
      <c r="R1148" s="393"/>
      <c r="S1148" s="393"/>
      <c r="T1148" s="393"/>
      <c r="U1148" s="393"/>
      <c r="V1148" s="393"/>
      <c r="W1148" s="393"/>
      <c r="X1148" s="393"/>
      <c r="Y1148" s="393"/>
      <c r="Z1148" s="393"/>
      <c r="AA1148" s="393"/>
      <c r="AB1148" s="393"/>
      <c r="AC1148" s="393"/>
      <c r="AD1148" s="393"/>
      <c r="AE1148" s="393"/>
      <c r="AF1148" s="393"/>
      <c r="AG1148" s="393"/>
      <c r="AH1148" s="393"/>
      <c r="AI1148" s="393"/>
      <c r="AJ1148" s="393"/>
      <c r="AK1148" s="393"/>
      <c r="AL1148" s="393"/>
      <c r="AM1148" s="393"/>
      <c r="AN1148" s="393"/>
      <c r="AO1148" s="399">
        <v>3.8956</v>
      </c>
      <c r="AP1148" s="393"/>
      <c r="AQ1148" s="393"/>
      <c r="AR1148" s="393"/>
      <c r="AS1148" s="393"/>
      <c r="AT1148" s="393"/>
      <c r="AU1148" s="393"/>
      <c r="AV1148" s="393"/>
      <c r="AW1148" s="393"/>
      <c r="AX1148" s="393"/>
      <c r="AY1148" s="393"/>
      <c r="AZ1148" s="393"/>
      <c r="BA1148" s="393"/>
      <c r="BB1148" s="393"/>
      <c r="BC1148" s="393"/>
      <c r="BD1148" s="393"/>
      <c r="BE1148" s="393"/>
      <c r="BF1148" s="393"/>
      <c r="BG1148" s="393"/>
      <c r="BH1148" s="393"/>
      <c r="BI1148" s="393"/>
      <c r="BJ1148" s="393"/>
      <c r="BK1148" s="393"/>
      <c r="BL1148" s="393"/>
      <c r="BM1148" s="393"/>
      <c r="BN1148" s="393"/>
      <c r="BO1148" s="393"/>
    </row>
    <row r="1149" spans="1:68" s="77" customFormat="1" ht="14.1" customHeight="1" x14ac:dyDescent="0.2">
      <c r="A1149" s="415"/>
      <c r="B1149" s="394">
        <v>202</v>
      </c>
      <c r="C1149" s="430" t="s">
        <v>555</v>
      </c>
      <c r="D1149" s="486" t="s">
        <v>324</v>
      </c>
      <c r="E1149" s="486"/>
      <c r="F1149" s="486"/>
      <c r="G1149" s="486"/>
      <c r="H1149" s="487" t="s">
        <v>996</v>
      </c>
      <c r="I1149" s="415"/>
      <c r="J1149" s="415"/>
      <c r="K1149" s="395">
        <v>4.1900000000000004</v>
      </c>
      <c r="L1149" s="395">
        <v>4.22</v>
      </c>
      <c r="M1149" s="395">
        <v>4.33</v>
      </c>
      <c r="N1149" s="395">
        <v>0</v>
      </c>
      <c r="O1149" s="395">
        <v>4.33</v>
      </c>
      <c r="P1149" s="395">
        <v>4.33</v>
      </c>
      <c r="Q1149" s="395">
        <v>4.3600000000000003</v>
      </c>
      <c r="R1149" s="395">
        <v>5.12</v>
      </c>
      <c r="S1149" s="395"/>
      <c r="T1149" s="395"/>
      <c r="U1149" s="395"/>
      <c r="V1149" s="395"/>
      <c r="W1149" s="395"/>
      <c r="X1149" s="395"/>
      <c r="Y1149" s="395"/>
      <c r="Z1149" s="395"/>
      <c r="AA1149" s="395"/>
      <c r="AB1149" s="395"/>
      <c r="AC1149" s="395"/>
      <c r="AD1149" s="395"/>
      <c r="AE1149" s="395"/>
      <c r="AF1149" s="395"/>
      <c r="AG1149" s="395"/>
      <c r="AH1149" s="395"/>
      <c r="AI1149" s="395"/>
      <c r="AJ1149" s="395"/>
      <c r="AK1149" s="395"/>
      <c r="AL1149" s="395"/>
      <c r="AM1149" s="395"/>
      <c r="AN1149" s="395"/>
      <c r="AO1149" s="395">
        <v>5.12</v>
      </c>
      <c r="AP1149" s="395"/>
      <c r="AQ1149" s="395"/>
      <c r="AR1149" s="395"/>
      <c r="AS1149" s="395"/>
      <c r="AT1149" s="395"/>
      <c r="AU1149" s="395"/>
      <c r="AV1149" s="395"/>
      <c r="AW1149" s="395"/>
      <c r="AX1149" s="395"/>
      <c r="AY1149" s="395"/>
      <c r="AZ1149" s="395"/>
      <c r="BA1149" s="395"/>
      <c r="BB1149" s="395"/>
      <c r="BC1149" s="395"/>
      <c r="BD1149" s="395"/>
      <c r="BE1149" s="395"/>
      <c r="BF1149" s="395"/>
      <c r="BG1149" s="395"/>
      <c r="BH1149" s="395"/>
      <c r="BI1149" s="395"/>
      <c r="BJ1149" s="395"/>
      <c r="BK1149" s="395"/>
      <c r="BL1149" s="398"/>
      <c r="BM1149" s="398"/>
      <c r="BN1149" s="398"/>
      <c r="BO1149" s="398"/>
    </row>
    <row r="1150" spans="1:68" s="416" customFormat="1" ht="27.95" customHeight="1" x14ac:dyDescent="0.2">
      <c r="A1150" s="390"/>
      <c r="B1150" s="390"/>
      <c r="C1150" s="430"/>
      <c r="D1150" s="486"/>
      <c r="E1150" s="486"/>
      <c r="F1150" s="486"/>
      <c r="G1150" s="486"/>
      <c r="H1150" s="487"/>
      <c r="I1150" s="396" t="s">
        <v>156</v>
      </c>
      <c r="J1150" s="392">
        <v>1.17</v>
      </c>
      <c r="K1150" s="393"/>
      <c r="L1150" s="398">
        <v>2.9999999999999361E-2</v>
      </c>
      <c r="M1150" s="398">
        <v>4.1900000000000004</v>
      </c>
      <c r="N1150" s="398">
        <v>0</v>
      </c>
      <c r="O1150" s="398">
        <v>4.1900000000000004</v>
      </c>
      <c r="P1150" s="393"/>
      <c r="Q1150" s="398">
        <v>0.03</v>
      </c>
      <c r="R1150" s="393"/>
      <c r="S1150" s="393"/>
      <c r="T1150" s="393"/>
      <c r="U1150" s="393"/>
      <c r="V1150" s="393"/>
      <c r="W1150" s="393"/>
      <c r="X1150" s="393"/>
      <c r="Y1150" s="393"/>
      <c r="Z1150" s="393"/>
      <c r="AA1150" s="393"/>
      <c r="AB1150" s="393"/>
      <c r="AC1150" s="393"/>
      <c r="AD1150" s="393"/>
      <c r="AE1150" s="393"/>
      <c r="AF1150" s="393"/>
      <c r="AG1150" s="393"/>
      <c r="AH1150" s="393"/>
      <c r="AI1150" s="393"/>
      <c r="AJ1150" s="393"/>
      <c r="AK1150" s="393"/>
      <c r="AL1150" s="393"/>
      <c r="AM1150" s="393"/>
      <c r="AN1150" s="393"/>
      <c r="AO1150" s="399">
        <v>1.17</v>
      </c>
      <c r="AP1150" s="393"/>
      <c r="AQ1150" s="393"/>
      <c r="AR1150" s="393"/>
      <c r="AS1150" s="393"/>
      <c r="AT1150" s="393"/>
      <c r="AU1150" s="393"/>
      <c r="AV1150" s="393"/>
      <c r="AW1150" s="393"/>
      <c r="AX1150" s="393"/>
      <c r="AY1150" s="393"/>
      <c r="AZ1150" s="393"/>
      <c r="BA1150" s="393"/>
      <c r="BB1150" s="393"/>
      <c r="BC1150" s="393"/>
      <c r="BD1150" s="393"/>
      <c r="BE1150" s="393"/>
      <c r="BF1150" s="393"/>
      <c r="BG1150" s="393"/>
      <c r="BH1150" s="393"/>
      <c r="BI1150" s="393"/>
      <c r="BJ1150" s="393"/>
      <c r="BK1150" s="393"/>
      <c r="BL1150" s="393"/>
      <c r="BM1150" s="393"/>
      <c r="BN1150" s="393"/>
      <c r="BO1150" s="393"/>
    </row>
    <row r="1151" spans="1:68" s="77" customFormat="1" ht="14.1" customHeight="1" x14ac:dyDescent="0.2">
      <c r="A1151" s="415"/>
      <c r="B1151" s="394">
        <v>203</v>
      </c>
      <c r="C1151" s="430" t="s">
        <v>555</v>
      </c>
      <c r="D1151" s="486" t="s">
        <v>1642</v>
      </c>
      <c r="E1151" s="486"/>
      <c r="F1151" s="486"/>
      <c r="G1151" s="486"/>
      <c r="H1151" s="487" t="s">
        <v>202</v>
      </c>
      <c r="I1151" s="415"/>
      <c r="J1151" s="415"/>
      <c r="K1151" s="395">
        <v>0.4</v>
      </c>
      <c r="L1151" s="395">
        <v>0.4</v>
      </c>
      <c r="M1151" s="395">
        <v>0.41</v>
      </c>
      <c r="N1151" s="395">
        <v>0</v>
      </c>
      <c r="O1151" s="395">
        <v>0.41</v>
      </c>
      <c r="P1151" s="395">
        <v>0.41</v>
      </c>
      <c r="Q1151" s="395">
        <v>0.41</v>
      </c>
      <c r="R1151" s="395">
        <v>0.48</v>
      </c>
      <c r="S1151" s="395"/>
      <c r="T1151" s="395"/>
      <c r="U1151" s="395"/>
      <c r="V1151" s="395"/>
      <c r="W1151" s="395"/>
      <c r="X1151" s="395"/>
      <c r="Y1151" s="395"/>
      <c r="Z1151" s="395"/>
      <c r="AA1151" s="395"/>
      <c r="AB1151" s="395"/>
      <c r="AC1151" s="395"/>
      <c r="AD1151" s="395"/>
      <c r="AE1151" s="395"/>
      <c r="AF1151" s="395"/>
      <c r="AG1151" s="395"/>
      <c r="AH1151" s="395"/>
      <c r="AI1151" s="395"/>
      <c r="AJ1151" s="395"/>
      <c r="AK1151" s="395"/>
      <c r="AL1151" s="395"/>
      <c r="AM1151" s="395"/>
      <c r="AN1151" s="395"/>
      <c r="AO1151" s="395">
        <v>0.48</v>
      </c>
      <c r="AP1151" s="395"/>
      <c r="AQ1151" s="395"/>
      <c r="AR1151" s="395"/>
      <c r="AS1151" s="395"/>
      <c r="AT1151" s="395"/>
      <c r="AU1151" s="395"/>
      <c r="AV1151" s="395"/>
      <c r="AW1151" s="395"/>
      <c r="AX1151" s="395"/>
      <c r="AY1151" s="395"/>
      <c r="AZ1151" s="395"/>
      <c r="BA1151" s="395"/>
      <c r="BB1151" s="395"/>
      <c r="BC1151" s="395"/>
      <c r="BD1151" s="395"/>
      <c r="BE1151" s="395"/>
      <c r="BF1151" s="395"/>
      <c r="BG1151" s="395"/>
      <c r="BH1151" s="395"/>
      <c r="BI1151" s="395"/>
      <c r="BJ1151" s="395"/>
      <c r="BK1151" s="395"/>
      <c r="BL1151" s="398"/>
      <c r="BM1151" s="398"/>
      <c r="BN1151" s="398"/>
      <c r="BO1151" s="398"/>
    </row>
    <row r="1152" spans="1:68" s="416" customFormat="1" ht="69.95" customHeight="1" x14ac:dyDescent="0.2">
      <c r="A1152" s="390"/>
      <c r="B1152" s="390"/>
      <c r="C1152" s="430"/>
      <c r="D1152" s="486"/>
      <c r="E1152" s="486"/>
      <c r="F1152" s="486"/>
      <c r="G1152" s="486"/>
      <c r="H1152" s="487"/>
      <c r="I1152" s="396" t="s">
        <v>156</v>
      </c>
      <c r="J1152" s="392">
        <v>0.78</v>
      </c>
      <c r="K1152" s="393"/>
      <c r="L1152" s="398">
        <v>0</v>
      </c>
      <c r="M1152" s="398">
        <v>0.4</v>
      </c>
      <c r="N1152" s="398">
        <v>0</v>
      </c>
      <c r="O1152" s="398">
        <v>0.4</v>
      </c>
      <c r="P1152" s="393"/>
      <c r="Q1152" s="398"/>
      <c r="R1152" s="393"/>
      <c r="S1152" s="393"/>
      <c r="T1152" s="393"/>
      <c r="U1152" s="393"/>
      <c r="V1152" s="393"/>
      <c r="W1152" s="393"/>
      <c r="X1152" s="393"/>
      <c r="Y1152" s="393"/>
      <c r="Z1152" s="393"/>
      <c r="AA1152" s="393"/>
      <c r="AB1152" s="393"/>
      <c r="AC1152" s="393"/>
      <c r="AD1152" s="393"/>
      <c r="AE1152" s="393"/>
      <c r="AF1152" s="393"/>
      <c r="AG1152" s="393"/>
      <c r="AH1152" s="393"/>
      <c r="AI1152" s="393"/>
      <c r="AJ1152" s="393"/>
      <c r="AK1152" s="393"/>
      <c r="AL1152" s="393"/>
      <c r="AM1152" s="393"/>
      <c r="AN1152" s="393"/>
      <c r="AO1152" s="399">
        <v>0.78</v>
      </c>
      <c r="AP1152" s="393"/>
      <c r="AQ1152" s="393"/>
      <c r="AR1152" s="393"/>
      <c r="AS1152" s="393"/>
      <c r="AT1152" s="393"/>
      <c r="AU1152" s="393"/>
      <c r="AV1152" s="393"/>
      <c r="AW1152" s="393"/>
      <c r="AX1152" s="393"/>
      <c r="AY1152" s="393"/>
      <c r="AZ1152" s="393"/>
      <c r="BA1152" s="393"/>
      <c r="BB1152" s="393"/>
      <c r="BC1152" s="393"/>
      <c r="BD1152" s="393"/>
      <c r="BE1152" s="393"/>
      <c r="BF1152" s="393"/>
      <c r="BG1152" s="393"/>
      <c r="BH1152" s="393"/>
      <c r="BI1152" s="393"/>
      <c r="BJ1152" s="393"/>
      <c r="BK1152" s="393"/>
      <c r="BL1152" s="393"/>
      <c r="BM1152" s="393"/>
      <c r="BN1152" s="393"/>
      <c r="BO1152" s="393"/>
    </row>
    <row r="1153" spans="1:68" s="77" customFormat="1" ht="14.1" customHeight="1" x14ac:dyDescent="0.2">
      <c r="A1153" s="415"/>
      <c r="B1153" s="394">
        <v>204</v>
      </c>
      <c r="C1153" s="430" t="s">
        <v>555</v>
      </c>
      <c r="D1153" s="486" t="s">
        <v>1643</v>
      </c>
      <c r="E1153" s="486"/>
      <c r="F1153" s="486"/>
      <c r="G1153" s="486"/>
      <c r="H1153" s="487" t="s">
        <v>1116</v>
      </c>
      <c r="I1153" s="415"/>
      <c r="J1153" s="415"/>
      <c r="K1153" s="395">
        <v>2.8</v>
      </c>
      <c r="L1153" s="395">
        <v>2.83</v>
      </c>
      <c r="M1153" s="395">
        <v>2.89</v>
      </c>
      <c r="N1153" s="395">
        <v>0</v>
      </c>
      <c r="O1153" s="395">
        <v>2.89</v>
      </c>
      <c r="P1153" s="395">
        <v>2.89</v>
      </c>
      <c r="Q1153" s="395">
        <v>2.92</v>
      </c>
      <c r="R1153" s="395">
        <v>3.42</v>
      </c>
      <c r="S1153" s="395"/>
      <c r="T1153" s="395"/>
      <c r="U1153" s="395"/>
      <c r="V1153" s="395"/>
      <c r="W1153" s="395"/>
      <c r="X1153" s="395"/>
      <c r="Y1153" s="395"/>
      <c r="Z1153" s="395"/>
      <c r="AA1153" s="395"/>
      <c r="AB1153" s="395"/>
      <c r="AC1153" s="395"/>
      <c r="AD1153" s="395"/>
      <c r="AE1153" s="395"/>
      <c r="AF1153" s="395"/>
      <c r="AG1153" s="395"/>
      <c r="AH1153" s="395"/>
      <c r="AI1153" s="395"/>
      <c r="AJ1153" s="395"/>
      <c r="AK1153" s="395"/>
      <c r="AL1153" s="395"/>
      <c r="AM1153" s="395"/>
      <c r="AN1153" s="395"/>
      <c r="AO1153" s="395">
        <v>3.42</v>
      </c>
      <c r="AP1153" s="395"/>
      <c r="AQ1153" s="395"/>
      <c r="AR1153" s="395"/>
      <c r="AS1153" s="395"/>
      <c r="AT1153" s="395"/>
      <c r="AU1153" s="395"/>
      <c r="AV1153" s="395"/>
      <c r="AW1153" s="395"/>
      <c r="AX1153" s="395"/>
      <c r="AY1153" s="395"/>
      <c r="AZ1153" s="395"/>
      <c r="BA1153" s="395"/>
      <c r="BB1153" s="395"/>
      <c r="BC1153" s="395"/>
      <c r="BD1153" s="395"/>
      <c r="BE1153" s="395"/>
      <c r="BF1153" s="395"/>
      <c r="BG1153" s="395"/>
      <c r="BH1153" s="395"/>
      <c r="BI1153" s="395"/>
      <c r="BJ1153" s="395"/>
      <c r="BK1153" s="395"/>
      <c r="BL1153" s="398"/>
      <c r="BM1153" s="398"/>
      <c r="BN1153" s="398"/>
      <c r="BO1153" s="398"/>
    </row>
    <row r="1154" spans="1:68" s="416" customFormat="1" ht="42" customHeight="1" x14ac:dyDescent="0.2">
      <c r="A1154" s="390"/>
      <c r="B1154" s="390"/>
      <c r="C1154" s="430"/>
      <c r="D1154" s="486"/>
      <c r="E1154" s="486"/>
      <c r="F1154" s="486"/>
      <c r="G1154" s="486"/>
      <c r="H1154" s="487"/>
      <c r="I1154" s="396" t="s">
        <v>156</v>
      </c>
      <c r="J1154" s="392">
        <v>0.77900000000000003</v>
      </c>
      <c r="K1154" s="393"/>
      <c r="L1154" s="398">
        <v>3.0000000000000249E-2</v>
      </c>
      <c r="M1154" s="398">
        <v>2.8</v>
      </c>
      <c r="N1154" s="398">
        <v>0</v>
      </c>
      <c r="O1154" s="398">
        <v>2.8</v>
      </c>
      <c r="P1154" s="393"/>
      <c r="Q1154" s="398">
        <v>0.03</v>
      </c>
      <c r="R1154" s="393"/>
      <c r="S1154" s="393"/>
      <c r="T1154" s="393"/>
      <c r="U1154" s="393"/>
      <c r="V1154" s="393"/>
      <c r="W1154" s="393"/>
      <c r="X1154" s="393"/>
      <c r="Y1154" s="393"/>
      <c r="Z1154" s="393"/>
      <c r="AA1154" s="393"/>
      <c r="AB1154" s="393"/>
      <c r="AC1154" s="393"/>
      <c r="AD1154" s="393"/>
      <c r="AE1154" s="393"/>
      <c r="AF1154" s="393"/>
      <c r="AG1154" s="393"/>
      <c r="AH1154" s="393"/>
      <c r="AI1154" s="393"/>
      <c r="AJ1154" s="393"/>
      <c r="AK1154" s="393"/>
      <c r="AL1154" s="393"/>
      <c r="AM1154" s="393"/>
      <c r="AN1154" s="393"/>
      <c r="AO1154" s="399">
        <v>0.77900000000000003</v>
      </c>
      <c r="AP1154" s="393"/>
      <c r="AQ1154" s="393"/>
      <c r="AR1154" s="393"/>
      <c r="AS1154" s="393"/>
      <c r="AT1154" s="393"/>
      <c r="AU1154" s="393"/>
      <c r="AV1154" s="393"/>
      <c r="AW1154" s="393"/>
      <c r="AX1154" s="393"/>
      <c r="AY1154" s="393"/>
      <c r="AZ1154" s="393"/>
      <c r="BA1154" s="393"/>
      <c r="BB1154" s="393"/>
      <c r="BC1154" s="393"/>
      <c r="BD1154" s="393"/>
      <c r="BE1154" s="393"/>
      <c r="BF1154" s="393"/>
      <c r="BG1154" s="393"/>
      <c r="BH1154" s="393"/>
      <c r="BI1154" s="393"/>
      <c r="BJ1154" s="393"/>
      <c r="BK1154" s="393"/>
      <c r="BL1154" s="393"/>
      <c r="BM1154" s="393"/>
      <c r="BN1154" s="393"/>
      <c r="BO1154" s="393"/>
    </row>
    <row r="1155" spans="1:68" s="77" customFormat="1" ht="14.1" customHeight="1" x14ac:dyDescent="0.2">
      <c r="A1155" s="415"/>
      <c r="B1155" s="394">
        <v>205</v>
      </c>
      <c r="C1155" s="430" t="s">
        <v>558</v>
      </c>
      <c r="D1155" s="486" t="s">
        <v>334</v>
      </c>
      <c r="E1155" s="486"/>
      <c r="F1155" s="486"/>
      <c r="G1155" s="486"/>
      <c r="H1155" s="487" t="s">
        <v>1360</v>
      </c>
      <c r="I1155" s="415"/>
      <c r="J1155" s="415"/>
      <c r="K1155" s="395">
        <v>990.86</v>
      </c>
      <c r="L1155" s="395">
        <v>992.89</v>
      </c>
      <c r="M1155" s="395">
        <v>1023.76</v>
      </c>
      <c r="N1155" s="395">
        <v>0</v>
      </c>
      <c r="O1155" s="395">
        <v>1023.76</v>
      </c>
      <c r="P1155" s="395">
        <v>1023.76</v>
      </c>
      <c r="Q1155" s="395">
        <v>1025.8599999999999</v>
      </c>
      <c r="R1155" s="395">
        <v>1217.68</v>
      </c>
      <c r="S1155" s="395"/>
      <c r="T1155" s="395"/>
      <c r="U1155" s="395"/>
      <c r="V1155" s="395"/>
      <c r="W1155" s="395"/>
      <c r="X1155" s="395"/>
      <c r="Y1155" s="395"/>
      <c r="Z1155" s="395"/>
      <c r="AA1155" s="395"/>
      <c r="AB1155" s="395"/>
      <c r="AC1155" s="395"/>
      <c r="AD1155" s="395"/>
      <c r="AE1155" s="395"/>
      <c r="AF1155" s="395"/>
      <c r="AG1155" s="395"/>
      <c r="AH1155" s="395"/>
      <c r="AI1155" s="395"/>
      <c r="AJ1155" s="395"/>
      <c r="AK1155" s="395"/>
      <c r="AL1155" s="395"/>
      <c r="AM1155" s="395"/>
      <c r="AN1155" s="395"/>
      <c r="AO1155" s="395"/>
      <c r="AP1155" s="395">
        <v>1217.68</v>
      </c>
      <c r="AQ1155" s="395"/>
      <c r="AR1155" s="395"/>
      <c r="AS1155" s="395"/>
      <c r="AT1155" s="395"/>
      <c r="AU1155" s="395"/>
      <c r="AV1155" s="395"/>
      <c r="AW1155" s="395"/>
      <c r="AX1155" s="395"/>
      <c r="AY1155" s="395"/>
      <c r="AZ1155" s="395"/>
      <c r="BA1155" s="395"/>
      <c r="BB1155" s="395"/>
      <c r="BC1155" s="395"/>
      <c r="BD1155" s="395"/>
      <c r="BE1155" s="395"/>
      <c r="BF1155" s="395"/>
      <c r="BG1155" s="395"/>
      <c r="BH1155" s="395"/>
      <c r="BI1155" s="395"/>
      <c r="BJ1155" s="395"/>
      <c r="BK1155" s="395"/>
      <c r="BL1155" s="398"/>
      <c r="BM1155" s="398"/>
      <c r="BN1155" s="398"/>
      <c r="BO1155" s="398"/>
    </row>
    <row r="1156" spans="1:68" s="416" customFormat="1" ht="14.1" customHeight="1" x14ac:dyDescent="0.2">
      <c r="A1156" s="390"/>
      <c r="B1156" s="390"/>
      <c r="C1156" s="430"/>
      <c r="D1156" s="486"/>
      <c r="E1156" s="486"/>
      <c r="F1156" s="486"/>
      <c r="G1156" s="486"/>
      <c r="H1156" s="487"/>
      <c r="I1156" s="396" t="s">
        <v>335</v>
      </c>
      <c r="J1156" s="392">
        <v>0.97389999999999999</v>
      </c>
      <c r="K1156" s="393"/>
      <c r="L1156" s="398">
        <v>2.0299999999999727</v>
      </c>
      <c r="M1156" s="398">
        <v>990.86</v>
      </c>
      <c r="N1156" s="398">
        <v>0</v>
      </c>
      <c r="O1156" s="398">
        <v>990.86</v>
      </c>
      <c r="P1156" s="393"/>
      <c r="Q1156" s="398">
        <v>2.1</v>
      </c>
      <c r="R1156" s="393"/>
      <c r="S1156" s="393"/>
      <c r="T1156" s="393"/>
      <c r="U1156" s="393"/>
      <c r="V1156" s="393"/>
      <c r="W1156" s="393"/>
      <c r="X1156" s="393"/>
      <c r="Y1156" s="393"/>
      <c r="Z1156" s="393"/>
      <c r="AA1156" s="393"/>
      <c r="AB1156" s="393"/>
      <c r="AC1156" s="393"/>
      <c r="AD1156" s="393"/>
      <c r="AE1156" s="393"/>
      <c r="AF1156" s="393"/>
      <c r="AG1156" s="393"/>
      <c r="AH1156" s="393"/>
      <c r="AI1156" s="393"/>
      <c r="AJ1156" s="393"/>
      <c r="AK1156" s="393"/>
      <c r="AL1156" s="393"/>
      <c r="AM1156" s="393"/>
      <c r="AN1156" s="393"/>
      <c r="AO1156" s="393"/>
      <c r="AP1156" s="399">
        <v>0.97389999999999999</v>
      </c>
      <c r="AQ1156" s="393"/>
      <c r="AR1156" s="393"/>
      <c r="AS1156" s="393"/>
      <c r="AT1156" s="393"/>
      <c r="AU1156" s="393"/>
      <c r="AV1156" s="393"/>
      <c r="AW1156" s="393"/>
      <c r="AX1156" s="393"/>
      <c r="AY1156" s="393"/>
      <c r="AZ1156" s="393"/>
      <c r="BA1156" s="393"/>
      <c r="BB1156" s="393"/>
      <c r="BC1156" s="393"/>
      <c r="BD1156" s="393"/>
      <c r="BE1156" s="393"/>
      <c r="BF1156" s="393"/>
      <c r="BG1156" s="393"/>
      <c r="BH1156" s="393"/>
      <c r="BI1156" s="393"/>
      <c r="BJ1156" s="393"/>
      <c r="BK1156" s="393"/>
      <c r="BL1156" s="393"/>
      <c r="BM1156" s="393"/>
      <c r="BN1156" s="393"/>
      <c r="BO1156" s="393"/>
    </row>
    <row r="1157" spans="1:68" s="77" customFormat="1" ht="14.1" customHeight="1" x14ac:dyDescent="0.2">
      <c r="A1157" s="415"/>
      <c r="B1157" s="394">
        <v>206</v>
      </c>
      <c r="C1157" s="430" t="s">
        <v>558</v>
      </c>
      <c r="D1157" s="486" t="s">
        <v>1644</v>
      </c>
      <c r="E1157" s="486"/>
      <c r="F1157" s="486"/>
      <c r="G1157" s="486"/>
      <c r="H1157" s="487" t="s">
        <v>881</v>
      </c>
      <c r="I1157" s="415"/>
      <c r="J1157" s="415"/>
      <c r="K1157" s="395">
        <v>140.29</v>
      </c>
      <c r="L1157" s="395">
        <v>140.83000000000001</v>
      </c>
      <c r="M1157" s="395">
        <v>144.94999999999999</v>
      </c>
      <c r="N1157" s="395">
        <v>0</v>
      </c>
      <c r="O1157" s="395">
        <v>144.94999999999999</v>
      </c>
      <c r="P1157" s="395">
        <v>144.94999999999999</v>
      </c>
      <c r="Q1157" s="395">
        <v>145.51</v>
      </c>
      <c r="R1157" s="395">
        <v>172.41</v>
      </c>
      <c r="S1157" s="395"/>
      <c r="T1157" s="395"/>
      <c r="U1157" s="395"/>
      <c r="V1157" s="395"/>
      <c r="W1157" s="395"/>
      <c r="X1157" s="395"/>
      <c r="Y1157" s="395"/>
      <c r="Z1157" s="395"/>
      <c r="AA1157" s="395"/>
      <c r="AB1157" s="395"/>
      <c r="AC1157" s="395"/>
      <c r="AD1157" s="395"/>
      <c r="AE1157" s="395"/>
      <c r="AF1157" s="395"/>
      <c r="AG1157" s="395"/>
      <c r="AH1157" s="395"/>
      <c r="AI1157" s="395"/>
      <c r="AJ1157" s="395"/>
      <c r="AK1157" s="395"/>
      <c r="AL1157" s="395"/>
      <c r="AM1157" s="395"/>
      <c r="AN1157" s="395"/>
      <c r="AO1157" s="395"/>
      <c r="AP1157" s="395">
        <v>172.41</v>
      </c>
      <c r="AQ1157" s="395"/>
      <c r="AR1157" s="395"/>
      <c r="AS1157" s="395"/>
      <c r="AT1157" s="395"/>
      <c r="AU1157" s="395"/>
      <c r="AV1157" s="395"/>
      <c r="AW1157" s="395"/>
      <c r="AX1157" s="395"/>
      <c r="AY1157" s="395"/>
      <c r="AZ1157" s="395"/>
      <c r="BA1157" s="395"/>
      <c r="BB1157" s="395"/>
      <c r="BC1157" s="395"/>
      <c r="BD1157" s="395"/>
      <c r="BE1157" s="395"/>
      <c r="BF1157" s="395"/>
      <c r="BG1157" s="395"/>
      <c r="BH1157" s="395"/>
      <c r="BI1157" s="395"/>
      <c r="BJ1157" s="395"/>
      <c r="BK1157" s="395"/>
      <c r="BL1157" s="398"/>
      <c r="BM1157" s="398"/>
      <c r="BN1157" s="398"/>
      <c r="BO1157" s="398"/>
    </row>
    <row r="1158" spans="1:68" s="416" customFormat="1" ht="42" customHeight="1" x14ac:dyDescent="0.2">
      <c r="A1158" s="390"/>
      <c r="B1158" s="390"/>
      <c r="C1158" s="430"/>
      <c r="D1158" s="486"/>
      <c r="E1158" s="486"/>
      <c r="F1158" s="486"/>
      <c r="G1158" s="486"/>
      <c r="H1158" s="487"/>
      <c r="I1158" s="396" t="s">
        <v>102</v>
      </c>
      <c r="J1158" s="392">
        <v>1.9478</v>
      </c>
      <c r="K1158" s="393"/>
      <c r="L1158" s="398">
        <v>0.54000000000002046</v>
      </c>
      <c r="M1158" s="398">
        <v>140.29</v>
      </c>
      <c r="N1158" s="398">
        <v>0</v>
      </c>
      <c r="O1158" s="398">
        <v>140.29</v>
      </c>
      <c r="P1158" s="393"/>
      <c r="Q1158" s="398">
        <v>0.56000000000000005</v>
      </c>
      <c r="R1158" s="393"/>
      <c r="S1158" s="393"/>
      <c r="T1158" s="393"/>
      <c r="U1158" s="393"/>
      <c r="V1158" s="393"/>
      <c r="W1158" s="393"/>
      <c r="X1158" s="393"/>
      <c r="Y1158" s="393"/>
      <c r="Z1158" s="393"/>
      <c r="AA1158" s="393"/>
      <c r="AB1158" s="393"/>
      <c r="AC1158" s="393"/>
      <c r="AD1158" s="393"/>
      <c r="AE1158" s="393"/>
      <c r="AF1158" s="393"/>
      <c r="AG1158" s="393"/>
      <c r="AH1158" s="393"/>
      <c r="AI1158" s="393"/>
      <c r="AJ1158" s="393"/>
      <c r="AK1158" s="393"/>
      <c r="AL1158" s="393"/>
      <c r="AM1158" s="393"/>
      <c r="AN1158" s="393"/>
      <c r="AO1158" s="393"/>
      <c r="AP1158" s="399">
        <v>1.9478</v>
      </c>
      <c r="AQ1158" s="393"/>
      <c r="AR1158" s="393"/>
      <c r="AS1158" s="393"/>
      <c r="AT1158" s="393"/>
      <c r="AU1158" s="393"/>
      <c r="AV1158" s="393"/>
      <c r="AW1158" s="393"/>
      <c r="AX1158" s="393"/>
      <c r="AY1158" s="393"/>
      <c r="AZ1158" s="393"/>
      <c r="BA1158" s="393"/>
      <c r="BB1158" s="393"/>
      <c r="BC1158" s="393"/>
      <c r="BD1158" s="393"/>
      <c r="BE1158" s="393"/>
      <c r="BF1158" s="393"/>
      <c r="BG1158" s="393"/>
      <c r="BH1158" s="393"/>
      <c r="BI1158" s="393"/>
      <c r="BJ1158" s="393"/>
      <c r="BK1158" s="393"/>
      <c r="BL1158" s="393"/>
      <c r="BM1158" s="393"/>
      <c r="BN1158" s="393"/>
      <c r="BO1158" s="393"/>
    </row>
    <row r="1159" spans="1:68" s="77" customFormat="1" ht="14.1" customHeight="1" x14ac:dyDescent="0.2">
      <c r="A1159" s="415"/>
      <c r="B1159" s="394">
        <v>207</v>
      </c>
      <c r="C1159" s="430" t="s">
        <v>561</v>
      </c>
      <c r="D1159" s="486" t="s">
        <v>338</v>
      </c>
      <c r="E1159" s="486"/>
      <c r="F1159" s="486"/>
      <c r="G1159" s="486"/>
      <c r="H1159" s="487" t="s">
        <v>139</v>
      </c>
      <c r="I1159" s="415"/>
      <c r="J1159" s="415"/>
      <c r="K1159" s="395">
        <v>159.76</v>
      </c>
      <c r="L1159" s="395">
        <v>161.47999999999999</v>
      </c>
      <c r="M1159" s="395">
        <v>165.06</v>
      </c>
      <c r="N1159" s="395">
        <v>0</v>
      </c>
      <c r="O1159" s="395">
        <v>165.06</v>
      </c>
      <c r="P1159" s="395">
        <v>165.06</v>
      </c>
      <c r="Q1159" s="395">
        <v>166.84</v>
      </c>
      <c r="R1159" s="395">
        <v>196.33</v>
      </c>
      <c r="S1159" s="395"/>
      <c r="T1159" s="395"/>
      <c r="U1159" s="395"/>
      <c r="V1159" s="395"/>
      <c r="W1159" s="395"/>
      <c r="X1159" s="395"/>
      <c r="Y1159" s="395"/>
      <c r="Z1159" s="395"/>
      <c r="AA1159" s="395"/>
      <c r="AB1159" s="395"/>
      <c r="AC1159" s="395"/>
      <c r="AD1159" s="395"/>
      <c r="AE1159" s="395"/>
      <c r="AF1159" s="395"/>
      <c r="AG1159" s="395"/>
      <c r="AH1159" s="395"/>
      <c r="AI1159" s="395"/>
      <c r="AJ1159" s="395"/>
      <c r="AK1159" s="395"/>
      <c r="AL1159" s="395"/>
      <c r="AM1159" s="395"/>
      <c r="AN1159" s="395"/>
      <c r="AO1159" s="395"/>
      <c r="AP1159" s="395">
        <v>196.33</v>
      </c>
      <c r="AQ1159" s="395"/>
      <c r="AR1159" s="395"/>
      <c r="AS1159" s="395"/>
      <c r="AT1159" s="395"/>
      <c r="AU1159" s="395"/>
      <c r="AV1159" s="395"/>
      <c r="AW1159" s="395"/>
      <c r="AX1159" s="395"/>
      <c r="AY1159" s="395"/>
      <c r="AZ1159" s="395"/>
      <c r="BA1159" s="395"/>
      <c r="BB1159" s="395"/>
      <c r="BC1159" s="395"/>
      <c r="BD1159" s="395"/>
      <c r="BE1159" s="395"/>
      <c r="BF1159" s="395"/>
      <c r="BG1159" s="395"/>
      <c r="BH1159" s="395"/>
      <c r="BI1159" s="395"/>
      <c r="BJ1159" s="395"/>
      <c r="BK1159" s="395"/>
      <c r="BL1159" s="398"/>
      <c r="BM1159" s="398"/>
      <c r="BN1159" s="398"/>
      <c r="BO1159" s="398"/>
    </row>
    <row r="1160" spans="1:68" s="416" customFormat="1" ht="27.95" customHeight="1" x14ac:dyDescent="0.2">
      <c r="A1160" s="390"/>
      <c r="B1160" s="390"/>
      <c r="C1160" s="430"/>
      <c r="D1160" s="486"/>
      <c r="E1160" s="486"/>
      <c r="F1160" s="486"/>
      <c r="G1160" s="486"/>
      <c r="H1160" s="487"/>
      <c r="I1160" s="396" t="s">
        <v>306</v>
      </c>
      <c r="J1160" s="392">
        <v>9.0756000000000003E-2</v>
      </c>
      <c r="K1160" s="393"/>
      <c r="L1160" s="398">
        <v>1.7199999999999989</v>
      </c>
      <c r="M1160" s="398">
        <v>159.76</v>
      </c>
      <c r="N1160" s="398">
        <v>0</v>
      </c>
      <c r="O1160" s="398">
        <v>159.76</v>
      </c>
      <c r="P1160" s="393"/>
      <c r="Q1160" s="398">
        <v>1.78</v>
      </c>
      <c r="R1160" s="393"/>
      <c r="S1160" s="393"/>
      <c r="T1160" s="393"/>
      <c r="U1160" s="393"/>
      <c r="V1160" s="393"/>
      <c r="W1160" s="393"/>
      <c r="X1160" s="393"/>
      <c r="Y1160" s="393"/>
      <c r="Z1160" s="393"/>
      <c r="AA1160" s="393"/>
      <c r="AB1160" s="393"/>
      <c r="AC1160" s="393"/>
      <c r="AD1160" s="393"/>
      <c r="AE1160" s="393"/>
      <c r="AF1160" s="393"/>
      <c r="AG1160" s="393"/>
      <c r="AH1160" s="393"/>
      <c r="AI1160" s="393"/>
      <c r="AJ1160" s="393"/>
      <c r="AK1160" s="393"/>
      <c r="AL1160" s="393"/>
      <c r="AM1160" s="393"/>
      <c r="AN1160" s="393"/>
      <c r="AO1160" s="393"/>
      <c r="AP1160" s="399">
        <v>9.0756000000000003E-2</v>
      </c>
      <c r="AQ1160" s="393"/>
      <c r="AR1160" s="393"/>
      <c r="AS1160" s="393"/>
      <c r="AT1160" s="393"/>
      <c r="AU1160" s="393"/>
      <c r="AV1160" s="393"/>
      <c r="AW1160" s="393"/>
      <c r="AX1160" s="393"/>
      <c r="AY1160" s="393"/>
      <c r="AZ1160" s="393"/>
      <c r="BA1160" s="393"/>
      <c r="BB1160" s="393"/>
      <c r="BC1160" s="393"/>
      <c r="BD1160" s="393"/>
      <c r="BE1160" s="393"/>
      <c r="BF1160" s="393"/>
      <c r="BG1160" s="393"/>
      <c r="BH1160" s="393"/>
      <c r="BI1160" s="393"/>
      <c r="BJ1160" s="393"/>
      <c r="BK1160" s="393"/>
      <c r="BL1160" s="393"/>
      <c r="BM1160" s="393"/>
      <c r="BN1160" s="393"/>
      <c r="BO1160" s="393"/>
    </row>
    <row r="1161" spans="1:68" s="77" customFormat="1" ht="14.1" customHeight="1" x14ac:dyDescent="0.2">
      <c r="A1161" s="415"/>
      <c r="B1161" s="394">
        <v>208</v>
      </c>
      <c r="C1161" s="430" t="s">
        <v>561</v>
      </c>
      <c r="D1161" s="492" t="s">
        <v>1422</v>
      </c>
      <c r="E1161" s="492"/>
      <c r="F1161" s="492"/>
      <c r="G1161" s="492"/>
      <c r="H1161" s="487" t="s">
        <v>1124</v>
      </c>
      <c r="I1161" s="415"/>
      <c r="J1161" s="415"/>
      <c r="K1161" s="395">
        <v>-13.55</v>
      </c>
      <c r="L1161" s="395">
        <v>-13.74</v>
      </c>
      <c r="M1161" s="395">
        <v>-14</v>
      </c>
      <c r="N1161" s="395">
        <v>0</v>
      </c>
      <c r="O1161" s="395">
        <v>-14</v>
      </c>
      <c r="P1161" s="395">
        <v>-14</v>
      </c>
      <c r="Q1161" s="395">
        <v>-14.2</v>
      </c>
      <c r="R1161" s="395">
        <v>-16.649999999999999</v>
      </c>
      <c r="S1161" s="395"/>
      <c r="T1161" s="395"/>
      <c r="U1161" s="395"/>
      <c r="V1161" s="395"/>
      <c r="W1161" s="395"/>
      <c r="X1161" s="395"/>
      <c r="Y1161" s="395"/>
      <c r="Z1161" s="395"/>
      <c r="AA1161" s="395"/>
      <c r="AB1161" s="395"/>
      <c r="AC1161" s="395"/>
      <c r="AD1161" s="395"/>
      <c r="AE1161" s="395"/>
      <c r="AF1161" s="395"/>
      <c r="AG1161" s="395"/>
      <c r="AH1161" s="395"/>
      <c r="AI1161" s="395"/>
      <c r="AJ1161" s="395"/>
      <c r="AK1161" s="395"/>
      <c r="AL1161" s="395"/>
      <c r="AM1161" s="395"/>
      <c r="AN1161" s="395"/>
      <c r="AO1161" s="395"/>
      <c r="AP1161" s="395">
        <v>-16.649999999999999</v>
      </c>
      <c r="AQ1161" s="395"/>
      <c r="AR1161" s="395"/>
      <c r="AS1161" s="395"/>
      <c r="AT1161" s="395"/>
      <c r="AU1161" s="395"/>
      <c r="AV1161" s="395"/>
      <c r="AW1161" s="395"/>
      <c r="AX1161" s="395"/>
      <c r="AY1161" s="395"/>
      <c r="AZ1161" s="395"/>
      <c r="BA1161" s="395"/>
      <c r="BB1161" s="395"/>
      <c r="BC1161" s="395"/>
      <c r="BD1161" s="395"/>
      <c r="BE1161" s="395"/>
      <c r="BF1161" s="395"/>
      <c r="BG1161" s="395"/>
      <c r="BH1161" s="395"/>
      <c r="BI1161" s="395"/>
      <c r="BJ1161" s="395"/>
      <c r="BK1161" s="395"/>
      <c r="BL1161" s="398"/>
      <c r="BM1161" s="398"/>
      <c r="BN1161" s="398"/>
      <c r="BO1161" s="398"/>
    </row>
    <row r="1162" spans="1:68" s="416" customFormat="1" ht="14.1" customHeight="1" x14ac:dyDescent="0.2">
      <c r="A1162" s="390"/>
      <c r="B1162" s="390"/>
      <c r="C1162" s="430"/>
      <c r="D1162" s="492"/>
      <c r="E1162" s="492"/>
      <c r="F1162" s="492"/>
      <c r="G1162" s="492"/>
      <c r="H1162" s="487"/>
      <c r="I1162" s="396" t="s">
        <v>78</v>
      </c>
      <c r="J1162" s="392">
        <v>-9.548</v>
      </c>
      <c r="K1162" s="393"/>
      <c r="L1162" s="398">
        <v>-0.1899999999999995</v>
      </c>
      <c r="M1162" s="398">
        <v>-13.55</v>
      </c>
      <c r="N1162" s="398">
        <v>0</v>
      </c>
      <c r="O1162" s="398">
        <v>-13.55</v>
      </c>
      <c r="P1162" s="393"/>
      <c r="Q1162" s="398">
        <v>-0.2</v>
      </c>
      <c r="R1162" s="393"/>
      <c r="S1162" s="393"/>
      <c r="T1162" s="393"/>
      <c r="U1162" s="393"/>
      <c r="V1162" s="393"/>
      <c r="W1162" s="393"/>
      <c r="X1162" s="393"/>
      <c r="Y1162" s="393"/>
      <c r="Z1162" s="393"/>
      <c r="AA1162" s="393"/>
      <c r="AB1162" s="393"/>
      <c r="AC1162" s="393"/>
      <c r="AD1162" s="393"/>
      <c r="AE1162" s="393"/>
      <c r="AF1162" s="393"/>
      <c r="AG1162" s="393"/>
      <c r="AH1162" s="393"/>
      <c r="AI1162" s="393"/>
      <c r="AJ1162" s="393"/>
      <c r="AK1162" s="393"/>
      <c r="AL1162" s="393"/>
      <c r="AM1162" s="393"/>
      <c r="AN1162" s="393"/>
      <c r="AO1162" s="393"/>
      <c r="AP1162" s="399">
        <v>-9.548</v>
      </c>
      <c r="AQ1162" s="393"/>
      <c r="AR1162" s="393"/>
      <c r="AS1162" s="393"/>
      <c r="AT1162" s="393"/>
      <c r="AU1162" s="393"/>
      <c r="AV1162" s="393"/>
      <c r="AW1162" s="393"/>
      <c r="AX1162" s="393"/>
      <c r="AY1162" s="393"/>
      <c r="AZ1162" s="393"/>
      <c r="BA1162" s="393"/>
      <c r="BB1162" s="393"/>
      <c r="BC1162" s="393"/>
      <c r="BD1162" s="393"/>
      <c r="BE1162" s="393"/>
      <c r="BF1162" s="393"/>
      <c r="BG1162" s="393"/>
      <c r="BH1162" s="393"/>
      <c r="BI1162" s="393"/>
      <c r="BJ1162" s="393"/>
      <c r="BK1162" s="393"/>
      <c r="BL1162" s="393"/>
      <c r="BM1162" s="393"/>
      <c r="BN1162" s="393"/>
      <c r="BO1162" s="393"/>
    </row>
    <row r="1163" spans="1:68" s="77" customFormat="1" ht="14.1" customHeight="1" x14ac:dyDescent="0.2">
      <c r="A1163" s="415"/>
      <c r="B1163" s="394">
        <v>209</v>
      </c>
      <c r="C1163" s="430" t="s">
        <v>561</v>
      </c>
      <c r="D1163" s="486" t="s">
        <v>1645</v>
      </c>
      <c r="E1163" s="486"/>
      <c r="F1163" s="486"/>
      <c r="G1163" s="486"/>
      <c r="H1163" s="487" t="s">
        <v>1200</v>
      </c>
      <c r="I1163" s="415"/>
      <c r="J1163" s="415"/>
      <c r="K1163" s="395">
        <v>7.12</v>
      </c>
      <c r="L1163" s="395">
        <v>7.21</v>
      </c>
      <c r="M1163" s="395">
        <v>7.36</v>
      </c>
      <c r="N1163" s="395">
        <v>0</v>
      </c>
      <c r="O1163" s="395">
        <v>7.36</v>
      </c>
      <c r="P1163" s="395">
        <v>7.36</v>
      </c>
      <c r="Q1163" s="395">
        <v>7.45</v>
      </c>
      <c r="R1163" s="395">
        <v>8.75</v>
      </c>
      <c r="S1163" s="395"/>
      <c r="T1163" s="395"/>
      <c r="U1163" s="395"/>
      <c r="V1163" s="395"/>
      <c r="W1163" s="395"/>
      <c r="X1163" s="395"/>
      <c r="Y1163" s="395"/>
      <c r="Z1163" s="395"/>
      <c r="AA1163" s="395"/>
      <c r="AB1163" s="395"/>
      <c r="AC1163" s="395"/>
      <c r="AD1163" s="395"/>
      <c r="AE1163" s="395"/>
      <c r="AF1163" s="395"/>
      <c r="AG1163" s="395"/>
      <c r="AH1163" s="395"/>
      <c r="AI1163" s="395"/>
      <c r="AJ1163" s="395"/>
      <c r="AK1163" s="395"/>
      <c r="AL1163" s="395"/>
      <c r="AM1163" s="395"/>
      <c r="AN1163" s="395"/>
      <c r="AO1163" s="395"/>
      <c r="AP1163" s="395">
        <v>8.75</v>
      </c>
      <c r="AQ1163" s="395"/>
      <c r="AR1163" s="395"/>
      <c r="AS1163" s="395"/>
      <c r="AT1163" s="395"/>
      <c r="AU1163" s="395"/>
      <c r="AV1163" s="395"/>
      <c r="AW1163" s="395"/>
      <c r="AX1163" s="395"/>
      <c r="AY1163" s="395"/>
      <c r="AZ1163" s="395"/>
      <c r="BA1163" s="395"/>
      <c r="BB1163" s="395"/>
      <c r="BC1163" s="395"/>
      <c r="BD1163" s="395"/>
      <c r="BE1163" s="395"/>
      <c r="BF1163" s="395"/>
      <c r="BG1163" s="395"/>
      <c r="BH1163" s="395"/>
      <c r="BI1163" s="395"/>
      <c r="BJ1163" s="395"/>
      <c r="BK1163" s="395"/>
      <c r="BL1163" s="398"/>
      <c r="BM1163" s="398"/>
      <c r="BN1163" s="398"/>
      <c r="BO1163" s="398"/>
    </row>
    <row r="1164" spans="1:68" s="416" customFormat="1" ht="14.1" customHeight="1" x14ac:dyDescent="0.2">
      <c r="A1164" s="390"/>
      <c r="B1164" s="390"/>
      <c r="C1164" s="430"/>
      <c r="D1164" s="486"/>
      <c r="E1164" s="486"/>
      <c r="F1164" s="486"/>
      <c r="G1164" s="486"/>
      <c r="H1164" s="487"/>
      <c r="I1164" s="396" t="s">
        <v>78</v>
      </c>
      <c r="J1164" s="392">
        <v>6.3304</v>
      </c>
      <c r="K1164" s="393"/>
      <c r="L1164" s="398">
        <v>8.9999999999999858E-2</v>
      </c>
      <c r="M1164" s="398">
        <v>7.12</v>
      </c>
      <c r="N1164" s="398">
        <v>0</v>
      </c>
      <c r="O1164" s="398">
        <v>7.12</v>
      </c>
      <c r="P1164" s="393"/>
      <c r="Q1164" s="398">
        <v>0.09</v>
      </c>
      <c r="R1164" s="393"/>
      <c r="S1164" s="393"/>
      <c r="T1164" s="393"/>
      <c r="U1164" s="393"/>
      <c r="V1164" s="393"/>
      <c r="W1164" s="393"/>
      <c r="X1164" s="393"/>
      <c r="Y1164" s="393"/>
      <c r="Z1164" s="393"/>
      <c r="AA1164" s="393"/>
      <c r="AB1164" s="393"/>
      <c r="AC1164" s="393"/>
      <c r="AD1164" s="393"/>
      <c r="AE1164" s="393"/>
      <c r="AF1164" s="393"/>
      <c r="AG1164" s="393"/>
      <c r="AH1164" s="393"/>
      <c r="AI1164" s="393"/>
      <c r="AJ1164" s="393"/>
      <c r="AK1164" s="393"/>
      <c r="AL1164" s="393"/>
      <c r="AM1164" s="393"/>
      <c r="AN1164" s="393"/>
      <c r="AO1164" s="393"/>
      <c r="AP1164" s="399">
        <v>6.3304</v>
      </c>
      <c r="AQ1164" s="393"/>
      <c r="AR1164" s="393"/>
      <c r="AS1164" s="393"/>
      <c r="AT1164" s="393"/>
      <c r="AU1164" s="393"/>
      <c r="AV1164" s="393"/>
      <c r="AW1164" s="393"/>
      <c r="AX1164" s="393"/>
      <c r="AY1164" s="393"/>
      <c r="AZ1164" s="393"/>
      <c r="BA1164" s="393"/>
      <c r="BB1164" s="393"/>
      <c r="BC1164" s="393"/>
      <c r="BD1164" s="393"/>
      <c r="BE1164" s="393"/>
      <c r="BF1164" s="393"/>
      <c r="BG1164" s="393"/>
      <c r="BH1164" s="393"/>
      <c r="BI1164" s="393"/>
      <c r="BJ1164" s="393"/>
      <c r="BK1164" s="393"/>
      <c r="BL1164" s="393"/>
      <c r="BM1164" s="393"/>
      <c r="BN1164" s="393"/>
      <c r="BO1164" s="393"/>
    </row>
    <row r="1165" spans="1:68" s="77" customFormat="1" ht="14.1" customHeight="1" x14ac:dyDescent="0.2">
      <c r="A1165" s="415"/>
      <c r="B1165" s="394">
        <v>210</v>
      </c>
      <c r="C1165" s="430" t="s">
        <v>561</v>
      </c>
      <c r="D1165" s="486" t="s">
        <v>1646</v>
      </c>
      <c r="E1165" s="486"/>
      <c r="F1165" s="486"/>
      <c r="G1165" s="486"/>
      <c r="H1165" s="487" t="s">
        <v>1202</v>
      </c>
      <c r="I1165" s="415"/>
      <c r="J1165" s="415"/>
      <c r="K1165" s="395">
        <v>145.56</v>
      </c>
      <c r="L1165" s="395">
        <v>145.56</v>
      </c>
      <c r="M1165" s="395">
        <v>150.38999999999999</v>
      </c>
      <c r="N1165" s="395">
        <v>0</v>
      </c>
      <c r="O1165" s="395">
        <v>150.38999999999999</v>
      </c>
      <c r="P1165" s="395">
        <v>150.38999999999999</v>
      </c>
      <c r="Q1165" s="395">
        <v>150.38999999999999</v>
      </c>
      <c r="R1165" s="395">
        <v>178.88</v>
      </c>
      <c r="S1165" s="395"/>
      <c r="T1165" s="395"/>
      <c r="U1165" s="395"/>
      <c r="V1165" s="395"/>
      <c r="W1165" s="395"/>
      <c r="X1165" s="395"/>
      <c r="Y1165" s="395"/>
      <c r="Z1165" s="395"/>
      <c r="AA1165" s="395"/>
      <c r="AB1165" s="395"/>
      <c r="AC1165" s="395"/>
      <c r="AD1165" s="395"/>
      <c r="AE1165" s="395"/>
      <c r="AF1165" s="395"/>
      <c r="AG1165" s="395"/>
      <c r="AH1165" s="395"/>
      <c r="AI1165" s="395"/>
      <c r="AJ1165" s="395"/>
      <c r="AK1165" s="395"/>
      <c r="AL1165" s="395"/>
      <c r="AM1165" s="395"/>
      <c r="AN1165" s="395"/>
      <c r="AO1165" s="395"/>
      <c r="AP1165" s="395">
        <v>178.88</v>
      </c>
      <c r="AQ1165" s="395"/>
      <c r="AR1165" s="395"/>
      <c r="AS1165" s="395"/>
      <c r="AT1165" s="395"/>
      <c r="AU1165" s="395"/>
      <c r="AV1165" s="395"/>
      <c r="AW1165" s="395"/>
      <c r="AX1165" s="395"/>
      <c r="AY1165" s="395"/>
      <c r="AZ1165" s="395"/>
      <c r="BA1165" s="395"/>
      <c r="BB1165" s="395"/>
      <c r="BC1165" s="395"/>
      <c r="BD1165" s="395"/>
      <c r="BE1165" s="395"/>
      <c r="BF1165" s="395"/>
      <c r="BG1165" s="395"/>
      <c r="BH1165" s="395"/>
      <c r="BI1165" s="395"/>
      <c r="BJ1165" s="395"/>
      <c r="BK1165" s="395"/>
      <c r="BL1165" s="398"/>
      <c r="BM1165" s="398"/>
      <c r="BN1165" s="398"/>
      <c r="BO1165" s="398"/>
    </row>
    <row r="1166" spans="1:68" s="416" customFormat="1" ht="14.1" customHeight="1" x14ac:dyDescent="0.2">
      <c r="A1166" s="390"/>
      <c r="B1166" s="390"/>
      <c r="C1166" s="430"/>
      <c r="D1166" s="486"/>
      <c r="E1166" s="486"/>
      <c r="F1166" s="486"/>
      <c r="G1166" s="486"/>
      <c r="H1166" s="487"/>
      <c r="I1166" s="396" t="s">
        <v>78</v>
      </c>
      <c r="J1166" s="392">
        <v>92.520499999999998</v>
      </c>
      <c r="K1166" s="393"/>
      <c r="L1166" s="398">
        <v>0</v>
      </c>
      <c r="M1166" s="398">
        <v>145.56</v>
      </c>
      <c r="N1166" s="398">
        <v>0</v>
      </c>
      <c r="O1166" s="398">
        <v>145.56</v>
      </c>
      <c r="P1166" s="393"/>
      <c r="Q1166" s="398"/>
      <c r="R1166" s="393"/>
      <c r="S1166" s="393"/>
      <c r="T1166" s="393"/>
      <c r="U1166" s="393"/>
      <c r="V1166" s="393"/>
      <c r="W1166" s="393"/>
      <c r="X1166" s="393"/>
      <c r="Y1166" s="393"/>
      <c r="Z1166" s="393"/>
      <c r="AA1166" s="393"/>
      <c r="AB1166" s="393"/>
      <c r="AC1166" s="393"/>
      <c r="AD1166" s="393"/>
      <c r="AE1166" s="393"/>
      <c r="AF1166" s="393"/>
      <c r="AG1166" s="393"/>
      <c r="AH1166" s="393"/>
      <c r="AI1166" s="393"/>
      <c r="AJ1166" s="393"/>
      <c r="AK1166" s="393"/>
      <c r="AL1166" s="393"/>
      <c r="AM1166" s="393"/>
      <c r="AN1166" s="393"/>
      <c r="AO1166" s="393"/>
      <c r="AP1166" s="399">
        <v>92.520499999999998</v>
      </c>
      <c r="AQ1166" s="393"/>
      <c r="AR1166" s="393"/>
      <c r="AS1166" s="393"/>
      <c r="AT1166" s="393"/>
      <c r="AU1166" s="393"/>
      <c r="AV1166" s="393"/>
      <c r="AW1166" s="393"/>
      <c r="AX1166" s="393"/>
      <c r="AY1166" s="393"/>
      <c r="AZ1166" s="393"/>
      <c r="BA1166" s="393"/>
      <c r="BB1166" s="393"/>
      <c r="BC1166" s="393"/>
      <c r="BD1166" s="393"/>
      <c r="BE1166" s="393"/>
      <c r="BF1166" s="393"/>
      <c r="BG1166" s="393"/>
      <c r="BH1166" s="393"/>
      <c r="BI1166" s="393"/>
      <c r="BJ1166" s="393"/>
      <c r="BK1166" s="393"/>
      <c r="BL1166" s="393"/>
      <c r="BM1166" s="393"/>
      <c r="BN1166" s="393"/>
      <c r="BO1166" s="393"/>
    </row>
    <row r="1167" spans="1:68" s="416" customFormat="1" ht="42" customHeight="1" x14ac:dyDescent="0.2">
      <c r="A1167" s="384"/>
      <c r="B1167" s="384"/>
      <c r="C1167" s="385" t="s">
        <v>1647</v>
      </c>
      <c r="D1167" s="485" t="s">
        <v>1648</v>
      </c>
      <c r="E1167" s="485"/>
      <c r="F1167" s="485"/>
      <c r="G1167" s="485"/>
      <c r="H1167" s="384"/>
      <c r="I1167" s="384"/>
      <c r="J1167" s="384"/>
      <c r="K1167" s="386">
        <v>6997.4199999999992</v>
      </c>
      <c r="L1167" s="386">
        <v>7032.68</v>
      </c>
      <c r="M1167" s="386">
        <v>7229.78</v>
      </c>
      <c r="N1167" s="386">
        <v>0</v>
      </c>
      <c r="O1167" s="386">
        <v>7229.78</v>
      </c>
      <c r="P1167" s="386">
        <v>7229.78</v>
      </c>
      <c r="Q1167" s="386">
        <v>7266.22</v>
      </c>
      <c r="R1167" s="386">
        <v>9981.1</v>
      </c>
      <c r="S1167" s="386">
        <v>0</v>
      </c>
      <c r="T1167" s="386">
        <v>0</v>
      </c>
      <c r="U1167" s="386">
        <v>0</v>
      </c>
      <c r="V1167" s="386">
        <v>0</v>
      </c>
      <c r="W1167" s="386">
        <v>0</v>
      </c>
      <c r="X1167" s="386">
        <v>0</v>
      </c>
      <c r="Y1167" s="386">
        <v>0</v>
      </c>
      <c r="Z1167" s="386">
        <v>0</v>
      </c>
      <c r="AA1167" s="386">
        <v>0</v>
      </c>
      <c r="AB1167" s="386">
        <v>0</v>
      </c>
      <c r="AC1167" s="386">
        <v>0</v>
      </c>
      <c r="AD1167" s="386">
        <v>0</v>
      </c>
      <c r="AE1167" s="386">
        <v>0</v>
      </c>
      <c r="AF1167" s="386">
        <v>0</v>
      </c>
      <c r="AG1167" s="386">
        <v>0</v>
      </c>
      <c r="AH1167" s="386">
        <v>0</v>
      </c>
      <c r="AI1167" s="386">
        <v>0</v>
      </c>
      <c r="AJ1167" s="386">
        <v>0</v>
      </c>
      <c r="AK1167" s="386">
        <v>0</v>
      </c>
      <c r="AL1167" s="386">
        <v>0</v>
      </c>
      <c r="AM1167" s="386">
        <v>0</v>
      </c>
      <c r="AN1167" s="386">
        <v>0</v>
      </c>
      <c r="AO1167" s="386">
        <v>0</v>
      </c>
      <c r="AP1167" s="386">
        <v>0</v>
      </c>
      <c r="AQ1167" s="386">
        <v>0</v>
      </c>
      <c r="AR1167" s="386">
        <v>0</v>
      </c>
      <c r="AS1167" s="386">
        <v>0</v>
      </c>
      <c r="AT1167" s="386">
        <v>0</v>
      </c>
      <c r="AU1167" s="386">
        <v>0</v>
      </c>
      <c r="AV1167" s="386">
        <v>0</v>
      </c>
      <c r="AW1167" s="386">
        <v>0</v>
      </c>
      <c r="AX1167" s="386">
        <v>0</v>
      </c>
      <c r="AY1167" s="386">
        <v>0</v>
      </c>
      <c r="AZ1167" s="386">
        <v>0</v>
      </c>
      <c r="BA1167" s="386">
        <v>0</v>
      </c>
      <c r="BB1167" s="386">
        <v>0</v>
      </c>
      <c r="BC1167" s="386">
        <v>0</v>
      </c>
      <c r="BD1167" s="386">
        <v>0</v>
      </c>
      <c r="BE1167" s="386">
        <v>0</v>
      </c>
      <c r="BF1167" s="386">
        <v>0</v>
      </c>
      <c r="BG1167" s="386">
        <v>0</v>
      </c>
      <c r="BH1167" s="386">
        <v>0</v>
      </c>
      <c r="BI1167" s="386">
        <v>0</v>
      </c>
      <c r="BJ1167" s="386">
        <v>0</v>
      </c>
      <c r="BK1167" s="386">
        <v>0</v>
      </c>
      <c r="BL1167" s="386">
        <v>0</v>
      </c>
      <c r="BM1167" s="386">
        <v>9981.1</v>
      </c>
      <c r="BN1167" s="386">
        <v>0</v>
      </c>
      <c r="BO1167" s="386">
        <v>0</v>
      </c>
      <c r="BP1167" s="78">
        <v>0</v>
      </c>
    </row>
    <row r="1168" spans="1:68" s="77" customFormat="1" ht="14.1" customHeight="1" x14ac:dyDescent="0.2">
      <c r="A1168" s="415"/>
      <c r="B1168" s="394">
        <v>318</v>
      </c>
      <c r="C1168" s="430" t="s">
        <v>1150</v>
      </c>
      <c r="D1168" s="492" t="s">
        <v>353</v>
      </c>
      <c r="E1168" s="492"/>
      <c r="F1168" s="492"/>
      <c r="G1168" s="492"/>
      <c r="H1168" s="491" t="s">
        <v>1357</v>
      </c>
      <c r="I1168" s="415"/>
      <c r="J1168" s="415"/>
      <c r="K1168" s="395">
        <v>477.21</v>
      </c>
      <c r="L1168" s="395">
        <v>481.66</v>
      </c>
      <c r="M1168" s="395">
        <v>493.06</v>
      </c>
      <c r="N1168" s="395">
        <v>0</v>
      </c>
      <c r="O1168" s="395">
        <v>493.06</v>
      </c>
      <c r="P1168" s="395">
        <v>493.06</v>
      </c>
      <c r="Q1168" s="395">
        <v>497.66</v>
      </c>
      <c r="R1168" s="395">
        <v>680.7</v>
      </c>
      <c r="S1168" s="395"/>
      <c r="T1168" s="395"/>
      <c r="U1168" s="395"/>
      <c r="V1168" s="395"/>
      <c r="W1168" s="395"/>
      <c r="X1168" s="395"/>
      <c r="Y1168" s="395"/>
      <c r="Z1168" s="395"/>
      <c r="AA1168" s="395"/>
      <c r="AB1168" s="395"/>
      <c r="AC1168" s="395"/>
      <c r="AD1168" s="395"/>
      <c r="AE1168" s="395"/>
      <c r="AF1168" s="395"/>
      <c r="AG1168" s="395"/>
      <c r="AH1168" s="395"/>
      <c r="AI1168" s="395"/>
      <c r="AJ1168" s="395"/>
      <c r="AK1168" s="395"/>
      <c r="AL1168" s="395"/>
      <c r="AM1168" s="395"/>
      <c r="AN1168" s="395"/>
      <c r="AO1168" s="395"/>
      <c r="AP1168" s="395"/>
      <c r="AQ1168" s="395"/>
      <c r="AR1168" s="395"/>
      <c r="AS1168" s="395"/>
      <c r="AT1168" s="395"/>
      <c r="AU1168" s="395"/>
      <c r="AV1168" s="395"/>
      <c r="AW1168" s="395"/>
      <c r="AX1168" s="395"/>
      <c r="AY1168" s="395"/>
      <c r="AZ1168" s="395"/>
      <c r="BA1168" s="395"/>
      <c r="BB1168" s="395"/>
      <c r="BC1168" s="395"/>
      <c r="BD1168" s="395"/>
      <c r="BE1168" s="395"/>
      <c r="BF1168" s="395"/>
      <c r="BG1168" s="395"/>
      <c r="BH1168" s="395"/>
      <c r="BI1168" s="395"/>
      <c r="BJ1168" s="395"/>
      <c r="BK1168" s="395"/>
      <c r="BL1168" s="398"/>
      <c r="BM1168" s="398">
        <v>680.7</v>
      </c>
      <c r="BN1168" s="398"/>
      <c r="BO1168" s="398"/>
    </row>
    <row r="1169" spans="1:68" s="416" customFormat="1" ht="14.1" customHeight="1" x14ac:dyDescent="0.2">
      <c r="A1169" s="390"/>
      <c r="B1169" s="390"/>
      <c r="C1169" s="430"/>
      <c r="D1169" s="492"/>
      <c r="E1169" s="492"/>
      <c r="F1169" s="492"/>
      <c r="G1169" s="492"/>
      <c r="H1169" s="491"/>
      <c r="I1169" s="396" t="s">
        <v>156</v>
      </c>
      <c r="J1169" s="392">
        <v>3.1164999999999998</v>
      </c>
      <c r="K1169" s="393"/>
      <c r="L1169" s="398">
        <v>4.4500000000000455</v>
      </c>
      <c r="M1169" s="398">
        <v>477.21</v>
      </c>
      <c r="N1169" s="398">
        <v>0</v>
      </c>
      <c r="O1169" s="398">
        <v>477.21</v>
      </c>
      <c r="P1169" s="393"/>
      <c r="Q1169" s="398">
        <v>4.5999999999999996</v>
      </c>
      <c r="R1169" s="393"/>
      <c r="S1169" s="393"/>
      <c r="T1169" s="393"/>
      <c r="U1169" s="393"/>
      <c r="V1169" s="393"/>
      <c r="W1169" s="393"/>
      <c r="X1169" s="393"/>
      <c r="Y1169" s="393"/>
      <c r="Z1169" s="393"/>
      <c r="AA1169" s="393"/>
      <c r="AB1169" s="393"/>
      <c r="AC1169" s="393"/>
      <c r="AD1169" s="393"/>
      <c r="AE1169" s="393"/>
      <c r="AF1169" s="393"/>
      <c r="AG1169" s="393"/>
      <c r="AH1169" s="393"/>
      <c r="AI1169" s="393"/>
      <c r="AJ1169" s="393"/>
      <c r="AK1169" s="393"/>
      <c r="AL1169" s="393"/>
      <c r="AM1169" s="393"/>
      <c r="AN1169" s="393"/>
      <c r="AO1169" s="393"/>
      <c r="AP1169" s="393"/>
      <c r="AQ1169" s="393"/>
      <c r="AR1169" s="393"/>
      <c r="AS1169" s="393"/>
      <c r="AT1169" s="393"/>
      <c r="AU1169" s="393"/>
      <c r="AV1169" s="393"/>
      <c r="AW1169" s="393"/>
      <c r="AX1169" s="393"/>
      <c r="AY1169" s="393"/>
      <c r="AZ1169" s="393"/>
      <c r="BA1169" s="393"/>
      <c r="BB1169" s="393"/>
      <c r="BC1169" s="393"/>
      <c r="BD1169" s="393"/>
      <c r="BE1169" s="393"/>
      <c r="BF1169" s="393"/>
      <c r="BG1169" s="393"/>
      <c r="BH1169" s="393"/>
      <c r="BI1169" s="393"/>
      <c r="BJ1169" s="393"/>
      <c r="BK1169" s="393"/>
      <c r="BL1169" s="393"/>
      <c r="BM1169" s="399">
        <v>3.1164999999999998</v>
      </c>
      <c r="BN1169" s="393"/>
      <c r="BO1169" s="393"/>
    </row>
    <row r="1170" spans="1:68" s="77" customFormat="1" ht="14.1" customHeight="1" x14ac:dyDescent="0.2">
      <c r="A1170" s="415"/>
      <c r="B1170" s="394">
        <v>319</v>
      </c>
      <c r="C1170" s="430" t="s">
        <v>1150</v>
      </c>
      <c r="D1170" s="486" t="s">
        <v>1649</v>
      </c>
      <c r="E1170" s="486"/>
      <c r="F1170" s="486"/>
      <c r="G1170" s="486"/>
      <c r="H1170" s="491" t="s">
        <v>1650</v>
      </c>
      <c r="I1170" s="415"/>
      <c r="J1170" s="415"/>
      <c r="K1170" s="395">
        <v>542.85</v>
      </c>
      <c r="L1170" s="395">
        <v>547.24</v>
      </c>
      <c r="M1170" s="395">
        <v>560.88</v>
      </c>
      <c r="N1170" s="395">
        <v>0</v>
      </c>
      <c r="O1170" s="395">
        <v>560.88</v>
      </c>
      <c r="P1170" s="395">
        <v>560.88</v>
      </c>
      <c r="Q1170" s="395">
        <v>565.41999999999996</v>
      </c>
      <c r="R1170" s="395">
        <v>774.32</v>
      </c>
      <c r="S1170" s="395"/>
      <c r="T1170" s="395"/>
      <c r="U1170" s="395"/>
      <c r="V1170" s="395"/>
      <c r="W1170" s="395"/>
      <c r="X1170" s="395"/>
      <c r="Y1170" s="395"/>
      <c r="Z1170" s="395"/>
      <c r="AA1170" s="395"/>
      <c r="AB1170" s="395"/>
      <c r="AC1170" s="395"/>
      <c r="AD1170" s="395"/>
      <c r="AE1170" s="395"/>
      <c r="AF1170" s="395"/>
      <c r="AG1170" s="395"/>
      <c r="AH1170" s="395"/>
      <c r="AI1170" s="395"/>
      <c r="AJ1170" s="395"/>
      <c r="AK1170" s="395"/>
      <c r="AL1170" s="395"/>
      <c r="AM1170" s="395"/>
      <c r="AN1170" s="395"/>
      <c r="AO1170" s="395"/>
      <c r="AP1170" s="395"/>
      <c r="AQ1170" s="395"/>
      <c r="AR1170" s="395"/>
      <c r="AS1170" s="395"/>
      <c r="AT1170" s="395"/>
      <c r="AU1170" s="395"/>
      <c r="AV1170" s="395"/>
      <c r="AW1170" s="395"/>
      <c r="AX1170" s="395"/>
      <c r="AY1170" s="395"/>
      <c r="AZ1170" s="395"/>
      <c r="BA1170" s="395"/>
      <c r="BB1170" s="395"/>
      <c r="BC1170" s="395"/>
      <c r="BD1170" s="395"/>
      <c r="BE1170" s="395"/>
      <c r="BF1170" s="395"/>
      <c r="BG1170" s="395"/>
      <c r="BH1170" s="395"/>
      <c r="BI1170" s="395"/>
      <c r="BJ1170" s="395"/>
      <c r="BK1170" s="395"/>
      <c r="BL1170" s="398"/>
      <c r="BM1170" s="398">
        <v>774.32</v>
      </c>
      <c r="BN1170" s="398"/>
      <c r="BO1170" s="398"/>
    </row>
    <row r="1171" spans="1:68" s="416" customFormat="1" ht="14.1" customHeight="1" x14ac:dyDescent="0.2">
      <c r="A1171" s="390"/>
      <c r="B1171" s="390"/>
      <c r="C1171" s="430"/>
      <c r="D1171" s="486"/>
      <c r="E1171" s="486"/>
      <c r="F1171" s="486"/>
      <c r="G1171" s="486"/>
      <c r="H1171" s="491"/>
      <c r="I1171" s="396" t="s">
        <v>1630</v>
      </c>
      <c r="J1171" s="392">
        <v>42.851599999999998</v>
      </c>
      <c r="K1171" s="393"/>
      <c r="L1171" s="398">
        <v>4.3899999999999864</v>
      </c>
      <c r="M1171" s="398">
        <v>542.85</v>
      </c>
      <c r="N1171" s="398">
        <v>0</v>
      </c>
      <c r="O1171" s="398">
        <v>542.85</v>
      </c>
      <c r="P1171" s="393"/>
      <c r="Q1171" s="398">
        <v>4.54</v>
      </c>
      <c r="R1171" s="393"/>
      <c r="S1171" s="393"/>
      <c r="T1171" s="393"/>
      <c r="U1171" s="393"/>
      <c r="V1171" s="393"/>
      <c r="W1171" s="393"/>
      <c r="X1171" s="393"/>
      <c r="Y1171" s="393"/>
      <c r="Z1171" s="393"/>
      <c r="AA1171" s="393"/>
      <c r="AB1171" s="393"/>
      <c r="AC1171" s="393"/>
      <c r="AD1171" s="393"/>
      <c r="AE1171" s="393"/>
      <c r="AF1171" s="393"/>
      <c r="AG1171" s="393"/>
      <c r="AH1171" s="393"/>
      <c r="AI1171" s="393"/>
      <c r="AJ1171" s="393"/>
      <c r="AK1171" s="393"/>
      <c r="AL1171" s="393"/>
      <c r="AM1171" s="393"/>
      <c r="AN1171" s="393"/>
      <c r="AO1171" s="393"/>
      <c r="AP1171" s="393"/>
      <c r="AQ1171" s="393"/>
      <c r="AR1171" s="393"/>
      <c r="AS1171" s="393"/>
      <c r="AT1171" s="393"/>
      <c r="AU1171" s="393"/>
      <c r="AV1171" s="393"/>
      <c r="AW1171" s="393"/>
      <c r="AX1171" s="393"/>
      <c r="AY1171" s="393"/>
      <c r="AZ1171" s="393"/>
      <c r="BA1171" s="393"/>
      <c r="BB1171" s="393"/>
      <c r="BC1171" s="393"/>
      <c r="BD1171" s="393"/>
      <c r="BE1171" s="393"/>
      <c r="BF1171" s="393"/>
      <c r="BG1171" s="393"/>
      <c r="BH1171" s="393"/>
      <c r="BI1171" s="393"/>
      <c r="BJ1171" s="393"/>
      <c r="BK1171" s="393"/>
      <c r="BL1171" s="393"/>
      <c r="BM1171" s="399">
        <v>42.851599999999998</v>
      </c>
      <c r="BN1171" s="393"/>
      <c r="BO1171" s="393"/>
    </row>
    <row r="1172" spans="1:68" s="77" customFormat="1" ht="14.1" customHeight="1" x14ac:dyDescent="0.2">
      <c r="A1172" s="415"/>
      <c r="B1172" s="394">
        <v>320</v>
      </c>
      <c r="C1172" s="430" t="s">
        <v>1150</v>
      </c>
      <c r="D1172" s="486" t="s">
        <v>1651</v>
      </c>
      <c r="E1172" s="486"/>
      <c r="F1172" s="486"/>
      <c r="G1172" s="486"/>
      <c r="H1172" s="487" t="s">
        <v>1652</v>
      </c>
      <c r="I1172" s="415"/>
      <c r="J1172" s="415"/>
      <c r="K1172" s="395">
        <v>202.69</v>
      </c>
      <c r="L1172" s="395">
        <v>203.25</v>
      </c>
      <c r="M1172" s="395">
        <v>209.42</v>
      </c>
      <c r="N1172" s="395">
        <v>0</v>
      </c>
      <c r="O1172" s="395">
        <v>209.42</v>
      </c>
      <c r="P1172" s="395">
        <v>209.42</v>
      </c>
      <c r="Q1172" s="395">
        <v>210</v>
      </c>
      <c r="R1172" s="395">
        <v>289.12</v>
      </c>
      <c r="S1172" s="395"/>
      <c r="T1172" s="395"/>
      <c r="U1172" s="395"/>
      <c r="V1172" s="395"/>
      <c r="W1172" s="395"/>
      <c r="X1172" s="395"/>
      <c r="Y1172" s="395"/>
      <c r="Z1172" s="395"/>
      <c r="AA1172" s="395"/>
      <c r="AB1172" s="395"/>
      <c r="AC1172" s="395"/>
      <c r="AD1172" s="395"/>
      <c r="AE1172" s="395"/>
      <c r="AF1172" s="395"/>
      <c r="AG1172" s="395"/>
      <c r="AH1172" s="395"/>
      <c r="AI1172" s="395"/>
      <c r="AJ1172" s="395"/>
      <c r="AK1172" s="395"/>
      <c r="AL1172" s="395"/>
      <c r="AM1172" s="395"/>
      <c r="AN1172" s="395"/>
      <c r="AO1172" s="395"/>
      <c r="AP1172" s="395"/>
      <c r="AQ1172" s="395"/>
      <c r="AR1172" s="395"/>
      <c r="AS1172" s="395"/>
      <c r="AT1172" s="395"/>
      <c r="AU1172" s="395"/>
      <c r="AV1172" s="395"/>
      <c r="AW1172" s="395"/>
      <c r="AX1172" s="395"/>
      <c r="AY1172" s="395"/>
      <c r="AZ1172" s="395"/>
      <c r="BA1172" s="395"/>
      <c r="BB1172" s="395"/>
      <c r="BC1172" s="395"/>
      <c r="BD1172" s="395"/>
      <c r="BE1172" s="395"/>
      <c r="BF1172" s="395"/>
      <c r="BG1172" s="395"/>
      <c r="BH1172" s="395"/>
      <c r="BI1172" s="395"/>
      <c r="BJ1172" s="395"/>
      <c r="BK1172" s="395"/>
      <c r="BL1172" s="398"/>
      <c r="BM1172" s="398">
        <v>289.12</v>
      </c>
      <c r="BN1172" s="398"/>
      <c r="BO1172" s="398"/>
    </row>
    <row r="1173" spans="1:68" s="416" customFormat="1" ht="27.95" customHeight="1" x14ac:dyDescent="0.2">
      <c r="A1173" s="390"/>
      <c r="B1173" s="390"/>
      <c r="C1173" s="430"/>
      <c r="D1173" s="486"/>
      <c r="E1173" s="486"/>
      <c r="F1173" s="486"/>
      <c r="G1173" s="486"/>
      <c r="H1173" s="487"/>
      <c r="I1173" s="396" t="s">
        <v>178</v>
      </c>
      <c r="J1173" s="392">
        <v>4.8850999999999999E-2</v>
      </c>
      <c r="K1173" s="393"/>
      <c r="L1173" s="398">
        <v>0.56000000000000227</v>
      </c>
      <c r="M1173" s="398">
        <v>202.69</v>
      </c>
      <c r="N1173" s="398">
        <v>0</v>
      </c>
      <c r="O1173" s="398">
        <v>202.69</v>
      </c>
      <c r="P1173" s="393"/>
      <c r="Q1173" s="398">
        <v>0.57999999999999996</v>
      </c>
      <c r="R1173" s="393"/>
      <c r="S1173" s="393"/>
      <c r="T1173" s="393"/>
      <c r="U1173" s="393"/>
      <c r="V1173" s="393"/>
      <c r="W1173" s="393"/>
      <c r="X1173" s="393"/>
      <c r="Y1173" s="393"/>
      <c r="Z1173" s="393"/>
      <c r="AA1173" s="393"/>
      <c r="AB1173" s="393"/>
      <c r="AC1173" s="393"/>
      <c r="AD1173" s="393"/>
      <c r="AE1173" s="393"/>
      <c r="AF1173" s="393"/>
      <c r="AG1173" s="393"/>
      <c r="AH1173" s="393"/>
      <c r="AI1173" s="393"/>
      <c r="AJ1173" s="393"/>
      <c r="AK1173" s="393"/>
      <c r="AL1173" s="393"/>
      <c r="AM1173" s="393"/>
      <c r="AN1173" s="393"/>
      <c r="AO1173" s="393"/>
      <c r="AP1173" s="393"/>
      <c r="AQ1173" s="393"/>
      <c r="AR1173" s="393"/>
      <c r="AS1173" s="393"/>
      <c r="AT1173" s="393"/>
      <c r="AU1173" s="393"/>
      <c r="AV1173" s="393"/>
      <c r="AW1173" s="393"/>
      <c r="AX1173" s="393"/>
      <c r="AY1173" s="393"/>
      <c r="AZ1173" s="393"/>
      <c r="BA1173" s="393"/>
      <c r="BB1173" s="393"/>
      <c r="BC1173" s="393"/>
      <c r="BD1173" s="393"/>
      <c r="BE1173" s="393"/>
      <c r="BF1173" s="393"/>
      <c r="BG1173" s="393"/>
      <c r="BH1173" s="393"/>
      <c r="BI1173" s="393"/>
      <c r="BJ1173" s="393"/>
      <c r="BK1173" s="393"/>
      <c r="BL1173" s="393"/>
      <c r="BM1173" s="399">
        <v>4.8850999999999999E-2</v>
      </c>
      <c r="BN1173" s="393"/>
      <c r="BO1173" s="393"/>
    </row>
    <row r="1174" spans="1:68" s="77" customFormat="1" ht="14.1" customHeight="1" x14ac:dyDescent="0.2">
      <c r="A1174" s="415"/>
      <c r="B1174" s="394">
        <v>321</v>
      </c>
      <c r="C1174" s="430" t="s">
        <v>1150</v>
      </c>
      <c r="D1174" s="486" t="s">
        <v>1653</v>
      </c>
      <c r="E1174" s="486"/>
      <c r="F1174" s="486"/>
      <c r="G1174" s="486"/>
      <c r="H1174" s="491" t="s">
        <v>1122</v>
      </c>
      <c r="I1174" s="415"/>
      <c r="J1174" s="415"/>
      <c r="K1174" s="395">
        <v>1890.66</v>
      </c>
      <c r="L1174" s="395">
        <v>1898.41</v>
      </c>
      <c r="M1174" s="395">
        <v>1953.44</v>
      </c>
      <c r="N1174" s="395">
        <v>0</v>
      </c>
      <c r="O1174" s="395">
        <v>1953.44</v>
      </c>
      <c r="P1174" s="395">
        <v>1953.44</v>
      </c>
      <c r="Q1174" s="395">
        <v>1961.45</v>
      </c>
      <c r="R1174" s="395">
        <v>2696.83</v>
      </c>
      <c r="S1174" s="395"/>
      <c r="T1174" s="395"/>
      <c r="U1174" s="395"/>
      <c r="V1174" s="395"/>
      <c r="W1174" s="395"/>
      <c r="X1174" s="395"/>
      <c r="Y1174" s="395"/>
      <c r="Z1174" s="395"/>
      <c r="AA1174" s="395"/>
      <c r="AB1174" s="395"/>
      <c r="AC1174" s="395"/>
      <c r="AD1174" s="395"/>
      <c r="AE1174" s="395"/>
      <c r="AF1174" s="395"/>
      <c r="AG1174" s="395"/>
      <c r="AH1174" s="395"/>
      <c r="AI1174" s="395"/>
      <c r="AJ1174" s="395"/>
      <c r="AK1174" s="395"/>
      <c r="AL1174" s="395"/>
      <c r="AM1174" s="395"/>
      <c r="AN1174" s="395"/>
      <c r="AO1174" s="395"/>
      <c r="AP1174" s="395"/>
      <c r="AQ1174" s="395"/>
      <c r="AR1174" s="395"/>
      <c r="AS1174" s="395"/>
      <c r="AT1174" s="395"/>
      <c r="AU1174" s="395"/>
      <c r="AV1174" s="395"/>
      <c r="AW1174" s="395"/>
      <c r="AX1174" s="395"/>
      <c r="AY1174" s="395"/>
      <c r="AZ1174" s="395"/>
      <c r="BA1174" s="395"/>
      <c r="BB1174" s="395"/>
      <c r="BC1174" s="395"/>
      <c r="BD1174" s="395"/>
      <c r="BE1174" s="395"/>
      <c r="BF1174" s="395"/>
      <c r="BG1174" s="395"/>
      <c r="BH1174" s="395"/>
      <c r="BI1174" s="395"/>
      <c r="BJ1174" s="395"/>
      <c r="BK1174" s="395"/>
      <c r="BL1174" s="398"/>
      <c r="BM1174" s="398">
        <v>2696.83</v>
      </c>
      <c r="BN1174" s="398"/>
      <c r="BO1174" s="398"/>
    </row>
    <row r="1175" spans="1:68" s="416" customFormat="1" ht="27.95" customHeight="1" x14ac:dyDescent="0.2">
      <c r="A1175" s="390"/>
      <c r="B1175" s="390"/>
      <c r="C1175" s="430"/>
      <c r="D1175" s="486"/>
      <c r="E1175" s="486"/>
      <c r="F1175" s="486"/>
      <c r="G1175" s="486"/>
      <c r="H1175" s="491"/>
      <c r="I1175" s="396" t="s">
        <v>156</v>
      </c>
      <c r="J1175" s="392">
        <v>28.243099999999998</v>
      </c>
      <c r="K1175" s="393"/>
      <c r="L1175" s="398">
        <v>7.75</v>
      </c>
      <c r="M1175" s="398">
        <v>1890.66</v>
      </c>
      <c r="N1175" s="398">
        <v>0</v>
      </c>
      <c r="O1175" s="398">
        <v>1890.66</v>
      </c>
      <c r="P1175" s="393"/>
      <c r="Q1175" s="398">
        <v>8.01</v>
      </c>
      <c r="R1175" s="393"/>
      <c r="S1175" s="393"/>
      <c r="T1175" s="393"/>
      <c r="U1175" s="393"/>
      <c r="V1175" s="393"/>
      <c r="W1175" s="393"/>
      <c r="X1175" s="393"/>
      <c r="Y1175" s="393"/>
      <c r="Z1175" s="393"/>
      <c r="AA1175" s="393"/>
      <c r="AB1175" s="393"/>
      <c r="AC1175" s="393"/>
      <c r="AD1175" s="393"/>
      <c r="AE1175" s="393"/>
      <c r="AF1175" s="393"/>
      <c r="AG1175" s="393"/>
      <c r="AH1175" s="393"/>
      <c r="AI1175" s="393"/>
      <c r="AJ1175" s="393"/>
      <c r="AK1175" s="393"/>
      <c r="AL1175" s="393"/>
      <c r="AM1175" s="393"/>
      <c r="AN1175" s="393"/>
      <c r="AO1175" s="393"/>
      <c r="AP1175" s="393"/>
      <c r="AQ1175" s="393"/>
      <c r="AR1175" s="393"/>
      <c r="AS1175" s="393"/>
      <c r="AT1175" s="393"/>
      <c r="AU1175" s="393"/>
      <c r="AV1175" s="393"/>
      <c r="AW1175" s="393"/>
      <c r="AX1175" s="393"/>
      <c r="AY1175" s="393"/>
      <c r="AZ1175" s="393"/>
      <c r="BA1175" s="393"/>
      <c r="BB1175" s="393"/>
      <c r="BC1175" s="393"/>
      <c r="BD1175" s="393"/>
      <c r="BE1175" s="393"/>
      <c r="BF1175" s="393"/>
      <c r="BG1175" s="393"/>
      <c r="BH1175" s="393"/>
      <c r="BI1175" s="393"/>
      <c r="BJ1175" s="393"/>
      <c r="BK1175" s="393"/>
      <c r="BL1175" s="393"/>
      <c r="BM1175" s="399">
        <v>28.243099999999998</v>
      </c>
      <c r="BN1175" s="393"/>
      <c r="BO1175" s="393"/>
    </row>
    <row r="1176" spans="1:68" s="77" customFormat="1" ht="14.1" customHeight="1" x14ac:dyDescent="0.2">
      <c r="A1176" s="415"/>
      <c r="B1176" s="394">
        <v>322</v>
      </c>
      <c r="C1176" s="430" t="s">
        <v>1150</v>
      </c>
      <c r="D1176" s="486" t="s">
        <v>1654</v>
      </c>
      <c r="E1176" s="486"/>
      <c r="F1176" s="486"/>
      <c r="G1176" s="486"/>
      <c r="H1176" s="491" t="s">
        <v>1633</v>
      </c>
      <c r="I1176" s="415"/>
      <c r="J1176" s="415"/>
      <c r="K1176" s="395">
        <v>2973.06</v>
      </c>
      <c r="L1176" s="395">
        <v>2984.84</v>
      </c>
      <c r="M1176" s="395">
        <v>3071.78</v>
      </c>
      <c r="N1176" s="395">
        <v>0</v>
      </c>
      <c r="O1176" s="395">
        <v>3071.78</v>
      </c>
      <c r="P1176" s="395">
        <v>3071.78</v>
      </c>
      <c r="Q1176" s="395">
        <v>3083.9500000000003</v>
      </c>
      <c r="R1176" s="395">
        <v>4240.75</v>
      </c>
      <c r="S1176" s="395"/>
      <c r="T1176" s="395"/>
      <c r="U1176" s="395"/>
      <c r="V1176" s="395"/>
      <c r="W1176" s="395"/>
      <c r="X1176" s="395"/>
      <c r="Y1176" s="395"/>
      <c r="Z1176" s="395"/>
      <c r="AA1176" s="395"/>
      <c r="AB1176" s="395"/>
      <c r="AC1176" s="395"/>
      <c r="AD1176" s="395"/>
      <c r="AE1176" s="395"/>
      <c r="AF1176" s="395"/>
      <c r="AG1176" s="395"/>
      <c r="AH1176" s="395"/>
      <c r="AI1176" s="395"/>
      <c r="AJ1176" s="395"/>
      <c r="AK1176" s="395"/>
      <c r="AL1176" s="395"/>
      <c r="AM1176" s="395"/>
      <c r="AN1176" s="395"/>
      <c r="AO1176" s="395"/>
      <c r="AP1176" s="395"/>
      <c r="AQ1176" s="395"/>
      <c r="AR1176" s="395"/>
      <c r="AS1176" s="395"/>
      <c r="AT1176" s="395"/>
      <c r="AU1176" s="395"/>
      <c r="AV1176" s="395"/>
      <c r="AW1176" s="395"/>
      <c r="AX1176" s="395"/>
      <c r="AY1176" s="395"/>
      <c r="AZ1176" s="395"/>
      <c r="BA1176" s="395"/>
      <c r="BB1176" s="395"/>
      <c r="BC1176" s="395"/>
      <c r="BD1176" s="395"/>
      <c r="BE1176" s="395"/>
      <c r="BF1176" s="395"/>
      <c r="BG1176" s="395"/>
      <c r="BH1176" s="395"/>
      <c r="BI1176" s="395"/>
      <c r="BJ1176" s="395"/>
      <c r="BK1176" s="395"/>
      <c r="BL1176" s="398"/>
      <c r="BM1176" s="398">
        <v>4240.75</v>
      </c>
      <c r="BN1176" s="398"/>
      <c r="BO1176" s="398"/>
    </row>
    <row r="1177" spans="1:68" s="416" customFormat="1" ht="27.95" customHeight="1" x14ac:dyDescent="0.2">
      <c r="A1177" s="390"/>
      <c r="B1177" s="390"/>
      <c r="C1177" s="430"/>
      <c r="D1177" s="486"/>
      <c r="E1177" s="486"/>
      <c r="F1177" s="486"/>
      <c r="G1177" s="486"/>
      <c r="H1177" s="491"/>
      <c r="I1177" s="396" t="s">
        <v>156</v>
      </c>
      <c r="J1177" s="392">
        <v>39.929900000000004</v>
      </c>
      <c r="K1177" s="393"/>
      <c r="L1177" s="398">
        <v>11.7800000000002</v>
      </c>
      <c r="M1177" s="398">
        <v>2973.06</v>
      </c>
      <c r="N1177" s="398">
        <v>0</v>
      </c>
      <c r="O1177" s="398">
        <v>2973.06</v>
      </c>
      <c r="P1177" s="393"/>
      <c r="Q1177" s="398">
        <v>12.17</v>
      </c>
      <c r="R1177" s="393"/>
      <c r="S1177" s="393"/>
      <c r="T1177" s="393"/>
      <c r="U1177" s="393"/>
      <c r="V1177" s="393"/>
      <c r="W1177" s="393"/>
      <c r="X1177" s="393"/>
      <c r="Y1177" s="393"/>
      <c r="Z1177" s="393"/>
      <c r="AA1177" s="393"/>
      <c r="AB1177" s="393"/>
      <c r="AC1177" s="393"/>
      <c r="AD1177" s="393"/>
      <c r="AE1177" s="393"/>
      <c r="AF1177" s="393"/>
      <c r="AG1177" s="393"/>
      <c r="AH1177" s="393"/>
      <c r="AI1177" s="393"/>
      <c r="AJ1177" s="393"/>
      <c r="AK1177" s="393"/>
      <c r="AL1177" s="393"/>
      <c r="AM1177" s="393"/>
      <c r="AN1177" s="393"/>
      <c r="AO1177" s="393"/>
      <c r="AP1177" s="393"/>
      <c r="AQ1177" s="393"/>
      <c r="AR1177" s="393"/>
      <c r="AS1177" s="393"/>
      <c r="AT1177" s="393"/>
      <c r="AU1177" s="393"/>
      <c r="AV1177" s="393"/>
      <c r="AW1177" s="393"/>
      <c r="AX1177" s="393"/>
      <c r="AY1177" s="393"/>
      <c r="AZ1177" s="393"/>
      <c r="BA1177" s="393"/>
      <c r="BB1177" s="393"/>
      <c r="BC1177" s="393"/>
      <c r="BD1177" s="393"/>
      <c r="BE1177" s="393"/>
      <c r="BF1177" s="393"/>
      <c r="BG1177" s="393"/>
      <c r="BH1177" s="393"/>
      <c r="BI1177" s="393"/>
      <c r="BJ1177" s="393"/>
      <c r="BK1177" s="393"/>
      <c r="BL1177" s="393"/>
      <c r="BM1177" s="399">
        <v>39.929900000000004</v>
      </c>
      <c r="BN1177" s="393"/>
      <c r="BO1177" s="393"/>
    </row>
    <row r="1178" spans="1:68" s="77" customFormat="1" ht="14.1" customHeight="1" x14ac:dyDescent="0.2">
      <c r="A1178" s="415"/>
      <c r="B1178" s="394">
        <v>323</v>
      </c>
      <c r="C1178" s="430" t="s">
        <v>1150</v>
      </c>
      <c r="D1178" s="486" t="s">
        <v>1655</v>
      </c>
      <c r="E1178" s="486"/>
      <c r="F1178" s="486"/>
      <c r="G1178" s="486"/>
      <c r="H1178" s="491" t="s">
        <v>973</v>
      </c>
      <c r="I1178" s="415"/>
      <c r="J1178" s="415"/>
      <c r="K1178" s="395">
        <v>218.29</v>
      </c>
      <c r="L1178" s="395">
        <v>219.37</v>
      </c>
      <c r="M1178" s="395">
        <v>225.54</v>
      </c>
      <c r="N1178" s="395">
        <v>0</v>
      </c>
      <c r="O1178" s="395">
        <v>225.54</v>
      </c>
      <c r="P1178" s="395">
        <v>225.54</v>
      </c>
      <c r="Q1178" s="395">
        <v>226.66</v>
      </c>
      <c r="R1178" s="395">
        <v>311.37</v>
      </c>
      <c r="S1178" s="395"/>
      <c r="T1178" s="395"/>
      <c r="U1178" s="395"/>
      <c r="V1178" s="395"/>
      <c r="W1178" s="395"/>
      <c r="X1178" s="395"/>
      <c r="Y1178" s="395"/>
      <c r="Z1178" s="395"/>
      <c r="AA1178" s="395"/>
      <c r="AB1178" s="395"/>
      <c r="AC1178" s="395"/>
      <c r="AD1178" s="395"/>
      <c r="AE1178" s="395"/>
      <c r="AF1178" s="395"/>
      <c r="AG1178" s="395"/>
      <c r="AH1178" s="395"/>
      <c r="AI1178" s="395"/>
      <c r="AJ1178" s="395"/>
      <c r="AK1178" s="395"/>
      <c r="AL1178" s="395"/>
      <c r="AM1178" s="395"/>
      <c r="AN1178" s="395"/>
      <c r="AO1178" s="395"/>
      <c r="AP1178" s="395"/>
      <c r="AQ1178" s="395"/>
      <c r="AR1178" s="395"/>
      <c r="AS1178" s="395"/>
      <c r="AT1178" s="395"/>
      <c r="AU1178" s="395"/>
      <c r="AV1178" s="395"/>
      <c r="AW1178" s="395"/>
      <c r="AX1178" s="395"/>
      <c r="AY1178" s="395"/>
      <c r="AZ1178" s="395"/>
      <c r="BA1178" s="395"/>
      <c r="BB1178" s="395"/>
      <c r="BC1178" s="395"/>
      <c r="BD1178" s="395"/>
      <c r="BE1178" s="395"/>
      <c r="BF1178" s="395"/>
      <c r="BG1178" s="395"/>
      <c r="BH1178" s="395"/>
      <c r="BI1178" s="395"/>
      <c r="BJ1178" s="395"/>
      <c r="BK1178" s="395"/>
      <c r="BL1178" s="398"/>
      <c r="BM1178" s="398">
        <v>311.37</v>
      </c>
      <c r="BN1178" s="398"/>
      <c r="BO1178" s="398"/>
    </row>
    <row r="1179" spans="1:68" s="416" customFormat="1" ht="14.1" customHeight="1" x14ac:dyDescent="0.2">
      <c r="A1179" s="390"/>
      <c r="B1179" s="390"/>
      <c r="C1179" s="430"/>
      <c r="D1179" s="486"/>
      <c r="E1179" s="486"/>
      <c r="F1179" s="486"/>
      <c r="G1179" s="486"/>
      <c r="H1179" s="491"/>
      <c r="I1179" s="396" t="s">
        <v>78</v>
      </c>
      <c r="J1179" s="392">
        <v>27.386099999999999</v>
      </c>
      <c r="K1179" s="393"/>
      <c r="L1179" s="398">
        <v>1.0800000000000125</v>
      </c>
      <c r="M1179" s="398">
        <v>218.29</v>
      </c>
      <c r="N1179" s="398">
        <v>0</v>
      </c>
      <c r="O1179" s="398">
        <v>218.29</v>
      </c>
      <c r="P1179" s="393"/>
      <c r="Q1179" s="398">
        <v>1.1200000000000001</v>
      </c>
      <c r="R1179" s="393"/>
      <c r="S1179" s="393"/>
      <c r="T1179" s="393"/>
      <c r="U1179" s="393"/>
      <c r="V1179" s="393"/>
      <c r="W1179" s="393"/>
      <c r="X1179" s="393"/>
      <c r="Y1179" s="393"/>
      <c r="Z1179" s="393"/>
      <c r="AA1179" s="393"/>
      <c r="AB1179" s="393"/>
      <c r="AC1179" s="393"/>
      <c r="AD1179" s="393"/>
      <c r="AE1179" s="393"/>
      <c r="AF1179" s="393"/>
      <c r="AG1179" s="393"/>
      <c r="AH1179" s="393"/>
      <c r="AI1179" s="393"/>
      <c r="AJ1179" s="393"/>
      <c r="AK1179" s="393"/>
      <c r="AL1179" s="393"/>
      <c r="AM1179" s="393"/>
      <c r="AN1179" s="393"/>
      <c r="AO1179" s="393"/>
      <c r="AP1179" s="393"/>
      <c r="AQ1179" s="393"/>
      <c r="AR1179" s="393"/>
      <c r="AS1179" s="393"/>
      <c r="AT1179" s="393"/>
      <c r="AU1179" s="393"/>
      <c r="AV1179" s="393"/>
      <c r="AW1179" s="393"/>
      <c r="AX1179" s="393"/>
      <c r="AY1179" s="393"/>
      <c r="AZ1179" s="393"/>
      <c r="BA1179" s="393"/>
      <c r="BB1179" s="393"/>
      <c r="BC1179" s="393"/>
      <c r="BD1179" s="393"/>
      <c r="BE1179" s="393"/>
      <c r="BF1179" s="393"/>
      <c r="BG1179" s="393"/>
      <c r="BH1179" s="393"/>
      <c r="BI1179" s="393"/>
      <c r="BJ1179" s="393"/>
      <c r="BK1179" s="393"/>
      <c r="BL1179" s="393"/>
      <c r="BM1179" s="399">
        <v>27.386099999999999</v>
      </c>
      <c r="BN1179" s="393"/>
      <c r="BO1179" s="393"/>
    </row>
    <row r="1180" spans="1:68" s="77" customFormat="1" ht="14.1" customHeight="1" x14ac:dyDescent="0.2">
      <c r="A1180" s="415"/>
      <c r="B1180" s="394">
        <v>324</v>
      </c>
      <c r="C1180" s="430" t="s">
        <v>1150</v>
      </c>
      <c r="D1180" s="486" t="s">
        <v>1656</v>
      </c>
      <c r="E1180" s="486"/>
      <c r="F1180" s="486"/>
      <c r="G1180" s="486"/>
      <c r="H1180" s="487" t="s">
        <v>191</v>
      </c>
      <c r="I1180" s="415"/>
      <c r="J1180" s="415"/>
      <c r="K1180" s="395">
        <v>692.66</v>
      </c>
      <c r="L1180" s="395">
        <v>697.91</v>
      </c>
      <c r="M1180" s="395">
        <v>715.66</v>
      </c>
      <c r="N1180" s="395">
        <v>0</v>
      </c>
      <c r="O1180" s="395">
        <v>715.66</v>
      </c>
      <c r="P1180" s="395">
        <v>715.66</v>
      </c>
      <c r="Q1180" s="395">
        <v>721.07999999999993</v>
      </c>
      <c r="R1180" s="395">
        <v>988.01</v>
      </c>
      <c r="S1180" s="395"/>
      <c r="T1180" s="395"/>
      <c r="U1180" s="395"/>
      <c r="V1180" s="395"/>
      <c r="W1180" s="395"/>
      <c r="X1180" s="395"/>
      <c r="Y1180" s="395"/>
      <c r="Z1180" s="395"/>
      <c r="AA1180" s="395"/>
      <c r="AB1180" s="395"/>
      <c r="AC1180" s="395"/>
      <c r="AD1180" s="395"/>
      <c r="AE1180" s="395"/>
      <c r="AF1180" s="395"/>
      <c r="AG1180" s="395"/>
      <c r="AH1180" s="395"/>
      <c r="AI1180" s="395"/>
      <c r="AJ1180" s="395"/>
      <c r="AK1180" s="395"/>
      <c r="AL1180" s="395"/>
      <c r="AM1180" s="395"/>
      <c r="AN1180" s="395"/>
      <c r="AO1180" s="395"/>
      <c r="AP1180" s="395"/>
      <c r="AQ1180" s="395"/>
      <c r="AR1180" s="395"/>
      <c r="AS1180" s="395"/>
      <c r="AT1180" s="395"/>
      <c r="AU1180" s="395"/>
      <c r="AV1180" s="395"/>
      <c r="AW1180" s="395"/>
      <c r="AX1180" s="395"/>
      <c r="AY1180" s="395"/>
      <c r="AZ1180" s="395"/>
      <c r="BA1180" s="395"/>
      <c r="BB1180" s="395"/>
      <c r="BC1180" s="395"/>
      <c r="BD1180" s="395"/>
      <c r="BE1180" s="395"/>
      <c r="BF1180" s="395"/>
      <c r="BG1180" s="395"/>
      <c r="BH1180" s="395"/>
      <c r="BI1180" s="395"/>
      <c r="BJ1180" s="395"/>
      <c r="BK1180" s="395"/>
      <c r="BL1180" s="398"/>
      <c r="BM1180" s="398">
        <v>988.01</v>
      </c>
      <c r="BN1180" s="398"/>
      <c r="BO1180" s="398"/>
    </row>
    <row r="1181" spans="1:68" s="416" customFormat="1" ht="42" customHeight="1" x14ac:dyDescent="0.2">
      <c r="A1181" s="390"/>
      <c r="B1181" s="390"/>
      <c r="C1181" s="430"/>
      <c r="D1181" s="486"/>
      <c r="E1181" s="486"/>
      <c r="F1181" s="486"/>
      <c r="G1181" s="486"/>
      <c r="H1181" s="487"/>
      <c r="I1181" s="396" t="s">
        <v>78</v>
      </c>
      <c r="J1181" s="392">
        <v>54.772100000000002</v>
      </c>
      <c r="K1181" s="393"/>
      <c r="L1181" s="398">
        <v>5.25</v>
      </c>
      <c r="M1181" s="398">
        <v>692.66</v>
      </c>
      <c r="N1181" s="398">
        <v>0</v>
      </c>
      <c r="O1181" s="398">
        <v>692.66</v>
      </c>
      <c r="P1181" s="393"/>
      <c r="Q1181" s="398">
        <v>5.42</v>
      </c>
      <c r="R1181" s="393"/>
      <c r="S1181" s="393"/>
      <c r="T1181" s="393"/>
      <c r="U1181" s="393"/>
      <c r="V1181" s="393"/>
      <c r="W1181" s="393"/>
      <c r="X1181" s="393"/>
      <c r="Y1181" s="393"/>
      <c r="Z1181" s="393"/>
      <c r="AA1181" s="393"/>
      <c r="AB1181" s="393"/>
      <c r="AC1181" s="393"/>
      <c r="AD1181" s="393"/>
      <c r="AE1181" s="393"/>
      <c r="AF1181" s="393"/>
      <c r="AG1181" s="393"/>
      <c r="AH1181" s="393"/>
      <c r="AI1181" s="393"/>
      <c r="AJ1181" s="393"/>
      <c r="AK1181" s="393"/>
      <c r="AL1181" s="393"/>
      <c r="AM1181" s="393"/>
      <c r="AN1181" s="393"/>
      <c r="AO1181" s="393"/>
      <c r="AP1181" s="393"/>
      <c r="AQ1181" s="393"/>
      <c r="AR1181" s="393"/>
      <c r="AS1181" s="393"/>
      <c r="AT1181" s="393"/>
      <c r="AU1181" s="393"/>
      <c r="AV1181" s="393"/>
      <c r="AW1181" s="393"/>
      <c r="AX1181" s="393"/>
      <c r="AY1181" s="393"/>
      <c r="AZ1181" s="393"/>
      <c r="BA1181" s="393"/>
      <c r="BB1181" s="393"/>
      <c r="BC1181" s="393"/>
      <c r="BD1181" s="393"/>
      <c r="BE1181" s="393"/>
      <c r="BF1181" s="393"/>
      <c r="BG1181" s="393"/>
      <c r="BH1181" s="393"/>
      <c r="BI1181" s="393"/>
      <c r="BJ1181" s="393"/>
      <c r="BK1181" s="393"/>
      <c r="BL1181" s="393"/>
      <c r="BM1181" s="399">
        <v>54.772100000000002</v>
      </c>
      <c r="BN1181" s="393"/>
      <c r="BO1181" s="393"/>
    </row>
    <row r="1182" spans="1:68" s="416" customFormat="1" ht="42" customHeight="1" x14ac:dyDescent="0.2">
      <c r="A1182" s="384"/>
      <c r="B1182" s="384"/>
      <c r="C1182" s="385" t="s">
        <v>1657</v>
      </c>
      <c r="D1182" s="485" t="s">
        <v>1658</v>
      </c>
      <c r="E1182" s="485"/>
      <c r="F1182" s="485"/>
      <c r="G1182" s="485"/>
      <c r="H1182" s="384"/>
      <c r="I1182" s="384"/>
      <c r="J1182" s="384"/>
      <c r="K1182" s="386">
        <v>1255.69</v>
      </c>
      <c r="L1182" s="386">
        <v>1255.77</v>
      </c>
      <c r="M1182" s="386">
        <v>1297.3700000000001</v>
      </c>
      <c r="N1182" s="386">
        <v>0</v>
      </c>
      <c r="O1182" s="386">
        <v>1297.3700000000001</v>
      </c>
      <c r="P1182" s="386">
        <v>1297.3700000000001</v>
      </c>
      <c r="Q1182" s="386">
        <v>1297.4500000000003</v>
      </c>
      <c r="R1182" s="386">
        <v>1523.27</v>
      </c>
      <c r="S1182" s="386">
        <v>0</v>
      </c>
      <c r="T1182" s="386">
        <v>0</v>
      </c>
      <c r="U1182" s="386">
        <v>0</v>
      </c>
      <c r="V1182" s="386">
        <v>0</v>
      </c>
      <c r="W1182" s="386">
        <v>0</v>
      </c>
      <c r="X1182" s="386">
        <v>0</v>
      </c>
      <c r="Y1182" s="386">
        <v>0</v>
      </c>
      <c r="Z1182" s="386">
        <v>0</v>
      </c>
      <c r="AA1182" s="386">
        <v>0</v>
      </c>
      <c r="AB1182" s="386">
        <v>0</v>
      </c>
      <c r="AC1182" s="386">
        <v>0</v>
      </c>
      <c r="AD1182" s="386">
        <v>0</v>
      </c>
      <c r="AE1182" s="386">
        <v>0</v>
      </c>
      <c r="AF1182" s="386">
        <v>0</v>
      </c>
      <c r="AG1182" s="386">
        <v>0</v>
      </c>
      <c r="AH1182" s="386">
        <v>0</v>
      </c>
      <c r="AI1182" s="386">
        <v>0</v>
      </c>
      <c r="AJ1182" s="386">
        <v>0</v>
      </c>
      <c r="AK1182" s="386">
        <v>0</v>
      </c>
      <c r="AL1182" s="386">
        <v>0</v>
      </c>
      <c r="AM1182" s="386">
        <v>0</v>
      </c>
      <c r="AN1182" s="386">
        <v>1523.27</v>
      </c>
      <c r="AO1182" s="386">
        <v>0</v>
      </c>
      <c r="AP1182" s="386">
        <v>0</v>
      </c>
      <c r="AQ1182" s="386">
        <v>0</v>
      </c>
      <c r="AR1182" s="386">
        <v>0</v>
      </c>
      <c r="AS1182" s="386">
        <v>0</v>
      </c>
      <c r="AT1182" s="386">
        <v>0</v>
      </c>
      <c r="AU1182" s="386">
        <v>0</v>
      </c>
      <c r="AV1182" s="386">
        <v>0</v>
      </c>
      <c r="AW1182" s="386">
        <v>0</v>
      </c>
      <c r="AX1182" s="386">
        <v>0</v>
      </c>
      <c r="AY1182" s="386">
        <v>0</v>
      </c>
      <c r="AZ1182" s="386">
        <v>0</v>
      </c>
      <c r="BA1182" s="386">
        <v>0</v>
      </c>
      <c r="BB1182" s="386">
        <v>0</v>
      </c>
      <c r="BC1182" s="386">
        <v>0</v>
      </c>
      <c r="BD1182" s="386">
        <v>0</v>
      </c>
      <c r="BE1182" s="386">
        <v>0</v>
      </c>
      <c r="BF1182" s="386">
        <v>0</v>
      </c>
      <c r="BG1182" s="386">
        <v>0</v>
      </c>
      <c r="BH1182" s="386">
        <v>0</v>
      </c>
      <c r="BI1182" s="386">
        <v>0</v>
      </c>
      <c r="BJ1182" s="386">
        <v>0</v>
      </c>
      <c r="BK1182" s="386">
        <v>0</v>
      </c>
      <c r="BL1182" s="386">
        <v>0</v>
      </c>
      <c r="BM1182" s="386">
        <v>0</v>
      </c>
      <c r="BN1182" s="386">
        <v>0</v>
      </c>
      <c r="BO1182" s="386">
        <v>0</v>
      </c>
      <c r="BP1182" s="78">
        <v>0</v>
      </c>
    </row>
    <row r="1183" spans="1:68" s="77" customFormat="1" ht="14.1" customHeight="1" x14ac:dyDescent="0.2">
      <c r="A1183" s="415"/>
      <c r="B1183" s="394">
        <v>379</v>
      </c>
      <c r="C1183" s="430" t="s">
        <v>1659</v>
      </c>
      <c r="D1183" s="486" t="s">
        <v>443</v>
      </c>
      <c r="E1183" s="486"/>
      <c r="F1183" s="486"/>
      <c r="G1183" s="486"/>
      <c r="H1183" s="487" t="s">
        <v>902</v>
      </c>
      <c r="I1183" s="415"/>
      <c r="J1183" s="415"/>
      <c r="K1183" s="395">
        <v>-355.12</v>
      </c>
      <c r="L1183" s="395">
        <v>-357.19</v>
      </c>
      <c r="M1183" s="395">
        <v>-366.91</v>
      </c>
      <c r="N1183" s="395">
        <v>0</v>
      </c>
      <c r="O1183" s="395">
        <v>-366.91</v>
      </c>
      <c r="P1183" s="395">
        <v>-366.91</v>
      </c>
      <c r="Q1183" s="395">
        <v>-369.05</v>
      </c>
      <c r="R1183" s="395">
        <v>-430.79</v>
      </c>
      <c r="S1183" s="395"/>
      <c r="T1183" s="395"/>
      <c r="U1183" s="395"/>
      <c r="V1183" s="395"/>
      <c r="W1183" s="395"/>
      <c r="X1183" s="395"/>
      <c r="Y1183" s="395"/>
      <c r="Z1183" s="395"/>
      <c r="AA1183" s="395"/>
      <c r="AB1183" s="395"/>
      <c r="AC1183" s="395"/>
      <c r="AD1183" s="395"/>
      <c r="AE1183" s="395"/>
      <c r="AF1183" s="395"/>
      <c r="AG1183" s="395"/>
      <c r="AH1183" s="395"/>
      <c r="AI1183" s="395"/>
      <c r="AJ1183" s="395"/>
      <c r="AK1183" s="395"/>
      <c r="AL1183" s="395"/>
      <c r="AM1183" s="395"/>
      <c r="AN1183" s="395">
        <v>-430.79</v>
      </c>
      <c r="AO1183" s="395"/>
      <c r="AP1183" s="395"/>
      <c r="AQ1183" s="395"/>
      <c r="AR1183" s="395"/>
      <c r="AS1183" s="395"/>
      <c r="AT1183" s="395"/>
      <c r="AU1183" s="395"/>
      <c r="AV1183" s="395"/>
      <c r="AW1183" s="395"/>
      <c r="AX1183" s="395"/>
      <c r="AY1183" s="395"/>
      <c r="AZ1183" s="395"/>
      <c r="BA1183" s="395"/>
      <c r="BB1183" s="395"/>
      <c r="BC1183" s="395"/>
      <c r="BD1183" s="395"/>
      <c r="BE1183" s="395"/>
      <c r="BF1183" s="395"/>
      <c r="BG1183" s="395"/>
      <c r="BH1183" s="395"/>
      <c r="BI1183" s="395"/>
      <c r="BJ1183" s="395"/>
      <c r="BK1183" s="395"/>
      <c r="BL1183" s="398"/>
      <c r="BM1183" s="398"/>
      <c r="BN1183" s="398"/>
      <c r="BO1183" s="398"/>
    </row>
    <row r="1184" spans="1:68" s="416" customFormat="1" ht="14.1" customHeight="1" x14ac:dyDescent="0.2">
      <c r="A1184" s="390"/>
      <c r="B1184" s="390"/>
      <c r="C1184" s="430"/>
      <c r="D1184" s="486"/>
      <c r="E1184" s="486"/>
      <c r="F1184" s="486"/>
      <c r="G1184" s="486"/>
      <c r="H1184" s="487"/>
      <c r="I1184" s="396" t="s">
        <v>78</v>
      </c>
      <c r="J1184" s="392">
        <v>-28.6327</v>
      </c>
      <c r="K1184" s="393"/>
      <c r="L1184" s="398">
        <v>-2.0699999999999932</v>
      </c>
      <c r="M1184" s="398">
        <v>-355.12</v>
      </c>
      <c r="N1184" s="398">
        <v>0</v>
      </c>
      <c r="O1184" s="398">
        <v>-355.12</v>
      </c>
      <c r="P1184" s="393"/>
      <c r="Q1184" s="398">
        <v>-2.14</v>
      </c>
      <c r="R1184" s="393"/>
      <c r="S1184" s="393"/>
      <c r="T1184" s="393"/>
      <c r="U1184" s="393"/>
      <c r="V1184" s="393"/>
      <c r="W1184" s="393"/>
      <c r="X1184" s="393"/>
      <c r="Y1184" s="393"/>
      <c r="Z1184" s="393"/>
      <c r="AA1184" s="393"/>
      <c r="AB1184" s="393"/>
      <c r="AC1184" s="393"/>
      <c r="AD1184" s="393"/>
      <c r="AE1184" s="393"/>
      <c r="AF1184" s="393"/>
      <c r="AG1184" s="393"/>
      <c r="AH1184" s="393"/>
      <c r="AI1184" s="393"/>
      <c r="AJ1184" s="393"/>
      <c r="AK1184" s="393"/>
      <c r="AL1184" s="393"/>
      <c r="AM1184" s="393"/>
      <c r="AN1184" s="399">
        <v>-28.6327</v>
      </c>
      <c r="AO1184" s="393"/>
      <c r="AP1184" s="393"/>
      <c r="AQ1184" s="393"/>
      <c r="AR1184" s="393"/>
      <c r="AS1184" s="393"/>
      <c r="AT1184" s="393"/>
      <c r="AU1184" s="393"/>
      <c r="AV1184" s="393"/>
      <c r="AW1184" s="393"/>
      <c r="AX1184" s="393"/>
      <c r="AY1184" s="393"/>
      <c r="AZ1184" s="393"/>
      <c r="BA1184" s="393"/>
      <c r="BB1184" s="393"/>
      <c r="BC1184" s="393"/>
      <c r="BD1184" s="393"/>
      <c r="BE1184" s="393"/>
      <c r="BF1184" s="393"/>
      <c r="BG1184" s="393"/>
      <c r="BH1184" s="393"/>
      <c r="BI1184" s="393"/>
      <c r="BJ1184" s="393"/>
      <c r="BK1184" s="393"/>
      <c r="BL1184" s="393"/>
      <c r="BM1184" s="393"/>
      <c r="BN1184" s="393"/>
      <c r="BO1184" s="393"/>
    </row>
    <row r="1185" spans="1:68" s="77" customFormat="1" ht="14.1" customHeight="1" x14ac:dyDescent="0.2">
      <c r="A1185" s="415"/>
      <c r="B1185" s="394">
        <v>380</v>
      </c>
      <c r="C1185" s="430" t="s">
        <v>1659</v>
      </c>
      <c r="D1185" s="486" t="s">
        <v>1660</v>
      </c>
      <c r="E1185" s="486"/>
      <c r="F1185" s="486"/>
      <c r="G1185" s="486"/>
      <c r="H1185" s="487" t="s">
        <v>170</v>
      </c>
      <c r="I1185" s="415"/>
      <c r="J1185" s="415"/>
      <c r="K1185" s="395">
        <v>-33.1</v>
      </c>
      <c r="L1185" s="395">
        <v>-33.4</v>
      </c>
      <c r="M1185" s="395">
        <v>-34.200000000000003</v>
      </c>
      <c r="N1185" s="395">
        <v>0</v>
      </c>
      <c r="O1185" s="395">
        <v>-34.200000000000003</v>
      </c>
      <c r="P1185" s="395">
        <v>-34.200000000000003</v>
      </c>
      <c r="Q1185" s="395">
        <v>-34.510000000000005</v>
      </c>
      <c r="R1185" s="395">
        <v>-40.15</v>
      </c>
      <c r="S1185" s="395"/>
      <c r="T1185" s="395"/>
      <c r="U1185" s="395"/>
      <c r="V1185" s="395"/>
      <c r="W1185" s="395"/>
      <c r="X1185" s="395"/>
      <c r="Y1185" s="395"/>
      <c r="Z1185" s="395"/>
      <c r="AA1185" s="395"/>
      <c r="AB1185" s="395"/>
      <c r="AC1185" s="395"/>
      <c r="AD1185" s="395"/>
      <c r="AE1185" s="395"/>
      <c r="AF1185" s="395"/>
      <c r="AG1185" s="395"/>
      <c r="AH1185" s="395"/>
      <c r="AI1185" s="395"/>
      <c r="AJ1185" s="395"/>
      <c r="AK1185" s="395"/>
      <c r="AL1185" s="395"/>
      <c r="AM1185" s="395"/>
      <c r="AN1185" s="395">
        <v>-40.15</v>
      </c>
      <c r="AO1185" s="395"/>
      <c r="AP1185" s="395"/>
      <c r="AQ1185" s="395"/>
      <c r="AR1185" s="395"/>
      <c r="AS1185" s="395"/>
      <c r="AT1185" s="395"/>
      <c r="AU1185" s="395"/>
      <c r="AV1185" s="395"/>
      <c r="AW1185" s="395"/>
      <c r="AX1185" s="395"/>
      <c r="AY1185" s="395"/>
      <c r="AZ1185" s="395"/>
      <c r="BA1185" s="395"/>
      <c r="BB1185" s="395"/>
      <c r="BC1185" s="395"/>
      <c r="BD1185" s="395"/>
      <c r="BE1185" s="395"/>
      <c r="BF1185" s="395"/>
      <c r="BG1185" s="395"/>
      <c r="BH1185" s="395"/>
      <c r="BI1185" s="395"/>
      <c r="BJ1185" s="395"/>
      <c r="BK1185" s="395"/>
      <c r="BL1185" s="398"/>
      <c r="BM1185" s="398"/>
      <c r="BN1185" s="398"/>
      <c r="BO1185" s="398"/>
    </row>
    <row r="1186" spans="1:68" s="416" customFormat="1" ht="27.95" customHeight="1" x14ac:dyDescent="0.2">
      <c r="A1186" s="390"/>
      <c r="B1186" s="390"/>
      <c r="C1186" s="430"/>
      <c r="D1186" s="486"/>
      <c r="E1186" s="486"/>
      <c r="F1186" s="486"/>
      <c r="G1186" s="486"/>
      <c r="H1186" s="487"/>
      <c r="I1186" s="396" t="s">
        <v>78</v>
      </c>
      <c r="J1186" s="392">
        <v>-5.7264999999999997</v>
      </c>
      <c r="K1186" s="393"/>
      <c r="L1186" s="398">
        <v>-0.29999999999999716</v>
      </c>
      <c r="M1186" s="398">
        <v>-33.1</v>
      </c>
      <c r="N1186" s="398">
        <v>0</v>
      </c>
      <c r="O1186" s="398">
        <v>-33.1</v>
      </c>
      <c r="P1186" s="393"/>
      <c r="Q1186" s="398">
        <v>-0.31</v>
      </c>
      <c r="R1186" s="393"/>
      <c r="S1186" s="393"/>
      <c r="T1186" s="393"/>
      <c r="U1186" s="393"/>
      <c r="V1186" s="393"/>
      <c r="W1186" s="393"/>
      <c r="X1186" s="393"/>
      <c r="Y1186" s="393"/>
      <c r="Z1186" s="393"/>
      <c r="AA1186" s="393"/>
      <c r="AB1186" s="393"/>
      <c r="AC1186" s="393"/>
      <c r="AD1186" s="393"/>
      <c r="AE1186" s="393"/>
      <c r="AF1186" s="393"/>
      <c r="AG1186" s="393"/>
      <c r="AH1186" s="393"/>
      <c r="AI1186" s="393"/>
      <c r="AJ1186" s="393"/>
      <c r="AK1186" s="393"/>
      <c r="AL1186" s="393"/>
      <c r="AM1186" s="393"/>
      <c r="AN1186" s="399">
        <v>-5.7264999999999997</v>
      </c>
      <c r="AO1186" s="393"/>
      <c r="AP1186" s="393"/>
      <c r="AQ1186" s="393"/>
      <c r="AR1186" s="393"/>
      <c r="AS1186" s="393"/>
      <c r="AT1186" s="393"/>
      <c r="AU1186" s="393"/>
      <c r="AV1186" s="393"/>
      <c r="AW1186" s="393"/>
      <c r="AX1186" s="393"/>
      <c r="AY1186" s="393"/>
      <c r="AZ1186" s="393"/>
      <c r="BA1186" s="393"/>
      <c r="BB1186" s="393"/>
      <c r="BC1186" s="393"/>
      <c r="BD1186" s="393"/>
      <c r="BE1186" s="393"/>
      <c r="BF1186" s="393"/>
      <c r="BG1186" s="393"/>
      <c r="BH1186" s="393"/>
      <c r="BI1186" s="393"/>
      <c r="BJ1186" s="393"/>
      <c r="BK1186" s="393"/>
      <c r="BL1186" s="393"/>
      <c r="BM1186" s="393"/>
      <c r="BN1186" s="393"/>
      <c r="BO1186" s="393"/>
    </row>
    <row r="1187" spans="1:68" s="77" customFormat="1" ht="14.1" customHeight="1" x14ac:dyDescent="0.2">
      <c r="A1187" s="415"/>
      <c r="B1187" s="394">
        <v>381</v>
      </c>
      <c r="C1187" s="430" t="s">
        <v>1659</v>
      </c>
      <c r="D1187" s="486" t="s">
        <v>1661</v>
      </c>
      <c r="E1187" s="486"/>
      <c r="F1187" s="486"/>
      <c r="G1187" s="486"/>
      <c r="H1187" s="487" t="s">
        <v>149</v>
      </c>
      <c r="I1187" s="415"/>
      <c r="J1187" s="415"/>
      <c r="K1187" s="395">
        <v>-433.08</v>
      </c>
      <c r="L1187" s="395">
        <v>-436.63</v>
      </c>
      <c r="M1187" s="395">
        <v>-447.46</v>
      </c>
      <c r="N1187" s="395">
        <v>0</v>
      </c>
      <c r="O1187" s="395">
        <v>-447.46</v>
      </c>
      <c r="P1187" s="395">
        <v>-447.46</v>
      </c>
      <c r="Q1187" s="395">
        <v>-451.13</v>
      </c>
      <c r="R1187" s="395">
        <v>-525.37</v>
      </c>
      <c r="S1187" s="395"/>
      <c r="T1187" s="395"/>
      <c r="U1187" s="395"/>
      <c r="V1187" s="395"/>
      <c r="W1187" s="395"/>
      <c r="X1187" s="395"/>
      <c r="Y1187" s="395"/>
      <c r="Z1187" s="395"/>
      <c r="AA1187" s="395"/>
      <c r="AB1187" s="395"/>
      <c r="AC1187" s="395"/>
      <c r="AD1187" s="395"/>
      <c r="AE1187" s="395"/>
      <c r="AF1187" s="395"/>
      <c r="AG1187" s="395"/>
      <c r="AH1187" s="395"/>
      <c r="AI1187" s="395"/>
      <c r="AJ1187" s="395"/>
      <c r="AK1187" s="395"/>
      <c r="AL1187" s="395"/>
      <c r="AM1187" s="395"/>
      <c r="AN1187" s="395">
        <v>-525.37</v>
      </c>
      <c r="AO1187" s="395"/>
      <c r="AP1187" s="395"/>
      <c r="AQ1187" s="395"/>
      <c r="AR1187" s="395"/>
      <c r="AS1187" s="395"/>
      <c r="AT1187" s="395"/>
      <c r="AU1187" s="395"/>
      <c r="AV1187" s="395"/>
      <c r="AW1187" s="395"/>
      <c r="AX1187" s="395"/>
      <c r="AY1187" s="395"/>
      <c r="AZ1187" s="395"/>
      <c r="BA1187" s="395"/>
      <c r="BB1187" s="395"/>
      <c r="BC1187" s="395"/>
      <c r="BD1187" s="395"/>
      <c r="BE1187" s="395"/>
      <c r="BF1187" s="395"/>
      <c r="BG1187" s="395"/>
      <c r="BH1187" s="395"/>
      <c r="BI1187" s="395"/>
      <c r="BJ1187" s="395"/>
      <c r="BK1187" s="395"/>
      <c r="BL1187" s="398"/>
      <c r="BM1187" s="398"/>
      <c r="BN1187" s="398"/>
      <c r="BO1187" s="398"/>
    </row>
    <row r="1188" spans="1:68" s="416" customFormat="1" ht="27.95" customHeight="1" x14ac:dyDescent="0.2">
      <c r="A1188" s="390"/>
      <c r="B1188" s="390"/>
      <c r="C1188" s="430"/>
      <c r="D1188" s="486"/>
      <c r="E1188" s="486"/>
      <c r="F1188" s="486"/>
      <c r="G1188" s="486"/>
      <c r="H1188" s="487"/>
      <c r="I1188" s="396" t="s">
        <v>78</v>
      </c>
      <c r="J1188" s="392">
        <v>-68.718400000000003</v>
      </c>
      <c r="K1188" s="393"/>
      <c r="L1188" s="398">
        <v>-3.5500000000000114</v>
      </c>
      <c r="M1188" s="398">
        <v>-433.08</v>
      </c>
      <c r="N1188" s="398">
        <v>0</v>
      </c>
      <c r="O1188" s="398">
        <v>-433.08</v>
      </c>
      <c r="P1188" s="393"/>
      <c r="Q1188" s="398">
        <v>-3.67</v>
      </c>
      <c r="R1188" s="393"/>
      <c r="S1188" s="393"/>
      <c r="T1188" s="393"/>
      <c r="U1188" s="393"/>
      <c r="V1188" s="393"/>
      <c r="W1188" s="393"/>
      <c r="X1188" s="393"/>
      <c r="Y1188" s="393"/>
      <c r="Z1188" s="393"/>
      <c r="AA1188" s="393"/>
      <c r="AB1188" s="393"/>
      <c r="AC1188" s="393"/>
      <c r="AD1188" s="393"/>
      <c r="AE1188" s="393"/>
      <c r="AF1188" s="393"/>
      <c r="AG1188" s="393"/>
      <c r="AH1188" s="393"/>
      <c r="AI1188" s="393"/>
      <c r="AJ1188" s="393"/>
      <c r="AK1188" s="393"/>
      <c r="AL1188" s="393"/>
      <c r="AM1188" s="393"/>
      <c r="AN1188" s="399">
        <v>-68.718400000000003</v>
      </c>
      <c r="AO1188" s="393"/>
      <c r="AP1188" s="393"/>
      <c r="AQ1188" s="393"/>
      <c r="AR1188" s="393"/>
      <c r="AS1188" s="393"/>
      <c r="AT1188" s="393"/>
      <c r="AU1188" s="393"/>
      <c r="AV1188" s="393"/>
      <c r="AW1188" s="393"/>
      <c r="AX1188" s="393"/>
      <c r="AY1188" s="393"/>
      <c r="AZ1188" s="393"/>
      <c r="BA1188" s="393"/>
      <c r="BB1188" s="393"/>
      <c r="BC1188" s="393"/>
      <c r="BD1188" s="393"/>
      <c r="BE1188" s="393"/>
      <c r="BF1188" s="393"/>
      <c r="BG1188" s="393"/>
      <c r="BH1188" s="393"/>
      <c r="BI1188" s="393"/>
      <c r="BJ1188" s="393"/>
      <c r="BK1188" s="393"/>
      <c r="BL1188" s="393"/>
      <c r="BM1188" s="393"/>
      <c r="BN1188" s="393"/>
      <c r="BO1188" s="393"/>
    </row>
    <row r="1189" spans="1:68" s="77" customFormat="1" ht="14.1" customHeight="1" x14ac:dyDescent="0.2">
      <c r="A1189" s="415"/>
      <c r="B1189" s="394">
        <v>382</v>
      </c>
      <c r="C1189" s="430" t="s">
        <v>1659</v>
      </c>
      <c r="D1189" s="486" t="s">
        <v>1344</v>
      </c>
      <c r="E1189" s="486"/>
      <c r="F1189" s="486"/>
      <c r="G1189" s="486"/>
      <c r="H1189" s="487" t="s">
        <v>202</v>
      </c>
      <c r="I1189" s="415"/>
      <c r="J1189" s="415"/>
      <c r="K1189" s="395">
        <v>-266.12</v>
      </c>
      <c r="L1189" s="395">
        <v>-268.8</v>
      </c>
      <c r="M1189" s="395">
        <v>-274.95999999999998</v>
      </c>
      <c r="N1189" s="395">
        <v>0</v>
      </c>
      <c r="O1189" s="395">
        <v>-274.95999999999998</v>
      </c>
      <c r="P1189" s="395">
        <v>-274.95999999999998</v>
      </c>
      <c r="Q1189" s="395">
        <v>-277.72999999999996</v>
      </c>
      <c r="R1189" s="395">
        <v>-322.83</v>
      </c>
      <c r="S1189" s="395"/>
      <c r="T1189" s="395"/>
      <c r="U1189" s="395"/>
      <c r="V1189" s="395"/>
      <c r="W1189" s="395"/>
      <c r="X1189" s="395"/>
      <c r="Y1189" s="395"/>
      <c r="Z1189" s="395"/>
      <c r="AA1189" s="395"/>
      <c r="AB1189" s="395"/>
      <c r="AC1189" s="395"/>
      <c r="AD1189" s="395"/>
      <c r="AE1189" s="395"/>
      <c r="AF1189" s="395"/>
      <c r="AG1189" s="395"/>
      <c r="AH1189" s="395"/>
      <c r="AI1189" s="395"/>
      <c r="AJ1189" s="395"/>
      <c r="AK1189" s="395"/>
      <c r="AL1189" s="395"/>
      <c r="AM1189" s="395"/>
      <c r="AN1189" s="395">
        <v>-322.83</v>
      </c>
      <c r="AO1189" s="395"/>
      <c r="AP1189" s="395"/>
      <c r="AQ1189" s="395"/>
      <c r="AR1189" s="395"/>
      <c r="AS1189" s="395"/>
      <c r="AT1189" s="395"/>
      <c r="AU1189" s="395"/>
      <c r="AV1189" s="395"/>
      <c r="AW1189" s="395"/>
      <c r="AX1189" s="395"/>
      <c r="AY1189" s="395"/>
      <c r="AZ1189" s="395"/>
      <c r="BA1189" s="395"/>
      <c r="BB1189" s="395"/>
      <c r="BC1189" s="395"/>
      <c r="BD1189" s="395"/>
      <c r="BE1189" s="395"/>
      <c r="BF1189" s="395"/>
      <c r="BG1189" s="395"/>
      <c r="BH1189" s="395"/>
      <c r="BI1189" s="395"/>
      <c r="BJ1189" s="395"/>
      <c r="BK1189" s="395"/>
      <c r="BL1189" s="398"/>
      <c r="BM1189" s="398"/>
      <c r="BN1189" s="398"/>
      <c r="BO1189" s="398"/>
    </row>
    <row r="1190" spans="1:68" s="416" customFormat="1" ht="14.1" customHeight="1" x14ac:dyDescent="0.2">
      <c r="A1190" s="390"/>
      <c r="B1190" s="390"/>
      <c r="C1190" s="430"/>
      <c r="D1190" s="486"/>
      <c r="E1190" s="486"/>
      <c r="F1190" s="486"/>
      <c r="G1190" s="486"/>
      <c r="H1190" s="487"/>
      <c r="I1190" s="396" t="s">
        <v>78</v>
      </c>
      <c r="J1190" s="392">
        <v>-68.718400000000003</v>
      </c>
      <c r="K1190" s="393"/>
      <c r="L1190" s="398">
        <v>-2.6800000000000068</v>
      </c>
      <c r="M1190" s="398">
        <v>-266.12</v>
      </c>
      <c r="N1190" s="398">
        <v>0</v>
      </c>
      <c r="O1190" s="398">
        <v>-266.12</v>
      </c>
      <c r="P1190" s="393"/>
      <c r="Q1190" s="398">
        <v>-2.77</v>
      </c>
      <c r="R1190" s="393"/>
      <c r="S1190" s="393"/>
      <c r="T1190" s="393"/>
      <c r="U1190" s="393"/>
      <c r="V1190" s="393"/>
      <c r="W1190" s="393"/>
      <c r="X1190" s="393"/>
      <c r="Y1190" s="393"/>
      <c r="Z1190" s="393"/>
      <c r="AA1190" s="393"/>
      <c r="AB1190" s="393"/>
      <c r="AC1190" s="393"/>
      <c r="AD1190" s="393"/>
      <c r="AE1190" s="393"/>
      <c r="AF1190" s="393"/>
      <c r="AG1190" s="393"/>
      <c r="AH1190" s="393"/>
      <c r="AI1190" s="393"/>
      <c r="AJ1190" s="393"/>
      <c r="AK1190" s="393"/>
      <c r="AL1190" s="393"/>
      <c r="AM1190" s="393"/>
      <c r="AN1190" s="399">
        <v>-68.718400000000003</v>
      </c>
      <c r="AO1190" s="393"/>
      <c r="AP1190" s="393"/>
      <c r="AQ1190" s="393"/>
      <c r="AR1190" s="393"/>
      <c r="AS1190" s="393"/>
      <c r="AT1190" s="393"/>
      <c r="AU1190" s="393"/>
      <c r="AV1190" s="393"/>
      <c r="AW1190" s="393"/>
      <c r="AX1190" s="393"/>
      <c r="AY1190" s="393"/>
      <c r="AZ1190" s="393"/>
      <c r="BA1190" s="393"/>
      <c r="BB1190" s="393"/>
      <c r="BC1190" s="393"/>
      <c r="BD1190" s="393"/>
      <c r="BE1190" s="393"/>
      <c r="BF1190" s="393"/>
      <c r="BG1190" s="393"/>
      <c r="BH1190" s="393"/>
      <c r="BI1190" s="393"/>
      <c r="BJ1190" s="393"/>
      <c r="BK1190" s="393"/>
      <c r="BL1190" s="393"/>
      <c r="BM1190" s="393"/>
      <c r="BN1190" s="393"/>
      <c r="BO1190" s="393"/>
    </row>
    <row r="1191" spans="1:68" s="77" customFormat="1" ht="14.1" customHeight="1" x14ac:dyDescent="0.2">
      <c r="A1191" s="415"/>
      <c r="B1191" s="394">
        <v>383</v>
      </c>
      <c r="C1191" s="430" t="s">
        <v>1659</v>
      </c>
      <c r="D1191" s="486" t="s">
        <v>1189</v>
      </c>
      <c r="E1191" s="486"/>
      <c r="F1191" s="486"/>
      <c r="G1191" s="486"/>
      <c r="H1191" s="487" t="s">
        <v>1116</v>
      </c>
      <c r="I1191" s="415"/>
      <c r="J1191" s="415"/>
      <c r="K1191" s="395">
        <v>-1624.62</v>
      </c>
      <c r="L1191" s="395">
        <v>-1624.62</v>
      </c>
      <c r="M1191" s="395">
        <v>-1678.57</v>
      </c>
      <c r="N1191" s="395">
        <v>0</v>
      </c>
      <c r="O1191" s="395">
        <v>-1678.57</v>
      </c>
      <c r="P1191" s="395">
        <v>-1678.57</v>
      </c>
      <c r="Q1191" s="395">
        <v>-1678.57</v>
      </c>
      <c r="R1191" s="395">
        <v>-1970.82</v>
      </c>
      <c r="S1191" s="395"/>
      <c r="T1191" s="395"/>
      <c r="U1191" s="395"/>
      <c r="V1191" s="395"/>
      <c r="W1191" s="395"/>
      <c r="X1191" s="395"/>
      <c r="Y1191" s="395"/>
      <c r="Z1191" s="395"/>
      <c r="AA1191" s="395"/>
      <c r="AB1191" s="395"/>
      <c r="AC1191" s="395"/>
      <c r="AD1191" s="395"/>
      <c r="AE1191" s="395"/>
      <c r="AF1191" s="395"/>
      <c r="AG1191" s="395"/>
      <c r="AH1191" s="395"/>
      <c r="AI1191" s="395"/>
      <c r="AJ1191" s="395"/>
      <c r="AK1191" s="395"/>
      <c r="AL1191" s="395"/>
      <c r="AM1191" s="395"/>
      <c r="AN1191" s="395">
        <v>-1970.82</v>
      </c>
      <c r="AO1191" s="395"/>
      <c r="AP1191" s="395"/>
      <c r="AQ1191" s="395"/>
      <c r="AR1191" s="395"/>
      <c r="AS1191" s="395"/>
      <c r="AT1191" s="395"/>
      <c r="AU1191" s="395"/>
      <c r="AV1191" s="395"/>
      <c r="AW1191" s="395"/>
      <c r="AX1191" s="395"/>
      <c r="AY1191" s="395"/>
      <c r="AZ1191" s="395"/>
      <c r="BA1191" s="395"/>
      <c r="BB1191" s="395"/>
      <c r="BC1191" s="395"/>
      <c r="BD1191" s="395"/>
      <c r="BE1191" s="395"/>
      <c r="BF1191" s="395"/>
      <c r="BG1191" s="395"/>
      <c r="BH1191" s="395"/>
      <c r="BI1191" s="395"/>
      <c r="BJ1191" s="395"/>
      <c r="BK1191" s="395"/>
      <c r="BL1191" s="398"/>
      <c r="BM1191" s="398"/>
      <c r="BN1191" s="398"/>
      <c r="BO1191" s="398"/>
    </row>
    <row r="1192" spans="1:68" s="416" customFormat="1" ht="69.95" customHeight="1" x14ac:dyDescent="0.2">
      <c r="A1192" s="390"/>
      <c r="B1192" s="390"/>
      <c r="C1192" s="430"/>
      <c r="D1192" s="486"/>
      <c r="E1192" s="486"/>
      <c r="F1192" s="486"/>
      <c r="G1192" s="486"/>
      <c r="H1192" s="487"/>
      <c r="I1192" s="396" t="s">
        <v>78</v>
      </c>
      <c r="J1192" s="392">
        <v>-175.30199999999999</v>
      </c>
      <c r="K1192" s="393"/>
      <c r="L1192" s="398">
        <v>0</v>
      </c>
      <c r="M1192" s="398">
        <v>-1624.62</v>
      </c>
      <c r="N1192" s="398">
        <v>0</v>
      </c>
      <c r="O1192" s="398">
        <v>-1624.62</v>
      </c>
      <c r="P1192" s="393"/>
      <c r="Q1192" s="398"/>
      <c r="R1192" s="393"/>
      <c r="S1192" s="393"/>
      <c r="T1192" s="393"/>
      <c r="U1192" s="393"/>
      <c r="V1192" s="393"/>
      <c r="W1192" s="393"/>
      <c r="X1192" s="393"/>
      <c r="Y1192" s="393"/>
      <c r="Z1192" s="393"/>
      <c r="AA1192" s="393"/>
      <c r="AB1192" s="393"/>
      <c r="AC1192" s="393"/>
      <c r="AD1192" s="393"/>
      <c r="AE1192" s="393"/>
      <c r="AF1192" s="393"/>
      <c r="AG1192" s="393"/>
      <c r="AH1192" s="393"/>
      <c r="AI1192" s="393"/>
      <c r="AJ1192" s="393"/>
      <c r="AK1192" s="393"/>
      <c r="AL1192" s="393"/>
      <c r="AM1192" s="393"/>
      <c r="AN1192" s="399">
        <v>-175.30199999999999</v>
      </c>
      <c r="AO1192" s="393"/>
      <c r="AP1192" s="393"/>
      <c r="AQ1192" s="393"/>
      <c r="AR1192" s="393"/>
      <c r="AS1192" s="393"/>
      <c r="AT1192" s="393"/>
      <c r="AU1192" s="393"/>
      <c r="AV1192" s="393"/>
      <c r="AW1192" s="393"/>
      <c r="AX1192" s="393"/>
      <c r="AY1192" s="393"/>
      <c r="AZ1192" s="393"/>
      <c r="BA1192" s="393"/>
      <c r="BB1192" s="393"/>
      <c r="BC1192" s="393"/>
      <c r="BD1192" s="393"/>
      <c r="BE1192" s="393"/>
      <c r="BF1192" s="393"/>
      <c r="BG1192" s="393"/>
      <c r="BH1192" s="393"/>
      <c r="BI1192" s="393"/>
      <c r="BJ1192" s="393"/>
      <c r="BK1192" s="393"/>
      <c r="BL1192" s="393"/>
      <c r="BM1192" s="393"/>
      <c r="BN1192" s="393"/>
      <c r="BO1192" s="393"/>
    </row>
    <row r="1193" spans="1:68" s="77" customFormat="1" ht="14.1" customHeight="1" x14ac:dyDescent="0.2">
      <c r="A1193" s="415"/>
      <c r="B1193" s="394">
        <v>384</v>
      </c>
      <c r="C1193" s="430" t="s">
        <v>1659</v>
      </c>
      <c r="D1193" s="486" t="s">
        <v>1662</v>
      </c>
      <c r="E1193" s="486"/>
      <c r="F1193" s="486"/>
      <c r="G1193" s="486"/>
      <c r="H1193" s="487" t="s">
        <v>1117</v>
      </c>
      <c r="I1193" s="415"/>
      <c r="J1193" s="415"/>
      <c r="K1193" s="395">
        <v>766.84</v>
      </c>
      <c r="L1193" s="395">
        <v>774.13</v>
      </c>
      <c r="M1193" s="395">
        <v>792.3</v>
      </c>
      <c r="N1193" s="395">
        <v>0</v>
      </c>
      <c r="O1193" s="395">
        <v>792.3</v>
      </c>
      <c r="P1193" s="395">
        <v>792.3</v>
      </c>
      <c r="Q1193" s="395">
        <v>799.82999999999993</v>
      </c>
      <c r="R1193" s="395">
        <v>930.25</v>
      </c>
      <c r="S1193" s="395"/>
      <c r="T1193" s="395"/>
      <c r="U1193" s="395"/>
      <c r="V1193" s="395"/>
      <c r="W1193" s="395"/>
      <c r="X1193" s="395"/>
      <c r="Y1193" s="395"/>
      <c r="Z1193" s="395"/>
      <c r="AA1193" s="395"/>
      <c r="AB1193" s="395"/>
      <c r="AC1193" s="395"/>
      <c r="AD1193" s="395"/>
      <c r="AE1193" s="395"/>
      <c r="AF1193" s="395"/>
      <c r="AG1193" s="395"/>
      <c r="AH1193" s="395"/>
      <c r="AI1193" s="395"/>
      <c r="AJ1193" s="395"/>
      <c r="AK1193" s="395"/>
      <c r="AL1193" s="395"/>
      <c r="AM1193" s="395"/>
      <c r="AN1193" s="395">
        <v>930.25</v>
      </c>
      <c r="AO1193" s="395"/>
      <c r="AP1193" s="395"/>
      <c r="AQ1193" s="395"/>
      <c r="AR1193" s="395"/>
      <c r="AS1193" s="395"/>
      <c r="AT1193" s="395"/>
      <c r="AU1193" s="395"/>
      <c r="AV1193" s="395"/>
      <c r="AW1193" s="395"/>
      <c r="AX1193" s="395"/>
      <c r="AY1193" s="395"/>
      <c r="AZ1193" s="395"/>
      <c r="BA1193" s="395"/>
      <c r="BB1193" s="395"/>
      <c r="BC1193" s="395"/>
      <c r="BD1193" s="395"/>
      <c r="BE1193" s="395"/>
      <c r="BF1193" s="395"/>
      <c r="BG1193" s="395"/>
      <c r="BH1193" s="395"/>
      <c r="BI1193" s="395"/>
      <c r="BJ1193" s="395"/>
      <c r="BK1193" s="395"/>
      <c r="BL1193" s="398"/>
      <c r="BM1193" s="398"/>
      <c r="BN1193" s="398"/>
      <c r="BO1193" s="398"/>
    </row>
    <row r="1194" spans="1:68" s="416" customFormat="1" ht="27.95" customHeight="1" x14ac:dyDescent="0.2">
      <c r="A1194" s="390"/>
      <c r="B1194" s="390"/>
      <c r="C1194" s="430"/>
      <c r="D1194" s="486"/>
      <c r="E1194" s="486"/>
      <c r="F1194" s="486"/>
      <c r="G1194" s="486"/>
      <c r="H1194" s="487"/>
      <c r="I1194" s="396" t="s">
        <v>78</v>
      </c>
      <c r="J1194" s="392">
        <v>110.71299999999999</v>
      </c>
      <c r="K1194" s="393"/>
      <c r="L1194" s="398">
        <v>7.2899999999999636</v>
      </c>
      <c r="M1194" s="398">
        <v>766.84</v>
      </c>
      <c r="N1194" s="398">
        <v>0</v>
      </c>
      <c r="O1194" s="398">
        <v>766.84</v>
      </c>
      <c r="P1194" s="393"/>
      <c r="Q1194" s="398">
        <v>7.53</v>
      </c>
      <c r="R1194" s="393"/>
      <c r="S1194" s="393"/>
      <c r="T1194" s="393"/>
      <c r="U1194" s="393"/>
      <c r="V1194" s="393"/>
      <c r="W1194" s="393"/>
      <c r="X1194" s="393"/>
      <c r="Y1194" s="393"/>
      <c r="Z1194" s="393"/>
      <c r="AA1194" s="393"/>
      <c r="AB1194" s="393"/>
      <c r="AC1194" s="393"/>
      <c r="AD1194" s="393"/>
      <c r="AE1194" s="393"/>
      <c r="AF1194" s="393"/>
      <c r="AG1194" s="393"/>
      <c r="AH1194" s="393"/>
      <c r="AI1194" s="393"/>
      <c r="AJ1194" s="393"/>
      <c r="AK1194" s="393"/>
      <c r="AL1194" s="393"/>
      <c r="AM1194" s="393"/>
      <c r="AN1194" s="399">
        <v>110.71299999999999</v>
      </c>
      <c r="AO1194" s="393"/>
      <c r="AP1194" s="393"/>
      <c r="AQ1194" s="393"/>
      <c r="AR1194" s="393"/>
      <c r="AS1194" s="393"/>
      <c r="AT1194" s="393"/>
      <c r="AU1194" s="393"/>
      <c r="AV1194" s="393"/>
      <c r="AW1194" s="393"/>
      <c r="AX1194" s="393"/>
      <c r="AY1194" s="393"/>
      <c r="AZ1194" s="393"/>
      <c r="BA1194" s="393"/>
      <c r="BB1194" s="393"/>
      <c r="BC1194" s="393"/>
      <c r="BD1194" s="393"/>
      <c r="BE1194" s="393"/>
      <c r="BF1194" s="393"/>
      <c r="BG1194" s="393"/>
      <c r="BH1194" s="393"/>
      <c r="BI1194" s="393"/>
      <c r="BJ1194" s="393"/>
      <c r="BK1194" s="393"/>
      <c r="BL1194" s="393"/>
      <c r="BM1194" s="393"/>
      <c r="BN1194" s="393"/>
      <c r="BO1194" s="393"/>
    </row>
    <row r="1195" spans="1:68" s="77" customFormat="1" ht="14.1" customHeight="1" x14ac:dyDescent="0.2">
      <c r="A1195" s="415"/>
      <c r="B1195" s="394">
        <v>385</v>
      </c>
      <c r="C1195" s="430" t="s">
        <v>1659</v>
      </c>
      <c r="D1195" s="486" t="s">
        <v>1663</v>
      </c>
      <c r="E1195" s="486"/>
      <c r="F1195" s="486"/>
      <c r="G1195" s="486"/>
      <c r="H1195" s="487" t="s">
        <v>1118</v>
      </c>
      <c r="I1195" s="415"/>
      <c r="J1195" s="415"/>
      <c r="K1195" s="395">
        <v>2683.12</v>
      </c>
      <c r="L1195" s="395">
        <v>2683.12</v>
      </c>
      <c r="M1195" s="395">
        <v>2772.21</v>
      </c>
      <c r="N1195" s="395">
        <v>0</v>
      </c>
      <c r="O1195" s="395">
        <v>2772.21</v>
      </c>
      <c r="P1195" s="395">
        <v>2772.21</v>
      </c>
      <c r="Q1195" s="395">
        <v>2772.21</v>
      </c>
      <c r="R1195" s="395">
        <v>3254.88</v>
      </c>
      <c r="S1195" s="395"/>
      <c r="T1195" s="395"/>
      <c r="U1195" s="395"/>
      <c r="V1195" s="395"/>
      <c r="W1195" s="395"/>
      <c r="X1195" s="395"/>
      <c r="Y1195" s="395"/>
      <c r="Z1195" s="395"/>
      <c r="AA1195" s="395"/>
      <c r="AB1195" s="395"/>
      <c r="AC1195" s="395"/>
      <c r="AD1195" s="395"/>
      <c r="AE1195" s="395"/>
      <c r="AF1195" s="395"/>
      <c r="AG1195" s="395"/>
      <c r="AH1195" s="395"/>
      <c r="AI1195" s="395"/>
      <c r="AJ1195" s="395"/>
      <c r="AK1195" s="395"/>
      <c r="AL1195" s="395"/>
      <c r="AM1195" s="395"/>
      <c r="AN1195" s="395">
        <v>3254.88</v>
      </c>
      <c r="AO1195" s="395"/>
      <c r="AP1195" s="395"/>
      <c r="AQ1195" s="395"/>
      <c r="AR1195" s="395"/>
      <c r="AS1195" s="395"/>
      <c r="AT1195" s="395"/>
      <c r="AU1195" s="395"/>
      <c r="AV1195" s="395"/>
      <c r="AW1195" s="395"/>
      <c r="AX1195" s="395"/>
      <c r="AY1195" s="395"/>
      <c r="AZ1195" s="395"/>
      <c r="BA1195" s="395"/>
      <c r="BB1195" s="395"/>
      <c r="BC1195" s="395"/>
      <c r="BD1195" s="395"/>
      <c r="BE1195" s="395"/>
      <c r="BF1195" s="395"/>
      <c r="BG1195" s="395"/>
      <c r="BH1195" s="395"/>
      <c r="BI1195" s="395"/>
      <c r="BJ1195" s="395"/>
      <c r="BK1195" s="395"/>
      <c r="BL1195" s="398"/>
      <c r="BM1195" s="398"/>
      <c r="BN1195" s="398"/>
      <c r="BO1195" s="398"/>
    </row>
    <row r="1196" spans="1:68" s="416" customFormat="1" ht="69.95" customHeight="1" x14ac:dyDescent="0.2">
      <c r="A1196" s="390"/>
      <c r="B1196" s="390"/>
      <c r="C1196" s="430"/>
      <c r="D1196" s="486"/>
      <c r="E1196" s="486"/>
      <c r="F1196" s="486"/>
      <c r="G1196" s="486"/>
      <c r="H1196" s="487"/>
      <c r="I1196" s="396" t="s">
        <v>78</v>
      </c>
      <c r="J1196" s="392">
        <v>112.97199999999999</v>
      </c>
      <c r="K1196" s="393"/>
      <c r="L1196" s="398">
        <v>0</v>
      </c>
      <c r="M1196" s="398">
        <v>2683.12</v>
      </c>
      <c r="N1196" s="398">
        <v>0</v>
      </c>
      <c r="O1196" s="398">
        <v>2683.12</v>
      </c>
      <c r="P1196" s="393"/>
      <c r="Q1196" s="398"/>
      <c r="R1196" s="393"/>
      <c r="S1196" s="393"/>
      <c r="T1196" s="393"/>
      <c r="U1196" s="393"/>
      <c r="V1196" s="393"/>
      <c r="W1196" s="393"/>
      <c r="X1196" s="393"/>
      <c r="Y1196" s="393"/>
      <c r="Z1196" s="393"/>
      <c r="AA1196" s="393"/>
      <c r="AB1196" s="393"/>
      <c r="AC1196" s="393"/>
      <c r="AD1196" s="393"/>
      <c r="AE1196" s="393"/>
      <c r="AF1196" s="393"/>
      <c r="AG1196" s="393"/>
      <c r="AH1196" s="393"/>
      <c r="AI1196" s="393"/>
      <c r="AJ1196" s="393"/>
      <c r="AK1196" s="393"/>
      <c r="AL1196" s="393"/>
      <c r="AM1196" s="393"/>
      <c r="AN1196" s="399">
        <v>112.97199999999999</v>
      </c>
      <c r="AO1196" s="393"/>
      <c r="AP1196" s="393"/>
      <c r="AQ1196" s="393"/>
      <c r="AR1196" s="393"/>
      <c r="AS1196" s="393"/>
      <c r="AT1196" s="393"/>
      <c r="AU1196" s="393"/>
      <c r="AV1196" s="393"/>
      <c r="AW1196" s="393"/>
      <c r="AX1196" s="393"/>
      <c r="AY1196" s="393"/>
      <c r="AZ1196" s="393"/>
      <c r="BA1196" s="393"/>
      <c r="BB1196" s="393"/>
      <c r="BC1196" s="393"/>
      <c r="BD1196" s="393"/>
      <c r="BE1196" s="393"/>
      <c r="BF1196" s="393"/>
      <c r="BG1196" s="393"/>
      <c r="BH1196" s="393"/>
      <c r="BI1196" s="393"/>
      <c r="BJ1196" s="393"/>
      <c r="BK1196" s="393"/>
      <c r="BL1196" s="393"/>
      <c r="BM1196" s="393"/>
      <c r="BN1196" s="393"/>
      <c r="BO1196" s="393"/>
    </row>
    <row r="1197" spans="1:68" s="77" customFormat="1" ht="14.1" customHeight="1" x14ac:dyDescent="0.2">
      <c r="A1197" s="415"/>
      <c r="B1197" s="394">
        <v>386</v>
      </c>
      <c r="C1197" s="430" t="s">
        <v>1664</v>
      </c>
      <c r="D1197" s="486" t="s">
        <v>446</v>
      </c>
      <c r="E1197" s="486"/>
      <c r="F1197" s="486"/>
      <c r="G1197" s="486"/>
      <c r="H1197" s="487" t="s">
        <v>881</v>
      </c>
      <c r="I1197" s="415"/>
      <c r="J1197" s="415"/>
      <c r="K1197" s="395">
        <v>517.77</v>
      </c>
      <c r="L1197" s="395">
        <v>519.16</v>
      </c>
      <c r="M1197" s="395">
        <v>534.96</v>
      </c>
      <c r="N1197" s="395">
        <v>0</v>
      </c>
      <c r="O1197" s="395">
        <v>534.96</v>
      </c>
      <c r="P1197" s="395">
        <v>534.96</v>
      </c>
      <c r="Q1197" s="395">
        <v>536.40000000000009</v>
      </c>
      <c r="R1197" s="395">
        <v>628.1</v>
      </c>
      <c r="S1197" s="395"/>
      <c r="T1197" s="395"/>
      <c r="U1197" s="395"/>
      <c r="V1197" s="395"/>
      <c r="W1197" s="395"/>
      <c r="X1197" s="395"/>
      <c r="Y1197" s="395"/>
      <c r="Z1197" s="395"/>
      <c r="AA1197" s="395"/>
      <c r="AB1197" s="395"/>
      <c r="AC1197" s="395"/>
      <c r="AD1197" s="395"/>
      <c r="AE1197" s="395"/>
      <c r="AF1197" s="395"/>
      <c r="AG1197" s="395"/>
      <c r="AH1197" s="395"/>
      <c r="AI1197" s="395"/>
      <c r="AJ1197" s="395"/>
      <c r="AK1197" s="395"/>
      <c r="AL1197" s="395"/>
      <c r="AM1197" s="395"/>
      <c r="AN1197" s="395">
        <v>628.1</v>
      </c>
      <c r="AO1197" s="395"/>
      <c r="AP1197" s="395"/>
      <c r="AQ1197" s="395"/>
      <c r="AR1197" s="395"/>
      <c r="AS1197" s="395"/>
      <c r="AT1197" s="395"/>
      <c r="AU1197" s="395"/>
      <c r="AV1197" s="395"/>
      <c r="AW1197" s="395"/>
      <c r="AX1197" s="395"/>
      <c r="AY1197" s="395"/>
      <c r="AZ1197" s="395"/>
      <c r="BA1197" s="395"/>
      <c r="BB1197" s="395"/>
      <c r="BC1197" s="395"/>
      <c r="BD1197" s="395"/>
      <c r="BE1197" s="395"/>
      <c r="BF1197" s="395"/>
      <c r="BG1197" s="395"/>
      <c r="BH1197" s="395"/>
      <c r="BI1197" s="395"/>
      <c r="BJ1197" s="395"/>
      <c r="BK1197" s="395"/>
      <c r="BL1197" s="398"/>
      <c r="BM1197" s="398"/>
      <c r="BN1197" s="398"/>
      <c r="BO1197" s="398"/>
    </row>
    <row r="1198" spans="1:68" s="416" customFormat="1" ht="14.1" customHeight="1" x14ac:dyDescent="0.2">
      <c r="A1198" s="390"/>
      <c r="B1198" s="390"/>
      <c r="C1198" s="430"/>
      <c r="D1198" s="486"/>
      <c r="E1198" s="486"/>
      <c r="F1198" s="486"/>
      <c r="G1198" s="486"/>
      <c r="H1198" s="487"/>
      <c r="I1198" s="396" t="s">
        <v>102</v>
      </c>
      <c r="J1198" s="392">
        <v>5.8433999999999999</v>
      </c>
      <c r="K1198" s="393"/>
      <c r="L1198" s="398">
        <v>1.3899999999999864</v>
      </c>
      <c r="M1198" s="398">
        <v>517.77</v>
      </c>
      <c r="N1198" s="398">
        <v>0</v>
      </c>
      <c r="O1198" s="398">
        <v>517.77</v>
      </c>
      <c r="P1198" s="393"/>
      <c r="Q1198" s="398">
        <v>1.44</v>
      </c>
      <c r="R1198" s="393"/>
      <c r="S1198" s="393"/>
      <c r="T1198" s="393"/>
      <c r="U1198" s="393"/>
      <c r="V1198" s="393"/>
      <c r="W1198" s="393"/>
      <c r="X1198" s="393"/>
      <c r="Y1198" s="393"/>
      <c r="Z1198" s="393"/>
      <c r="AA1198" s="393"/>
      <c r="AB1198" s="393"/>
      <c r="AC1198" s="393"/>
      <c r="AD1198" s="393"/>
      <c r="AE1198" s="393"/>
      <c r="AF1198" s="393"/>
      <c r="AG1198" s="393"/>
      <c r="AH1198" s="393"/>
      <c r="AI1198" s="393"/>
      <c r="AJ1198" s="393"/>
      <c r="AK1198" s="393"/>
      <c r="AL1198" s="393"/>
      <c r="AM1198" s="393"/>
      <c r="AN1198" s="399">
        <v>5.8433999999999999</v>
      </c>
      <c r="AO1198" s="393"/>
      <c r="AP1198" s="393"/>
      <c r="AQ1198" s="393"/>
      <c r="AR1198" s="393"/>
      <c r="AS1198" s="393"/>
      <c r="AT1198" s="393"/>
      <c r="AU1198" s="393"/>
      <c r="AV1198" s="393"/>
      <c r="AW1198" s="393"/>
      <c r="AX1198" s="393"/>
      <c r="AY1198" s="393"/>
      <c r="AZ1198" s="393"/>
      <c r="BA1198" s="393"/>
      <c r="BB1198" s="393"/>
      <c r="BC1198" s="393"/>
      <c r="BD1198" s="393"/>
      <c r="BE1198" s="393"/>
      <c r="BF1198" s="393"/>
      <c r="BG1198" s="393"/>
      <c r="BH1198" s="393"/>
      <c r="BI1198" s="393"/>
      <c r="BJ1198" s="393"/>
      <c r="BK1198" s="393"/>
      <c r="BL1198" s="393"/>
      <c r="BM1198" s="393"/>
      <c r="BN1198" s="393"/>
      <c r="BO1198" s="393"/>
    </row>
    <row r="1199" spans="1:68" s="416" customFormat="1" ht="27.95" customHeight="1" x14ac:dyDescent="0.2">
      <c r="A1199" s="384"/>
      <c r="B1199" s="384"/>
      <c r="C1199" s="385" t="s">
        <v>1665</v>
      </c>
      <c r="D1199" s="485" t="s">
        <v>1666</v>
      </c>
      <c r="E1199" s="485"/>
      <c r="F1199" s="485"/>
      <c r="G1199" s="485"/>
      <c r="H1199" s="384"/>
      <c r="I1199" s="384"/>
      <c r="J1199" s="384"/>
      <c r="K1199" s="386">
        <v>969.05000000000007</v>
      </c>
      <c r="L1199" s="386">
        <v>969.05000000000007</v>
      </c>
      <c r="M1199" s="386">
        <v>1001.2299999999999</v>
      </c>
      <c r="N1199" s="386">
        <v>0</v>
      </c>
      <c r="O1199" s="386">
        <v>1001.2299999999999</v>
      </c>
      <c r="P1199" s="386">
        <v>1001.2299999999999</v>
      </c>
      <c r="Q1199" s="386">
        <v>1001.2299999999999</v>
      </c>
      <c r="R1199" s="386">
        <v>1190.8799999999999</v>
      </c>
      <c r="S1199" s="386">
        <v>0</v>
      </c>
      <c r="T1199" s="386">
        <v>0</v>
      </c>
      <c r="U1199" s="386">
        <v>0</v>
      </c>
      <c r="V1199" s="386">
        <v>0</v>
      </c>
      <c r="W1199" s="386">
        <v>0</v>
      </c>
      <c r="X1199" s="386">
        <v>0</v>
      </c>
      <c r="Y1199" s="386">
        <v>0</v>
      </c>
      <c r="Z1199" s="386">
        <v>0</v>
      </c>
      <c r="AA1199" s="386">
        <v>0</v>
      </c>
      <c r="AB1199" s="386">
        <v>0</v>
      </c>
      <c r="AC1199" s="386">
        <v>0</v>
      </c>
      <c r="AD1199" s="386">
        <v>0</v>
      </c>
      <c r="AE1199" s="386">
        <v>0</v>
      </c>
      <c r="AF1199" s="386">
        <v>0</v>
      </c>
      <c r="AG1199" s="386">
        <v>0</v>
      </c>
      <c r="AH1199" s="386">
        <v>0</v>
      </c>
      <c r="AI1199" s="386">
        <v>0</v>
      </c>
      <c r="AJ1199" s="386">
        <v>0</v>
      </c>
      <c r="AK1199" s="386">
        <v>0</v>
      </c>
      <c r="AL1199" s="386">
        <v>0</v>
      </c>
      <c r="AM1199" s="386">
        <v>0</v>
      </c>
      <c r="AN1199" s="386">
        <v>0</v>
      </c>
      <c r="AO1199" s="386">
        <v>0</v>
      </c>
      <c r="AP1199" s="386">
        <v>1190.8799999999999</v>
      </c>
      <c r="AQ1199" s="386">
        <v>0</v>
      </c>
      <c r="AR1199" s="386">
        <v>0</v>
      </c>
      <c r="AS1199" s="386">
        <v>0</v>
      </c>
      <c r="AT1199" s="386">
        <v>0</v>
      </c>
      <c r="AU1199" s="386">
        <v>0</v>
      </c>
      <c r="AV1199" s="386">
        <v>0</v>
      </c>
      <c r="AW1199" s="386">
        <v>0</v>
      </c>
      <c r="AX1199" s="386">
        <v>0</v>
      </c>
      <c r="AY1199" s="386">
        <v>0</v>
      </c>
      <c r="AZ1199" s="386">
        <v>0</v>
      </c>
      <c r="BA1199" s="386">
        <v>0</v>
      </c>
      <c r="BB1199" s="386">
        <v>0</v>
      </c>
      <c r="BC1199" s="386">
        <v>0</v>
      </c>
      <c r="BD1199" s="386">
        <v>0</v>
      </c>
      <c r="BE1199" s="386">
        <v>0</v>
      </c>
      <c r="BF1199" s="386">
        <v>0</v>
      </c>
      <c r="BG1199" s="386">
        <v>0</v>
      </c>
      <c r="BH1199" s="386">
        <v>0</v>
      </c>
      <c r="BI1199" s="386">
        <v>0</v>
      </c>
      <c r="BJ1199" s="386">
        <v>0</v>
      </c>
      <c r="BK1199" s="386">
        <v>0</v>
      </c>
      <c r="BL1199" s="386">
        <v>0</v>
      </c>
      <c r="BM1199" s="386">
        <v>0</v>
      </c>
      <c r="BN1199" s="386">
        <v>0</v>
      </c>
      <c r="BO1199" s="386">
        <v>0</v>
      </c>
      <c r="BP1199" s="78">
        <v>0</v>
      </c>
    </row>
    <row r="1200" spans="1:68" s="77" customFormat="1" ht="14.1" customHeight="1" x14ac:dyDescent="0.2">
      <c r="A1200" s="415"/>
      <c r="B1200" s="394">
        <v>636</v>
      </c>
      <c r="C1200" s="430" t="s">
        <v>1667</v>
      </c>
      <c r="D1200" s="486" t="s">
        <v>1668</v>
      </c>
      <c r="E1200" s="486"/>
      <c r="F1200" s="486"/>
      <c r="G1200" s="486"/>
      <c r="H1200" s="487" t="s">
        <v>902</v>
      </c>
      <c r="I1200" s="415"/>
      <c r="J1200" s="415"/>
      <c r="K1200" s="395">
        <v>805.77</v>
      </c>
      <c r="L1200" s="395">
        <v>805.77</v>
      </c>
      <c r="M1200" s="395">
        <v>832.53</v>
      </c>
      <c r="N1200" s="395">
        <v>0</v>
      </c>
      <c r="O1200" s="395">
        <v>832.53</v>
      </c>
      <c r="P1200" s="395">
        <v>832.53</v>
      </c>
      <c r="Q1200" s="395">
        <v>832.53</v>
      </c>
      <c r="R1200" s="395">
        <v>990.23</v>
      </c>
      <c r="S1200" s="395"/>
      <c r="T1200" s="395"/>
      <c r="U1200" s="395"/>
      <c r="V1200" s="395"/>
      <c r="W1200" s="395"/>
      <c r="X1200" s="395"/>
      <c r="Y1200" s="395"/>
      <c r="Z1200" s="395"/>
      <c r="AA1200" s="395"/>
      <c r="AB1200" s="395"/>
      <c r="AC1200" s="395"/>
      <c r="AD1200" s="395"/>
      <c r="AE1200" s="395"/>
      <c r="AF1200" s="395"/>
      <c r="AG1200" s="395"/>
      <c r="AH1200" s="395"/>
      <c r="AI1200" s="395"/>
      <c r="AJ1200" s="395"/>
      <c r="AK1200" s="395"/>
      <c r="AL1200" s="395"/>
      <c r="AM1200" s="395"/>
      <c r="AN1200" s="395"/>
      <c r="AO1200" s="395"/>
      <c r="AP1200" s="395">
        <v>990.23</v>
      </c>
      <c r="AQ1200" s="395"/>
      <c r="AR1200" s="395"/>
      <c r="AS1200" s="395"/>
      <c r="AT1200" s="395"/>
      <c r="AU1200" s="395"/>
      <c r="AV1200" s="395"/>
      <c r="AW1200" s="395"/>
      <c r="AX1200" s="395"/>
      <c r="AY1200" s="395"/>
      <c r="AZ1200" s="395"/>
      <c r="BA1200" s="395"/>
      <c r="BB1200" s="395"/>
      <c r="BC1200" s="395"/>
      <c r="BD1200" s="395"/>
      <c r="BE1200" s="395"/>
      <c r="BF1200" s="395"/>
      <c r="BG1200" s="395"/>
      <c r="BH1200" s="395"/>
      <c r="BI1200" s="395"/>
      <c r="BJ1200" s="395"/>
      <c r="BK1200" s="395"/>
      <c r="BL1200" s="398"/>
      <c r="BM1200" s="398"/>
      <c r="BN1200" s="398"/>
      <c r="BO1200" s="398"/>
    </row>
    <row r="1201" spans="1:67" s="416" customFormat="1" ht="14.1" customHeight="1" x14ac:dyDescent="0.2">
      <c r="A1201" s="390"/>
      <c r="B1201" s="390"/>
      <c r="C1201" s="430"/>
      <c r="D1201" s="486"/>
      <c r="E1201" s="486"/>
      <c r="F1201" s="486"/>
      <c r="G1201" s="486"/>
      <c r="H1201" s="487"/>
      <c r="I1201" s="396" t="s">
        <v>1669</v>
      </c>
      <c r="J1201" s="392">
        <v>0.97389999999999999</v>
      </c>
      <c r="K1201" s="393"/>
      <c r="L1201" s="398">
        <v>0</v>
      </c>
      <c r="M1201" s="398">
        <v>805.77</v>
      </c>
      <c r="N1201" s="398">
        <v>0</v>
      </c>
      <c r="O1201" s="398">
        <v>805.77</v>
      </c>
      <c r="P1201" s="393"/>
      <c r="Q1201" s="398"/>
      <c r="R1201" s="393"/>
      <c r="S1201" s="393"/>
      <c r="T1201" s="393"/>
      <c r="U1201" s="393"/>
      <c r="V1201" s="393"/>
      <c r="W1201" s="393"/>
      <c r="X1201" s="393"/>
      <c r="Y1201" s="393"/>
      <c r="Z1201" s="393"/>
      <c r="AA1201" s="393"/>
      <c r="AB1201" s="393"/>
      <c r="AC1201" s="393"/>
      <c r="AD1201" s="393"/>
      <c r="AE1201" s="393"/>
      <c r="AF1201" s="393"/>
      <c r="AG1201" s="393"/>
      <c r="AH1201" s="393"/>
      <c r="AI1201" s="393"/>
      <c r="AJ1201" s="393"/>
      <c r="AK1201" s="393"/>
      <c r="AL1201" s="393"/>
      <c r="AM1201" s="393"/>
      <c r="AN1201" s="393"/>
      <c r="AO1201" s="393"/>
      <c r="AP1201" s="399">
        <v>0.97389999999999999</v>
      </c>
      <c r="AQ1201" s="393"/>
      <c r="AR1201" s="393"/>
      <c r="AS1201" s="393"/>
      <c r="AT1201" s="393"/>
      <c r="AU1201" s="393"/>
      <c r="AV1201" s="393"/>
      <c r="AW1201" s="393"/>
      <c r="AX1201" s="393"/>
      <c r="AY1201" s="393"/>
      <c r="AZ1201" s="393"/>
      <c r="BA1201" s="393"/>
      <c r="BB1201" s="393"/>
      <c r="BC1201" s="393"/>
      <c r="BD1201" s="393"/>
      <c r="BE1201" s="393"/>
      <c r="BF1201" s="393"/>
      <c r="BG1201" s="393"/>
      <c r="BH1201" s="393"/>
      <c r="BI1201" s="393"/>
      <c r="BJ1201" s="393"/>
      <c r="BK1201" s="393"/>
      <c r="BL1201" s="393"/>
      <c r="BM1201" s="393"/>
      <c r="BN1201" s="393"/>
      <c r="BO1201" s="393"/>
    </row>
    <row r="1202" spans="1:67" s="77" customFormat="1" ht="14.1" customHeight="1" x14ac:dyDescent="0.2">
      <c r="A1202" s="415"/>
      <c r="B1202" s="394">
        <v>637</v>
      </c>
      <c r="C1202" s="430" t="s">
        <v>1667</v>
      </c>
      <c r="D1202" s="486" t="s">
        <v>1670</v>
      </c>
      <c r="E1202" s="486"/>
      <c r="F1202" s="486"/>
      <c r="G1202" s="486"/>
      <c r="H1202" s="487" t="s">
        <v>170</v>
      </c>
      <c r="I1202" s="415"/>
      <c r="J1202" s="415"/>
      <c r="K1202" s="395">
        <v>102.6</v>
      </c>
      <c r="L1202" s="395">
        <v>102.6</v>
      </c>
      <c r="M1202" s="395">
        <v>106.01</v>
      </c>
      <c r="N1202" s="395">
        <v>0</v>
      </c>
      <c r="O1202" s="395">
        <v>106.01</v>
      </c>
      <c r="P1202" s="395">
        <v>106.01</v>
      </c>
      <c r="Q1202" s="395">
        <v>106.01</v>
      </c>
      <c r="R1202" s="395">
        <v>126.09</v>
      </c>
      <c r="S1202" s="395"/>
      <c r="T1202" s="395"/>
      <c r="U1202" s="395"/>
      <c r="V1202" s="395"/>
      <c r="W1202" s="395"/>
      <c r="X1202" s="395"/>
      <c r="Y1202" s="395"/>
      <c r="Z1202" s="395"/>
      <c r="AA1202" s="395"/>
      <c r="AB1202" s="395"/>
      <c r="AC1202" s="395"/>
      <c r="AD1202" s="395"/>
      <c r="AE1202" s="395"/>
      <c r="AF1202" s="395"/>
      <c r="AG1202" s="395"/>
      <c r="AH1202" s="395"/>
      <c r="AI1202" s="395"/>
      <c r="AJ1202" s="395"/>
      <c r="AK1202" s="395"/>
      <c r="AL1202" s="395"/>
      <c r="AM1202" s="395"/>
      <c r="AN1202" s="395"/>
      <c r="AO1202" s="395"/>
      <c r="AP1202" s="395">
        <v>126.09</v>
      </c>
      <c r="AQ1202" s="395"/>
      <c r="AR1202" s="395"/>
      <c r="AS1202" s="395"/>
      <c r="AT1202" s="395"/>
      <c r="AU1202" s="395"/>
      <c r="AV1202" s="395"/>
      <c r="AW1202" s="395"/>
      <c r="AX1202" s="395"/>
      <c r="AY1202" s="395"/>
      <c r="AZ1202" s="395"/>
      <c r="BA1202" s="395"/>
      <c r="BB1202" s="395"/>
      <c r="BC1202" s="395"/>
      <c r="BD1202" s="395"/>
      <c r="BE1202" s="395"/>
      <c r="BF1202" s="395"/>
      <c r="BG1202" s="395"/>
      <c r="BH1202" s="395"/>
      <c r="BI1202" s="395"/>
      <c r="BJ1202" s="395"/>
      <c r="BK1202" s="395"/>
      <c r="BL1202" s="398"/>
      <c r="BM1202" s="398"/>
      <c r="BN1202" s="398"/>
      <c r="BO1202" s="398"/>
    </row>
    <row r="1203" spans="1:67" s="416" customFormat="1" ht="56.1" customHeight="1" x14ac:dyDescent="0.2">
      <c r="A1203" s="390"/>
      <c r="B1203" s="390"/>
      <c r="C1203" s="430"/>
      <c r="D1203" s="486"/>
      <c r="E1203" s="486"/>
      <c r="F1203" s="486"/>
      <c r="G1203" s="486"/>
      <c r="H1203" s="487"/>
      <c r="I1203" s="396" t="s">
        <v>102</v>
      </c>
      <c r="J1203" s="392">
        <v>0.97389999999999999</v>
      </c>
      <c r="K1203" s="393"/>
      <c r="L1203" s="398">
        <v>0</v>
      </c>
      <c r="M1203" s="398">
        <v>102.6</v>
      </c>
      <c r="N1203" s="398">
        <v>0</v>
      </c>
      <c r="O1203" s="398">
        <v>102.6</v>
      </c>
      <c r="P1203" s="393"/>
      <c r="Q1203" s="398"/>
      <c r="R1203" s="393"/>
      <c r="S1203" s="393"/>
      <c r="T1203" s="393"/>
      <c r="U1203" s="393"/>
      <c r="V1203" s="393"/>
      <c r="W1203" s="393"/>
      <c r="X1203" s="393"/>
      <c r="Y1203" s="393"/>
      <c r="Z1203" s="393"/>
      <c r="AA1203" s="393"/>
      <c r="AB1203" s="393"/>
      <c r="AC1203" s="393"/>
      <c r="AD1203" s="393"/>
      <c r="AE1203" s="393"/>
      <c r="AF1203" s="393"/>
      <c r="AG1203" s="393"/>
      <c r="AH1203" s="393"/>
      <c r="AI1203" s="393"/>
      <c r="AJ1203" s="393"/>
      <c r="AK1203" s="393"/>
      <c r="AL1203" s="393"/>
      <c r="AM1203" s="393"/>
      <c r="AN1203" s="393"/>
      <c r="AO1203" s="393"/>
      <c r="AP1203" s="399">
        <v>0.97389999999999999</v>
      </c>
      <c r="AQ1203" s="393"/>
      <c r="AR1203" s="393"/>
      <c r="AS1203" s="393"/>
      <c r="AT1203" s="393"/>
      <c r="AU1203" s="393"/>
      <c r="AV1203" s="393"/>
      <c r="AW1203" s="393"/>
      <c r="AX1203" s="393"/>
      <c r="AY1203" s="393"/>
      <c r="AZ1203" s="393"/>
      <c r="BA1203" s="393"/>
      <c r="BB1203" s="393"/>
      <c r="BC1203" s="393"/>
      <c r="BD1203" s="393"/>
      <c r="BE1203" s="393"/>
      <c r="BF1203" s="393"/>
      <c r="BG1203" s="393"/>
      <c r="BH1203" s="393"/>
      <c r="BI1203" s="393"/>
      <c r="BJ1203" s="393"/>
      <c r="BK1203" s="393"/>
      <c r="BL1203" s="393"/>
      <c r="BM1203" s="393"/>
      <c r="BN1203" s="393"/>
      <c r="BO1203" s="393"/>
    </row>
    <row r="1204" spans="1:67" s="77" customFormat="1" ht="14.1" customHeight="1" x14ac:dyDescent="0.2">
      <c r="A1204" s="415"/>
      <c r="B1204" s="394">
        <v>638</v>
      </c>
      <c r="C1204" s="430" t="s">
        <v>1667</v>
      </c>
      <c r="D1204" s="486" t="s">
        <v>1671</v>
      </c>
      <c r="E1204" s="486"/>
      <c r="F1204" s="486"/>
      <c r="G1204" s="486"/>
      <c r="H1204" s="487" t="s">
        <v>149</v>
      </c>
      <c r="I1204" s="415"/>
      <c r="J1204" s="415"/>
      <c r="K1204" s="395">
        <v>50.1</v>
      </c>
      <c r="L1204" s="395">
        <v>50.1</v>
      </c>
      <c r="M1204" s="395">
        <v>51.76</v>
      </c>
      <c r="N1204" s="395">
        <v>0</v>
      </c>
      <c r="O1204" s="395">
        <v>51.76</v>
      </c>
      <c r="P1204" s="395">
        <v>51.76</v>
      </c>
      <c r="Q1204" s="395">
        <v>51.76</v>
      </c>
      <c r="R1204" s="395">
        <v>61.56</v>
      </c>
      <c r="S1204" s="395"/>
      <c r="T1204" s="395"/>
      <c r="U1204" s="395"/>
      <c r="V1204" s="395"/>
      <c r="W1204" s="395"/>
      <c r="X1204" s="395"/>
      <c r="Y1204" s="395"/>
      <c r="Z1204" s="395"/>
      <c r="AA1204" s="395"/>
      <c r="AB1204" s="395"/>
      <c r="AC1204" s="395"/>
      <c r="AD1204" s="395"/>
      <c r="AE1204" s="395"/>
      <c r="AF1204" s="395"/>
      <c r="AG1204" s="395"/>
      <c r="AH1204" s="395"/>
      <c r="AI1204" s="395"/>
      <c r="AJ1204" s="395"/>
      <c r="AK1204" s="395"/>
      <c r="AL1204" s="395"/>
      <c r="AM1204" s="395"/>
      <c r="AN1204" s="395"/>
      <c r="AO1204" s="395"/>
      <c r="AP1204" s="395">
        <v>61.56</v>
      </c>
      <c r="AQ1204" s="395"/>
      <c r="AR1204" s="395"/>
      <c r="AS1204" s="395"/>
      <c r="AT1204" s="395"/>
      <c r="AU1204" s="395"/>
      <c r="AV1204" s="395"/>
      <c r="AW1204" s="395"/>
      <c r="AX1204" s="395"/>
      <c r="AY1204" s="395"/>
      <c r="AZ1204" s="395"/>
      <c r="BA1204" s="395"/>
      <c r="BB1204" s="395"/>
      <c r="BC1204" s="395"/>
      <c r="BD1204" s="395"/>
      <c r="BE1204" s="395"/>
      <c r="BF1204" s="395"/>
      <c r="BG1204" s="395"/>
      <c r="BH1204" s="395"/>
      <c r="BI1204" s="395"/>
      <c r="BJ1204" s="395"/>
      <c r="BK1204" s="395"/>
      <c r="BL1204" s="398"/>
      <c r="BM1204" s="398"/>
      <c r="BN1204" s="398"/>
      <c r="BO1204" s="398"/>
    </row>
    <row r="1205" spans="1:67" s="416" customFormat="1" ht="42" customHeight="1" x14ac:dyDescent="0.2">
      <c r="A1205" s="390"/>
      <c r="B1205" s="390"/>
      <c r="C1205" s="430"/>
      <c r="D1205" s="486"/>
      <c r="E1205" s="486"/>
      <c r="F1205" s="486"/>
      <c r="G1205" s="486"/>
      <c r="H1205" s="487"/>
      <c r="I1205" s="396" t="s">
        <v>1672</v>
      </c>
      <c r="J1205" s="392">
        <v>0.97389999999999999</v>
      </c>
      <c r="K1205" s="393"/>
      <c r="L1205" s="398">
        <v>0</v>
      </c>
      <c r="M1205" s="398">
        <v>50.1</v>
      </c>
      <c r="N1205" s="398">
        <v>0</v>
      </c>
      <c r="O1205" s="398">
        <v>50.1</v>
      </c>
      <c r="P1205" s="393"/>
      <c r="Q1205" s="398"/>
      <c r="R1205" s="393"/>
      <c r="S1205" s="393"/>
      <c r="T1205" s="393"/>
      <c r="U1205" s="393"/>
      <c r="V1205" s="393"/>
      <c r="W1205" s="393"/>
      <c r="X1205" s="393"/>
      <c r="Y1205" s="393"/>
      <c r="Z1205" s="393"/>
      <c r="AA1205" s="393"/>
      <c r="AB1205" s="393"/>
      <c r="AC1205" s="393"/>
      <c r="AD1205" s="393"/>
      <c r="AE1205" s="393"/>
      <c r="AF1205" s="393"/>
      <c r="AG1205" s="393"/>
      <c r="AH1205" s="393"/>
      <c r="AI1205" s="393"/>
      <c r="AJ1205" s="393"/>
      <c r="AK1205" s="393"/>
      <c r="AL1205" s="393"/>
      <c r="AM1205" s="393"/>
      <c r="AN1205" s="393"/>
      <c r="AO1205" s="393"/>
      <c r="AP1205" s="399">
        <v>0.97389999999999999</v>
      </c>
      <c r="AQ1205" s="393"/>
      <c r="AR1205" s="393"/>
      <c r="AS1205" s="393"/>
      <c r="AT1205" s="393"/>
      <c r="AU1205" s="393"/>
      <c r="AV1205" s="393"/>
      <c r="AW1205" s="393"/>
      <c r="AX1205" s="393"/>
      <c r="AY1205" s="393"/>
      <c r="AZ1205" s="393"/>
      <c r="BA1205" s="393"/>
      <c r="BB1205" s="393"/>
      <c r="BC1205" s="393"/>
      <c r="BD1205" s="393"/>
      <c r="BE1205" s="393"/>
      <c r="BF1205" s="393"/>
      <c r="BG1205" s="393"/>
      <c r="BH1205" s="393"/>
      <c r="BI1205" s="393"/>
      <c r="BJ1205" s="393"/>
      <c r="BK1205" s="393"/>
      <c r="BL1205" s="393"/>
      <c r="BM1205" s="393"/>
      <c r="BN1205" s="393"/>
      <c r="BO1205" s="393"/>
    </row>
    <row r="1206" spans="1:67" s="77" customFormat="1" ht="14.1" customHeight="1" x14ac:dyDescent="0.2">
      <c r="A1206" s="415"/>
      <c r="B1206" s="394">
        <v>639</v>
      </c>
      <c r="C1206" s="430" t="s">
        <v>1667</v>
      </c>
      <c r="D1206" s="486" t="s">
        <v>1673</v>
      </c>
      <c r="E1206" s="486"/>
      <c r="F1206" s="486"/>
      <c r="G1206" s="486"/>
      <c r="H1206" s="487" t="s">
        <v>202</v>
      </c>
      <c r="I1206" s="415"/>
      <c r="J1206" s="415"/>
      <c r="K1206" s="395">
        <v>10.58</v>
      </c>
      <c r="L1206" s="395">
        <v>10.58</v>
      </c>
      <c r="M1206" s="395">
        <v>10.93</v>
      </c>
      <c r="N1206" s="395">
        <v>0</v>
      </c>
      <c r="O1206" s="395">
        <v>10.93</v>
      </c>
      <c r="P1206" s="395">
        <v>10.93</v>
      </c>
      <c r="Q1206" s="395">
        <v>10.93</v>
      </c>
      <c r="R1206" s="395">
        <v>13</v>
      </c>
      <c r="S1206" s="395"/>
      <c r="T1206" s="395"/>
      <c r="U1206" s="395"/>
      <c r="V1206" s="395"/>
      <c r="W1206" s="395"/>
      <c r="X1206" s="395"/>
      <c r="Y1206" s="395"/>
      <c r="Z1206" s="395"/>
      <c r="AA1206" s="395"/>
      <c r="AB1206" s="395"/>
      <c r="AC1206" s="395"/>
      <c r="AD1206" s="395"/>
      <c r="AE1206" s="395"/>
      <c r="AF1206" s="395"/>
      <c r="AG1206" s="395"/>
      <c r="AH1206" s="395"/>
      <c r="AI1206" s="395"/>
      <c r="AJ1206" s="395"/>
      <c r="AK1206" s="395"/>
      <c r="AL1206" s="395"/>
      <c r="AM1206" s="395"/>
      <c r="AN1206" s="395"/>
      <c r="AO1206" s="395"/>
      <c r="AP1206" s="395">
        <v>13</v>
      </c>
      <c r="AQ1206" s="395"/>
      <c r="AR1206" s="395"/>
      <c r="AS1206" s="395"/>
      <c r="AT1206" s="395"/>
      <c r="AU1206" s="395"/>
      <c r="AV1206" s="395"/>
      <c r="AW1206" s="395"/>
      <c r="AX1206" s="395"/>
      <c r="AY1206" s="395"/>
      <c r="AZ1206" s="395"/>
      <c r="BA1206" s="395"/>
      <c r="BB1206" s="395"/>
      <c r="BC1206" s="395"/>
      <c r="BD1206" s="395"/>
      <c r="BE1206" s="395"/>
      <c r="BF1206" s="395"/>
      <c r="BG1206" s="395"/>
      <c r="BH1206" s="395"/>
      <c r="BI1206" s="395"/>
      <c r="BJ1206" s="395"/>
      <c r="BK1206" s="395"/>
      <c r="BL1206" s="398"/>
      <c r="BM1206" s="398"/>
      <c r="BN1206" s="398"/>
      <c r="BO1206" s="398"/>
    </row>
    <row r="1207" spans="1:67" s="416" customFormat="1" ht="84" customHeight="1" x14ac:dyDescent="0.2">
      <c r="A1207" s="390"/>
      <c r="B1207" s="390"/>
      <c r="C1207" s="430"/>
      <c r="D1207" s="486"/>
      <c r="E1207" s="486"/>
      <c r="F1207" s="486"/>
      <c r="G1207" s="486"/>
      <c r="H1207" s="487"/>
      <c r="I1207" s="396" t="s">
        <v>1596</v>
      </c>
      <c r="J1207" s="392">
        <v>1.9478</v>
      </c>
      <c r="K1207" s="393"/>
      <c r="L1207" s="398">
        <v>0</v>
      </c>
      <c r="M1207" s="398">
        <v>10.58</v>
      </c>
      <c r="N1207" s="398">
        <v>0</v>
      </c>
      <c r="O1207" s="398">
        <v>10.58</v>
      </c>
      <c r="P1207" s="393"/>
      <c r="Q1207" s="398"/>
      <c r="R1207" s="393"/>
      <c r="S1207" s="417"/>
      <c r="T1207" s="393"/>
      <c r="U1207" s="393"/>
      <c r="V1207" s="393"/>
      <c r="W1207" s="393"/>
      <c r="X1207" s="393"/>
      <c r="Y1207" s="393"/>
      <c r="Z1207" s="393"/>
      <c r="AA1207" s="393"/>
      <c r="AB1207" s="393"/>
      <c r="AC1207" s="393"/>
      <c r="AD1207" s="393"/>
      <c r="AE1207" s="393"/>
      <c r="AF1207" s="393"/>
      <c r="AG1207" s="393"/>
      <c r="AH1207" s="393"/>
      <c r="AI1207" s="393"/>
      <c r="AJ1207" s="393"/>
      <c r="AK1207" s="393"/>
      <c r="AL1207" s="393"/>
      <c r="AM1207" s="393"/>
      <c r="AN1207" s="393"/>
      <c r="AO1207" s="393"/>
      <c r="AP1207" s="399">
        <v>1.9478</v>
      </c>
      <c r="AQ1207" s="393"/>
      <c r="AR1207" s="393"/>
      <c r="AS1207" s="393"/>
      <c r="AT1207" s="393"/>
      <c r="AU1207" s="393"/>
      <c r="AV1207" s="393"/>
      <c r="AW1207" s="393"/>
      <c r="AX1207" s="393"/>
      <c r="AY1207" s="393"/>
      <c r="AZ1207" s="393"/>
      <c r="BA1207" s="393"/>
      <c r="BB1207" s="393"/>
      <c r="BC1207" s="393"/>
      <c r="BD1207" s="393"/>
      <c r="BE1207" s="393"/>
      <c r="BF1207" s="393"/>
      <c r="BG1207" s="393"/>
      <c r="BH1207" s="393"/>
      <c r="BI1207" s="393"/>
      <c r="BJ1207" s="393"/>
      <c r="BK1207" s="393"/>
      <c r="BL1207" s="393"/>
      <c r="BM1207" s="393"/>
      <c r="BN1207" s="393"/>
      <c r="BO1207" s="393"/>
    </row>
    <row r="1208" spans="1:67" s="416" customFormat="1" x14ac:dyDescent="0.2">
      <c r="B1208" s="133"/>
      <c r="C1208" s="390"/>
      <c r="D1208" s="488" t="s">
        <v>1674</v>
      </c>
      <c r="E1208" s="489"/>
      <c r="F1208" s="490"/>
      <c r="G1208" s="390" t="s">
        <v>1101</v>
      </c>
      <c r="H1208" s="390"/>
      <c r="I1208" s="390"/>
      <c r="J1208" s="390"/>
      <c r="K1208" s="418">
        <f>K1182+K1167+K1146+K1141+K1136+K1123</f>
        <v>11766.58</v>
      </c>
      <c r="L1208" s="418">
        <f t="shared" ref="L1208:BO1208" si="31">L1182+L1167+L1146+L1141+L1136+L1123</f>
        <v>11824.19</v>
      </c>
      <c r="M1208" s="418">
        <f t="shared" si="31"/>
        <v>12157.29</v>
      </c>
      <c r="N1208" s="418">
        <f t="shared" si="31"/>
        <v>0</v>
      </c>
      <c r="O1208" s="418">
        <f t="shared" si="31"/>
        <v>12157.29</v>
      </c>
      <c r="P1208" s="418">
        <f t="shared" si="31"/>
        <v>12157.29</v>
      </c>
      <c r="Q1208" s="418">
        <f t="shared" si="31"/>
        <v>12216.83</v>
      </c>
      <c r="R1208" s="418">
        <f t="shared" si="31"/>
        <v>15767.26</v>
      </c>
      <c r="S1208" s="418">
        <f t="shared" si="31"/>
        <v>0</v>
      </c>
      <c r="T1208" s="418">
        <f t="shared" si="31"/>
        <v>0</v>
      </c>
      <c r="U1208" s="418">
        <f t="shared" si="31"/>
        <v>0</v>
      </c>
      <c r="V1208" s="418">
        <f t="shared" si="31"/>
        <v>0</v>
      </c>
      <c r="W1208" s="418">
        <f t="shared" si="31"/>
        <v>0</v>
      </c>
      <c r="X1208" s="418">
        <f t="shared" si="31"/>
        <v>0</v>
      </c>
      <c r="Y1208" s="418">
        <f t="shared" si="31"/>
        <v>0</v>
      </c>
      <c r="Z1208" s="418">
        <f t="shared" si="31"/>
        <v>0</v>
      </c>
      <c r="AA1208" s="418">
        <f t="shared" si="31"/>
        <v>0</v>
      </c>
      <c r="AB1208" s="418">
        <f t="shared" si="31"/>
        <v>0</v>
      </c>
      <c r="AC1208" s="418">
        <f t="shared" si="31"/>
        <v>0</v>
      </c>
      <c r="AD1208" s="418">
        <f t="shared" si="31"/>
        <v>0</v>
      </c>
      <c r="AE1208" s="418">
        <f t="shared" si="31"/>
        <v>0</v>
      </c>
      <c r="AF1208" s="418">
        <f t="shared" si="31"/>
        <v>0</v>
      </c>
      <c r="AG1208" s="418">
        <f t="shared" si="31"/>
        <v>0</v>
      </c>
      <c r="AH1208" s="418">
        <f t="shared" si="31"/>
        <v>0</v>
      </c>
      <c r="AI1208" s="418">
        <f t="shared" si="31"/>
        <v>0</v>
      </c>
      <c r="AJ1208" s="418">
        <f t="shared" si="31"/>
        <v>206.95999999999998</v>
      </c>
      <c r="AK1208" s="418">
        <f t="shared" si="31"/>
        <v>978.91</v>
      </c>
      <c r="AL1208" s="418">
        <f t="shared" si="31"/>
        <v>1297.8499999999999</v>
      </c>
      <c r="AM1208" s="418">
        <f t="shared" si="31"/>
        <v>0</v>
      </c>
      <c r="AN1208" s="418">
        <f t="shared" si="31"/>
        <v>1523.27</v>
      </c>
      <c r="AO1208" s="418">
        <f t="shared" si="31"/>
        <v>21.770000000000003</v>
      </c>
      <c r="AP1208" s="418">
        <f t="shared" si="31"/>
        <v>1757.4</v>
      </c>
      <c r="AQ1208" s="418">
        <f t="shared" si="31"/>
        <v>0</v>
      </c>
      <c r="AR1208" s="418">
        <f t="shared" si="31"/>
        <v>0</v>
      </c>
      <c r="AS1208" s="418">
        <f t="shared" si="31"/>
        <v>0</v>
      </c>
      <c r="AT1208" s="418">
        <f t="shared" si="31"/>
        <v>0</v>
      </c>
      <c r="AU1208" s="418">
        <f t="shared" si="31"/>
        <v>0</v>
      </c>
      <c r="AV1208" s="418">
        <f t="shared" si="31"/>
        <v>0</v>
      </c>
      <c r="AW1208" s="418">
        <f t="shared" si="31"/>
        <v>0</v>
      </c>
      <c r="AX1208" s="418">
        <f t="shared" si="31"/>
        <v>0</v>
      </c>
      <c r="AY1208" s="418">
        <f t="shared" si="31"/>
        <v>0</v>
      </c>
      <c r="AZ1208" s="418">
        <f t="shared" si="31"/>
        <v>0</v>
      </c>
      <c r="BA1208" s="418">
        <f t="shared" si="31"/>
        <v>0</v>
      </c>
      <c r="BB1208" s="418">
        <f t="shared" si="31"/>
        <v>0</v>
      </c>
      <c r="BC1208" s="418">
        <f t="shared" si="31"/>
        <v>0</v>
      </c>
      <c r="BD1208" s="418">
        <f t="shared" si="31"/>
        <v>0</v>
      </c>
      <c r="BE1208" s="418">
        <f t="shared" si="31"/>
        <v>0</v>
      </c>
      <c r="BF1208" s="418">
        <f t="shared" si="31"/>
        <v>0</v>
      </c>
      <c r="BG1208" s="418">
        <f t="shared" si="31"/>
        <v>0</v>
      </c>
      <c r="BH1208" s="418">
        <f t="shared" si="31"/>
        <v>0</v>
      </c>
      <c r="BI1208" s="418">
        <f t="shared" si="31"/>
        <v>0</v>
      </c>
      <c r="BJ1208" s="418">
        <f t="shared" si="31"/>
        <v>0</v>
      </c>
      <c r="BK1208" s="418">
        <f t="shared" si="31"/>
        <v>0</v>
      </c>
      <c r="BL1208" s="418">
        <f t="shared" si="31"/>
        <v>0</v>
      </c>
      <c r="BM1208" s="418">
        <f t="shared" si="31"/>
        <v>9981.1</v>
      </c>
      <c r="BN1208" s="418">
        <f t="shared" si="31"/>
        <v>0</v>
      </c>
      <c r="BO1208" s="418">
        <f t="shared" si="31"/>
        <v>0</v>
      </c>
    </row>
    <row r="1209" spans="1:67" s="416" customFormat="1" x14ac:dyDescent="0.2">
      <c r="B1209" s="133"/>
      <c r="C1209" s="390"/>
      <c r="D1209" s="488" t="s">
        <v>1674</v>
      </c>
      <c r="E1209" s="489"/>
      <c r="F1209" s="490"/>
      <c r="G1209" s="390" t="s">
        <v>1102</v>
      </c>
      <c r="H1209" s="390"/>
      <c r="I1209" s="390"/>
      <c r="J1209" s="390"/>
      <c r="K1209" s="419">
        <f>K1199</f>
        <v>969.05000000000007</v>
      </c>
      <c r="L1209" s="419">
        <f t="shared" ref="L1209:BO1209" si="32">L1199</f>
        <v>969.05000000000007</v>
      </c>
      <c r="M1209" s="419">
        <f t="shared" si="32"/>
        <v>1001.2299999999999</v>
      </c>
      <c r="N1209" s="419">
        <f t="shared" si="32"/>
        <v>0</v>
      </c>
      <c r="O1209" s="419">
        <f t="shared" si="32"/>
        <v>1001.2299999999999</v>
      </c>
      <c r="P1209" s="419">
        <f t="shared" si="32"/>
        <v>1001.2299999999999</v>
      </c>
      <c r="Q1209" s="419">
        <f t="shared" si="32"/>
        <v>1001.2299999999999</v>
      </c>
      <c r="R1209" s="419">
        <f t="shared" si="32"/>
        <v>1190.8799999999999</v>
      </c>
      <c r="S1209" s="419">
        <f t="shared" si="32"/>
        <v>0</v>
      </c>
      <c r="T1209" s="419">
        <f t="shared" si="32"/>
        <v>0</v>
      </c>
      <c r="U1209" s="419">
        <f t="shared" si="32"/>
        <v>0</v>
      </c>
      <c r="V1209" s="419">
        <f t="shared" si="32"/>
        <v>0</v>
      </c>
      <c r="W1209" s="419">
        <f t="shared" si="32"/>
        <v>0</v>
      </c>
      <c r="X1209" s="419">
        <f t="shared" si="32"/>
        <v>0</v>
      </c>
      <c r="Y1209" s="419">
        <f t="shared" si="32"/>
        <v>0</v>
      </c>
      <c r="Z1209" s="419">
        <f t="shared" si="32"/>
        <v>0</v>
      </c>
      <c r="AA1209" s="419">
        <f t="shared" si="32"/>
        <v>0</v>
      </c>
      <c r="AB1209" s="419">
        <f t="shared" si="32"/>
        <v>0</v>
      </c>
      <c r="AC1209" s="419">
        <f t="shared" si="32"/>
        <v>0</v>
      </c>
      <c r="AD1209" s="419">
        <f t="shared" si="32"/>
        <v>0</v>
      </c>
      <c r="AE1209" s="419">
        <f t="shared" si="32"/>
        <v>0</v>
      </c>
      <c r="AF1209" s="419">
        <f t="shared" si="32"/>
        <v>0</v>
      </c>
      <c r="AG1209" s="419">
        <f t="shared" si="32"/>
        <v>0</v>
      </c>
      <c r="AH1209" s="419">
        <f t="shared" si="32"/>
        <v>0</v>
      </c>
      <c r="AI1209" s="419">
        <f t="shared" si="32"/>
        <v>0</v>
      </c>
      <c r="AJ1209" s="419">
        <f t="shared" si="32"/>
        <v>0</v>
      </c>
      <c r="AK1209" s="419">
        <f t="shared" si="32"/>
        <v>0</v>
      </c>
      <c r="AL1209" s="419">
        <f t="shared" si="32"/>
        <v>0</v>
      </c>
      <c r="AM1209" s="419">
        <f t="shared" si="32"/>
        <v>0</v>
      </c>
      <c r="AN1209" s="419">
        <f t="shared" si="32"/>
        <v>0</v>
      </c>
      <c r="AO1209" s="419">
        <f t="shared" si="32"/>
        <v>0</v>
      </c>
      <c r="AP1209" s="419">
        <f t="shared" si="32"/>
        <v>1190.8799999999999</v>
      </c>
      <c r="AQ1209" s="419">
        <f t="shared" si="32"/>
        <v>0</v>
      </c>
      <c r="AR1209" s="419">
        <f t="shared" si="32"/>
        <v>0</v>
      </c>
      <c r="AS1209" s="419">
        <f t="shared" si="32"/>
        <v>0</v>
      </c>
      <c r="AT1209" s="419">
        <f t="shared" si="32"/>
        <v>0</v>
      </c>
      <c r="AU1209" s="419">
        <f t="shared" si="32"/>
        <v>0</v>
      </c>
      <c r="AV1209" s="419">
        <f t="shared" si="32"/>
        <v>0</v>
      </c>
      <c r="AW1209" s="419">
        <f t="shared" si="32"/>
        <v>0</v>
      </c>
      <c r="AX1209" s="419">
        <f t="shared" si="32"/>
        <v>0</v>
      </c>
      <c r="AY1209" s="419">
        <f t="shared" si="32"/>
        <v>0</v>
      </c>
      <c r="AZ1209" s="419">
        <f t="shared" si="32"/>
        <v>0</v>
      </c>
      <c r="BA1209" s="419">
        <f t="shared" si="32"/>
        <v>0</v>
      </c>
      <c r="BB1209" s="419">
        <f t="shared" si="32"/>
        <v>0</v>
      </c>
      <c r="BC1209" s="419">
        <f t="shared" si="32"/>
        <v>0</v>
      </c>
      <c r="BD1209" s="419">
        <f t="shared" si="32"/>
        <v>0</v>
      </c>
      <c r="BE1209" s="419">
        <f t="shared" si="32"/>
        <v>0</v>
      </c>
      <c r="BF1209" s="419">
        <f t="shared" si="32"/>
        <v>0</v>
      </c>
      <c r="BG1209" s="419">
        <f t="shared" si="32"/>
        <v>0</v>
      </c>
      <c r="BH1209" s="419">
        <f t="shared" si="32"/>
        <v>0</v>
      </c>
      <c r="BI1209" s="419">
        <f t="shared" si="32"/>
        <v>0</v>
      </c>
      <c r="BJ1209" s="419">
        <f t="shared" si="32"/>
        <v>0</v>
      </c>
      <c r="BK1209" s="419">
        <f t="shared" si="32"/>
        <v>0</v>
      </c>
      <c r="BL1209" s="419">
        <f t="shared" si="32"/>
        <v>0</v>
      </c>
      <c r="BM1209" s="419">
        <f t="shared" si="32"/>
        <v>0</v>
      </c>
      <c r="BN1209" s="419">
        <f t="shared" si="32"/>
        <v>0</v>
      </c>
      <c r="BO1209" s="419">
        <f t="shared" si="32"/>
        <v>0</v>
      </c>
    </row>
    <row r="1210" spans="1:67" s="158" customFormat="1" x14ac:dyDescent="0.2">
      <c r="B1210" s="157"/>
      <c r="D1210" s="158" t="s">
        <v>1305</v>
      </c>
      <c r="J1210" s="159"/>
      <c r="K1210" s="159">
        <f>K783+K758+K715+K630+K957+K1037+K1121+K1208+K1209</f>
        <v>-447938.16</v>
      </c>
      <c r="L1210" s="159">
        <f t="shared" ref="L1210:BO1210" si="33">L783+L758+L715+L630+L957+L1037+L1121+L1208+L1209</f>
        <v>-446933.96999999986</v>
      </c>
      <c r="M1210" s="159">
        <f t="shared" si="33"/>
        <v>-462812.23000000004</v>
      </c>
      <c r="N1210" s="159">
        <f t="shared" si="33"/>
        <v>0</v>
      </c>
      <c r="O1210" s="159">
        <f t="shared" si="33"/>
        <v>-462812.23000000004</v>
      </c>
      <c r="P1210" s="159">
        <f t="shared" si="33"/>
        <v>-462812.23000000004</v>
      </c>
      <c r="Q1210" s="159">
        <f t="shared" si="33"/>
        <v>-462166.35000000003</v>
      </c>
      <c r="R1210" s="159">
        <f t="shared" si="33"/>
        <v>-498549.66999999981</v>
      </c>
      <c r="S1210" s="159">
        <f t="shared" si="33"/>
        <v>0</v>
      </c>
      <c r="T1210" s="159">
        <f t="shared" si="33"/>
        <v>222.64000000000001</v>
      </c>
      <c r="U1210" s="159">
        <f t="shared" si="33"/>
        <v>95.28</v>
      </c>
      <c r="V1210" s="159">
        <f t="shared" si="33"/>
        <v>-38687.21</v>
      </c>
      <c r="W1210" s="159">
        <f t="shared" si="33"/>
        <v>-51498.9</v>
      </c>
      <c r="X1210" s="159">
        <f t="shared" si="33"/>
        <v>-235735.05</v>
      </c>
      <c r="Y1210" s="159">
        <f t="shared" si="33"/>
        <v>258872.97000000003</v>
      </c>
      <c r="Z1210" s="159">
        <f t="shared" si="33"/>
        <v>-191035.45</v>
      </c>
      <c r="AA1210" s="159">
        <f t="shared" si="33"/>
        <v>-125539.45</v>
      </c>
      <c r="AB1210" s="159">
        <f t="shared" si="33"/>
        <v>0</v>
      </c>
      <c r="AC1210" s="159">
        <f t="shared" si="33"/>
        <v>0</v>
      </c>
      <c r="AD1210" s="159">
        <f t="shared" si="33"/>
        <v>0</v>
      </c>
      <c r="AE1210" s="159">
        <f t="shared" si="33"/>
        <v>0</v>
      </c>
      <c r="AF1210" s="159">
        <f t="shared" si="33"/>
        <v>0</v>
      </c>
      <c r="AG1210" s="159">
        <f t="shared" si="33"/>
        <v>0</v>
      </c>
      <c r="AH1210" s="159">
        <f t="shared" si="33"/>
        <v>0</v>
      </c>
      <c r="AI1210" s="159">
        <f t="shared" si="33"/>
        <v>0</v>
      </c>
      <c r="AJ1210" s="159">
        <f t="shared" si="33"/>
        <v>-42631.5</v>
      </c>
      <c r="AK1210" s="159">
        <f t="shared" si="33"/>
        <v>-54428.639999999999</v>
      </c>
      <c r="AL1210" s="159">
        <f t="shared" si="33"/>
        <v>-41999.15</v>
      </c>
      <c r="AM1210" s="159">
        <f t="shared" si="33"/>
        <v>0</v>
      </c>
      <c r="AN1210" s="159">
        <f t="shared" si="33"/>
        <v>18808.27</v>
      </c>
      <c r="AO1210" s="159">
        <f t="shared" si="33"/>
        <v>17859.760000000002</v>
      </c>
      <c r="AP1210" s="159">
        <f t="shared" si="33"/>
        <v>50111.24</v>
      </c>
      <c r="AQ1210" s="159">
        <f t="shared" si="33"/>
        <v>1619.3500000000004</v>
      </c>
      <c r="AR1210" s="159">
        <f t="shared" si="33"/>
        <v>1689.2499999999998</v>
      </c>
      <c r="AS1210" s="159">
        <f t="shared" si="33"/>
        <v>0</v>
      </c>
      <c r="AT1210" s="159">
        <f t="shared" si="33"/>
        <v>0</v>
      </c>
      <c r="AU1210" s="159">
        <f t="shared" si="33"/>
        <v>149132.44</v>
      </c>
      <c r="AV1210" s="159">
        <f t="shared" si="33"/>
        <v>-40703.9</v>
      </c>
      <c r="AW1210" s="159">
        <f t="shared" si="33"/>
        <v>-60438.28</v>
      </c>
      <c r="AX1210" s="159">
        <f t="shared" si="33"/>
        <v>-60831.189999999995</v>
      </c>
      <c r="AY1210" s="159">
        <f t="shared" si="33"/>
        <v>-61800.37</v>
      </c>
      <c r="AZ1210" s="159">
        <f t="shared" si="33"/>
        <v>-47517.58</v>
      </c>
      <c r="BA1210" s="159">
        <f t="shared" si="33"/>
        <v>-31884.25</v>
      </c>
      <c r="BB1210" s="159">
        <f t="shared" si="33"/>
        <v>0</v>
      </c>
      <c r="BC1210" s="159">
        <f t="shared" si="33"/>
        <v>17283.260000000002</v>
      </c>
      <c r="BD1210" s="159">
        <f t="shared" si="33"/>
        <v>2725.93</v>
      </c>
      <c r="BE1210" s="159">
        <f t="shared" si="33"/>
        <v>17508.649999999998</v>
      </c>
      <c r="BF1210" s="159">
        <f t="shared" si="33"/>
        <v>1328.569999999999</v>
      </c>
      <c r="BG1210" s="159">
        <f t="shared" si="33"/>
        <v>1335.85</v>
      </c>
      <c r="BH1210" s="159">
        <f t="shared" si="33"/>
        <v>0</v>
      </c>
      <c r="BI1210" s="159">
        <f t="shared" si="33"/>
        <v>0</v>
      </c>
      <c r="BJ1210" s="159">
        <f t="shared" si="33"/>
        <v>0</v>
      </c>
      <c r="BK1210" s="159">
        <f t="shared" si="33"/>
        <v>18202.699999999997</v>
      </c>
      <c r="BL1210" s="159">
        <f t="shared" si="33"/>
        <v>2410.2299999999996</v>
      </c>
      <c r="BM1210" s="159">
        <f t="shared" si="33"/>
        <v>14461.840000000002</v>
      </c>
      <c r="BN1210" s="159">
        <f t="shared" si="33"/>
        <v>12513.020000000002</v>
      </c>
      <c r="BO1210" s="159">
        <f t="shared" si="33"/>
        <v>0</v>
      </c>
    </row>
    <row r="1211" spans="1:67" x14ac:dyDescent="0.2">
      <c r="C1211" s="11"/>
      <c r="D1211" s="11"/>
      <c r="E1211" s="11"/>
      <c r="F1211" s="11"/>
      <c r="G1211" s="11" t="s">
        <v>1101</v>
      </c>
      <c r="H1211" s="11"/>
      <c r="I1211" s="11"/>
      <c r="J1211" s="11"/>
      <c r="K1211" s="115">
        <f>K1210-K1212</f>
        <v>-470031</v>
      </c>
      <c r="L1211" s="115">
        <f t="shared" ref="L1211:BO1211" si="34">L1210-L1212</f>
        <v>-469026.80999999982</v>
      </c>
      <c r="M1211" s="115">
        <f t="shared" si="34"/>
        <v>-485638.69000000006</v>
      </c>
      <c r="N1211" s="115">
        <f t="shared" si="34"/>
        <v>0</v>
      </c>
      <c r="O1211" s="115">
        <f t="shared" si="34"/>
        <v>-485638.69000000006</v>
      </c>
      <c r="P1211" s="115">
        <f t="shared" si="34"/>
        <v>-485638.69000000006</v>
      </c>
      <c r="Q1211" s="115">
        <f t="shared" si="34"/>
        <v>-484992.81000000006</v>
      </c>
      <c r="R1211" s="115">
        <f t="shared" si="34"/>
        <v>-525699.94999999984</v>
      </c>
      <c r="S1211" s="115">
        <f t="shared" si="34"/>
        <v>0</v>
      </c>
      <c r="T1211" s="115">
        <f t="shared" si="34"/>
        <v>222.64000000000001</v>
      </c>
      <c r="U1211" s="115">
        <f t="shared" si="34"/>
        <v>95.28</v>
      </c>
      <c r="V1211" s="115">
        <f t="shared" si="34"/>
        <v>-38687.21</v>
      </c>
      <c r="W1211" s="115">
        <f t="shared" si="34"/>
        <v>-51498.9</v>
      </c>
      <c r="X1211" s="115">
        <f t="shared" si="34"/>
        <v>-235735.05</v>
      </c>
      <c r="Y1211" s="115">
        <f t="shared" si="34"/>
        <v>258872.97000000003</v>
      </c>
      <c r="Z1211" s="115">
        <f t="shared" si="34"/>
        <v>-191035.45</v>
      </c>
      <c r="AA1211" s="115">
        <f t="shared" si="34"/>
        <v>-125539.45</v>
      </c>
      <c r="AB1211" s="115">
        <f t="shared" si="34"/>
        <v>0</v>
      </c>
      <c r="AC1211" s="115">
        <f t="shared" si="34"/>
        <v>0</v>
      </c>
      <c r="AD1211" s="115">
        <f t="shared" si="34"/>
        <v>0</v>
      </c>
      <c r="AE1211" s="115">
        <f t="shared" si="34"/>
        <v>0</v>
      </c>
      <c r="AF1211" s="115">
        <f t="shared" si="34"/>
        <v>0</v>
      </c>
      <c r="AG1211" s="115">
        <f t="shared" si="34"/>
        <v>0</v>
      </c>
      <c r="AH1211" s="115">
        <f t="shared" si="34"/>
        <v>0</v>
      </c>
      <c r="AI1211" s="115">
        <f t="shared" si="34"/>
        <v>0</v>
      </c>
      <c r="AJ1211" s="115">
        <f t="shared" si="34"/>
        <v>-42631.5</v>
      </c>
      <c r="AK1211" s="115">
        <f t="shared" si="34"/>
        <v>-54428.639999999999</v>
      </c>
      <c r="AL1211" s="115">
        <f t="shared" si="34"/>
        <v>-41999.15</v>
      </c>
      <c r="AM1211" s="115">
        <f t="shared" si="34"/>
        <v>0</v>
      </c>
      <c r="AN1211" s="115">
        <f t="shared" si="34"/>
        <v>18808.27</v>
      </c>
      <c r="AO1211" s="115">
        <f t="shared" si="34"/>
        <v>17859.760000000002</v>
      </c>
      <c r="AP1211" s="115">
        <f t="shared" si="34"/>
        <v>22960.960000000003</v>
      </c>
      <c r="AQ1211" s="115">
        <f t="shared" si="34"/>
        <v>1619.3500000000004</v>
      </c>
      <c r="AR1211" s="115">
        <f t="shared" si="34"/>
        <v>1689.2499999999998</v>
      </c>
      <c r="AS1211" s="115">
        <f t="shared" si="34"/>
        <v>0</v>
      </c>
      <c r="AT1211" s="115">
        <f t="shared" si="34"/>
        <v>0</v>
      </c>
      <c r="AU1211" s="115">
        <f t="shared" si="34"/>
        <v>149132.44</v>
      </c>
      <c r="AV1211" s="115">
        <f t="shared" si="34"/>
        <v>-40703.9</v>
      </c>
      <c r="AW1211" s="115">
        <f t="shared" si="34"/>
        <v>-60438.28</v>
      </c>
      <c r="AX1211" s="115">
        <f t="shared" si="34"/>
        <v>-60831.189999999995</v>
      </c>
      <c r="AY1211" s="115">
        <f t="shared" si="34"/>
        <v>-61800.37</v>
      </c>
      <c r="AZ1211" s="115">
        <f t="shared" si="34"/>
        <v>-47517.58</v>
      </c>
      <c r="BA1211" s="115">
        <f t="shared" si="34"/>
        <v>-31884.25</v>
      </c>
      <c r="BB1211" s="115">
        <f t="shared" si="34"/>
        <v>0</v>
      </c>
      <c r="BC1211" s="115">
        <f t="shared" si="34"/>
        <v>17283.260000000002</v>
      </c>
      <c r="BD1211" s="115">
        <f t="shared" si="34"/>
        <v>2725.93</v>
      </c>
      <c r="BE1211" s="115">
        <f t="shared" si="34"/>
        <v>17508.649999999998</v>
      </c>
      <c r="BF1211" s="115">
        <f t="shared" si="34"/>
        <v>1328.569999999999</v>
      </c>
      <c r="BG1211" s="115">
        <f t="shared" si="34"/>
        <v>1335.85</v>
      </c>
      <c r="BH1211" s="115">
        <f t="shared" si="34"/>
        <v>0</v>
      </c>
      <c r="BI1211" s="115">
        <f t="shared" si="34"/>
        <v>0</v>
      </c>
      <c r="BJ1211" s="115">
        <f t="shared" si="34"/>
        <v>0</v>
      </c>
      <c r="BK1211" s="115">
        <f t="shared" si="34"/>
        <v>18202.699999999997</v>
      </c>
      <c r="BL1211" s="115">
        <f t="shared" si="34"/>
        <v>2410.2299999999996</v>
      </c>
      <c r="BM1211" s="115">
        <f t="shared" si="34"/>
        <v>14461.840000000002</v>
      </c>
      <c r="BN1211" s="115">
        <f t="shared" si="34"/>
        <v>12513.020000000002</v>
      </c>
      <c r="BO1211" s="115">
        <f t="shared" si="34"/>
        <v>0</v>
      </c>
    </row>
    <row r="1212" spans="1:67" x14ac:dyDescent="0.2">
      <c r="C1212" s="11"/>
      <c r="D1212" s="11"/>
      <c r="E1212" s="11"/>
      <c r="F1212" s="11"/>
      <c r="G1212" s="11" t="s">
        <v>1102</v>
      </c>
      <c r="H1212" s="11"/>
      <c r="I1212" s="11"/>
      <c r="J1212" s="11"/>
      <c r="K1212" s="116">
        <f t="shared" ref="K1212:BO1212" si="35">K1114+K1099+K1094+K1209</f>
        <v>22092.839999999997</v>
      </c>
      <c r="L1212" s="116">
        <f t="shared" si="35"/>
        <v>22092.839999999997</v>
      </c>
      <c r="M1212" s="116">
        <f t="shared" si="35"/>
        <v>22826.459999999995</v>
      </c>
      <c r="N1212" s="116">
        <f t="shared" si="35"/>
        <v>0</v>
      </c>
      <c r="O1212" s="116">
        <f t="shared" si="35"/>
        <v>22826.459999999995</v>
      </c>
      <c r="P1212" s="116">
        <f t="shared" si="35"/>
        <v>22826.459999999995</v>
      </c>
      <c r="Q1212" s="116">
        <f t="shared" si="35"/>
        <v>22826.459999999995</v>
      </c>
      <c r="R1212" s="116">
        <f>R1114+R1099+R1094+R1209</f>
        <v>27150.279999999995</v>
      </c>
      <c r="S1212" s="116">
        <f t="shared" si="35"/>
        <v>0</v>
      </c>
      <c r="T1212" s="116">
        <f t="shared" si="35"/>
        <v>0</v>
      </c>
      <c r="U1212" s="116">
        <f t="shared" si="35"/>
        <v>0</v>
      </c>
      <c r="V1212" s="116">
        <f t="shared" si="35"/>
        <v>0</v>
      </c>
      <c r="W1212" s="116">
        <f t="shared" si="35"/>
        <v>0</v>
      </c>
      <c r="X1212" s="116">
        <f t="shared" si="35"/>
        <v>0</v>
      </c>
      <c r="Y1212" s="116">
        <f t="shared" si="35"/>
        <v>0</v>
      </c>
      <c r="Z1212" s="116">
        <f t="shared" si="35"/>
        <v>0</v>
      </c>
      <c r="AA1212" s="116">
        <f t="shared" si="35"/>
        <v>0</v>
      </c>
      <c r="AB1212" s="116">
        <f t="shared" si="35"/>
        <v>0</v>
      </c>
      <c r="AC1212" s="116">
        <f t="shared" si="35"/>
        <v>0</v>
      </c>
      <c r="AD1212" s="116">
        <f t="shared" si="35"/>
        <v>0</v>
      </c>
      <c r="AE1212" s="116">
        <f t="shared" si="35"/>
        <v>0</v>
      </c>
      <c r="AF1212" s="116">
        <f t="shared" si="35"/>
        <v>0</v>
      </c>
      <c r="AG1212" s="116">
        <f t="shared" si="35"/>
        <v>0</v>
      </c>
      <c r="AH1212" s="116">
        <f t="shared" si="35"/>
        <v>0</v>
      </c>
      <c r="AI1212" s="116">
        <f t="shared" si="35"/>
        <v>0</v>
      </c>
      <c r="AJ1212" s="116">
        <f t="shared" si="35"/>
        <v>0</v>
      </c>
      <c r="AK1212" s="116">
        <f t="shared" si="35"/>
        <v>0</v>
      </c>
      <c r="AL1212" s="116">
        <f t="shared" si="35"/>
        <v>0</v>
      </c>
      <c r="AM1212" s="116">
        <f t="shared" si="35"/>
        <v>0</v>
      </c>
      <c r="AN1212" s="116">
        <f t="shared" si="35"/>
        <v>0</v>
      </c>
      <c r="AO1212" s="116">
        <f t="shared" si="35"/>
        <v>0</v>
      </c>
      <c r="AP1212" s="116">
        <f t="shared" si="35"/>
        <v>27150.279999999995</v>
      </c>
      <c r="AQ1212" s="116">
        <f t="shared" si="35"/>
        <v>0</v>
      </c>
      <c r="AR1212" s="116">
        <f t="shared" si="35"/>
        <v>0</v>
      </c>
      <c r="AS1212" s="116">
        <f t="shared" si="35"/>
        <v>0</v>
      </c>
      <c r="AT1212" s="116">
        <f t="shared" si="35"/>
        <v>0</v>
      </c>
      <c r="AU1212" s="116">
        <f t="shared" si="35"/>
        <v>0</v>
      </c>
      <c r="AV1212" s="116">
        <f t="shared" si="35"/>
        <v>0</v>
      </c>
      <c r="AW1212" s="116">
        <f t="shared" si="35"/>
        <v>0</v>
      </c>
      <c r="AX1212" s="116">
        <f t="shared" si="35"/>
        <v>0</v>
      </c>
      <c r="AY1212" s="116">
        <f t="shared" si="35"/>
        <v>0</v>
      </c>
      <c r="AZ1212" s="116">
        <f t="shared" si="35"/>
        <v>0</v>
      </c>
      <c r="BA1212" s="116">
        <f t="shared" si="35"/>
        <v>0</v>
      </c>
      <c r="BB1212" s="116">
        <f t="shared" si="35"/>
        <v>0</v>
      </c>
      <c r="BC1212" s="116">
        <f t="shared" si="35"/>
        <v>0</v>
      </c>
      <c r="BD1212" s="116">
        <f t="shared" si="35"/>
        <v>0</v>
      </c>
      <c r="BE1212" s="116">
        <f t="shared" si="35"/>
        <v>0</v>
      </c>
      <c r="BF1212" s="116">
        <f t="shared" si="35"/>
        <v>0</v>
      </c>
      <c r="BG1212" s="116">
        <f t="shared" si="35"/>
        <v>0</v>
      </c>
      <c r="BH1212" s="116">
        <f t="shared" si="35"/>
        <v>0</v>
      </c>
      <c r="BI1212" s="116">
        <f t="shared" si="35"/>
        <v>0</v>
      </c>
      <c r="BJ1212" s="116">
        <f t="shared" si="35"/>
        <v>0</v>
      </c>
      <c r="BK1212" s="116">
        <f t="shared" si="35"/>
        <v>0</v>
      </c>
      <c r="BL1212" s="116">
        <f t="shared" si="35"/>
        <v>0</v>
      </c>
      <c r="BM1212" s="116">
        <f t="shared" si="35"/>
        <v>0</v>
      </c>
      <c r="BN1212" s="116">
        <f t="shared" si="35"/>
        <v>0</v>
      </c>
      <c r="BO1212" s="116">
        <f t="shared" si="35"/>
        <v>0</v>
      </c>
    </row>
    <row r="1213" spans="1:67" s="158" customFormat="1" x14ac:dyDescent="0.2">
      <c r="B1213" s="157"/>
      <c r="D1213" s="158" t="s">
        <v>1306</v>
      </c>
      <c r="J1213" s="159"/>
      <c r="K1213" s="159">
        <f t="shared" ref="K1213:P1213" si="36">K1210+K528</f>
        <v>11323301.739999996</v>
      </c>
      <c r="L1213" s="159">
        <f t="shared" si="36"/>
        <v>11350121.760000002</v>
      </c>
      <c r="M1213" s="159">
        <f t="shared" si="36"/>
        <v>11699299.350000003</v>
      </c>
      <c r="N1213" s="159">
        <f t="shared" si="36"/>
        <v>0</v>
      </c>
      <c r="O1213" s="159">
        <f t="shared" si="36"/>
        <v>11699299.350000003</v>
      </c>
      <c r="P1213" s="159">
        <f t="shared" si="36"/>
        <v>11699299.350000003</v>
      </c>
      <c r="Q1213" s="159">
        <v>11706878.199999999</v>
      </c>
      <c r="R1213" s="159">
        <f t="shared" ref="R1213:AW1213" si="37">R1210+R528</f>
        <v>13933497.159999996</v>
      </c>
      <c r="S1213" s="159">
        <f t="shared" si="37"/>
        <v>0</v>
      </c>
      <c r="T1213" s="159">
        <f t="shared" si="37"/>
        <v>196804.30000000002</v>
      </c>
      <c r="U1213" s="159">
        <f t="shared" si="37"/>
        <v>127779.38999999998</v>
      </c>
      <c r="V1213" s="159">
        <f t="shared" si="37"/>
        <v>776711.70000000007</v>
      </c>
      <c r="W1213" s="159">
        <f t="shared" si="37"/>
        <v>882979.64</v>
      </c>
      <c r="X1213" s="159">
        <f t="shared" si="37"/>
        <v>469846.38000000006</v>
      </c>
      <c r="Y1213" s="159">
        <f t="shared" si="37"/>
        <v>851149.78</v>
      </c>
      <c r="Z1213" s="159">
        <f t="shared" si="37"/>
        <v>485057.98999999993</v>
      </c>
      <c r="AA1213" s="159">
        <f t="shared" si="37"/>
        <v>355034.08999999997</v>
      </c>
      <c r="AB1213" s="159">
        <f t="shared" si="37"/>
        <v>0</v>
      </c>
      <c r="AC1213" s="159">
        <f t="shared" si="37"/>
        <v>0</v>
      </c>
      <c r="AD1213" s="159">
        <f t="shared" si="37"/>
        <v>0</v>
      </c>
      <c r="AE1213" s="159">
        <f t="shared" si="37"/>
        <v>0</v>
      </c>
      <c r="AF1213" s="159">
        <f t="shared" si="37"/>
        <v>0</v>
      </c>
      <c r="AG1213" s="159">
        <f t="shared" si="37"/>
        <v>0</v>
      </c>
      <c r="AH1213" s="159">
        <f t="shared" si="37"/>
        <v>0</v>
      </c>
      <c r="AI1213" s="159">
        <f t="shared" si="37"/>
        <v>0</v>
      </c>
      <c r="AJ1213" s="159">
        <f t="shared" si="37"/>
        <v>326695.01</v>
      </c>
      <c r="AK1213" s="159">
        <f t="shared" si="37"/>
        <v>160732.35999999999</v>
      </c>
      <c r="AL1213" s="159">
        <f t="shared" si="37"/>
        <v>199766.24000000002</v>
      </c>
      <c r="AM1213" s="159">
        <f t="shared" si="37"/>
        <v>0</v>
      </c>
      <c r="AN1213" s="159">
        <f t="shared" si="37"/>
        <v>590416.14999999991</v>
      </c>
      <c r="AO1213" s="159">
        <f t="shared" si="37"/>
        <v>559413.84000000008</v>
      </c>
      <c r="AP1213" s="159">
        <f t="shared" si="37"/>
        <v>749298.34000000008</v>
      </c>
      <c r="AQ1213" s="159">
        <f t="shared" si="37"/>
        <v>589899.74</v>
      </c>
      <c r="AR1213" s="159">
        <f t="shared" si="37"/>
        <v>617738.60000000009</v>
      </c>
      <c r="AS1213" s="159">
        <f t="shared" si="37"/>
        <v>0</v>
      </c>
      <c r="AT1213" s="159">
        <f t="shared" si="37"/>
        <v>0</v>
      </c>
      <c r="AU1213" s="159">
        <f t="shared" si="37"/>
        <v>149132.44</v>
      </c>
      <c r="AV1213" s="159">
        <f t="shared" si="37"/>
        <v>338482.39999999997</v>
      </c>
      <c r="AW1213" s="159">
        <f t="shared" si="37"/>
        <v>321212.74</v>
      </c>
      <c r="AX1213" s="159">
        <f t="shared" ref="AX1213:BO1213" si="38">AX1210+AX528</f>
        <v>323198.78000000003</v>
      </c>
      <c r="AY1213" s="159">
        <f t="shared" si="38"/>
        <v>258388.71000000002</v>
      </c>
      <c r="AZ1213" s="159">
        <f t="shared" si="38"/>
        <v>94651.37000000001</v>
      </c>
      <c r="BA1213" s="159">
        <f t="shared" si="38"/>
        <v>63511.100000000006</v>
      </c>
      <c r="BB1213" s="159">
        <f t="shared" si="38"/>
        <v>0</v>
      </c>
      <c r="BC1213" s="159">
        <f t="shared" si="38"/>
        <v>168503.7</v>
      </c>
      <c r="BD1213" s="159">
        <f t="shared" si="38"/>
        <v>600169.63</v>
      </c>
      <c r="BE1213" s="159">
        <f t="shared" si="38"/>
        <v>170701.34</v>
      </c>
      <c r="BF1213" s="159">
        <f t="shared" si="38"/>
        <v>467080.3</v>
      </c>
      <c r="BG1213" s="159">
        <f t="shared" si="38"/>
        <v>471080.88</v>
      </c>
      <c r="BH1213" s="159">
        <f t="shared" si="38"/>
        <v>0</v>
      </c>
      <c r="BI1213" s="159">
        <f t="shared" si="38"/>
        <v>180822.33</v>
      </c>
      <c r="BJ1213" s="159">
        <f t="shared" si="38"/>
        <v>181881.57</v>
      </c>
      <c r="BK1213" s="159">
        <f t="shared" si="38"/>
        <v>360064.21</v>
      </c>
      <c r="BL1213" s="159">
        <f t="shared" si="38"/>
        <v>701983.07000000007</v>
      </c>
      <c r="BM1213" s="159">
        <f t="shared" si="38"/>
        <v>704698.66999999993</v>
      </c>
      <c r="BN1213" s="159">
        <f t="shared" si="38"/>
        <v>213389.31</v>
      </c>
      <c r="BO1213" s="159">
        <f t="shared" si="38"/>
        <v>225221.06</v>
      </c>
    </row>
    <row r="1214" spans="1:67" x14ac:dyDescent="0.2">
      <c r="C1214" s="11"/>
      <c r="D1214" s="11"/>
      <c r="E1214" s="11"/>
      <c r="F1214" s="11"/>
      <c r="G1214" s="11" t="s">
        <v>1101</v>
      </c>
      <c r="H1214" s="11"/>
      <c r="I1214" s="11"/>
      <c r="J1214" s="11"/>
      <c r="K1214" s="115">
        <f>K1213-K1215</f>
        <v>11193358.049999997</v>
      </c>
      <c r="L1214" s="115">
        <f t="shared" ref="L1214:BO1214" si="39">L1213-L1215</f>
        <v>11220178.070000002</v>
      </c>
      <c r="M1214" s="115">
        <f t="shared" si="39"/>
        <v>11565040.790000003</v>
      </c>
      <c r="N1214" s="115">
        <f t="shared" si="39"/>
        <v>0</v>
      </c>
      <c r="O1214" s="115">
        <f t="shared" si="39"/>
        <v>11565040.790000003</v>
      </c>
      <c r="P1214" s="115">
        <f t="shared" si="39"/>
        <v>11565040.790000003</v>
      </c>
      <c r="Q1214" s="115">
        <f t="shared" si="39"/>
        <v>11572619.639999999</v>
      </c>
      <c r="R1214" s="115">
        <f>R1213-R1215</f>
        <v>13773807.099999996</v>
      </c>
      <c r="S1214" s="115">
        <f t="shared" si="39"/>
        <v>0</v>
      </c>
      <c r="T1214" s="115">
        <f t="shared" si="39"/>
        <v>196804.30000000002</v>
      </c>
      <c r="U1214" s="115">
        <f t="shared" si="39"/>
        <v>127779.38999999998</v>
      </c>
      <c r="V1214" s="115">
        <f t="shared" si="39"/>
        <v>776711.70000000007</v>
      </c>
      <c r="W1214" s="115">
        <f t="shared" si="39"/>
        <v>882979.64</v>
      </c>
      <c r="X1214" s="115">
        <f t="shared" si="39"/>
        <v>469846.38000000006</v>
      </c>
      <c r="Y1214" s="115">
        <f t="shared" si="39"/>
        <v>851149.78</v>
      </c>
      <c r="Z1214" s="115">
        <f t="shared" si="39"/>
        <v>485057.98999999993</v>
      </c>
      <c r="AA1214" s="115">
        <f t="shared" si="39"/>
        <v>355034.08999999997</v>
      </c>
      <c r="AB1214" s="115">
        <f t="shared" si="39"/>
        <v>0</v>
      </c>
      <c r="AC1214" s="115">
        <f t="shared" si="39"/>
        <v>0</v>
      </c>
      <c r="AD1214" s="115">
        <f t="shared" si="39"/>
        <v>0</v>
      </c>
      <c r="AE1214" s="115">
        <f t="shared" si="39"/>
        <v>0</v>
      </c>
      <c r="AF1214" s="115">
        <f t="shared" si="39"/>
        <v>0</v>
      </c>
      <c r="AG1214" s="115">
        <f t="shared" si="39"/>
        <v>0</v>
      </c>
      <c r="AH1214" s="115">
        <f t="shared" si="39"/>
        <v>0</v>
      </c>
      <c r="AI1214" s="115">
        <f t="shared" si="39"/>
        <v>0</v>
      </c>
      <c r="AJ1214" s="115">
        <f t="shared" si="39"/>
        <v>326695.01</v>
      </c>
      <c r="AK1214" s="115">
        <f t="shared" si="39"/>
        <v>160732.35999999999</v>
      </c>
      <c r="AL1214" s="115">
        <f t="shared" si="39"/>
        <v>199766.24000000002</v>
      </c>
      <c r="AM1214" s="115">
        <f t="shared" si="39"/>
        <v>0</v>
      </c>
      <c r="AN1214" s="115">
        <f t="shared" si="39"/>
        <v>590416.14999999991</v>
      </c>
      <c r="AO1214" s="115">
        <f t="shared" si="39"/>
        <v>559413.84000000008</v>
      </c>
      <c r="AP1214" s="115">
        <f t="shared" si="39"/>
        <v>589608.28</v>
      </c>
      <c r="AQ1214" s="115">
        <f t="shared" si="39"/>
        <v>589899.74</v>
      </c>
      <c r="AR1214" s="115">
        <f t="shared" si="39"/>
        <v>617738.60000000009</v>
      </c>
      <c r="AS1214" s="115">
        <f t="shared" si="39"/>
        <v>0</v>
      </c>
      <c r="AT1214" s="115">
        <f t="shared" si="39"/>
        <v>0</v>
      </c>
      <c r="AU1214" s="115">
        <f t="shared" si="39"/>
        <v>149132.44</v>
      </c>
      <c r="AV1214" s="115">
        <f t="shared" si="39"/>
        <v>338482.39999999997</v>
      </c>
      <c r="AW1214" s="115">
        <f t="shared" si="39"/>
        <v>321212.74</v>
      </c>
      <c r="AX1214" s="115">
        <f t="shared" si="39"/>
        <v>323198.78000000003</v>
      </c>
      <c r="AY1214" s="115">
        <f t="shared" si="39"/>
        <v>258388.71000000002</v>
      </c>
      <c r="AZ1214" s="115">
        <f t="shared" si="39"/>
        <v>94651.37000000001</v>
      </c>
      <c r="BA1214" s="115">
        <f t="shared" si="39"/>
        <v>63511.100000000006</v>
      </c>
      <c r="BB1214" s="115">
        <f t="shared" si="39"/>
        <v>0</v>
      </c>
      <c r="BC1214" s="115">
        <f t="shared" si="39"/>
        <v>168503.7</v>
      </c>
      <c r="BD1214" s="115">
        <f t="shared" si="39"/>
        <v>600169.63</v>
      </c>
      <c r="BE1214" s="115">
        <f t="shared" si="39"/>
        <v>170701.34</v>
      </c>
      <c r="BF1214" s="115">
        <f t="shared" si="39"/>
        <v>467080.3</v>
      </c>
      <c r="BG1214" s="115">
        <f t="shared" si="39"/>
        <v>471080.88</v>
      </c>
      <c r="BH1214" s="115">
        <f t="shared" si="39"/>
        <v>0</v>
      </c>
      <c r="BI1214" s="115">
        <f t="shared" si="39"/>
        <v>180822.33</v>
      </c>
      <c r="BJ1214" s="115">
        <f t="shared" si="39"/>
        <v>181881.57</v>
      </c>
      <c r="BK1214" s="115">
        <f t="shared" si="39"/>
        <v>360064.21</v>
      </c>
      <c r="BL1214" s="115">
        <f t="shared" si="39"/>
        <v>701983.07000000007</v>
      </c>
      <c r="BM1214" s="115">
        <f t="shared" si="39"/>
        <v>704698.66999999993</v>
      </c>
      <c r="BN1214" s="115">
        <f t="shared" si="39"/>
        <v>213389.31</v>
      </c>
      <c r="BO1214" s="115">
        <f t="shared" si="39"/>
        <v>225221.06</v>
      </c>
    </row>
    <row r="1215" spans="1:67" x14ac:dyDescent="0.2">
      <c r="C1215" s="11"/>
      <c r="D1215" s="11"/>
      <c r="E1215" s="11"/>
      <c r="F1215" s="11"/>
      <c r="G1215" s="11" t="s">
        <v>1102</v>
      </c>
      <c r="H1215" s="11"/>
      <c r="I1215" s="11"/>
      <c r="J1215" s="11"/>
      <c r="K1215" s="116">
        <f t="shared" ref="K1215:AP1215" si="40">K505+K1212</f>
        <v>129943.68999999999</v>
      </c>
      <c r="L1215" s="116">
        <f t="shared" si="40"/>
        <v>129943.68999999999</v>
      </c>
      <c r="M1215" s="116">
        <f t="shared" si="40"/>
        <v>134258.56</v>
      </c>
      <c r="N1215" s="116">
        <f t="shared" si="40"/>
        <v>0</v>
      </c>
      <c r="O1215" s="116">
        <f t="shared" si="40"/>
        <v>134258.56</v>
      </c>
      <c r="P1215" s="116">
        <f t="shared" si="40"/>
        <v>134258.56</v>
      </c>
      <c r="Q1215" s="116">
        <f t="shared" si="40"/>
        <v>134258.56</v>
      </c>
      <c r="R1215" s="116">
        <f t="shared" si="40"/>
        <v>159690.06</v>
      </c>
      <c r="S1215" s="116">
        <f t="shared" si="40"/>
        <v>0</v>
      </c>
      <c r="T1215" s="116">
        <f t="shared" si="40"/>
        <v>0</v>
      </c>
      <c r="U1215" s="116">
        <f t="shared" si="40"/>
        <v>0</v>
      </c>
      <c r="V1215" s="116">
        <f t="shared" si="40"/>
        <v>0</v>
      </c>
      <c r="W1215" s="116">
        <f t="shared" si="40"/>
        <v>0</v>
      </c>
      <c r="X1215" s="116">
        <f t="shared" si="40"/>
        <v>0</v>
      </c>
      <c r="Y1215" s="116">
        <f t="shared" si="40"/>
        <v>0</v>
      </c>
      <c r="Z1215" s="116">
        <f t="shared" si="40"/>
        <v>0</v>
      </c>
      <c r="AA1215" s="116">
        <f t="shared" si="40"/>
        <v>0</v>
      </c>
      <c r="AB1215" s="116">
        <f t="shared" si="40"/>
        <v>0</v>
      </c>
      <c r="AC1215" s="116">
        <f t="shared" si="40"/>
        <v>0</v>
      </c>
      <c r="AD1215" s="116">
        <f t="shared" si="40"/>
        <v>0</v>
      </c>
      <c r="AE1215" s="116">
        <f t="shared" si="40"/>
        <v>0</v>
      </c>
      <c r="AF1215" s="116">
        <f t="shared" si="40"/>
        <v>0</v>
      </c>
      <c r="AG1215" s="116">
        <f t="shared" si="40"/>
        <v>0</v>
      </c>
      <c r="AH1215" s="116">
        <f t="shared" si="40"/>
        <v>0</v>
      </c>
      <c r="AI1215" s="116">
        <f t="shared" si="40"/>
        <v>0</v>
      </c>
      <c r="AJ1215" s="116">
        <f t="shared" si="40"/>
        <v>0</v>
      </c>
      <c r="AK1215" s="116">
        <f t="shared" si="40"/>
        <v>0</v>
      </c>
      <c r="AL1215" s="116">
        <f t="shared" si="40"/>
        <v>0</v>
      </c>
      <c r="AM1215" s="116">
        <f t="shared" si="40"/>
        <v>0</v>
      </c>
      <c r="AN1215" s="116">
        <f t="shared" si="40"/>
        <v>0</v>
      </c>
      <c r="AO1215" s="116">
        <f t="shared" si="40"/>
        <v>0</v>
      </c>
      <c r="AP1215" s="116">
        <f t="shared" si="40"/>
        <v>159690.06</v>
      </c>
      <c r="AQ1215" s="116">
        <f t="shared" ref="AQ1215:BO1215" si="41">AQ505+AQ1212</f>
        <v>0</v>
      </c>
      <c r="AR1215" s="116">
        <f t="shared" si="41"/>
        <v>0</v>
      </c>
      <c r="AS1215" s="116">
        <f t="shared" si="41"/>
        <v>0</v>
      </c>
      <c r="AT1215" s="116">
        <f t="shared" si="41"/>
        <v>0</v>
      </c>
      <c r="AU1215" s="116">
        <f t="shared" si="41"/>
        <v>0</v>
      </c>
      <c r="AV1215" s="116">
        <f t="shared" si="41"/>
        <v>0</v>
      </c>
      <c r="AW1215" s="116">
        <f t="shared" si="41"/>
        <v>0</v>
      </c>
      <c r="AX1215" s="116">
        <f t="shared" si="41"/>
        <v>0</v>
      </c>
      <c r="AY1215" s="116">
        <f t="shared" si="41"/>
        <v>0</v>
      </c>
      <c r="AZ1215" s="116">
        <f t="shared" si="41"/>
        <v>0</v>
      </c>
      <c r="BA1215" s="116">
        <f t="shared" si="41"/>
        <v>0</v>
      </c>
      <c r="BB1215" s="116">
        <f t="shared" si="41"/>
        <v>0</v>
      </c>
      <c r="BC1215" s="116">
        <f t="shared" si="41"/>
        <v>0</v>
      </c>
      <c r="BD1215" s="116">
        <f t="shared" si="41"/>
        <v>0</v>
      </c>
      <c r="BE1215" s="116">
        <f t="shared" si="41"/>
        <v>0</v>
      </c>
      <c r="BF1215" s="116">
        <f t="shared" si="41"/>
        <v>0</v>
      </c>
      <c r="BG1215" s="116">
        <f t="shared" si="41"/>
        <v>0</v>
      </c>
      <c r="BH1215" s="116">
        <f t="shared" si="41"/>
        <v>0</v>
      </c>
      <c r="BI1215" s="116">
        <f t="shared" si="41"/>
        <v>0</v>
      </c>
      <c r="BJ1215" s="116">
        <f t="shared" si="41"/>
        <v>0</v>
      </c>
      <c r="BK1215" s="116">
        <f t="shared" si="41"/>
        <v>0</v>
      </c>
      <c r="BL1215" s="116">
        <f t="shared" si="41"/>
        <v>0</v>
      </c>
      <c r="BM1215" s="116">
        <f t="shared" si="41"/>
        <v>0</v>
      </c>
      <c r="BN1215" s="116">
        <f t="shared" si="41"/>
        <v>0</v>
      </c>
      <c r="BO1215" s="116">
        <f t="shared" si="41"/>
        <v>0</v>
      </c>
    </row>
  </sheetData>
  <mergeCells count="1658">
    <mergeCell ref="D1063:G1063"/>
    <mergeCell ref="C1064:C1065"/>
    <mergeCell ref="D1064:G1065"/>
    <mergeCell ref="H1064:H1065"/>
    <mergeCell ref="C1054:C1055"/>
    <mergeCell ref="D1054:G1055"/>
    <mergeCell ref="H1054:H1055"/>
    <mergeCell ref="C1056:C1057"/>
    <mergeCell ref="D1056:G1057"/>
    <mergeCell ref="H1056:H1057"/>
    <mergeCell ref="D1050:G1050"/>
    <mergeCell ref="C1051:C1052"/>
    <mergeCell ref="D1051:G1052"/>
    <mergeCell ref="H1051:H1052"/>
    <mergeCell ref="D1058:G1058"/>
    <mergeCell ref="C1059:C1060"/>
    <mergeCell ref="D1059:G1060"/>
    <mergeCell ref="H1059:H1060"/>
    <mergeCell ref="C1061:C1062"/>
    <mergeCell ref="D1061:G1062"/>
    <mergeCell ref="H1061:H1062"/>
    <mergeCell ref="C1048:C1049"/>
    <mergeCell ref="D1048:G1049"/>
    <mergeCell ref="H1048:H1049"/>
    <mergeCell ref="C1044:C1045"/>
    <mergeCell ref="D1044:G1045"/>
    <mergeCell ref="H1044:H1045"/>
    <mergeCell ref="C1046:C1047"/>
    <mergeCell ref="D1046:G1047"/>
    <mergeCell ref="H1046:H1047"/>
    <mergeCell ref="D1039:G1039"/>
    <mergeCell ref="C1040:C1041"/>
    <mergeCell ref="D1040:G1041"/>
    <mergeCell ref="H1040:H1041"/>
    <mergeCell ref="C1042:C1043"/>
    <mergeCell ref="D1042:G1043"/>
    <mergeCell ref="H1042:H1043"/>
    <mergeCell ref="D1053:G1053"/>
    <mergeCell ref="C1026:C1027"/>
    <mergeCell ref="D1026:G1027"/>
    <mergeCell ref="H1026:H1027"/>
    <mergeCell ref="C1022:C1023"/>
    <mergeCell ref="D1022:G1023"/>
    <mergeCell ref="H1022:H1023"/>
    <mergeCell ref="C1024:C1025"/>
    <mergeCell ref="D1024:G1025"/>
    <mergeCell ref="H1024:H1025"/>
    <mergeCell ref="C1035:C1036"/>
    <mergeCell ref="D1035:G1036"/>
    <mergeCell ref="H1035:H1036"/>
    <mergeCell ref="C1031:C1032"/>
    <mergeCell ref="D1031:G1032"/>
    <mergeCell ref="H1031:H1032"/>
    <mergeCell ref="C1033:C1034"/>
    <mergeCell ref="D1033:G1034"/>
    <mergeCell ref="H1033:H1034"/>
    <mergeCell ref="D1028:G1028"/>
    <mergeCell ref="C1029:C1030"/>
    <mergeCell ref="D1029:G1030"/>
    <mergeCell ref="H1029:H1030"/>
    <mergeCell ref="C1018:C1019"/>
    <mergeCell ref="D1018:G1019"/>
    <mergeCell ref="H1018:H1019"/>
    <mergeCell ref="C1020:C1021"/>
    <mergeCell ref="D1020:G1021"/>
    <mergeCell ref="H1020:H1021"/>
    <mergeCell ref="D1013:G1013"/>
    <mergeCell ref="C1014:C1015"/>
    <mergeCell ref="D1014:G1015"/>
    <mergeCell ref="H1014:H1015"/>
    <mergeCell ref="C1016:C1017"/>
    <mergeCell ref="D1016:G1017"/>
    <mergeCell ref="H1016:H1017"/>
    <mergeCell ref="C966:C967"/>
    <mergeCell ref="D966:G967"/>
    <mergeCell ref="H966:H967"/>
    <mergeCell ref="C968:C969"/>
    <mergeCell ref="D968:G969"/>
    <mergeCell ref="H968:H969"/>
    <mergeCell ref="C972:C973"/>
    <mergeCell ref="D972:G973"/>
    <mergeCell ref="H972:H973"/>
    <mergeCell ref="C990:C991"/>
    <mergeCell ref="D990:G991"/>
    <mergeCell ref="H990:H991"/>
    <mergeCell ref="C992:C993"/>
    <mergeCell ref="D992:G993"/>
    <mergeCell ref="H992:H993"/>
    <mergeCell ref="C986:C987"/>
    <mergeCell ref="D986:G987"/>
    <mergeCell ref="H986:H987"/>
    <mergeCell ref="C988:C989"/>
    <mergeCell ref="C962:C963"/>
    <mergeCell ref="D962:G963"/>
    <mergeCell ref="H962:H963"/>
    <mergeCell ref="C964:C965"/>
    <mergeCell ref="D964:G965"/>
    <mergeCell ref="H964:H965"/>
    <mergeCell ref="D959:G959"/>
    <mergeCell ref="C960:C961"/>
    <mergeCell ref="D960:G961"/>
    <mergeCell ref="H960:H961"/>
    <mergeCell ref="C1011:C1012"/>
    <mergeCell ref="D1011:G1012"/>
    <mergeCell ref="H1011:H1012"/>
    <mergeCell ref="D1008:G1008"/>
    <mergeCell ref="C1009:C1010"/>
    <mergeCell ref="D1009:G1010"/>
    <mergeCell ref="H1009:H1010"/>
    <mergeCell ref="C978:C979"/>
    <mergeCell ref="D978:G979"/>
    <mergeCell ref="H978:H979"/>
    <mergeCell ref="C980:C981"/>
    <mergeCell ref="D980:G981"/>
    <mergeCell ref="H980:H981"/>
    <mergeCell ref="C974:C975"/>
    <mergeCell ref="D974:G975"/>
    <mergeCell ref="H974:H975"/>
    <mergeCell ref="C976:C977"/>
    <mergeCell ref="D976:G977"/>
    <mergeCell ref="H976:H977"/>
    <mergeCell ref="C970:C971"/>
    <mergeCell ref="D970:G971"/>
    <mergeCell ref="H970:H971"/>
    <mergeCell ref="D988:G989"/>
    <mergeCell ref="H988:H989"/>
    <mergeCell ref="C982:C983"/>
    <mergeCell ref="D982:G983"/>
    <mergeCell ref="H982:H983"/>
    <mergeCell ref="C984:C985"/>
    <mergeCell ref="D984:G985"/>
    <mergeCell ref="H984:H985"/>
    <mergeCell ref="C1006:C1007"/>
    <mergeCell ref="D1006:G1007"/>
    <mergeCell ref="H1006:H1007"/>
    <mergeCell ref="C1002:C1003"/>
    <mergeCell ref="D1002:G1003"/>
    <mergeCell ref="H1002:H1003"/>
    <mergeCell ref="C1004:C1005"/>
    <mergeCell ref="D1004:G1005"/>
    <mergeCell ref="H1004:H1005"/>
    <mergeCell ref="C998:C999"/>
    <mergeCell ref="D998:G999"/>
    <mergeCell ref="H998:H999"/>
    <mergeCell ref="C1000:C1001"/>
    <mergeCell ref="D1000:G1001"/>
    <mergeCell ref="H1000:H1001"/>
    <mergeCell ref="C994:C995"/>
    <mergeCell ref="D994:G995"/>
    <mergeCell ref="H994:H995"/>
    <mergeCell ref="C996:C997"/>
    <mergeCell ref="D996:G997"/>
    <mergeCell ref="H996:H997"/>
    <mergeCell ref="D888:G889"/>
    <mergeCell ref="H888:H889"/>
    <mergeCell ref="C890:C891"/>
    <mergeCell ref="D890:G891"/>
    <mergeCell ref="H919:H920"/>
    <mergeCell ref="C921:C922"/>
    <mergeCell ref="D921:G922"/>
    <mergeCell ref="H921:H922"/>
    <mergeCell ref="C955:C956"/>
    <mergeCell ref="D955:G956"/>
    <mergeCell ref="H955:H956"/>
    <mergeCell ref="C951:C952"/>
    <mergeCell ref="D951:G952"/>
    <mergeCell ref="H951:H952"/>
    <mergeCell ref="C953:C954"/>
    <mergeCell ref="D953:G954"/>
    <mergeCell ref="H953:H954"/>
    <mergeCell ref="C947:C948"/>
    <mergeCell ref="D947:G948"/>
    <mergeCell ref="H947:H948"/>
    <mergeCell ref="C949:C950"/>
    <mergeCell ref="D949:G950"/>
    <mergeCell ref="H949:H950"/>
    <mergeCell ref="C943:C944"/>
    <mergeCell ref="D943:G944"/>
    <mergeCell ref="H943:H944"/>
    <mergeCell ref="C945:C946"/>
    <mergeCell ref="D945:G946"/>
    <mergeCell ref="H945:H946"/>
    <mergeCell ref="C941:C942"/>
    <mergeCell ref="D941:G942"/>
    <mergeCell ref="H941:H942"/>
    <mergeCell ref="C916:C917"/>
    <mergeCell ref="D916:G917"/>
    <mergeCell ref="H916:H917"/>
    <mergeCell ref="C912:C913"/>
    <mergeCell ref="D912:G913"/>
    <mergeCell ref="H912:H913"/>
    <mergeCell ref="C914:C915"/>
    <mergeCell ref="D937:G938"/>
    <mergeCell ref="H937:H938"/>
    <mergeCell ref="C931:C932"/>
    <mergeCell ref="D931:G932"/>
    <mergeCell ref="H931:H932"/>
    <mergeCell ref="C880:C881"/>
    <mergeCell ref="D880:G881"/>
    <mergeCell ref="H880:H881"/>
    <mergeCell ref="C882:C883"/>
    <mergeCell ref="D882:G883"/>
    <mergeCell ref="H882:H883"/>
    <mergeCell ref="D904:G905"/>
    <mergeCell ref="H904:H905"/>
    <mergeCell ref="C906:C907"/>
    <mergeCell ref="D906:G907"/>
    <mergeCell ref="H906:H907"/>
    <mergeCell ref="C900:C901"/>
    <mergeCell ref="D900:G901"/>
    <mergeCell ref="H900:H901"/>
    <mergeCell ref="C902:C903"/>
    <mergeCell ref="D902:G903"/>
    <mergeCell ref="H902:H903"/>
    <mergeCell ref="C933:C934"/>
    <mergeCell ref="D933:G934"/>
    <mergeCell ref="H933:H934"/>
    <mergeCell ref="C939:C940"/>
    <mergeCell ref="D939:G940"/>
    <mergeCell ref="H939:H940"/>
    <mergeCell ref="C927:C928"/>
    <mergeCell ref="D927:G928"/>
    <mergeCell ref="H927:H928"/>
    <mergeCell ref="C929:C930"/>
    <mergeCell ref="D929:G930"/>
    <mergeCell ref="H929:H930"/>
    <mergeCell ref="C923:C924"/>
    <mergeCell ref="D923:G924"/>
    <mergeCell ref="H923:H924"/>
    <mergeCell ref="C925:C926"/>
    <mergeCell ref="D925:G926"/>
    <mergeCell ref="H925:H926"/>
    <mergeCell ref="D918:G918"/>
    <mergeCell ref="C919:C920"/>
    <mergeCell ref="D919:G920"/>
    <mergeCell ref="C935:C936"/>
    <mergeCell ref="D935:G936"/>
    <mergeCell ref="H935:H936"/>
    <mergeCell ref="C937:C938"/>
    <mergeCell ref="C869:C870"/>
    <mergeCell ref="D869:G870"/>
    <mergeCell ref="H869:H870"/>
    <mergeCell ref="C871:C872"/>
    <mergeCell ref="D871:G872"/>
    <mergeCell ref="H871:H872"/>
    <mergeCell ref="D864:G864"/>
    <mergeCell ref="C865:C866"/>
    <mergeCell ref="D865:G866"/>
    <mergeCell ref="H865:H866"/>
    <mergeCell ref="C867:C868"/>
    <mergeCell ref="D867:G868"/>
    <mergeCell ref="H867:H868"/>
    <mergeCell ref="D877:G877"/>
    <mergeCell ref="C878:C879"/>
    <mergeCell ref="D878:G879"/>
    <mergeCell ref="H878:H879"/>
    <mergeCell ref="C873:C874"/>
    <mergeCell ref="D873:G874"/>
    <mergeCell ref="H873:H874"/>
    <mergeCell ref="D914:G915"/>
    <mergeCell ref="H914:H915"/>
    <mergeCell ref="C908:C909"/>
    <mergeCell ref="D908:G909"/>
    <mergeCell ref="H908:H909"/>
    <mergeCell ref="C910:C911"/>
    <mergeCell ref="D910:G911"/>
    <mergeCell ref="H910:H911"/>
    <mergeCell ref="C904:C905"/>
    <mergeCell ref="C896:C897"/>
    <mergeCell ref="D896:G897"/>
    <mergeCell ref="H896:H897"/>
    <mergeCell ref="C898:C899"/>
    <mergeCell ref="D898:G899"/>
    <mergeCell ref="H898:H899"/>
    <mergeCell ref="C875:C876"/>
    <mergeCell ref="D875:G876"/>
    <mergeCell ref="H875:H876"/>
    <mergeCell ref="C892:C893"/>
    <mergeCell ref="D892:G893"/>
    <mergeCell ref="H892:H893"/>
    <mergeCell ref="C894:C895"/>
    <mergeCell ref="H890:H891"/>
    <mergeCell ref="C884:C885"/>
    <mergeCell ref="D884:G885"/>
    <mergeCell ref="H884:H885"/>
    <mergeCell ref="C886:C887"/>
    <mergeCell ref="D886:G887"/>
    <mergeCell ref="H886:H887"/>
    <mergeCell ref="D894:G895"/>
    <mergeCell ref="H894:H895"/>
    <mergeCell ref="C888:C889"/>
    <mergeCell ref="C821:C822"/>
    <mergeCell ref="D821:G822"/>
    <mergeCell ref="H821:H822"/>
    <mergeCell ref="C823:C824"/>
    <mergeCell ref="D823:G824"/>
    <mergeCell ref="H823:H824"/>
    <mergeCell ref="D816:G816"/>
    <mergeCell ref="C817:C818"/>
    <mergeCell ref="D817:G818"/>
    <mergeCell ref="H817:H818"/>
    <mergeCell ref="C819:C820"/>
    <mergeCell ref="D819:G820"/>
    <mergeCell ref="H819:H820"/>
    <mergeCell ref="C834:C835"/>
    <mergeCell ref="D834:G835"/>
    <mergeCell ref="H834:H835"/>
    <mergeCell ref="C836:C837"/>
    <mergeCell ref="D836:G837"/>
    <mergeCell ref="H836:H837"/>
    <mergeCell ref="D829:G829"/>
    <mergeCell ref="C830:C831"/>
    <mergeCell ref="D830:G831"/>
    <mergeCell ref="H830:H831"/>
    <mergeCell ref="C832:C833"/>
    <mergeCell ref="D832:G833"/>
    <mergeCell ref="H832:H833"/>
    <mergeCell ref="C825:C826"/>
    <mergeCell ref="D825:G826"/>
    <mergeCell ref="H825:H826"/>
    <mergeCell ref="C827:C828"/>
    <mergeCell ref="D827:G828"/>
    <mergeCell ref="H827:H828"/>
    <mergeCell ref="D846:G847"/>
    <mergeCell ref="H846:H847"/>
    <mergeCell ref="C848:C849"/>
    <mergeCell ref="D848:G849"/>
    <mergeCell ref="H848:H849"/>
    <mergeCell ref="C842:C843"/>
    <mergeCell ref="D842:G843"/>
    <mergeCell ref="H842:H843"/>
    <mergeCell ref="C844:C845"/>
    <mergeCell ref="D844:G845"/>
    <mergeCell ref="H844:H845"/>
    <mergeCell ref="C838:C839"/>
    <mergeCell ref="D838:G839"/>
    <mergeCell ref="H838:H839"/>
    <mergeCell ref="C840:C841"/>
    <mergeCell ref="D840:G841"/>
    <mergeCell ref="H840:H841"/>
    <mergeCell ref="C788:C789"/>
    <mergeCell ref="D788:G789"/>
    <mergeCell ref="H788:H789"/>
    <mergeCell ref="C790:C791"/>
    <mergeCell ref="D790:G791"/>
    <mergeCell ref="H790:H791"/>
    <mergeCell ref="D785:G785"/>
    <mergeCell ref="C786:C787"/>
    <mergeCell ref="D786:G787"/>
    <mergeCell ref="H786:H787"/>
    <mergeCell ref="C862:C863"/>
    <mergeCell ref="D862:G863"/>
    <mergeCell ref="H862:H863"/>
    <mergeCell ref="C858:C859"/>
    <mergeCell ref="D858:G859"/>
    <mergeCell ref="H858:H859"/>
    <mergeCell ref="C860:C861"/>
    <mergeCell ref="D860:G861"/>
    <mergeCell ref="H860:H861"/>
    <mergeCell ref="C854:C855"/>
    <mergeCell ref="D854:G855"/>
    <mergeCell ref="H854:H855"/>
    <mergeCell ref="C856:C857"/>
    <mergeCell ref="D856:G857"/>
    <mergeCell ref="H856:H857"/>
    <mergeCell ref="C850:C851"/>
    <mergeCell ref="D850:G851"/>
    <mergeCell ref="H850:H851"/>
    <mergeCell ref="C852:C853"/>
    <mergeCell ref="D852:G853"/>
    <mergeCell ref="H852:H853"/>
    <mergeCell ref="C846:C847"/>
    <mergeCell ref="C800:C801"/>
    <mergeCell ref="D800:G801"/>
    <mergeCell ref="H800:H801"/>
    <mergeCell ref="C802:C803"/>
    <mergeCell ref="D802:G803"/>
    <mergeCell ref="H802:H803"/>
    <mergeCell ref="C796:C797"/>
    <mergeCell ref="D796:G797"/>
    <mergeCell ref="H796:H797"/>
    <mergeCell ref="C798:C799"/>
    <mergeCell ref="D798:G799"/>
    <mergeCell ref="H798:H799"/>
    <mergeCell ref="C792:C793"/>
    <mergeCell ref="D792:G793"/>
    <mergeCell ref="H792:H793"/>
    <mergeCell ref="C794:C795"/>
    <mergeCell ref="D794:G795"/>
    <mergeCell ref="H794:H795"/>
    <mergeCell ref="C812:C813"/>
    <mergeCell ref="D812:G813"/>
    <mergeCell ref="H812:H813"/>
    <mergeCell ref="C814:C815"/>
    <mergeCell ref="D814:G815"/>
    <mergeCell ref="H814:H815"/>
    <mergeCell ref="C808:C809"/>
    <mergeCell ref="D808:G809"/>
    <mergeCell ref="H808:H809"/>
    <mergeCell ref="C810:C811"/>
    <mergeCell ref="D810:G811"/>
    <mergeCell ref="H810:H811"/>
    <mergeCell ref="C804:C805"/>
    <mergeCell ref="D804:G805"/>
    <mergeCell ref="H804:H805"/>
    <mergeCell ref="C806:C807"/>
    <mergeCell ref="D806:G807"/>
    <mergeCell ref="H806:H807"/>
    <mergeCell ref="C751:C752"/>
    <mergeCell ref="D751:G752"/>
    <mergeCell ref="H751:H752"/>
    <mergeCell ref="C747:C748"/>
    <mergeCell ref="D747:G748"/>
    <mergeCell ref="H747:H748"/>
    <mergeCell ref="C749:C750"/>
    <mergeCell ref="D749:G750"/>
    <mergeCell ref="H749:H750"/>
    <mergeCell ref="D744:G744"/>
    <mergeCell ref="C745:C746"/>
    <mergeCell ref="D745:G746"/>
    <mergeCell ref="H745:H746"/>
    <mergeCell ref="C733:C734"/>
    <mergeCell ref="D733:G734"/>
    <mergeCell ref="H733:H734"/>
    <mergeCell ref="C756:C757"/>
    <mergeCell ref="D756:G757"/>
    <mergeCell ref="H756:H757"/>
    <mergeCell ref="D753:G753"/>
    <mergeCell ref="C754:C755"/>
    <mergeCell ref="D754:G755"/>
    <mergeCell ref="H754:H755"/>
    <mergeCell ref="C742:C743"/>
    <mergeCell ref="D742:G743"/>
    <mergeCell ref="H742:H743"/>
    <mergeCell ref="C738:C739"/>
    <mergeCell ref="D738:G739"/>
    <mergeCell ref="H738:H739"/>
    <mergeCell ref="C740:C741"/>
    <mergeCell ref="D740:G741"/>
    <mergeCell ref="H740:H741"/>
    <mergeCell ref="C728:C729"/>
    <mergeCell ref="D728:G729"/>
    <mergeCell ref="H728:H729"/>
    <mergeCell ref="C724:C725"/>
    <mergeCell ref="D724:G725"/>
    <mergeCell ref="H724:H725"/>
    <mergeCell ref="C726:C727"/>
    <mergeCell ref="D726:G727"/>
    <mergeCell ref="H726:H727"/>
    <mergeCell ref="D721:G721"/>
    <mergeCell ref="C722:C723"/>
    <mergeCell ref="D722:G723"/>
    <mergeCell ref="H722:H723"/>
    <mergeCell ref="D730:G730"/>
    <mergeCell ref="C731:C732"/>
    <mergeCell ref="D731:G732"/>
    <mergeCell ref="H731:H732"/>
    <mergeCell ref="D518:G518"/>
    <mergeCell ref="C519:C520"/>
    <mergeCell ref="D519:G520"/>
    <mergeCell ref="H519:H520"/>
    <mergeCell ref="D509:G509"/>
    <mergeCell ref="C510:C511"/>
    <mergeCell ref="D510:G511"/>
    <mergeCell ref="H510:H511"/>
    <mergeCell ref="D512:G512"/>
    <mergeCell ref="C513:C514"/>
    <mergeCell ref="D513:G514"/>
    <mergeCell ref="H513:H514"/>
    <mergeCell ref="D529:G529"/>
    <mergeCell ref="C526:C527"/>
    <mergeCell ref="D526:G527"/>
    <mergeCell ref="H526:H527"/>
    <mergeCell ref="D528:G528"/>
    <mergeCell ref="D521:G521"/>
    <mergeCell ref="C522:C523"/>
    <mergeCell ref="D522:G523"/>
    <mergeCell ref="H522:H523"/>
    <mergeCell ref="D524:G524"/>
    <mergeCell ref="D525:G525"/>
    <mergeCell ref="C503:C504"/>
    <mergeCell ref="D503:G504"/>
    <mergeCell ref="H503:H504"/>
    <mergeCell ref="D505:G505"/>
    <mergeCell ref="D506:G506"/>
    <mergeCell ref="C507:C508"/>
    <mergeCell ref="D507:G508"/>
    <mergeCell ref="H507:H508"/>
    <mergeCell ref="C498:C499"/>
    <mergeCell ref="D498:G499"/>
    <mergeCell ref="H498:H499"/>
    <mergeCell ref="D500:G500"/>
    <mergeCell ref="C501:C502"/>
    <mergeCell ref="D501:G502"/>
    <mergeCell ref="H501:H502"/>
    <mergeCell ref="D515:G515"/>
    <mergeCell ref="C516:C517"/>
    <mergeCell ref="D516:G517"/>
    <mergeCell ref="H516:H517"/>
    <mergeCell ref="D487:G487"/>
    <mergeCell ref="C478:C479"/>
    <mergeCell ref="D478:G479"/>
    <mergeCell ref="H478:H479"/>
    <mergeCell ref="D480:G480"/>
    <mergeCell ref="C481:C482"/>
    <mergeCell ref="D481:G482"/>
    <mergeCell ref="H481:H482"/>
    <mergeCell ref="D493:G493"/>
    <mergeCell ref="D494:G494"/>
    <mergeCell ref="C495:C496"/>
    <mergeCell ref="D495:G496"/>
    <mergeCell ref="H495:H496"/>
    <mergeCell ref="D497:G497"/>
    <mergeCell ref="C488:C489"/>
    <mergeCell ref="D488:G489"/>
    <mergeCell ref="H488:H489"/>
    <mergeCell ref="D490:G490"/>
    <mergeCell ref="C491:C492"/>
    <mergeCell ref="D491:G492"/>
    <mergeCell ref="H491:H492"/>
    <mergeCell ref="C474:C475"/>
    <mergeCell ref="D474:G475"/>
    <mergeCell ref="H474:H475"/>
    <mergeCell ref="C476:C477"/>
    <mergeCell ref="D476:G477"/>
    <mergeCell ref="H476:H477"/>
    <mergeCell ref="C470:C471"/>
    <mergeCell ref="D470:G471"/>
    <mergeCell ref="H470:H471"/>
    <mergeCell ref="C472:C473"/>
    <mergeCell ref="D472:G473"/>
    <mergeCell ref="H472:H473"/>
    <mergeCell ref="D483:G483"/>
    <mergeCell ref="D484:G484"/>
    <mergeCell ref="C485:C486"/>
    <mergeCell ref="D485:G486"/>
    <mergeCell ref="H485:H486"/>
    <mergeCell ref="C457:C458"/>
    <mergeCell ref="D457:G458"/>
    <mergeCell ref="H457:H458"/>
    <mergeCell ref="C450:C451"/>
    <mergeCell ref="D450:G451"/>
    <mergeCell ref="H450:H451"/>
    <mergeCell ref="C452:C453"/>
    <mergeCell ref="D452:G453"/>
    <mergeCell ref="H452:H453"/>
    <mergeCell ref="C464:C465"/>
    <mergeCell ref="D464:G465"/>
    <mergeCell ref="H464:H465"/>
    <mergeCell ref="D466:G466"/>
    <mergeCell ref="D467:G467"/>
    <mergeCell ref="C468:C469"/>
    <mergeCell ref="D468:G469"/>
    <mergeCell ref="H468:H469"/>
    <mergeCell ref="C459:C460"/>
    <mergeCell ref="D459:G460"/>
    <mergeCell ref="H459:H460"/>
    <mergeCell ref="D461:G461"/>
    <mergeCell ref="C462:C463"/>
    <mergeCell ref="D462:G463"/>
    <mergeCell ref="H462:H463"/>
    <mergeCell ref="D445:G445"/>
    <mergeCell ref="C446:C447"/>
    <mergeCell ref="D446:G447"/>
    <mergeCell ref="H446:H447"/>
    <mergeCell ref="C448:C449"/>
    <mergeCell ref="D448:G449"/>
    <mergeCell ref="H448:H449"/>
    <mergeCell ref="C441:C442"/>
    <mergeCell ref="D441:G442"/>
    <mergeCell ref="H441:H442"/>
    <mergeCell ref="C443:C444"/>
    <mergeCell ref="D443:G444"/>
    <mergeCell ref="H443:H444"/>
    <mergeCell ref="C454:C455"/>
    <mergeCell ref="D454:G455"/>
    <mergeCell ref="H454:H455"/>
    <mergeCell ref="D456:G456"/>
    <mergeCell ref="C429:C430"/>
    <mergeCell ref="D429:G430"/>
    <mergeCell ref="H429:H430"/>
    <mergeCell ref="C431:C432"/>
    <mergeCell ref="D431:G432"/>
    <mergeCell ref="H431:H432"/>
    <mergeCell ref="D424:G424"/>
    <mergeCell ref="C425:C426"/>
    <mergeCell ref="D425:G426"/>
    <mergeCell ref="H425:H426"/>
    <mergeCell ref="C427:C428"/>
    <mergeCell ref="D427:G428"/>
    <mergeCell ref="H427:H428"/>
    <mergeCell ref="C437:C438"/>
    <mergeCell ref="D437:G438"/>
    <mergeCell ref="H437:H438"/>
    <mergeCell ref="C439:C440"/>
    <mergeCell ref="D439:G440"/>
    <mergeCell ref="H439:H440"/>
    <mergeCell ref="C433:C434"/>
    <mergeCell ref="D433:G434"/>
    <mergeCell ref="H433:H434"/>
    <mergeCell ref="C435:C436"/>
    <mergeCell ref="D435:G436"/>
    <mergeCell ref="H435:H436"/>
    <mergeCell ref="C414:C415"/>
    <mergeCell ref="D414:G415"/>
    <mergeCell ref="H414:H415"/>
    <mergeCell ref="C405:C406"/>
    <mergeCell ref="D405:G406"/>
    <mergeCell ref="H405:H406"/>
    <mergeCell ref="D407:G407"/>
    <mergeCell ref="C408:C409"/>
    <mergeCell ref="D408:G409"/>
    <mergeCell ref="H408:H409"/>
    <mergeCell ref="C420:C421"/>
    <mergeCell ref="D420:G421"/>
    <mergeCell ref="H420:H421"/>
    <mergeCell ref="C422:C423"/>
    <mergeCell ref="D422:G423"/>
    <mergeCell ref="H422:H423"/>
    <mergeCell ref="C416:C417"/>
    <mergeCell ref="D416:G417"/>
    <mergeCell ref="H416:H417"/>
    <mergeCell ref="C418:C419"/>
    <mergeCell ref="D418:G419"/>
    <mergeCell ref="H418:H419"/>
    <mergeCell ref="D400:G400"/>
    <mergeCell ref="C401:C402"/>
    <mergeCell ref="D401:G402"/>
    <mergeCell ref="H401:H402"/>
    <mergeCell ref="C403:C404"/>
    <mergeCell ref="D403:G404"/>
    <mergeCell ref="H403:H404"/>
    <mergeCell ref="C396:C397"/>
    <mergeCell ref="D396:G397"/>
    <mergeCell ref="H396:H397"/>
    <mergeCell ref="C398:C399"/>
    <mergeCell ref="D398:G399"/>
    <mergeCell ref="H398:H399"/>
    <mergeCell ref="D410:G410"/>
    <mergeCell ref="D411:G411"/>
    <mergeCell ref="C412:C413"/>
    <mergeCell ref="D412:G413"/>
    <mergeCell ref="H412:H413"/>
    <mergeCell ref="D385:G385"/>
    <mergeCell ref="C386:C387"/>
    <mergeCell ref="D386:G387"/>
    <mergeCell ref="H386:H387"/>
    <mergeCell ref="C378:C379"/>
    <mergeCell ref="D378:G379"/>
    <mergeCell ref="H378:H379"/>
    <mergeCell ref="C380:C381"/>
    <mergeCell ref="D380:G381"/>
    <mergeCell ref="H380:H381"/>
    <mergeCell ref="C392:C393"/>
    <mergeCell ref="D392:G393"/>
    <mergeCell ref="H392:H393"/>
    <mergeCell ref="C394:C395"/>
    <mergeCell ref="D394:G395"/>
    <mergeCell ref="H394:H395"/>
    <mergeCell ref="C388:C389"/>
    <mergeCell ref="D388:G389"/>
    <mergeCell ref="H388:H389"/>
    <mergeCell ref="C390:C391"/>
    <mergeCell ref="D390:G391"/>
    <mergeCell ref="H390:H391"/>
    <mergeCell ref="C374:C375"/>
    <mergeCell ref="D374:G375"/>
    <mergeCell ref="H374:H375"/>
    <mergeCell ref="C376:C377"/>
    <mergeCell ref="D376:G377"/>
    <mergeCell ref="H376:H377"/>
    <mergeCell ref="C368:C369"/>
    <mergeCell ref="D368:G369"/>
    <mergeCell ref="H368:H369"/>
    <mergeCell ref="D370:G370"/>
    <mergeCell ref="D371:G371"/>
    <mergeCell ref="C372:C373"/>
    <mergeCell ref="D372:G373"/>
    <mergeCell ref="H372:H373"/>
    <mergeCell ref="D382:G382"/>
    <mergeCell ref="C383:C384"/>
    <mergeCell ref="D383:G384"/>
    <mergeCell ref="H383:H384"/>
    <mergeCell ref="C357:C358"/>
    <mergeCell ref="D357:G358"/>
    <mergeCell ref="H357:H358"/>
    <mergeCell ref="D350:G350"/>
    <mergeCell ref="C351:C352"/>
    <mergeCell ref="D351:G352"/>
    <mergeCell ref="H351:H352"/>
    <mergeCell ref="D353:G353"/>
    <mergeCell ref="D354:G354"/>
    <mergeCell ref="D363:G363"/>
    <mergeCell ref="C364:C365"/>
    <mergeCell ref="D364:G365"/>
    <mergeCell ref="H364:H365"/>
    <mergeCell ref="C366:C367"/>
    <mergeCell ref="D366:G367"/>
    <mergeCell ref="H366:H367"/>
    <mergeCell ref="C359:C360"/>
    <mergeCell ref="D359:G360"/>
    <mergeCell ref="H359:H360"/>
    <mergeCell ref="C361:C362"/>
    <mergeCell ref="D361:G362"/>
    <mergeCell ref="H361:H362"/>
    <mergeCell ref="D345:G345"/>
    <mergeCell ref="C346:C347"/>
    <mergeCell ref="D346:G347"/>
    <mergeCell ref="H346:H347"/>
    <mergeCell ref="C348:C349"/>
    <mergeCell ref="D348:G349"/>
    <mergeCell ref="H348:H349"/>
    <mergeCell ref="D340:G340"/>
    <mergeCell ref="C341:C342"/>
    <mergeCell ref="D341:G342"/>
    <mergeCell ref="H341:H342"/>
    <mergeCell ref="C343:C344"/>
    <mergeCell ref="D343:G344"/>
    <mergeCell ref="H343:H344"/>
    <mergeCell ref="C355:C356"/>
    <mergeCell ref="D355:G356"/>
    <mergeCell ref="H355:H356"/>
    <mergeCell ref="C327:C328"/>
    <mergeCell ref="D327:G328"/>
    <mergeCell ref="H327:H328"/>
    <mergeCell ref="D329:G329"/>
    <mergeCell ref="C330:C331"/>
    <mergeCell ref="D330:G331"/>
    <mergeCell ref="H330:H331"/>
    <mergeCell ref="C323:C324"/>
    <mergeCell ref="D323:G324"/>
    <mergeCell ref="H323:H324"/>
    <mergeCell ref="C325:C326"/>
    <mergeCell ref="D325:G326"/>
    <mergeCell ref="H325:H326"/>
    <mergeCell ref="C336:C337"/>
    <mergeCell ref="D336:G337"/>
    <mergeCell ref="H336:H337"/>
    <mergeCell ref="C338:C339"/>
    <mergeCell ref="D338:G339"/>
    <mergeCell ref="H338:H339"/>
    <mergeCell ref="C332:C333"/>
    <mergeCell ref="D332:G333"/>
    <mergeCell ref="H332:H333"/>
    <mergeCell ref="C334:C335"/>
    <mergeCell ref="D334:G335"/>
    <mergeCell ref="H334:H335"/>
    <mergeCell ref="C312:C313"/>
    <mergeCell ref="D312:G313"/>
    <mergeCell ref="H312:H313"/>
    <mergeCell ref="C304:C305"/>
    <mergeCell ref="D304:G305"/>
    <mergeCell ref="H304:H305"/>
    <mergeCell ref="D306:G306"/>
    <mergeCell ref="C307:C308"/>
    <mergeCell ref="D307:G308"/>
    <mergeCell ref="H307:H308"/>
    <mergeCell ref="C319:C320"/>
    <mergeCell ref="D319:G320"/>
    <mergeCell ref="H319:H320"/>
    <mergeCell ref="C321:C322"/>
    <mergeCell ref="D321:G322"/>
    <mergeCell ref="H321:H322"/>
    <mergeCell ref="D314:G314"/>
    <mergeCell ref="C315:C316"/>
    <mergeCell ref="D315:G316"/>
    <mergeCell ref="H315:H316"/>
    <mergeCell ref="C317:C318"/>
    <mergeCell ref="D317:G318"/>
    <mergeCell ref="H317:H318"/>
    <mergeCell ref="C299:C300"/>
    <mergeCell ref="D299:G300"/>
    <mergeCell ref="H299:H300"/>
    <mergeCell ref="D301:G301"/>
    <mergeCell ref="C302:C303"/>
    <mergeCell ref="D302:G303"/>
    <mergeCell ref="H302:H303"/>
    <mergeCell ref="C295:C296"/>
    <mergeCell ref="D295:G296"/>
    <mergeCell ref="H295:H296"/>
    <mergeCell ref="C297:C298"/>
    <mergeCell ref="D297:G298"/>
    <mergeCell ref="H297:H298"/>
    <mergeCell ref="D309:G309"/>
    <mergeCell ref="C310:C311"/>
    <mergeCell ref="D310:G311"/>
    <mergeCell ref="H310:H311"/>
    <mergeCell ref="C284:C285"/>
    <mergeCell ref="D284:G285"/>
    <mergeCell ref="H284:H285"/>
    <mergeCell ref="D275:G275"/>
    <mergeCell ref="D276:G276"/>
    <mergeCell ref="C277:C278"/>
    <mergeCell ref="D277:G278"/>
    <mergeCell ref="H277:H278"/>
    <mergeCell ref="C279:C280"/>
    <mergeCell ref="D279:G280"/>
    <mergeCell ref="H279:H280"/>
    <mergeCell ref="D290:G290"/>
    <mergeCell ref="C291:C292"/>
    <mergeCell ref="D291:G292"/>
    <mergeCell ref="H291:H292"/>
    <mergeCell ref="C293:C294"/>
    <mergeCell ref="D293:G294"/>
    <mergeCell ref="H293:H294"/>
    <mergeCell ref="C286:C287"/>
    <mergeCell ref="D286:G287"/>
    <mergeCell ref="H286:H287"/>
    <mergeCell ref="C288:C289"/>
    <mergeCell ref="D288:G289"/>
    <mergeCell ref="H288:H289"/>
    <mergeCell ref="C270:C271"/>
    <mergeCell ref="D270:G271"/>
    <mergeCell ref="H270:H271"/>
    <mergeCell ref="D272:G272"/>
    <mergeCell ref="C273:C274"/>
    <mergeCell ref="D273:G274"/>
    <mergeCell ref="H273:H274"/>
    <mergeCell ref="C266:C267"/>
    <mergeCell ref="D266:G267"/>
    <mergeCell ref="H266:H267"/>
    <mergeCell ref="C268:C269"/>
    <mergeCell ref="D268:G269"/>
    <mergeCell ref="H268:H269"/>
    <mergeCell ref="D281:G281"/>
    <mergeCell ref="C282:C283"/>
    <mergeCell ref="D282:G283"/>
    <mergeCell ref="H282:H283"/>
    <mergeCell ref="C256:C257"/>
    <mergeCell ref="D256:G257"/>
    <mergeCell ref="H256:H257"/>
    <mergeCell ref="C248:C249"/>
    <mergeCell ref="D248:G249"/>
    <mergeCell ref="H248:H249"/>
    <mergeCell ref="C250:C251"/>
    <mergeCell ref="D250:G251"/>
    <mergeCell ref="H250:H251"/>
    <mergeCell ref="C262:C263"/>
    <mergeCell ref="D262:G263"/>
    <mergeCell ref="H262:H263"/>
    <mergeCell ref="C264:C265"/>
    <mergeCell ref="D264:G265"/>
    <mergeCell ref="H264:H265"/>
    <mergeCell ref="C258:C259"/>
    <mergeCell ref="D258:G259"/>
    <mergeCell ref="H258:H259"/>
    <mergeCell ref="C260:C261"/>
    <mergeCell ref="D260:G261"/>
    <mergeCell ref="H260:H261"/>
    <mergeCell ref="C244:C245"/>
    <mergeCell ref="D244:G245"/>
    <mergeCell ref="H244:H245"/>
    <mergeCell ref="C246:C247"/>
    <mergeCell ref="D246:G247"/>
    <mergeCell ref="H246:H247"/>
    <mergeCell ref="C240:C241"/>
    <mergeCell ref="D240:G241"/>
    <mergeCell ref="H240:H241"/>
    <mergeCell ref="C242:C243"/>
    <mergeCell ref="D242:G243"/>
    <mergeCell ref="H242:H243"/>
    <mergeCell ref="D252:G252"/>
    <mergeCell ref="D253:G253"/>
    <mergeCell ref="C254:C255"/>
    <mergeCell ref="D254:G255"/>
    <mergeCell ref="H254:H255"/>
    <mergeCell ref="C227:C228"/>
    <mergeCell ref="D227:G228"/>
    <mergeCell ref="H227:H228"/>
    <mergeCell ref="C221:C222"/>
    <mergeCell ref="D221:G222"/>
    <mergeCell ref="H221:H222"/>
    <mergeCell ref="C223:C224"/>
    <mergeCell ref="D223:G224"/>
    <mergeCell ref="H223:H224"/>
    <mergeCell ref="D235:G235"/>
    <mergeCell ref="C236:C237"/>
    <mergeCell ref="D236:G237"/>
    <mergeCell ref="H236:H237"/>
    <mergeCell ref="D238:G238"/>
    <mergeCell ref="D239:G239"/>
    <mergeCell ref="D229:G229"/>
    <mergeCell ref="C230:C231"/>
    <mergeCell ref="D230:G231"/>
    <mergeCell ref="H230:H231"/>
    <mergeCell ref="D232:G232"/>
    <mergeCell ref="C233:C234"/>
    <mergeCell ref="D233:G234"/>
    <mergeCell ref="H233:H234"/>
    <mergeCell ref="C217:C218"/>
    <mergeCell ref="D217:G218"/>
    <mergeCell ref="H217:H218"/>
    <mergeCell ref="C219:C220"/>
    <mergeCell ref="D219:G220"/>
    <mergeCell ref="H219:H220"/>
    <mergeCell ref="D211:G211"/>
    <mergeCell ref="C212:C213"/>
    <mergeCell ref="D212:G213"/>
    <mergeCell ref="H212:H213"/>
    <mergeCell ref="D214:G214"/>
    <mergeCell ref="C215:C216"/>
    <mergeCell ref="D215:G216"/>
    <mergeCell ref="H215:H216"/>
    <mergeCell ref="C225:C226"/>
    <mergeCell ref="D225:G226"/>
    <mergeCell ref="H225:H226"/>
    <mergeCell ref="C200:C201"/>
    <mergeCell ref="D200:G201"/>
    <mergeCell ref="H200:H201"/>
    <mergeCell ref="C192:C193"/>
    <mergeCell ref="D192:G193"/>
    <mergeCell ref="H192:H193"/>
    <mergeCell ref="C194:C195"/>
    <mergeCell ref="D194:G195"/>
    <mergeCell ref="H194:H195"/>
    <mergeCell ref="C207:C208"/>
    <mergeCell ref="D207:G208"/>
    <mergeCell ref="H207:H208"/>
    <mergeCell ref="C209:C210"/>
    <mergeCell ref="D209:G210"/>
    <mergeCell ref="H209:H210"/>
    <mergeCell ref="D202:G202"/>
    <mergeCell ref="C203:C204"/>
    <mergeCell ref="D203:G204"/>
    <mergeCell ref="H203:H204"/>
    <mergeCell ref="D205:G205"/>
    <mergeCell ref="D206:G206"/>
    <mergeCell ref="C188:C189"/>
    <mergeCell ref="D188:G189"/>
    <mergeCell ref="H188:H189"/>
    <mergeCell ref="C190:C191"/>
    <mergeCell ref="D190:G191"/>
    <mergeCell ref="H190:H191"/>
    <mergeCell ref="C184:C185"/>
    <mergeCell ref="D184:G185"/>
    <mergeCell ref="H184:H185"/>
    <mergeCell ref="C186:C187"/>
    <mergeCell ref="D186:G187"/>
    <mergeCell ref="H186:H187"/>
    <mergeCell ref="D196:G196"/>
    <mergeCell ref="C197:C198"/>
    <mergeCell ref="D197:G198"/>
    <mergeCell ref="H197:H198"/>
    <mergeCell ref="D199:G199"/>
    <mergeCell ref="D173:G173"/>
    <mergeCell ref="C164:C165"/>
    <mergeCell ref="D164:G165"/>
    <mergeCell ref="H164:H165"/>
    <mergeCell ref="D166:G166"/>
    <mergeCell ref="C167:C168"/>
    <mergeCell ref="D167:G168"/>
    <mergeCell ref="H167:H168"/>
    <mergeCell ref="D178:G178"/>
    <mergeCell ref="C179:C180"/>
    <mergeCell ref="D179:G180"/>
    <mergeCell ref="H179:H180"/>
    <mergeCell ref="D181:G181"/>
    <mergeCell ref="C182:C183"/>
    <mergeCell ref="D182:G183"/>
    <mergeCell ref="H182:H183"/>
    <mergeCell ref="C174:C175"/>
    <mergeCell ref="D174:G175"/>
    <mergeCell ref="H174:H175"/>
    <mergeCell ref="C176:C177"/>
    <mergeCell ref="D176:G177"/>
    <mergeCell ref="H176:H177"/>
    <mergeCell ref="C160:C161"/>
    <mergeCell ref="D160:G161"/>
    <mergeCell ref="H160:H161"/>
    <mergeCell ref="C162:C163"/>
    <mergeCell ref="D162:G163"/>
    <mergeCell ref="H162:H163"/>
    <mergeCell ref="C156:C157"/>
    <mergeCell ref="D156:G157"/>
    <mergeCell ref="H156:H157"/>
    <mergeCell ref="C158:C159"/>
    <mergeCell ref="D158:G159"/>
    <mergeCell ref="H158:H159"/>
    <mergeCell ref="D169:G169"/>
    <mergeCell ref="C170:C171"/>
    <mergeCell ref="D170:G171"/>
    <mergeCell ref="H170:H171"/>
    <mergeCell ref="D172:G172"/>
    <mergeCell ref="C144:C145"/>
    <mergeCell ref="D144:G145"/>
    <mergeCell ref="H144:H145"/>
    <mergeCell ref="C135:C136"/>
    <mergeCell ref="D135:G136"/>
    <mergeCell ref="H135:H136"/>
    <mergeCell ref="D137:G137"/>
    <mergeCell ref="C138:C139"/>
    <mergeCell ref="D138:G139"/>
    <mergeCell ref="H138:H139"/>
    <mergeCell ref="D151:G151"/>
    <mergeCell ref="C152:C153"/>
    <mergeCell ref="D152:G153"/>
    <mergeCell ref="H152:H153"/>
    <mergeCell ref="C154:C155"/>
    <mergeCell ref="D154:G155"/>
    <mergeCell ref="H154:H155"/>
    <mergeCell ref="C146:C147"/>
    <mergeCell ref="D146:G147"/>
    <mergeCell ref="H146:H147"/>
    <mergeCell ref="D148:G148"/>
    <mergeCell ref="C149:C150"/>
    <mergeCell ref="D149:G150"/>
    <mergeCell ref="H149:H150"/>
    <mergeCell ref="C131:C132"/>
    <mergeCell ref="D131:G132"/>
    <mergeCell ref="H131:H132"/>
    <mergeCell ref="C133:C134"/>
    <mergeCell ref="D133:G134"/>
    <mergeCell ref="H133:H134"/>
    <mergeCell ref="C127:C128"/>
    <mergeCell ref="D127:G128"/>
    <mergeCell ref="H127:H128"/>
    <mergeCell ref="C129:C130"/>
    <mergeCell ref="D129:G130"/>
    <mergeCell ref="H129:H130"/>
    <mergeCell ref="C140:C141"/>
    <mergeCell ref="D140:G141"/>
    <mergeCell ref="H140:H141"/>
    <mergeCell ref="D142:G142"/>
    <mergeCell ref="D143:G143"/>
    <mergeCell ref="C116:C117"/>
    <mergeCell ref="D116:G117"/>
    <mergeCell ref="H116:H117"/>
    <mergeCell ref="C109:C110"/>
    <mergeCell ref="D109:G110"/>
    <mergeCell ref="H109:H110"/>
    <mergeCell ref="C111:C112"/>
    <mergeCell ref="D111:G112"/>
    <mergeCell ref="H111:H112"/>
    <mergeCell ref="D122:G122"/>
    <mergeCell ref="C123:C124"/>
    <mergeCell ref="D123:G124"/>
    <mergeCell ref="H123:H124"/>
    <mergeCell ref="C125:C126"/>
    <mergeCell ref="D125:G126"/>
    <mergeCell ref="H125:H126"/>
    <mergeCell ref="C118:C119"/>
    <mergeCell ref="D118:G119"/>
    <mergeCell ref="H118:H119"/>
    <mergeCell ref="C120:C121"/>
    <mergeCell ref="D120:G121"/>
    <mergeCell ref="H120:H121"/>
    <mergeCell ref="C105:C106"/>
    <mergeCell ref="D105:G106"/>
    <mergeCell ref="H105:H106"/>
    <mergeCell ref="C107:C108"/>
    <mergeCell ref="D107:G108"/>
    <mergeCell ref="H107:H108"/>
    <mergeCell ref="D100:G100"/>
    <mergeCell ref="C101:C102"/>
    <mergeCell ref="D101:G102"/>
    <mergeCell ref="H101:H102"/>
    <mergeCell ref="C103:C104"/>
    <mergeCell ref="D103:G104"/>
    <mergeCell ref="H103:H104"/>
    <mergeCell ref="D113:G113"/>
    <mergeCell ref="C114:C115"/>
    <mergeCell ref="D114:G115"/>
    <mergeCell ref="H114:H115"/>
    <mergeCell ref="C713:C714"/>
    <mergeCell ref="D713:G714"/>
    <mergeCell ref="H713:H714"/>
    <mergeCell ref="D710:G710"/>
    <mergeCell ref="C711:C712"/>
    <mergeCell ref="D711:G712"/>
    <mergeCell ref="H711:H712"/>
    <mergeCell ref="C70:C71"/>
    <mergeCell ref="D70:G71"/>
    <mergeCell ref="H70:H71"/>
    <mergeCell ref="C72:C73"/>
    <mergeCell ref="D72:G73"/>
    <mergeCell ref="H72:H73"/>
    <mergeCell ref="C81:C82"/>
    <mergeCell ref="D81:G82"/>
    <mergeCell ref="H81:H82"/>
    <mergeCell ref="C88:C89"/>
    <mergeCell ref="D88:G89"/>
    <mergeCell ref="H88:H89"/>
    <mergeCell ref="C90:C91"/>
    <mergeCell ref="D90:G91"/>
    <mergeCell ref="H90:H91"/>
    <mergeCell ref="C83:C84"/>
    <mergeCell ref="D83:G84"/>
    <mergeCell ref="D78:G78"/>
    <mergeCell ref="C79:C80"/>
    <mergeCell ref="D79:G80"/>
    <mergeCell ref="H79:H80"/>
    <mergeCell ref="C74:C75"/>
    <mergeCell ref="D74:G75"/>
    <mergeCell ref="H74:H75"/>
    <mergeCell ref="C76:C77"/>
    <mergeCell ref="D679:G679"/>
    <mergeCell ref="C680:C681"/>
    <mergeCell ref="D680:G681"/>
    <mergeCell ref="H680:H681"/>
    <mergeCell ref="C62:C63"/>
    <mergeCell ref="D62:G63"/>
    <mergeCell ref="H62:H63"/>
    <mergeCell ref="C64:C65"/>
    <mergeCell ref="D64:G65"/>
    <mergeCell ref="H64:H65"/>
    <mergeCell ref="C58:C59"/>
    <mergeCell ref="D58:G59"/>
    <mergeCell ref="H58:H59"/>
    <mergeCell ref="C60:C61"/>
    <mergeCell ref="D60:G61"/>
    <mergeCell ref="H60:H61"/>
    <mergeCell ref="C66:C67"/>
    <mergeCell ref="C86:C87"/>
    <mergeCell ref="D86:G87"/>
    <mergeCell ref="H86:H87"/>
    <mergeCell ref="C96:C97"/>
    <mergeCell ref="D96:G97"/>
    <mergeCell ref="H96:H97"/>
    <mergeCell ref="C98:C99"/>
    <mergeCell ref="D98:G99"/>
    <mergeCell ref="H98:H99"/>
    <mergeCell ref="C92:C93"/>
    <mergeCell ref="D92:G93"/>
    <mergeCell ref="H92:H93"/>
    <mergeCell ref="C94:C95"/>
    <mergeCell ref="D94:G95"/>
    <mergeCell ref="H94:H95"/>
    <mergeCell ref="D702:G703"/>
    <mergeCell ref="H702:H703"/>
    <mergeCell ref="C704:C705"/>
    <mergeCell ref="D704:G705"/>
    <mergeCell ref="H704:H705"/>
    <mergeCell ref="D694:G695"/>
    <mergeCell ref="H694:H695"/>
    <mergeCell ref="C696:C697"/>
    <mergeCell ref="D696:G697"/>
    <mergeCell ref="D686:G687"/>
    <mergeCell ref="H686:H687"/>
    <mergeCell ref="C688:C689"/>
    <mergeCell ref="D688:G689"/>
    <mergeCell ref="H688:H689"/>
    <mergeCell ref="C682:C683"/>
    <mergeCell ref="D682:G683"/>
    <mergeCell ref="H682:H683"/>
    <mergeCell ref="C684:C685"/>
    <mergeCell ref="D684:G685"/>
    <mergeCell ref="H684:H685"/>
    <mergeCell ref="D66:G67"/>
    <mergeCell ref="H66:H67"/>
    <mergeCell ref="C68:C69"/>
    <mergeCell ref="D68:G69"/>
    <mergeCell ref="H68:H69"/>
    <mergeCell ref="D76:G77"/>
    <mergeCell ref="H76:H77"/>
    <mergeCell ref="H83:H84"/>
    <mergeCell ref="D85:G85"/>
    <mergeCell ref="H32:H33"/>
    <mergeCell ref="C34:C35"/>
    <mergeCell ref="D34:G35"/>
    <mergeCell ref="H34:H35"/>
    <mergeCell ref="C706:C707"/>
    <mergeCell ref="D706:G707"/>
    <mergeCell ref="H706:H707"/>
    <mergeCell ref="C698:C699"/>
    <mergeCell ref="D698:G699"/>
    <mergeCell ref="H698:H699"/>
    <mergeCell ref="C700:C701"/>
    <mergeCell ref="D700:G701"/>
    <mergeCell ref="H700:H701"/>
    <mergeCell ref="C694:C695"/>
    <mergeCell ref="C45:C46"/>
    <mergeCell ref="D45:G46"/>
    <mergeCell ref="H45:H46"/>
    <mergeCell ref="C47:C48"/>
    <mergeCell ref="D47:G48"/>
    <mergeCell ref="H47:H48"/>
    <mergeCell ref="C41:C42"/>
    <mergeCell ref="D41:G42"/>
    <mergeCell ref="C702:C703"/>
    <mergeCell ref="D36:G36"/>
    <mergeCell ref="C37:C38"/>
    <mergeCell ref="D37:G38"/>
    <mergeCell ref="H37:H38"/>
    <mergeCell ref="C39:C40"/>
    <mergeCell ref="D39:G40"/>
    <mergeCell ref="H39:H40"/>
    <mergeCell ref="H41:H42"/>
    <mergeCell ref="C43:C44"/>
    <mergeCell ref="D43:G44"/>
    <mergeCell ref="H43:H44"/>
    <mergeCell ref="D53:G53"/>
    <mergeCell ref="C54:C55"/>
    <mergeCell ref="D54:G55"/>
    <mergeCell ref="H54:H55"/>
    <mergeCell ref="C56:C57"/>
    <mergeCell ref="D56:G57"/>
    <mergeCell ref="H56:H57"/>
    <mergeCell ref="D49:G50"/>
    <mergeCell ref="H49:H50"/>
    <mergeCell ref="C51:C52"/>
    <mergeCell ref="D51:G52"/>
    <mergeCell ref="H51:H52"/>
    <mergeCell ref="D643:G644"/>
    <mergeCell ref="H643:H644"/>
    <mergeCell ref="C645:C646"/>
    <mergeCell ref="D645:G646"/>
    <mergeCell ref="H645:H646"/>
    <mergeCell ref="C639:C640"/>
    <mergeCell ref="D639:G640"/>
    <mergeCell ref="H639:H640"/>
    <mergeCell ref="C641:C642"/>
    <mergeCell ref="D641:G642"/>
    <mergeCell ref="H641:H642"/>
    <mergeCell ref="D636:G636"/>
    <mergeCell ref="C637:C638"/>
    <mergeCell ref="D637:G638"/>
    <mergeCell ref="H637:H638"/>
    <mergeCell ref="C585:C586"/>
    <mergeCell ref="D585:G586"/>
    <mergeCell ref="H585:H586"/>
    <mergeCell ref="C587:C588"/>
    <mergeCell ref="D587:G588"/>
    <mergeCell ref="H587:H588"/>
    <mergeCell ref="C28:C29"/>
    <mergeCell ref="D28:G29"/>
    <mergeCell ref="C32:C33"/>
    <mergeCell ref="D32:G33"/>
    <mergeCell ref="D537:G538"/>
    <mergeCell ref="H537:H538"/>
    <mergeCell ref="C547:C548"/>
    <mergeCell ref="D547:G548"/>
    <mergeCell ref="H547:H548"/>
    <mergeCell ref="C549:C550"/>
    <mergeCell ref="D549:G550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  <mergeCell ref="H28:H29"/>
    <mergeCell ref="C30:C31"/>
    <mergeCell ref="D30:G31"/>
    <mergeCell ref="H30:H31"/>
    <mergeCell ref="C24:C25"/>
    <mergeCell ref="D24:G25"/>
    <mergeCell ref="H24:H25"/>
    <mergeCell ref="C26:C27"/>
    <mergeCell ref="D26:G27"/>
    <mergeCell ref="H26:H27"/>
    <mergeCell ref="C49:C50"/>
    <mergeCell ref="M9:O10"/>
    <mergeCell ref="R10:R11"/>
    <mergeCell ref="R9:BO9"/>
    <mergeCell ref="S10:BO10"/>
    <mergeCell ref="D14:G14"/>
    <mergeCell ref="C20:C21"/>
    <mergeCell ref="D20:G21"/>
    <mergeCell ref="H20:H21"/>
    <mergeCell ref="C22:C23"/>
    <mergeCell ref="D22:G23"/>
    <mergeCell ref="H22:H23"/>
    <mergeCell ref="D15:G15"/>
    <mergeCell ref="C16:C17"/>
    <mergeCell ref="D16:G17"/>
    <mergeCell ref="H16:H17"/>
    <mergeCell ref="C18:C19"/>
    <mergeCell ref="D18:G19"/>
    <mergeCell ref="H18:H19"/>
    <mergeCell ref="P9:Q11"/>
    <mergeCell ref="H549:H550"/>
    <mergeCell ref="C543:C544"/>
    <mergeCell ref="D543:G544"/>
    <mergeCell ref="H543:H544"/>
    <mergeCell ref="C545:C546"/>
    <mergeCell ref="D545:G546"/>
    <mergeCell ref="H545:H546"/>
    <mergeCell ref="C551:C552"/>
    <mergeCell ref="D551:G552"/>
    <mergeCell ref="C572:C573"/>
    <mergeCell ref="D572:G573"/>
    <mergeCell ref="H572:H573"/>
    <mergeCell ref="H551:H552"/>
    <mergeCell ref="C553:C554"/>
    <mergeCell ref="D553:G554"/>
    <mergeCell ref="H553:H554"/>
    <mergeCell ref="C563:C564"/>
    <mergeCell ref="D563:G564"/>
    <mergeCell ref="H563:H564"/>
    <mergeCell ref="C565:C566"/>
    <mergeCell ref="D565:G566"/>
    <mergeCell ref="H565:H566"/>
    <mergeCell ref="C559:C560"/>
    <mergeCell ref="D559:G560"/>
    <mergeCell ref="H559:H560"/>
    <mergeCell ref="D555:G556"/>
    <mergeCell ref="H555:H556"/>
    <mergeCell ref="C557:C558"/>
    <mergeCell ref="D570:G571"/>
    <mergeCell ref="H570:H571"/>
    <mergeCell ref="C555:C556"/>
    <mergeCell ref="H568:H569"/>
    <mergeCell ref="D557:G558"/>
    <mergeCell ref="H557:H558"/>
    <mergeCell ref="D673:G674"/>
    <mergeCell ref="H673:H674"/>
    <mergeCell ref="C667:C668"/>
    <mergeCell ref="D667:G668"/>
    <mergeCell ref="H667:H668"/>
    <mergeCell ref="C669:C670"/>
    <mergeCell ref="D669:G670"/>
    <mergeCell ref="H669:H670"/>
    <mergeCell ref="C663:C664"/>
    <mergeCell ref="D663:G664"/>
    <mergeCell ref="H663:H664"/>
    <mergeCell ref="C665:C666"/>
    <mergeCell ref="D665:G666"/>
    <mergeCell ref="H665:H666"/>
    <mergeCell ref="C659:C660"/>
    <mergeCell ref="D659:G660"/>
    <mergeCell ref="H659:H660"/>
    <mergeCell ref="C661:C662"/>
    <mergeCell ref="D661:G662"/>
    <mergeCell ref="H661:H662"/>
    <mergeCell ref="C655:C656"/>
    <mergeCell ref="D655:G656"/>
    <mergeCell ref="H655:H656"/>
    <mergeCell ref="C657:C658"/>
    <mergeCell ref="C561:C562"/>
    <mergeCell ref="D561:G562"/>
    <mergeCell ref="H561:H562"/>
    <mergeCell ref="D567:G567"/>
    <mergeCell ref="C568:C569"/>
    <mergeCell ref="C570:C571"/>
    <mergeCell ref="D675:G676"/>
    <mergeCell ref="H675:H676"/>
    <mergeCell ref="C677:C678"/>
    <mergeCell ref="D677:G678"/>
    <mergeCell ref="H677:H678"/>
    <mergeCell ref="C671:C672"/>
    <mergeCell ref="D671:G672"/>
    <mergeCell ref="H671:H672"/>
    <mergeCell ref="C673:C674"/>
    <mergeCell ref="D589:G589"/>
    <mergeCell ref="C590:C591"/>
    <mergeCell ref="D590:G591"/>
    <mergeCell ref="H590:H591"/>
    <mergeCell ref="D592:G592"/>
    <mergeCell ref="C593:C594"/>
    <mergeCell ref="D593:G594"/>
    <mergeCell ref="H593:H594"/>
    <mergeCell ref="D657:G658"/>
    <mergeCell ref="H657:H658"/>
    <mergeCell ref="C651:C652"/>
    <mergeCell ref="D651:G652"/>
    <mergeCell ref="H651:H652"/>
    <mergeCell ref="C653:C654"/>
    <mergeCell ref="D653:G654"/>
    <mergeCell ref="H653:H654"/>
    <mergeCell ref="C647:C648"/>
    <mergeCell ref="D647:G648"/>
    <mergeCell ref="H647:H648"/>
    <mergeCell ref="C649:C650"/>
    <mergeCell ref="D649:G650"/>
    <mergeCell ref="H649:H650"/>
    <mergeCell ref="C643:C644"/>
    <mergeCell ref="C541:C542"/>
    <mergeCell ref="D541:G542"/>
    <mergeCell ref="H541:H542"/>
    <mergeCell ref="C535:C536"/>
    <mergeCell ref="C574:C575"/>
    <mergeCell ref="D574:G575"/>
    <mergeCell ref="H574:H575"/>
    <mergeCell ref="D568:G569"/>
    <mergeCell ref="D535:G536"/>
    <mergeCell ref="H535:H536"/>
    <mergeCell ref="C537:C538"/>
    <mergeCell ref="C708:C709"/>
    <mergeCell ref="D708:G709"/>
    <mergeCell ref="H708:H709"/>
    <mergeCell ref="H696:H697"/>
    <mergeCell ref="C690:C691"/>
    <mergeCell ref="D690:G691"/>
    <mergeCell ref="H690:H691"/>
    <mergeCell ref="C692:C693"/>
    <mergeCell ref="D692:G693"/>
    <mergeCell ref="H692:H693"/>
    <mergeCell ref="C686:C687"/>
    <mergeCell ref="C599:C600"/>
    <mergeCell ref="D599:G600"/>
    <mergeCell ref="H599:H600"/>
    <mergeCell ref="C595:C596"/>
    <mergeCell ref="D595:G596"/>
    <mergeCell ref="H595:H596"/>
    <mergeCell ref="C597:C598"/>
    <mergeCell ref="D597:G598"/>
    <mergeCell ref="H597:H598"/>
    <mergeCell ref="C675:C676"/>
    <mergeCell ref="D764:G764"/>
    <mergeCell ref="C765:C766"/>
    <mergeCell ref="D765:G766"/>
    <mergeCell ref="H765:H766"/>
    <mergeCell ref="D773:G773"/>
    <mergeCell ref="C774:C775"/>
    <mergeCell ref="D774:G775"/>
    <mergeCell ref="H774:H775"/>
    <mergeCell ref="D735:G735"/>
    <mergeCell ref="C736:C737"/>
    <mergeCell ref="D736:G737"/>
    <mergeCell ref="H736:H737"/>
    <mergeCell ref="C532:C533"/>
    <mergeCell ref="D532:G533"/>
    <mergeCell ref="H532:H533"/>
    <mergeCell ref="C580:C581"/>
    <mergeCell ref="D580:G581"/>
    <mergeCell ref="H580:H581"/>
    <mergeCell ref="D582:G582"/>
    <mergeCell ref="C583:C584"/>
    <mergeCell ref="D583:G584"/>
    <mergeCell ref="H583:H584"/>
    <mergeCell ref="C576:C577"/>
    <mergeCell ref="D576:G577"/>
    <mergeCell ref="H576:H577"/>
    <mergeCell ref="C578:C579"/>
    <mergeCell ref="D578:G579"/>
    <mergeCell ref="H578:H579"/>
    <mergeCell ref="D534:G534"/>
    <mergeCell ref="C539:C540"/>
    <mergeCell ref="D539:G540"/>
    <mergeCell ref="H539:H540"/>
    <mergeCell ref="C779:C780"/>
    <mergeCell ref="D779:G780"/>
    <mergeCell ref="H779:H780"/>
    <mergeCell ref="C781:C782"/>
    <mergeCell ref="D781:G782"/>
    <mergeCell ref="H781:H782"/>
    <mergeCell ref="D776:G776"/>
    <mergeCell ref="C777:C778"/>
    <mergeCell ref="D777:G778"/>
    <mergeCell ref="H777:H778"/>
    <mergeCell ref="C771:C772"/>
    <mergeCell ref="D771:G772"/>
    <mergeCell ref="H771:H772"/>
    <mergeCell ref="C767:C768"/>
    <mergeCell ref="D767:G768"/>
    <mergeCell ref="H767:H768"/>
    <mergeCell ref="C769:C770"/>
    <mergeCell ref="D769:G770"/>
    <mergeCell ref="H769:H770"/>
    <mergeCell ref="D1066:G1066"/>
    <mergeCell ref="C1067:C1068"/>
    <mergeCell ref="D1067:G1068"/>
    <mergeCell ref="H1067:H1068"/>
    <mergeCell ref="C1069:C1070"/>
    <mergeCell ref="D1069:G1070"/>
    <mergeCell ref="H1069:H1070"/>
    <mergeCell ref="D1071:G1071"/>
    <mergeCell ref="C1072:C1073"/>
    <mergeCell ref="D1072:G1073"/>
    <mergeCell ref="H1072:H1073"/>
    <mergeCell ref="C1085:C1086"/>
    <mergeCell ref="D1085:G1086"/>
    <mergeCell ref="H1085:H1086"/>
    <mergeCell ref="C1087:C1088"/>
    <mergeCell ref="D1087:G1088"/>
    <mergeCell ref="H1087:H1088"/>
    <mergeCell ref="C1081:C1082"/>
    <mergeCell ref="D1081:G1082"/>
    <mergeCell ref="H1081:H1082"/>
    <mergeCell ref="C1083:C1084"/>
    <mergeCell ref="D1083:G1084"/>
    <mergeCell ref="H1083:H1084"/>
    <mergeCell ref="C1077:C1078"/>
    <mergeCell ref="D1077:G1078"/>
    <mergeCell ref="H1077:H1078"/>
    <mergeCell ref="C1079:C1080"/>
    <mergeCell ref="D1079:G1080"/>
    <mergeCell ref="H1079:H1080"/>
    <mergeCell ref="D1074:G1074"/>
    <mergeCell ref="C1075:C1076"/>
    <mergeCell ref="D1075:G1076"/>
    <mergeCell ref="D1099:G1099"/>
    <mergeCell ref="C1100:C1101"/>
    <mergeCell ref="D1100:G1101"/>
    <mergeCell ref="H1100:H1101"/>
    <mergeCell ref="C1102:C1103"/>
    <mergeCell ref="D1102:G1103"/>
    <mergeCell ref="H1102:H1103"/>
    <mergeCell ref="D1094:G1094"/>
    <mergeCell ref="C1095:C1096"/>
    <mergeCell ref="D1095:G1096"/>
    <mergeCell ref="H1095:H1096"/>
    <mergeCell ref="C1097:C1098"/>
    <mergeCell ref="D1097:G1098"/>
    <mergeCell ref="H1097:H1098"/>
    <mergeCell ref="H1075:H1076"/>
    <mergeCell ref="D1089:G1089"/>
    <mergeCell ref="C1090:C1091"/>
    <mergeCell ref="D1090:G1091"/>
    <mergeCell ref="H1090:H1091"/>
    <mergeCell ref="C1092:C1093"/>
    <mergeCell ref="D1092:G1093"/>
    <mergeCell ref="H1092:H1093"/>
    <mergeCell ref="C1119:C1120"/>
    <mergeCell ref="D1119:G1120"/>
    <mergeCell ref="H1119:H1120"/>
    <mergeCell ref="C1112:C1113"/>
    <mergeCell ref="D1112:G1113"/>
    <mergeCell ref="H1112:H1113"/>
    <mergeCell ref="D1114:G1114"/>
    <mergeCell ref="C1115:C1116"/>
    <mergeCell ref="D1115:G1116"/>
    <mergeCell ref="H1115:H1116"/>
    <mergeCell ref="C1108:C1109"/>
    <mergeCell ref="D1108:G1109"/>
    <mergeCell ref="H1108:H1109"/>
    <mergeCell ref="C1110:C1111"/>
    <mergeCell ref="D1110:G1111"/>
    <mergeCell ref="H1110:H1111"/>
    <mergeCell ref="C1104:C1105"/>
    <mergeCell ref="D1104:G1105"/>
    <mergeCell ref="H1104:H1105"/>
    <mergeCell ref="C1106:C1107"/>
    <mergeCell ref="D1106:G1107"/>
    <mergeCell ref="H1106:H1107"/>
    <mergeCell ref="C1117:C1118"/>
    <mergeCell ref="D1117:G1118"/>
    <mergeCell ref="H1117:H1118"/>
    <mergeCell ref="D1123:G1123"/>
    <mergeCell ref="C1124:C1125"/>
    <mergeCell ref="D1124:G1125"/>
    <mergeCell ref="H1124:H1125"/>
    <mergeCell ref="C1126:C1127"/>
    <mergeCell ref="D1126:G1127"/>
    <mergeCell ref="H1126:H1127"/>
    <mergeCell ref="C1128:C1129"/>
    <mergeCell ref="D1128:G1129"/>
    <mergeCell ref="H1128:H1129"/>
    <mergeCell ref="C1130:C1131"/>
    <mergeCell ref="D1130:G1131"/>
    <mergeCell ref="H1130:H1131"/>
    <mergeCell ref="C1132:C1133"/>
    <mergeCell ref="D1132:G1133"/>
    <mergeCell ref="H1132:H1133"/>
    <mergeCell ref="C1134:C1135"/>
    <mergeCell ref="D1134:G1135"/>
    <mergeCell ref="H1134:H1135"/>
    <mergeCell ref="D1136:G1136"/>
    <mergeCell ref="C1137:C1138"/>
    <mergeCell ref="D1137:G1138"/>
    <mergeCell ref="H1137:H1138"/>
    <mergeCell ref="C1139:C1140"/>
    <mergeCell ref="D1139:G1140"/>
    <mergeCell ref="H1139:H1140"/>
    <mergeCell ref="D1141:G1141"/>
    <mergeCell ref="C1142:C1143"/>
    <mergeCell ref="D1142:G1143"/>
    <mergeCell ref="H1142:H1143"/>
    <mergeCell ref="C1144:C1145"/>
    <mergeCell ref="D1144:G1145"/>
    <mergeCell ref="H1144:H1145"/>
    <mergeCell ref="D1146:G1146"/>
    <mergeCell ref="C1147:C1148"/>
    <mergeCell ref="D1147:G1148"/>
    <mergeCell ref="H1147:H1148"/>
    <mergeCell ref="C1149:C1150"/>
    <mergeCell ref="D1149:G1150"/>
    <mergeCell ref="H1149:H1150"/>
    <mergeCell ref="C1151:C1152"/>
    <mergeCell ref="D1151:G1152"/>
    <mergeCell ref="H1151:H1152"/>
    <mergeCell ref="C1153:C1154"/>
    <mergeCell ref="D1153:G1154"/>
    <mergeCell ref="H1153:H1154"/>
    <mergeCell ref="C1155:C1156"/>
    <mergeCell ref="D1155:G1156"/>
    <mergeCell ref="H1155:H1156"/>
    <mergeCell ref="C1157:C1158"/>
    <mergeCell ref="D1157:G1158"/>
    <mergeCell ref="H1157:H1158"/>
    <mergeCell ref="C1159:C1160"/>
    <mergeCell ref="D1159:G1160"/>
    <mergeCell ref="H1159:H1160"/>
    <mergeCell ref="C1161:C1162"/>
    <mergeCell ref="D1161:G1162"/>
    <mergeCell ref="H1161:H1162"/>
    <mergeCell ref="C1163:C1164"/>
    <mergeCell ref="D1163:G1164"/>
    <mergeCell ref="H1163:H1164"/>
    <mergeCell ref="C1165:C1166"/>
    <mergeCell ref="D1165:G1166"/>
    <mergeCell ref="H1165:H1166"/>
    <mergeCell ref="D1167:G1167"/>
    <mergeCell ref="C1168:C1169"/>
    <mergeCell ref="D1168:G1169"/>
    <mergeCell ref="H1168:H1169"/>
    <mergeCell ref="C1170:C1171"/>
    <mergeCell ref="D1170:G1171"/>
    <mergeCell ref="H1170:H1171"/>
    <mergeCell ref="C1172:C1173"/>
    <mergeCell ref="D1172:G1173"/>
    <mergeCell ref="H1172:H1173"/>
    <mergeCell ref="H1197:H1198"/>
    <mergeCell ref="C1174:C1175"/>
    <mergeCell ref="D1174:G1175"/>
    <mergeCell ref="H1174:H1175"/>
    <mergeCell ref="C1176:C1177"/>
    <mergeCell ref="D1176:G1177"/>
    <mergeCell ref="H1176:H1177"/>
    <mergeCell ref="C1178:C1179"/>
    <mergeCell ref="D1178:G1179"/>
    <mergeCell ref="H1178:H1179"/>
    <mergeCell ref="C1180:C1181"/>
    <mergeCell ref="D1180:G1181"/>
    <mergeCell ref="H1180:H1181"/>
    <mergeCell ref="D1182:G1182"/>
    <mergeCell ref="C1183:C1184"/>
    <mergeCell ref="D1183:G1184"/>
    <mergeCell ref="H1183:H1184"/>
    <mergeCell ref="C1185:C1186"/>
    <mergeCell ref="D1185:G1186"/>
    <mergeCell ref="H1185:H1186"/>
    <mergeCell ref="D1199:G1199"/>
    <mergeCell ref="C1200:C1201"/>
    <mergeCell ref="D1200:G1201"/>
    <mergeCell ref="H1200:H1201"/>
    <mergeCell ref="C1202:C1203"/>
    <mergeCell ref="D1202:G1203"/>
    <mergeCell ref="H1202:H1203"/>
    <mergeCell ref="C1204:C1205"/>
    <mergeCell ref="D1204:G1205"/>
    <mergeCell ref="H1204:H1205"/>
    <mergeCell ref="C1206:C1207"/>
    <mergeCell ref="D1206:G1207"/>
    <mergeCell ref="H1206:H1207"/>
    <mergeCell ref="D1208:F1208"/>
    <mergeCell ref="D1209:F1209"/>
    <mergeCell ref="C1187:C1188"/>
    <mergeCell ref="D1187:G1188"/>
    <mergeCell ref="H1187:H1188"/>
    <mergeCell ref="C1189:C1190"/>
    <mergeCell ref="D1189:G1190"/>
    <mergeCell ref="H1189:H1190"/>
    <mergeCell ref="C1191:C1192"/>
    <mergeCell ref="D1191:G1192"/>
    <mergeCell ref="H1191:H1192"/>
    <mergeCell ref="C1193:C1194"/>
    <mergeCell ref="D1193:G1194"/>
    <mergeCell ref="H1193:H1194"/>
    <mergeCell ref="C1195:C1196"/>
    <mergeCell ref="D1195:G1196"/>
    <mergeCell ref="H1195:H1196"/>
    <mergeCell ref="C1197:C1198"/>
    <mergeCell ref="D1197:G1198"/>
  </mergeCells>
  <pageMargins left="0.19700000000000001" right="0.19700000000000001" top="0.59" bottom="0.39400000000000002" header="0" footer="0"/>
  <pageSetup paperSize="9" fitToHeight="0" orientation="landscape" r:id="rId1"/>
  <headerFooter>
    <oddFooter>&amp;CСтр. &amp;P из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99FF"/>
    <pageSetUpPr fitToPage="1"/>
  </sheetPr>
  <dimension ref="A4:AL1314"/>
  <sheetViews>
    <sheetView view="pageBreakPreview" zoomScale="90" zoomScaleNormal="120" zoomScaleSheetLayoutView="90" workbookViewId="0">
      <pane ySplit="15" topLeftCell="A1278" activePane="bottomLeft" state="frozen"/>
      <selection pane="bottomLeft" activeCell="A1216" sqref="A1216:XFD1310"/>
    </sheetView>
  </sheetViews>
  <sheetFormatPr defaultColWidth="10.83203125" defaultRowHeight="11.25" x14ac:dyDescent="0.2"/>
  <cols>
    <col min="1" max="1" width="5.83203125" style="1" customWidth="1"/>
    <col min="2" max="2" width="12.83203125" style="1" customWidth="1"/>
    <col min="3" max="9" width="10.83203125" style="1"/>
    <col min="10" max="10" width="12.83203125" style="3" customWidth="1"/>
    <col min="11" max="11" width="10.83203125" style="2"/>
    <col min="12" max="24" width="11.83203125" style="2" customWidth="1"/>
    <col min="25" max="26" width="11.83203125" style="1" customWidth="1"/>
    <col min="27" max="27" width="11.83203125" style="2" customWidth="1"/>
    <col min="28" max="28" width="10.33203125" style="1" customWidth="1"/>
    <col min="29" max="29" width="11.83203125" style="1" customWidth="1"/>
    <col min="30" max="31" width="6.83203125" style="1" customWidth="1"/>
    <col min="32" max="35" width="11.83203125" style="2" customWidth="1"/>
    <col min="36" max="36" width="20.83203125" style="1" customWidth="1"/>
    <col min="37" max="16384" width="10.83203125" style="1"/>
  </cols>
  <sheetData>
    <row r="4" spans="1:36" ht="5.0999999999999996" customHeight="1" x14ac:dyDescent="0.2"/>
    <row r="5" spans="1:36" s="7" customFormat="1" ht="14.25" x14ac:dyDescent="0.2">
      <c r="A5" s="463" t="s">
        <v>3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6"/>
      <c r="Q5" s="6"/>
      <c r="R5" s="6"/>
      <c r="S5" s="6"/>
      <c r="T5" s="6"/>
      <c r="U5" s="6"/>
      <c r="V5" s="6"/>
      <c r="W5" s="6"/>
      <c r="X5" s="6"/>
      <c r="AA5" s="6"/>
      <c r="AF5" s="6"/>
      <c r="AG5" s="6"/>
      <c r="AH5" s="6"/>
      <c r="AI5" s="6"/>
    </row>
    <row r="6" spans="1:36" ht="27.95" customHeight="1" x14ac:dyDescent="0.2">
      <c r="A6" s="8" t="s">
        <v>4</v>
      </c>
      <c r="B6" s="464" t="s">
        <v>5</v>
      </c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</row>
    <row r="7" spans="1:36" ht="8.1" customHeight="1" x14ac:dyDescent="0.2">
      <c r="C7" s="465" t="s">
        <v>6</v>
      </c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</row>
    <row r="8" spans="1:36" ht="5.0999999999999996" customHeight="1" x14ac:dyDescent="0.2"/>
    <row r="10" spans="1:36" x14ac:dyDescent="0.2">
      <c r="E10" s="8" t="s">
        <v>7</v>
      </c>
      <c r="F10" s="466" t="s">
        <v>8</v>
      </c>
      <c r="G10" s="466"/>
      <c r="J10" s="10" t="s">
        <v>9</v>
      </c>
      <c r="K10" s="467" t="s">
        <v>10</v>
      </c>
      <c r="L10" s="467"/>
    </row>
    <row r="11" spans="1:36" s="3" customFormat="1" x14ac:dyDescent="0.2">
      <c r="J11" s="10" t="s">
        <v>11</v>
      </c>
      <c r="K11" s="468">
        <v>1.03320565</v>
      </c>
      <c r="L11" s="468"/>
    </row>
    <row r="13" spans="1:36" x14ac:dyDescent="0.2">
      <c r="A13" s="473" t="s">
        <v>12</v>
      </c>
      <c r="B13" s="473" t="s">
        <v>13</v>
      </c>
      <c r="C13" s="473" t="s">
        <v>14</v>
      </c>
      <c r="D13" s="473"/>
      <c r="E13" s="473"/>
      <c r="F13" s="473"/>
      <c r="G13" s="473"/>
      <c r="H13" s="473"/>
      <c r="I13" s="473"/>
      <c r="J13" s="476" t="s">
        <v>15</v>
      </c>
      <c r="K13" s="475" t="s">
        <v>17</v>
      </c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3" t="s">
        <v>44</v>
      </c>
      <c r="Z13" s="473"/>
      <c r="AA13" s="473"/>
      <c r="AB13" s="473" t="s">
        <v>47</v>
      </c>
      <c r="AC13" s="473"/>
      <c r="AD13" s="473"/>
      <c r="AE13" s="473"/>
      <c r="AF13" s="473"/>
      <c r="AG13" s="473"/>
      <c r="AH13" s="473"/>
      <c r="AI13" s="473"/>
      <c r="AJ13" s="474" t="s">
        <v>59</v>
      </c>
    </row>
    <row r="14" spans="1:36" ht="16.5" x14ac:dyDescent="0.2">
      <c r="A14" s="473"/>
      <c r="B14" s="473"/>
      <c r="C14" s="473"/>
      <c r="D14" s="473"/>
      <c r="E14" s="473"/>
      <c r="F14" s="473"/>
      <c r="G14" s="473"/>
      <c r="H14" s="473"/>
      <c r="I14" s="473"/>
      <c r="J14" s="476"/>
      <c r="K14" s="14" t="s">
        <v>18</v>
      </c>
      <c r="L14" s="14" t="s">
        <v>20</v>
      </c>
      <c r="M14" s="14" t="s">
        <v>22</v>
      </c>
      <c r="N14" s="14" t="s">
        <v>24</v>
      </c>
      <c r="O14" s="14" t="s">
        <v>26</v>
      </c>
      <c r="P14" s="475" t="s">
        <v>28</v>
      </c>
      <c r="Q14" s="14" t="s">
        <v>29</v>
      </c>
      <c r="R14" s="14" t="s">
        <v>31</v>
      </c>
      <c r="S14" s="475" t="s">
        <v>33</v>
      </c>
      <c r="T14" s="14" t="s">
        <v>34</v>
      </c>
      <c r="U14" s="14" t="s">
        <v>36</v>
      </c>
      <c r="V14" s="14" t="s">
        <v>38</v>
      </c>
      <c r="W14" s="14" t="s">
        <v>40</v>
      </c>
      <c r="X14" s="14" t="s">
        <v>42</v>
      </c>
      <c r="Y14" s="12" t="s">
        <v>45</v>
      </c>
      <c r="Z14" s="12" t="s">
        <v>46</v>
      </c>
      <c r="AA14" s="14" t="s">
        <v>42</v>
      </c>
      <c r="AB14" s="12" t="s">
        <v>48</v>
      </c>
      <c r="AC14" s="12" t="s">
        <v>49</v>
      </c>
      <c r="AD14" s="12" t="s">
        <v>50</v>
      </c>
      <c r="AE14" s="12" t="s">
        <v>51</v>
      </c>
      <c r="AF14" s="475" t="s">
        <v>52</v>
      </c>
      <c r="AG14" s="475"/>
      <c r="AH14" s="475" t="s">
        <v>53</v>
      </c>
      <c r="AI14" s="475"/>
      <c r="AJ14" s="474"/>
    </row>
    <row r="15" spans="1:36" ht="16.5" x14ac:dyDescent="0.2">
      <c r="A15" s="473"/>
      <c r="B15" s="473"/>
      <c r="C15" s="473"/>
      <c r="D15" s="473"/>
      <c r="E15" s="473"/>
      <c r="F15" s="473"/>
      <c r="G15" s="473"/>
      <c r="H15" s="473"/>
      <c r="I15" s="473"/>
      <c r="J15" s="13" t="s">
        <v>16</v>
      </c>
      <c r="K15" s="14" t="s">
        <v>19</v>
      </c>
      <c r="L15" s="14" t="s">
        <v>21</v>
      </c>
      <c r="M15" s="14" t="s">
        <v>23</v>
      </c>
      <c r="N15" s="14" t="s">
        <v>25</v>
      </c>
      <c r="O15" s="14" t="s">
        <v>27</v>
      </c>
      <c r="P15" s="475"/>
      <c r="Q15" s="14" t="s">
        <v>30</v>
      </c>
      <c r="R15" s="14" t="s">
        <v>32</v>
      </c>
      <c r="S15" s="475"/>
      <c r="T15" s="14" t="s">
        <v>35</v>
      </c>
      <c r="U15" s="14" t="s">
        <v>37</v>
      </c>
      <c r="V15" s="14" t="s">
        <v>39</v>
      </c>
      <c r="W15" s="14" t="s">
        <v>41</v>
      </c>
      <c r="X15" s="14" t="s">
        <v>43</v>
      </c>
      <c r="Y15" s="12">
        <v>1.03320565</v>
      </c>
      <c r="Z15" s="12">
        <v>1.0332056499932174</v>
      </c>
      <c r="AA15" s="14" t="s">
        <v>43</v>
      </c>
      <c r="AB15" s="12" t="s">
        <v>24</v>
      </c>
      <c r="AC15" s="12" t="s">
        <v>54</v>
      </c>
      <c r="AD15" s="12" t="s">
        <v>55</v>
      </c>
      <c r="AE15" s="12" t="s">
        <v>56</v>
      </c>
      <c r="AF15" s="14" t="s">
        <v>57</v>
      </c>
      <c r="AG15" s="14" t="s">
        <v>58</v>
      </c>
      <c r="AH15" s="14" t="s">
        <v>57</v>
      </c>
      <c r="AI15" s="14" t="s">
        <v>58</v>
      </c>
      <c r="AJ15" s="474"/>
    </row>
    <row r="16" spans="1:36" ht="12.75" x14ac:dyDescent="0.2">
      <c r="A16" s="634" t="s">
        <v>60</v>
      </c>
      <c r="B16" s="634"/>
      <c r="C16" s="636" t="s">
        <v>61</v>
      </c>
      <c r="D16" s="636"/>
      <c r="E16" s="636"/>
      <c r="F16" s="636"/>
      <c r="G16" s="636"/>
      <c r="H16" s="636"/>
      <c r="I16" s="636"/>
      <c r="J16" s="19"/>
      <c r="K16" s="30">
        <v>3328.2799999999993</v>
      </c>
      <c r="L16" s="30">
        <v>13171.43</v>
      </c>
      <c r="M16" s="30">
        <v>173932.78000000006</v>
      </c>
      <c r="N16" s="30">
        <v>17968.169999999995</v>
      </c>
      <c r="O16" s="30">
        <v>994.99999999999989</v>
      </c>
      <c r="P16" s="30">
        <v>264680.73</v>
      </c>
      <c r="Q16" s="30">
        <v>9831.239999999998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278478.15000000008</v>
      </c>
      <c r="X16" s="30">
        <v>277589.47000000003</v>
      </c>
      <c r="Y16" s="31">
        <v>286806.98999999993</v>
      </c>
      <c r="Z16" s="31">
        <v>0</v>
      </c>
      <c r="AA16" s="31">
        <v>286806.98999999993</v>
      </c>
      <c r="AB16" s="32"/>
      <c r="AC16" s="32"/>
      <c r="AD16" s="32"/>
      <c r="AE16" s="32"/>
      <c r="AF16" s="30">
        <v>173932.78000000006</v>
      </c>
      <c r="AG16" s="30">
        <v>0</v>
      </c>
      <c r="AH16" s="30">
        <v>233625.22</v>
      </c>
      <c r="AI16" s="30"/>
    </row>
    <row r="17" spans="1:35" ht="12.75" x14ac:dyDescent="0.2">
      <c r="A17" s="635"/>
      <c r="B17" s="635"/>
      <c r="C17" s="637"/>
      <c r="D17" s="637"/>
      <c r="E17" s="637"/>
      <c r="F17" s="637"/>
      <c r="G17" s="637"/>
      <c r="H17" s="637"/>
      <c r="I17" s="637"/>
      <c r="J17" s="20"/>
      <c r="K17" s="33">
        <v>25507.789999999997</v>
      </c>
      <c r="L17" s="33">
        <v>3407.5699999999997</v>
      </c>
      <c r="M17" s="33">
        <v>14242.640000000001</v>
      </c>
      <c r="N17" s="33">
        <v>17987.350000000002</v>
      </c>
      <c r="O17" s="33">
        <v>875.56999999999994</v>
      </c>
      <c r="P17" s="33"/>
      <c r="Q17" s="33">
        <v>0</v>
      </c>
      <c r="R17" s="33">
        <v>0</v>
      </c>
      <c r="S17" s="33"/>
      <c r="T17" s="33">
        <v>274511.97000000003</v>
      </c>
      <c r="U17" s="33">
        <v>-151.49</v>
      </c>
      <c r="V17" s="33">
        <v>0</v>
      </c>
      <c r="W17" s="33">
        <v>0</v>
      </c>
      <c r="X17" s="33">
        <v>278478.15000000008</v>
      </c>
      <c r="Y17" s="34">
        <v>918.18</v>
      </c>
      <c r="Z17" s="34">
        <v>0</v>
      </c>
      <c r="AA17" s="34">
        <v>287725.17000000004</v>
      </c>
      <c r="AB17" s="35"/>
      <c r="AC17" s="35"/>
      <c r="AD17" s="35"/>
      <c r="AE17" s="35"/>
      <c r="AF17" s="33">
        <v>11266.53</v>
      </c>
      <c r="AG17" s="33">
        <v>0</v>
      </c>
      <c r="AH17" s="33">
        <v>0</v>
      </c>
      <c r="AI17" s="33"/>
    </row>
    <row r="18" spans="1:35" ht="12.75" x14ac:dyDescent="0.2">
      <c r="A18" s="638" t="s">
        <v>62</v>
      </c>
      <c r="B18" s="638"/>
      <c r="C18" s="639" t="s">
        <v>63</v>
      </c>
      <c r="D18" s="639"/>
      <c r="E18" s="639"/>
      <c r="F18" s="639"/>
      <c r="G18" s="639"/>
      <c r="H18" s="639"/>
      <c r="I18" s="639"/>
      <c r="J18" s="21"/>
      <c r="K18" s="36">
        <v>1374.3899999999999</v>
      </c>
      <c r="L18" s="36">
        <v>3556.0699999999997</v>
      </c>
      <c r="M18" s="36">
        <v>38200.509999999995</v>
      </c>
      <c r="N18" s="36">
        <v>8100.55</v>
      </c>
      <c r="O18" s="36">
        <v>426.73999999999995</v>
      </c>
      <c r="P18" s="36">
        <v>73165.490000000005</v>
      </c>
      <c r="Q18" s="36">
        <v>4216.4999999999991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78477.740000000005</v>
      </c>
      <c r="X18" s="36">
        <v>78096.59</v>
      </c>
      <c r="Y18" s="37">
        <v>80689.849999999977</v>
      </c>
      <c r="Z18" s="37">
        <v>0</v>
      </c>
      <c r="AA18" s="37">
        <v>80689.849999999977</v>
      </c>
      <c r="AB18" s="38"/>
      <c r="AC18" s="38"/>
      <c r="AD18" s="38"/>
      <c r="AE18" s="38"/>
      <c r="AF18" s="36">
        <v>38200.509999999995</v>
      </c>
      <c r="AG18" s="36">
        <v>0</v>
      </c>
      <c r="AH18" s="36">
        <v>0</v>
      </c>
      <c r="AI18" s="36">
        <v>0</v>
      </c>
    </row>
    <row r="19" spans="1:35" ht="12.75" x14ac:dyDescent="0.2">
      <c r="A19" s="638"/>
      <c r="B19" s="638"/>
      <c r="C19" s="639"/>
      <c r="D19" s="639"/>
      <c r="E19" s="639"/>
      <c r="F19" s="639"/>
      <c r="G19" s="639"/>
      <c r="H19" s="639"/>
      <c r="I19" s="639"/>
      <c r="J19" s="21"/>
      <c r="K19" s="36">
        <v>11239.36</v>
      </c>
      <c r="L19" s="36">
        <v>1162.1200000000001</v>
      </c>
      <c r="M19" s="36">
        <v>2636.59</v>
      </c>
      <c r="N19" s="36">
        <v>8630.1400000000012</v>
      </c>
      <c r="O19" s="36">
        <v>375.53</v>
      </c>
      <c r="P19" s="36"/>
      <c r="Q19" s="36">
        <v>0</v>
      </c>
      <c r="R19" s="36">
        <v>0</v>
      </c>
      <c r="S19" s="36"/>
      <c r="T19" s="36">
        <v>77381.989999999991</v>
      </c>
      <c r="U19" s="36">
        <v>-64.97999999999999</v>
      </c>
      <c r="V19" s="36">
        <v>0</v>
      </c>
      <c r="W19" s="36">
        <v>0</v>
      </c>
      <c r="X19" s="36">
        <v>78477.740000000005</v>
      </c>
      <c r="Y19" s="37">
        <v>393.81</v>
      </c>
      <c r="Z19" s="37">
        <v>0</v>
      </c>
      <c r="AA19" s="37">
        <v>81083.659999999989</v>
      </c>
      <c r="AB19" s="38"/>
      <c r="AC19" s="38"/>
      <c r="AD19" s="38"/>
      <c r="AE19" s="38"/>
      <c r="AF19" s="36">
        <v>2636.59</v>
      </c>
      <c r="AG19" s="36">
        <v>0</v>
      </c>
      <c r="AH19" s="36"/>
      <c r="AI19" s="36"/>
    </row>
    <row r="20" spans="1:35" ht="12.75" x14ac:dyDescent="0.2">
      <c r="A20" s="15">
        <v>1</v>
      </c>
      <c r="B20" s="16" t="s">
        <v>64</v>
      </c>
      <c r="C20" s="633" t="s">
        <v>65</v>
      </c>
      <c r="D20" s="633"/>
      <c r="E20" s="633"/>
      <c r="F20" s="633"/>
      <c r="G20" s="633"/>
      <c r="H20" s="633"/>
      <c r="I20" s="633"/>
      <c r="J20" s="22" t="s">
        <v>66</v>
      </c>
      <c r="K20" s="39">
        <v>235.98</v>
      </c>
      <c r="L20" s="39">
        <v>1539.2</v>
      </c>
      <c r="M20" s="39">
        <v>7574.71</v>
      </c>
      <c r="N20" s="39">
        <v>1481.05</v>
      </c>
      <c r="O20" s="39">
        <v>77.55</v>
      </c>
      <c r="P20" s="632">
        <v>14863.99</v>
      </c>
      <c r="Q20" s="39">
        <v>766.22</v>
      </c>
      <c r="R20" s="39"/>
      <c r="S20" s="632"/>
      <c r="T20" s="39"/>
      <c r="U20" s="39"/>
      <c r="V20" s="39"/>
      <c r="W20" s="39">
        <v>15852.85</v>
      </c>
      <c r="X20" s="39">
        <v>15783.59</v>
      </c>
      <c r="Y20" s="39">
        <v>16307.69</v>
      </c>
      <c r="Z20" s="39">
        <v>0</v>
      </c>
      <c r="AA20" s="39">
        <v>16307.69</v>
      </c>
      <c r="AB20" s="40">
        <v>1</v>
      </c>
      <c r="AC20" s="40">
        <v>1</v>
      </c>
      <c r="AD20" s="40">
        <v>1</v>
      </c>
      <c r="AE20" s="40">
        <v>1</v>
      </c>
      <c r="AF20" s="39">
        <v>7574.71</v>
      </c>
      <c r="AG20" s="39"/>
      <c r="AH20" s="39"/>
      <c r="AI20" s="39"/>
    </row>
    <row r="21" spans="1:35" ht="12.75" x14ac:dyDescent="0.2">
      <c r="A21" s="16"/>
      <c r="B21" s="16"/>
      <c r="C21" s="633"/>
      <c r="D21" s="633"/>
      <c r="E21" s="633"/>
      <c r="F21" s="633"/>
      <c r="G21" s="633"/>
      <c r="H21" s="633"/>
      <c r="I21" s="633"/>
      <c r="J21" s="23" t="s">
        <v>67</v>
      </c>
      <c r="K21" s="39">
        <v>1909.67</v>
      </c>
      <c r="L21" s="39">
        <v>343.91</v>
      </c>
      <c r="M21" s="39">
        <v>638.54</v>
      </c>
      <c r="N21" s="39">
        <v>1575.03</v>
      </c>
      <c r="O21" s="39">
        <v>68.239999999999995</v>
      </c>
      <c r="P21" s="632"/>
      <c r="Q21" s="39"/>
      <c r="R21" s="39"/>
      <c r="S21" s="632"/>
      <c r="T21" s="39">
        <v>15630.21</v>
      </c>
      <c r="U21" s="39">
        <v>-11.81</v>
      </c>
      <c r="V21" s="39"/>
      <c r="W21" s="39"/>
      <c r="X21" s="39">
        <v>15852.85</v>
      </c>
      <c r="Y21" s="40">
        <v>71.56</v>
      </c>
      <c r="Z21" s="40">
        <v>0</v>
      </c>
      <c r="AA21" s="39">
        <v>16379.25</v>
      </c>
      <c r="AB21" s="40">
        <v>1</v>
      </c>
      <c r="AC21" s="40">
        <v>1</v>
      </c>
      <c r="AD21" s="40">
        <v>3.4409999999999998</v>
      </c>
      <c r="AE21" s="40">
        <v>3.0280800000000001</v>
      </c>
      <c r="AF21" s="39">
        <v>638.54</v>
      </c>
      <c r="AG21" s="39"/>
      <c r="AH21" s="39"/>
      <c r="AI21" s="39"/>
    </row>
    <row r="22" spans="1:35" ht="12.75" x14ac:dyDescent="0.2">
      <c r="A22" s="15">
        <v>2</v>
      </c>
      <c r="B22" s="16" t="s">
        <v>68</v>
      </c>
      <c r="C22" s="633" t="s">
        <v>69</v>
      </c>
      <c r="D22" s="633"/>
      <c r="E22" s="633"/>
      <c r="F22" s="633"/>
      <c r="G22" s="633"/>
      <c r="H22" s="633"/>
      <c r="I22" s="633"/>
      <c r="J22" s="24" t="s">
        <v>70</v>
      </c>
      <c r="K22" s="39">
        <v>52.71</v>
      </c>
      <c r="L22" s="39">
        <v>91.61</v>
      </c>
      <c r="M22" s="39">
        <v>628.80999999999995</v>
      </c>
      <c r="N22" s="39">
        <v>320.51</v>
      </c>
      <c r="O22" s="39">
        <v>16.77</v>
      </c>
      <c r="P22" s="632">
        <v>1925.14</v>
      </c>
      <c r="Q22" s="39">
        <v>165.68</v>
      </c>
      <c r="R22" s="39"/>
      <c r="S22" s="632"/>
      <c r="T22" s="39"/>
      <c r="U22" s="39"/>
      <c r="V22" s="39"/>
      <c r="W22" s="39">
        <v>2119.63</v>
      </c>
      <c r="X22" s="39">
        <v>2104.65</v>
      </c>
      <c r="Y22" s="39">
        <v>2174.54</v>
      </c>
      <c r="Z22" s="39">
        <v>0</v>
      </c>
      <c r="AA22" s="39">
        <v>2174.54</v>
      </c>
      <c r="AB22" s="40">
        <v>1</v>
      </c>
      <c r="AC22" s="40">
        <v>1</v>
      </c>
      <c r="AD22" s="40">
        <v>1</v>
      </c>
      <c r="AE22" s="40">
        <v>1</v>
      </c>
      <c r="AF22" s="39">
        <v>628.80999999999995</v>
      </c>
      <c r="AG22" s="39"/>
      <c r="AH22" s="39"/>
      <c r="AI22" s="39"/>
    </row>
    <row r="23" spans="1:35" ht="12.75" x14ac:dyDescent="0.2">
      <c r="A23" s="16"/>
      <c r="B23" s="16"/>
      <c r="C23" s="633"/>
      <c r="D23" s="633"/>
      <c r="E23" s="633"/>
      <c r="F23" s="633"/>
      <c r="G23" s="633"/>
      <c r="H23" s="633"/>
      <c r="I23" s="633"/>
      <c r="J23" s="23" t="s">
        <v>71</v>
      </c>
      <c r="K23" s="39">
        <v>467.43</v>
      </c>
      <c r="L23" s="39">
        <v>19.86</v>
      </c>
      <c r="M23" s="39">
        <v>46.48</v>
      </c>
      <c r="N23" s="39">
        <v>338.77</v>
      </c>
      <c r="O23" s="39">
        <v>14.76</v>
      </c>
      <c r="P23" s="632"/>
      <c r="Q23" s="39"/>
      <c r="R23" s="39"/>
      <c r="S23" s="632"/>
      <c r="T23" s="39">
        <v>2090.8200000000002</v>
      </c>
      <c r="U23" s="39">
        <v>-2.5499999999999998</v>
      </c>
      <c r="V23" s="39"/>
      <c r="W23" s="39"/>
      <c r="X23" s="39">
        <v>2119.63</v>
      </c>
      <c r="Y23" s="40">
        <v>15.48</v>
      </c>
      <c r="Z23" s="40">
        <v>0</v>
      </c>
      <c r="AA23" s="39">
        <v>2190.02</v>
      </c>
      <c r="AB23" s="40">
        <v>1</v>
      </c>
      <c r="AC23" s="40">
        <v>1</v>
      </c>
      <c r="AD23" s="40">
        <v>3.4409999999999998</v>
      </c>
      <c r="AE23" s="40">
        <v>3.0280800000000001</v>
      </c>
      <c r="AF23" s="39">
        <v>46.48</v>
      </c>
      <c r="AG23" s="39"/>
      <c r="AH23" s="39"/>
      <c r="AI23" s="39"/>
    </row>
    <row r="24" spans="1:35" ht="12.75" x14ac:dyDescent="0.2">
      <c r="A24" s="15">
        <v>3</v>
      </c>
      <c r="B24" s="16" t="s">
        <v>72</v>
      </c>
      <c r="C24" s="633" t="s">
        <v>73</v>
      </c>
      <c r="D24" s="633"/>
      <c r="E24" s="633"/>
      <c r="F24" s="633"/>
      <c r="G24" s="633"/>
      <c r="H24" s="633"/>
      <c r="I24" s="633"/>
      <c r="J24" s="24" t="s">
        <v>74</v>
      </c>
      <c r="K24" s="39">
        <v>168.43</v>
      </c>
      <c r="L24" s="39">
        <v>891.83</v>
      </c>
      <c r="M24" s="39">
        <v>17268.12</v>
      </c>
      <c r="N24" s="39">
        <v>902.65</v>
      </c>
      <c r="O24" s="39">
        <v>49.82</v>
      </c>
      <c r="P24" s="632">
        <v>22459.65</v>
      </c>
      <c r="Q24" s="39">
        <v>492.26</v>
      </c>
      <c r="R24" s="39"/>
      <c r="S24" s="632"/>
      <c r="T24" s="39"/>
      <c r="U24" s="39"/>
      <c r="V24" s="39"/>
      <c r="W24" s="39">
        <v>23288.6</v>
      </c>
      <c r="X24" s="39">
        <v>23244.1</v>
      </c>
      <c r="Y24" s="39">
        <v>24015.94</v>
      </c>
      <c r="Z24" s="39">
        <v>0</v>
      </c>
      <c r="AA24" s="39">
        <v>24015.94</v>
      </c>
      <c r="AB24" s="40">
        <v>1</v>
      </c>
      <c r="AC24" s="40">
        <v>1</v>
      </c>
      <c r="AD24" s="40">
        <v>1</v>
      </c>
      <c r="AE24" s="40">
        <v>1</v>
      </c>
      <c r="AF24" s="39">
        <v>17268.12</v>
      </c>
      <c r="AG24" s="39"/>
      <c r="AH24" s="39"/>
      <c r="AI24" s="39"/>
    </row>
    <row r="25" spans="1:35" ht="12.75" x14ac:dyDescent="0.2">
      <c r="A25" s="16"/>
      <c r="B25" s="16"/>
      <c r="C25" s="633"/>
      <c r="D25" s="633"/>
      <c r="E25" s="633"/>
      <c r="F25" s="633"/>
      <c r="G25" s="633"/>
      <c r="H25" s="633"/>
      <c r="I25" s="633"/>
      <c r="J25" s="23" t="s">
        <v>75</v>
      </c>
      <c r="K25" s="39">
        <v>1274.24</v>
      </c>
      <c r="L25" s="39">
        <v>173.57</v>
      </c>
      <c r="M25" s="39">
        <v>1052.43</v>
      </c>
      <c r="N25" s="39">
        <v>976.72</v>
      </c>
      <c r="O25" s="39">
        <v>43.84</v>
      </c>
      <c r="P25" s="632"/>
      <c r="Q25" s="39"/>
      <c r="R25" s="39"/>
      <c r="S25" s="632"/>
      <c r="T25" s="39">
        <v>22951.91</v>
      </c>
      <c r="U25" s="39">
        <v>-7.59</v>
      </c>
      <c r="V25" s="39"/>
      <c r="W25" s="39"/>
      <c r="X25" s="39">
        <v>23288.6</v>
      </c>
      <c r="Y25" s="40">
        <v>45.98</v>
      </c>
      <c r="Z25" s="40">
        <v>0</v>
      </c>
      <c r="AA25" s="39">
        <v>24061.919999999998</v>
      </c>
      <c r="AB25" s="40">
        <v>1</v>
      </c>
      <c r="AC25" s="40">
        <v>1</v>
      </c>
      <c r="AD25" s="40">
        <v>3.4409999999999998</v>
      </c>
      <c r="AE25" s="40">
        <v>3.0280800000000001</v>
      </c>
      <c r="AF25" s="39">
        <v>1052.43</v>
      </c>
      <c r="AG25" s="39"/>
      <c r="AH25" s="39"/>
      <c r="AI25" s="39"/>
    </row>
    <row r="26" spans="1:35" ht="12.75" x14ac:dyDescent="0.2">
      <c r="A26" s="15">
        <v>4</v>
      </c>
      <c r="B26" s="16" t="s">
        <v>76</v>
      </c>
      <c r="C26" s="633" t="s">
        <v>77</v>
      </c>
      <c r="D26" s="633"/>
      <c r="E26" s="633"/>
      <c r="F26" s="633"/>
      <c r="G26" s="633"/>
      <c r="H26" s="633"/>
      <c r="I26" s="633"/>
      <c r="J26" s="24" t="s">
        <v>78</v>
      </c>
      <c r="K26" s="39">
        <v>11.19</v>
      </c>
      <c r="L26" s="39">
        <v>177.27</v>
      </c>
      <c r="M26" s="39">
        <v>761.63</v>
      </c>
      <c r="N26" s="39">
        <v>63.86</v>
      </c>
      <c r="O26" s="39">
        <v>3.34</v>
      </c>
      <c r="P26" s="632">
        <v>1204.3399999999999</v>
      </c>
      <c r="Q26" s="39">
        <v>33.03</v>
      </c>
      <c r="R26" s="39"/>
      <c r="S26" s="632"/>
      <c r="T26" s="39"/>
      <c r="U26" s="39"/>
      <c r="V26" s="39"/>
      <c r="W26" s="39">
        <v>1255.42</v>
      </c>
      <c r="X26" s="39">
        <v>1252.44</v>
      </c>
      <c r="Y26" s="39">
        <v>1294.03</v>
      </c>
      <c r="Z26" s="39">
        <v>0</v>
      </c>
      <c r="AA26" s="39">
        <v>1294.03</v>
      </c>
      <c r="AB26" s="40">
        <v>1</v>
      </c>
      <c r="AC26" s="40">
        <v>1</v>
      </c>
      <c r="AD26" s="40">
        <v>1</v>
      </c>
      <c r="AE26" s="40">
        <v>1</v>
      </c>
      <c r="AF26" s="39">
        <v>761.63</v>
      </c>
      <c r="AG26" s="39"/>
      <c r="AH26" s="39"/>
      <c r="AI26" s="39"/>
    </row>
    <row r="27" spans="1:35" ht="12.75" x14ac:dyDescent="0.2">
      <c r="A27" s="16"/>
      <c r="B27" s="16"/>
      <c r="C27" s="633"/>
      <c r="D27" s="633"/>
      <c r="E27" s="633"/>
      <c r="F27" s="633"/>
      <c r="G27" s="633"/>
      <c r="H27" s="633"/>
      <c r="I27" s="633"/>
      <c r="J27" s="23" t="s">
        <v>79</v>
      </c>
      <c r="K27" s="39">
        <v>66.92</v>
      </c>
      <c r="L27" s="39">
        <v>30.24</v>
      </c>
      <c r="M27" s="39">
        <v>60.47</v>
      </c>
      <c r="N27" s="39">
        <v>67.91</v>
      </c>
      <c r="O27" s="39">
        <v>2.94</v>
      </c>
      <c r="P27" s="632"/>
      <c r="Q27" s="39"/>
      <c r="R27" s="39"/>
      <c r="S27" s="632"/>
      <c r="T27" s="39">
        <v>1237.3699999999999</v>
      </c>
      <c r="U27" s="39">
        <v>-0.51</v>
      </c>
      <c r="V27" s="39"/>
      <c r="W27" s="39"/>
      <c r="X27" s="39">
        <v>1255.42</v>
      </c>
      <c r="Y27" s="40">
        <v>3.08</v>
      </c>
      <c r="Z27" s="40">
        <v>0</v>
      </c>
      <c r="AA27" s="39">
        <v>1297.1099999999999</v>
      </c>
      <c r="AB27" s="40">
        <v>1</v>
      </c>
      <c r="AC27" s="40">
        <v>1</v>
      </c>
      <c r="AD27" s="40">
        <v>3.4409999999999998</v>
      </c>
      <c r="AE27" s="40">
        <v>3.0280800000000001</v>
      </c>
      <c r="AF27" s="39">
        <v>60.47</v>
      </c>
      <c r="AG27" s="39"/>
      <c r="AH27" s="39"/>
      <c r="AI27" s="39"/>
    </row>
    <row r="28" spans="1:35" ht="12.75" x14ac:dyDescent="0.2">
      <c r="A28" s="15">
        <v>5</v>
      </c>
      <c r="B28" s="16" t="s">
        <v>80</v>
      </c>
      <c r="C28" s="633" t="s">
        <v>81</v>
      </c>
      <c r="D28" s="633"/>
      <c r="E28" s="633"/>
      <c r="F28" s="633"/>
      <c r="G28" s="633"/>
      <c r="H28" s="633"/>
      <c r="I28" s="633"/>
      <c r="J28" s="24" t="s">
        <v>82</v>
      </c>
      <c r="K28" s="39">
        <v>450.01</v>
      </c>
      <c r="L28" s="39">
        <v>564.01</v>
      </c>
      <c r="M28" s="39">
        <v>2890.77</v>
      </c>
      <c r="N28" s="39">
        <v>2641.46</v>
      </c>
      <c r="O28" s="39">
        <v>138.30000000000001</v>
      </c>
      <c r="P28" s="632">
        <v>13000.35</v>
      </c>
      <c r="Q28" s="39">
        <v>1366.55</v>
      </c>
      <c r="R28" s="39"/>
      <c r="S28" s="632"/>
      <c r="T28" s="39"/>
      <c r="U28" s="39"/>
      <c r="V28" s="39"/>
      <c r="W28" s="39">
        <v>14561.34</v>
      </c>
      <c r="X28" s="39">
        <v>14437.81</v>
      </c>
      <c r="Y28" s="39">
        <v>14917.23</v>
      </c>
      <c r="Z28" s="39">
        <v>0</v>
      </c>
      <c r="AA28" s="39">
        <v>14917.23</v>
      </c>
      <c r="AB28" s="40">
        <v>1</v>
      </c>
      <c r="AC28" s="40">
        <v>1</v>
      </c>
      <c r="AD28" s="40">
        <v>1</v>
      </c>
      <c r="AE28" s="40">
        <v>1</v>
      </c>
      <c r="AF28" s="39">
        <v>2890.77</v>
      </c>
      <c r="AG28" s="39"/>
      <c r="AH28" s="39"/>
      <c r="AI28" s="39"/>
    </row>
    <row r="29" spans="1:35" ht="12.75" x14ac:dyDescent="0.2">
      <c r="A29" s="16"/>
      <c r="B29" s="16"/>
      <c r="C29" s="633"/>
      <c r="D29" s="633"/>
      <c r="E29" s="633"/>
      <c r="F29" s="633"/>
      <c r="G29" s="633"/>
      <c r="H29" s="633"/>
      <c r="I29" s="633"/>
      <c r="J29" s="23" t="s">
        <v>83</v>
      </c>
      <c r="K29" s="39">
        <v>3612.29</v>
      </c>
      <c r="L29" s="39">
        <v>406.97</v>
      </c>
      <c r="M29" s="39">
        <v>222.75</v>
      </c>
      <c r="N29" s="39">
        <v>2809.06</v>
      </c>
      <c r="O29" s="39">
        <v>121.71</v>
      </c>
      <c r="P29" s="632"/>
      <c r="Q29" s="39"/>
      <c r="R29" s="39"/>
      <c r="S29" s="632"/>
      <c r="T29" s="39">
        <v>14366.9</v>
      </c>
      <c r="U29" s="39">
        <v>-21.06</v>
      </c>
      <c r="V29" s="39"/>
      <c r="W29" s="39"/>
      <c r="X29" s="39">
        <v>14561.34</v>
      </c>
      <c r="Y29" s="40">
        <v>127.63</v>
      </c>
      <c r="Z29" s="40">
        <v>0</v>
      </c>
      <c r="AA29" s="39">
        <v>15044.86</v>
      </c>
      <c r="AB29" s="40">
        <v>1</v>
      </c>
      <c r="AC29" s="40">
        <v>1</v>
      </c>
      <c r="AD29" s="40">
        <v>3.4409999999999998</v>
      </c>
      <c r="AE29" s="40">
        <v>3.0280800000000001</v>
      </c>
      <c r="AF29" s="39">
        <v>222.75</v>
      </c>
      <c r="AG29" s="39"/>
      <c r="AH29" s="39"/>
      <c r="AI29" s="39"/>
    </row>
    <row r="30" spans="1:35" ht="12.75" x14ac:dyDescent="0.2">
      <c r="A30" s="15">
        <v>6</v>
      </c>
      <c r="B30" s="16" t="s">
        <v>84</v>
      </c>
      <c r="C30" s="633" t="s">
        <v>85</v>
      </c>
      <c r="D30" s="633"/>
      <c r="E30" s="633"/>
      <c r="F30" s="633"/>
      <c r="G30" s="633"/>
      <c r="H30" s="633"/>
      <c r="I30" s="633"/>
      <c r="J30" s="24" t="s">
        <v>86</v>
      </c>
      <c r="K30" s="39">
        <v>12.16</v>
      </c>
      <c r="L30" s="39">
        <v>2.56</v>
      </c>
      <c r="M30" s="39">
        <v>2148.25</v>
      </c>
      <c r="N30" s="39">
        <v>58.94</v>
      </c>
      <c r="O30" s="39">
        <v>3.09</v>
      </c>
      <c r="P30" s="632">
        <v>2506.5700000000002</v>
      </c>
      <c r="Q30" s="39">
        <v>30.49</v>
      </c>
      <c r="R30" s="39"/>
      <c r="S30" s="632"/>
      <c r="T30" s="39"/>
      <c r="U30" s="39"/>
      <c r="V30" s="39"/>
      <c r="W30" s="39">
        <v>2574.65</v>
      </c>
      <c r="X30" s="39">
        <v>2571.89</v>
      </c>
      <c r="Y30" s="39">
        <v>2657.29</v>
      </c>
      <c r="Z30" s="39">
        <v>0</v>
      </c>
      <c r="AA30" s="39">
        <v>2657.29</v>
      </c>
      <c r="AB30" s="40">
        <v>1</v>
      </c>
      <c r="AC30" s="40">
        <v>1</v>
      </c>
      <c r="AD30" s="40">
        <v>1</v>
      </c>
      <c r="AE30" s="40">
        <v>1</v>
      </c>
      <c r="AF30" s="39">
        <v>2148.25</v>
      </c>
      <c r="AG30" s="39"/>
      <c r="AH30" s="39"/>
      <c r="AI30" s="39"/>
    </row>
    <row r="31" spans="1:35" ht="12.75" x14ac:dyDescent="0.2">
      <c r="A31" s="16"/>
      <c r="B31" s="16"/>
      <c r="C31" s="633"/>
      <c r="D31" s="633"/>
      <c r="E31" s="633"/>
      <c r="F31" s="633"/>
      <c r="G31" s="633"/>
      <c r="H31" s="633"/>
      <c r="I31" s="633"/>
      <c r="J31" s="23" t="s">
        <v>87</v>
      </c>
      <c r="K31" s="39">
        <v>89.69</v>
      </c>
      <c r="L31" s="39"/>
      <c r="M31" s="39">
        <v>138.63</v>
      </c>
      <c r="N31" s="39">
        <v>62.69</v>
      </c>
      <c r="O31" s="39">
        <v>2.72</v>
      </c>
      <c r="P31" s="632"/>
      <c r="Q31" s="39"/>
      <c r="R31" s="39"/>
      <c r="S31" s="632"/>
      <c r="T31" s="39">
        <v>2537.06</v>
      </c>
      <c r="U31" s="39">
        <v>-0.47</v>
      </c>
      <c r="V31" s="39"/>
      <c r="W31" s="39"/>
      <c r="X31" s="39">
        <v>2574.65</v>
      </c>
      <c r="Y31" s="40">
        <v>2.85</v>
      </c>
      <c r="Z31" s="40">
        <v>0</v>
      </c>
      <c r="AA31" s="39">
        <v>2660.14</v>
      </c>
      <c r="AB31" s="40">
        <v>1</v>
      </c>
      <c r="AC31" s="40">
        <v>1</v>
      </c>
      <c r="AD31" s="40">
        <v>3.4409999999999998</v>
      </c>
      <c r="AE31" s="40">
        <v>3.0280800000000001</v>
      </c>
      <c r="AF31" s="39">
        <v>138.63</v>
      </c>
      <c r="AG31" s="39"/>
      <c r="AH31" s="39"/>
      <c r="AI31" s="39"/>
    </row>
    <row r="32" spans="1:35" ht="12.75" x14ac:dyDescent="0.2">
      <c r="A32" s="15">
        <v>7</v>
      </c>
      <c r="B32" s="16" t="s">
        <v>88</v>
      </c>
      <c r="C32" s="633" t="s">
        <v>89</v>
      </c>
      <c r="D32" s="633"/>
      <c r="E32" s="633"/>
      <c r="F32" s="633"/>
      <c r="G32" s="633"/>
      <c r="H32" s="633"/>
      <c r="I32" s="633"/>
      <c r="J32" s="24" t="s">
        <v>82</v>
      </c>
      <c r="K32" s="39">
        <v>246.31</v>
      </c>
      <c r="L32" s="39">
        <v>233.98</v>
      </c>
      <c r="M32" s="39">
        <v>2252.77</v>
      </c>
      <c r="N32" s="39">
        <v>1540.62</v>
      </c>
      <c r="O32" s="39">
        <v>80.66</v>
      </c>
      <c r="P32" s="632">
        <v>8164.22</v>
      </c>
      <c r="Q32" s="39">
        <v>797.03</v>
      </c>
      <c r="R32" s="39"/>
      <c r="S32" s="632"/>
      <c r="T32" s="39"/>
      <c r="U32" s="39"/>
      <c r="V32" s="39"/>
      <c r="W32" s="39">
        <v>9083.39</v>
      </c>
      <c r="X32" s="39">
        <v>9011.34</v>
      </c>
      <c r="Y32" s="39">
        <v>9310.57</v>
      </c>
      <c r="Z32" s="39">
        <v>0</v>
      </c>
      <c r="AA32" s="39">
        <v>9310.57</v>
      </c>
      <c r="AB32" s="40">
        <v>1</v>
      </c>
      <c r="AC32" s="40">
        <v>1</v>
      </c>
      <c r="AD32" s="40">
        <v>1</v>
      </c>
      <c r="AE32" s="40">
        <v>1</v>
      </c>
      <c r="AF32" s="39">
        <v>2252.77</v>
      </c>
      <c r="AG32" s="39"/>
      <c r="AH32" s="39"/>
      <c r="AI32" s="39"/>
    </row>
    <row r="33" spans="1:35" ht="12.75" x14ac:dyDescent="0.2">
      <c r="A33" s="16"/>
      <c r="B33" s="16"/>
      <c r="C33" s="633"/>
      <c r="D33" s="633"/>
      <c r="E33" s="633"/>
      <c r="F33" s="633"/>
      <c r="G33" s="633"/>
      <c r="H33" s="633"/>
      <c r="I33" s="633"/>
      <c r="J33" s="23" t="s">
        <v>90</v>
      </c>
      <c r="K33" s="39">
        <v>2168.85</v>
      </c>
      <c r="L33" s="39">
        <v>175.37</v>
      </c>
      <c r="M33" s="39">
        <v>177.98</v>
      </c>
      <c r="N33" s="39">
        <v>1638.38</v>
      </c>
      <c r="O33" s="39">
        <v>70.98</v>
      </c>
      <c r="P33" s="632"/>
      <c r="Q33" s="39"/>
      <c r="R33" s="39"/>
      <c r="S33" s="632"/>
      <c r="T33" s="39">
        <v>8961.25</v>
      </c>
      <c r="U33" s="39">
        <v>-12.28</v>
      </c>
      <c r="V33" s="39"/>
      <c r="W33" s="39"/>
      <c r="X33" s="39">
        <v>9083.39</v>
      </c>
      <c r="Y33" s="40">
        <v>74.44</v>
      </c>
      <c r="Z33" s="40">
        <v>0</v>
      </c>
      <c r="AA33" s="39">
        <v>9385.01</v>
      </c>
      <c r="AB33" s="40">
        <v>1</v>
      </c>
      <c r="AC33" s="40">
        <v>1</v>
      </c>
      <c r="AD33" s="40">
        <v>3.4409999999999998</v>
      </c>
      <c r="AE33" s="40">
        <v>3.0280800000000001</v>
      </c>
      <c r="AF33" s="39">
        <v>177.98</v>
      </c>
      <c r="AG33" s="39"/>
      <c r="AH33" s="39"/>
      <c r="AI33" s="39"/>
    </row>
    <row r="34" spans="1:35" ht="12.75" x14ac:dyDescent="0.2">
      <c r="A34" s="15">
        <v>8</v>
      </c>
      <c r="B34" s="16" t="s">
        <v>91</v>
      </c>
      <c r="C34" s="633" t="s">
        <v>92</v>
      </c>
      <c r="D34" s="633"/>
      <c r="E34" s="633"/>
      <c r="F34" s="633"/>
      <c r="G34" s="633"/>
      <c r="H34" s="633"/>
      <c r="I34" s="633"/>
      <c r="J34" s="24" t="s">
        <v>82</v>
      </c>
      <c r="K34" s="39">
        <v>191.33</v>
      </c>
      <c r="L34" s="39">
        <v>43.43</v>
      </c>
      <c r="M34" s="39">
        <v>4442.93</v>
      </c>
      <c r="N34" s="39">
        <v>1055.93</v>
      </c>
      <c r="O34" s="39">
        <v>55.29</v>
      </c>
      <c r="P34" s="632">
        <v>8648.2000000000007</v>
      </c>
      <c r="Q34" s="39">
        <v>546.28</v>
      </c>
      <c r="R34" s="39"/>
      <c r="S34" s="632"/>
      <c r="T34" s="39"/>
      <c r="U34" s="39"/>
      <c r="V34" s="39"/>
      <c r="W34" s="39">
        <v>9323.98</v>
      </c>
      <c r="X34" s="39">
        <v>9274.6</v>
      </c>
      <c r="Y34" s="39">
        <v>9582.57</v>
      </c>
      <c r="Z34" s="39">
        <v>0</v>
      </c>
      <c r="AA34" s="39">
        <v>9582.57</v>
      </c>
      <c r="AB34" s="40">
        <v>1</v>
      </c>
      <c r="AC34" s="40">
        <v>1</v>
      </c>
      <c r="AD34" s="40">
        <v>1</v>
      </c>
      <c r="AE34" s="40">
        <v>1</v>
      </c>
      <c r="AF34" s="39">
        <v>4442.93</v>
      </c>
      <c r="AG34" s="39"/>
      <c r="AH34" s="39"/>
      <c r="AI34" s="39"/>
    </row>
    <row r="35" spans="1:35" ht="12.75" x14ac:dyDescent="0.2">
      <c r="A35" s="16"/>
      <c r="B35" s="16"/>
      <c r="C35" s="633"/>
      <c r="D35" s="633"/>
      <c r="E35" s="633"/>
      <c r="F35" s="633"/>
      <c r="G35" s="633"/>
      <c r="H35" s="633"/>
      <c r="I35" s="633"/>
      <c r="J35" s="23" t="s">
        <v>93</v>
      </c>
      <c r="K35" s="39">
        <v>1597.02</v>
      </c>
      <c r="L35" s="39">
        <v>9.68</v>
      </c>
      <c r="M35" s="39">
        <v>282.02999999999997</v>
      </c>
      <c r="N35" s="39">
        <v>1122.92</v>
      </c>
      <c r="O35" s="39">
        <v>48.65</v>
      </c>
      <c r="P35" s="632"/>
      <c r="Q35" s="39"/>
      <c r="R35" s="39"/>
      <c r="S35" s="632"/>
      <c r="T35" s="39">
        <v>9194.4800000000014</v>
      </c>
      <c r="U35" s="39">
        <v>-8.42</v>
      </c>
      <c r="V35" s="39"/>
      <c r="W35" s="39"/>
      <c r="X35" s="39">
        <v>9323.98</v>
      </c>
      <c r="Y35" s="40">
        <v>51.02</v>
      </c>
      <c r="Z35" s="40">
        <v>0</v>
      </c>
      <c r="AA35" s="39">
        <v>9633.59</v>
      </c>
      <c r="AB35" s="40">
        <v>1</v>
      </c>
      <c r="AC35" s="40">
        <v>1</v>
      </c>
      <c r="AD35" s="40">
        <v>3.4409999999999998</v>
      </c>
      <c r="AE35" s="40">
        <v>3.0280800000000001</v>
      </c>
      <c r="AF35" s="39">
        <v>282.02999999999997</v>
      </c>
      <c r="AG35" s="39"/>
      <c r="AH35" s="39"/>
      <c r="AI35" s="39"/>
    </row>
    <row r="36" spans="1:35" ht="12.75" x14ac:dyDescent="0.2">
      <c r="A36" s="15">
        <v>9</v>
      </c>
      <c r="B36" s="16" t="s">
        <v>94</v>
      </c>
      <c r="C36" s="633" t="s">
        <v>95</v>
      </c>
      <c r="D36" s="633"/>
      <c r="E36" s="633"/>
      <c r="F36" s="633"/>
      <c r="G36" s="633"/>
      <c r="H36" s="633"/>
      <c r="I36" s="633"/>
      <c r="J36" s="24" t="s">
        <v>74</v>
      </c>
      <c r="K36" s="39">
        <v>2.33</v>
      </c>
      <c r="L36" s="39">
        <v>11.47</v>
      </c>
      <c r="M36" s="39">
        <v>156.49</v>
      </c>
      <c r="N36" s="39">
        <v>11.04</v>
      </c>
      <c r="O36" s="39">
        <v>0.64</v>
      </c>
      <c r="P36" s="632">
        <v>221.32</v>
      </c>
      <c r="Q36" s="39">
        <v>6.29</v>
      </c>
      <c r="R36" s="39"/>
      <c r="S36" s="632"/>
      <c r="T36" s="39"/>
      <c r="U36" s="39"/>
      <c r="V36" s="39"/>
      <c r="W36" s="39">
        <v>230.92</v>
      </c>
      <c r="X36" s="39">
        <v>230.36</v>
      </c>
      <c r="Y36" s="39">
        <v>238.01</v>
      </c>
      <c r="Z36" s="39">
        <v>0</v>
      </c>
      <c r="AA36" s="39">
        <v>238.01</v>
      </c>
      <c r="AB36" s="40">
        <v>1</v>
      </c>
      <c r="AC36" s="40">
        <v>1</v>
      </c>
      <c r="AD36" s="40">
        <v>1</v>
      </c>
      <c r="AE36" s="40">
        <v>1</v>
      </c>
      <c r="AF36" s="39">
        <v>156.49</v>
      </c>
      <c r="AG36" s="39"/>
      <c r="AH36" s="39"/>
      <c r="AI36" s="39"/>
    </row>
    <row r="37" spans="1:35" ht="12.75" x14ac:dyDescent="0.2">
      <c r="A37" s="16"/>
      <c r="B37" s="16"/>
      <c r="C37" s="633"/>
      <c r="D37" s="633"/>
      <c r="E37" s="633"/>
      <c r="F37" s="633"/>
      <c r="G37" s="633"/>
      <c r="H37" s="633"/>
      <c r="I37" s="633"/>
      <c r="J37" s="23" t="s">
        <v>96</v>
      </c>
      <c r="K37" s="39">
        <v>16.07</v>
      </c>
      <c r="L37" s="39">
        <v>2.44</v>
      </c>
      <c r="M37" s="39">
        <v>12.43</v>
      </c>
      <c r="N37" s="39">
        <v>12.62</v>
      </c>
      <c r="O37" s="39">
        <v>0.56000000000000005</v>
      </c>
      <c r="P37" s="632"/>
      <c r="Q37" s="39"/>
      <c r="R37" s="39"/>
      <c r="S37" s="632"/>
      <c r="T37" s="39">
        <v>227.60999999999999</v>
      </c>
      <c r="U37" s="39">
        <v>-0.1</v>
      </c>
      <c r="V37" s="39"/>
      <c r="W37" s="39"/>
      <c r="X37" s="39">
        <v>230.92</v>
      </c>
      <c r="Y37" s="40">
        <v>0.57999999999999996</v>
      </c>
      <c r="Z37" s="40">
        <v>0</v>
      </c>
      <c r="AA37" s="39">
        <v>238.59</v>
      </c>
      <c r="AB37" s="40">
        <v>1</v>
      </c>
      <c r="AC37" s="40">
        <v>1</v>
      </c>
      <c r="AD37" s="40">
        <v>3.4409999999999998</v>
      </c>
      <c r="AE37" s="40">
        <v>3.0280800000000001</v>
      </c>
      <c r="AF37" s="39">
        <v>12.43</v>
      </c>
      <c r="AG37" s="39"/>
      <c r="AH37" s="39"/>
      <c r="AI37" s="39"/>
    </row>
    <row r="38" spans="1:35" ht="12.75" x14ac:dyDescent="0.2">
      <c r="A38" s="15">
        <v>10</v>
      </c>
      <c r="B38" s="16" t="s">
        <v>91</v>
      </c>
      <c r="C38" s="633" t="s">
        <v>92</v>
      </c>
      <c r="D38" s="633"/>
      <c r="E38" s="633"/>
      <c r="F38" s="633"/>
      <c r="G38" s="633"/>
      <c r="H38" s="633"/>
      <c r="I38" s="633"/>
      <c r="J38" s="24" t="s">
        <v>82</v>
      </c>
      <c r="K38" s="39">
        <v>3.94</v>
      </c>
      <c r="L38" s="39">
        <v>0.71</v>
      </c>
      <c r="M38" s="39">
        <v>76.03</v>
      </c>
      <c r="N38" s="39">
        <v>24.49</v>
      </c>
      <c r="O38" s="39">
        <v>1.28</v>
      </c>
      <c r="P38" s="632">
        <v>171.71</v>
      </c>
      <c r="Q38" s="39">
        <v>12.67</v>
      </c>
      <c r="R38" s="39"/>
      <c r="S38" s="632"/>
      <c r="T38" s="39"/>
      <c r="U38" s="39"/>
      <c r="V38" s="39"/>
      <c r="W38" s="39">
        <v>186.96</v>
      </c>
      <c r="X38" s="39">
        <v>185.81</v>
      </c>
      <c r="Y38" s="39">
        <v>191.98</v>
      </c>
      <c r="Z38" s="39">
        <v>0</v>
      </c>
      <c r="AA38" s="39">
        <v>191.98</v>
      </c>
      <c r="AB38" s="40">
        <v>1</v>
      </c>
      <c r="AC38" s="40">
        <v>1</v>
      </c>
      <c r="AD38" s="40">
        <v>1</v>
      </c>
      <c r="AE38" s="40">
        <v>1</v>
      </c>
      <c r="AF38" s="39">
        <v>76.03</v>
      </c>
      <c r="AG38" s="39"/>
      <c r="AH38" s="39"/>
      <c r="AI38" s="39"/>
    </row>
    <row r="39" spans="1:35" ht="12.75" x14ac:dyDescent="0.2">
      <c r="A39" s="16"/>
      <c r="B39" s="16"/>
      <c r="C39" s="633"/>
      <c r="D39" s="633"/>
      <c r="E39" s="633"/>
      <c r="F39" s="633"/>
      <c r="G39" s="633"/>
      <c r="H39" s="633"/>
      <c r="I39" s="633"/>
      <c r="J39" s="23" t="s">
        <v>97</v>
      </c>
      <c r="K39" s="39">
        <v>37.18</v>
      </c>
      <c r="L39" s="39">
        <v>0.08</v>
      </c>
      <c r="M39" s="39">
        <v>4.8499999999999996</v>
      </c>
      <c r="N39" s="39">
        <v>26.04</v>
      </c>
      <c r="O39" s="39">
        <v>1.1299999999999999</v>
      </c>
      <c r="P39" s="632"/>
      <c r="Q39" s="39"/>
      <c r="R39" s="39"/>
      <c r="S39" s="632"/>
      <c r="T39" s="39">
        <v>184.38</v>
      </c>
      <c r="U39" s="39">
        <v>-0.19</v>
      </c>
      <c r="V39" s="39"/>
      <c r="W39" s="39"/>
      <c r="X39" s="39">
        <v>186.96</v>
      </c>
      <c r="Y39" s="40">
        <v>1.19</v>
      </c>
      <c r="Z39" s="40">
        <v>0</v>
      </c>
      <c r="AA39" s="39">
        <v>193.17</v>
      </c>
      <c r="AB39" s="40">
        <v>1</v>
      </c>
      <c r="AC39" s="40">
        <v>1</v>
      </c>
      <c r="AD39" s="40">
        <v>3.4409999999999998</v>
      </c>
      <c r="AE39" s="40">
        <v>3.0280800000000001</v>
      </c>
      <c r="AF39" s="39">
        <v>4.8499999999999996</v>
      </c>
      <c r="AG39" s="39"/>
      <c r="AH39" s="39"/>
      <c r="AI39" s="39"/>
    </row>
    <row r="40" spans="1:35" ht="12.75" x14ac:dyDescent="0.2">
      <c r="A40" s="638" t="s">
        <v>98</v>
      </c>
      <c r="B40" s="638"/>
      <c r="C40" s="639" t="s">
        <v>99</v>
      </c>
      <c r="D40" s="639"/>
      <c r="E40" s="639"/>
      <c r="F40" s="639"/>
      <c r="G40" s="639"/>
      <c r="H40" s="639"/>
      <c r="I40" s="639"/>
      <c r="J40" s="21"/>
      <c r="K40" s="36">
        <v>132.34</v>
      </c>
      <c r="L40" s="36">
        <v>11.83</v>
      </c>
      <c r="M40" s="36">
        <v>2414.98</v>
      </c>
      <c r="N40" s="36">
        <v>809.41000000000008</v>
      </c>
      <c r="O40" s="36">
        <v>38.24</v>
      </c>
      <c r="P40" s="36">
        <v>5368.0400000000009</v>
      </c>
      <c r="Q40" s="36">
        <v>377.86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5826.27</v>
      </c>
      <c r="X40" s="36">
        <v>5792.1200000000008</v>
      </c>
      <c r="Y40" s="37">
        <v>5984.4499999999989</v>
      </c>
      <c r="Z40" s="37">
        <v>0</v>
      </c>
      <c r="AA40" s="37">
        <v>5984.4499999999989</v>
      </c>
      <c r="AB40" s="38"/>
      <c r="AC40" s="38"/>
      <c r="AD40" s="38"/>
      <c r="AE40" s="38"/>
      <c r="AF40" s="36">
        <v>2414.98</v>
      </c>
      <c r="AG40" s="36">
        <v>0</v>
      </c>
      <c r="AH40" s="36">
        <v>0</v>
      </c>
      <c r="AI40" s="36">
        <v>0</v>
      </c>
    </row>
    <row r="41" spans="1:35" ht="12.75" x14ac:dyDescent="0.2">
      <c r="A41" s="638"/>
      <c r="B41" s="638"/>
      <c r="C41" s="639"/>
      <c r="D41" s="639"/>
      <c r="E41" s="639"/>
      <c r="F41" s="639"/>
      <c r="G41" s="639"/>
      <c r="H41" s="639"/>
      <c r="I41" s="639"/>
      <c r="J41" s="21"/>
      <c r="K41" s="36">
        <v>1109.77</v>
      </c>
      <c r="L41" s="36">
        <v>1.6</v>
      </c>
      <c r="M41" s="36">
        <v>167.29000000000002</v>
      </c>
      <c r="N41" s="36">
        <v>782.87</v>
      </c>
      <c r="O41" s="36">
        <v>33.65</v>
      </c>
      <c r="P41" s="36"/>
      <c r="Q41" s="36">
        <v>0</v>
      </c>
      <c r="R41" s="36">
        <v>0</v>
      </c>
      <c r="S41" s="36"/>
      <c r="T41" s="36">
        <v>5745.9</v>
      </c>
      <c r="U41" s="36">
        <v>-5.8100000000000005</v>
      </c>
      <c r="V41" s="36">
        <v>0</v>
      </c>
      <c r="W41" s="36">
        <v>0</v>
      </c>
      <c r="X41" s="36">
        <v>5826.27</v>
      </c>
      <c r="Y41" s="37">
        <v>35.270000000000003</v>
      </c>
      <c r="Z41" s="37">
        <v>0</v>
      </c>
      <c r="AA41" s="37">
        <v>6019.72</v>
      </c>
      <c r="AB41" s="38"/>
      <c r="AC41" s="38"/>
      <c r="AD41" s="38"/>
      <c r="AE41" s="38"/>
      <c r="AF41" s="36">
        <v>167.29000000000002</v>
      </c>
      <c r="AG41" s="36">
        <v>0</v>
      </c>
      <c r="AH41" s="36"/>
      <c r="AI41" s="36"/>
    </row>
    <row r="42" spans="1:35" ht="12.75" x14ac:dyDescent="0.2">
      <c r="A42" s="15">
        <v>11</v>
      </c>
      <c r="B42" s="16" t="s">
        <v>100</v>
      </c>
      <c r="C42" s="633" t="s">
        <v>101</v>
      </c>
      <c r="D42" s="633"/>
      <c r="E42" s="633"/>
      <c r="F42" s="633"/>
      <c r="G42" s="633"/>
      <c r="H42" s="633"/>
      <c r="I42" s="633"/>
      <c r="J42" s="24" t="s">
        <v>102</v>
      </c>
      <c r="K42" s="39">
        <v>0.65</v>
      </c>
      <c r="L42" s="39">
        <v>0.26</v>
      </c>
      <c r="M42" s="39">
        <v>139.19999999999999</v>
      </c>
      <c r="N42" s="39">
        <v>5.07</v>
      </c>
      <c r="O42" s="39">
        <v>0.22</v>
      </c>
      <c r="P42" s="632">
        <v>165.87</v>
      </c>
      <c r="Q42" s="39">
        <v>2.13</v>
      </c>
      <c r="R42" s="39"/>
      <c r="S42" s="632"/>
      <c r="T42" s="39"/>
      <c r="U42" s="39"/>
      <c r="V42" s="39"/>
      <c r="W42" s="39">
        <v>170.49</v>
      </c>
      <c r="X42" s="39">
        <v>170.3</v>
      </c>
      <c r="Y42" s="39">
        <v>175.95</v>
      </c>
      <c r="Z42" s="39">
        <v>0</v>
      </c>
      <c r="AA42" s="39">
        <v>175.95</v>
      </c>
      <c r="AB42" s="40">
        <v>1</v>
      </c>
      <c r="AC42" s="40">
        <v>1</v>
      </c>
      <c r="AD42" s="40">
        <v>1</v>
      </c>
      <c r="AE42" s="40">
        <v>1</v>
      </c>
      <c r="AF42" s="39">
        <v>139.19999999999999</v>
      </c>
      <c r="AG42" s="39"/>
      <c r="AH42" s="39"/>
      <c r="AI42" s="39"/>
    </row>
    <row r="43" spans="1:35" ht="12.75" x14ac:dyDescent="0.2">
      <c r="A43" s="16"/>
      <c r="B43" s="16"/>
      <c r="C43" s="633"/>
      <c r="D43" s="633"/>
      <c r="E43" s="633"/>
      <c r="F43" s="633"/>
      <c r="G43" s="633"/>
      <c r="H43" s="633"/>
      <c r="I43" s="633"/>
      <c r="J43" s="23" t="s">
        <v>103</v>
      </c>
      <c r="K43" s="39">
        <v>6.16</v>
      </c>
      <c r="L43" s="39">
        <v>0.11</v>
      </c>
      <c r="M43" s="39">
        <v>10.16</v>
      </c>
      <c r="N43" s="39">
        <v>4.6100000000000003</v>
      </c>
      <c r="O43" s="39">
        <v>0.19</v>
      </c>
      <c r="P43" s="632"/>
      <c r="Q43" s="39"/>
      <c r="R43" s="39"/>
      <c r="S43" s="632"/>
      <c r="T43" s="39">
        <v>168</v>
      </c>
      <c r="U43" s="39">
        <v>-0.03</v>
      </c>
      <c r="V43" s="39"/>
      <c r="W43" s="39"/>
      <c r="X43" s="39">
        <v>170.49</v>
      </c>
      <c r="Y43" s="40">
        <v>0.2</v>
      </c>
      <c r="Z43" s="40">
        <v>0</v>
      </c>
      <c r="AA43" s="39">
        <v>176.15</v>
      </c>
      <c r="AB43" s="40">
        <v>1</v>
      </c>
      <c r="AC43" s="40">
        <v>1</v>
      </c>
      <c r="AD43" s="40">
        <v>3.4409999999999998</v>
      </c>
      <c r="AE43" s="40">
        <v>3.0280800000000001</v>
      </c>
      <c r="AF43" s="39">
        <v>10.16</v>
      </c>
      <c r="AG43" s="39"/>
      <c r="AH43" s="39"/>
      <c r="AI43" s="39"/>
    </row>
    <row r="44" spans="1:35" ht="12.75" x14ac:dyDescent="0.2">
      <c r="A44" s="15">
        <v>12</v>
      </c>
      <c r="B44" s="16" t="s">
        <v>104</v>
      </c>
      <c r="C44" s="633" t="s">
        <v>105</v>
      </c>
      <c r="D44" s="633"/>
      <c r="E44" s="633"/>
      <c r="F44" s="633"/>
      <c r="G44" s="633"/>
      <c r="H44" s="633"/>
      <c r="I44" s="633"/>
      <c r="J44" s="24" t="s">
        <v>78</v>
      </c>
      <c r="K44" s="39">
        <v>30.43</v>
      </c>
      <c r="L44" s="39">
        <v>6.86</v>
      </c>
      <c r="M44" s="39">
        <v>1274.72</v>
      </c>
      <c r="N44" s="39">
        <v>161.49</v>
      </c>
      <c r="O44" s="39">
        <v>6.86</v>
      </c>
      <c r="P44" s="632">
        <v>1892.92</v>
      </c>
      <c r="Q44" s="39">
        <v>67.8</v>
      </c>
      <c r="R44" s="39"/>
      <c r="S44" s="632"/>
      <c r="T44" s="39"/>
      <c r="U44" s="39"/>
      <c r="V44" s="39"/>
      <c r="W44" s="39">
        <v>1989.09</v>
      </c>
      <c r="X44" s="39">
        <v>1982.96</v>
      </c>
      <c r="Y44" s="39">
        <v>2048.81</v>
      </c>
      <c r="Z44" s="39">
        <v>0</v>
      </c>
      <c r="AA44" s="39">
        <v>2048.81</v>
      </c>
      <c r="AB44" s="40">
        <v>1</v>
      </c>
      <c r="AC44" s="40">
        <v>1</v>
      </c>
      <c r="AD44" s="40">
        <v>1</v>
      </c>
      <c r="AE44" s="40">
        <v>1</v>
      </c>
      <c r="AF44" s="39">
        <v>1274.72</v>
      </c>
      <c r="AG44" s="39"/>
      <c r="AH44" s="39"/>
      <c r="AI44" s="39"/>
    </row>
    <row r="45" spans="1:35" ht="12.75" x14ac:dyDescent="0.2">
      <c r="A45" s="16"/>
      <c r="B45" s="16"/>
      <c r="C45" s="633"/>
      <c r="D45" s="633"/>
      <c r="E45" s="633"/>
      <c r="F45" s="633"/>
      <c r="G45" s="633"/>
      <c r="H45" s="633"/>
      <c r="I45" s="633"/>
      <c r="J45" s="23" t="s">
        <v>106</v>
      </c>
      <c r="K45" s="39">
        <v>199.41</v>
      </c>
      <c r="L45" s="39">
        <v>0.01</v>
      </c>
      <c r="M45" s="39">
        <v>91</v>
      </c>
      <c r="N45" s="39">
        <v>146.54</v>
      </c>
      <c r="O45" s="39">
        <v>6.04</v>
      </c>
      <c r="P45" s="632"/>
      <c r="Q45" s="39"/>
      <c r="R45" s="39"/>
      <c r="S45" s="632"/>
      <c r="T45" s="39">
        <v>1960.72</v>
      </c>
      <c r="U45" s="39">
        <v>-1.04</v>
      </c>
      <c r="V45" s="39"/>
      <c r="W45" s="39"/>
      <c r="X45" s="39">
        <v>1989.09</v>
      </c>
      <c r="Y45" s="40">
        <v>6.33</v>
      </c>
      <c r="Z45" s="40">
        <v>0</v>
      </c>
      <c r="AA45" s="39">
        <v>2055.14</v>
      </c>
      <c r="AB45" s="40">
        <v>1</v>
      </c>
      <c r="AC45" s="40">
        <v>1</v>
      </c>
      <c r="AD45" s="40">
        <v>3.4409999999999998</v>
      </c>
      <c r="AE45" s="40">
        <v>3.0280800000000001</v>
      </c>
      <c r="AF45" s="39">
        <v>91</v>
      </c>
      <c r="AG45" s="39"/>
      <c r="AH45" s="39"/>
      <c r="AI45" s="39"/>
    </row>
    <row r="46" spans="1:35" ht="12.75" x14ac:dyDescent="0.2">
      <c r="A46" s="15">
        <v>13</v>
      </c>
      <c r="B46" s="16" t="s">
        <v>107</v>
      </c>
      <c r="C46" s="633" t="s">
        <v>108</v>
      </c>
      <c r="D46" s="633"/>
      <c r="E46" s="633"/>
      <c r="F46" s="633"/>
      <c r="G46" s="633"/>
      <c r="H46" s="633"/>
      <c r="I46" s="633"/>
      <c r="J46" s="24" t="s">
        <v>78</v>
      </c>
      <c r="K46" s="39">
        <v>6.31</v>
      </c>
      <c r="L46" s="39">
        <v>0.04</v>
      </c>
      <c r="M46" s="39">
        <v>75.260000000000005</v>
      </c>
      <c r="N46" s="39">
        <v>41.58</v>
      </c>
      <c r="O46" s="39">
        <v>2.08</v>
      </c>
      <c r="P46" s="632">
        <v>217.62</v>
      </c>
      <c r="Q46" s="39">
        <v>20.6</v>
      </c>
      <c r="R46" s="39"/>
      <c r="S46" s="632"/>
      <c r="T46" s="39"/>
      <c r="U46" s="39"/>
      <c r="V46" s="39"/>
      <c r="W46" s="39">
        <v>241.47</v>
      </c>
      <c r="X46" s="39">
        <v>239.62</v>
      </c>
      <c r="Y46" s="39">
        <v>247.58</v>
      </c>
      <c r="Z46" s="39">
        <v>0</v>
      </c>
      <c r="AA46" s="39">
        <v>247.58</v>
      </c>
      <c r="AB46" s="40">
        <v>1</v>
      </c>
      <c r="AC46" s="40">
        <v>1</v>
      </c>
      <c r="AD46" s="40">
        <v>1</v>
      </c>
      <c r="AE46" s="40">
        <v>1</v>
      </c>
      <c r="AF46" s="39">
        <v>75.260000000000005</v>
      </c>
      <c r="AG46" s="39"/>
      <c r="AH46" s="39"/>
      <c r="AI46" s="39"/>
    </row>
    <row r="47" spans="1:35" ht="12.75" x14ac:dyDescent="0.2">
      <c r="A47" s="16"/>
      <c r="B47" s="16"/>
      <c r="C47" s="633"/>
      <c r="D47" s="633"/>
      <c r="E47" s="633"/>
      <c r="F47" s="633"/>
      <c r="G47" s="633"/>
      <c r="H47" s="633"/>
      <c r="I47" s="633"/>
      <c r="J47" s="23" t="s">
        <v>109</v>
      </c>
      <c r="K47" s="39">
        <v>60.59</v>
      </c>
      <c r="L47" s="39"/>
      <c r="M47" s="39">
        <v>5.94</v>
      </c>
      <c r="N47" s="39">
        <v>30.3</v>
      </c>
      <c r="O47" s="39">
        <v>1.83</v>
      </c>
      <c r="P47" s="632"/>
      <c r="Q47" s="39"/>
      <c r="R47" s="39"/>
      <c r="S47" s="632"/>
      <c r="T47" s="39">
        <v>238.22</v>
      </c>
      <c r="U47" s="39">
        <v>-0.32</v>
      </c>
      <c r="V47" s="39"/>
      <c r="W47" s="39"/>
      <c r="X47" s="39">
        <v>241.47</v>
      </c>
      <c r="Y47" s="40">
        <v>1.91</v>
      </c>
      <c r="Z47" s="40">
        <v>0</v>
      </c>
      <c r="AA47" s="39">
        <v>249.49</v>
      </c>
      <c r="AB47" s="40">
        <v>1</v>
      </c>
      <c r="AC47" s="40">
        <v>1</v>
      </c>
      <c r="AD47" s="40">
        <v>3.4409999999999998</v>
      </c>
      <c r="AE47" s="40">
        <v>3.0280800000000001</v>
      </c>
      <c r="AF47" s="39">
        <v>5.94</v>
      </c>
      <c r="AG47" s="39"/>
      <c r="AH47" s="39"/>
      <c r="AI47" s="39"/>
    </row>
    <row r="48" spans="1:35" ht="12.75" x14ac:dyDescent="0.2">
      <c r="A48" s="15">
        <v>14</v>
      </c>
      <c r="B48" s="16" t="s">
        <v>110</v>
      </c>
      <c r="C48" s="633" t="s">
        <v>111</v>
      </c>
      <c r="D48" s="633"/>
      <c r="E48" s="633"/>
      <c r="F48" s="633"/>
      <c r="G48" s="633"/>
      <c r="H48" s="633"/>
      <c r="I48" s="633"/>
      <c r="J48" s="24" t="s">
        <v>112</v>
      </c>
      <c r="K48" s="39">
        <v>3.31</v>
      </c>
      <c r="L48" s="39">
        <v>1.96</v>
      </c>
      <c r="M48" s="39">
        <v>167.12</v>
      </c>
      <c r="N48" s="39">
        <v>26.8</v>
      </c>
      <c r="O48" s="39">
        <v>1.1399999999999999</v>
      </c>
      <c r="P48" s="632">
        <v>266.73</v>
      </c>
      <c r="Q48" s="39">
        <v>11.25</v>
      </c>
      <c r="R48" s="39"/>
      <c r="S48" s="632"/>
      <c r="T48" s="39"/>
      <c r="U48" s="39"/>
      <c r="V48" s="39"/>
      <c r="W48" s="39">
        <v>281.98</v>
      </c>
      <c r="X48" s="39">
        <v>280.95999999999998</v>
      </c>
      <c r="Y48" s="39">
        <v>290.29000000000002</v>
      </c>
      <c r="Z48" s="39">
        <v>0</v>
      </c>
      <c r="AA48" s="39">
        <v>290.29000000000002</v>
      </c>
      <c r="AB48" s="40">
        <v>1</v>
      </c>
      <c r="AC48" s="40">
        <v>1</v>
      </c>
      <c r="AD48" s="40">
        <v>1</v>
      </c>
      <c r="AE48" s="40">
        <v>1</v>
      </c>
      <c r="AF48" s="39">
        <v>167.12</v>
      </c>
      <c r="AG48" s="39"/>
      <c r="AH48" s="39"/>
      <c r="AI48" s="39"/>
    </row>
    <row r="49" spans="1:35" ht="12.75" x14ac:dyDescent="0.2">
      <c r="A49" s="16"/>
      <c r="B49" s="16"/>
      <c r="C49" s="633"/>
      <c r="D49" s="633"/>
      <c r="E49" s="633"/>
      <c r="F49" s="633"/>
      <c r="G49" s="633"/>
      <c r="H49" s="633"/>
      <c r="I49" s="633"/>
      <c r="J49" s="23" t="s">
        <v>103</v>
      </c>
      <c r="K49" s="39">
        <v>32.42</v>
      </c>
      <c r="L49" s="39">
        <v>0.68</v>
      </c>
      <c r="M49" s="39">
        <v>11.97</v>
      </c>
      <c r="N49" s="39">
        <v>24.32</v>
      </c>
      <c r="O49" s="39">
        <v>1</v>
      </c>
      <c r="P49" s="632"/>
      <c r="Q49" s="39"/>
      <c r="R49" s="39"/>
      <c r="S49" s="632"/>
      <c r="T49" s="39">
        <v>277.98</v>
      </c>
      <c r="U49" s="39">
        <v>-0.17</v>
      </c>
      <c r="V49" s="39"/>
      <c r="W49" s="39"/>
      <c r="X49" s="39">
        <v>281.98</v>
      </c>
      <c r="Y49" s="40">
        <v>1.05</v>
      </c>
      <c r="Z49" s="40">
        <v>0</v>
      </c>
      <c r="AA49" s="39">
        <v>291.33999999999997</v>
      </c>
      <c r="AB49" s="40">
        <v>1</v>
      </c>
      <c r="AC49" s="40">
        <v>1</v>
      </c>
      <c r="AD49" s="40">
        <v>3.4409999999999998</v>
      </c>
      <c r="AE49" s="40">
        <v>3.0280800000000001</v>
      </c>
      <c r="AF49" s="39">
        <v>11.97</v>
      </c>
      <c r="AG49" s="39"/>
      <c r="AH49" s="39"/>
      <c r="AI49" s="39"/>
    </row>
    <row r="50" spans="1:35" ht="12.75" x14ac:dyDescent="0.2">
      <c r="A50" s="15">
        <v>15</v>
      </c>
      <c r="B50" s="16" t="s">
        <v>113</v>
      </c>
      <c r="C50" s="633" t="s">
        <v>114</v>
      </c>
      <c r="D50" s="633"/>
      <c r="E50" s="633"/>
      <c r="F50" s="633"/>
      <c r="G50" s="633"/>
      <c r="H50" s="633"/>
      <c r="I50" s="633"/>
      <c r="J50" s="24" t="s">
        <v>112</v>
      </c>
      <c r="K50" s="39">
        <v>1.77</v>
      </c>
      <c r="L50" s="39">
        <v>0.79</v>
      </c>
      <c r="M50" s="39">
        <v>105.07</v>
      </c>
      <c r="N50" s="39">
        <v>14.15</v>
      </c>
      <c r="O50" s="39">
        <v>0.6</v>
      </c>
      <c r="P50" s="632">
        <v>158.83000000000001</v>
      </c>
      <c r="Q50" s="39">
        <v>5.94</v>
      </c>
      <c r="R50" s="39"/>
      <c r="S50" s="632"/>
      <c r="T50" s="39"/>
      <c r="U50" s="39"/>
      <c r="V50" s="39"/>
      <c r="W50" s="39">
        <v>167.15</v>
      </c>
      <c r="X50" s="39">
        <v>166.61</v>
      </c>
      <c r="Y50" s="39">
        <v>172.14</v>
      </c>
      <c r="Z50" s="39">
        <v>0</v>
      </c>
      <c r="AA50" s="39">
        <v>172.14</v>
      </c>
      <c r="AB50" s="40">
        <v>1</v>
      </c>
      <c r="AC50" s="40">
        <v>1</v>
      </c>
      <c r="AD50" s="40">
        <v>1</v>
      </c>
      <c r="AE50" s="40">
        <v>1</v>
      </c>
      <c r="AF50" s="39">
        <v>105.07</v>
      </c>
      <c r="AG50" s="39"/>
      <c r="AH50" s="39"/>
      <c r="AI50" s="39"/>
    </row>
    <row r="51" spans="1:35" ht="12.75" x14ac:dyDescent="0.2">
      <c r="A51" s="16"/>
      <c r="B51" s="16"/>
      <c r="C51" s="633"/>
      <c r="D51" s="633"/>
      <c r="E51" s="633"/>
      <c r="F51" s="633"/>
      <c r="G51" s="633"/>
      <c r="H51" s="633"/>
      <c r="I51" s="633"/>
      <c r="J51" s="23" t="s">
        <v>103</v>
      </c>
      <c r="K51" s="39">
        <v>17.2</v>
      </c>
      <c r="L51" s="39">
        <v>0.27</v>
      </c>
      <c r="M51" s="39">
        <v>7.65</v>
      </c>
      <c r="N51" s="39">
        <v>12.84</v>
      </c>
      <c r="O51" s="39">
        <v>0.53</v>
      </c>
      <c r="P51" s="632"/>
      <c r="Q51" s="39"/>
      <c r="R51" s="39"/>
      <c r="S51" s="632"/>
      <c r="T51" s="39">
        <v>164.77</v>
      </c>
      <c r="U51" s="39">
        <v>-0.09</v>
      </c>
      <c r="V51" s="39"/>
      <c r="W51" s="39"/>
      <c r="X51" s="39">
        <v>167.15</v>
      </c>
      <c r="Y51" s="40">
        <v>0.56000000000000005</v>
      </c>
      <c r="Z51" s="40">
        <v>0</v>
      </c>
      <c r="AA51" s="39">
        <v>172.7</v>
      </c>
      <c r="AB51" s="40">
        <v>1</v>
      </c>
      <c r="AC51" s="40">
        <v>1</v>
      </c>
      <c r="AD51" s="40">
        <v>3.4409999999999998</v>
      </c>
      <c r="AE51" s="40">
        <v>3.0280800000000001</v>
      </c>
      <c r="AF51" s="39">
        <v>7.65</v>
      </c>
      <c r="AG51" s="39"/>
      <c r="AH51" s="39"/>
      <c r="AI51" s="39"/>
    </row>
    <row r="52" spans="1:35" ht="12.75" x14ac:dyDescent="0.2">
      <c r="A52" s="15">
        <v>16</v>
      </c>
      <c r="B52" s="16" t="s">
        <v>115</v>
      </c>
      <c r="C52" s="633" t="s">
        <v>105</v>
      </c>
      <c r="D52" s="633"/>
      <c r="E52" s="633"/>
      <c r="F52" s="633"/>
      <c r="G52" s="633"/>
      <c r="H52" s="633"/>
      <c r="I52" s="633"/>
      <c r="J52" s="24" t="s">
        <v>116</v>
      </c>
      <c r="K52" s="39">
        <v>64.81</v>
      </c>
      <c r="L52" s="39">
        <v>0.9</v>
      </c>
      <c r="M52" s="39">
        <v>344.66</v>
      </c>
      <c r="N52" s="39">
        <v>402.01</v>
      </c>
      <c r="O52" s="39">
        <v>19.690000000000001</v>
      </c>
      <c r="P52" s="632">
        <v>1784.29</v>
      </c>
      <c r="Q52" s="39">
        <v>194.54</v>
      </c>
      <c r="R52" s="39"/>
      <c r="S52" s="632"/>
      <c r="T52" s="39"/>
      <c r="U52" s="39"/>
      <c r="V52" s="39"/>
      <c r="W52" s="39">
        <v>2005.51</v>
      </c>
      <c r="X52" s="39">
        <v>1987.92</v>
      </c>
      <c r="Y52" s="39">
        <v>2053.9299999999998</v>
      </c>
      <c r="Z52" s="39">
        <v>0</v>
      </c>
      <c r="AA52" s="39">
        <v>2053.9299999999998</v>
      </c>
      <c r="AB52" s="40">
        <v>1</v>
      </c>
      <c r="AC52" s="40">
        <v>1</v>
      </c>
      <c r="AD52" s="40">
        <v>1</v>
      </c>
      <c r="AE52" s="40">
        <v>1</v>
      </c>
      <c r="AF52" s="39">
        <v>344.66</v>
      </c>
      <c r="AG52" s="39"/>
      <c r="AH52" s="39"/>
      <c r="AI52" s="39"/>
    </row>
    <row r="53" spans="1:35" ht="12.75" x14ac:dyDescent="0.2">
      <c r="A53" s="16"/>
      <c r="B53" s="16"/>
      <c r="C53" s="633"/>
      <c r="D53" s="633"/>
      <c r="E53" s="633"/>
      <c r="F53" s="633"/>
      <c r="G53" s="633"/>
      <c r="H53" s="633"/>
      <c r="I53" s="633"/>
      <c r="J53" s="23" t="s">
        <v>117</v>
      </c>
      <c r="K53" s="39">
        <v>571.95000000000005</v>
      </c>
      <c r="L53" s="39">
        <v>0.22</v>
      </c>
      <c r="M53" s="39">
        <v>21.75</v>
      </c>
      <c r="N53" s="39">
        <v>406</v>
      </c>
      <c r="O53" s="39">
        <v>17.329999999999998</v>
      </c>
      <c r="P53" s="632"/>
      <c r="Q53" s="39"/>
      <c r="R53" s="39"/>
      <c r="S53" s="632"/>
      <c r="T53" s="39">
        <v>1978.83</v>
      </c>
      <c r="U53" s="39">
        <v>-3</v>
      </c>
      <c r="V53" s="39"/>
      <c r="W53" s="39"/>
      <c r="X53" s="39">
        <v>2005.51</v>
      </c>
      <c r="Y53" s="40">
        <v>18.170000000000002</v>
      </c>
      <c r="Z53" s="40">
        <v>0</v>
      </c>
      <c r="AA53" s="39">
        <v>2072.1</v>
      </c>
      <c r="AB53" s="40">
        <v>1</v>
      </c>
      <c r="AC53" s="40">
        <v>1</v>
      </c>
      <c r="AD53" s="40">
        <v>3.4409999999999998</v>
      </c>
      <c r="AE53" s="40">
        <v>3.0280800000000001</v>
      </c>
      <c r="AF53" s="39">
        <v>21.75</v>
      </c>
      <c r="AG53" s="39"/>
      <c r="AH53" s="39"/>
      <c r="AI53" s="39"/>
    </row>
    <row r="54" spans="1:35" ht="12.75" x14ac:dyDescent="0.2">
      <c r="A54" s="15">
        <v>17</v>
      </c>
      <c r="B54" s="16" t="s">
        <v>118</v>
      </c>
      <c r="C54" s="633" t="s">
        <v>119</v>
      </c>
      <c r="D54" s="633"/>
      <c r="E54" s="633"/>
      <c r="F54" s="633"/>
      <c r="G54" s="633"/>
      <c r="H54" s="633"/>
      <c r="I54" s="633"/>
      <c r="J54" s="24" t="s">
        <v>116</v>
      </c>
      <c r="K54" s="39">
        <v>1.35</v>
      </c>
      <c r="L54" s="39">
        <v>0.6</v>
      </c>
      <c r="M54" s="39">
        <v>112.25</v>
      </c>
      <c r="N54" s="39">
        <v>10.75</v>
      </c>
      <c r="O54" s="39">
        <v>0.46</v>
      </c>
      <c r="P54" s="632">
        <v>152.59</v>
      </c>
      <c r="Q54" s="39">
        <v>4.51</v>
      </c>
      <c r="R54" s="39"/>
      <c r="S54" s="632"/>
      <c r="T54" s="39"/>
      <c r="U54" s="39"/>
      <c r="V54" s="39"/>
      <c r="W54" s="39">
        <v>159.38999999999999</v>
      </c>
      <c r="X54" s="39">
        <v>158.97999999999999</v>
      </c>
      <c r="Y54" s="39">
        <v>164.26</v>
      </c>
      <c r="Z54" s="39">
        <v>0</v>
      </c>
      <c r="AA54" s="39">
        <v>164.26</v>
      </c>
      <c r="AB54" s="40">
        <v>1</v>
      </c>
      <c r="AC54" s="40">
        <v>1</v>
      </c>
      <c r="AD54" s="40">
        <v>1</v>
      </c>
      <c r="AE54" s="40">
        <v>1</v>
      </c>
      <c r="AF54" s="39">
        <v>112.25</v>
      </c>
      <c r="AG54" s="39"/>
      <c r="AH54" s="39"/>
      <c r="AI54" s="39"/>
    </row>
    <row r="55" spans="1:35" ht="12.75" x14ac:dyDescent="0.2">
      <c r="A55" s="16"/>
      <c r="B55" s="16"/>
      <c r="C55" s="633"/>
      <c r="D55" s="633"/>
      <c r="E55" s="633"/>
      <c r="F55" s="633"/>
      <c r="G55" s="633"/>
      <c r="H55" s="633"/>
      <c r="I55" s="633"/>
      <c r="J55" s="23" t="s">
        <v>103</v>
      </c>
      <c r="K55" s="39">
        <v>13.05</v>
      </c>
      <c r="L55" s="39">
        <v>0.22</v>
      </c>
      <c r="M55" s="39">
        <v>5.33</v>
      </c>
      <c r="N55" s="39">
        <v>9.75</v>
      </c>
      <c r="O55" s="39">
        <v>0.4</v>
      </c>
      <c r="P55" s="632"/>
      <c r="Q55" s="39"/>
      <c r="R55" s="39"/>
      <c r="S55" s="632"/>
      <c r="T55" s="39">
        <v>157.1</v>
      </c>
      <c r="U55" s="39">
        <v>-7.0000000000000007E-2</v>
      </c>
      <c r="V55" s="39"/>
      <c r="W55" s="39"/>
      <c r="X55" s="39">
        <v>159.38999999999999</v>
      </c>
      <c r="Y55" s="40">
        <v>0.42</v>
      </c>
      <c r="Z55" s="40">
        <v>0</v>
      </c>
      <c r="AA55" s="39">
        <v>164.68</v>
      </c>
      <c r="AB55" s="40">
        <v>1</v>
      </c>
      <c r="AC55" s="40">
        <v>1</v>
      </c>
      <c r="AD55" s="40">
        <v>3.4409999999999998</v>
      </c>
      <c r="AE55" s="40">
        <v>3.0280800000000001</v>
      </c>
      <c r="AF55" s="39">
        <v>5.33</v>
      </c>
      <c r="AG55" s="39"/>
      <c r="AH55" s="39"/>
      <c r="AI55" s="39"/>
    </row>
    <row r="56" spans="1:35" ht="12.75" x14ac:dyDescent="0.2">
      <c r="A56" s="15">
        <v>18</v>
      </c>
      <c r="B56" s="16" t="s">
        <v>120</v>
      </c>
      <c r="C56" s="633" t="s">
        <v>105</v>
      </c>
      <c r="D56" s="633"/>
      <c r="E56" s="633"/>
      <c r="F56" s="633"/>
      <c r="G56" s="633"/>
      <c r="H56" s="633"/>
      <c r="I56" s="633"/>
      <c r="J56" s="24" t="s">
        <v>78</v>
      </c>
      <c r="K56" s="39">
        <v>23.71</v>
      </c>
      <c r="L56" s="39">
        <v>0.42</v>
      </c>
      <c r="M56" s="39">
        <v>196.7</v>
      </c>
      <c r="N56" s="39">
        <v>147.56</v>
      </c>
      <c r="O56" s="39">
        <v>7.19</v>
      </c>
      <c r="P56" s="632">
        <v>729.19</v>
      </c>
      <c r="Q56" s="39">
        <v>71.09</v>
      </c>
      <c r="R56" s="39"/>
      <c r="S56" s="632"/>
      <c r="T56" s="39"/>
      <c r="U56" s="39"/>
      <c r="V56" s="39"/>
      <c r="W56" s="39">
        <v>811.19</v>
      </c>
      <c r="X56" s="39">
        <v>804.77</v>
      </c>
      <c r="Y56" s="39">
        <v>831.49</v>
      </c>
      <c r="Z56" s="39">
        <v>0</v>
      </c>
      <c r="AA56" s="39">
        <v>831.49</v>
      </c>
      <c r="AB56" s="40">
        <v>1</v>
      </c>
      <c r="AC56" s="40">
        <v>1</v>
      </c>
      <c r="AD56" s="40">
        <v>1</v>
      </c>
      <c r="AE56" s="40">
        <v>1</v>
      </c>
      <c r="AF56" s="39">
        <v>196.7</v>
      </c>
      <c r="AG56" s="39"/>
      <c r="AH56" s="39"/>
      <c r="AI56" s="39"/>
    </row>
    <row r="57" spans="1:35" ht="12.75" x14ac:dyDescent="0.2">
      <c r="A57" s="16"/>
      <c r="B57" s="16"/>
      <c r="C57" s="633"/>
      <c r="D57" s="633"/>
      <c r="E57" s="633"/>
      <c r="F57" s="633"/>
      <c r="G57" s="633"/>
      <c r="H57" s="633"/>
      <c r="I57" s="633"/>
      <c r="J57" s="23" t="s">
        <v>121</v>
      </c>
      <c r="K57" s="39">
        <v>208.99</v>
      </c>
      <c r="L57" s="39">
        <v>0.09</v>
      </c>
      <c r="M57" s="39">
        <v>13.49</v>
      </c>
      <c r="N57" s="39">
        <v>148.51</v>
      </c>
      <c r="O57" s="39">
        <v>6.33</v>
      </c>
      <c r="P57" s="632"/>
      <c r="Q57" s="39"/>
      <c r="R57" s="39"/>
      <c r="S57" s="632"/>
      <c r="T57" s="39">
        <v>800.28000000000009</v>
      </c>
      <c r="U57" s="39">
        <v>-1.0900000000000001</v>
      </c>
      <c r="V57" s="39"/>
      <c r="W57" s="39"/>
      <c r="X57" s="39">
        <v>811.19</v>
      </c>
      <c r="Y57" s="40">
        <v>6.63</v>
      </c>
      <c r="Z57" s="40">
        <v>0</v>
      </c>
      <c r="AA57" s="39">
        <v>838.12</v>
      </c>
      <c r="AB57" s="40">
        <v>1</v>
      </c>
      <c r="AC57" s="40">
        <v>1</v>
      </c>
      <c r="AD57" s="40">
        <v>3.4409999999999998</v>
      </c>
      <c r="AE57" s="40">
        <v>3.0280800000000001</v>
      </c>
      <c r="AF57" s="39">
        <v>13.49</v>
      </c>
      <c r="AG57" s="39"/>
      <c r="AH57" s="39"/>
      <c r="AI57" s="39"/>
    </row>
    <row r="58" spans="1:35" ht="12.75" x14ac:dyDescent="0.2">
      <c r="A58" s="638" t="s">
        <v>122</v>
      </c>
      <c r="B58" s="638"/>
      <c r="C58" s="639" t="s">
        <v>123</v>
      </c>
      <c r="D58" s="639"/>
      <c r="E58" s="639"/>
      <c r="F58" s="639"/>
      <c r="G58" s="639"/>
      <c r="H58" s="639"/>
      <c r="I58" s="639"/>
      <c r="J58" s="21"/>
      <c r="K58" s="36">
        <v>744</v>
      </c>
      <c r="L58" s="36">
        <v>5928.14</v>
      </c>
      <c r="M58" s="36">
        <v>98535.980000000025</v>
      </c>
      <c r="N58" s="36">
        <v>4116.58</v>
      </c>
      <c r="O58" s="36">
        <v>218.3</v>
      </c>
      <c r="P58" s="36">
        <v>127470.72</v>
      </c>
      <c r="Q58" s="36">
        <v>2156.91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131538.81000000003</v>
      </c>
      <c r="X58" s="36">
        <v>131343.85000000003</v>
      </c>
      <c r="Y58" s="37">
        <v>135705.20000000001</v>
      </c>
      <c r="Z58" s="37">
        <v>0</v>
      </c>
      <c r="AA58" s="37">
        <v>135705.20000000001</v>
      </c>
      <c r="AB58" s="38"/>
      <c r="AC58" s="38"/>
      <c r="AD58" s="38"/>
      <c r="AE58" s="38"/>
      <c r="AF58" s="36">
        <v>98535.980000000025</v>
      </c>
      <c r="AG58" s="36">
        <v>0</v>
      </c>
      <c r="AH58" s="36">
        <v>0</v>
      </c>
      <c r="AI58" s="36">
        <v>0</v>
      </c>
    </row>
    <row r="59" spans="1:35" ht="12.75" x14ac:dyDescent="0.2">
      <c r="A59" s="638"/>
      <c r="B59" s="638"/>
      <c r="C59" s="639"/>
      <c r="D59" s="639"/>
      <c r="E59" s="639"/>
      <c r="F59" s="639"/>
      <c r="G59" s="639"/>
      <c r="H59" s="639"/>
      <c r="I59" s="639"/>
      <c r="J59" s="21"/>
      <c r="K59" s="36">
        <v>4888.66</v>
      </c>
      <c r="L59" s="36">
        <v>1455.15</v>
      </c>
      <c r="M59" s="36">
        <v>9174.7000000000007</v>
      </c>
      <c r="N59" s="36">
        <v>4416.2699999999995</v>
      </c>
      <c r="O59" s="36">
        <v>192.09000000000003</v>
      </c>
      <c r="P59" s="36"/>
      <c r="Q59" s="36">
        <v>0</v>
      </c>
      <c r="R59" s="36">
        <v>0</v>
      </c>
      <c r="S59" s="36"/>
      <c r="T59" s="36">
        <v>129627.63000000002</v>
      </c>
      <c r="U59" s="36">
        <v>-33.230000000000004</v>
      </c>
      <c r="V59" s="36">
        <v>0</v>
      </c>
      <c r="W59" s="36">
        <v>0</v>
      </c>
      <c r="X59" s="36">
        <v>131538.81000000003</v>
      </c>
      <c r="Y59" s="37">
        <v>201.45</v>
      </c>
      <c r="Z59" s="37">
        <v>0</v>
      </c>
      <c r="AA59" s="37">
        <v>135906.65000000002</v>
      </c>
      <c r="AB59" s="38"/>
      <c r="AC59" s="38"/>
      <c r="AD59" s="38"/>
      <c r="AE59" s="38"/>
      <c r="AF59" s="36">
        <v>6198.5900000000011</v>
      </c>
      <c r="AG59" s="36">
        <v>0</v>
      </c>
      <c r="AH59" s="36"/>
      <c r="AI59" s="36"/>
    </row>
    <row r="60" spans="1:35" ht="12.75" x14ac:dyDescent="0.2">
      <c r="A60" s="15">
        <v>19</v>
      </c>
      <c r="B60" s="16" t="s">
        <v>124</v>
      </c>
      <c r="C60" s="633" t="s">
        <v>125</v>
      </c>
      <c r="D60" s="633"/>
      <c r="E60" s="633"/>
      <c r="F60" s="633"/>
      <c r="G60" s="633"/>
      <c r="H60" s="633"/>
      <c r="I60" s="633"/>
      <c r="J60" s="24" t="s">
        <v>126</v>
      </c>
      <c r="K60" s="39">
        <v>198.99</v>
      </c>
      <c r="L60" s="39">
        <v>1861.75</v>
      </c>
      <c r="M60" s="39">
        <v>72160.45</v>
      </c>
      <c r="N60" s="39">
        <v>1214.25</v>
      </c>
      <c r="O60" s="39">
        <v>63.58</v>
      </c>
      <c r="P60" s="632">
        <v>82607.22</v>
      </c>
      <c r="Q60" s="39">
        <v>628.17999999999995</v>
      </c>
      <c r="R60" s="39"/>
      <c r="S60" s="632"/>
      <c r="T60" s="39"/>
      <c r="U60" s="39"/>
      <c r="V60" s="39"/>
      <c r="W60" s="39">
        <v>84474.25</v>
      </c>
      <c r="X60" s="39">
        <v>84417.46</v>
      </c>
      <c r="Y60" s="39">
        <v>87220.6</v>
      </c>
      <c r="Z60" s="39">
        <v>0</v>
      </c>
      <c r="AA60" s="39">
        <v>87220.6</v>
      </c>
      <c r="AB60" s="40">
        <v>1</v>
      </c>
      <c r="AC60" s="40">
        <v>1</v>
      </c>
      <c r="AD60" s="40">
        <v>1</v>
      </c>
      <c r="AE60" s="40">
        <v>1</v>
      </c>
      <c r="AF60" s="39">
        <v>72160.45</v>
      </c>
      <c r="AG60" s="39"/>
      <c r="AH60" s="39"/>
      <c r="AI60" s="39"/>
    </row>
    <row r="61" spans="1:35" ht="12.75" x14ac:dyDescent="0.2">
      <c r="A61" s="16"/>
      <c r="B61" s="16"/>
      <c r="C61" s="633"/>
      <c r="D61" s="633"/>
      <c r="E61" s="633"/>
      <c r="F61" s="633"/>
      <c r="G61" s="633"/>
      <c r="H61" s="633"/>
      <c r="I61" s="633"/>
      <c r="J61" s="23" t="s">
        <v>127</v>
      </c>
      <c r="K61" s="39">
        <v>1408.02</v>
      </c>
      <c r="L61" s="39">
        <v>439.56</v>
      </c>
      <c r="M61" s="39">
        <v>4551.96</v>
      </c>
      <c r="N61" s="39">
        <v>1291.26</v>
      </c>
      <c r="O61" s="39">
        <v>55.95</v>
      </c>
      <c r="P61" s="632"/>
      <c r="Q61" s="39"/>
      <c r="R61" s="39"/>
      <c r="S61" s="632"/>
      <c r="T61" s="39">
        <v>83235.399999999994</v>
      </c>
      <c r="U61" s="39">
        <v>-9.68</v>
      </c>
      <c r="V61" s="39"/>
      <c r="W61" s="39"/>
      <c r="X61" s="39">
        <v>84474.25</v>
      </c>
      <c r="Y61" s="40">
        <v>58.68</v>
      </c>
      <c r="Z61" s="40">
        <v>0</v>
      </c>
      <c r="AA61" s="39">
        <v>87279.28</v>
      </c>
      <c r="AB61" s="40">
        <v>1</v>
      </c>
      <c r="AC61" s="40">
        <v>1</v>
      </c>
      <c r="AD61" s="40">
        <v>3.4409999999999998</v>
      </c>
      <c r="AE61" s="40">
        <v>3.0280800000000001</v>
      </c>
      <c r="AF61" s="39">
        <v>4551.96</v>
      </c>
      <c r="AG61" s="39"/>
      <c r="AH61" s="39"/>
      <c r="AI61" s="39"/>
    </row>
    <row r="62" spans="1:35" ht="12.75" x14ac:dyDescent="0.2">
      <c r="A62" s="15">
        <v>20</v>
      </c>
      <c r="B62" s="16" t="s">
        <v>124</v>
      </c>
      <c r="C62" s="633" t="s">
        <v>128</v>
      </c>
      <c r="D62" s="633"/>
      <c r="E62" s="633"/>
      <c r="F62" s="633"/>
      <c r="G62" s="633"/>
      <c r="H62" s="633"/>
      <c r="I62" s="633"/>
      <c r="J62" s="24" t="s">
        <v>129</v>
      </c>
      <c r="K62" s="39">
        <v>46.55</v>
      </c>
      <c r="L62" s="39">
        <v>240.11</v>
      </c>
      <c r="M62" s="39">
        <v>2144.89</v>
      </c>
      <c r="N62" s="39">
        <v>282.64</v>
      </c>
      <c r="O62" s="39">
        <v>14.8</v>
      </c>
      <c r="P62" s="632">
        <v>3511.97</v>
      </c>
      <c r="Q62" s="39">
        <v>146.19</v>
      </c>
      <c r="R62" s="39"/>
      <c r="S62" s="632"/>
      <c r="T62" s="39"/>
      <c r="U62" s="39"/>
      <c r="V62" s="39"/>
      <c r="W62" s="39">
        <v>3710.78</v>
      </c>
      <c r="X62" s="39">
        <v>3697.57</v>
      </c>
      <c r="Y62" s="39">
        <v>3820.35</v>
      </c>
      <c r="Z62" s="39">
        <v>0</v>
      </c>
      <c r="AA62" s="39">
        <v>3820.35</v>
      </c>
      <c r="AB62" s="40">
        <v>1</v>
      </c>
      <c r="AC62" s="40">
        <v>1</v>
      </c>
      <c r="AD62" s="40">
        <v>1</v>
      </c>
      <c r="AE62" s="40">
        <v>1</v>
      </c>
      <c r="AF62" s="39">
        <v>2144.89</v>
      </c>
      <c r="AG62" s="39"/>
      <c r="AH62" s="39"/>
      <c r="AI62" s="39"/>
    </row>
    <row r="63" spans="1:35" ht="12.75" x14ac:dyDescent="0.2">
      <c r="A63" s="16"/>
      <c r="B63" s="16"/>
      <c r="C63" s="633"/>
      <c r="D63" s="633"/>
      <c r="E63" s="633"/>
      <c r="F63" s="633"/>
      <c r="G63" s="633"/>
      <c r="H63" s="633"/>
      <c r="I63" s="633"/>
      <c r="J63" s="23" t="s">
        <v>130</v>
      </c>
      <c r="K63" s="39">
        <v>378.72</v>
      </c>
      <c r="L63" s="39">
        <v>51.25</v>
      </c>
      <c r="M63" s="39">
        <v>137.69</v>
      </c>
      <c r="N63" s="39">
        <v>300.10000000000002</v>
      </c>
      <c r="O63" s="39">
        <v>13.02</v>
      </c>
      <c r="P63" s="632"/>
      <c r="Q63" s="39"/>
      <c r="R63" s="39"/>
      <c r="S63" s="632"/>
      <c r="T63" s="39">
        <v>3658.16</v>
      </c>
      <c r="U63" s="39">
        <v>-2.25</v>
      </c>
      <c r="V63" s="39"/>
      <c r="W63" s="39"/>
      <c r="X63" s="39">
        <v>3710.78</v>
      </c>
      <c r="Y63" s="40">
        <v>13.65</v>
      </c>
      <c r="Z63" s="40">
        <v>0</v>
      </c>
      <c r="AA63" s="39">
        <v>3834</v>
      </c>
      <c r="AB63" s="40">
        <v>1</v>
      </c>
      <c r="AC63" s="40">
        <v>1</v>
      </c>
      <c r="AD63" s="40">
        <v>3.4409999999999998</v>
      </c>
      <c r="AE63" s="40">
        <v>3.0280800000000001</v>
      </c>
      <c r="AF63" s="39">
        <v>137.69</v>
      </c>
      <c r="AG63" s="39"/>
      <c r="AH63" s="39"/>
      <c r="AI63" s="39"/>
    </row>
    <row r="64" spans="1:35" ht="12.75" x14ac:dyDescent="0.2">
      <c r="A64" s="15">
        <v>21</v>
      </c>
      <c r="B64" s="16" t="s">
        <v>124</v>
      </c>
      <c r="C64" s="633" t="s">
        <v>131</v>
      </c>
      <c r="D64" s="633"/>
      <c r="E64" s="633"/>
      <c r="F64" s="633"/>
      <c r="G64" s="633"/>
      <c r="H64" s="633"/>
      <c r="I64" s="633"/>
      <c r="J64" s="24" t="s">
        <v>129</v>
      </c>
      <c r="K64" s="39">
        <v>60.77</v>
      </c>
      <c r="L64" s="39">
        <v>324.11</v>
      </c>
      <c r="M64" s="39">
        <v>2698.32</v>
      </c>
      <c r="N64" s="39">
        <v>370.28</v>
      </c>
      <c r="O64" s="39">
        <v>19.38</v>
      </c>
      <c r="P64" s="632">
        <v>4490.29</v>
      </c>
      <c r="Q64" s="39">
        <v>191.53</v>
      </c>
      <c r="R64" s="39"/>
      <c r="S64" s="632"/>
      <c r="T64" s="39"/>
      <c r="U64" s="39"/>
      <c r="V64" s="39"/>
      <c r="W64" s="39">
        <v>4749.1000000000004</v>
      </c>
      <c r="X64" s="39">
        <v>4731.78</v>
      </c>
      <c r="Y64" s="39">
        <v>4888.8999999999996</v>
      </c>
      <c r="Z64" s="39">
        <v>0</v>
      </c>
      <c r="AA64" s="39">
        <v>4888.8999999999996</v>
      </c>
      <c r="AB64" s="40">
        <v>1</v>
      </c>
      <c r="AC64" s="40">
        <v>1</v>
      </c>
      <c r="AD64" s="40">
        <v>1</v>
      </c>
      <c r="AE64" s="40">
        <v>1</v>
      </c>
      <c r="AF64" s="39">
        <v>2698.32</v>
      </c>
      <c r="AG64" s="39"/>
      <c r="AH64" s="39"/>
      <c r="AI64" s="39"/>
    </row>
    <row r="65" spans="1:35" ht="12.75" x14ac:dyDescent="0.2">
      <c r="A65" s="16"/>
      <c r="B65" s="16"/>
      <c r="C65" s="633"/>
      <c r="D65" s="633"/>
      <c r="E65" s="633"/>
      <c r="F65" s="633"/>
      <c r="G65" s="633"/>
      <c r="H65" s="633"/>
      <c r="I65" s="633"/>
      <c r="J65" s="23" t="s">
        <v>132</v>
      </c>
      <c r="K65" s="39">
        <v>493.79</v>
      </c>
      <c r="L65" s="39">
        <v>69.52</v>
      </c>
      <c r="M65" s="39">
        <v>174.06</v>
      </c>
      <c r="N65" s="39">
        <v>393.29</v>
      </c>
      <c r="O65" s="39">
        <v>17.059999999999999</v>
      </c>
      <c r="P65" s="632"/>
      <c r="Q65" s="39"/>
      <c r="R65" s="39"/>
      <c r="S65" s="632"/>
      <c r="T65" s="39">
        <v>4681.82</v>
      </c>
      <c r="U65" s="39">
        <v>-2.95</v>
      </c>
      <c r="V65" s="39"/>
      <c r="W65" s="39"/>
      <c r="X65" s="39">
        <v>4749.1000000000004</v>
      </c>
      <c r="Y65" s="40">
        <v>17.899999999999999</v>
      </c>
      <c r="Z65" s="40">
        <v>0</v>
      </c>
      <c r="AA65" s="39">
        <v>4906.8</v>
      </c>
      <c r="AB65" s="40">
        <v>1</v>
      </c>
      <c r="AC65" s="40">
        <v>1</v>
      </c>
      <c r="AD65" s="40">
        <v>3.4409999999999998</v>
      </c>
      <c r="AE65" s="40">
        <v>3.0280800000000001</v>
      </c>
      <c r="AF65" s="39">
        <v>174.06</v>
      </c>
      <c r="AG65" s="39"/>
      <c r="AH65" s="39"/>
      <c r="AI65" s="39"/>
    </row>
    <row r="66" spans="1:35" ht="12.75" x14ac:dyDescent="0.2">
      <c r="A66" s="15">
        <v>22</v>
      </c>
      <c r="B66" s="16" t="s">
        <v>124</v>
      </c>
      <c r="C66" s="633" t="s">
        <v>133</v>
      </c>
      <c r="D66" s="633"/>
      <c r="E66" s="633"/>
      <c r="F66" s="633"/>
      <c r="G66" s="633"/>
      <c r="H66" s="633"/>
      <c r="I66" s="633"/>
      <c r="J66" s="24" t="s">
        <v>129</v>
      </c>
      <c r="K66" s="39">
        <v>40.15</v>
      </c>
      <c r="L66" s="39">
        <v>174.89</v>
      </c>
      <c r="M66" s="39">
        <v>1613.46</v>
      </c>
      <c r="N66" s="39">
        <v>257.52</v>
      </c>
      <c r="O66" s="39">
        <v>13.48</v>
      </c>
      <c r="P66" s="632">
        <v>2798.22</v>
      </c>
      <c r="Q66" s="39">
        <v>133.21</v>
      </c>
      <c r="R66" s="39"/>
      <c r="S66" s="632"/>
      <c r="T66" s="39"/>
      <c r="U66" s="39"/>
      <c r="V66" s="39"/>
      <c r="W66" s="39">
        <v>2973.35</v>
      </c>
      <c r="X66" s="39">
        <v>2961.31</v>
      </c>
      <c r="Y66" s="39">
        <v>3059.64</v>
      </c>
      <c r="Z66" s="39">
        <v>0</v>
      </c>
      <c r="AA66" s="39">
        <v>3059.64</v>
      </c>
      <c r="AB66" s="40">
        <v>1</v>
      </c>
      <c r="AC66" s="40">
        <v>1</v>
      </c>
      <c r="AD66" s="40">
        <v>1</v>
      </c>
      <c r="AE66" s="40">
        <v>1</v>
      </c>
      <c r="AF66" s="39">
        <v>1613.46</v>
      </c>
      <c r="AG66" s="39"/>
      <c r="AH66" s="39"/>
      <c r="AI66" s="39"/>
    </row>
    <row r="67" spans="1:35" ht="12.75" x14ac:dyDescent="0.2">
      <c r="A67" s="16"/>
      <c r="B67" s="16"/>
      <c r="C67" s="633"/>
      <c r="D67" s="633"/>
      <c r="E67" s="633"/>
      <c r="F67" s="633"/>
      <c r="G67" s="633"/>
      <c r="H67" s="633"/>
      <c r="I67" s="633"/>
      <c r="J67" s="23" t="s">
        <v>134</v>
      </c>
      <c r="K67" s="39">
        <v>353.46</v>
      </c>
      <c r="L67" s="39">
        <v>38.33</v>
      </c>
      <c r="M67" s="39">
        <v>99.95</v>
      </c>
      <c r="N67" s="39">
        <v>273.60000000000002</v>
      </c>
      <c r="O67" s="39">
        <v>11.86</v>
      </c>
      <c r="P67" s="632"/>
      <c r="Q67" s="39"/>
      <c r="R67" s="39"/>
      <c r="S67" s="632"/>
      <c r="T67" s="39">
        <v>2931.43</v>
      </c>
      <c r="U67" s="39">
        <v>-2.0499999999999998</v>
      </c>
      <c r="V67" s="39"/>
      <c r="W67" s="39"/>
      <c r="X67" s="39">
        <v>2973.35</v>
      </c>
      <c r="Y67" s="40">
        <v>12.44</v>
      </c>
      <c r="Z67" s="40">
        <v>0</v>
      </c>
      <c r="AA67" s="39">
        <v>3072.08</v>
      </c>
      <c r="AB67" s="40">
        <v>1</v>
      </c>
      <c r="AC67" s="40">
        <v>1</v>
      </c>
      <c r="AD67" s="40">
        <v>3.4409999999999998</v>
      </c>
      <c r="AE67" s="40">
        <v>3.0280800000000001</v>
      </c>
      <c r="AF67" s="39">
        <v>99.95</v>
      </c>
      <c r="AG67" s="39"/>
      <c r="AH67" s="39"/>
      <c r="AI67" s="39"/>
    </row>
    <row r="68" spans="1:35" ht="12.75" x14ac:dyDescent="0.2">
      <c r="A68" s="15">
        <v>23</v>
      </c>
      <c r="B68" s="16" t="s">
        <v>124</v>
      </c>
      <c r="C68" s="633" t="s">
        <v>135</v>
      </c>
      <c r="D68" s="633"/>
      <c r="E68" s="633"/>
      <c r="F68" s="633"/>
      <c r="G68" s="633"/>
      <c r="H68" s="633"/>
      <c r="I68" s="633"/>
      <c r="J68" s="24" t="s">
        <v>136</v>
      </c>
      <c r="K68" s="39">
        <v>9.23</v>
      </c>
      <c r="L68" s="39">
        <v>34.19</v>
      </c>
      <c r="M68" s="39">
        <v>934.72</v>
      </c>
      <c r="N68" s="39">
        <v>51.58</v>
      </c>
      <c r="O68" s="39">
        <v>2.69</v>
      </c>
      <c r="P68" s="632">
        <v>1213.1500000000001</v>
      </c>
      <c r="Q68" s="39">
        <v>26.6</v>
      </c>
      <c r="R68" s="39"/>
      <c r="S68" s="632"/>
      <c r="T68" s="39"/>
      <c r="U68" s="39"/>
      <c r="V68" s="39"/>
      <c r="W68" s="39">
        <v>1257.94</v>
      </c>
      <c r="X68" s="39">
        <v>1255.53</v>
      </c>
      <c r="Y68" s="39">
        <v>1297.22</v>
      </c>
      <c r="Z68" s="39">
        <v>0</v>
      </c>
      <c r="AA68" s="39">
        <v>1297.22</v>
      </c>
      <c r="AB68" s="40">
        <v>1</v>
      </c>
      <c r="AC68" s="40">
        <v>1</v>
      </c>
      <c r="AD68" s="40">
        <v>1</v>
      </c>
      <c r="AE68" s="40">
        <v>1</v>
      </c>
      <c r="AF68" s="39">
        <v>934.72</v>
      </c>
      <c r="AG68" s="39"/>
      <c r="AH68" s="39"/>
      <c r="AI68" s="39"/>
    </row>
    <row r="69" spans="1:35" ht="12.75" x14ac:dyDescent="0.2">
      <c r="A69" s="16"/>
      <c r="B69" s="16"/>
      <c r="C69" s="633"/>
      <c r="D69" s="633"/>
      <c r="E69" s="633"/>
      <c r="F69" s="633"/>
      <c r="G69" s="633"/>
      <c r="H69" s="633"/>
      <c r="I69" s="633"/>
      <c r="J69" s="23" t="s">
        <v>137</v>
      </c>
      <c r="K69" s="39">
        <v>71.23</v>
      </c>
      <c r="L69" s="39">
        <v>7.01</v>
      </c>
      <c r="M69" s="39">
        <v>62.79</v>
      </c>
      <c r="N69" s="39">
        <v>53.58</v>
      </c>
      <c r="O69" s="39">
        <v>2.37</v>
      </c>
      <c r="P69" s="632"/>
      <c r="Q69" s="39"/>
      <c r="R69" s="39"/>
      <c r="S69" s="632"/>
      <c r="T69" s="39">
        <v>1239.75</v>
      </c>
      <c r="U69" s="39">
        <v>-0.41</v>
      </c>
      <c r="V69" s="39"/>
      <c r="W69" s="39"/>
      <c r="X69" s="39">
        <v>1257.94</v>
      </c>
      <c r="Y69" s="40">
        <v>2.4900000000000002</v>
      </c>
      <c r="Z69" s="40">
        <v>0</v>
      </c>
      <c r="AA69" s="39">
        <v>1299.71</v>
      </c>
      <c r="AB69" s="40">
        <v>1</v>
      </c>
      <c r="AC69" s="40">
        <v>1</v>
      </c>
      <c r="AD69" s="40">
        <v>3.4409999999999998</v>
      </c>
      <c r="AE69" s="40">
        <v>3.0280800000000001</v>
      </c>
      <c r="AF69" s="39">
        <v>62.79</v>
      </c>
      <c r="AG69" s="39"/>
      <c r="AH69" s="39"/>
      <c r="AI69" s="39"/>
    </row>
    <row r="70" spans="1:35" ht="12.75" x14ac:dyDescent="0.2">
      <c r="A70" s="15">
        <v>24</v>
      </c>
      <c r="B70" s="16" t="s">
        <v>64</v>
      </c>
      <c r="C70" s="633" t="s">
        <v>138</v>
      </c>
      <c r="D70" s="633"/>
      <c r="E70" s="633"/>
      <c r="F70" s="633"/>
      <c r="G70" s="633"/>
      <c r="H70" s="633"/>
      <c r="I70" s="633"/>
      <c r="J70" s="24" t="s">
        <v>126</v>
      </c>
      <c r="K70" s="39">
        <v>3.46</v>
      </c>
      <c r="L70" s="39">
        <v>40.54</v>
      </c>
      <c r="M70" s="39">
        <v>198.02</v>
      </c>
      <c r="N70" s="39">
        <v>18.670000000000002</v>
      </c>
      <c r="O70" s="39">
        <v>0.98</v>
      </c>
      <c r="P70" s="632">
        <v>314.60000000000002</v>
      </c>
      <c r="Q70" s="39">
        <v>9.66</v>
      </c>
      <c r="R70" s="39"/>
      <c r="S70" s="632"/>
      <c r="T70" s="39"/>
      <c r="U70" s="39"/>
      <c r="V70" s="39"/>
      <c r="W70" s="39">
        <v>328.97</v>
      </c>
      <c r="X70" s="39">
        <v>328.1</v>
      </c>
      <c r="Y70" s="39">
        <v>338.99</v>
      </c>
      <c r="Z70" s="39">
        <v>0</v>
      </c>
      <c r="AA70" s="39">
        <v>338.99</v>
      </c>
      <c r="AB70" s="40">
        <v>1</v>
      </c>
      <c r="AC70" s="40">
        <v>1</v>
      </c>
      <c r="AD70" s="40">
        <v>1</v>
      </c>
      <c r="AE70" s="40">
        <v>1</v>
      </c>
      <c r="AF70" s="39">
        <v>198.02</v>
      </c>
      <c r="AG70" s="39"/>
      <c r="AH70" s="39"/>
      <c r="AI70" s="39"/>
    </row>
    <row r="71" spans="1:35" ht="12.75" x14ac:dyDescent="0.2">
      <c r="A71" s="16"/>
      <c r="B71" s="16"/>
      <c r="C71" s="633"/>
      <c r="D71" s="633"/>
      <c r="E71" s="633"/>
      <c r="F71" s="633"/>
      <c r="G71" s="633"/>
      <c r="H71" s="633"/>
      <c r="I71" s="633"/>
      <c r="J71" s="23" t="s">
        <v>139</v>
      </c>
      <c r="K71" s="39">
        <v>17.920000000000002</v>
      </c>
      <c r="L71" s="39">
        <v>10.49</v>
      </c>
      <c r="M71" s="39">
        <v>17.75</v>
      </c>
      <c r="N71" s="39">
        <v>19.86</v>
      </c>
      <c r="O71" s="39">
        <v>0.86</v>
      </c>
      <c r="P71" s="632"/>
      <c r="Q71" s="39"/>
      <c r="R71" s="39"/>
      <c r="S71" s="632"/>
      <c r="T71" s="39">
        <v>324.26000000000005</v>
      </c>
      <c r="U71" s="39">
        <v>-0.15</v>
      </c>
      <c r="V71" s="39"/>
      <c r="W71" s="39"/>
      <c r="X71" s="39">
        <v>328.97</v>
      </c>
      <c r="Y71" s="40">
        <v>0.9</v>
      </c>
      <c r="Z71" s="40">
        <v>0</v>
      </c>
      <c r="AA71" s="39">
        <v>339.89</v>
      </c>
      <c r="AB71" s="40">
        <v>1</v>
      </c>
      <c r="AC71" s="40">
        <v>1</v>
      </c>
      <c r="AD71" s="40">
        <v>3.4409999999999998</v>
      </c>
      <c r="AE71" s="40">
        <v>3.0280800000000001</v>
      </c>
      <c r="AF71" s="39">
        <v>17.75</v>
      </c>
      <c r="AG71" s="39"/>
      <c r="AH71" s="39"/>
      <c r="AI71" s="39"/>
    </row>
    <row r="72" spans="1:35" ht="12.75" x14ac:dyDescent="0.2">
      <c r="A72" s="15">
        <v>25</v>
      </c>
      <c r="B72" s="16" t="s">
        <v>140</v>
      </c>
      <c r="C72" s="633" t="s">
        <v>141</v>
      </c>
      <c r="D72" s="633"/>
      <c r="E72" s="633"/>
      <c r="F72" s="633"/>
      <c r="G72" s="633"/>
      <c r="H72" s="633"/>
      <c r="I72" s="633"/>
      <c r="J72" s="24" t="s">
        <v>136</v>
      </c>
      <c r="K72" s="39">
        <v>26.98</v>
      </c>
      <c r="L72" s="39">
        <v>47.57</v>
      </c>
      <c r="M72" s="39">
        <v>1901.91</v>
      </c>
      <c r="N72" s="39">
        <v>143.56</v>
      </c>
      <c r="O72" s="39">
        <v>7.52</v>
      </c>
      <c r="P72" s="632">
        <v>2586.8000000000002</v>
      </c>
      <c r="Q72" s="39">
        <v>74.27</v>
      </c>
      <c r="R72" s="39"/>
      <c r="S72" s="632"/>
      <c r="T72" s="39"/>
      <c r="U72" s="39"/>
      <c r="V72" s="39"/>
      <c r="W72" s="39">
        <v>2699.85</v>
      </c>
      <c r="X72" s="39">
        <v>2693.14</v>
      </c>
      <c r="Y72" s="39">
        <v>2782.57</v>
      </c>
      <c r="Z72" s="39">
        <v>0</v>
      </c>
      <c r="AA72" s="39">
        <v>2782.57</v>
      </c>
      <c r="AB72" s="40">
        <v>1</v>
      </c>
      <c r="AC72" s="40">
        <v>1</v>
      </c>
      <c r="AD72" s="40">
        <v>1</v>
      </c>
      <c r="AE72" s="40">
        <v>1</v>
      </c>
      <c r="AF72" s="39">
        <v>1901.91</v>
      </c>
      <c r="AG72" s="39"/>
      <c r="AH72" s="39"/>
      <c r="AI72" s="39"/>
    </row>
    <row r="73" spans="1:35" ht="12.75" x14ac:dyDescent="0.2">
      <c r="A73" s="16"/>
      <c r="B73" s="16"/>
      <c r="C73" s="633"/>
      <c r="D73" s="633"/>
      <c r="E73" s="633"/>
      <c r="F73" s="633"/>
      <c r="G73" s="633"/>
      <c r="H73" s="633"/>
      <c r="I73" s="633"/>
      <c r="J73" s="23" t="s">
        <v>142</v>
      </c>
      <c r="K73" s="39">
        <v>210.73</v>
      </c>
      <c r="L73" s="39">
        <v>7.72</v>
      </c>
      <c r="M73" s="39">
        <v>116.22</v>
      </c>
      <c r="N73" s="39">
        <v>152.68</v>
      </c>
      <c r="O73" s="39">
        <v>6.61</v>
      </c>
      <c r="P73" s="632"/>
      <c r="Q73" s="39"/>
      <c r="R73" s="39"/>
      <c r="S73" s="632"/>
      <c r="T73" s="39">
        <v>2661.07</v>
      </c>
      <c r="U73" s="39">
        <v>-1.1399999999999999</v>
      </c>
      <c r="V73" s="39"/>
      <c r="W73" s="39"/>
      <c r="X73" s="39">
        <v>2699.85</v>
      </c>
      <c r="Y73" s="40">
        <v>6.93</v>
      </c>
      <c r="Z73" s="40">
        <v>0</v>
      </c>
      <c r="AA73" s="39">
        <v>2789.5</v>
      </c>
      <c r="AB73" s="40">
        <v>1</v>
      </c>
      <c r="AC73" s="40">
        <v>1</v>
      </c>
      <c r="AD73" s="40">
        <v>3.4409999999999998</v>
      </c>
      <c r="AE73" s="40">
        <v>3.0280800000000001</v>
      </c>
      <c r="AF73" s="39">
        <v>116.22</v>
      </c>
      <c r="AG73" s="39"/>
      <c r="AH73" s="39"/>
      <c r="AI73" s="39"/>
    </row>
    <row r="74" spans="1:35" ht="12.75" x14ac:dyDescent="0.2">
      <c r="A74" s="15">
        <v>26</v>
      </c>
      <c r="B74" s="16" t="s">
        <v>140</v>
      </c>
      <c r="C74" s="633" t="s">
        <v>143</v>
      </c>
      <c r="D74" s="633"/>
      <c r="E74" s="633"/>
      <c r="F74" s="633"/>
      <c r="G74" s="633"/>
      <c r="H74" s="633"/>
      <c r="I74" s="633"/>
      <c r="J74" s="22" t="s">
        <v>144</v>
      </c>
      <c r="K74" s="39">
        <v>87.95</v>
      </c>
      <c r="L74" s="39">
        <v>326.74</v>
      </c>
      <c r="M74" s="39">
        <v>15466.65</v>
      </c>
      <c r="N74" s="39">
        <v>396.15</v>
      </c>
      <c r="O74" s="39">
        <v>23.51</v>
      </c>
      <c r="P74" s="632">
        <v>18255.62</v>
      </c>
      <c r="Q74" s="39">
        <v>232.33</v>
      </c>
      <c r="R74" s="39"/>
      <c r="S74" s="632"/>
      <c r="T74" s="39"/>
      <c r="U74" s="39"/>
      <c r="V74" s="39"/>
      <c r="W74" s="39">
        <v>18761.689999999999</v>
      </c>
      <c r="X74" s="39">
        <v>18740.689999999999</v>
      </c>
      <c r="Y74" s="39">
        <v>19362.990000000002</v>
      </c>
      <c r="Z74" s="39">
        <v>0</v>
      </c>
      <c r="AA74" s="39">
        <v>19362.990000000002</v>
      </c>
      <c r="AB74" s="40">
        <v>1</v>
      </c>
      <c r="AC74" s="40">
        <v>1</v>
      </c>
      <c r="AD74" s="40">
        <v>1</v>
      </c>
      <c r="AE74" s="40">
        <v>1</v>
      </c>
      <c r="AF74" s="39">
        <v>15466.65</v>
      </c>
      <c r="AG74" s="39"/>
      <c r="AH74" s="39"/>
      <c r="AI74" s="39"/>
    </row>
    <row r="75" spans="1:35" ht="12.75" x14ac:dyDescent="0.2">
      <c r="A75" s="16"/>
      <c r="B75" s="16"/>
      <c r="C75" s="633"/>
      <c r="D75" s="633"/>
      <c r="E75" s="633"/>
      <c r="F75" s="633"/>
      <c r="G75" s="633"/>
      <c r="H75" s="633"/>
      <c r="I75" s="633"/>
      <c r="J75" s="23" t="s">
        <v>145</v>
      </c>
      <c r="K75" s="39">
        <v>633.9</v>
      </c>
      <c r="L75" s="39">
        <v>49.41</v>
      </c>
      <c r="M75" s="39">
        <v>925.69</v>
      </c>
      <c r="N75" s="39">
        <v>462.29</v>
      </c>
      <c r="O75" s="39">
        <v>20.69</v>
      </c>
      <c r="P75" s="632"/>
      <c r="Q75" s="39"/>
      <c r="R75" s="39"/>
      <c r="S75" s="632"/>
      <c r="T75" s="39">
        <v>18487.95</v>
      </c>
      <c r="U75" s="39">
        <v>-3.58</v>
      </c>
      <c r="V75" s="39"/>
      <c r="W75" s="39"/>
      <c r="X75" s="39">
        <v>18761.689999999999</v>
      </c>
      <c r="Y75" s="40">
        <v>21.7</v>
      </c>
      <c r="Z75" s="40">
        <v>0</v>
      </c>
      <c r="AA75" s="39">
        <v>19384.689999999999</v>
      </c>
      <c r="AB75" s="40">
        <v>1</v>
      </c>
      <c r="AC75" s="40">
        <v>1</v>
      </c>
      <c r="AD75" s="40">
        <v>3.4409999999999998</v>
      </c>
      <c r="AE75" s="40">
        <v>3.0280800000000001</v>
      </c>
      <c r="AF75" s="39">
        <v>925.69</v>
      </c>
      <c r="AG75" s="39"/>
      <c r="AH75" s="39"/>
      <c r="AI75" s="39"/>
    </row>
    <row r="76" spans="1:35" ht="12.75" x14ac:dyDescent="0.2">
      <c r="A76" s="15">
        <v>27</v>
      </c>
      <c r="B76" s="16" t="s">
        <v>146</v>
      </c>
      <c r="C76" s="633" t="s">
        <v>147</v>
      </c>
      <c r="D76" s="633"/>
      <c r="E76" s="633"/>
      <c r="F76" s="633"/>
      <c r="G76" s="633"/>
      <c r="H76" s="633"/>
      <c r="I76" s="633"/>
      <c r="J76" s="24" t="s">
        <v>148</v>
      </c>
      <c r="K76" s="39">
        <v>4.8499999999999996</v>
      </c>
      <c r="L76" s="39">
        <v>12.85</v>
      </c>
      <c r="M76" s="39">
        <v>15.88</v>
      </c>
      <c r="N76" s="39">
        <v>17.3</v>
      </c>
      <c r="O76" s="39">
        <v>0.91</v>
      </c>
      <c r="P76" s="632">
        <v>90</v>
      </c>
      <c r="Q76" s="39">
        <v>8.9600000000000009</v>
      </c>
      <c r="R76" s="39"/>
      <c r="S76" s="632"/>
      <c r="T76" s="39"/>
      <c r="U76" s="39"/>
      <c r="V76" s="39"/>
      <c r="W76" s="39">
        <v>100.3</v>
      </c>
      <c r="X76" s="39">
        <v>99.49</v>
      </c>
      <c r="Y76" s="39">
        <v>102.79</v>
      </c>
      <c r="Z76" s="39">
        <v>0</v>
      </c>
      <c r="AA76" s="39">
        <v>102.79</v>
      </c>
      <c r="AB76" s="40">
        <v>1</v>
      </c>
      <c r="AC76" s="40">
        <v>1</v>
      </c>
      <c r="AD76" s="40">
        <v>1</v>
      </c>
      <c r="AE76" s="40">
        <v>1</v>
      </c>
      <c r="AF76" s="39">
        <v>15.88</v>
      </c>
      <c r="AG76" s="39"/>
      <c r="AH76" s="39"/>
      <c r="AI76" s="39"/>
    </row>
    <row r="77" spans="1:35" ht="12.75" x14ac:dyDescent="0.2">
      <c r="A77" s="16"/>
      <c r="B77" s="16"/>
      <c r="C77" s="633"/>
      <c r="D77" s="633"/>
      <c r="E77" s="633"/>
      <c r="F77" s="633"/>
      <c r="G77" s="633"/>
      <c r="H77" s="633"/>
      <c r="I77" s="633"/>
      <c r="J77" s="23" t="s">
        <v>149</v>
      </c>
      <c r="K77" s="39">
        <v>22.59</v>
      </c>
      <c r="L77" s="39">
        <v>3.75</v>
      </c>
      <c r="M77" s="39">
        <v>1.26</v>
      </c>
      <c r="N77" s="39">
        <v>18.41</v>
      </c>
      <c r="O77" s="39">
        <v>0.8</v>
      </c>
      <c r="P77" s="632"/>
      <c r="Q77" s="39"/>
      <c r="R77" s="39"/>
      <c r="S77" s="632"/>
      <c r="T77" s="39">
        <v>98.960000000000008</v>
      </c>
      <c r="U77" s="39">
        <v>-0.14000000000000001</v>
      </c>
      <c r="V77" s="39"/>
      <c r="W77" s="39"/>
      <c r="X77" s="39">
        <v>100.3</v>
      </c>
      <c r="Y77" s="40">
        <v>0.84</v>
      </c>
      <c r="Z77" s="40">
        <v>0</v>
      </c>
      <c r="AA77" s="39">
        <v>103.63</v>
      </c>
      <c r="AB77" s="40">
        <v>1</v>
      </c>
      <c r="AC77" s="40">
        <v>1</v>
      </c>
      <c r="AD77" s="40">
        <v>3.4409999999999998</v>
      </c>
      <c r="AE77" s="40">
        <v>3.0280800000000001</v>
      </c>
      <c r="AF77" s="39">
        <v>1.26</v>
      </c>
      <c r="AG77" s="39"/>
      <c r="AH77" s="39"/>
      <c r="AI77" s="39"/>
    </row>
    <row r="78" spans="1:35" ht="12.75" x14ac:dyDescent="0.2">
      <c r="A78" s="15">
        <v>28</v>
      </c>
      <c r="B78" s="16" t="s">
        <v>124</v>
      </c>
      <c r="C78" s="633" t="s">
        <v>150</v>
      </c>
      <c r="D78" s="633"/>
      <c r="E78" s="633"/>
      <c r="F78" s="633"/>
      <c r="G78" s="633"/>
      <c r="H78" s="633"/>
      <c r="I78" s="633"/>
      <c r="J78" s="24" t="s">
        <v>82</v>
      </c>
      <c r="K78" s="39">
        <v>6.87</v>
      </c>
      <c r="L78" s="39">
        <v>3.16</v>
      </c>
      <c r="M78" s="39">
        <v>302.52999999999997</v>
      </c>
      <c r="N78" s="39">
        <v>38.57</v>
      </c>
      <c r="O78" s="39">
        <v>2.02</v>
      </c>
      <c r="P78" s="632">
        <v>471.53</v>
      </c>
      <c r="Q78" s="39">
        <v>19.95</v>
      </c>
      <c r="R78" s="39"/>
      <c r="S78" s="632"/>
      <c r="T78" s="39"/>
      <c r="U78" s="39"/>
      <c r="V78" s="39"/>
      <c r="W78" s="39">
        <v>498.54</v>
      </c>
      <c r="X78" s="39">
        <v>496.74</v>
      </c>
      <c r="Y78" s="39">
        <v>513.23</v>
      </c>
      <c r="Z78" s="39">
        <v>0</v>
      </c>
      <c r="AA78" s="39">
        <v>513.23</v>
      </c>
      <c r="AB78" s="40">
        <v>1</v>
      </c>
      <c r="AC78" s="40">
        <v>1</v>
      </c>
      <c r="AD78" s="40">
        <v>1</v>
      </c>
      <c r="AE78" s="40">
        <v>1</v>
      </c>
      <c r="AF78" s="39">
        <v>302.52999999999997</v>
      </c>
      <c r="AG78" s="39"/>
      <c r="AH78" s="39"/>
      <c r="AI78" s="39"/>
    </row>
    <row r="79" spans="1:35" ht="12.75" x14ac:dyDescent="0.2">
      <c r="A79" s="16"/>
      <c r="B79" s="16"/>
      <c r="C79" s="633"/>
      <c r="D79" s="633"/>
      <c r="E79" s="633"/>
      <c r="F79" s="633"/>
      <c r="G79" s="633"/>
      <c r="H79" s="633"/>
      <c r="I79" s="633"/>
      <c r="J79" s="23" t="s">
        <v>151</v>
      </c>
      <c r="K79" s="39">
        <v>58.43</v>
      </c>
      <c r="L79" s="39">
        <v>0.25</v>
      </c>
      <c r="M79" s="39">
        <v>24.02</v>
      </c>
      <c r="N79" s="39">
        <v>41.02</v>
      </c>
      <c r="O79" s="39">
        <v>1.78</v>
      </c>
      <c r="P79" s="632"/>
      <c r="Q79" s="39"/>
      <c r="R79" s="39"/>
      <c r="S79" s="632"/>
      <c r="T79" s="39">
        <v>491.47999999999996</v>
      </c>
      <c r="U79" s="39">
        <v>-0.31</v>
      </c>
      <c r="V79" s="39"/>
      <c r="W79" s="39"/>
      <c r="X79" s="39">
        <v>498.54</v>
      </c>
      <c r="Y79" s="40">
        <v>1.86</v>
      </c>
      <c r="Z79" s="40">
        <v>0</v>
      </c>
      <c r="AA79" s="39">
        <v>515.09</v>
      </c>
      <c r="AB79" s="40">
        <v>1</v>
      </c>
      <c r="AC79" s="40">
        <v>1</v>
      </c>
      <c r="AD79" s="40">
        <v>3.4409999999999998</v>
      </c>
      <c r="AE79" s="40">
        <v>3.0280800000000001</v>
      </c>
      <c r="AF79" s="39">
        <v>24.02</v>
      </c>
      <c r="AG79" s="39"/>
      <c r="AH79" s="39"/>
      <c r="AI79" s="39"/>
    </row>
    <row r="80" spans="1:35" ht="12.75" x14ac:dyDescent="0.2">
      <c r="A80" s="15">
        <v>29</v>
      </c>
      <c r="B80" s="16" t="s">
        <v>94</v>
      </c>
      <c r="C80" s="633" t="s">
        <v>152</v>
      </c>
      <c r="D80" s="633"/>
      <c r="E80" s="633"/>
      <c r="F80" s="633"/>
      <c r="G80" s="633"/>
      <c r="H80" s="633"/>
      <c r="I80" s="633"/>
      <c r="J80" s="24" t="s">
        <v>82</v>
      </c>
      <c r="K80" s="39">
        <v>57.22</v>
      </c>
      <c r="L80" s="39">
        <v>1.4</v>
      </c>
      <c r="M80" s="39">
        <v>1098.55</v>
      </c>
      <c r="N80" s="39">
        <v>313.70999999999998</v>
      </c>
      <c r="O80" s="39">
        <v>16.43</v>
      </c>
      <c r="P80" s="632">
        <v>2342.69</v>
      </c>
      <c r="Q80" s="39">
        <v>162.30000000000001</v>
      </c>
      <c r="R80" s="39"/>
      <c r="S80" s="632"/>
      <c r="T80" s="39"/>
      <c r="U80" s="39"/>
      <c r="V80" s="39"/>
      <c r="W80" s="39">
        <v>2540.06</v>
      </c>
      <c r="X80" s="39">
        <v>2525.4</v>
      </c>
      <c r="Y80" s="39">
        <v>2609.2600000000002</v>
      </c>
      <c r="Z80" s="39">
        <v>0</v>
      </c>
      <c r="AA80" s="39">
        <v>2609.2600000000002</v>
      </c>
      <c r="AB80" s="40">
        <v>1</v>
      </c>
      <c r="AC80" s="40">
        <v>1</v>
      </c>
      <c r="AD80" s="40">
        <v>1</v>
      </c>
      <c r="AE80" s="40">
        <v>1</v>
      </c>
      <c r="AF80" s="39">
        <v>1098.55</v>
      </c>
      <c r="AG80" s="39"/>
      <c r="AH80" s="39"/>
      <c r="AI80" s="39"/>
    </row>
    <row r="81" spans="1:35" ht="12.75" x14ac:dyDescent="0.2">
      <c r="A81" s="16"/>
      <c r="B81" s="16"/>
      <c r="C81" s="633"/>
      <c r="D81" s="633"/>
      <c r="E81" s="633"/>
      <c r="F81" s="633"/>
      <c r="G81" s="633"/>
      <c r="H81" s="633"/>
      <c r="I81" s="633"/>
      <c r="J81" s="23" t="s">
        <v>153</v>
      </c>
      <c r="K81" s="39">
        <v>477.34</v>
      </c>
      <c r="L81" s="39"/>
      <c r="M81" s="39">
        <v>87.2</v>
      </c>
      <c r="N81" s="39">
        <v>333.61</v>
      </c>
      <c r="O81" s="39">
        <v>14.45</v>
      </c>
      <c r="P81" s="632"/>
      <c r="Q81" s="39"/>
      <c r="R81" s="39"/>
      <c r="S81" s="632"/>
      <c r="T81" s="39">
        <v>2504.9900000000002</v>
      </c>
      <c r="U81" s="39">
        <v>-2.5</v>
      </c>
      <c r="V81" s="39"/>
      <c r="W81" s="39"/>
      <c r="X81" s="39">
        <v>2540.06</v>
      </c>
      <c r="Y81" s="40">
        <v>15.15</v>
      </c>
      <c r="Z81" s="40">
        <v>0</v>
      </c>
      <c r="AA81" s="39">
        <v>2624.41</v>
      </c>
      <c r="AB81" s="40">
        <v>1</v>
      </c>
      <c r="AC81" s="40">
        <v>1</v>
      </c>
      <c r="AD81" s="40">
        <v>3.4409999999999998</v>
      </c>
      <c r="AE81" s="40">
        <v>3.0280800000000001</v>
      </c>
      <c r="AF81" s="39">
        <v>87.2</v>
      </c>
      <c r="AG81" s="39"/>
      <c r="AH81" s="39"/>
      <c r="AI81" s="39"/>
    </row>
    <row r="82" spans="1:35" ht="12.75" x14ac:dyDescent="0.2">
      <c r="A82" s="15">
        <v>30</v>
      </c>
      <c r="B82" s="16" t="s">
        <v>154</v>
      </c>
      <c r="C82" s="633" t="s">
        <v>155</v>
      </c>
      <c r="D82" s="633"/>
      <c r="E82" s="633"/>
      <c r="F82" s="633"/>
      <c r="G82" s="633"/>
      <c r="H82" s="633"/>
      <c r="I82" s="633"/>
      <c r="J82" s="24" t="s">
        <v>156</v>
      </c>
      <c r="K82" s="39">
        <v>200.98</v>
      </c>
      <c r="L82" s="39">
        <v>2860.83</v>
      </c>
      <c r="M82" s="39">
        <v>0.6</v>
      </c>
      <c r="N82" s="39">
        <v>1012.35</v>
      </c>
      <c r="O82" s="39">
        <v>53</v>
      </c>
      <c r="P82" s="632">
        <v>8788.6299999999992</v>
      </c>
      <c r="Q82" s="39">
        <v>523.73</v>
      </c>
      <c r="R82" s="39"/>
      <c r="S82" s="632"/>
      <c r="T82" s="39"/>
      <c r="U82" s="39"/>
      <c r="V82" s="39"/>
      <c r="W82" s="39">
        <v>9443.98</v>
      </c>
      <c r="X82" s="39">
        <v>9396.64</v>
      </c>
      <c r="Y82" s="39">
        <v>9708.66</v>
      </c>
      <c r="Z82" s="39">
        <v>0</v>
      </c>
      <c r="AA82" s="39">
        <v>9708.66</v>
      </c>
      <c r="AB82" s="40">
        <v>1</v>
      </c>
      <c r="AC82" s="40">
        <v>1</v>
      </c>
      <c r="AD82" s="40">
        <v>1</v>
      </c>
      <c r="AE82" s="40">
        <v>1</v>
      </c>
      <c r="AF82" s="39">
        <v>0.6</v>
      </c>
      <c r="AG82" s="39"/>
      <c r="AH82" s="39"/>
      <c r="AI82" s="39"/>
    </row>
    <row r="83" spans="1:35" ht="12.75" x14ac:dyDescent="0.2">
      <c r="A83" s="16"/>
      <c r="B83" s="16"/>
      <c r="C83" s="633"/>
      <c r="D83" s="633"/>
      <c r="E83" s="633"/>
      <c r="F83" s="633"/>
      <c r="G83" s="633"/>
      <c r="H83" s="633"/>
      <c r="I83" s="633"/>
      <c r="J83" s="23" t="s">
        <v>157</v>
      </c>
      <c r="K83" s="39">
        <v>762.53</v>
      </c>
      <c r="L83" s="39">
        <v>777.86</v>
      </c>
      <c r="M83" s="39">
        <v>2976.11</v>
      </c>
      <c r="N83" s="39">
        <v>1076.57</v>
      </c>
      <c r="O83" s="39">
        <v>46.64</v>
      </c>
      <c r="P83" s="632"/>
      <c r="Q83" s="39"/>
      <c r="R83" s="39"/>
      <c r="S83" s="632"/>
      <c r="T83" s="39">
        <v>9312.3599999999988</v>
      </c>
      <c r="U83" s="39">
        <v>-8.07</v>
      </c>
      <c r="V83" s="39"/>
      <c r="W83" s="39"/>
      <c r="X83" s="39">
        <v>9443.98</v>
      </c>
      <c r="Y83" s="40">
        <v>48.91</v>
      </c>
      <c r="Z83" s="40">
        <v>0</v>
      </c>
      <c r="AA83" s="39">
        <v>9757.57</v>
      </c>
      <c r="AB83" s="40">
        <v>1</v>
      </c>
      <c r="AC83" s="40">
        <v>1</v>
      </c>
      <c r="AD83" s="40">
        <v>3.4409999999999998</v>
      </c>
      <c r="AE83" s="40">
        <v>3.0280800000000001</v>
      </c>
      <c r="AF83" s="39"/>
      <c r="AG83" s="39"/>
      <c r="AH83" s="39"/>
      <c r="AI83" s="39"/>
    </row>
    <row r="84" spans="1:35" ht="12.75" x14ac:dyDescent="0.2">
      <c r="A84" s="638" t="s">
        <v>158</v>
      </c>
      <c r="B84" s="638"/>
      <c r="C84" s="639" t="s">
        <v>159</v>
      </c>
      <c r="D84" s="639"/>
      <c r="E84" s="639"/>
      <c r="F84" s="639"/>
      <c r="G84" s="639"/>
      <c r="H84" s="639"/>
      <c r="I84" s="639"/>
      <c r="J84" s="21"/>
      <c r="K84" s="36">
        <v>63.45</v>
      </c>
      <c r="L84" s="36">
        <v>31.64</v>
      </c>
      <c r="M84" s="36">
        <v>2243.31</v>
      </c>
      <c r="N84" s="36">
        <v>405.31</v>
      </c>
      <c r="O84" s="36">
        <v>17.96</v>
      </c>
      <c r="P84" s="36">
        <v>3734.58</v>
      </c>
      <c r="Q84" s="36">
        <v>177.48000000000002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3968</v>
      </c>
      <c r="X84" s="36">
        <v>3951.95</v>
      </c>
      <c r="Y84" s="37">
        <v>4083.18</v>
      </c>
      <c r="Z84" s="37">
        <v>0</v>
      </c>
      <c r="AA84" s="37">
        <v>4083.18</v>
      </c>
      <c r="AB84" s="38"/>
      <c r="AC84" s="38"/>
      <c r="AD84" s="38"/>
      <c r="AE84" s="38"/>
      <c r="AF84" s="36">
        <v>2243.31</v>
      </c>
      <c r="AG84" s="36">
        <v>0</v>
      </c>
      <c r="AH84" s="36">
        <v>471.22</v>
      </c>
      <c r="AI84" s="36">
        <v>0</v>
      </c>
    </row>
    <row r="85" spans="1:35" ht="12.75" x14ac:dyDescent="0.2">
      <c r="A85" s="638"/>
      <c r="B85" s="638"/>
      <c r="C85" s="639"/>
      <c r="D85" s="639"/>
      <c r="E85" s="639"/>
      <c r="F85" s="639"/>
      <c r="G85" s="639"/>
      <c r="H85" s="639"/>
      <c r="I85" s="639"/>
      <c r="J85" s="21"/>
      <c r="K85" s="36">
        <v>512.12</v>
      </c>
      <c r="L85" s="36">
        <v>9.879999999999999</v>
      </c>
      <c r="M85" s="36">
        <v>157.9</v>
      </c>
      <c r="N85" s="36">
        <v>350.53</v>
      </c>
      <c r="O85" s="36">
        <v>15.809999999999999</v>
      </c>
      <c r="P85" s="36"/>
      <c r="Q85" s="36">
        <v>0</v>
      </c>
      <c r="R85" s="36">
        <v>0</v>
      </c>
      <c r="S85" s="36"/>
      <c r="T85" s="36">
        <v>3912.06</v>
      </c>
      <c r="U85" s="36">
        <v>-2.74</v>
      </c>
      <c r="V85" s="36">
        <v>0</v>
      </c>
      <c r="W85" s="36">
        <v>0</v>
      </c>
      <c r="X85" s="36">
        <v>3968</v>
      </c>
      <c r="Y85" s="37">
        <v>16.579999999999998</v>
      </c>
      <c r="Z85" s="37">
        <v>0</v>
      </c>
      <c r="AA85" s="37">
        <v>4099.76</v>
      </c>
      <c r="AB85" s="38"/>
      <c r="AC85" s="38"/>
      <c r="AD85" s="38"/>
      <c r="AE85" s="38"/>
      <c r="AF85" s="36">
        <v>157.9</v>
      </c>
      <c r="AG85" s="36">
        <v>0</v>
      </c>
      <c r="AH85" s="36"/>
      <c r="AI85" s="36"/>
    </row>
    <row r="86" spans="1:35" ht="12.75" x14ac:dyDescent="0.2">
      <c r="A86" s="15">
        <v>31</v>
      </c>
      <c r="B86" s="16" t="s">
        <v>160</v>
      </c>
      <c r="C86" s="633" t="s">
        <v>161</v>
      </c>
      <c r="D86" s="633"/>
      <c r="E86" s="633"/>
      <c r="F86" s="633"/>
      <c r="G86" s="633"/>
      <c r="H86" s="633"/>
      <c r="I86" s="633"/>
      <c r="J86" s="24" t="s">
        <v>162</v>
      </c>
      <c r="K86" s="39">
        <v>49.36</v>
      </c>
      <c r="L86" s="39">
        <v>23.46</v>
      </c>
      <c r="M86" s="39">
        <v>1794.17</v>
      </c>
      <c r="N86" s="39">
        <v>308.63</v>
      </c>
      <c r="O86" s="39">
        <v>13.11</v>
      </c>
      <c r="P86" s="632">
        <v>2936.66</v>
      </c>
      <c r="Q86" s="39">
        <v>129.58000000000001</v>
      </c>
      <c r="R86" s="39"/>
      <c r="S86" s="632"/>
      <c r="T86" s="39"/>
      <c r="U86" s="39"/>
      <c r="V86" s="39"/>
      <c r="W86" s="39">
        <v>3110.23</v>
      </c>
      <c r="X86" s="39">
        <v>3098.52</v>
      </c>
      <c r="Y86" s="39">
        <v>3201.41</v>
      </c>
      <c r="Z86" s="39">
        <v>0</v>
      </c>
      <c r="AA86" s="39">
        <v>3201.41</v>
      </c>
      <c r="AB86" s="40">
        <v>1</v>
      </c>
      <c r="AC86" s="40">
        <v>1</v>
      </c>
      <c r="AD86" s="40">
        <v>1</v>
      </c>
      <c r="AE86" s="40">
        <v>1</v>
      </c>
      <c r="AF86" s="39">
        <v>1794.17</v>
      </c>
      <c r="AG86" s="39"/>
      <c r="AH86" s="39"/>
      <c r="AI86" s="39"/>
    </row>
    <row r="87" spans="1:35" ht="12.75" x14ac:dyDescent="0.2">
      <c r="A87" s="16"/>
      <c r="B87" s="16"/>
      <c r="C87" s="633"/>
      <c r="D87" s="633"/>
      <c r="E87" s="633"/>
      <c r="F87" s="633"/>
      <c r="G87" s="633"/>
      <c r="H87" s="633"/>
      <c r="I87" s="633"/>
      <c r="J87" s="23" t="s">
        <v>163</v>
      </c>
      <c r="K87" s="39">
        <v>375.27</v>
      </c>
      <c r="L87" s="39">
        <v>5.86</v>
      </c>
      <c r="M87" s="39">
        <v>130.4</v>
      </c>
      <c r="N87" s="39">
        <v>280.08</v>
      </c>
      <c r="O87" s="39">
        <v>11.54</v>
      </c>
      <c r="P87" s="632"/>
      <c r="Q87" s="39"/>
      <c r="R87" s="39"/>
      <c r="S87" s="632"/>
      <c r="T87" s="39">
        <v>3066.24</v>
      </c>
      <c r="U87" s="39">
        <v>-2</v>
      </c>
      <c r="V87" s="39"/>
      <c r="W87" s="39"/>
      <c r="X87" s="39">
        <v>3110.23</v>
      </c>
      <c r="Y87" s="40">
        <v>12.1</v>
      </c>
      <c r="Z87" s="40">
        <v>0</v>
      </c>
      <c r="AA87" s="39">
        <v>3213.51</v>
      </c>
      <c r="AB87" s="40">
        <v>1</v>
      </c>
      <c r="AC87" s="40">
        <v>1</v>
      </c>
      <c r="AD87" s="40">
        <v>3.4409999999999998</v>
      </c>
      <c r="AE87" s="40">
        <v>3.0280800000000001</v>
      </c>
      <c r="AF87" s="39">
        <v>130.4</v>
      </c>
      <c r="AG87" s="39"/>
      <c r="AH87" s="39"/>
      <c r="AI87" s="39"/>
    </row>
    <row r="88" spans="1:35" ht="12.75" x14ac:dyDescent="0.2">
      <c r="A88" s="15">
        <v>32</v>
      </c>
      <c r="B88" s="16" t="s">
        <v>164</v>
      </c>
      <c r="C88" s="633" t="s">
        <v>165</v>
      </c>
      <c r="D88" s="633"/>
      <c r="E88" s="633"/>
      <c r="F88" s="633"/>
      <c r="G88" s="633"/>
      <c r="H88" s="633"/>
      <c r="I88" s="633"/>
      <c r="J88" s="24" t="s">
        <v>156</v>
      </c>
      <c r="K88" s="39">
        <v>14.09</v>
      </c>
      <c r="L88" s="39">
        <v>8.18</v>
      </c>
      <c r="M88" s="39">
        <v>449.14</v>
      </c>
      <c r="N88" s="39">
        <v>96.68</v>
      </c>
      <c r="O88" s="39">
        <v>4.8499999999999996</v>
      </c>
      <c r="P88" s="632">
        <v>797.92</v>
      </c>
      <c r="Q88" s="39">
        <v>47.9</v>
      </c>
      <c r="R88" s="39"/>
      <c r="S88" s="632"/>
      <c r="T88" s="39"/>
      <c r="U88" s="39"/>
      <c r="V88" s="39"/>
      <c r="W88" s="39">
        <v>857.77</v>
      </c>
      <c r="X88" s="39">
        <v>853.43</v>
      </c>
      <c r="Y88" s="39">
        <v>881.77</v>
      </c>
      <c r="Z88" s="39">
        <v>0</v>
      </c>
      <c r="AA88" s="39">
        <v>881.77</v>
      </c>
      <c r="AB88" s="40">
        <v>1</v>
      </c>
      <c r="AC88" s="40">
        <v>1</v>
      </c>
      <c r="AD88" s="40">
        <v>1</v>
      </c>
      <c r="AE88" s="40">
        <v>1</v>
      </c>
      <c r="AF88" s="39">
        <v>449.14</v>
      </c>
      <c r="AG88" s="39"/>
      <c r="AH88" s="39"/>
      <c r="AI88" s="39"/>
    </row>
    <row r="89" spans="1:35" ht="12.75" x14ac:dyDescent="0.2">
      <c r="A89" s="16"/>
      <c r="B89" s="16"/>
      <c r="C89" s="633"/>
      <c r="D89" s="633"/>
      <c r="E89" s="633"/>
      <c r="F89" s="633"/>
      <c r="G89" s="633"/>
      <c r="H89" s="633"/>
      <c r="I89" s="633"/>
      <c r="J89" s="23" t="s">
        <v>166</v>
      </c>
      <c r="K89" s="39">
        <v>136.85</v>
      </c>
      <c r="L89" s="39">
        <v>4.0199999999999996</v>
      </c>
      <c r="M89" s="39">
        <v>27.5</v>
      </c>
      <c r="N89" s="39">
        <v>70.45</v>
      </c>
      <c r="O89" s="39">
        <v>4.2699999999999996</v>
      </c>
      <c r="P89" s="632"/>
      <c r="Q89" s="39"/>
      <c r="R89" s="39"/>
      <c r="S89" s="632"/>
      <c r="T89" s="39">
        <v>845.81999999999994</v>
      </c>
      <c r="U89" s="39">
        <v>-0.74</v>
      </c>
      <c r="V89" s="39"/>
      <c r="W89" s="39"/>
      <c r="X89" s="39">
        <v>857.77</v>
      </c>
      <c r="Y89" s="40">
        <v>4.4800000000000004</v>
      </c>
      <c r="Z89" s="40">
        <v>0</v>
      </c>
      <c r="AA89" s="39">
        <v>886.25</v>
      </c>
      <c r="AB89" s="40">
        <v>1</v>
      </c>
      <c r="AC89" s="40">
        <v>1</v>
      </c>
      <c r="AD89" s="40">
        <v>3.4409999999999998</v>
      </c>
      <c r="AE89" s="40">
        <v>3.0280800000000001</v>
      </c>
      <c r="AF89" s="39">
        <v>27.5</v>
      </c>
      <c r="AG89" s="39"/>
      <c r="AH89" s="39"/>
      <c r="AI89" s="39"/>
    </row>
    <row r="90" spans="1:35" ht="12.75" x14ac:dyDescent="0.2">
      <c r="A90" s="15">
        <v>33</v>
      </c>
      <c r="B90" s="16" t="s">
        <v>167</v>
      </c>
      <c r="C90" s="633" t="s">
        <v>168</v>
      </c>
      <c r="D90" s="633"/>
      <c r="E90" s="633"/>
      <c r="F90" s="633"/>
      <c r="G90" s="633"/>
      <c r="H90" s="633"/>
      <c r="I90" s="633"/>
      <c r="J90" s="24" t="s">
        <v>169</v>
      </c>
      <c r="K90" s="39"/>
      <c r="L90" s="39"/>
      <c r="M90" s="39"/>
      <c r="N90" s="39"/>
      <c r="O90" s="39"/>
      <c r="P90" s="632"/>
      <c r="Q90" s="39"/>
      <c r="R90" s="39"/>
      <c r="S90" s="632"/>
      <c r="T90" s="39"/>
      <c r="U90" s="39"/>
      <c r="V90" s="39"/>
      <c r="W90" s="39"/>
      <c r="X90" s="39"/>
      <c r="Y90" s="39"/>
      <c r="Z90" s="39">
        <v>0</v>
      </c>
      <c r="AA90" s="39"/>
      <c r="AB90" s="40">
        <v>1</v>
      </c>
      <c r="AC90" s="40">
        <v>1</v>
      </c>
      <c r="AD90" s="40">
        <v>1</v>
      </c>
      <c r="AE90" s="40">
        <v>1</v>
      </c>
      <c r="AF90" s="39"/>
      <c r="AG90" s="39"/>
      <c r="AH90" s="39">
        <v>471.22</v>
      </c>
      <c r="AI90" s="39"/>
    </row>
    <row r="91" spans="1:35" ht="12.75" x14ac:dyDescent="0.2">
      <c r="A91" s="16"/>
      <c r="B91" s="16"/>
      <c r="C91" s="633"/>
      <c r="D91" s="633"/>
      <c r="E91" s="633"/>
      <c r="F91" s="633"/>
      <c r="G91" s="633"/>
      <c r="H91" s="633"/>
      <c r="I91" s="633"/>
      <c r="J91" s="23" t="s">
        <v>170</v>
      </c>
      <c r="K91" s="39"/>
      <c r="L91" s="39"/>
      <c r="M91" s="39"/>
      <c r="N91" s="39"/>
      <c r="O91" s="39"/>
      <c r="P91" s="632"/>
      <c r="Q91" s="39"/>
      <c r="R91" s="39"/>
      <c r="S91" s="632"/>
      <c r="T91" s="39"/>
      <c r="U91" s="39"/>
      <c r="V91" s="39"/>
      <c r="W91" s="39"/>
      <c r="X91" s="39"/>
      <c r="Y91" s="40">
        <v>0</v>
      </c>
      <c r="Z91" s="40">
        <v>0</v>
      </c>
      <c r="AA91" s="39"/>
      <c r="AB91" s="40">
        <v>1</v>
      </c>
      <c r="AC91" s="40">
        <v>1</v>
      </c>
      <c r="AD91" s="40">
        <v>3.4409999999999998</v>
      </c>
      <c r="AE91" s="40">
        <v>3.0280800000000001</v>
      </c>
      <c r="AF91" s="39"/>
      <c r="AG91" s="39"/>
      <c r="AH91" s="39"/>
      <c r="AI91" s="39"/>
    </row>
    <row r="92" spans="1:35" ht="12.75" x14ac:dyDescent="0.2">
      <c r="A92" s="638" t="s">
        <v>171</v>
      </c>
      <c r="B92" s="638"/>
      <c r="C92" s="639" t="s">
        <v>172</v>
      </c>
      <c r="D92" s="639"/>
      <c r="E92" s="639"/>
      <c r="F92" s="639"/>
      <c r="G92" s="639"/>
      <c r="H92" s="639"/>
      <c r="I92" s="639"/>
      <c r="J92" s="21"/>
      <c r="K92" s="36">
        <v>594.73</v>
      </c>
      <c r="L92" s="36">
        <v>2801.06</v>
      </c>
      <c r="M92" s="36">
        <v>25263.09</v>
      </c>
      <c r="N92" s="36">
        <v>2849.6499999999996</v>
      </c>
      <c r="O92" s="36">
        <v>194.17</v>
      </c>
      <c r="P92" s="36">
        <v>40780.959999999999</v>
      </c>
      <c r="Q92" s="36">
        <v>1918.58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43310.479999999996</v>
      </c>
      <c r="X92" s="36">
        <v>43137.02</v>
      </c>
      <c r="Y92" s="37">
        <v>44569.399999999994</v>
      </c>
      <c r="Z92" s="37">
        <v>0</v>
      </c>
      <c r="AA92" s="37">
        <v>44569.399999999994</v>
      </c>
      <c r="AB92" s="38"/>
      <c r="AC92" s="38"/>
      <c r="AD92" s="38"/>
      <c r="AE92" s="38"/>
      <c r="AF92" s="36">
        <v>25263.09</v>
      </c>
      <c r="AG92" s="36">
        <v>0</v>
      </c>
      <c r="AH92" s="36">
        <v>120392.22</v>
      </c>
      <c r="AI92" s="36">
        <v>0</v>
      </c>
    </row>
    <row r="93" spans="1:35" ht="12.75" x14ac:dyDescent="0.2">
      <c r="A93" s="638"/>
      <c r="B93" s="638"/>
      <c r="C93" s="639"/>
      <c r="D93" s="639"/>
      <c r="E93" s="639"/>
      <c r="F93" s="639"/>
      <c r="G93" s="639"/>
      <c r="H93" s="639"/>
      <c r="I93" s="639"/>
      <c r="J93" s="21"/>
      <c r="K93" s="36">
        <v>5035.41</v>
      </c>
      <c r="L93" s="36">
        <v>607.44000000000005</v>
      </c>
      <c r="M93" s="36">
        <v>1769.55</v>
      </c>
      <c r="N93" s="36">
        <v>2697.15</v>
      </c>
      <c r="O93" s="36">
        <v>170.87999999999997</v>
      </c>
      <c r="P93" s="36"/>
      <c r="Q93" s="36">
        <v>0</v>
      </c>
      <c r="R93" s="36">
        <v>0</v>
      </c>
      <c r="S93" s="36"/>
      <c r="T93" s="36">
        <v>42699.54</v>
      </c>
      <c r="U93" s="36">
        <v>-29.56</v>
      </c>
      <c r="V93" s="36">
        <v>0</v>
      </c>
      <c r="W93" s="36">
        <v>0</v>
      </c>
      <c r="X93" s="36">
        <v>43310.479999999996</v>
      </c>
      <c r="Y93" s="37">
        <v>179.21999999999997</v>
      </c>
      <c r="Z93" s="37">
        <v>0</v>
      </c>
      <c r="AA93" s="37">
        <v>44748.62</v>
      </c>
      <c r="AB93" s="38"/>
      <c r="AC93" s="38"/>
      <c r="AD93" s="38"/>
      <c r="AE93" s="38"/>
      <c r="AF93" s="36">
        <v>1769.55</v>
      </c>
      <c r="AG93" s="36">
        <v>0</v>
      </c>
      <c r="AH93" s="36"/>
      <c r="AI93" s="36"/>
    </row>
    <row r="94" spans="1:35" ht="12.75" x14ac:dyDescent="0.2">
      <c r="A94" s="15">
        <v>34</v>
      </c>
      <c r="B94" s="16" t="s">
        <v>173</v>
      </c>
      <c r="C94" s="633" t="s">
        <v>174</v>
      </c>
      <c r="D94" s="633"/>
      <c r="E94" s="633"/>
      <c r="F94" s="633"/>
      <c r="G94" s="633"/>
      <c r="H94" s="633"/>
      <c r="I94" s="633"/>
      <c r="J94" s="24" t="s">
        <v>102</v>
      </c>
      <c r="K94" s="39">
        <v>77.62</v>
      </c>
      <c r="L94" s="39">
        <v>583.29</v>
      </c>
      <c r="M94" s="39">
        <v>8972.5499999999993</v>
      </c>
      <c r="N94" s="39">
        <v>420.65</v>
      </c>
      <c r="O94" s="39">
        <v>24.48</v>
      </c>
      <c r="P94" s="632">
        <v>11621.84</v>
      </c>
      <c r="Q94" s="39">
        <v>241.89</v>
      </c>
      <c r="R94" s="39"/>
      <c r="S94" s="632"/>
      <c r="T94" s="39"/>
      <c r="U94" s="39"/>
      <c r="V94" s="39"/>
      <c r="W94" s="39">
        <v>12037.96</v>
      </c>
      <c r="X94" s="39">
        <v>12016.09</v>
      </c>
      <c r="Y94" s="39">
        <v>12415.09</v>
      </c>
      <c r="Z94" s="39">
        <v>0</v>
      </c>
      <c r="AA94" s="39">
        <v>12415.09</v>
      </c>
      <c r="AB94" s="40">
        <v>1</v>
      </c>
      <c r="AC94" s="40">
        <v>1</v>
      </c>
      <c r="AD94" s="40">
        <v>1</v>
      </c>
      <c r="AE94" s="40">
        <v>1</v>
      </c>
      <c r="AF94" s="39">
        <v>8972.5499999999993</v>
      </c>
      <c r="AG94" s="39"/>
      <c r="AH94" s="39"/>
      <c r="AI94" s="39"/>
    </row>
    <row r="95" spans="1:35" ht="12.75" x14ac:dyDescent="0.2">
      <c r="A95" s="16"/>
      <c r="B95" s="16"/>
      <c r="C95" s="633"/>
      <c r="D95" s="633"/>
      <c r="E95" s="633"/>
      <c r="F95" s="633"/>
      <c r="G95" s="633"/>
      <c r="H95" s="633"/>
      <c r="I95" s="633"/>
      <c r="J95" s="23" t="s">
        <v>149</v>
      </c>
      <c r="K95" s="39">
        <v>584.80999999999995</v>
      </c>
      <c r="L95" s="39">
        <v>126.62</v>
      </c>
      <c r="M95" s="39">
        <v>620.74</v>
      </c>
      <c r="N95" s="39">
        <v>393.78</v>
      </c>
      <c r="O95" s="39">
        <v>21.54</v>
      </c>
      <c r="P95" s="632"/>
      <c r="Q95" s="39"/>
      <c r="R95" s="39"/>
      <c r="S95" s="632"/>
      <c r="T95" s="39">
        <v>11863.73</v>
      </c>
      <c r="U95" s="39">
        <v>-3.73</v>
      </c>
      <c r="V95" s="39"/>
      <c r="W95" s="39"/>
      <c r="X95" s="39">
        <v>12037.96</v>
      </c>
      <c r="Y95" s="40">
        <v>22.6</v>
      </c>
      <c r="Z95" s="40">
        <v>0</v>
      </c>
      <c r="AA95" s="39">
        <v>12437.69</v>
      </c>
      <c r="AB95" s="40">
        <v>1</v>
      </c>
      <c r="AC95" s="40">
        <v>1</v>
      </c>
      <c r="AD95" s="40">
        <v>3.4409999999999998</v>
      </c>
      <c r="AE95" s="40">
        <v>3.0280800000000001</v>
      </c>
      <c r="AF95" s="39">
        <v>620.74</v>
      </c>
      <c r="AG95" s="39"/>
      <c r="AH95" s="39"/>
      <c r="AI95" s="39"/>
    </row>
    <row r="96" spans="1:35" ht="12.75" x14ac:dyDescent="0.2">
      <c r="A96" s="15">
        <v>35</v>
      </c>
      <c r="B96" s="16" t="s">
        <v>175</v>
      </c>
      <c r="C96" s="633" t="s">
        <v>176</v>
      </c>
      <c r="D96" s="633"/>
      <c r="E96" s="633"/>
      <c r="F96" s="633"/>
      <c r="G96" s="633"/>
      <c r="H96" s="633"/>
      <c r="I96" s="633"/>
      <c r="J96" s="24" t="s">
        <v>78</v>
      </c>
      <c r="K96" s="39">
        <v>33.18</v>
      </c>
      <c r="L96" s="39">
        <v>34.69</v>
      </c>
      <c r="M96" s="39">
        <v>882.94</v>
      </c>
      <c r="N96" s="39">
        <v>170.93</v>
      </c>
      <c r="O96" s="39">
        <v>10.23</v>
      </c>
      <c r="P96" s="632">
        <v>1619.57</v>
      </c>
      <c r="Q96" s="39">
        <v>101.07</v>
      </c>
      <c r="R96" s="39"/>
      <c r="S96" s="632"/>
      <c r="T96" s="39"/>
      <c r="U96" s="39"/>
      <c r="V96" s="39"/>
      <c r="W96" s="39">
        <v>1744.89</v>
      </c>
      <c r="X96" s="39">
        <v>1735.75</v>
      </c>
      <c r="Y96" s="39">
        <v>1793.39</v>
      </c>
      <c r="Z96" s="39">
        <v>0</v>
      </c>
      <c r="AA96" s="39">
        <v>1793.39</v>
      </c>
      <c r="AB96" s="40">
        <v>1</v>
      </c>
      <c r="AC96" s="40">
        <v>1</v>
      </c>
      <c r="AD96" s="40">
        <v>1</v>
      </c>
      <c r="AE96" s="40">
        <v>1</v>
      </c>
      <c r="AF96" s="39">
        <v>882.94</v>
      </c>
      <c r="AG96" s="39"/>
      <c r="AH96" s="39"/>
      <c r="AI96" s="39"/>
    </row>
    <row r="97" spans="1:35" ht="12.75" x14ac:dyDescent="0.2">
      <c r="A97" s="16"/>
      <c r="B97" s="16"/>
      <c r="C97" s="633"/>
      <c r="D97" s="633"/>
      <c r="E97" s="633"/>
      <c r="F97" s="633"/>
      <c r="G97" s="633"/>
      <c r="H97" s="633"/>
      <c r="I97" s="633"/>
      <c r="J97" s="23" t="s">
        <v>177</v>
      </c>
      <c r="K97" s="39">
        <v>291.58</v>
      </c>
      <c r="L97" s="39">
        <v>5.68</v>
      </c>
      <c r="M97" s="39">
        <v>58.43</v>
      </c>
      <c r="N97" s="39">
        <v>161.77000000000001</v>
      </c>
      <c r="O97" s="39">
        <v>9</v>
      </c>
      <c r="P97" s="632"/>
      <c r="Q97" s="39"/>
      <c r="R97" s="39"/>
      <c r="S97" s="632"/>
      <c r="T97" s="39">
        <v>1720.6399999999999</v>
      </c>
      <c r="U97" s="39">
        <v>-1.56</v>
      </c>
      <c r="V97" s="39"/>
      <c r="W97" s="39"/>
      <c r="X97" s="39">
        <v>1744.89</v>
      </c>
      <c r="Y97" s="40">
        <v>9.44</v>
      </c>
      <c r="Z97" s="40">
        <v>0</v>
      </c>
      <c r="AA97" s="39">
        <v>1802.83</v>
      </c>
      <c r="AB97" s="40">
        <v>1</v>
      </c>
      <c r="AC97" s="40">
        <v>1</v>
      </c>
      <c r="AD97" s="40">
        <v>3.4409999999999998</v>
      </c>
      <c r="AE97" s="40">
        <v>3.0280800000000001</v>
      </c>
      <c r="AF97" s="39">
        <v>58.43</v>
      </c>
      <c r="AG97" s="39"/>
      <c r="AH97" s="39"/>
      <c r="AI97" s="39"/>
    </row>
    <row r="98" spans="1:35" ht="12.75" x14ac:dyDescent="0.2">
      <c r="A98" s="15">
        <v>36</v>
      </c>
      <c r="B98" s="16" t="s">
        <v>173</v>
      </c>
      <c r="C98" s="633" t="s">
        <v>174</v>
      </c>
      <c r="D98" s="633"/>
      <c r="E98" s="633"/>
      <c r="F98" s="633"/>
      <c r="G98" s="633"/>
      <c r="H98" s="633"/>
      <c r="I98" s="633"/>
      <c r="J98" s="24" t="s">
        <v>102</v>
      </c>
      <c r="K98" s="39">
        <v>5.85</v>
      </c>
      <c r="L98" s="39">
        <v>3.56</v>
      </c>
      <c r="M98" s="39">
        <v>194.22</v>
      </c>
      <c r="N98" s="39">
        <v>21.46</v>
      </c>
      <c r="O98" s="39">
        <v>1.92</v>
      </c>
      <c r="P98" s="632">
        <v>313.64</v>
      </c>
      <c r="Q98" s="39">
        <v>18.98</v>
      </c>
      <c r="R98" s="39"/>
      <c r="S98" s="632"/>
      <c r="T98" s="39"/>
      <c r="U98" s="39"/>
      <c r="V98" s="39"/>
      <c r="W98" s="39">
        <v>337.32</v>
      </c>
      <c r="X98" s="39">
        <v>335.6</v>
      </c>
      <c r="Y98" s="39">
        <v>346.74</v>
      </c>
      <c r="Z98" s="39">
        <v>0</v>
      </c>
      <c r="AA98" s="39">
        <v>346.74</v>
      </c>
      <c r="AB98" s="40">
        <v>1</v>
      </c>
      <c r="AC98" s="40">
        <v>1</v>
      </c>
      <c r="AD98" s="40">
        <v>1</v>
      </c>
      <c r="AE98" s="40">
        <v>1</v>
      </c>
      <c r="AF98" s="39">
        <v>194.22</v>
      </c>
      <c r="AG98" s="39"/>
      <c r="AH98" s="39">
        <v>893.05</v>
      </c>
      <c r="AI98" s="39"/>
    </row>
    <row r="99" spans="1:35" ht="12.75" x14ac:dyDescent="0.2">
      <c r="A99" s="16"/>
      <c r="B99" s="16"/>
      <c r="C99" s="633"/>
      <c r="D99" s="633"/>
      <c r="E99" s="633"/>
      <c r="F99" s="633"/>
      <c r="G99" s="633"/>
      <c r="H99" s="633"/>
      <c r="I99" s="633"/>
      <c r="J99" s="23" t="s">
        <v>103</v>
      </c>
      <c r="K99" s="39">
        <v>54.86</v>
      </c>
      <c r="L99" s="39">
        <v>0.97</v>
      </c>
      <c r="M99" s="39">
        <v>15.11</v>
      </c>
      <c r="N99" s="39">
        <v>20.82</v>
      </c>
      <c r="O99" s="39">
        <v>1.69</v>
      </c>
      <c r="P99" s="632"/>
      <c r="Q99" s="39"/>
      <c r="R99" s="39"/>
      <c r="S99" s="632"/>
      <c r="T99" s="39">
        <v>332.62</v>
      </c>
      <c r="U99" s="39">
        <v>-0.28999999999999998</v>
      </c>
      <c r="V99" s="39"/>
      <c r="W99" s="39"/>
      <c r="X99" s="39">
        <v>337.32</v>
      </c>
      <c r="Y99" s="40">
        <v>1.78</v>
      </c>
      <c r="Z99" s="40">
        <v>0</v>
      </c>
      <c r="AA99" s="39">
        <v>348.52</v>
      </c>
      <c r="AB99" s="40">
        <v>1</v>
      </c>
      <c r="AC99" s="40">
        <v>1</v>
      </c>
      <c r="AD99" s="40">
        <v>3.4409999999999998</v>
      </c>
      <c r="AE99" s="40">
        <v>3.0280800000000001</v>
      </c>
      <c r="AF99" s="39">
        <v>15.11</v>
      </c>
      <c r="AG99" s="39"/>
      <c r="AH99" s="39"/>
      <c r="AI99" s="39"/>
    </row>
    <row r="100" spans="1:35" ht="12.75" x14ac:dyDescent="0.2">
      <c r="A100" s="15">
        <v>37</v>
      </c>
      <c r="B100" s="16" t="s">
        <v>173</v>
      </c>
      <c r="C100" s="633" t="s">
        <v>174</v>
      </c>
      <c r="D100" s="633"/>
      <c r="E100" s="633"/>
      <c r="F100" s="633"/>
      <c r="G100" s="633"/>
      <c r="H100" s="633"/>
      <c r="I100" s="633"/>
      <c r="J100" s="24" t="s">
        <v>178</v>
      </c>
      <c r="K100" s="39">
        <v>244.51</v>
      </c>
      <c r="L100" s="39">
        <v>989.43</v>
      </c>
      <c r="M100" s="39">
        <v>11.44</v>
      </c>
      <c r="N100" s="39">
        <v>969.18</v>
      </c>
      <c r="O100" s="39">
        <v>86.76</v>
      </c>
      <c r="P100" s="632">
        <v>5367.33</v>
      </c>
      <c r="Q100" s="39">
        <v>857.24</v>
      </c>
      <c r="R100" s="39"/>
      <c r="S100" s="632"/>
      <c r="T100" s="39"/>
      <c r="U100" s="39"/>
      <c r="V100" s="39"/>
      <c r="W100" s="39">
        <v>6304.73</v>
      </c>
      <c r="X100" s="39">
        <v>6227.23</v>
      </c>
      <c r="Y100" s="39">
        <v>6434.01</v>
      </c>
      <c r="Z100" s="39">
        <v>0</v>
      </c>
      <c r="AA100" s="39">
        <v>6434.01</v>
      </c>
      <c r="AB100" s="40">
        <v>1</v>
      </c>
      <c r="AC100" s="40">
        <v>1</v>
      </c>
      <c r="AD100" s="40">
        <v>1</v>
      </c>
      <c r="AE100" s="40">
        <v>1</v>
      </c>
      <c r="AF100" s="39">
        <v>11.44</v>
      </c>
      <c r="AG100" s="39"/>
      <c r="AH100" s="39">
        <v>112582.55</v>
      </c>
      <c r="AI100" s="39"/>
    </row>
    <row r="101" spans="1:35" ht="12.75" x14ac:dyDescent="0.2">
      <c r="A101" s="16"/>
      <c r="B101" s="16"/>
      <c r="C101" s="633"/>
      <c r="D101" s="633"/>
      <c r="E101" s="633"/>
      <c r="F101" s="633"/>
      <c r="G101" s="633"/>
      <c r="H101" s="633"/>
      <c r="I101" s="633"/>
      <c r="J101" s="23" t="s">
        <v>179</v>
      </c>
      <c r="K101" s="39">
        <v>2292.8200000000002</v>
      </c>
      <c r="L101" s="39">
        <v>228.46</v>
      </c>
      <c r="M101" s="39">
        <v>0.91</v>
      </c>
      <c r="N101" s="39">
        <v>940.44</v>
      </c>
      <c r="O101" s="39">
        <v>76.349999999999994</v>
      </c>
      <c r="P101" s="632"/>
      <c r="Q101" s="39"/>
      <c r="R101" s="39"/>
      <c r="S101" s="632"/>
      <c r="T101" s="39">
        <v>6224.57</v>
      </c>
      <c r="U101" s="39">
        <v>-13.21</v>
      </c>
      <c r="V101" s="39"/>
      <c r="W101" s="39"/>
      <c r="X101" s="39">
        <v>6304.73</v>
      </c>
      <c r="Y101" s="40">
        <v>80.069999999999993</v>
      </c>
      <c r="Z101" s="40">
        <v>0</v>
      </c>
      <c r="AA101" s="39">
        <v>6514.08</v>
      </c>
      <c r="AB101" s="40">
        <v>1</v>
      </c>
      <c r="AC101" s="40">
        <v>1</v>
      </c>
      <c r="AD101" s="40">
        <v>3.4409999999999998</v>
      </c>
      <c r="AE101" s="40">
        <v>3.0280800000000001</v>
      </c>
      <c r="AF101" s="39">
        <v>0.91</v>
      </c>
      <c r="AG101" s="39"/>
      <c r="AH101" s="39"/>
      <c r="AI101" s="39"/>
    </row>
    <row r="102" spans="1:35" ht="12.75" x14ac:dyDescent="0.2">
      <c r="A102" s="15">
        <v>38</v>
      </c>
      <c r="B102" s="16" t="s">
        <v>173</v>
      </c>
      <c r="C102" s="633" t="s">
        <v>174</v>
      </c>
      <c r="D102" s="633"/>
      <c r="E102" s="633"/>
      <c r="F102" s="633"/>
      <c r="G102" s="633"/>
      <c r="H102" s="633"/>
      <c r="I102" s="633"/>
      <c r="J102" s="24" t="s">
        <v>102</v>
      </c>
      <c r="K102" s="39">
        <v>101.01</v>
      </c>
      <c r="L102" s="39">
        <v>655.42</v>
      </c>
      <c r="M102" s="39">
        <v>11449.56</v>
      </c>
      <c r="N102" s="39">
        <v>579.63</v>
      </c>
      <c r="O102" s="39">
        <v>33.380000000000003</v>
      </c>
      <c r="P102" s="632">
        <v>14935.6</v>
      </c>
      <c r="Q102" s="39">
        <v>329.84</v>
      </c>
      <c r="R102" s="39"/>
      <c r="S102" s="632"/>
      <c r="T102" s="39"/>
      <c r="U102" s="39"/>
      <c r="V102" s="39"/>
      <c r="W102" s="39">
        <v>15489.34</v>
      </c>
      <c r="X102" s="39">
        <v>15459.52</v>
      </c>
      <c r="Y102" s="39">
        <v>15972.86</v>
      </c>
      <c r="Z102" s="39">
        <v>0</v>
      </c>
      <c r="AA102" s="39">
        <v>15972.86</v>
      </c>
      <c r="AB102" s="40">
        <v>1</v>
      </c>
      <c r="AC102" s="40">
        <v>1</v>
      </c>
      <c r="AD102" s="40">
        <v>1</v>
      </c>
      <c r="AE102" s="40">
        <v>1</v>
      </c>
      <c r="AF102" s="39">
        <v>11449.56</v>
      </c>
      <c r="AG102" s="39"/>
      <c r="AH102" s="39">
        <v>6916.62</v>
      </c>
      <c r="AI102" s="39"/>
    </row>
    <row r="103" spans="1:35" ht="12.75" x14ac:dyDescent="0.2">
      <c r="A103" s="16"/>
      <c r="B103" s="16"/>
      <c r="C103" s="633"/>
      <c r="D103" s="633"/>
      <c r="E103" s="633"/>
      <c r="F103" s="633"/>
      <c r="G103" s="633"/>
      <c r="H103" s="633"/>
      <c r="I103" s="633"/>
      <c r="J103" s="23" t="s">
        <v>149</v>
      </c>
      <c r="K103" s="39">
        <v>827.93</v>
      </c>
      <c r="L103" s="39">
        <v>142.19</v>
      </c>
      <c r="M103" s="39">
        <v>832.53</v>
      </c>
      <c r="N103" s="39">
        <v>527.77</v>
      </c>
      <c r="O103" s="39">
        <v>29.38</v>
      </c>
      <c r="P103" s="632"/>
      <c r="Q103" s="39"/>
      <c r="R103" s="39"/>
      <c r="S103" s="632"/>
      <c r="T103" s="39">
        <v>15265.44</v>
      </c>
      <c r="U103" s="39">
        <v>-5.08</v>
      </c>
      <c r="V103" s="39"/>
      <c r="W103" s="39"/>
      <c r="X103" s="39">
        <v>15489.34</v>
      </c>
      <c r="Y103" s="40">
        <v>30.81</v>
      </c>
      <c r="Z103" s="40">
        <v>0</v>
      </c>
      <c r="AA103" s="39">
        <v>16003.67</v>
      </c>
      <c r="AB103" s="40">
        <v>1</v>
      </c>
      <c r="AC103" s="40">
        <v>1</v>
      </c>
      <c r="AD103" s="40">
        <v>3.4409999999999998</v>
      </c>
      <c r="AE103" s="40">
        <v>3.0280800000000001</v>
      </c>
      <c r="AF103" s="39">
        <v>832.53</v>
      </c>
      <c r="AG103" s="39"/>
      <c r="AH103" s="39"/>
      <c r="AI103" s="39"/>
    </row>
    <row r="104" spans="1:35" ht="12.75" x14ac:dyDescent="0.2">
      <c r="A104" s="15">
        <v>39</v>
      </c>
      <c r="B104" s="16" t="s">
        <v>180</v>
      </c>
      <c r="C104" s="633" t="s">
        <v>181</v>
      </c>
      <c r="D104" s="633"/>
      <c r="E104" s="633"/>
      <c r="F104" s="633"/>
      <c r="G104" s="633"/>
      <c r="H104" s="633"/>
      <c r="I104" s="633"/>
      <c r="J104" s="24" t="s">
        <v>78</v>
      </c>
      <c r="K104" s="39">
        <v>132.05000000000001</v>
      </c>
      <c r="L104" s="39">
        <v>534.61</v>
      </c>
      <c r="M104" s="39">
        <v>3703.15</v>
      </c>
      <c r="N104" s="39">
        <v>684.93</v>
      </c>
      <c r="O104" s="39">
        <v>37.26</v>
      </c>
      <c r="P104" s="632">
        <v>6860.37</v>
      </c>
      <c r="Q104" s="39">
        <v>368.14</v>
      </c>
      <c r="R104" s="39"/>
      <c r="S104" s="632"/>
      <c r="T104" s="39"/>
      <c r="U104" s="39"/>
      <c r="V104" s="39"/>
      <c r="W104" s="39">
        <v>7331.27</v>
      </c>
      <c r="X104" s="39">
        <v>7297.99</v>
      </c>
      <c r="Y104" s="39">
        <v>7540.32</v>
      </c>
      <c r="Z104" s="39">
        <v>0</v>
      </c>
      <c r="AA104" s="39">
        <v>7540.32</v>
      </c>
      <c r="AB104" s="40">
        <v>1</v>
      </c>
      <c r="AC104" s="40">
        <v>1</v>
      </c>
      <c r="AD104" s="40">
        <v>1</v>
      </c>
      <c r="AE104" s="40">
        <v>1</v>
      </c>
      <c r="AF104" s="39">
        <v>3703.15</v>
      </c>
      <c r="AG104" s="39"/>
      <c r="AH104" s="39"/>
      <c r="AI104" s="39"/>
    </row>
    <row r="105" spans="1:35" ht="12.75" x14ac:dyDescent="0.2">
      <c r="A105" s="16"/>
      <c r="B105" s="16"/>
      <c r="C105" s="633"/>
      <c r="D105" s="633"/>
      <c r="E105" s="633"/>
      <c r="F105" s="633"/>
      <c r="G105" s="633"/>
      <c r="H105" s="633"/>
      <c r="I105" s="633"/>
      <c r="J105" s="23" t="s">
        <v>182</v>
      </c>
      <c r="K105" s="39">
        <v>979.23</v>
      </c>
      <c r="L105" s="39">
        <v>103.52</v>
      </c>
      <c r="M105" s="39">
        <v>237.92</v>
      </c>
      <c r="N105" s="39">
        <v>650.48</v>
      </c>
      <c r="O105" s="39">
        <v>32.79</v>
      </c>
      <c r="P105" s="632"/>
      <c r="Q105" s="39"/>
      <c r="R105" s="39"/>
      <c r="S105" s="632"/>
      <c r="T105" s="39">
        <v>7228.51</v>
      </c>
      <c r="U105" s="39">
        <v>-5.67</v>
      </c>
      <c r="V105" s="39"/>
      <c r="W105" s="39"/>
      <c r="X105" s="39">
        <v>7331.27</v>
      </c>
      <c r="Y105" s="40">
        <v>34.39</v>
      </c>
      <c r="Z105" s="40">
        <v>0</v>
      </c>
      <c r="AA105" s="39">
        <v>7574.71</v>
      </c>
      <c r="AB105" s="40">
        <v>1</v>
      </c>
      <c r="AC105" s="40">
        <v>1</v>
      </c>
      <c r="AD105" s="40">
        <v>3.4409999999999998</v>
      </c>
      <c r="AE105" s="40">
        <v>3.0280800000000001</v>
      </c>
      <c r="AF105" s="39">
        <v>237.92</v>
      </c>
      <c r="AG105" s="39"/>
      <c r="AH105" s="39"/>
      <c r="AI105" s="39"/>
    </row>
    <row r="106" spans="1:35" ht="12.75" x14ac:dyDescent="0.2">
      <c r="A106" s="15">
        <v>40</v>
      </c>
      <c r="B106" s="16" t="s">
        <v>183</v>
      </c>
      <c r="C106" s="633" t="s">
        <v>184</v>
      </c>
      <c r="D106" s="633"/>
      <c r="E106" s="633"/>
      <c r="F106" s="633"/>
      <c r="G106" s="633"/>
      <c r="H106" s="633"/>
      <c r="I106" s="633"/>
      <c r="J106" s="24" t="s">
        <v>78</v>
      </c>
      <c r="K106" s="39">
        <v>0.51</v>
      </c>
      <c r="L106" s="39">
        <v>0.06</v>
      </c>
      <c r="M106" s="39">
        <v>49.23</v>
      </c>
      <c r="N106" s="39">
        <v>2.87</v>
      </c>
      <c r="O106" s="39">
        <v>0.14000000000000001</v>
      </c>
      <c r="P106" s="632">
        <v>62.61</v>
      </c>
      <c r="Q106" s="39">
        <v>1.42</v>
      </c>
      <c r="R106" s="39"/>
      <c r="S106" s="632"/>
      <c r="T106" s="39"/>
      <c r="U106" s="39"/>
      <c r="V106" s="39"/>
      <c r="W106" s="39">
        <v>64.97</v>
      </c>
      <c r="X106" s="39">
        <v>64.84</v>
      </c>
      <c r="Y106" s="39">
        <v>66.989999999999995</v>
      </c>
      <c r="Z106" s="39">
        <v>0</v>
      </c>
      <c r="AA106" s="39">
        <v>66.989999999999995</v>
      </c>
      <c r="AB106" s="40">
        <v>1</v>
      </c>
      <c r="AC106" s="40">
        <v>1</v>
      </c>
      <c r="AD106" s="40">
        <v>1</v>
      </c>
      <c r="AE106" s="40">
        <v>1</v>
      </c>
      <c r="AF106" s="39">
        <v>49.23</v>
      </c>
      <c r="AG106" s="39"/>
      <c r="AH106" s="39"/>
      <c r="AI106" s="39"/>
    </row>
    <row r="107" spans="1:35" ht="12.75" x14ac:dyDescent="0.2">
      <c r="A107" s="16"/>
      <c r="B107" s="16"/>
      <c r="C107" s="633"/>
      <c r="D107" s="633"/>
      <c r="E107" s="633"/>
      <c r="F107" s="633"/>
      <c r="G107" s="633"/>
      <c r="H107" s="633"/>
      <c r="I107" s="633"/>
      <c r="J107" s="23" t="s">
        <v>132</v>
      </c>
      <c r="K107" s="39">
        <v>4.18</v>
      </c>
      <c r="L107" s="39"/>
      <c r="M107" s="39">
        <v>3.91</v>
      </c>
      <c r="N107" s="39">
        <v>2.09</v>
      </c>
      <c r="O107" s="39">
        <v>0.13</v>
      </c>
      <c r="P107" s="632"/>
      <c r="Q107" s="39"/>
      <c r="R107" s="39"/>
      <c r="S107" s="632"/>
      <c r="T107" s="39">
        <v>64.03</v>
      </c>
      <c r="U107" s="39">
        <v>-0.02</v>
      </c>
      <c r="V107" s="39"/>
      <c r="W107" s="39"/>
      <c r="X107" s="39">
        <v>64.97</v>
      </c>
      <c r="Y107" s="40">
        <v>0.13</v>
      </c>
      <c r="Z107" s="40">
        <v>0</v>
      </c>
      <c r="AA107" s="39">
        <v>67.12</v>
      </c>
      <c r="AB107" s="40">
        <v>1</v>
      </c>
      <c r="AC107" s="40">
        <v>1</v>
      </c>
      <c r="AD107" s="40">
        <v>3.4409999999999998</v>
      </c>
      <c r="AE107" s="40">
        <v>3.0280800000000001</v>
      </c>
      <c r="AF107" s="39">
        <v>3.91</v>
      </c>
      <c r="AG107" s="39"/>
      <c r="AH107" s="39"/>
      <c r="AI107" s="39"/>
    </row>
    <row r="108" spans="1:35" ht="12.75" x14ac:dyDescent="0.2">
      <c r="A108" s="638" t="s">
        <v>185</v>
      </c>
      <c r="B108" s="638"/>
      <c r="C108" s="639" t="s">
        <v>186</v>
      </c>
      <c r="D108" s="639"/>
      <c r="E108" s="639"/>
      <c r="F108" s="639"/>
      <c r="G108" s="639"/>
      <c r="H108" s="639"/>
      <c r="I108" s="639"/>
      <c r="J108" s="21"/>
      <c r="K108" s="36">
        <v>389.90999999999997</v>
      </c>
      <c r="L108" s="36">
        <v>780.97</v>
      </c>
      <c r="M108" s="36">
        <v>8647.81</v>
      </c>
      <c r="N108" s="36">
        <v>1699.21</v>
      </c>
      <c r="O108" s="36">
        <v>97.94</v>
      </c>
      <c r="P108" s="36">
        <v>15781.999999999998</v>
      </c>
      <c r="Q108" s="36">
        <v>967.73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16986.07</v>
      </c>
      <c r="X108" s="36">
        <v>16898.61</v>
      </c>
      <c r="Y108" s="37">
        <v>17459.73</v>
      </c>
      <c r="Z108" s="37">
        <v>0</v>
      </c>
      <c r="AA108" s="37">
        <v>17459.73</v>
      </c>
      <c r="AB108" s="38"/>
      <c r="AC108" s="38"/>
      <c r="AD108" s="38"/>
      <c r="AE108" s="38"/>
      <c r="AF108" s="36">
        <v>8647.81</v>
      </c>
      <c r="AG108" s="36">
        <v>0</v>
      </c>
      <c r="AH108" s="36">
        <v>20431.38</v>
      </c>
      <c r="AI108" s="36">
        <v>0</v>
      </c>
    </row>
    <row r="109" spans="1:35" ht="12.75" x14ac:dyDescent="0.2">
      <c r="A109" s="638"/>
      <c r="B109" s="638"/>
      <c r="C109" s="639"/>
      <c r="D109" s="639"/>
      <c r="E109" s="639"/>
      <c r="F109" s="639"/>
      <c r="G109" s="639"/>
      <c r="H109" s="639"/>
      <c r="I109" s="639"/>
      <c r="J109" s="21"/>
      <c r="K109" s="36">
        <v>2691.7999999999997</v>
      </c>
      <c r="L109" s="36">
        <v>154.45000000000002</v>
      </c>
      <c r="M109" s="36">
        <v>577.79</v>
      </c>
      <c r="N109" s="36">
        <v>1200.3</v>
      </c>
      <c r="O109" s="36">
        <v>86.18</v>
      </c>
      <c r="P109" s="36"/>
      <c r="Q109" s="36">
        <v>0</v>
      </c>
      <c r="R109" s="36">
        <v>0</v>
      </c>
      <c r="S109" s="36"/>
      <c r="T109" s="36">
        <v>16749.730000000003</v>
      </c>
      <c r="U109" s="36">
        <v>-14.91</v>
      </c>
      <c r="V109" s="36">
        <v>0</v>
      </c>
      <c r="W109" s="36">
        <v>0</v>
      </c>
      <c r="X109" s="36">
        <v>16986.07</v>
      </c>
      <c r="Y109" s="37">
        <v>90.359999999999985</v>
      </c>
      <c r="Z109" s="37">
        <v>0</v>
      </c>
      <c r="AA109" s="37">
        <v>17550.09</v>
      </c>
      <c r="AB109" s="38"/>
      <c r="AC109" s="38"/>
      <c r="AD109" s="38"/>
      <c r="AE109" s="38"/>
      <c r="AF109" s="36">
        <v>577.79</v>
      </c>
      <c r="AG109" s="36">
        <v>0</v>
      </c>
      <c r="AH109" s="36"/>
      <c r="AI109" s="36"/>
    </row>
    <row r="110" spans="1:35" ht="12.75" x14ac:dyDescent="0.2">
      <c r="A110" s="15">
        <v>41</v>
      </c>
      <c r="B110" s="16" t="s">
        <v>187</v>
      </c>
      <c r="C110" s="633" t="s">
        <v>188</v>
      </c>
      <c r="D110" s="633"/>
      <c r="E110" s="633"/>
      <c r="F110" s="633"/>
      <c r="G110" s="633"/>
      <c r="H110" s="633"/>
      <c r="I110" s="633"/>
      <c r="J110" s="24" t="s">
        <v>102</v>
      </c>
      <c r="K110" s="39">
        <v>21.68</v>
      </c>
      <c r="L110" s="39">
        <v>81.7</v>
      </c>
      <c r="M110" s="39">
        <v>182.21</v>
      </c>
      <c r="N110" s="39">
        <v>100.69</v>
      </c>
      <c r="O110" s="39">
        <v>6.18</v>
      </c>
      <c r="P110" s="632">
        <v>621.02</v>
      </c>
      <c r="Q110" s="39">
        <v>61.02</v>
      </c>
      <c r="R110" s="39"/>
      <c r="S110" s="632"/>
      <c r="T110" s="39"/>
      <c r="U110" s="39"/>
      <c r="V110" s="39"/>
      <c r="W110" s="39">
        <v>691.33</v>
      </c>
      <c r="X110" s="39">
        <v>685.82</v>
      </c>
      <c r="Y110" s="39">
        <v>708.59</v>
      </c>
      <c r="Z110" s="39">
        <v>0</v>
      </c>
      <c r="AA110" s="39">
        <v>708.59</v>
      </c>
      <c r="AB110" s="40">
        <v>1</v>
      </c>
      <c r="AC110" s="40">
        <v>1</v>
      </c>
      <c r="AD110" s="40">
        <v>1</v>
      </c>
      <c r="AE110" s="40">
        <v>1</v>
      </c>
      <c r="AF110" s="39">
        <v>182.21</v>
      </c>
      <c r="AG110" s="39"/>
      <c r="AH110" s="39">
        <v>20431.38</v>
      </c>
      <c r="AI110" s="39"/>
    </row>
    <row r="111" spans="1:35" ht="12.75" x14ac:dyDescent="0.2">
      <c r="A111" s="16"/>
      <c r="B111" s="16"/>
      <c r="C111" s="633"/>
      <c r="D111" s="633"/>
      <c r="E111" s="633"/>
      <c r="F111" s="633"/>
      <c r="G111" s="633"/>
      <c r="H111" s="633"/>
      <c r="I111" s="633"/>
      <c r="J111" s="23" t="s">
        <v>149</v>
      </c>
      <c r="K111" s="39">
        <v>162.38</v>
      </c>
      <c r="L111" s="39">
        <v>17.100000000000001</v>
      </c>
      <c r="M111" s="39">
        <v>10.61</v>
      </c>
      <c r="N111" s="39">
        <v>71.819999999999993</v>
      </c>
      <c r="O111" s="39">
        <v>5.43</v>
      </c>
      <c r="P111" s="632"/>
      <c r="Q111" s="39"/>
      <c r="R111" s="39"/>
      <c r="S111" s="632"/>
      <c r="T111" s="39">
        <v>682.04</v>
      </c>
      <c r="U111" s="39">
        <v>-0.94</v>
      </c>
      <c r="V111" s="39"/>
      <c r="W111" s="39"/>
      <c r="X111" s="39">
        <v>691.33</v>
      </c>
      <c r="Y111" s="40">
        <v>5.69</v>
      </c>
      <c r="Z111" s="40">
        <v>0</v>
      </c>
      <c r="AA111" s="39">
        <v>714.28</v>
      </c>
      <c r="AB111" s="40">
        <v>1</v>
      </c>
      <c r="AC111" s="40">
        <v>1</v>
      </c>
      <c r="AD111" s="40">
        <v>3.4409999999999998</v>
      </c>
      <c r="AE111" s="40">
        <v>3.0280800000000001</v>
      </c>
      <c r="AF111" s="39">
        <v>10.61</v>
      </c>
      <c r="AG111" s="39"/>
      <c r="AH111" s="39"/>
      <c r="AI111" s="39"/>
    </row>
    <row r="112" spans="1:35" ht="12.75" x14ac:dyDescent="0.2">
      <c r="A112" s="15">
        <v>42</v>
      </c>
      <c r="B112" s="16" t="s">
        <v>189</v>
      </c>
      <c r="C112" s="633" t="s">
        <v>190</v>
      </c>
      <c r="D112" s="633"/>
      <c r="E112" s="633"/>
      <c r="F112" s="633"/>
      <c r="G112" s="633"/>
      <c r="H112" s="633"/>
      <c r="I112" s="633"/>
      <c r="J112" s="24" t="s">
        <v>102</v>
      </c>
      <c r="K112" s="39">
        <v>163.72</v>
      </c>
      <c r="L112" s="39">
        <v>123.36</v>
      </c>
      <c r="M112" s="39">
        <v>4563.68</v>
      </c>
      <c r="N112" s="39">
        <v>788.44</v>
      </c>
      <c r="O112" s="39">
        <v>45.54</v>
      </c>
      <c r="P112" s="632">
        <v>7725.09</v>
      </c>
      <c r="Q112" s="39">
        <v>450.01</v>
      </c>
      <c r="R112" s="39"/>
      <c r="S112" s="632"/>
      <c r="T112" s="39"/>
      <c r="U112" s="39"/>
      <c r="V112" s="39"/>
      <c r="W112" s="39">
        <v>8290.7999999999993</v>
      </c>
      <c r="X112" s="39">
        <v>8250.1200000000008</v>
      </c>
      <c r="Y112" s="39">
        <v>8524.07</v>
      </c>
      <c r="Z112" s="39">
        <v>0</v>
      </c>
      <c r="AA112" s="39">
        <v>8524.07</v>
      </c>
      <c r="AB112" s="40">
        <v>1</v>
      </c>
      <c r="AC112" s="40">
        <v>1</v>
      </c>
      <c r="AD112" s="40">
        <v>1</v>
      </c>
      <c r="AE112" s="40">
        <v>1</v>
      </c>
      <c r="AF112" s="39">
        <v>4563.68</v>
      </c>
      <c r="AG112" s="39"/>
      <c r="AH112" s="39"/>
      <c r="AI112" s="39"/>
    </row>
    <row r="113" spans="1:35" ht="12.75" x14ac:dyDescent="0.2">
      <c r="A113" s="16"/>
      <c r="B113" s="16"/>
      <c r="C113" s="633"/>
      <c r="D113" s="633"/>
      <c r="E113" s="633"/>
      <c r="F113" s="633"/>
      <c r="G113" s="633"/>
      <c r="H113" s="633"/>
      <c r="I113" s="633"/>
      <c r="J113" s="23" t="s">
        <v>191</v>
      </c>
      <c r="K113" s="39">
        <v>1298.9100000000001</v>
      </c>
      <c r="L113" s="39">
        <v>24.64</v>
      </c>
      <c r="M113" s="39">
        <v>328.52</v>
      </c>
      <c r="N113" s="39">
        <v>536.55999999999995</v>
      </c>
      <c r="O113" s="39">
        <v>40.08</v>
      </c>
      <c r="P113" s="632"/>
      <c r="Q113" s="39"/>
      <c r="R113" s="39"/>
      <c r="S113" s="632"/>
      <c r="T113" s="39">
        <v>8175.1</v>
      </c>
      <c r="U113" s="39">
        <v>-6.93</v>
      </c>
      <c r="V113" s="39"/>
      <c r="W113" s="39"/>
      <c r="X113" s="39">
        <v>8290.7999999999993</v>
      </c>
      <c r="Y113" s="40">
        <v>42.03</v>
      </c>
      <c r="Z113" s="40">
        <v>0</v>
      </c>
      <c r="AA113" s="39">
        <v>8566.1</v>
      </c>
      <c r="AB113" s="40">
        <v>1</v>
      </c>
      <c r="AC113" s="40">
        <v>1</v>
      </c>
      <c r="AD113" s="40">
        <v>3.4409999999999998</v>
      </c>
      <c r="AE113" s="40">
        <v>3.0280800000000001</v>
      </c>
      <c r="AF113" s="39">
        <v>328.52</v>
      </c>
      <c r="AG113" s="39"/>
      <c r="AH113" s="39"/>
      <c r="AI113" s="39"/>
    </row>
    <row r="114" spans="1:35" ht="12.75" x14ac:dyDescent="0.2">
      <c r="A114" s="15">
        <v>43</v>
      </c>
      <c r="B114" s="16" t="s">
        <v>192</v>
      </c>
      <c r="C114" s="633" t="s">
        <v>193</v>
      </c>
      <c r="D114" s="633"/>
      <c r="E114" s="633"/>
      <c r="F114" s="633"/>
      <c r="G114" s="633"/>
      <c r="H114" s="633"/>
      <c r="I114" s="633"/>
      <c r="J114" s="24" t="s">
        <v>194</v>
      </c>
      <c r="K114" s="39">
        <v>100.74</v>
      </c>
      <c r="L114" s="39">
        <v>492.08</v>
      </c>
      <c r="M114" s="39">
        <v>1972.99</v>
      </c>
      <c r="N114" s="39">
        <v>399.84</v>
      </c>
      <c r="O114" s="39">
        <v>23.1</v>
      </c>
      <c r="P114" s="632">
        <v>3859.33</v>
      </c>
      <c r="Q114" s="39">
        <v>228.21</v>
      </c>
      <c r="R114" s="39"/>
      <c r="S114" s="632"/>
      <c r="T114" s="39"/>
      <c r="U114" s="39"/>
      <c r="V114" s="39"/>
      <c r="W114" s="39">
        <v>4145.33</v>
      </c>
      <c r="X114" s="39">
        <v>4124.71</v>
      </c>
      <c r="Y114" s="39">
        <v>4261.67</v>
      </c>
      <c r="Z114" s="39">
        <v>0</v>
      </c>
      <c r="AA114" s="39">
        <v>4261.67</v>
      </c>
      <c r="AB114" s="40">
        <v>1</v>
      </c>
      <c r="AC114" s="40">
        <v>1</v>
      </c>
      <c r="AD114" s="40">
        <v>1</v>
      </c>
      <c r="AE114" s="40">
        <v>1</v>
      </c>
      <c r="AF114" s="39">
        <v>1972.99</v>
      </c>
      <c r="AG114" s="39"/>
      <c r="AH114" s="39"/>
      <c r="AI114" s="39"/>
    </row>
    <row r="115" spans="1:35" ht="12.75" x14ac:dyDescent="0.2">
      <c r="A115" s="16"/>
      <c r="B115" s="16"/>
      <c r="C115" s="633"/>
      <c r="D115" s="633"/>
      <c r="E115" s="633"/>
      <c r="F115" s="633"/>
      <c r="G115" s="633"/>
      <c r="H115" s="633"/>
      <c r="I115" s="633"/>
      <c r="J115" s="23" t="s">
        <v>195</v>
      </c>
      <c r="K115" s="39">
        <v>568.14</v>
      </c>
      <c r="L115" s="39">
        <v>103.06</v>
      </c>
      <c r="M115" s="39">
        <v>110.75</v>
      </c>
      <c r="N115" s="39">
        <v>272.11</v>
      </c>
      <c r="O115" s="39">
        <v>20.32</v>
      </c>
      <c r="P115" s="632"/>
      <c r="Q115" s="39"/>
      <c r="R115" s="39"/>
      <c r="S115" s="632"/>
      <c r="T115" s="39">
        <v>4087.54</v>
      </c>
      <c r="U115" s="39">
        <v>-3.52</v>
      </c>
      <c r="V115" s="39"/>
      <c r="W115" s="39"/>
      <c r="X115" s="39">
        <v>4145.33</v>
      </c>
      <c r="Y115" s="40">
        <v>21.3</v>
      </c>
      <c r="Z115" s="40">
        <v>0</v>
      </c>
      <c r="AA115" s="39">
        <v>4282.97</v>
      </c>
      <c r="AB115" s="40">
        <v>1</v>
      </c>
      <c r="AC115" s="40">
        <v>1</v>
      </c>
      <c r="AD115" s="40">
        <v>3.4409999999999998</v>
      </c>
      <c r="AE115" s="40">
        <v>3.0280800000000001</v>
      </c>
      <c r="AF115" s="39">
        <v>110.75</v>
      </c>
      <c r="AG115" s="39"/>
      <c r="AH115" s="39"/>
      <c r="AI115" s="39"/>
    </row>
    <row r="116" spans="1:35" ht="12.75" x14ac:dyDescent="0.2">
      <c r="A116" s="15">
        <v>44</v>
      </c>
      <c r="B116" s="16" t="s">
        <v>192</v>
      </c>
      <c r="C116" s="633" t="s">
        <v>193</v>
      </c>
      <c r="D116" s="633"/>
      <c r="E116" s="633"/>
      <c r="F116" s="633"/>
      <c r="G116" s="633"/>
      <c r="H116" s="633"/>
      <c r="I116" s="633"/>
      <c r="J116" s="24" t="s">
        <v>78</v>
      </c>
      <c r="K116" s="39">
        <v>15.93</v>
      </c>
      <c r="L116" s="39">
        <v>3.19</v>
      </c>
      <c r="M116" s="39">
        <v>382.81</v>
      </c>
      <c r="N116" s="39">
        <v>64.709999999999994</v>
      </c>
      <c r="O116" s="39">
        <v>3.67</v>
      </c>
      <c r="P116" s="632">
        <v>637.29999999999995</v>
      </c>
      <c r="Q116" s="39">
        <v>36.270000000000003</v>
      </c>
      <c r="R116" s="39"/>
      <c r="S116" s="632"/>
      <c r="T116" s="39"/>
      <c r="U116" s="39"/>
      <c r="V116" s="39"/>
      <c r="W116" s="39">
        <v>683.11</v>
      </c>
      <c r="X116" s="39">
        <v>679.84</v>
      </c>
      <c r="Y116" s="39">
        <v>702.41</v>
      </c>
      <c r="Z116" s="39">
        <v>0</v>
      </c>
      <c r="AA116" s="39">
        <v>702.41</v>
      </c>
      <c r="AB116" s="40">
        <v>1</v>
      </c>
      <c r="AC116" s="40">
        <v>1</v>
      </c>
      <c r="AD116" s="40">
        <v>1</v>
      </c>
      <c r="AE116" s="40">
        <v>1</v>
      </c>
      <c r="AF116" s="39">
        <v>382.81</v>
      </c>
      <c r="AG116" s="39"/>
      <c r="AH116" s="39"/>
      <c r="AI116" s="39"/>
    </row>
    <row r="117" spans="1:35" ht="12.75" x14ac:dyDescent="0.2">
      <c r="A117" s="16"/>
      <c r="B117" s="16"/>
      <c r="C117" s="633"/>
      <c r="D117" s="633"/>
      <c r="E117" s="633"/>
      <c r="F117" s="633"/>
      <c r="G117" s="633"/>
      <c r="H117" s="633"/>
      <c r="I117" s="633"/>
      <c r="J117" s="23" t="s">
        <v>196</v>
      </c>
      <c r="K117" s="39">
        <v>106.6</v>
      </c>
      <c r="L117" s="39">
        <v>0.08</v>
      </c>
      <c r="M117" s="39">
        <v>24.32</v>
      </c>
      <c r="N117" s="39">
        <v>48.77</v>
      </c>
      <c r="O117" s="39">
        <v>3.23</v>
      </c>
      <c r="P117" s="632"/>
      <c r="Q117" s="39"/>
      <c r="R117" s="39"/>
      <c r="S117" s="632"/>
      <c r="T117" s="39">
        <v>673.56999999999994</v>
      </c>
      <c r="U117" s="39">
        <v>-0.56000000000000005</v>
      </c>
      <c r="V117" s="39"/>
      <c r="W117" s="39"/>
      <c r="X117" s="39">
        <v>683.11</v>
      </c>
      <c r="Y117" s="40">
        <v>3.38</v>
      </c>
      <c r="Z117" s="40">
        <v>0</v>
      </c>
      <c r="AA117" s="39">
        <v>705.79</v>
      </c>
      <c r="AB117" s="40">
        <v>1</v>
      </c>
      <c r="AC117" s="40">
        <v>1</v>
      </c>
      <c r="AD117" s="40">
        <v>3.4409999999999998</v>
      </c>
      <c r="AE117" s="40">
        <v>3.0280800000000001</v>
      </c>
      <c r="AF117" s="39">
        <v>24.32</v>
      </c>
      <c r="AG117" s="39"/>
      <c r="AH117" s="39"/>
      <c r="AI117" s="39"/>
    </row>
    <row r="118" spans="1:35" ht="12.75" x14ac:dyDescent="0.2">
      <c r="A118" s="15">
        <v>45</v>
      </c>
      <c r="B118" s="16" t="s">
        <v>197</v>
      </c>
      <c r="C118" s="633" t="s">
        <v>198</v>
      </c>
      <c r="D118" s="633"/>
      <c r="E118" s="633"/>
      <c r="F118" s="633"/>
      <c r="G118" s="633"/>
      <c r="H118" s="633"/>
      <c r="I118" s="633"/>
      <c r="J118" s="24" t="s">
        <v>78</v>
      </c>
      <c r="K118" s="39">
        <v>87.84</v>
      </c>
      <c r="L118" s="39">
        <v>80.64</v>
      </c>
      <c r="M118" s="39">
        <v>1429.66</v>
      </c>
      <c r="N118" s="39">
        <v>345.53</v>
      </c>
      <c r="O118" s="39">
        <v>19.45</v>
      </c>
      <c r="P118" s="632">
        <v>2813.54</v>
      </c>
      <c r="Q118" s="39">
        <v>192.22</v>
      </c>
      <c r="R118" s="39"/>
      <c r="S118" s="632"/>
      <c r="T118" s="39"/>
      <c r="U118" s="39"/>
      <c r="V118" s="39"/>
      <c r="W118" s="39">
        <v>3047.89</v>
      </c>
      <c r="X118" s="39">
        <v>3030.51</v>
      </c>
      <c r="Y118" s="39">
        <v>3131.14</v>
      </c>
      <c r="Z118" s="39">
        <v>0</v>
      </c>
      <c r="AA118" s="39">
        <v>3131.14</v>
      </c>
      <c r="AB118" s="40">
        <v>1</v>
      </c>
      <c r="AC118" s="40">
        <v>1</v>
      </c>
      <c r="AD118" s="40">
        <v>1</v>
      </c>
      <c r="AE118" s="40">
        <v>1</v>
      </c>
      <c r="AF118" s="39">
        <v>1429.66</v>
      </c>
      <c r="AG118" s="39"/>
      <c r="AH118" s="39"/>
      <c r="AI118" s="39"/>
    </row>
    <row r="119" spans="1:35" ht="12.75" x14ac:dyDescent="0.2">
      <c r="A119" s="16"/>
      <c r="B119" s="16"/>
      <c r="C119" s="633"/>
      <c r="D119" s="633"/>
      <c r="E119" s="633"/>
      <c r="F119" s="633"/>
      <c r="G119" s="633"/>
      <c r="H119" s="633"/>
      <c r="I119" s="633"/>
      <c r="J119" s="23" t="s">
        <v>199</v>
      </c>
      <c r="K119" s="39">
        <v>555.77</v>
      </c>
      <c r="L119" s="39">
        <v>9.57</v>
      </c>
      <c r="M119" s="39">
        <v>94.33</v>
      </c>
      <c r="N119" s="39">
        <v>271.04000000000002</v>
      </c>
      <c r="O119" s="39">
        <v>17.12</v>
      </c>
      <c r="P119" s="632"/>
      <c r="Q119" s="39"/>
      <c r="R119" s="39"/>
      <c r="S119" s="632"/>
      <c r="T119" s="39">
        <v>3005.7599999999998</v>
      </c>
      <c r="U119" s="39">
        <v>-2.96</v>
      </c>
      <c r="V119" s="39"/>
      <c r="W119" s="39"/>
      <c r="X119" s="39">
        <v>3047.89</v>
      </c>
      <c r="Y119" s="40">
        <v>17.96</v>
      </c>
      <c r="Z119" s="40">
        <v>0</v>
      </c>
      <c r="AA119" s="39">
        <v>3149.1</v>
      </c>
      <c r="AB119" s="40">
        <v>1</v>
      </c>
      <c r="AC119" s="40">
        <v>1</v>
      </c>
      <c r="AD119" s="40">
        <v>3.4409999999999998</v>
      </c>
      <c r="AE119" s="40">
        <v>3.0280800000000001</v>
      </c>
      <c r="AF119" s="39">
        <v>94.33</v>
      </c>
      <c r="AG119" s="39"/>
      <c r="AH119" s="39"/>
      <c r="AI119" s="39"/>
    </row>
    <row r="120" spans="1:35" ht="12.75" x14ac:dyDescent="0.2">
      <c r="A120" s="15">
        <v>46</v>
      </c>
      <c r="B120" s="16" t="s">
        <v>200</v>
      </c>
      <c r="C120" s="633" t="s">
        <v>201</v>
      </c>
      <c r="D120" s="633"/>
      <c r="E120" s="633"/>
      <c r="F120" s="633"/>
      <c r="G120" s="633"/>
      <c r="H120" s="633"/>
      <c r="I120" s="633"/>
      <c r="J120" s="24" t="s">
        <v>169</v>
      </c>
      <c r="K120" s="39"/>
      <c r="L120" s="39"/>
      <c r="M120" s="39">
        <v>116.46</v>
      </c>
      <c r="N120" s="39"/>
      <c r="O120" s="39"/>
      <c r="P120" s="632">
        <v>125.72</v>
      </c>
      <c r="Q120" s="39"/>
      <c r="R120" s="39"/>
      <c r="S120" s="632"/>
      <c r="T120" s="39"/>
      <c r="U120" s="39"/>
      <c r="V120" s="39"/>
      <c r="W120" s="39">
        <v>127.61</v>
      </c>
      <c r="X120" s="39">
        <v>127.61</v>
      </c>
      <c r="Y120" s="39">
        <v>131.85</v>
      </c>
      <c r="Z120" s="39">
        <v>0</v>
      </c>
      <c r="AA120" s="39">
        <v>131.85</v>
      </c>
      <c r="AB120" s="40">
        <v>1</v>
      </c>
      <c r="AC120" s="40">
        <v>1</v>
      </c>
      <c r="AD120" s="40">
        <v>1</v>
      </c>
      <c r="AE120" s="40">
        <v>1</v>
      </c>
      <c r="AF120" s="39">
        <v>116.46</v>
      </c>
      <c r="AG120" s="39"/>
      <c r="AH120" s="39"/>
      <c r="AI120" s="39"/>
    </row>
    <row r="121" spans="1:35" ht="12.75" x14ac:dyDescent="0.2">
      <c r="A121" s="16"/>
      <c r="B121" s="16"/>
      <c r="C121" s="633"/>
      <c r="D121" s="633"/>
      <c r="E121" s="633"/>
      <c r="F121" s="633"/>
      <c r="G121" s="633"/>
      <c r="H121" s="633"/>
      <c r="I121" s="633"/>
      <c r="J121" s="23" t="s">
        <v>202</v>
      </c>
      <c r="K121" s="39"/>
      <c r="L121" s="39"/>
      <c r="M121" s="39">
        <v>9.26</v>
      </c>
      <c r="N121" s="39"/>
      <c r="O121" s="39"/>
      <c r="P121" s="632"/>
      <c r="Q121" s="39"/>
      <c r="R121" s="39"/>
      <c r="S121" s="632"/>
      <c r="T121" s="39">
        <v>125.72</v>
      </c>
      <c r="U121" s="39"/>
      <c r="V121" s="39"/>
      <c r="W121" s="39"/>
      <c r="X121" s="39">
        <v>127.61</v>
      </c>
      <c r="Y121" s="40">
        <v>0</v>
      </c>
      <c r="Z121" s="40">
        <v>0</v>
      </c>
      <c r="AA121" s="39">
        <v>131.85</v>
      </c>
      <c r="AB121" s="40">
        <v>1</v>
      </c>
      <c r="AC121" s="40">
        <v>1</v>
      </c>
      <c r="AD121" s="40">
        <v>3.4409999999999998</v>
      </c>
      <c r="AE121" s="40">
        <v>3.0280800000000001</v>
      </c>
      <c r="AF121" s="39">
        <v>9.26</v>
      </c>
      <c r="AG121" s="39"/>
      <c r="AH121" s="39"/>
      <c r="AI121" s="39"/>
    </row>
    <row r="122" spans="1:35" ht="12.75" x14ac:dyDescent="0.2">
      <c r="A122" s="638" t="s">
        <v>203</v>
      </c>
      <c r="B122" s="638"/>
      <c r="C122" s="639" t="s">
        <v>204</v>
      </c>
      <c r="D122" s="639"/>
      <c r="E122" s="639"/>
      <c r="F122" s="639"/>
      <c r="G122" s="639"/>
      <c r="H122" s="639"/>
      <c r="I122" s="639"/>
      <c r="J122" s="21"/>
      <c r="K122" s="36">
        <v>73.539999999999992</v>
      </c>
      <c r="L122" s="36">
        <v>429.34000000000003</v>
      </c>
      <c r="M122" s="36">
        <v>3160.98</v>
      </c>
      <c r="N122" s="36">
        <v>245.67</v>
      </c>
      <c r="O122" s="36">
        <v>14.93</v>
      </c>
      <c r="P122" s="36">
        <v>4573</v>
      </c>
      <c r="Q122" s="36">
        <v>147.43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4788.9599999999991</v>
      </c>
      <c r="X122" s="36">
        <v>4775.6399999999994</v>
      </c>
      <c r="Y122" s="37">
        <v>4934.2199999999993</v>
      </c>
      <c r="Z122" s="37">
        <v>0</v>
      </c>
      <c r="AA122" s="37">
        <v>4934.2199999999993</v>
      </c>
      <c r="AB122" s="38"/>
      <c r="AC122" s="38"/>
      <c r="AD122" s="38"/>
      <c r="AE122" s="38"/>
      <c r="AF122" s="36">
        <v>3160.98</v>
      </c>
      <c r="AG122" s="36">
        <v>0</v>
      </c>
      <c r="AH122" s="36">
        <v>92330.4</v>
      </c>
      <c r="AI122" s="36">
        <v>0</v>
      </c>
    </row>
    <row r="123" spans="1:35" ht="12.75" x14ac:dyDescent="0.2">
      <c r="A123" s="638"/>
      <c r="B123" s="638"/>
      <c r="C123" s="639"/>
      <c r="D123" s="639"/>
      <c r="E123" s="639"/>
      <c r="F123" s="639"/>
      <c r="G123" s="639"/>
      <c r="H123" s="639"/>
      <c r="I123" s="639"/>
      <c r="J123" s="21"/>
      <c r="K123" s="36">
        <v>357.77</v>
      </c>
      <c r="L123" s="36">
        <v>75.849999999999994</v>
      </c>
      <c r="M123" s="36">
        <v>177.34</v>
      </c>
      <c r="N123" s="36">
        <v>173.85</v>
      </c>
      <c r="O123" s="36">
        <v>13.12</v>
      </c>
      <c r="P123" s="36"/>
      <c r="Q123" s="36">
        <v>0</v>
      </c>
      <c r="R123" s="36">
        <v>0</v>
      </c>
      <c r="S123" s="36"/>
      <c r="T123" s="36">
        <v>4720.43</v>
      </c>
      <c r="U123" s="36">
        <v>-2.2799999999999998</v>
      </c>
      <c r="V123" s="36">
        <v>0</v>
      </c>
      <c r="W123" s="36">
        <v>0</v>
      </c>
      <c r="X123" s="36">
        <v>4788.9599999999991</v>
      </c>
      <c r="Y123" s="37">
        <v>13.76</v>
      </c>
      <c r="Z123" s="37">
        <v>0</v>
      </c>
      <c r="AA123" s="37">
        <v>4947.9799999999996</v>
      </c>
      <c r="AB123" s="38"/>
      <c r="AC123" s="38"/>
      <c r="AD123" s="38"/>
      <c r="AE123" s="38"/>
      <c r="AF123" s="36">
        <v>177.34</v>
      </c>
      <c r="AG123" s="36">
        <v>0</v>
      </c>
      <c r="AH123" s="36"/>
      <c r="AI123" s="36"/>
    </row>
    <row r="124" spans="1:35" ht="12.75" x14ac:dyDescent="0.2">
      <c r="A124" s="15">
        <v>47</v>
      </c>
      <c r="B124" s="16" t="s">
        <v>205</v>
      </c>
      <c r="C124" s="633" t="s">
        <v>206</v>
      </c>
      <c r="D124" s="633"/>
      <c r="E124" s="633"/>
      <c r="F124" s="633"/>
      <c r="G124" s="633"/>
      <c r="H124" s="633"/>
      <c r="I124" s="633"/>
      <c r="J124" s="24" t="s">
        <v>102</v>
      </c>
      <c r="K124" s="39">
        <v>7.08</v>
      </c>
      <c r="L124" s="39">
        <v>3.07</v>
      </c>
      <c r="M124" s="39">
        <v>68.92</v>
      </c>
      <c r="N124" s="39">
        <v>20.329999999999998</v>
      </c>
      <c r="O124" s="39">
        <v>1.82</v>
      </c>
      <c r="P124" s="632">
        <v>171.86</v>
      </c>
      <c r="Q124" s="39">
        <v>17.98</v>
      </c>
      <c r="R124" s="39"/>
      <c r="S124" s="632"/>
      <c r="T124" s="39"/>
      <c r="U124" s="39"/>
      <c r="V124" s="39"/>
      <c r="W124" s="39">
        <v>192.41</v>
      </c>
      <c r="X124" s="39">
        <v>190.78</v>
      </c>
      <c r="Y124" s="39">
        <v>197.11</v>
      </c>
      <c r="Z124" s="39">
        <v>0</v>
      </c>
      <c r="AA124" s="39">
        <v>197.11</v>
      </c>
      <c r="AB124" s="40">
        <v>1</v>
      </c>
      <c r="AC124" s="40">
        <v>1</v>
      </c>
      <c r="AD124" s="40">
        <v>1</v>
      </c>
      <c r="AE124" s="40">
        <v>1</v>
      </c>
      <c r="AF124" s="39">
        <v>68.92</v>
      </c>
      <c r="AG124" s="39"/>
      <c r="AH124" s="39">
        <v>92330.4</v>
      </c>
      <c r="AI124" s="39"/>
    </row>
    <row r="125" spans="1:35" ht="12.75" x14ac:dyDescent="0.2">
      <c r="A125" s="16"/>
      <c r="B125" s="16"/>
      <c r="C125" s="633"/>
      <c r="D125" s="633"/>
      <c r="E125" s="633"/>
      <c r="F125" s="633"/>
      <c r="G125" s="633"/>
      <c r="H125" s="633"/>
      <c r="I125" s="633"/>
      <c r="J125" s="23" t="s">
        <v>207</v>
      </c>
      <c r="K125" s="39">
        <v>52.35</v>
      </c>
      <c r="L125" s="39">
        <v>0.53</v>
      </c>
      <c r="M125" s="39">
        <v>4.05</v>
      </c>
      <c r="N125" s="39">
        <v>19.72</v>
      </c>
      <c r="O125" s="39">
        <v>1.6</v>
      </c>
      <c r="P125" s="632"/>
      <c r="Q125" s="39"/>
      <c r="R125" s="39"/>
      <c r="S125" s="632"/>
      <c r="T125" s="39">
        <v>189.84</v>
      </c>
      <c r="U125" s="39">
        <v>-0.28000000000000003</v>
      </c>
      <c r="V125" s="39"/>
      <c r="W125" s="39"/>
      <c r="X125" s="39">
        <v>192.41</v>
      </c>
      <c r="Y125" s="40">
        <v>1.68</v>
      </c>
      <c r="Z125" s="40">
        <v>0</v>
      </c>
      <c r="AA125" s="39">
        <v>198.79</v>
      </c>
      <c r="AB125" s="40">
        <v>1</v>
      </c>
      <c r="AC125" s="40">
        <v>1</v>
      </c>
      <c r="AD125" s="40">
        <v>3.4409999999999998</v>
      </c>
      <c r="AE125" s="40">
        <v>3.0280800000000001</v>
      </c>
      <c r="AF125" s="39">
        <v>4.05</v>
      </c>
      <c r="AG125" s="39"/>
      <c r="AH125" s="39"/>
      <c r="AI125" s="39"/>
    </row>
    <row r="126" spans="1:35" ht="12.75" x14ac:dyDescent="0.2">
      <c r="A126" s="15">
        <v>48</v>
      </c>
      <c r="B126" s="16" t="s">
        <v>205</v>
      </c>
      <c r="C126" s="633" t="s">
        <v>206</v>
      </c>
      <c r="D126" s="633"/>
      <c r="E126" s="633"/>
      <c r="F126" s="633"/>
      <c r="G126" s="633"/>
      <c r="H126" s="633"/>
      <c r="I126" s="633"/>
      <c r="J126" s="22" t="s">
        <v>208</v>
      </c>
      <c r="K126" s="39">
        <v>1.03</v>
      </c>
      <c r="L126" s="39">
        <v>0.15</v>
      </c>
      <c r="M126" s="39">
        <v>5.38</v>
      </c>
      <c r="N126" s="39">
        <v>2.68</v>
      </c>
      <c r="O126" s="39">
        <v>0.24</v>
      </c>
      <c r="P126" s="632">
        <v>18.510000000000002</v>
      </c>
      <c r="Q126" s="39">
        <v>2.37</v>
      </c>
      <c r="R126" s="39"/>
      <c r="S126" s="632"/>
      <c r="T126" s="39"/>
      <c r="U126" s="39"/>
      <c r="V126" s="39"/>
      <c r="W126" s="39">
        <v>21.15</v>
      </c>
      <c r="X126" s="39">
        <v>20.94</v>
      </c>
      <c r="Y126" s="39">
        <v>21.64</v>
      </c>
      <c r="Z126" s="39">
        <v>0</v>
      </c>
      <c r="AA126" s="39">
        <v>21.64</v>
      </c>
      <c r="AB126" s="40">
        <v>1</v>
      </c>
      <c r="AC126" s="40">
        <v>1</v>
      </c>
      <c r="AD126" s="40">
        <v>1</v>
      </c>
      <c r="AE126" s="40">
        <v>1</v>
      </c>
      <c r="AF126" s="39">
        <v>5.38</v>
      </c>
      <c r="AG126" s="39"/>
      <c r="AH126" s="39"/>
      <c r="AI126" s="39"/>
    </row>
    <row r="127" spans="1:35" ht="12.75" x14ac:dyDescent="0.2">
      <c r="A127" s="16"/>
      <c r="B127" s="16"/>
      <c r="C127" s="633"/>
      <c r="D127" s="633"/>
      <c r="E127" s="633"/>
      <c r="F127" s="633"/>
      <c r="G127" s="633"/>
      <c r="H127" s="633"/>
      <c r="I127" s="633"/>
      <c r="J127" s="23" t="s">
        <v>103</v>
      </c>
      <c r="K127" s="39">
        <v>6.96</v>
      </c>
      <c r="L127" s="39"/>
      <c r="M127" s="39">
        <v>0.28999999999999998</v>
      </c>
      <c r="N127" s="39">
        <v>2.6</v>
      </c>
      <c r="O127" s="39">
        <v>0.21</v>
      </c>
      <c r="P127" s="632"/>
      <c r="Q127" s="39"/>
      <c r="R127" s="39"/>
      <c r="S127" s="632"/>
      <c r="T127" s="39">
        <v>20.880000000000003</v>
      </c>
      <c r="U127" s="39">
        <v>-0.04</v>
      </c>
      <c r="V127" s="39"/>
      <c r="W127" s="39"/>
      <c r="X127" s="39">
        <v>21.15</v>
      </c>
      <c r="Y127" s="40">
        <v>0.22</v>
      </c>
      <c r="Z127" s="40">
        <v>0</v>
      </c>
      <c r="AA127" s="39">
        <v>21.86</v>
      </c>
      <c r="AB127" s="40">
        <v>1</v>
      </c>
      <c r="AC127" s="40">
        <v>1</v>
      </c>
      <c r="AD127" s="40">
        <v>3.4409999999999998</v>
      </c>
      <c r="AE127" s="40">
        <v>3.0280800000000001</v>
      </c>
      <c r="AF127" s="39">
        <v>0.28999999999999998</v>
      </c>
      <c r="AG127" s="39"/>
      <c r="AH127" s="39"/>
      <c r="AI127" s="39"/>
    </row>
    <row r="128" spans="1:35" ht="12.75" x14ac:dyDescent="0.2">
      <c r="A128" s="15">
        <v>49</v>
      </c>
      <c r="B128" s="16" t="s">
        <v>209</v>
      </c>
      <c r="C128" s="633" t="s">
        <v>210</v>
      </c>
      <c r="D128" s="633"/>
      <c r="E128" s="633"/>
      <c r="F128" s="633"/>
      <c r="G128" s="633"/>
      <c r="H128" s="633"/>
      <c r="I128" s="633"/>
      <c r="J128" s="24" t="s">
        <v>78</v>
      </c>
      <c r="K128" s="39">
        <v>55.51</v>
      </c>
      <c r="L128" s="39">
        <v>412.52</v>
      </c>
      <c r="M128" s="39">
        <v>949.61</v>
      </c>
      <c r="N128" s="39">
        <v>187.76</v>
      </c>
      <c r="O128" s="39">
        <v>10.85</v>
      </c>
      <c r="P128" s="632">
        <v>1998.15</v>
      </c>
      <c r="Q128" s="39">
        <v>107.16</v>
      </c>
      <c r="R128" s="39"/>
      <c r="S128" s="632"/>
      <c r="T128" s="39"/>
      <c r="U128" s="39"/>
      <c r="V128" s="39"/>
      <c r="W128" s="39">
        <v>2135.2399999999998</v>
      </c>
      <c r="X128" s="39">
        <v>2125.56</v>
      </c>
      <c r="Y128" s="39">
        <v>2196.14</v>
      </c>
      <c r="Z128" s="39">
        <v>0</v>
      </c>
      <c r="AA128" s="39">
        <v>2196.14</v>
      </c>
      <c r="AB128" s="40">
        <v>1</v>
      </c>
      <c r="AC128" s="40">
        <v>1</v>
      </c>
      <c r="AD128" s="40">
        <v>1</v>
      </c>
      <c r="AE128" s="40">
        <v>1</v>
      </c>
      <c r="AF128" s="39">
        <v>949.61</v>
      </c>
      <c r="AG128" s="39"/>
      <c r="AH128" s="39"/>
      <c r="AI128" s="39"/>
    </row>
    <row r="129" spans="1:35" ht="12.75" x14ac:dyDescent="0.2">
      <c r="A129" s="16"/>
      <c r="B129" s="16"/>
      <c r="C129" s="633"/>
      <c r="D129" s="633"/>
      <c r="E129" s="633"/>
      <c r="F129" s="633"/>
      <c r="G129" s="633"/>
      <c r="H129" s="633"/>
      <c r="I129" s="633"/>
      <c r="J129" s="23" t="s">
        <v>211</v>
      </c>
      <c r="K129" s="39">
        <v>241.21</v>
      </c>
      <c r="L129" s="39">
        <v>73.97</v>
      </c>
      <c r="M129" s="39">
        <v>58.88</v>
      </c>
      <c r="N129" s="39">
        <v>127.78</v>
      </c>
      <c r="O129" s="39">
        <v>9.5399999999999991</v>
      </c>
      <c r="P129" s="632"/>
      <c r="Q129" s="39"/>
      <c r="R129" s="39"/>
      <c r="S129" s="632"/>
      <c r="T129" s="39">
        <v>2105.31</v>
      </c>
      <c r="U129" s="39">
        <v>-1.65</v>
      </c>
      <c r="V129" s="39"/>
      <c r="W129" s="39"/>
      <c r="X129" s="39">
        <v>2135.2399999999998</v>
      </c>
      <c r="Y129" s="40">
        <v>10</v>
      </c>
      <c r="Z129" s="40">
        <v>0</v>
      </c>
      <c r="AA129" s="39">
        <v>2206.14</v>
      </c>
      <c r="AB129" s="40">
        <v>1</v>
      </c>
      <c r="AC129" s="40">
        <v>1</v>
      </c>
      <c r="AD129" s="40">
        <v>3.4409999999999998</v>
      </c>
      <c r="AE129" s="40">
        <v>3.0280800000000001</v>
      </c>
      <c r="AF129" s="39">
        <v>58.88</v>
      </c>
      <c r="AG129" s="39"/>
      <c r="AH129" s="39"/>
      <c r="AI129" s="39"/>
    </row>
    <row r="130" spans="1:35" ht="12.75" x14ac:dyDescent="0.2">
      <c r="A130" s="15">
        <v>50</v>
      </c>
      <c r="B130" s="16" t="s">
        <v>209</v>
      </c>
      <c r="C130" s="633" t="s">
        <v>210</v>
      </c>
      <c r="D130" s="633"/>
      <c r="E130" s="633"/>
      <c r="F130" s="633"/>
      <c r="G130" s="633"/>
      <c r="H130" s="633"/>
      <c r="I130" s="633"/>
      <c r="J130" s="24" t="s">
        <v>178</v>
      </c>
      <c r="K130" s="39">
        <v>9.92</v>
      </c>
      <c r="L130" s="39">
        <v>13.6</v>
      </c>
      <c r="M130" s="39">
        <v>2137.0700000000002</v>
      </c>
      <c r="N130" s="39">
        <v>34.9</v>
      </c>
      <c r="O130" s="39">
        <v>2.02</v>
      </c>
      <c r="P130" s="632">
        <v>2384.48</v>
      </c>
      <c r="Q130" s="39">
        <v>19.920000000000002</v>
      </c>
      <c r="R130" s="39"/>
      <c r="S130" s="632"/>
      <c r="T130" s="39"/>
      <c r="U130" s="39"/>
      <c r="V130" s="39"/>
      <c r="W130" s="39">
        <v>2440.16</v>
      </c>
      <c r="X130" s="39">
        <v>2438.36</v>
      </c>
      <c r="Y130" s="39">
        <v>2519.33</v>
      </c>
      <c r="Z130" s="39">
        <v>0</v>
      </c>
      <c r="AA130" s="39">
        <v>2519.33</v>
      </c>
      <c r="AB130" s="40">
        <v>1</v>
      </c>
      <c r="AC130" s="40">
        <v>1</v>
      </c>
      <c r="AD130" s="40">
        <v>1</v>
      </c>
      <c r="AE130" s="40">
        <v>1</v>
      </c>
      <c r="AF130" s="39">
        <v>2137.0700000000002</v>
      </c>
      <c r="AG130" s="39"/>
      <c r="AH130" s="39"/>
      <c r="AI130" s="39"/>
    </row>
    <row r="131" spans="1:35" ht="12.75" x14ac:dyDescent="0.2">
      <c r="A131" s="16"/>
      <c r="B131" s="16"/>
      <c r="C131" s="633"/>
      <c r="D131" s="633"/>
      <c r="E131" s="633"/>
      <c r="F131" s="633"/>
      <c r="G131" s="633"/>
      <c r="H131" s="633"/>
      <c r="I131" s="633"/>
      <c r="J131" s="23" t="s">
        <v>212</v>
      </c>
      <c r="K131" s="39">
        <v>57.25</v>
      </c>
      <c r="L131" s="39">
        <v>1.35</v>
      </c>
      <c r="M131" s="39">
        <v>114.12</v>
      </c>
      <c r="N131" s="39">
        <v>23.75</v>
      </c>
      <c r="O131" s="39">
        <v>1.77</v>
      </c>
      <c r="P131" s="632"/>
      <c r="Q131" s="39"/>
      <c r="R131" s="39"/>
      <c r="S131" s="632"/>
      <c r="T131" s="39">
        <v>2404.4</v>
      </c>
      <c r="U131" s="39">
        <v>-0.31</v>
      </c>
      <c r="V131" s="39"/>
      <c r="W131" s="39"/>
      <c r="X131" s="39">
        <v>2440.16</v>
      </c>
      <c r="Y131" s="40">
        <v>1.86</v>
      </c>
      <c r="Z131" s="40">
        <v>0</v>
      </c>
      <c r="AA131" s="39">
        <v>2521.19</v>
      </c>
      <c r="AB131" s="40">
        <v>1</v>
      </c>
      <c r="AC131" s="40">
        <v>1</v>
      </c>
      <c r="AD131" s="40">
        <v>3.4409999999999998</v>
      </c>
      <c r="AE131" s="40">
        <v>3.0280800000000001</v>
      </c>
      <c r="AF131" s="39">
        <v>114.12</v>
      </c>
      <c r="AG131" s="39"/>
      <c r="AH131" s="39"/>
      <c r="AI131" s="39"/>
    </row>
    <row r="132" spans="1:35" ht="14.1" customHeight="1" x14ac:dyDescent="0.2">
      <c r="A132" s="638" t="s">
        <v>213</v>
      </c>
      <c r="B132" s="638"/>
      <c r="C132" s="639" t="s">
        <v>214</v>
      </c>
      <c r="D132" s="639"/>
      <c r="E132" s="639"/>
      <c r="F132" s="639"/>
      <c r="G132" s="639"/>
      <c r="H132" s="639"/>
      <c r="I132" s="639"/>
      <c r="J132" s="21"/>
      <c r="K132" s="36">
        <v>-39.5</v>
      </c>
      <c r="L132" s="36">
        <v>-272.74</v>
      </c>
      <c r="M132" s="36">
        <v>-4340.579999999999</v>
      </c>
      <c r="N132" s="36">
        <v>-242.39999999999998</v>
      </c>
      <c r="O132" s="36">
        <v>-12.37</v>
      </c>
      <c r="P132" s="36">
        <v>-5835.8499999999995</v>
      </c>
      <c r="Q132" s="36">
        <v>-122.23000000000002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-6045.58</v>
      </c>
      <c r="X132" s="36">
        <v>-6034.52</v>
      </c>
      <c r="Y132" s="37">
        <v>-6234.91</v>
      </c>
      <c r="Z132" s="37">
        <v>0</v>
      </c>
      <c r="AA132" s="37">
        <v>-6234.91</v>
      </c>
      <c r="AB132" s="38"/>
      <c r="AC132" s="38"/>
      <c r="AD132" s="38"/>
      <c r="AE132" s="38"/>
      <c r="AF132" s="36">
        <v>-4340.579999999999</v>
      </c>
      <c r="AG132" s="36">
        <v>0</v>
      </c>
      <c r="AH132" s="36">
        <v>0</v>
      </c>
      <c r="AI132" s="36">
        <v>0</v>
      </c>
    </row>
    <row r="133" spans="1:35" ht="14.1" customHeight="1" x14ac:dyDescent="0.2">
      <c r="A133" s="638"/>
      <c r="B133" s="638"/>
      <c r="C133" s="639"/>
      <c r="D133" s="639"/>
      <c r="E133" s="639"/>
      <c r="F133" s="639"/>
      <c r="G133" s="639"/>
      <c r="H133" s="639"/>
      <c r="I133" s="639"/>
      <c r="J133" s="21"/>
      <c r="K133" s="36">
        <v>-298.90000000000003</v>
      </c>
      <c r="L133" s="36">
        <v>-60.589999999999996</v>
      </c>
      <c r="M133" s="36">
        <v>-404.96000000000004</v>
      </c>
      <c r="N133" s="36">
        <v>-253.01000000000002</v>
      </c>
      <c r="O133" s="36">
        <v>-10.89</v>
      </c>
      <c r="P133" s="36"/>
      <c r="Q133" s="36">
        <v>0</v>
      </c>
      <c r="R133" s="36">
        <v>0</v>
      </c>
      <c r="S133" s="36"/>
      <c r="T133" s="36">
        <v>-5958.079999999999</v>
      </c>
      <c r="U133" s="36">
        <v>1.88</v>
      </c>
      <c r="V133" s="36">
        <v>0</v>
      </c>
      <c r="W133" s="36">
        <v>0</v>
      </c>
      <c r="X133" s="36">
        <v>-6045.58</v>
      </c>
      <c r="Y133" s="37">
        <v>-11.43</v>
      </c>
      <c r="Z133" s="37">
        <v>0</v>
      </c>
      <c r="AA133" s="37">
        <v>-6246.3399999999992</v>
      </c>
      <c r="AB133" s="38"/>
      <c r="AC133" s="38"/>
      <c r="AD133" s="38"/>
      <c r="AE133" s="38"/>
      <c r="AF133" s="36">
        <v>-404.96000000000004</v>
      </c>
      <c r="AG133" s="36">
        <v>0</v>
      </c>
      <c r="AH133" s="36"/>
      <c r="AI133" s="36"/>
    </row>
    <row r="134" spans="1:35" ht="12.75" x14ac:dyDescent="0.2">
      <c r="A134" s="15">
        <v>51</v>
      </c>
      <c r="B134" s="16" t="s">
        <v>124</v>
      </c>
      <c r="C134" s="633" t="s">
        <v>125</v>
      </c>
      <c r="D134" s="633"/>
      <c r="E134" s="633"/>
      <c r="F134" s="633"/>
      <c r="G134" s="633"/>
      <c r="H134" s="633"/>
      <c r="I134" s="633"/>
      <c r="J134" s="24" t="s">
        <v>126</v>
      </c>
      <c r="K134" s="39">
        <v>-46.48</v>
      </c>
      <c r="L134" s="39">
        <v>-300.08</v>
      </c>
      <c r="M134" s="39">
        <v>-5082.07</v>
      </c>
      <c r="N134" s="39">
        <v>-283.39</v>
      </c>
      <c r="O134" s="39">
        <v>-14.84</v>
      </c>
      <c r="P134" s="632">
        <v>-6804.57</v>
      </c>
      <c r="Q134" s="39">
        <v>-146.61000000000001</v>
      </c>
      <c r="R134" s="39"/>
      <c r="S134" s="632"/>
      <c r="T134" s="39"/>
      <c r="U134" s="39"/>
      <c r="V134" s="39"/>
      <c r="W134" s="39">
        <v>-7053.19</v>
      </c>
      <c r="X134" s="39">
        <v>-7039.93</v>
      </c>
      <c r="Y134" s="39">
        <v>-7273.7</v>
      </c>
      <c r="Z134" s="39">
        <v>0</v>
      </c>
      <c r="AA134" s="39">
        <v>-7273.7</v>
      </c>
      <c r="AB134" s="40">
        <v>1</v>
      </c>
      <c r="AC134" s="40">
        <v>1</v>
      </c>
      <c r="AD134" s="40">
        <v>1</v>
      </c>
      <c r="AE134" s="40">
        <v>1</v>
      </c>
      <c r="AF134" s="39">
        <v>-5082.07</v>
      </c>
      <c r="AG134" s="39"/>
      <c r="AH134" s="39"/>
      <c r="AI134" s="39"/>
    </row>
    <row r="135" spans="1:35" ht="12.75" x14ac:dyDescent="0.2">
      <c r="A135" s="16"/>
      <c r="B135" s="16"/>
      <c r="C135" s="633"/>
      <c r="D135" s="633"/>
      <c r="E135" s="633"/>
      <c r="F135" s="633"/>
      <c r="G135" s="633"/>
      <c r="H135" s="633"/>
      <c r="I135" s="633"/>
      <c r="J135" s="23" t="s">
        <v>215</v>
      </c>
      <c r="K135" s="39">
        <v>-364.48</v>
      </c>
      <c r="L135" s="39">
        <v>-66.72</v>
      </c>
      <c r="M135" s="39">
        <v>-445.29</v>
      </c>
      <c r="N135" s="39">
        <v>-301.36</v>
      </c>
      <c r="O135" s="39">
        <v>-13.06</v>
      </c>
      <c r="P135" s="632"/>
      <c r="Q135" s="39"/>
      <c r="R135" s="39"/>
      <c r="S135" s="632"/>
      <c r="T135" s="39">
        <v>-6951.1799999999994</v>
      </c>
      <c r="U135" s="39">
        <v>2.2599999999999998</v>
      </c>
      <c r="V135" s="39"/>
      <c r="W135" s="39"/>
      <c r="X135" s="39">
        <v>-7053.19</v>
      </c>
      <c r="Y135" s="40">
        <v>-13.7</v>
      </c>
      <c r="Z135" s="40">
        <v>0</v>
      </c>
      <c r="AA135" s="39">
        <v>-7287.4</v>
      </c>
      <c r="AB135" s="40">
        <v>1</v>
      </c>
      <c r="AC135" s="40">
        <v>1</v>
      </c>
      <c r="AD135" s="40">
        <v>3.4409999999999998</v>
      </c>
      <c r="AE135" s="40">
        <v>3.0280800000000001</v>
      </c>
      <c r="AF135" s="39">
        <v>-445.29</v>
      </c>
      <c r="AG135" s="39"/>
      <c r="AH135" s="39"/>
      <c r="AI135" s="39"/>
    </row>
    <row r="136" spans="1:35" ht="12.75" x14ac:dyDescent="0.2">
      <c r="A136" s="15">
        <v>52</v>
      </c>
      <c r="B136" s="16" t="s">
        <v>124</v>
      </c>
      <c r="C136" s="633" t="s">
        <v>128</v>
      </c>
      <c r="D136" s="633"/>
      <c r="E136" s="633"/>
      <c r="F136" s="633"/>
      <c r="G136" s="633"/>
      <c r="H136" s="633"/>
      <c r="I136" s="633"/>
      <c r="J136" s="24" t="s">
        <v>156</v>
      </c>
      <c r="K136" s="39"/>
      <c r="L136" s="39"/>
      <c r="M136" s="39">
        <v>-23.61</v>
      </c>
      <c r="N136" s="39"/>
      <c r="O136" s="39"/>
      <c r="P136" s="632">
        <v>-25.46</v>
      </c>
      <c r="Q136" s="39"/>
      <c r="R136" s="39"/>
      <c r="S136" s="632"/>
      <c r="T136" s="39"/>
      <c r="U136" s="39"/>
      <c r="V136" s="39"/>
      <c r="W136" s="39">
        <v>-25.84</v>
      </c>
      <c r="X136" s="39">
        <v>-25.84</v>
      </c>
      <c r="Y136" s="39">
        <v>-26.7</v>
      </c>
      <c r="Z136" s="39">
        <v>0</v>
      </c>
      <c r="AA136" s="39">
        <v>-26.7</v>
      </c>
      <c r="AB136" s="40">
        <v>1</v>
      </c>
      <c r="AC136" s="40">
        <v>1</v>
      </c>
      <c r="AD136" s="40">
        <v>1</v>
      </c>
      <c r="AE136" s="40">
        <v>1</v>
      </c>
      <c r="AF136" s="39">
        <v>-23.61</v>
      </c>
      <c r="AG136" s="39"/>
      <c r="AH136" s="39"/>
      <c r="AI136" s="39"/>
    </row>
    <row r="137" spans="1:35" ht="12.75" x14ac:dyDescent="0.2">
      <c r="A137" s="16"/>
      <c r="B137" s="16"/>
      <c r="C137" s="633"/>
      <c r="D137" s="633"/>
      <c r="E137" s="633"/>
      <c r="F137" s="633"/>
      <c r="G137" s="633"/>
      <c r="H137" s="633"/>
      <c r="I137" s="633"/>
      <c r="J137" s="23" t="s">
        <v>216</v>
      </c>
      <c r="K137" s="39"/>
      <c r="L137" s="39"/>
      <c r="M137" s="39">
        <v>-1.85</v>
      </c>
      <c r="N137" s="39"/>
      <c r="O137" s="39"/>
      <c r="P137" s="632"/>
      <c r="Q137" s="39"/>
      <c r="R137" s="39"/>
      <c r="S137" s="632"/>
      <c r="T137" s="39">
        <v>-25.46</v>
      </c>
      <c r="U137" s="39"/>
      <c r="V137" s="39"/>
      <c r="W137" s="39"/>
      <c r="X137" s="39">
        <v>-25.84</v>
      </c>
      <c r="Y137" s="40">
        <v>0</v>
      </c>
      <c r="Z137" s="40">
        <v>0</v>
      </c>
      <c r="AA137" s="39">
        <v>-26.7</v>
      </c>
      <c r="AB137" s="40">
        <v>1</v>
      </c>
      <c r="AC137" s="40">
        <v>1</v>
      </c>
      <c r="AD137" s="40">
        <v>3.4409999999999998</v>
      </c>
      <c r="AE137" s="40">
        <v>3.0280800000000001</v>
      </c>
      <c r="AF137" s="39">
        <v>-1.85</v>
      </c>
      <c r="AG137" s="39"/>
      <c r="AH137" s="39"/>
      <c r="AI137" s="39"/>
    </row>
    <row r="138" spans="1:35" ht="12.75" x14ac:dyDescent="0.2">
      <c r="A138" s="15">
        <v>53</v>
      </c>
      <c r="B138" s="16" t="s">
        <v>124</v>
      </c>
      <c r="C138" s="633" t="s">
        <v>131</v>
      </c>
      <c r="D138" s="633"/>
      <c r="E138" s="633"/>
      <c r="F138" s="633"/>
      <c r="G138" s="633"/>
      <c r="H138" s="633"/>
      <c r="I138" s="633"/>
      <c r="J138" s="24" t="s">
        <v>156</v>
      </c>
      <c r="K138" s="39"/>
      <c r="L138" s="39"/>
      <c r="M138" s="39">
        <v>-32.49</v>
      </c>
      <c r="N138" s="39"/>
      <c r="O138" s="39"/>
      <c r="P138" s="632">
        <v>-35.020000000000003</v>
      </c>
      <c r="Q138" s="39"/>
      <c r="R138" s="39"/>
      <c r="S138" s="632"/>
      <c r="T138" s="39"/>
      <c r="U138" s="39"/>
      <c r="V138" s="39"/>
      <c r="W138" s="39">
        <v>-35.549999999999997</v>
      </c>
      <c r="X138" s="39">
        <v>-35.549999999999997</v>
      </c>
      <c r="Y138" s="39">
        <v>-36.729999999999997</v>
      </c>
      <c r="Z138" s="39">
        <v>0</v>
      </c>
      <c r="AA138" s="39">
        <v>-36.729999999999997</v>
      </c>
      <c r="AB138" s="40">
        <v>1</v>
      </c>
      <c r="AC138" s="40">
        <v>1</v>
      </c>
      <c r="AD138" s="40">
        <v>1</v>
      </c>
      <c r="AE138" s="40">
        <v>1</v>
      </c>
      <c r="AF138" s="39">
        <v>-32.49</v>
      </c>
      <c r="AG138" s="39"/>
      <c r="AH138" s="39"/>
      <c r="AI138" s="39"/>
    </row>
    <row r="139" spans="1:35" ht="12.75" x14ac:dyDescent="0.2">
      <c r="A139" s="16"/>
      <c r="B139" s="16"/>
      <c r="C139" s="633"/>
      <c r="D139" s="633"/>
      <c r="E139" s="633"/>
      <c r="F139" s="633"/>
      <c r="G139" s="633"/>
      <c r="H139" s="633"/>
      <c r="I139" s="633"/>
      <c r="J139" s="23" t="s">
        <v>217</v>
      </c>
      <c r="K139" s="39"/>
      <c r="L139" s="39"/>
      <c r="M139" s="39">
        <v>-2.5299999999999998</v>
      </c>
      <c r="N139" s="39"/>
      <c r="O139" s="39"/>
      <c r="P139" s="632"/>
      <c r="Q139" s="39"/>
      <c r="R139" s="39"/>
      <c r="S139" s="632"/>
      <c r="T139" s="39">
        <v>-35.020000000000003</v>
      </c>
      <c r="U139" s="39"/>
      <c r="V139" s="39"/>
      <c r="W139" s="39"/>
      <c r="X139" s="39">
        <v>-35.549999999999997</v>
      </c>
      <c r="Y139" s="40">
        <v>0</v>
      </c>
      <c r="Z139" s="40">
        <v>0</v>
      </c>
      <c r="AA139" s="39">
        <v>-36.729999999999997</v>
      </c>
      <c r="AB139" s="40">
        <v>1</v>
      </c>
      <c r="AC139" s="40">
        <v>1</v>
      </c>
      <c r="AD139" s="40">
        <v>3.4409999999999998</v>
      </c>
      <c r="AE139" s="40">
        <v>3.0280800000000001</v>
      </c>
      <c r="AF139" s="39">
        <v>-2.5299999999999998</v>
      </c>
      <c r="AG139" s="39"/>
      <c r="AH139" s="39"/>
      <c r="AI139" s="39"/>
    </row>
    <row r="140" spans="1:35" ht="12.75" x14ac:dyDescent="0.2">
      <c r="A140" s="15">
        <v>54</v>
      </c>
      <c r="B140" s="16" t="s">
        <v>124</v>
      </c>
      <c r="C140" s="633" t="s">
        <v>133</v>
      </c>
      <c r="D140" s="633"/>
      <c r="E140" s="633"/>
      <c r="F140" s="633"/>
      <c r="G140" s="633"/>
      <c r="H140" s="633"/>
      <c r="I140" s="633"/>
      <c r="J140" s="24" t="s">
        <v>156</v>
      </c>
      <c r="K140" s="39"/>
      <c r="L140" s="39"/>
      <c r="M140" s="39">
        <v>-12.86</v>
      </c>
      <c r="N140" s="39"/>
      <c r="O140" s="39"/>
      <c r="P140" s="632">
        <v>-13.87</v>
      </c>
      <c r="Q140" s="39"/>
      <c r="R140" s="39"/>
      <c r="S140" s="632"/>
      <c r="T140" s="39"/>
      <c r="U140" s="39"/>
      <c r="V140" s="39"/>
      <c r="W140" s="39">
        <v>-14.08</v>
      </c>
      <c r="X140" s="39">
        <v>-14.08</v>
      </c>
      <c r="Y140" s="39">
        <v>-14.55</v>
      </c>
      <c r="Z140" s="39">
        <v>0</v>
      </c>
      <c r="AA140" s="39">
        <v>-14.55</v>
      </c>
      <c r="AB140" s="40">
        <v>1</v>
      </c>
      <c r="AC140" s="40">
        <v>1</v>
      </c>
      <c r="AD140" s="40">
        <v>1</v>
      </c>
      <c r="AE140" s="40">
        <v>1</v>
      </c>
      <c r="AF140" s="39">
        <v>-12.86</v>
      </c>
      <c r="AG140" s="39"/>
      <c r="AH140" s="39"/>
      <c r="AI140" s="39"/>
    </row>
    <row r="141" spans="1:35" ht="12.75" x14ac:dyDescent="0.2">
      <c r="A141" s="16"/>
      <c r="B141" s="16"/>
      <c r="C141" s="633"/>
      <c r="D141" s="633"/>
      <c r="E141" s="633"/>
      <c r="F141" s="633"/>
      <c r="G141" s="633"/>
      <c r="H141" s="633"/>
      <c r="I141" s="633"/>
      <c r="J141" s="23" t="s">
        <v>218</v>
      </c>
      <c r="K141" s="39"/>
      <c r="L141" s="39"/>
      <c r="M141" s="39">
        <v>-1.01</v>
      </c>
      <c r="N141" s="39"/>
      <c r="O141" s="39"/>
      <c r="P141" s="632"/>
      <c r="Q141" s="39"/>
      <c r="R141" s="39"/>
      <c r="S141" s="632"/>
      <c r="T141" s="39">
        <v>-13.87</v>
      </c>
      <c r="U141" s="39"/>
      <c r="V141" s="39"/>
      <c r="W141" s="39"/>
      <c r="X141" s="39">
        <v>-14.08</v>
      </c>
      <c r="Y141" s="40">
        <v>0</v>
      </c>
      <c r="Z141" s="40">
        <v>0</v>
      </c>
      <c r="AA141" s="39">
        <v>-14.55</v>
      </c>
      <c r="AB141" s="40">
        <v>1</v>
      </c>
      <c r="AC141" s="40">
        <v>1</v>
      </c>
      <c r="AD141" s="40">
        <v>3.4409999999999998</v>
      </c>
      <c r="AE141" s="40">
        <v>3.0280800000000001</v>
      </c>
      <c r="AF141" s="39">
        <v>-1.01</v>
      </c>
      <c r="AG141" s="39"/>
      <c r="AH141" s="39"/>
      <c r="AI141" s="39"/>
    </row>
    <row r="142" spans="1:35" ht="12.75" x14ac:dyDescent="0.2">
      <c r="A142" s="15">
        <v>55</v>
      </c>
      <c r="B142" s="16" t="s">
        <v>124</v>
      </c>
      <c r="C142" s="633" t="s">
        <v>135</v>
      </c>
      <c r="D142" s="633"/>
      <c r="E142" s="633"/>
      <c r="F142" s="633"/>
      <c r="G142" s="633"/>
      <c r="H142" s="633"/>
      <c r="I142" s="633"/>
      <c r="J142" s="24" t="s">
        <v>156</v>
      </c>
      <c r="K142" s="39"/>
      <c r="L142" s="39"/>
      <c r="M142" s="39">
        <v>-14.22</v>
      </c>
      <c r="N142" s="39"/>
      <c r="O142" s="39"/>
      <c r="P142" s="632">
        <v>-15.33</v>
      </c>
      <c r="Q142" s="39"/>
      <c r="R142" s="39"/>
      <c r="S142" s="632"/>
      <c r="T142" s="39"/>
      <c r="U142" s="39"/>
      <c r="V142" s="39"/>
      <c r="W142" s="39">
        <v>-15.56</v>
      </c>
      <c r="X142" s="39">
        <v>-15.56</v>
      </c>
      <c r="Y142" s="39">
        <v>-16.079999999999998</v>
      </c>
      <c r="Z142" s="39">
        <v>0</v>
      </c>
      <c r="AA142" s="39">
        <v>-16.079999999999998</v>
      </c>
      <c r="AB142" s="40">
        <v>1</v>
      </c>
      <c r="AC142" s="40">
        <v>1</v>
      </c>
      <c r="AD142" s="40">
        <v>1</v>
      </c>
      <c r="AE142" s="40">
        <v>1</v>
      </c>
      <c r="AF142" s="39">
        <v>-14.22</v>
      </c>
      <c r="AG142" s="39"/>
      <c r="AH142" s="39"/>
      <c r="AI142" s="39"/>
    </row>
    <row r="143" spans="1:35" ht="12.75" x14ac:dyDescent="0.2">
      <c r="A143" s="16"/>
      <c r="B143" s="16"/>
      <c r="C143" s="633"/>
      <c r="D143" s="633"/>
      <c r="E143" s="633"/>
      <c r="F143" s="633"/>
      <c r="G143" s="633"/>
      <c r="H143" s="633"/>
      <c r="I143" s="633"/>
      <c r="J143" s="23" t="s">
        <v>219</v>
      </c>
      <c r="K143" s="39"/>
      <c r="L143" s="39"/>
      <c r="M143" s="39">
        <v>-1.1100000000000001</v>
      </c>
      <c r="N143" s="39"/>
      <c r="O143" s="39"/>
      <c r="P143" s="632"/>
      <c r="Q143" s="39"/>
      <c r="R143" s="39"/>
      <c r="S143" s="632"/>
      <c r="T143" s="39">
        <v>-15.33</v>
      </c>
      <c r="U143" s="39"/>
      <c r="V143" s="39"/>
      <c r="W143" s="39"/>
      <c r="X143" s="39">
        <v>-15.56</v>
      </c>
      <c r="Y143" s="40">
        <v>0</v>
      </c>
      <c r="Z143" s="40">
        <v>0</v>
      </c>
      <c r="AA143" s="39">
        <v>-16.079999999999998</v>
      </c>
      <c r="AB143" s="40">
        <v>1</v>
      </c>
      <c r="AC143" s="40">
        <v>1</v>
      </c>
      <c r="AD143" s="40">
        <v>3.4409999999999998</v>
      </c>
      <c r="AE143" s="40">
        <v>3.0280800000000001</v>
      </c>
      <c r="AF143" s="39">
        <v>-1.1100000000000001</v>
      </c>
      <c r="AG143" s="39"/>
      <c r="AH143" s="39"/>
      <c r="AI143" s="39"/>
    </row>
    <row r="144" spans="1:35" ht="12.75" x14ac:dyDescent="0.2">
      <c r="A144" s="15">
        <v>56</v>
      </c>
      <c r="B144" s="16" t="s">
        <v>140</v>
      </c>
      <c r="C144" s="633" t="s">
        <v>141</v>
      </c>
      <c r="D144" s="633"/>
      <c r="E144" s="633"/>
      <c r="F144" s="633"/>
      <c r="G144" s="633"/>
      <c r="H144" s="633"/>
      <c r="I144" s="633"/>
      <c r="J144" s="24" t="s">
        <v>156</v>
      </c>
      <c r="K144" s="39"/>
      <c r="L144" s="39"/>
      <c r="M144" s="39">
        <v>-20.32</v>
      </c>
      <c r="N144" s="39"/>
      <c r="O144" s="39"/>
      <c r="P144" s="632">
        <v>-21.9</v>
      </c>
      <c r="Q144" s="39"/>
      <c r="R144" s="39"/>
      <c r="S144" s="632"/>
      <c r="T144" s="39"/>
      <c r="U144" s="39"/>
      <c r="V144" s="39"/>
      <c r="W144" s="39">
        <v>-22.23</v>
      </c>
      <c r="X144" s="39">
        <v>-22.23</v>
      </c>
      <c r="Y144" s="39">
        <v>-22.97</v>
      </c>
      <c r="Z144" s="39">
        <v>0</v>
      </c>
      <c r="AA144" s="39">
        <v>-22.97</v>
      </c>
      <c r="AB144" s="40">
        <v>1</v>
      </c>
      <c r="AC144" s="40">
        <v>1</v>
      </c>
      <c r="AD144" s="40">
        <v>1</v>
      </c>
      <c r="AE144" s="40">
        <v>1</v>
      </c>
      <c r="AF144" s="39">
        <v>-20.32</v>
      </c>
      <c r="AG144" s="39"/>
      <c r="AH144" s="39"/>
      <c r="AI144" s="39"/>
    </row>
    <row r="145" spans="1:35" ht="12.75" x14ac:dyDescent="0.2">
      <c r="A145" s="16"/>
      <c r="B145" s="16"/>
      <c r="C145" s="633"/>
      <c r="D145" s="633"/>
      <c r="E145" s="633"/>
      <c r="F145" s="633"/>
      <c r="G145" s="633"/>
      <c r="H145" s="633"/>
      <c r="I145" s="633"/>
      <c r="J145" s="23" t="s">
        <v>220</v>
      </c>
      <c r="K145" s="39"/>
      <c r="L145" s="39"/>
      <c r="M145" s="39">
        <v>-1.58</v>
      </c>
      <c r="N145" s="39"/>
      <c r="O145" s="39"/>
      <c r="P145" s="632"/>
      <c r="Q145" s="39"/>
      <c r="R145" s="39"/>
      <c r="S145" s="632"/>
      <c r="T145" s="39">
        <v>-21.9</v>
      </c>
      <c r="U145" s="39"/>
      <c r="V145" s="39"/>
      <c r="W145" s="39"/>
      <c r="X145" s="39">
        <v>-22.23</v>
      </c>
      <c r="Y145" s="40">
        <v>0</v>
      </c>
      <c r="Z145" s="40">
        <v>0</v>
      </c>
      <c r="AA145" s="39">
        <v>-22.97</v>
      </c>
      <c r="AB145" s="40">
        <v>1</v>
      </c>
      <c r="AC145" s="40">
        <v>1</v>
      </c>
      <c r="AD145" s="40">
        <v>3.4409999999999998</v>
      </c>
      <c r="AE145" s="40">
        <v>3.0280800000000001</v>
      </c>
      <c r="AF145" s="39">
        <v>-1.58</v>
      </c>
      <c r="AG145" s="39"/>
      <c r="AH145" s="39"/>
      <c r="AI145" s="39"/>
    </row>
    <row r="146" spans="1:35" ht="12.75" x14ac:dyDescent="0.2">
      <c r="A146" s="15">
        <v>57</v>
      </c>
      <c r="B146" s="16" t="s">
        <v>146</v>
      </c>
      <c r="C146" s="633" t="s">
        <v>147</v>
      </c>
      <c r="D146" s="633"/>
      <c r="E146" s="633"/>
      <c r="F146" s="633"/>
      <c r="G146" s="633"/>
      <c r="H146" s="633"/>
      <c r="I146" s="633"/>
      <c r="J146" s="22" t="s">
        <v>144</v>
      </c>
      <c r="K146" s="39">
        <v>6.98</v>
      </c>
      <c r="L146" s="39">
        <v>27.34</v>
      </c>
      <c r="M146" s="39">
        <v>844.99</v>
      </c>
      <c r="N146" s="39">
        <v>40.99</v>
      </c>
      <c r="O146" s="39">
        <v>2.4700000000000002</v>
      </c>
      <c r="P146" s="632">
        <v>1080.3</v>
      </c>
      <c r="Q146" s="39">
        <v>24.38</v>
      </c>
      <c r="R146" s="39"/>
      <c r="S146" s="632"/>
      <c r="T146" s="39"/>
      <c r="U146" s="39"/>
      <c r="V146" s="39"/>
      <c r="W146" s="39">
        <v>1120.8699999999999</v>
      </c>
      <c r="X146" s="39">
        <v>1118.67</v>
      </c>
      <c r="Y146" s="39">
        <v>1155.82</v>
      </c>
      <c r="Z146" s="39">
        <v>0</v>
      </c>
      <c r="AA146" s="39">
        <v>1155.82</v>
      </c>
      <c r="AB146" s="40">
        <v>1</v>
      </c>
      <c r="AC146" s="40">
        <v>1</v>
      </c>
      <c r="AD146" s="40">
        <v>1</v>
      </c>
      <c r="AE146" s="40">
        <v>1</v>
      </c>
      <c r="AF146" s="39">
        <v>844.99</v>
      </c>
      <c r="AG146" s="39"/>
      <c r="AH146" s="39"/>
      <c r="AI146" s="39"/>
    </row>
    <row r="147" spans="1:35" ht="12.75" x14ac:dyDescent="0.2">
      <c r="A147" s="16"/>
      <c r="B147" s="16"/>
      <c r="C147" s="633"/>
      <c r="D147" s="633"/>
      <c r="E147" s="633"/>
      <c r="F147" s="633"/>
      <c r="G147" s="633"/>
      <c r="H147" s="633"/>
      <c r="I147" s="633"/>
      <c r="J147" s="23" t="s">
        <v>221</v>
      </c>
      <c r="K147" s="39">
        <v>65.58</v>
      </c>
      <c r="L147" s="39">
        <v>6.13</v>
      </c>
      <c r="M147" s="39">
        <v>48.41</v>
      </c>
      <c r="N147" s="39">
        <v>48.35</v>
      </c>
      <c r="O147" s="39">
        <v>2.17</v>
      </c>
      <c r="P147" s="632"/>
      <c r="Q147" s="39"/>
      <c r="R147" s="39"/>
      <c r="S147" s="632"/>
      <c r="T147" s="39">
        <v>1104.68</v>
      </c>
      <c r="U147" s="39">
        <v>-0.38</v>
      </c>
      <c r="V147" s="39"/>
      <c r="W147" s="39"/>
      <c r="X147" s="39">
        <v>1120.8699999999999</v>
      </c>
      <c r="Y147" s="40">
        <v>2.27</v>
      </c>
      <c r="Z147" s="40">
        <v>0</v>
      </c>
      <c r="AA147" s="39">
        <v>1158.0899999999999</v>
      </c>
      <c r="AB147" s="40">
        <v>1</v>
      </c>
      <c r="AC147" s="40">
        <v>1</v>
      </c>
      <c r="AD147" s="40">
        <v>3.4409999999999998</v>
      </c>
      <c r="AE147" s="40">
        <v>3.0280800000000001</v>
      </c>
      <c r="AF147" s="39">
        <v>48.41</v>
      </c>
      <c r="AG147" s="39"/>
      <c r="AH147" s="39"/>
      <c r="AI147" s="39"/>
    </row>
    <row r="148" spans="1:35" ht="12.75" x14ac:dyDescent="0.2">
      <c r="A148" s="638" t="s">
        <v>222</v>
      </c>
      <c r="B148" s="638"/>
      <c r="C148" s="639" t="s">
        <v>223</v>
      </c>
      <c r="D148" s="639"/>
      <c r="E148" s="639"/>
      <c r="F148" s="639"/>
      <c r="G148" s="639"/>
      <c r="H148" s="639"/>
      <c r="I148" s="639"/>
      <c r="J148" s="21"/>
      <c r="K148" s="36">
        <v>-4.58</v>
      </c>
      <c r="L148" s="36">
        <v>-94.88</v>
      </c>
      <c r="M148" s="36">
        <v>-193.3</v>
      </c>
      <c r="N148" s="36">
        <v>-15.809999999999999</v>
      </c>
      <c r="O148" s="36">
        <v>-0.90999999999999992</v>
      </c>
      <c r="P148" s="36">
        <v>-358.21</v>
      </c>
      <c r="Q148" s="36">
        <v>-9.02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-372.6</v>
      </c>
      <c r="X148" s="36">
        <v>-371.78999999999996</v>
      </c>
      <c r="Y148" s="37">
        <v>-384.13</v>
      </c>
      <c r="Z148" s="37">
        <v>0</v>
      </c>
      <c r="AA148" s="37">
        <v>-384.13</v>
      </c>
      <c r="AB148" s="38"/>
      <c r="AC148" s="38"/>
      <c r="AD148" s="38"/>
      <c r="AE148" s="38"/>
      <c r="AF148" s="36">
        <v>-193.3</v>
      </c>
      <c r="AG148" s="36">
        <v>0</v>
      </c>
      <c r="AH148" s="36">
        <v>0</v>
      </c>
      <c r="AI148" s="36">
        <v>0</v>
      </c>
    </row>
    <row r="149" spans="1:35" ht="12.75" x14ac:dyDescent="0.2">
      <c r="A149" s="638"/>
      <c r="B149" s="638"/>
      <c r="C149" s="639"/>
      <c r="D149" s="639"/>
      <c r="E149" s="639"/>
      <c r="F149" s="639"/>
      <c r="G149" s="639"/>
      <c r="H149" s="639"/>
      <c r="I149" s="639"/>
      <c r="J149" s="21"/>
      <c r="K149" s="36">
        <v>-28.200000000000003</v>
      </c>
      <c r="L149" s="36">
        <v>1.6699999999999982</v>
      </c>
      <c r="M149" s="36">
        <v>-13.56</v>
      </c>
      <c r="N149" s="36">
        <v>-10.75</v>
      </c>
      <c r="O149" s="36">
        <v>-0.8</v>
      </c>
      <c r="P149" s="36"/>
      <c r="Q149" s="36">
        <v>0</v>
      </c>
      <c r="R149" s="36">
        <v>0</v>
      </c>
      <c r="S149" s="36"/>
      <c r="T149" s="36">
        <v>-367.23</v>
      </c>
      <c r="U149" s="36">
        <v>0.13999999999999999</v>
      </c>
      <c r="V149" s="36">
        <v>0</v>
      </c>
      <c r="W149" s="36">
        <v>0</v>
      </c>
      <c r="X149" s="36">
        <v>-372.6</v>
      </c>
      <c r="Y149" s="37">
        <v>-0.84000000000000008</v>
      </c>
      <c r="Z149" s="37">
        <v>0</v>
      </c>
      <c r="AA149" s="37">
        <v>-384.97</v>
      </c>
      <c r="AB149" s="38"/>
      <c r="AC149" s="38"/>
      <c r="AD149" s="38"/>
      <c r="AE149" s="38"/>
      <c r="AF149" s="36">
        <v>-13.56</v>
      </c>
      <c r="AG149" s="36">
        <v>0</v>
      </c>
      <c r="AH149" s="36"/>
      <c r="AI149" s="36"/>
    </row>
    <row r="150" spans="1:35" ht="12.75" x14ac:dyDescent="0.2">
      <c r="A150" s="15">
        <v>58</v>
      </c>
      <c r="B150" s="16" t="s">
        <v>209</v>
      </c>
      <c r="C150" s="633" t="s">
        <v>210</v>
      </c>
      <c r="D150" s="633"/>
      <c r="E150" s="633"/>
      <c r="F150" s="633"/>
      <c r="G150" s="633"/>
      <c r="H150" s="633"/>
      <c r="I150" s="633"/>
      <c r="J150" s="24" t="s">
        <v>194</v>
      </c>
      <c r="K150" s="39">
        <v>-10.32</v>
      </c>
      <c r="L150" s="39">
        <v>-133.06</v>
      </c>
      <c r="M150" s="39">
        <v>-148.36000000000001</v>
      </c>
      <c r="N150" s="39">
        <v>-40.58</v>
      </c>
      <c r="O150" s="39">
        <v>-2.34</v>
      </c>
      <c r="P150" s="632">
        <v>-405.64</v>
      </c>
      <c r="Q150" s="39">
        <v>-23.16</v>
      </c>
      <c r="R150" s="39"/>
      <c r="S150" s="632"/>
      <c r="T150" s="39"/>
      <c r="U150" s="39"/>
      <c r="V150" s="39"/>
      <c r="W150" s="39">
        <v>-434.87</v>
      </c>
      <c r="X150" s="39">
        <v>-432.78</v>
      </c>
      <c r="Y150" s="39">
        <v>-447.15</v>
      </c>
      <c r="Z150" s="39">
        <v>0</v>
      </c>
      <c r="AA150" s="39">
        <v>-447.15</v>
      </c>
      <c r="AB150" s="40">
        <v>1</v>
      </c>
      <c r="AC150" s="40">
        <v>1</v>
      </c>
      <c r="AD150" s="40">
        <v>1</v>
      </c>
      <c r="AE150" s="40">
        <v>1</v>
      </c>
      <c r="AF150" s="39">
        <v>-148.36000000000001</v>
      </c>
      <c r="AG150" s="39"/>
      <c r="AH150" s="39"/>
      <c r="AI150" s="39"/>
    </row>
    <row r="151" spans="1:35" ht="12.75" x14ac:dyDescent="0.2">
      <c r="A151" s="16"/>
      <c r="B151" s="16"/>
      <c r="C151" s="633"/>
      <c r="D151" s="633"/>
      <c r="E151" s="633"/>
      <c r="F151" s="633"/>
      <c r="G151" s="633"/>
      <c r="H151" s="633"/>
      <c r="I151" s="633"/>
      <c r="J151" s="23" t="s">
        <v>224</v>
      </c>
      <c r="K151" s="39">
        <v>-40.630000000000003</v>
      </c>
      <c r="L151" s="39">
        <v>-27.48</v>
      </c>
      <c r="M151" s="39">
        <v>-11</v>
      </c>
      <c r="N151" s="39">
        <v>-27.61</v>
      </c>
      <c r="O151" s="39">
        <v>-2.06</v>
      </c>
      <c r="P151" s="632"/>
      <c r="Q151" s="39"/>
      <c r="R151" s="39"/>
      <c r="S151" s="632"/>
      <c r="T151" s="39">
        <v>-428.8</v>
      </c>
      <c r="U151" s="39">
        <v>0.36</v>
      </c>
      <c r="V151" s="39"/>
      <c r="W151" s="39"/>
      <c r="X151" s="39">
        <v>-434.87</v>
      </c>
      <c r="Y151" s="40">
        <v>-2.16</v>
      </c>
      <c r="Z151" s="40">
        <v>0</v>
      </c>
      <c r="AA151" s="39">
        <v>-449.31</v>
      </c>
      <c r="AB151" s="40">
        <v>1</v>
      </c>
      <c r="AC151" s="40">
        <v>1</v>
      </c>
      <c r="AD151" s="40">
        <v>3.4409999999999998</v>
      </c>
      <c r="AE151" s="40">
        <v>3.0280800000000001</v>
      </c>
      <c r="AF151" s="39">
        <v>-11</v>
      </c>
      <c r="AG151" s="39"/>
      <c r="AH151" s="39"/>
      <c r="AI151" s="39"/>
    </row>
    <row r="152" spans="1:35" ht="12.75" x14ac:dyDescent="0.2">
      <c r="A152" s="15">
        <v>59</v>
      </c>
      <c r="B152" s="16" t="s">
        <v>209</v>
      </c>
      <c r="C152" s="633" t="s">
        <v>210</v>
      </c>
      <c r="D152" s="633"/>
      <c r="E152" s="633"/>
      <c r="F152" s="633"/>
      <c r="G152" s="633"/>
      <c r="H152" s="633"/>
      <c r="I152" s="633"/>
      <c r="J152" s="24" t="s">
        <v>78</v>
      </c>
      <c r="K152" s="39">
        <v>5.74</v>
      </c>
      <c r="L152" s="39">
        <v>38.18</v>
      </c>
      <c r="M152" s="39">
        <v>-44.94</v>
      </c>
      <c r="N152" s="39">
        <v>24.77</v>
      </c>
      <c r="O152" s="39">
        <v>1.43</v>
      </c>
      <c r="P152" s="632">
        <v>47.43</v>
      </c>
      <c r="Q152" s="39">
        <v>14.14</v>
      </c>
      <c r="R152" s="39"/>
      <c r="S152" s="632"/>
      <c r="T152" s="39"/>
      <c r="U152" s="39"/>
      <c r="V152" s="39"/>
      <c r="W152" s="39">
        <v>62.27</v>
      </c>
      <c r="X152" s="39">
        <v>60.99</v>
      </c>
      <c r="Y152" s="39">
        <v>63.02</v>
      </c>
      <c r="Z152" s="39">
        <v>0</v>
      </c>
      <c r="AA152" s="39">
        <v>63.02</v>
      </c>
      <c r="AB152" s="40">
        <v>1</v>
      </c>
      <c r="AC152" s="40">
        <v>1</v>
      </c>
      <c r="AD152" s="40">
        <v>1</v>
      </c>
      <c r="AE152" s="40">
        <v>1</v>
      </c>
      <c r="AF152" s="39">
        <v>-44.94</v>
      </c>
      <c r="AG152" s="39"/>
      <c r="AH152" s="39"/>
      <c r="AI152" s="39"/>
    </row>
    <row r="153" spans="1:35" ht="12.75" x14ac:dyDescent="0.2">
      <c r="A153" s="16"/>
      <c r="B153" s="16"/>
      <c r="C153" s="633"/>
      <c r="D153" s="633"/>
      <c r="E153" s="633"/>
      <c r="F153" s="633"/>
      <c r="G153" s="633"/>
      <c r="H153" s="633"/>
      <c r="I153" s="633"/>
      <c r="J153" s="23" t="s">
        <v>225</v>
      </c>
      <c r="K153" s="39">
        <v>12.43</v>
      </c>
      <c r="L153" s="39">
        <v>29.15</v>
      </c>
      <c r="M153" s="39">
        <v>-2.56</v>
      </c>
      <c r="N153" s="39">
        <v>16.86</v>
      </c>
      <c r="O153" s="39">
        <v>1.26</v>
      </c>
      <c r="P153" s="632"/>
      <c r="Q153" s="39"/>
      <c r="R153" s="39"/>
      <c r="S153" s="632"/>
      <c r="T153" s="39">
        <v>61.57</v>
      </c>
      <c r="U153" s="39">
        <v>-0.22</v>
      </c>
      <c r="V153" s="39"/>
      <c r="W153" s="39"/>
      <c r="X153" s="39">
        <v>62.27</v>
      </c>
      <c r="Y153" s="40">
        <v>1.32</v>
      </c>
      <c r="Z153" s="40">
        <v>0</v>
      </c>
      <c r="AA153" s="39">
        <v>64.34</v>
      </c>
      <c r="AB153" s="40">
        <v>1</v>
      </c>
      <c r="AC153" s="40">
        <v>1</v>
      </c>
      <c r="AD153" s="40">
        <v>3.4409999999999998</v>
      </c>
      <c r="AE153" s="40">
        <v>3.0280800000000001</v>
      </c>
      <c r="AF153" s="39">
        <v>-2.56</v>
      </c>
      <c r="AG153" s="39"/>
      <c r="AH153" s="39"/>
      <c r="AI153" s="39"/>
    </row>
    <row r="154" spans="1:35" ht="12.75" x14ac:dyDescent="0.2">
      <c r="A154" s="635" t="s">
        <v>226</v>
      </c>
      <c r="B154" s="635"/>
      <c r="C154" s="637" t="s">
        <v>227</v>
      </c>
      <c r="D154" s="637"/>
      <c r="E154" s="637"/>
      <c r="F154" s="637"/>
      <c r="G154" s="637"/>
      <c r="H154" s="637"/>
      <c r="I154" s="637"/>
      <c r="J154" s="20"/>
      <c r="K154" s="33">
        <v>431.48999999999995</v>
      </c>
      <c r="L154" s="33">
        <v>3009.6200000000003</v>
      </c>
      <c r="M154" s="33">
        <v>10764.220000000001</v>
      </c>
      <c r="N154" s="33">
        <v>2150.8199999999997</v>
      </c>
      <c r="O154" s="33">
        <v>120.14999999999999</v>
      </c>
      <c r="P154" s="33">
        <v>24863.489999999998</v>
      </c>
      <c r="Q154" s="33">
        <v>1187.08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26423.03</v>
      </c>
      <c r="X154" s="33">
        <v>26315.72</v>
      </c>
      <c r="Y154" s="34">
        <v>27189.57</v>
      </c>
      <c r="Z154" s="34">
        <v>0</v>
      </c>
      <c r="AA154" s="34">
        <v>27189.57</v>
      </c>
      <c r="AB154" s="35"/>
      <c r="AC154" s="35"/>
      <c r="AD154" s="35"/>
      <c r="AE154" s="35"/>
      <c r="AF154" s="33">
        <v>10764.220000000001</v>
      </c>
      <c r="AG154" s="33">
        <v>0</v>
      </c>
      <c r="AH154" s="33">
        <v>468394.97</v>
      </c>
      <c r="AI154" s="33"/>
    </row>
    <row r="155" spans="1:35" ht="12.75" x14ac:dyDescent="0.2">
      <c r="A155" s="635"/>
      <c r="B155" s="635"/>
      <c r="C155" s="637"/>
      <c r="D155" s="637"/>
      <c r="E155" s="637"/>
      <c r="F155" s="637"/>
      <c r="G155" s="637"/>
      <c r="H155" s="637"/>
      <c r="I155" s="637"/>
      <c r="J155" s="20"/>
      <c r="K155" s="33">
        <v>2799.7000000000003</v>
      </c>
      <c r="L155" s="33">
        <v>691.68999999999994</v>
      </c>
      <c r="M155" s="33">
        <v>4079.3300000000004</v>
      </c>
      <c r="N155" s="33">
        <v>1833.9400000000005</v>
      </c>
      <c r="O155" s="33">
        <v>105.71000000000001</v>
      </c>
      <c r="P155" s="33"/>
      <c r="Q155" s="33">
        <v>0</v>
      </c>
      <c r="R155" s="33">
        <v>0</v>
      </c>
      <c r="S155" s="33"/>
      <c r="T155" s="33">
        <v>26050.570000000003</v>
      </c>
      <c r="U155" s="33">
        <v>-18.290000000000003</v>
      </c>
      <c r="V155" s="33">
        <v>0</v>
      </c>
      <c r="W155" s="33">
        <v>0</v>
      </c>
      <c r="X155" s="33">
        <v>26423.03</v>
      </c>
      <c r="Y155" s="34">
        <v>110.87</v>
      </c>
      <c r="Z155" s="34">
        <v>0</v>
      </c>
      <c r="AA155" s="34">
        <v>27300.44</v>
      </c>
      <c r="AB155" s="35"/>
      <c r="AC155" s="35"/>
      <c r="AD155" s="35"/>
      <c r="AE155" s="35"/>
      <c r="AF155" s="33">
        <v>841.37</v>
      </c>
      <c r="AG155" s="33">
        <v>0</v>
      </c>
      <c r="AH155" s="33">
        <v>0</v>
      </c>
      <c r="AI155" s="33"/>
    </row>
    <row r="156" spans="1:35" ht="12.75" x14ac:dyDescent="0.2">
      <c r="A156" s="638" t="s">
        <v>228</v>
      </c>
      <c r="B156" s="638"/>
      <c r="C156" s="639" t="s">
        <v>229</v>
      </c>
      <c r="D156" s="639"/>
      <c r="E156" s="639"/>
      <c r="F156" s="639"/>
      <c r="G156" s="639"/>
      <c r="H156" s="639"/>
      <c r="I156" s="639"/>
      <c r="J156" s="21"/>
      <c r="K156" s="36">
        <v>159.88999999999999</v>
      </c>
      <c r="L156" s="36">
        <v>1567.19</v>
      </c>
      <c r="M156" s="36">
        <v>6404.3600000000006</v>
      </c>
      <c r="N156" s="36">
        <v>735.95</v>
      </c>
      <c r="O156" s="36">
        <v>38.53</v>
      </c>
      <c r="P156" s="36">
        <v>13980.689999999999</v>
      </c>
      <c r="Q156" s="36">
        <v>380.74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14570.98</v>
      </c>
      <c r="X156" s="36">
        <v>14536.560000000001</v>
      </c>
      <c r="Y156" s="37">
        <v>15019.260000000002</v>
      </c>
      <c r="Z156" s="37">
        <v>0</v>
      </c>
      <c r="AA156" s="37">
        <v>15019.260000000002</v>
      </c>
      <c r="AB156" s="38"/>
      <c r="AC156" s="38"/>
      <c r="AD156" s="38"/>
      <c r="AE156" s="38"/>
      <c r="AF156" s="36">
        <v>6404.3600000000006</v>
      </c>
      <c r="AG156" s="36">
        <v>0</v>
      </c>
      <c r="AH156" s="36">
        <v>0</v>
      </c>
      <c r="AI156" s="36">
        <v>0</v>
      </c>
    </row>
    <row r="157" spans="1:35" ht="12.75" x14ac:dyDescent="0.2">
      <c r="A157" s="638"/>
      <c r="B157" s="638"/>
      <c r="C157" s="639"/>
      <c r="D157" s="639"/>
      <c r="E157" s="639"/>
      <c r="F157" s="639"/>
      <c r="G157" s="639"/>
      <c r="H157" s="639"/>
      <c r="I157" s="639"/>
      <c r="J157" s="21"/>
      <c r="K157" s="36">
        <v>735.12</v>
      </c>
      <c r="L157" s="36">
        <v>384.7</v>
      </c>
      <c r="M157" s="36">
        <v>3682.98</v>
      </c>
      <c r="N157" s="36">
        <v>782.65000000000009</v>
      </c>
      <c r="O157" s="36">
        <v>33.909999999999997</v>
      </c>
      <c r="P157" s="36"/>
      <c r="Q157" s="36">
        <v>0</v>
      </c>
      <c r="R157" s="36">
        <v>0</v>
      </c>
      <c r="S157" s="36"/>
      <c r="T157" s="36">
        <v>14361.43</v>
      </c>
      <c r="U157" s="36">
        <v>-5.87</v>
      </c>
      <c r="V157" s="36">
        <v>0</v>
      </c>
      <c r="W157" s="36">
        <v>0</v>
      </c>
      <c r="X157" s="36">
        <v>14570.98</v>
      </c>
      <c r="Y157" s="37">
        <v>35.56</v>
      </c>
      <c r="Z157" s="37">
        <v>0</v>
      </c>
      <c r="AA157" s="37">
        <v>15054.82</v>
      </c>
      <c r="AB157" s="38"/>
      <c r="AC157" s="38"/>
      <c r="AD157" s="38"/>
      <c r="AE157" s="38"/>
      <c r="AF157" s="36">
        <v>445.02</v>
      </c>
      <c r="AG157" s="36">
        <v>0</v>
      </c>
      <c r="AH157" s="36"/>
      <c r="AI157" s="36"/>
    </row>
    <row r="158" spans="1:35" ht="12.75" x14ac:dyDescent="0.2">
      <c r="A158" s="15">
        <v>60</v>
      </c>
      <c r="B158" s="16" t="s">
        <v>124</v>
      </c>
      <c r="C158" s="633" t="s">
        <v>125</v>
      </c>
      <c r="D158" s="633"/>
      <c r="E158" s="633"/>
      <c r="F158" s="633"/>
      <c r="G158" s="633"/>
      <c r="H158" s="633"/>
      <c r="I158" s="633"/>
      <c r="J158" s="24" t="s">
        <v>136</v>
      </c>
      <c r="K158" s="39">
        <v>75.27</v>
      </c>
      <c r="L158" s="39">
        <v>343.77</v>
      </c>
      <c r="M158" s="39">
        <v>6404.09</v>
      </c>
      <c r="N158" s="39">
        <v>298.01</v>
      </c>
      <c r="O158" s="39">
        <v>15.6</v>
      </c>
      <c r="P158" s="632">
        <v>8231.8799999999992</v>
      </c>
      <c r="Q158" s="39">
        <v>154.16999999999999</v>
      </c>
      <c r="R158" s="39"/>
      <c r="S158" s="632"/>
      <c r="T158" s="39"/>
      <c r="U158" s="39"/>
      <c r="V158" s="39"/>
      <c r="W158" s="39">
        <v>8509.4599999999991</v>
      </c>
      <c r="X158" s="39">
        <v>8495.52</v>
      </c>
      <c r="Y158" s="39">
        <v>8777.6200000000008</v>
      </c>
      <c r="Z158" s="39">
        <v>0</v>
      </c>
      <c r="AA158" s="39">
        <v>8777.6200000000008</v>
      </c>
      <c r="AB158" s="40">
        <v>1</v>
      </c>
      <c r="AC158" s="40">
        <v>1</v>
      </c>
      <c r="AD158" s="40">
        <v>1</v>
      </c>
      <c r="AE158" s="40">
        <v>1</v>
      </c>
      <c r="AF158" s="39">
        <v>6404.09</v>
      </c>
      <c r="AG158" s="39"/>
      <c r="AH158" s="39"/>
      <c r="AI158" s="39"/>
    </row>
    <row r="159" spans="1:35" ht="12.75" x14ac:dyDescent="0.2">
      <c r="A159" s="16"/>
      <c r="B159" s="16"/>
      <c r="C159" s="633"/>
      <c r="D159" s="633"/>
      <c r="E159" s="633"/>
      <c r="F159" s="633"/>
      <c r="G159" s="633"/>
      <c r="H159" s="633"/>
      <c r="I159" s="633"/>
      <c r="J159" s="23" t="s">
        <v>230</v>
      </c>
      <c r="K159" s="39">
        <v>394.74</v>
      </c>
      <c r="L159" s="39">
        <v>58.71</v>
      </c>
      <c r="M159" s="39">
        <v>445.02</v>
      </c>
      <c r="N159" s="39">
        <v>316.92</v>
      </c>
      <c r="O159" s="39">
        <v>13.73</v>
      </c>
      <c r="P159" s="632"/>
      <c r="Q159" s="39"/>
      <c r="R159" s="39"/>
      <c r="S159" s="632"/>
      <c r="T159" s="39">
        <v>8386.0499999999993</v>
      </c>
      <c r="U159" s="39">
        <v>-2.38</v>
      </c>
      <c r="V159" s="39"/>
      <c r="W159" s="39"/>
      <c r="X159" s="39">
        <v>8509.4599999999991</v>
      </c>
      <c r="Y159" s="40">
        <v>14.4</v>
      </c>
      <c r="Z159" s="40">
        <v>0</v>
      </c>
      <c r="AA159" s="39">
        <v>8792.02</v>
      </c>
      <c r="AB159" s="40">
        <v>1</v>
      </c>
      <c r="AC159" s="40">
        <v>1</v>
      </c>
      <c r="AD159" s="40">
        <v>3.4409999999999998</v>
      </c>
      <c r="AE159" s="40">
        <v>3.0280800000000001</v>
      </c>
      <c r="AF159" s="39">
        <v>445.02</v>
      </c>
      <c r="AG159" s="39"/>
      <c r="AH159" s="39"/>
      <c r="AI159" s="39"/>
    </row>
    <row r="160" spans="1:35" ht="12.75" x14ac:dyDescent="0.2">
      <c r="A160" s="15">
        <v>61</v>
      </c>
      <c r="B160" s="16" t="s">
        <v>154</v>
      </c>
      <c r="C160" s="633" t="s">
        <v>155</v>
      </c>
      <c r="D160" s="633"/>
      <c r="E160" s="633"/>
      <c r="F160" s="633"/>
      <c r="G160" s="633"/>
      <c r="H160" s="633"/>
      <c r="I160" s="633"/>
      <c r="J160" s="24" t="s">
        <v>156</v>
      </c>
      <c r="K160" s="39">
        <v>84.62</v>
      </c>
      <c r="L160" s="39">
        <v>1223.42</v>
      </c>
      <c r="M160" s="39">
        <v>0.27</v>
      </c>
      <c r="N160" s="39">
        <v>437.94</v>
      </c>
      <c r="O160" s="39">
        <v>22.93</v>
      </c>
      <c r="P160" s="632">
        <v>5748.81</v>
      </c>
      <c r="Q160" s="39">
        <v>226.57</v>
      </c>
      <c r="R160" s="39"/>
      <c r="S160" s="632"/>
      <c r="T160" s="39"/>
      <c r="U160" s="39"/>
      <c r="V160" s="39"/>
      <c r="W160" s="39">
        <v>6061.52</v>
      </c>
      <c r="X160" s="39">
        <v>6041.04</v>
      </c>
      <c r="Y160" s="39">
        <v>6241.64</v>
      </c>
      <c r="Z160" s="39">
        <v>0</v>
      </c>
      <c r="AA160" s="39">
        <v>6241.64</v>
      </c>
      <c r="AB160" s="40">
        <v>1</v>
      </c>
      <c r="AC160" s="40">
        <v>1</v>
      </c>
      <c r="AD160" s="40">
        <v>1</v>
      </c>
      <c r="AE160" s="40">
        <v>1</v>
      </c>
      <c r="AF160" s="39">
        <v>0.27</v>
      </c>
      <c r="AG160" s="39"/>
      <c r="AH160" s="39"/>
      <c r="AI160" s="39"/>
    </row>
    <row r="161" spans="1:35" ht="12.75" x14ac:dyDescent="0.2">
      <c r="A161" s="16"/>
      <c r="B161" s="16"/>
      <c r="C161" s="633"/>
      <c r="D161" s="633"/>
      <c r="E161" s="633"/>
      <c r="F161" s="633"/>
      <c r="G161" s="633"/>
      <c r="H161" s="633"/>
      <c r="I161" s="633"/>
      <c r="J161" s="23" t="s">
        <v>231</v>
      </c>
      <c r="K161" s="39">
        <v>340.38</v>
      </c>
      <c r="L161" s="39">
        <v>325.99</v>
      </c>
      <c r="M161" s="39">
        <v>3237.96</v>
      </c>
      <c r="N161" s="39">
        <v>465.73</v>
      </c>
      <c r="O161" s="39">
        <v>20.18</v>
      </c>
      <c r="P161" s="632"/>
      <c r="Q161" s="39"/>
      <c r="R161" s="39"/>
      <c r="S161" s="632"/>
      <c r="T161" s="39">
        <v>5975.38</v>
      </c>
      <c r="U161" s="39">
        <v>-3.49</v>
      </c>
      <c r="V161" s="39"/>
      <c r="W161" s="39"/>
      <c r="X161" s="39">
        <v>6061.52</v>
      </c>
      <c r="Y161" s="40">
        <v>21.16</v>
      </c>
      <c r="Z161" s="40">
        <v>0</v>
      </c>
      <c r="AA161" s="39">
        <v>6262.8</v>
      </c>
      <c r="AB161" s="40">
        <v>1</v>
      </c>
      <c r="AC161" s="40">
        <v>1</v>
      </c>
      <c r="AD161" s="40">
        <v>3.4409999999999998</v>
      </c>
      <c r="AE161" s="40">
        <v>3.0280800000000001</v>
      </c>
      <c r="AF161" s="39"/>
      <c r="AG161" s="39"/>
      <c r="AH161" s="39"/>
      <c r="AI161" s="39"/>
    </row>
    <row r="162" spans="1:35" ht="12.75" x14ac:dyDescent="0.2">
      <c r="A162" s="638" t="s">
        <v>232</v>
      </c>
      <c r="B162" s="638"/>
      <c r="C162" s="639" t="s">
        <v>233</v>
      </c>
      <c r="D162" s="639"/>
      <c r="E162" s="639"/>
      <c r="F162" s="639"/>
      <c r="G162" s="639"/>
      <c r="H162" s="639"/>
      <c r="I162" s="639"/>
      <c r="J162" s="21"/>
      <c r="K162" s="36">
        <v>127.88</v>
      </c>
      <c r="L162" s="36">
        <v>1229.51</v>
      </c>
      <c r="M162" s="36">
        <v>2911.04</v>
      </c>
      <c r="N162" s="36">
        <v>748.45</v>
      </c>
      <c r="O162" s="36">
        <v>42.26</v>
      </c>
      <c r="P162" s="36">
        <v>6718.34</v>
      </c>
      <c r="Q162" s="36">
        <v>417.56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7236.51</v>
      </c>
      <c r="X162" s="36">
        <v>7198.76</v>
      </c>
      <c r="Y162" s="37">
        <v>7437.8</v>
      </c>
      <c r="Z162" s="37">
        <v>0</v>
      </c>
      <c r="AA162" s="37">
        <v>7437.8</v>
      </c>
      <c r="AB162" s="38"/>
      <c r="AC162" s="38"/>
      <c r="AD162" s="38"/>
      <c r="AE162" s="38"/>
      <c r="AF162" s="36">
        <v>2911.04</v>
      </c>
      <c r="AG162" s="36">
        <v>0</v>
      </c>
      <c r="AH162" s="36">
        <v>465971.62</v>
      </c>
      <c r="AI162" s="36">
        <v>0</v>
      </c>
    </row>
    <row r="163" spans="1:35" ht="12.75" x14ac:dyDescent="0.2">
      <c r="A163" s="638"/>
      <c r="B163" s="638"/>
      <c r="C163" s="639"/>
      <c r="D163" s="639"/>
      <c r="E163" s="639"/>
      <c r="F163" s="639"/>
      <c r="G163" s="639"/>
      <c r="H163" s="639"/>
      <c r="I163" s="639"/>
      <c r="J163" s="21"/>
      <c r="K163" s="36">
        <v>970.9</v>
      </c>
      <c r="L163" s="36">
        <v>257.22000000000003</v>
      </c>
      <c r="M163" s="36">
        <v>200.63</v>
      </c>
      <c r="N163" s="36">
        <v>578.36</v>
      </c>
      <c r="O163" s="36">
        <v>37.19</v>
      </c>
      <c r="P163" s="36"/>
      <c r="Q163" s="36">
        <v>0</v>
      </c>
      <c r="R163" s="36">
        <v>0</v>
      </c>
      <c r="S163" s="36"/>
      <c r="T163" s="36">
        <v>7135.9000000000005</v>
      </c>
      <c r="U163" s="36">
        <v>-6.43</v>
      </c>
      <c r="V163" s="36">
        <v>0</v>
      </c>
      <c r="W163" s="36">
        <v>0</v>
      </c>
      <c r="X163" s="36">
        <v>7236.51</v>
      </c>
      <c r="Y163" s="37">
        <v>39</v>
      </c>
      <c r="Z163" s="37">
        <v>0</v>
      </c>
      <c r="AA163" s="37">
        <v>7476.8</v>
      </c>
      <c r="AB163" s="38"/>
      <c r="AC163" s="38"/>
      <c r="AD163" s="38"/>
      <c r="AE163" s="38"/>
      <c r="AF163" s="36">
        <v>200.63</v>
      </c>
      <c r="AG163" s="36">
        <v>0</v>
      </c>
      <c r="AH163" s="36"/>
      <c r="AI163" s="36"/>
    </row>
    <row r="164" spans="1:35" ht="12.75" x14ac:dyDescent="0.2">
      <c r="A164" s="15">
        <v>62</v>
      </c>
      <c r="B164" s="16" t="s">
        <v>234</v>
      </c>
      <c r="C164" s="633" t="s">
        <v>235</v>
      </c>
      <c r="D164" s="633"/>
      <c r="E164" s="633"/>
      <c r="F164" s="633"/>
      <c r="G164" s="633"/>
      <c r="H164" s="633"/>
      <c r="I164" s="633"/>
      <c r="J164" s="22" t="s">
        <v>236</v>
      </c>
      <c r="K164" s="39">
        <v>127.88</v>
      </c>
      <c r="L164" s="39">
        <v>1229.51</v>
      </c>
      <c r="M164" s="39">
        <v>2911.04</v>
      </c>
      <c r="N164" s="39">
        <v>748.45</v>
      </c>
      <c r="O164" s="39">
        <v>42.26</v>
      </c>
      <c r="P164" s="632">
        <v>6718.34</v>
      </c>
      <c r="Q164" s="39">
        <v>417.56</v>
      </c>
      <c r="R164" s="39"/>
      <c r="S164" s="632"/>
      <c r="T164" s="39"/>
      <c r="U164" s="39"/>
      <c r="V164" s="39"/>
      <c r="W164" s="39">
        <v>7236.51</v>
      </c>
      <c r="X164" s="39">
        <v>7198.76</v>
      </c>
      <c r="Y164" s="39">
        <v>7437.8</v>
      </c>
      <c r="Z164" s="39">
        <v>0</v>
      </c>
      <c r="AA164" s="39">
        <v>7437.8</v>
      </c>
      <c r="AB164" s="40">
        <v>1</v>
      </c>
      <c r="AC164" s="40">
        <v>1</v>
      </c>
      <c r="AD164" s="40">
        <v>1</v>
      </c>
      <c r="AE164" s="40">
        <v>1</v>
      </c>
      <c r="AF164" s="39">
        <v>2911.04</v>
      </c>
      <c r="AG164" s="39"/>
      <c r="AH164" s="39">
        <v>465971.62</v>
      </c>
      <c r="AI164" s="39"/>
    </row>
    <row r="165" spans="1:35" ht="12.75" x14ac:dyDescent="0.2">
      <c r="A165" s="16"/>
      <c r="B165" s="16"/>
      <c r="C165" s="633"/>
      <c r="D165" s="633"/>
      <c r="E165" s="633"/>
      <c r="F165" s="633"/>
      <c r="G165" s="633"/>
      <c r="H165" s="633"/>
      <c r="I165" s="633"/>
      <c r="J165" s="23" t="s">
        <v>237</v>
      </c>
      <c r="K165" s="39">
        <v>970.9</v>
      </c>
      <c r="L165" s="39">
        <v>257.22000000000003</v>
      </c>
      <c r="M165" s="39">
        <v>200.63</v>
      </c>
      <c r="N165" s="39">
        <v>578.36</v>
      </c>
      <c r="O165" s="39">
        <v>37.19</v>
      </c>
      <c r="P165" s="632"/>
      <c r="Q165" s="39"/>
      <c r="R165" s="39"/>
      <c r="S165" s="632"/>
      <c r="T165" s="39">
        <v>7135.9000000000005</v>
      </c>
      <c r="U165" s="39">
        <v>-6.43</v>
      </c>
      <c r="V165" s="39"/>
      <c r="W165" s="39"/>
      <c r="X165" s="39">
        <v>7236.51</v>
      </c>
      <c r="Y165" s="40">
        <v>39</v>
      </c>
      <c r="Z165" s="40">
        <v>0</v>
      </c>
      <c r="AA165" s="39">
        <v>7476.8</v>
      </c>
      <c r="AB165" s="40">
        <v>1</v>
      </c>
      <c r="AC165" s="40">
        <v>1</v>
      </c>
      <c r="AD165" s="40">
        <v>3.4409999999999998</v>
      </c>
      <c r="AE165" s="40">
        <v>3.0280800000000001</v>
      </c>
      <c r="AF165" s="39">
        <v>200.63</v>
      </c>
      <c r="AG165" s="39"/>
      <c r="AH165" s="39"/>
      <c r="AI165" s="39"/>
    </row>
    <row r="166" spans="1:35" ht="12.75" x14ac:dyDescent="0.2">
      <c r="A166" s="638" t="s">
        <v>238</v>
      </c>
      <c r="B166" s="638"/>
      <c r="C166" s="639" t="s">
        <v>239</v>
      </c>
      <c r="D166" s="639"/>
      <c r="E166" s="639"/>
      <c r="F166" s="639"/>
      <c r="G166" s="639"/>
      <c r="H166" s="639"/>
      <c r="I166" s="639"/>
      <c r="J166" s="21"/>
      <c r="K166" s="36">
        <v>148.07999999999998</v>
      </c>
      <c r="L166" s="36">
        <v>238.76</v>
      </c>
      <c r="M166" s="36">
        <v>3459.55</v>
      </c>
      <c r="N166" s="36">
        <v>689.89</v>
      </c>
      <c r="O166" s="36">
        <v>40.86</v>
      </c>
      <c r="P166" s="36">
        <v>6276.34</v>
      </c>
      <c r="Q166" s="36">
        <v>403.60999999999996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6773.93</v>
      </c>
      <c r="X166" s="36">
        <v>6737.45</v>
      </c>
      <c r="Y166" s="37">
        <v>6961.1900000000005</v>
      </c>
      <c r="Z166" s="37">
        <v>0</v>
      </c>
      <c r="AA166" s="37">
        <v>6961.1900000000005</v>
      </c>
      <c r="AB166" s="38"/>
      <c r="AC166" s="38"/>
      <c r="AD166" s="38"/>
      <c r="AE166" s="38"/>
      <c r="AF166" s="36">
        <v>3459.55</v>
      </c>
      <c r="AG166" s="36">
        <v>0</v>
      </c>
      <c r="AH166" s="36">
        <v>2423.35</v>
      </c>
      <c r="AI166" s="36">
        <v>0</v>
      </c>
    </row>
    <row r="167" spans="1:35" ht="12.75" x14ac:dyDescent="0.2">
      <c r="A167" s="638"/>
      <c r="B167" s="638"/>
      <c r="C167" s="639"/>
      <c r="D167" s="639"/>
      <c r="E167" s="639"/>
      <c r="F167" s="639"/>
      <c r="G167" s="639"/>
      <c r="H167" s="639"/>
      <c r="I167" s="639"/>
      <c r="J167" s="21"/>
      <c r="K167" s="36">
        <v>1133.78</v>
      </c>
      <c r="L167" s="36">
        <v>53.290000000000006</v>
      </c>
      <c r="M167" s="36">
        <v>198.98</v>
      </c>
      <c r="N167" s="36">
        <v>478.59000000000003</v>
      </c>
      <c r="O167" s="36">
        <v>35.93</v>
      </c>
      <c r="P167" s="36"/>
      <c r="Q167" s="36">
        <v>0</v>
      </c>
      <c r="R167" s="36">
        <v>0</v>
      </c>
      <c r="S167" s="36"/>
      <c r="T167" s="36">
        <v>6679.9500000000007</v>
      </c>
      <c r="U167" s="36">
        <v>-6.21</v>
      </c>
      <c r="V167" s="36">
        <v>0</v>
      </c>
      <c r="W167" s="36">
        <v>0</v>
      </c>
      <c r="X167" s="36">
        <v>6773.93</v>
      </c>
      <c r="Y167" s="37">
        <v>37.69</v>
      </c>
      <c r="Z167" s="37">
        <v>0</v>
      </c>
      <c r="AA167" s="37">
        <v>6998.88</v>
      </c>
      <c r="AB167" s="38"/>
      <c r="AC167" s="38"/>
      <c r="AD167" s="38"/>
      <c r="AE167" s="38"/>
      <c r="AF167" s="36">
        <v>198.98</v>
      </c>
      <c r="AG167" s="36">
        <v>0</v>
      </c>
      <c r="AH167" s="36"/>
      <c r="AI167" s="36"/>
    </row>
    <row r="168" spans="1:35" ht="12.75" x14ac:dyDescent="0.2">
      <c r="A168" s="15">
        <v>63</v>
      </c>
      <c r="B168" s="16" t="s">
        <v>187</v>
      </c>
      <c r="C168" s="633" t="s">
        <v>240</v>
      </c>
      <c r="D168" s="633"/>
      <c r="E168" s="633"/>
      <c r="F168" s="633"/>
      <c r="G168" s="633"/>
      <c r="H168" s="633"/>
      <c r="I168" s="633"/>
      <c r="J168" s="24" t="s">
        <v>241</v>
      </c>
      <c r="K168" s="39">
        <v>16.03</v>
      </c>
      <c r="L168" s="39">
        <v>80.38</v>
      </c>
      <c r="M168" s="39">
        <v>14.34</v>
      </c>
      <c r="N168" s="39">
        <v>98.06</v>
      </c>
      <c r="O168" s="39">
        <v>5.66</v>
      </c>
      <c r="P168" s="632">
        <v>414.66</v>
      </c>
      <c r="Q168" s="39">
        <v>55.97</v>
      </c>
      <c r="R168" s="39"/>
      <c r="S168" s="632"/>
      <c r="T168" s="39"/>
      <c r="U168" s="39"/>
      <c r="V168" s="39"/>
      <c r="W168" s="39">
        <v>476.83</v>
      </c>
      <c r="X168" s="39">
        <v>471.77</v>
      </c>
      <c r="Y168" s="39">
        <v>487.44</v>
      </c>
      <c r="Z168" s="39">
        <v>0</v>
      </c>
      <c r="AA168" s="39">
        <v>487.44</v>
      </c>
      <c r="AB168" s="40">
        <v>1</v>
      </c>
      <c r="AC168" s="40">
        <v>1</v>
      </c>
      <c r="AD168" s="40">
        <v>1</v>
      </c>
      <c r="AE168" s="40">
        <v>1</v>
      </c>
      <c r="AF168" s="39">
        <v>14.34</v>
      </c>
      <c r="AG168" s="39"/>
      <c r="AH168" s="39"/>
      <c r="AI168" s="39"/>
    </row>
    <row r="169" spans="1:35" ht="12.75" x14ac:dyDescent="0.2">
      <c r="A169" s="16"/>
      <c r="B169" s="16"/>
      <c r="C169" s="633"/>
      <c r="D169" s="633"/>
      <c r="E169" s="633"/>
      <c r="F169" s="633"/>
      <c r="G169" s="633"/>
      <c r="H169" s="633"/>
      <c r="I169" s="633"/>
      <c r="J169" s="23" t="s">
        <v>237</v>
      </c>
      <c r="K169" s="39">
        <v>143.61000000000001</v>
      </c>
      <c r="L169" s="39">
        <v>21.01</v>
      </c>
      <c r="M169" s="39">
        <v>0.89</v>
      </c>
      <c r="N169" s="39">
        <v>66.739999999999995</v>
      </c>
      <c r="O169" s="39">
        <v>4.9800000000000004</v>
      </c>
      <c r="P169" s="632"/>
      <c r="Q169" s="39"/>
      <c r="R169" s="39"/>
      <c r="S169" s="632"/>
      <c r="T169" s="39">
        <v>470.63</v>
      </c>
      <c r="U169" s="39">
        <v>-0.86</v>
      </c>
      <c r="V169" s="39"/>
      <c r="W169" s="39"/>
      <c r="X169" s="39">
        <v>476.83</v>
      </c>
      <c r="Y169" s="40">
        <v>5.23</v>
      </c>
      <c r="Z169" s="40">
        <v>0</v>
      </c>
      <c r="AA169" s="39">
        <v>492.67</v>
      </c>
      <c r="AB169" s="40">
        <v>1</v>
      </c>
      <c r="AC169" s="40">
        <v>1</v>
      </c>
      <c r="AD169" s="40">
        <v>3.4409999999999998</v>
      </c>
      <c r="AE169" s="40">
        <v>3.0280800000000001</v>
      </c>
      <c r="AF169" s="39">
        <v>0.89</v>
      </c>
      <c r="AG169" s="39"/>
      <c r="AH169" s="39"/>
      <c r="AI169" s="39"/>
    </row>
    <row r="170" spans="1:35" ht="12.75" x14ac:dyDescent="0.2">
      <c r="A170" s="15">
        <v>64</v>
      </c>
      <c r="B170" s="16" t="s">
        <v>242</v>
      </c>
      <c r="C170" s="633" t="s">
        <v>243</v>
      </c>
      <c r="D170" s="633"/>
      <c r="E170" s="633"/>
      <c r="F170" s="633"/>
      <c r="G170" s="633"/>
      <c r="H170" s="633"/>
      <c r="I170" s="633"/>
      <c r="J170" s="22" t="s">
        <v>208</v>
      </c>
      <c r="K170" s="39">
        <v>14.31</v>
      </c>
      <c r="L170" s="39">
        <v>3.08</v>
      </c>
      <c r="M170" s="39">
        <v>505.87</v>
      </c>
      <c r="N170" s="39">
        <v>58.41</v>
      </c>
      <c r="O170" s="39">
        <v>4.3499999999999996</v>
      </c>
      <c r="P170" s="632">
        <v>779.79</v>
      </c>
      <c r="Q170" s="39">
        <v>42.95</v>
      </c>
      <c r="R170" s="39"/>
      <c r="S170" s="632"/>
      <c r="T170" s="39"/>
      <c r="U170" s="39"/>
      <c r="V170" s="39"/>
      <c r="W170" s="39">
        <v>834.42</v>
      </c>
      <c r="X170" s="39">
        <v>830.54</v>
      </c>
      <c r="Y170" s="39">
        <v>858.12</v>
      </c>
      <c r="Z170" s="39">
        <v>0</v>
      </c>
      <c r="AA170" s="39">
        <v>858.12</v>
      </c>
      <c r="AB170" s="40">
        <v>1</v>
      </c>
      <c r="AC170" s="40">
        <v>1</v>
      </c>
      <c r="AD170" s="40">
        <v>1</v>
      </c>
      <c r="AE170" s="40">
        <v>1</v>
      </c>
      <c r="AF170" s="39">
        <v>505.87</v>
      </c>
      <c r="AG170" s="39"/>
      <c r="AH170" s="39"/>
      <c r="AI170" s="39"/>
    </row>
    <row r="171" spans="1:35" ht="12.75" x14ac:dyDescent="0.2">
      <c r="A171" s="16"/>
      <c r="B171" s="16"/>
      <c r="C171" s="633"/>
      <c r="D171" s="633"/>
      <c r="E171" s="633"/>
      <c r="F171" s="633"/>
      <c r="G171" s="633"/>
      <c r="H171" s="633"/>
      <c r="I171" s="633"/>
      <c r="J171" s="23" t="s">
        <v>244</v>
      </c>
      <c r="K171" s="39">
        <v>126.19</v>
      </c>
      <c r="L171" s="39">
        <v>0.12</v>
      </c>
      <c r="M171" s="39">
        <v>29.46</v>
      </c>
      <c r="N171" s="39">
        <v>48.61</v>
      </c>
      <c r="O171" s="39">
        <v>3.82</v>
      </c>
      <c r="P171" s="632"/>
      <c r="Q171" s="39"/>
      <c r="R171" s="39"/>
      <c r="S171" s="632"/>
      <c r="T171" s="39">
        <v>822.74</v>
      </c>
      <c r="U171" s="39">
        <v>-0.66</v>
      </c>
      <c r="V171" s="39"/>
      <c r="W171" s="39"/>
      <c r="X171" s="39">
        <v>834.42</v>
      </c>
      <c r="Y171" s="40">
        <v>4.01</v>
      </c>
      <c r="Z171" s="40">
        <v>0</v>
      </c>
      <c r="AA171" s="39">
        <v>862.13</v>
      </c>
      <c r="AB171" s="40">
        <v>1</v>
      </c>
      <c r="AC171" s="40">
        <v>1</v>
      </c>
      <c r="AD171" s="40">
        <v>3.4409999999999998</v>
      </c>
      <c r="AE171" s="40">
        <v>3.0280800000000001</v>
      </c>
      <c r="AF171" s="39">
        <v>29.46</v>
      </c>
      <c r="AG171" s="39"/>
      <c r="AH171" s="39"/>
      <c r="AI171" s="39"/>
    </row>
    <row r="172" spans="1:35" ht="12.75" x14ac:dyDescent="0.2">
      <c r="A172" s="15">
        <v>65</v>
      </c>
      <c r="B172" s="16" t="s">
        <v>245</v>
      </c>
      <c r="C172" s="633" t="s">
        <v>246</v>
      </c>
      <c r="D172" s="633"/>
      <c r="E172" s="633"/>
      <c r="F172" s="633"/>
      <c r="G172" s="633"/>
      <c r="H172" s="633"/>
      <c r="I172" s="633"/>
      <c r="J172" s="24" t="s">
        <v>78</v>
      </c>
      <c r="K172" s="39">
        <v>14.04</v>
      </c>
      <c r="L172" s="39">
        <v>14.47</v>
      </c>
      <c r="M172" s="39">
        <v>129.29</v>
      </c>
      <c r="N172" s="39">
        <v>54.48</v>
      </c>
      <c r="O172" s="39">
        <v>3.15</v>
      </c>
      <c r="P172" s="632">
        <v>337.88</v>
      </c>
      <c r="Q172" s="39">
        <v>31.09</v>
      </c>
      <c r="R172" s="39"/>
      <c r="S172" s="632"/>
      <c r="T172" s="39"/>
      <c r="U172" s="39"/>
      <c r="V172" s="39"/>
      <c r="W172" s="39">
        <v>374.02</v>
      </c>
      <c r="X172" s="39">
        <v>371.21</v>
      </c>
      <c r="Y172" s="39">
        <v>383.54</v>
      </c>
      <c r="Z172" s="39">
        <v>0</v>
      </c>
      <c r="AA172" s="39">
        <v>383.54</v>
      </c>
      <c r="AB172" s="40">
        <v>1</v>
      </c>
      <c r="AC172" s="40">
        <v>1</v>
      </c>
      <c r="AD172" s="40">
        <v>1</v>
      </c>
      <c r="AE172" s="40">
        <v>1</v>
      </c>
      <c r="AF172" s="39">
        <v>129.29</v>
      </c>
      <c r="AG172" s="39"/>
      <c r="AH172" s="39"/>
      <c r="AI172" s="39"/>
    </row>
    <row r="173" spans="1:35" ht="12.75" x14ac:dyDescent="0.2">
      <c r="A173" s="16"/>
      <c r="B173" s="16"/>
      <c r="C173" s="633"/>
      <c r="D173" s="633"/>
      <c r="E173" s="633"/>
      <c r="F173" s="633"/>
      <c r="G173" s="633"/>
      <c r="H173" s="633"/>
      <c r="I173" s="633"/>
      <c r="J173" s="23" t="s">
        <v>247</v>
      </c>
      <c r="K173" s="39">
        <v>89.32</v>
      </c>
      <c r="L173" s="39">
        <v>2.12</v>
      </c>
      <c r="M173" s="39">
        <v>7.33</v>
      </c>
      <c r="N173" s="39">
        <v>37.07</v>
      </c>
      <c r="O173" s="39">
        <v>2.77</v>
      </c>
      <c r="P173" s="632"/>
      <c r="Q173" s="39"/>
      <c r="R173" s="39"/>
      <c r="S173" s="632"/>
      <c r="T173" s="39">
        <v>368.96999999999997</v>
      </c>
      <c r="U173" s="39">
        <v>-0.48</v>
      </c>
      <c r="V173" s="39"/>
      <c r="W173" s="39"/>
      <c r="X173" s="39">
        <v>374.02</v>
      </c>
      <c r="Y173" s="40">
        <v>2.9</v>
      </c>
      <c r="Z173" s="40">
        <v>0</v>
      </c>
      <c r="AA173" s="39">
        <v>386.44</v>
      </c>
      <c r="AB173" s="40">
        <v>1</v>
      </c>
      <c r="AC173" s="40">
        <v>1</v>
      </c>
      <c r="AD173" s="40">
        <v>3.4409999999999998</v>
      </c>
      <c r="AE173" s="40">
        <v>3.0280800000000001</v>
      </c>
      <c r="AF173" s="39">
        <v>7.33</v>
      </c>
      <c r="AG173" s="39"/>
      <c r="AH173" s="39"/>
      <c r="AI173" s="39"/>
    </row>
    <row r="174" spans="1:35" ht="12.75" x14ac:dyDescent="0.2">
      <c r="A174" s="15">
        <v>66</v>
      </c>
      <c r="B174" s="16" t="s">
        <v>248</v>
      </c>
      <c r="C174" s="633" t="s">
        <v>249</v>
      </c>
      <c r="D174" s="633"/>
      <c r="E174" s="633"/>
      <c r="F174" s="633"/>
      <c r="G174" s="633"/>
      <c r="H174" s="633"/>
      <c r="I174" s="633"/>
      <c r="J174" s="24" t="s">
        <v>78</v>
      </c>
      <c r="K174" s="39">
        <v>15.12</v>
      </c>
      <c r="L174" s="39">
        <v>1.23</v>
      </c>
      <c r="M174" s="39">
        <v>499.46</v>
      </c>
      <c r="N174" s="39">
        <v>78.540000000000006</v>
      </c>
      <c r="O174" s="39">
        <v>4.54</v>
      </c>
      <c r="P174" s="632">
        <v>810.1</v>
      </c>
      <c r="Q174" s="39">
        <v>44.83</v>
      </c>
      <c r="R174" s="39"/>
      <c r="S174" s="632"/>
      <c r="T174" s="39"/>
      <c r="U174" s="39"/>
      <c r="V174" s="39"/>
      <c r="W174" s="39">
        <v>867.06</v>
      </c>
      <c r="X174" s="39">
        <v>863.01</v>
      </c>
      <c r="Y174" s="39">
        <v>891.67</v>
      </c>
      <c r="Z174" s="39">
        <v>0</v>
      </c>
      <c r="AA174" s="39">
        <v>891.67</v>
      </c>
      <c r="AB174" s="40">
        <v>1</v>
      </c>
      <c r="AC174" s="40">
        <v>1</v>
      </c>
      <c r="AD174" s="40">
        <v>1</v>
      </c>
      <c r="AE174" s="40">
        <v>1</v>
      </c>
      <c r="AF174" s="39">
        <v>499.46</v>
      </c>
      <c r="AG174" s="39"/>
      <c r="AH174" s="39"/>
      <c r="AI174" s="39"/>
    </row>
    <row r="175" spans="1:35" ht="12.75" x14ac:dyDescent="0.2">
      <c r="A175" s="16"/>
      <c r="B175" s="16"/>
      <c r="C175" s="633"/>
      <c r="D175" s="633"/>
      <c r="E175" s="633"/>
      <c r="F175" s="633"/>
      <c r="G175" s="633"/>
      <c r="H175" s="633"/>
      <c r="I175" s="633"/>
      <c r="J175" s="23" t="s">
        <v>250</v>
      </c>
      <c r="K175" s="39">
        <v>131.85</v>
      </c>
      <c r="L175" s="39"/>
      <c r="M175" s="39">
        <v>37.04</v>
      </c>
      <c r="N175" s="39">
        <v>53.45</v>
      </c>
      <c r="O175" s="39">
        <v>3.99</v>
      </c>
      <c r="P175" s="632"/>
      <c r="Q175" s="39"/>
      <c r="R175" s="39"/>
      <c r="S175" s="632"/>
      <c r="T175" s="39">
        <v>854.93000000000006</v>
      </c>
      <c r="U175" s="39">
        <v>-0.69</v>
      </c>
      <c r="V175" s="39"/>
      <c r="W175" s="39"/>
      <c r="X175" s="39">
        <v>867.06</v>
      </c>
      <c r="Y175" s="40">
        <v>4.18</v>
      </c>
      <c r="Z175" s="40">
        <v>0</v>
      </c>
      <c r="AA175" s="39">
        <v>895.85</v>
      </c>
      <c r="AB175" s="40">
        <v>1</v>
      </c>
      <c r="AC175" s="40">
        <v>1</v>
      </c>
      <c r="AD175" s="40">
        <v>3.4409999999999998</v>
      </c>
      <c r="AE175" s="40">
        <v>3.0280800000000001</v>
      </c>
      <c r="AF175" s="39">
        <v>37.04</v>
      </c>
      <c r="AG175" s="39"/>
      <c r="AH175" s="39"/>
      <c r="AI175" s="39"/>
    </row>
    <row r="176" spans="1:35" ht="12.75" x14ac:dyDescent="0.2">
      <c r="A176" s="15">
        <v>67</v>
      </c>
      <c r="B176" s="16" t="s">
        <v>251</v>
      </c>
      <c r="C176" s="633" t="s">
        <v>252</v>
      </c>
      <c r="D176" s="633"/>
      <c r="E176" s="633"/>
      <c r="F176" s="633"/>
      <c r="G176" s="633"/>
      <c r="H176" s="633"/>
      <c r="I176" s="633"/>
      <c r="J176" s="24" t="s">
        <v>194</v>
      </c>
      <c r="K176" s="39">
        <v>60.35</v>
      </c>
      <c r="L176" s="39">
        <v>128.03</v>
      </c>
      <c r="M176" s="39">
        <v>2135.3000000000002</v>
      </c>
      <c r="N176" s="39">
        <v>245.74</v>
      </c>
      <c r="O176" s="39">
        <v>14.2</v>
      </c>
      <c r="P176" s="632">
        <v>3200.31</v>
      </c>
      <c r="Q176" s="39">
        <v>140.26</v>
      </c>
      <c r="R176" s="39"/>
      <c r="S176" s="632"/>
      <c r="T176" s="39"/>
      <c r="U176" s="39"/>
      <c r="V176" s="39"/>
      <c r="W176" s="39">
        <v>3388.52</v>
      </c>
      <c r="X176" s="39">
        <v>3375.84</v>
      </c>
      <c r="Y176" s="39">
        <v>3487.94</v>
      </c>
      <c r="Z176" s="39">
        <v>0</v>
      </c>
      <c r="AA176" s="39">
        <v>3487.94</v>
      </c>
      <c r="AB176" s="40">
        <v>1</v>
      </c>
      <c r="AC176" s="40">
        <v>1</v>
      </c>
      <c r="AD176" s="40">
        <v>1</v>
      </c>
      <c r="AE176" s="40">
        <v>1</v>
      </c>
      <c r="AF176" s="39">
        <v>2135.3000000000002</v>
      </c>
      <c r="AG176" s="39"/>
      <c r="AH176" s="39"/>
      <c r="AI176" s="39"/>
    </row>
    <row r="177" spans="1:35" ht="12.75" x14ac:dyDescent="0.2">
      <c r="A177" s="16"/>
      <c r="B177" s="16"/>
      <c r="C177" s="633"/>
      <c r="D177" s="633"/>
      <c r="E177" s="633"/>
      <c r="F177" s="633"/>
      <c r="G177" s="633"/>
      <c r="H177" s="633"/>
      <c r="I177" s="633"/>
      <c r="J177" s="23" t="s">
        <v>253</v>
      </c>
      <c r="K177" s="39">
        <v>383.63</v>
      </c>
      <c r="L177" s="39">
        <v>28.9</v>
      </c>
      <c r="M177" s="39">
        <v>113.67</v>
      </c>
      <c r="N177" s="39">
        <v>167.25</v>
      </c>
      <c r="O177" s="39">
        <v>12.49</v>
      </c>
      <c r="P177" s="632"/>
      <c r="Q177" s="39"/>
      <c r="R177" s="39"/>
      <c r="S177" s="632"/>
      <c r="T177" s="39">
        <v>3340.5699999999997</v>
      </c>
      <c r="U177" s="39">
        <v>-2.16</v>
      </c>
      <c r="V177" s="39"/>
      <c r="W177" s="39"/>
      <c r="X177" s="39">
        <v>3388.52</v>
      </c>
      <c r="Y177" s="40">
        <v>13.1</v>
      </c>
      <c r="Z177" s="40">
        <v>0</v>
      </c>
      <c r="AA177" s="39">
        <v>3501.04</v>
      </c>
      <c r="AB177" s="40">
        <v>1</v>
      </c>
      <c r="AC177" s="40">
        <v>1</v>
      </c>
      <c r="AD177" s="40">
        <v>3.4409999999999998</v>
      </c>
      <c r="AE177" s="40">
        <v>3.0280800000000001</v>
      </c>
      <c r="AF177" s="39">
        <v>113.67</v>
      </c>
      <c r="AG177" s="39"/>
      <c r="AH177" s="39"/>
      <c r="AI177" s="39"/>
    </row>
    <row r="178" spans="1:35" ht="12.75" x14ac:dyDescent="0.2">
      <c r="A178" s="15">
        <v>68</v>
      </c>
      <c r="B178" s="16" t="s">
        <v>254</v>
      </c>
      <c r="C178" s="633" t="s">
        <v>255</v>
      </c>
      <c r="D178" s="633"/>
      <c r="E178" s="633"/>
      <c r="F178" s="633"/>
      <c r="G178" s="633"/>
      <c r="H178" s="633"/>
      <c r="I178" s="633"/>
      <c r="J178" s="24" t="s">
        <v>102</v>
      </c>
      <c r="K178" s="39">
        <v>28.23</v>
      </c>
      <c r="L178" s="39">
        <v>11.57</v>
      </c>
      <c r="M178" s="39">
        <v>175.29</v>
      </c>
      <c r="N178" s="39">
        <v>154.66</v>
      </c>
      <c r="O178" s="39">
        <v>8.9600000000000009</v>
      </c>
      <c r="P178" s="632">
        <v>733.6</v>
      </c>
      <c r="Q178" s="39">
        <v>88.51</v>
      </c>
      <c r="R178" s="39"/>
      <c r="S178" s="632"/>
      <c r="T178" s="39"/>
      <c r="U178" s="39"/>
      <c r="V178" s="39"/>
      <c r="W178" s="39">
        <v>833.08</v>
      </c>
      <c r="X178" s="39">
        <v>825.08</v>
      </c>
      <c r="Y178" s="39">
        <v>852.48</v>
      </c>
      <c r="Z178" s="39">
        <v>0</v>
      </c>
      <c r="AA178" s="39">
        <v>852.48</v>
      </c>
      <c r="AB178" s="40">
        <v>1</v>
      </c>
      <c r="AC178" s="40">
        <v>1</v>
      </c>
      <c r="AD178" s="40">
        <v>1</v>
      </c>
      <c r="AE178" s="40">
        <v>1</v>
      </c>
      <c r="AF178" s="39">
        <v>175.29</v>
      </c>
      <c r="AG178" s="39"/>
      <c r="AH178" s="39"/>
      <c r="AI178" s="39"/>
    </row>
    <row r="179" spans="1:35" ht="12.75" x14ac:dyDescent="0.2">
      <c r="A179" s="16"/>
      <c r="B179" s="16"/>
      <c r="C179" s="633"/>
      <c r="D179" s="633"/>
      <c r="E179" s="633"/>
      <c r="F179" s="633"/>
      <c r="G179" s="633"/>
      <c r="H179" s="633"/>
      <c r="I179" s="633"/>
      <c r="J179" s="23" t="s">
        <v>244</v>
      </c>
      <c r="K179" s="39">
        <v>259.18</v>
      </c>
      <c r="L179" s="39">
        <v>1.1399999999999999</v>
      </c>
      <c r="M179" s="39">
        <v>10.59</v>
      </c>
      <c r="N179" s="39">
        <v>105.47</v>
      </c>
      <c r="O179" s="39">
        <v>7.88</v>
      </c>
      <c r="P179" s="632"/>
      <c r="Q179" s="39"/>
      <c r="R179" s="39"/>
      <c r="S179" s="632"/>
      <c r="T179" s="39">
        <v>822.11</v>
      </c>
      <c r="U179" s="39">
        <v>-1.36</v>
      </c>
      <c r="V179" s="39"/>
      <c r="W179" s="39"/>
      <c r="X179" s="39">
        <v>833.08</v>
      </c>
      <c r="Y179" s="40">
        <v>8.27</v>
      </c>
      <c r="Z179" s="40">
        <v>0</v>
      </c>
      <c r="AA179" s="39">
        <v>860.75</v>
      </c>
      <c r="AB179" s="40">
        <v>1</v>
      </c>
      <c r="AC179" s="40">
        <v>1</v>
      </c>
      <c r="AD179" s="40">
        <v>3.4409999999999998</v>
      </c>
      <c r="AE179" s="40">
        <v>3.0280800000000001</v>
      </c>
      <c r="AF179" s="39">
        <v>10.59</v>
      </c>
      <c r="AG179" s="39"/>
      <c r="AH179" s="39"/>
      <c r="AI179" s="39"/>
    </row>
    <row r="180" spans="1:35" ht="12.75" x14ac:dyDescent="0.2">
      <c r="A180" s="15">
        <v>69</v>
      </c>
      <c r="B180" s="16" t="s">
        <v>256</v>
      </c>
      <c r="C180" s="633" t="s">
        <v>257</v>
      </c>
      <c r="D180" s="633"/>
      <c r="E180" s="633"/>
      <c r="F180" s="633"/>
      <c r="G180" s="633"/>
      <c r="H180" s="633"/>
      <c r="I180" s="633"/>
      <c r="J180" s="24" t="s">
        <v>102</v>
      </c>
      <c r="K180" s="39"/>
      <c r="L180" s="39"/>
      <c r="M180" s="39"/>
      <c r="N180" s="39"/>
      <c r="O180" s="39"/>
      <c r="P180" s="632"/>
      <c r="Q180" s="39"/>
      <c r="R180" s="39"/>
      <c r="S180" s="632"/>
      <c r="T180" s="39"/>
      <c r="U180" s="39"/>
      <c r="V180" s="39"/>
      <c r="W180" s="39"/>
      <c r="X180" s="39"/>
      <c r="Y180" s="39"/>
      <c r="Z180" s="39">
        <v>0</v>
      </c>
      <c r="AA180" s="39"/>
      <c r="AB180" s="40">
        <v>1</v>
      </c>
      <c r="AC180" s="40">
        <v>1</v>
      </c>
      <c r="AD180" s="40">
        <v>1</v>
      </c>
      <c r="AE180" s="40">
        <v>1</v>
      </c>
      <c r="AF180" s="39"/>
      <c r="AG180" s="39"/>
      <c r="AH180" s="39">
        <v>2423.35</v>
      </c>
      <c r="AI180" s="39"/>
    </row>
    <row r="181" spans="1:35" ht="12.75" x14ac:dyDescent="0.2">
      <c r="A181" s="16"/>
      <c r="B181" s="16"/>
      <c r="C181" s="633"/>
      <c r="D181" s="633"/>
      <c r="E181" s="633"/>
      <c r="F181" s="633"/>
      <c r="G181" s="633"/>
      <c r="H181" s="633"/>
      <c r="I181" s="633"/>
      <c r="J181" s="23" t="s">
        <v>237</v>
      </c>
      <c r="K181" s="39"/>
      <c r="L181" s="39"/>
      <c r="M181" s="39"/>
      <c r="N181" s="39"/>
      <c r="O181" s="39"/>
      <c r="P181" s="632"/>
      <c r="Q181" s="39"/>
      <c r="R181" s="39"/>
      <c r="S181" s="632"/>
      <c r="T181" s="39"/>
      <c r="U181" s="39"/>
      <c r="V181" s="39"/>
      <c r="W181" s="39"/>
      <c r="X181" s="39"/>
      <c r="Y181" s="40">
        <v>0</v>
      </c>
      <c r="Z181" s="40">
        <v>0</v>
      </c>
      <c r="AA181" s="39"/>
      <c r="AB181" s="40">
        <v>1</v>
      </c>
      <c r="AC181" s="40">
        <v>1</v>
      </c>
      <c r="AD181" s="40">
        <v>3.4409999999999998</v>
      </c>
      <c r="AE181" s="40">
        <v>3.0280800000000001</v>
      </c>
      <c r="AF181" s="39"/>
      <c r="AG181" s="39"/>
      <c r="AH181" s="39"/>
      <c r="AI181" s="39"/>
    </row>
    <row r="182" spans="1:35" ht="14.1" customHeight="1" x14ac:dyDescent="0.2">
      <c r="A182" s="638" t="s">
        <v>258</v>
      </c>
      <c r="B182" s="638"/>
      <c r="C182" s="639" t="s">
        <v>259</v>
      </c>
      <c r="D182" s="639"/>
      <c r="E182" s="639"/>
      <c r="F182" s="639"/>
      <c r="G182" s="639"/>
      <c r="H182" s="639"/>
      <c r="I182" s="639"/>
      <c r="J182" s="21"/>
      <c r="K182" s="36">
        <v>7.12</v>
      </c>
      <c r="L182" s="36">
        <v>8.61</v>
      </c>
      <c r="M182" s="36">
        <v>-261.01</v>
      </c>
      <c r="N182" s="36">
        <v>32.159999999999997</v>
      </c>
      <c r="O182" s="36">
        <v>1.68</v>
      </c>
      <c r="P182" s="36">
        <v>-3.59</v>
      </c>
      <c r="Q182" s="36">
        <v>16.64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12.99</v>
      </c>
      <c r="X182" s="36">
        <v>11.48</v>
      </c>
      <c r="Y182" s="37">
        <v>11.86</v>
      </c>
      <c r="Z182" s="37">
        <v>0</v>
      </c>
      <c r="AA182" s="37">
        <v>11.86</v>
      </c>
      <c r="AB182" s="38"/>
      <c r="AC182" s="38"/>
      <c r="AD182" s="38"/>
      <c r="AE182" s="38"/>
      <c r="AF182" s="36">
        <v>-261.01</v>
      </c>
      <c r="AG182" s="36">
        <v>0</v>
      </c>
      <c r="AH182" s="36">
        <v>0</v>
      </c>
      <c r="AI182" s="36">
        <v>0</v>
      </c>
    </row>
    <row r="183" spans="1:35" ht="14.1" customHeight="1" x14ac:dyDescent="0.2">
      <c r="A183" s="638"/>
      <c r="B183" s="638"/>
      <c r="C183" s="639"/>
      <c r="D183" s="639"/>
      <c r="E183" s="639"/>
      <c r="F183" s="639"/>
      <c r="G183" s="639"/>
      <c r="H183" s="639"/>
      <c r="I183" s="639"/>
      <c r="J183" s="21"/>
      <c r="K183" s="36">
        <v>45.27</v>
      </c>
      <c r="L183" s="36">
        <v>3.67</v>
      </c>
      <c r="M183" s="36">
        <v>134.02000000000001</v>
      </c>
      <c r="N183" s="36">
        <v>34.200000000000003</v>
      </c>
      <c r="O183" s="36">
        <v>1.48</v>
      </c>
      <c r="P183" s="36"/>
      <c r="Q183" s="36">
        <v>0</v>
      </c>
      <c r="R183" s="36">
        <v>0</v>
      </c>
      <c r="S183" s="36"/>
      <c r="T183" s="36">
        <v>13.05</v>
      </c>
      <c r="U183" s="36">
        <v>-0.26</v>
      </c>
      <c r="V183" s="36">
        <v>0</v>
      </c>
      <c r="W183" s="36">
        <v>0</v>
      </c>
      <c r="X183" s="36">
        <v>12.99</v>
      </c>
      <c r="Y183" s="37">
        <v>1.56</v>
      </c>
      <c r="Z183" s="37">
        <v>0</v>
      </c>
      <c r="AA183" s="37">
        <v>13.42</v>
      </c>
      <c r="AB183" s="38"/>
      <c r="AC183" s="38"/>
      <c r="AD183" s="38"/>
      <c r="AE183" s="38"/>
      <c r="AF183" s="36">
        <v>134.02000000000001</v>
      </c>
      <c r="AG183" s="36">
        <v>0</v>
      </c>
      <c r="AH183" s="36"/>
      <c r="AI183" s="36"/>
    </row>
    <row r="184" spans="1:35" ht="12.75" x14ac:dyDescent="0.2">
      <c r="A184" s="15">
        <v>70</v>
      </c>
      <c r="B184" s="16" t="s">
        <v>124</v>
      </c>
      <c r="C184" s="633" t="s">
        <v>125</v>
      </c>
      <c r="D184" s="633"/>
      <c r="E184" s="633"/>
      <c r="F184" s="633"/>
      <c r="G184" s="633"/>
      <c r="H184" s="633"/>
      <c r="I184" s="633"/>
      <c r="J184" s="22" t="s">
        <v>260</v>
      </c>
      <c r="K184" s="39">
        <v>7.12</v>
      </c>
      <c r="L184" s="39">
        <v>8.61</v>
      </c>
      <c r="M184" s="39">
        <v>-261.01</v>
      </c>
      <c r="N184" s="39">
        <v>32.159999999999997</v>
      </c>
      <c r="O184" s="39">
        <v>1.68</v>
      </c>
      <c r="P184" s="632">
        <v>-3.59</v>
      </c>
      <c r="Q184" s="39">
        <v>16.64</v>
      </c>
      <c r="R184" s="39"/>
      <c r="S184" s="632"/>
      <c r="T184" s="39"/>
      <c r="U184" s="39"/>
      <c r="V184" s="39"/>
      <c r="W184" s="39">
        <v>12.99</v>
      </c>
      <c r="X184" s="39">
        <v>11.48</v>
      </c>
      <c r="Y184" s="39">
        <v>11.86</v>
      </c>
      <c r="Z184" s="39">
        <v>0</v>
      </c>
      <c r="AA184" s="39">
        <v>11.86</v>
      </c>
      <c r="AB184" s="40">
        <v>1</v>
      </c>
      <c r="AC184" s="40">
        <v>1</v>
      </c>
      <c r="AD184" s="40">
        <v>1</v>
      </c>
      <c r="AE184" s="40">
        <v>1</v>
      </c>
      <c r="AF184" s="39">
        <v>-261.01</v>
      </c>
      <c r="AG184" s="39"/>
      <c r="AH184" s="39"/>
      <c r="AI184" s="39"/>
    </row>
    <row r="185" spans="1:35" ht="12.75" x14ac:dyDescent="0.2">
      <c r="A185" s="16"/>
      <c r="B185" s="16"/>
      <c r="C185" s="633"/>
      <c r="D185" s="633"/>
      <c r="E185" s="633"/>
      <c r="F185" s="633"/>
      <c r="G185" s="633"/>
      <c r="H185" s="633"/>
      <c r="I185" s="633"/>
      <c r="J185" s="23" t="s">
        <v>261</v>
      </c>
      <c r="K185" s="39">
        <v>45.27</v>
      </c>
      <c r="L185" s="39">
        <v>3.67</v>
      </c>
      <c r="M185" s="39">
        <v>134.02000000000001</v>
      </c>
      <c r="N185" s="39">
        <v>34.200000000000003</v>
      </c>
      <c r="O185" s="39">
        <v>1.48</v>
      </c>
      <c r="P185" s="632"/>
      <c r="Q185" s="39"/>
      <c r="R185" s="39"/>
      <c r="S185" s="632"/>
      <c r="T185" s="39">
        <v>13.05</v>
      </c>
      <c r="U185" s="39">
        <v>-0.26</v>
      </c>
      <c r="V185" s="39"/>
      <c r="W185" s="39"/>
      <c r="X185" s="39">
        <v>12.99</v>
      </c>
      <c r="Y185" s="40">
        <v>1.56</v>
      </c>
      <c r="Z185" s="40">
        <v>0</v>
      </c>
      <c r="AA185" s="39">
        <v>13.42</v>
      </c>
      <c r="AB185" s="40">
        <v>1</v>
      </c>
      <c r="AC185" s="40">
        <v>1</v>
      </c>
      <c r="AD185" s="40">
        <v>3.4409999999999998</v>
      </c>
      <c r="AE185" s="40">
        <v>3.0280800000000001</v>
      </c>
      <c r="AF185" s="39">
        <v>134.02000000000001</v>
      </c>
      <c r="AG185" s="39"/>
      <c r="AH185" s="39"/>
      <c r="AI185" s="39"/>
    </row>
    <row r="186" spans="1:35" ht="12.75" x14ac:dyDescent="0.2">
      <c r="A186" s="638" t="s">
        <v>262</v>
      </c>
      <c r="B186" s="638"/>
      <c r="C186" s="639" t="s">
        <v>263</v>
      </c>
      <c r="D186" s="639"/>
      <c r="E186" s="639"/>
      <c r="F186" s="639"/>
      <c r="G186" s="639"/>
      <c r="H186" s="639"/>
      <c r="I186" s="639"/>
      <c r="J186" s="21"/>
      <c r="K186" s="36">
        <v>-11.48</v>
      </c>
      <c r="L186" s="36">
        <v>-34.450000000000003</v>
      </c>
      <c r="M186" s="36">
        <v>-1749.72</v>
      </c>
      <c r="N186" s="36">
        <v>-55.63</v>
      </c>
      <c r="O186" s="36">
        <v>-3.18</v>
      </c>
      <c r="P186" s="36">
        <v>-2108.29</v>
      </c>
      <c r="Q186" s="36">
        <v>-31.47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-2171.38</v>
      </c>
      <c r="X186" s="36">
        <v>-2168.5300000000002</v>
      </c>
      <c r="Y186" s="37">
        <v>-2240.54</v>
      </c>
      <c r="Z186" s="37">
        <v>0</v>
      </c>
      <c r="AA186" s="37">
        <v>-2240.54</v>
      </c>
      <c r="AB186" s="38"/>
      <c r="AC186" s="38"/>
      <c r="AD186" s="38"/>
      <c r="AE186" s="38"/>
      <c r="AF186" s="36">
        <v>-1749.72</v>
      </c>
      <c r="AG186" s="36">
        <v>0</v>
      </c>
      <c r="AH186" s="36">
        <v>0</v>
      </c>
      <c r="AI186" s="36">
        <v>0</v>
      </c>
    </row>
    <row r="187" spans="1:35" ht="12.75" x14ac:dyDescent="0.2">
      <c r="A187" s="638"/>
      <c r="B187" s="638"/>
      <c r="C187" s="639"/>
      <c r="D187" s="639"/>
      <c r="E187" s="639"/>
      <c r="F187" s="639"/>
      <c r="G187" s="639"/>
      <c r="H187" s="639"/>
      <c r="I187" s="639"/>
      <c r="J187" s="21"/>
      <c r="K187" s="36">
        <v>-85.37</v>
      </c>
      <c r="L187" s="36">
        <v>-7.19</v>
      </c>
      <c r="M187" s="36">
        <v>-137.28</v>
      </c>
      <c r="N187" s="36">
        <v>-39.86</v>
      </c>
      <c r="O187" s="36">
        <v>-2.8</v>
      </c>
      <c r="P187" s="36"/>
      <c r="Q187" s="36">
        <v>0</v>
      </c>
      <c r="R187" s="36">
        <v>0</v>
      </c>
      <c r="S187" s="36"/>
      <c r="T187" s="36">
        <v>-2139.7599999999998</v>
      </c>
      <c r="U187" s="36">
        <v>0.48</v>
      </c>
      <c r="V187" s="36">
        <v>0</v>
      </c>
      <c r="W187" s="36">
        <v>0</v>
      </c>
      <c r="X187" s="36">
        <v>-2171.38</v>
      </c>
      <c r="Y187" s="37">
        <v>-2.94</v>
      </c>
      <c r="Z187" s="37">
        <v>0</v>
      </c>
      <c r="AA187" s="37">
        <v>-2243.48</v>
      </c>
      <c r="AB187" s="38"/>
      <c r="AC187" s="38"/>
      <c r="AD187" s="38"/>
      <c r="AE187" s="38"/>
      <c r="AF187" s="36">
        <v>-137.28</v>
      </c>
      <c r="AG187" s="36">
        <v>0</v>
      </c>
      <c r="AH187" s="36"/>
      <c r="AI187" s="36"/>
    </row>
    <row r="188" spans="1:35" ht="12.75" x14ac:dyDescent="0.2">
      <c r="A188" s="15">
        <v>71</v>
      </c>
      <c r="B188" s="16" t="s">
        <v>234</v>
      </c>
      <c r="C188" s="633" t="s">
        <v>235</v>
      </c>
      <c r="D188" s="633"/>
      <c r="E188" s="633"/>
      <c r="F188" s="633"/>
      <c r="G188" s="633"/>
      <c r="H188" s="633"/>
      <c r="I188" s="633"/>
      <c r="J188" s="24" t="s">
        <v>78</v>
      </c>
      <c r="K188" s="39">
        <v>-11.48</v>
      </c>
      <c r="L188" s="39">
        <v>-34.450000000000003</v>
      </c>
      <c r="M188" s="39">
        <v>-1749.72</v>
      </c>
      <c r="N188" s="39">
        <v>-55.63</v>
      </c>
      <c r="O188" s="39">
        <v>-3.18</v>
      </c>
      <c r="P188" s="632">
        <v>-2108.29</v>
      </c>
      <c r="Q188" s="39">
        <v>-31.47</v>
      </c>
      <c r="R188" s="39"/>
      <c r="S188" s="632"/>
      <c r="T188" s="39"/>
      <c r="U188" s="39"/>
      <c r="V188" s="39"/>
      <c r="W188" s="39">
        <v>-2171.38</v>
      </c>
      <c r="X188" s="39">
        <v>-2168.5300000000002</v>
      </c>
      <c r="Y188" s="39">
        <v>-2240.54</v>
      </c>
      <c r="Z188" s="39">
        <v>0</v>
      </c>
      <c r="AA188" s="39">
        <v>-2240.54</v>
      </c>
      <c r="AB188" s="40">
        <v>1</v>
      </c>
      <c r="AC188" s="40">
        <v>1</v>
      </c>
      <c r="AD188" s="40">
        <v>1</v>
      </c>
      <c r="AE188" s="40">
        <v>1</v>
      </c>
      <c r="AF188" s="39">
        <v>-1749.72</v>
      </c>
      <c r="AG188" s="39"/>
      <c r="AH188" s="39"/>
      <c r="AI188" s="39"/>
    </row>
    <row r="189" spans="1:35" ht="12.75" x14ac:dyDescent="0.2">
      <c r="A189" s="16"/>
      <c r="B189" s="16"/>
      <c r="C189" s="633"/>
      <c r="D189" s="633"/>
      <c r="E189" s="633"/>
      <c r="F189" s="633"/>
      <c r="G189" s="633"/>
      <c r="H189" s="633"/>
      <c r="I189" s="633"/>
      <c r="J189" s="23" t="s">
        <v>264</v>
      </c>
      <c r="K189" s="39">
        <v>-85.37</v>
      </c>
      <c r="L189" s="39">
        <v>-7.19</v>
      </c>
      <c r="M189" s="39">
        <v>-137.28</v>
      </c>
      <c r="N189" s="39">
        <v>-39.86</v>
      </c>
      <c r="O189" s="39">
        <v>-2.8</v>
      </c>
      <c r="P189" s="632"/>
      <c r="Q189" s="39"/>
      <c r="R189" s="39"/>
      <c r="S189" s="632"/>
      <c r="T189" s="39">
        <v>-2139.7599999999998</v>
      </c>
      <c r="U189" s="39">
        <v>0.48</v>
      </c>
      <c r="V189" s="39"/>
      <c r="W189" s="39"/>
      <c r="X189" s="39">
        <v>-2171.38</v>
      </c>
      <c r="Y189" s="40">
        <v>-2.94</v>
      </c>
      <c r="Z189" s="40">
        <v>0</v>
      </c>
      <c r="AA189" s="39">
        <v>-2243.48</v>
      </c>
      <c r="AB189" s="40">
        <v>1</v>
      </c>
      <c r="AC189" s="40">
        <v>1</v>
      </c>
      <c r="AD189" s="40">
        <v>3.4409999999999998</v>
      </c>
      <c r="AE189" s="40">
        <v>3.0280800000000001</v>
      </c>
      <c r="AF189" s="39">
        <v>-137.28</v>
      </c>
      <c r="AG189" s="39"/>
      <c r="AH189" s="39"/>
      <c r="AI189" s="39"/>
    </row>
    <row r="190" spans="1:35" ht="12.75" x14ac:dyDescent="0.2">
      <c r="A190" s="635" t="s">
        <v>265</v>
      </c>
      <c r="B190" s="635"/>
      <c r="C190" s="637" t="s">
        <v>266</v>
      </c>
      <c r="D190" s="637"/>
      <c r="E190" s="637"/>
      <c r="F190" s="637"/>
      <c r="G190" s="637"/>
      <c r="H190" s="637"/>
      <c r="I190" s="637"/>
      <c r="J190" s="20"/>
      <c r="K190" s="33">
        <v>461.03000000000003</v>
      </c>
      <c r="L190" s="33">
        <v>3126.77</v>
      </c>
      <c r="M190" s="33">
        <v>12227.339999999998</v>
      </c>
      <c r="N190" s="33">
        <v>2271.91</v>
      </c>
      <c r="O190" s="33">
        <v>127.20000000000002</v>
      </c>
      <c r="P190" s="33">
        <v>27133.579999999998</v>
      </c>
      <c r="Q190" s="33">
        <v>1256.7199999999998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28796.79</v>
      </c>
      <c r="X190" s="33">
        <v>28683.18</v>
      </c>
      <c r="Y190" s="34">
        <v>29635.64</v>
      </c>
      <c r="Z190" s="34">
        <v>0</v>
      </c>
      <c r="AA190" s="34">
        <v>29635.64</v>
      </c>
      <c r="AB190" s="35"/>
      <c r="AC190" s="35"/>
      <c r="AD190" s="35"/>
      <c r="AE190" s="35"/>
      <c r="AF190" s="33">
        <v>12227.339999999998</v>
      </c>
      <c r="AG190" s="33">
        <v>0</v>
      </c>
      <c r="AH190" s="33">
        <v>506916.52999999997</v>
      </c>
      <c r="AI190" s="33"/>
    </row>
    <row r="191" spans="1:35" ht="12.75" x14ac:dyDescent="0.2">
      <c r="A191" s="635"/>
      <c r="B191" s="635"/>
      <c r="C191" s="637"/>
      <c r="D191" s="637"/>
      <c r="E191" s="637"/>
      <c r="F191" s="637"/>
      <c r="G191" s="637"/>
      <c r="H191" s="637"/>
      <c r="I191" s="637"/>
      <c r="J191" s="20"/>
      <c r="K191" s="33">
        <v>2977.16</v>
      </c>
      <c r="L191" s="33">
        <v>719.11</v>
      </c>
      <c r="M191" s="33">
        <v>4358.05</v>
      </c>
      <c r="N191" s="33">
        <v>1933.23</v>
      </c>
      <c r="O191" s="33">
        <v>111.92</v>
      </c>
      <c r="P191" s="33"/>
      <c r="Q191" s="33">
        <v>0</v>
      </c>
      <c r="R191" s="33">
        <v>0</v>
      </c>
      <c r="S191" s="33"/>
      <c r="T191" s="33">
        <v>28390.300000000003</v>
      </c>
      <c r="U191" s="33">
        <v>-19.36</v>
      </c>
      <c r="V191" s="33">
        <v>0</v>
      </c>
      <c r="W191" s="33">
        <v>0</v>
      </c>
      <c r="X191" s="33">
        <v>28796.79</v>
      </c>
      <c r="Y191" s="34">
        <v>117.38000000000001</v>
      </c>
      <c r="Z191" s="34">
        <v>0</v>
      </c>
      <c r="AA191" s="34">
        <v>29753.02</v>
      </c>
      <c r="AB191" s="35"/>
      <c r="AC191" s="35"/>
      <c r="AD191" s="35"/>
      <c r="AE191" s="35"/>
      <c r="AF191" s="33">
        <v>937.79</v>
      </c>
      <c r="AG191" s="33">
        <v>0</v>
      </c>
      <c r="AH191" s="33">
        <v>0</v>
      </c>
      <c r="AI191" s="33"/>
    </row>
    <row r="192" spans="1:35" ht="12.75" x14ac:dyDescent="0.2">
      <c r="A192" s="638" t="s">
        <v>267</v>
      </c>
      <c r="B192" s="638"/>
      <c r="C192" s="639" t="s">
        <v>268</v>
      </c>
      <c r="D192" s="639"/>
      <c r="E192" s="639"/>
      <c r="F192" s="639"/>
      <c r="G192" s="639"/>
      <c r="H192" s="639"/>
      <c r="I192" s="639"/>
      <c r="J192" s="21"/>
      <c r="K192" s="36">
        <v>167.86</v>
      </c>
      <c r="L192" s="36">
        <v>1639.0099999999998</v>
      </c>
      <c r="M192" s="36">
        <v>6712.1799999999994</v>
      </c>
      <c r="N192" s="36">
        <v>771.99</v>
      </c>
      <c r="O192" s="36">
        <v>40.42</v>
      </c>
      <c r="P192" s="36">
        <v>14680.62</v>
      </c>
      <c r="Q192" s="36">
        <v>399.38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15300.04</v>
      </c>
      <c r="X192" s="36">
        <v>15263.939999999999</v>
      </c>
      <c r="Y192" s="37">
        <v>15770.79</v>
      </c>
      <c r="Z192" s="37">
        <v>0</v>
      </c>
      <c r="AA192" s="37">
        <v>15770.79</v>
      </c>
      <c r="AB192" s="38"/>
      <c r="AC192" s="38"/>
      <c r="AD192" s="38"/>
      <c r="AE192" s="38"/>
      <c r="AF192" s="36">
        <v>6712.1799999999994</v>
      </c>
      <c r="AG192" s="36">
        <v>0</v>
      </c>
      <c r="AH192" s="36">
        <v>0</v>
      </c>
      <c r="AI192" s="36">
        <v>0</v>
      </c>
    </row>
    <row r="193" spans="1:35" ht="12.75" x14ac:dyDescent="0.2">
      <c r="A193" s="638"/>
      <c r="B193" s="638"/>
      <c r="C193" s="639"/>
      <c r="D193" s="639"/>
      <c r="E193" s="639"/>
      <c r="F193" s="639"/>
      <c r="G193" s="639"/>
      <c r="H193" s="639"/>
      <c r="I193" s="639"/>
      <c r="J193" s="21"/>
      <c r="K193" s="36">
        <v>772.94</v>
      </c>
      <c r="L193" s="36">
        <v>401.72</v>
      </c>
      <c r="M193" s="36">
        <v>3887.54</v>
      </c>
      <c r="N193" s="36">
        <v>820.97</v>
      </c>
      <c r="O193" s="36">
        <v>35.57</v>
      </c>
      <c r="P193" s="36"/>
      <c r="Q193" s="36">
        <v>0</v>
      </c>
      <c r="R193" s="36">
        <v>0</v>
      </c>
      <c r="S193" s="36"/>
      <c r="T193" s="36">
        <v>15080.000000000002</v>
      </c>
      <c r="U193" s="36">
        <v>-6.16</v>
      </c>
      <c r="V193" s="36">
        <v>0</v>
      </c>
      <c r="W193" s="36">
        <v>0</v>
      </c>
      <c r="X193" s="36">
        <v>15300.04</v>
      </c>
      <c r="Y193" s="37">
        <v>37.299999999999997</v>
      </c>
      <c r="Z193" s="37">
        <v>0</v>
      </c>
      <c r="AA193" s="37">
        <v>15808.09</v>
      </c>
      <c r="AB193" s="38"/>
      <c r="AC193" s="38"/>
      <c r="AD193" s="38"/>
      <c r="AE193" s="38"/>
      <c r="AF193" s="36">
        <v>467.28</v>
      </c>
      <c r="AG193" s="36">
        <v>0</v>
      </c>
      <c r="AH193" s="36"/>
      <c r="AI193" s="36"/>
    </row>
    <row r="194" spans="1:35" ht="12.75" x14ac:dyDescent="0.2">
      <c r="A194" s="15">
        <v>72</v>
      </c>
      <c r="B194" s="16" t="s">
        <v>124</v>
      </c>
      <c r="C194" s="633" t="s">
        <v>125</v>
      </c>
      <c r="D194" s="633"/>
      <c r="E194" s="633"/>
      <c r="F194" s="633"/>
      <c r="G194" s="633"/>
      <c r="H194" s="633"/>
      <c r="I194" s="633"/>
      <c r="J194" s="24" t="s">
        <v>136</v>
      </c>
      <c r="K194" s="39">
        <v>79.73</v>
      </c>
      <c r="L194" s="39">
        <v>364.15</v>
      </c>
      <c r="M194" s="39">
        <v>6711.9</v>
      </c>
      <c r="N194" s="39">
        <v>315.63</v>
      </c>
      <c r="O194" s="39">
        <v>16.53</v>
      </c>
      <c r="P194" s="632">
        <v>8643.7800000000007</v>
      </c>
      <c r="Q194" s="39">
        <v>163.29</v>
      </c>
      <c r="R194" s="39"/>
      <c r="S194" s="632"/>
      <c r="T194" s="39"/>
      <c r="U194" s="39"/>
      <c r="V194" s="39"/>
      <c r="W194" s="39">
        <v>8936.66</v>
      </c>
      <c r="X194" s="39">
        <v>8921.9</v>
      </c>
      <c r="Y194" s="39">
        <v>9218.16</v>
      </c>
      <c r="Z194" s="39">
        <v>0</v>
      </c>
      <c r="AA194" s="39">
        <v>9218.16</v>
      </c>
      <c r="AB194" s="40">
        <v>1</v>
      </c>
      <c r="AC194" s="40">
        <v>1</v>
      </c>
      <c r="AD194" s="40">
        <v>1</v>
      </c>
      <c r="AE194" s="40">
        <v>1</v>
      </c>
      <c r="AF194" s="39">
        <v>6711.9</v>
      </c>
      <c r="AG194" s="39"/>
      <c r="AH194" s="39"/>
      <c r="AI194" s="39"/>
    </row>
    <row r="195" spans="1:35" ht="12.75" x14ac:dyDescent="0.2">
      <c r="A195" s="16"/>
      <c r="B195" s="16"/>
      <c r="C195" s="633"/>
      <c r="D195" s="633"/>
      <c r="E195" s="633"/>
      <c r="F195" s="633"/>
      <c r="G195" s="633"/>
      <c r="H195" s="633"/>
      <c r="I195" s="633"/>
      <c r="J195" s="23" t="s">
        <v>269</v>
      </c>
      <c r="K195" s="39">
        <v>418.09</v>
      </c>
      <c r="L195" s="39">
        <v>62.18</v>
      </c>
      <c r="M195" s="39">
        <v>467.28</v>
      </c>
      <c r="N195" s="39">
        <v>335.66</v>
      </c>
      <c r="O195" s="39">
        <v>14.54</v>
      </c>
      <c r="P195" s="632"/>
      <c r="Q195" s="39"/>
      <c r="R195" s="39"/>
      <c r="S195" s="632"/>
      <c r="T195" s="39">
        <v>8807.0700000000015</v>
      </c>
      <c r="U195" s="39">
        <v>-2.52</v>
      </c>
      <c r="V195" s="39"/>
      <c r="W195" s="39"/>
      <c r="X195" s="39">
        <v>8936.66</v>
      </c>
      <c r="Y195" s="40">
        <v>15.25</v>
      </c>
      <c r="Z195" s="40">
        <v>0</v>
      </c>
      <c r="AA195" s="39">
        <v>9233.41</v>
      </c>
      <c r="AB195" s="40">
        <v>1</v>
      </c>
      <c r="AC195" s="40">
        <v>1</v>
      </c>
      <c r="AD195" s="40">
        <v>3.4409999999999998</v>
      </c>
      <c r="AE195" s="40">
        <v>3.0280800000000001</v>
      </c>
      <c r="AF195" s="39">
        <v>467.28</v>
      </c>
      <c r="AG195" s="39"/>
      <c r="AH195" s="39"/>
      <c r="AI195" s="39"/>
    </row>
    <row r="196" spans="1:35" ht="12.75" x14ac:dyDescent="0.2">
      <c r="A196" s="15">
        <v>73</v>
      </c>
      <c r="B196" s="16" t="s">
        <v>154</v>
      </c>
      <c r="C196" s="633" t="s">
        <v>155</v>
      </c>
      <c r="D196" s="633"/>
      <c r="E196" s="633"/>
      <c r="F196" s="633"/>
      <c r="G196" s="633"/>
      <c r="H196" s="633"/>
      <c r="I196" s="633"/>
      <c r="J196" s="24" t="s">
        <v>156</v>
      </c>
      <c r="K196" s="39">
        <v>88.13</v>
      </c>
      <c r="L196" s="39">
        <v>1274.8599999999999</v>
      </c>
      <c r="M196" s="39">
        <v>0.28000000000000003</v>
      </c>
      <c r="N196" s="39">
        <v>456.36</v>
      </c>
      <c r="O196" s="39">
        <v>23.89</v>
      </c>
      <c r="P196" s="632">
        <v>6036.84</v>
      </c>
      <c r="Q196" s="39">
        <v>236.09</v>
      </c>
      <c r="R196" s="39"/>
      <c r="S196" s="632"/>
      <c r="T196" s="39"/>
      <c r="U196" s="39"/>
      <c r="V196" s="39"/>
      <c r="W196" s="39">
        <v>6363.38</v>
      </c>
      <c r="X196" s="39">
        <v>6342.04</v>
      </c>
      <c r="Y196" s="39">
        <v>6552.63</v>
      </c>
      <c r="Z196" s="39">
        <v>0</v>
      </c>
      <c r="AA196" s="39">
        <v>6552.63</v>
      </c>
      <c r="AB196" s="40">
        <v>1</v>
      </c>
      <c r="AC196" s="40">
        <v>1</v>
      </c>
      <c r="AD196" s="40">
        <v>1</v>
      </c>
      <c r="AE196" s="40">
        <v>1</v>
      </c>
      <c r="AF196" s="39">
        <v>0.28000000000000003</v>
      </c>
      <c r="AG196" s="39"/>
      <c r="AH196" s="39"/>
      <c r="AI196" s="39"/>
    </row>
    <row r="197" spans="1:35" ht="12.75" x14ac:dyDescent="0.2">
      <c r="A197" s="16"/>
      <c r="B197" s="16"/>
      <c r="C197" s="633"/>
      <c r="D197" s="633"/>
      <c r="E197" s="633"/>
      <c r="F197" s="633"/>
      <c r="G197" s="633"/>
      <c r="H197" s="633"/>
      <c r="I197" s="633"/>
      <c r="J197" s="23" t="s">
        <v>270</v>
      </c>
      <c r="K197" s="39">
        <v>354.85</v>
      </c>
      <c r="L197" s="39">
        <v>339.54</v>
      </c>
      <c r="M197" s="39">
        <v>3420.26</v>
      </c>
      <c r="N197" s="39">
        <v>485.31</v>
      </c>
      <c r="O197" s="39">
        <v>21.03</v>
      </c>
      <c r="P197" s="632"/>
      <c r="Q197" s="39"/>
      <c r="R197" s="39"/>
      <c r="S197" s="632"/>
      <c r="T197" s="39">
        <v>6272.93</v>
      </c>
      <c r="U197" s="39">
        <v>-3.64</v>
      </c>
      <c r="V197" s="39"/>
      <c r="W197" s="39"/>
      <c r="X197" s="39">
        <v>6363.38</v>
      </c>
      <c r="Y197" s="40">
        <v>22.05</v>
      </c>
      <c r="Z197" s="40">
        <v>0</v>
      </c>
      <c r="AA197" s="39">
        <v>6574.68</v>
      </c>
      <c r="AB197" s="40">
        <v>1</v>
      </c>
      <c r="AC197" s="40">
        <v>1</v>
      </c>
      <c r="AD197" s="40">
        <v>3.4409999999999998</v>
      </c>
      <c r="AE197" s="40">
        <v>3.0280800000000001</v>
      </c>
      <c r="AF197" s="39"/>
      <c r="AG197" s="39"/>
      <c r="AH197" s="39"/>
      <c r="AI197" s="39"/>
    </row>
    <row r="198" spans="1:35" ht="12.75" x14ac:dyDescent="0.2">
      <c r="A198" s="638" t="s">
        <v>271</v>
      </c>
      <c r="B198" s="638"/>
      <c r="C198" s="639" t="s">
        <v>272</v>
      </c>
      <c r="D198" s="639"/>
      <c r="E198" s="639"/>
      <c r="F198" s="639"/>
      <c r="G198" s="639"/>
      <c r="H198" s="639"/>
      <c r="I198" s="639"/>
      <c r="J198" s="21"/>
      <c r="K198" s="36">
        <v>127.88</v>
      </c>
      <c r="L198" s="36">
        <v>1229.51</v>
      </c>
      <c r="M198" s="36">
        <v>2911.04</v>
      </c>
      <c r="N198" s="36">
        <v>748.45</v>
      </c>
      <c r="O198" s="36">
        <v>42.26</v>
      </c>
      <c r="P198" s="36">
        <v>6718.34</v>
      </c>
      <c r="Q198" s="36">
        <v>417.56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7236.51</v>
      </c>
      <c r="X198" s="36">
        <v>7198.76</v>
      </c>
      <c r="Y198" s="37">
        <v>7437.8</v>
      </c>
      <c r="Z198" s="37">
        <v>0</v>
      </c>
      <c r="AA198" s="37">
        <v>7437.8</v>
      </c>
      <c r="AB198" s="38"/>
      <c r="AC198" s="38"/>
      <c r="AD198" s="38"/>
      <c r="AE198" s="38"/>
      <c r="AF198" s="36">
        <v>2911.04</v>
      </c>
      <c r="AG198" s="36">
        <v>0</v>
      </c>
      <c r="AH198" s="36">
        <v>501741.22</v>
      </c>
      <c r="AI198" s="36">
        <v>0</v>
      </c>
    </row>
    <row r="199" spans="1:35" ht="12.75" x14ac:dyDescent="0.2">
      <c r="A199" s="638"/>
      <c r="B199" s="638"/>
      <c r="C199" s="639"/>
      <c r="D199" s="639"/>
      <c r="E199" s="639"/>
      <c r="F199" s="639"/>
      <c r="G199" s="639"/>
      <c r="H199" s="639"/>
      <c r="I199" s="639"/>
      <c r="J199" s="21"/>
      <c r="K199" s="36">
        <v>970.9</v>
      </c>
      <c r="L199" s="36">
        <v>257.22000000000003</v>
      </c>
      <c r="M199" s="36">
        <v>200.63</v>
      </c>
      <c r="N199" s="36">
        <v>578.36</v>
      </c>
      <c r="O199" s="36">
        <v>37.19</v>
      </c>
      <c r="P199" s="36"/>
      <c r="Q199" s="36">
        <v>0</v>
      </c>
      <c r="R199" s="36">
        <v>0</v>
      </c>
      <c r="S199" s="36"/>
      <c r="T199" s="36">
        <v>7135.9000000000005</v>
      </c>
      <c r="U199" s="36">
        <v>-6.43</v>
      </c>
      <c r="V199" s="36">
        <v>0</v>
      </c>
      <c r="W199" s="36">
        <v>0</v>
      </c>
      <c r="X199" s="36">
        <v>7236.51</v>
      </c>
      <c r="Y199" s="37">
        <v>39</v>
      </c>
      <c r="Z199" s="37">
        <v>0</v>
      </c>
      <c r="AA199" s="37">
        <v>7476.8</v>
      </c>
      <c r="AB199" s="38"/>
      <c r="AC199" s="38"/>
      <c r="AD199" s="38"/>
      <c r="AE199" s="38"/>
      <c r="AF199" s="36">
        <v>200.63</v>
      </c>
      <c r="AG199" s="36">
        <v>0</v>
      </c>
      <c r="AH199" s="36"/>
      <c r="AI199" s="36"/>
    </row>
    <row r="200" spans="1:35" ht="12.75" x14ac:dyDescent="0.2">
      <c r="A200" s="15">
        <v>74</v>
      </c>
      <c r="B200" s="16" t="s">
        <v>234</v>
      </c>
      <c r="C200" s="633" t="s">
        <v>235</v>
      </c>
      <c r="D200" s="633"/>
      <c r="E200" s="633"/>
      <c r="F200" s="633"/>
      <c r="G200" s="633"/>
      <c r="H200" s="633"/>
      <c r="I200" s="633"/>
      <c r="J200" s="22" t="s">
        <v>236</v>
      </c>
      <c r="K200" s="39">
        <v>127.88</v>
      </c>
      <c r="L200" s="39">
        <v>1229.51</v>
      </c>
      <c r="M200" s="39">
        <v>2911.04</v>
      </c>
      <c r="N200" s="39">
        <v>748.45</v>
      </c>
      <c r="O200" s="39">
        <v>42.26</v>
      </c>
      <c r="P200" s="632">
        <v>6718.34</v>
      </c>
      <c r="Q200" s="39">
        <v>417.56</v>
      </c>
      <c r="R200" s="39"/>
      <c r="S200" s="632"/>
      <c r="T200" s="39"/>
      <c r="U200" s="39"/>
      <c r="V200" s="39"/>
      <c r="W200" s="39">
        <v>7236.51</v>
      </c>
      <c r="X200" s="39">
        <v>7198.76</v>
      </c>
      <c r="Y200" s="39">
        <v>7437.8</v>
      </c>
      <c r="Z200" s="39">
        <v>0</v>
      </c>
      <c r="AA200" s="39">
        <v>7437.8</v>
      </c>
      <c r="AB200" s="40">
        <v>1</v>
      </c>
      <c r="AC200" s="40">
        <v>1</v>
      </c>
      <c r="AD200" s="40">
        <v>1</v>
      </c>
      <c r="AE200" s="40">
        <v>1</v>
      </c>
      <c r="AF200" s="39">
        <v>2911.04</v>
      </c>
      <c r="AG200" s="39"/>
      <c r="AH200" s="39">
        <v>501741.22</v>
      </c>
      <c r="AI200" s="39"/>
    </row>
    <row r="201" spans="1:35" ht="12.75" x14ac:dyDescent="0.2">
      <c r="A201" s="16"/>
      <c r="B201" s="16"/>
      <c r="C201" s="633"/>
      <c r="D201" s="633"/>
      <c r="E201" s="633"/>
      <c r="F201" s="633"/>
      <c r="G201" s="633"/>
      <c r="H201" s="633"/>
      <c r="I201" s="633"/>
      <c r="J201" s="23" t="s">
        <v>237</v>
      </c>
      <c r="K201" s="39">
        <v>970.9</v>
      </c>
      <c r="L201" s="39">
        <v>257.22000000000003</v>
      </c>
      <c r="M201" s="39">
        <v>200.63</v>
      </c>
      <c r="N201" s="39">
        <v>578.36</v>
      </c>
      <c r="O201" s="39">
        <v>37.19</v>
      </c>
      <c r="P201" s="632"/>
      <c r="Q201" s="39"/>
      <c r="R201" s="39"/>
      <c r="S201" s="632"/>
      <c r="T201" s="39">
        <v>7135.9000000000005</v>
      </c>
      <c r="U201" s="39">
        <v>-6.43</v>
      </c>
      <c r="V201" s="39"/>
      <c r="W201" s="39"/>
      <c r="X201" s="39">
        <v>7236.51</v>
      </c>
      <c r="Y201" s="40">
        <v>39</v>
      </c>
      <c r="Z201" s="40">
        <v>0</v>
      </c>
      <c r="AA201" s="39">
        <v>7476.8</v>
      </c>
      <c r="AB201" s="40">
        <v>1</v>
      </c>
      <c r="AC201" s="40">
        <v>1</v>
      </c>
      <c r="AD201" s="40">
        <v>3.4409999999999998</v>
      </c>
      <c r="AE201" s="40">
        <v>3.0280800000000001</v>
      </c>
      <c r="AF201" s="39">
        <v>200.63</v>
      </c>
      <c r="AG201" s="39"/>
      <c r="AH201" s="39"/>
      <c r="AI201" s="39"/>
    </row>
    <row r="202" spans="1:35" ht="12.75" x14ac:dyDescent="0.2">
      <c r="A202" s="638" t="s">
        <v>273</v>
      </c>
      <c r="B202" s="638"/>
      <c r="C202" s="639" t="s">
        <v>274</v>
      </c>
      <c r="D202" s="639"/>
      <c r="E202" s="639"/>
      <c r="F202" s="639"/>
      <c r="G202" s="639"/>
      <c r="H202" s="639"/>
      <c r="I202" s="639"/>
      <c r="J202" s="21"/>
      <c r="K202" s="36">
        <v>169.23</v>
      </c>
      <c r="L202" s="36">
        <v>283.58999999999997</v>
      </c>
      <c r="M202" s="36">
        <v>4466.13</v>
      </c>
      <c r="N202" s="36">
        <v>773.06</v>
      </c>
      <c r="O202" s="36">
        <v>45.92</v>
      </c>
      <c r="P202" s="36">
        <v>7670.02</v>
      </c>
      <c r="Q202" s="36">
        <v>453.64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8238.5300000000007</v>
      </c>
      <c r="X202" s="36">
        <v>8197.52</v>
      </c>
      <c r="Y202" s="37">
        <v>8469.74</v>
      </c>
      <c r="Z202" s="37">
        <v>0</v>
      </c>
      <c r="AA202" s="37">
        <v>8469.74</v>
      </c>
      <c r="AB202" s="38"/>
      <c r="AC202" s="38"/>
      <c r="AD202" s="38"/>
      <c r="AE202" s="38"/>
      <c r="AF202" s="36">
        <v>4466.13</v>
      </c>
      <c r="AG202" s="36">
        <v>0</v>
      </c>
      <c r="AH202" s="36">
        <v>7598.66</v>
      </c>
      <c r="AI202" s="36">
        <v>0</v>
      </c>
    </row>
    <row r="203" spans="1:35" ht="12.75" x14ac:dyDescent="0.2">
      <c r="A203" s="638"/>
      <c r="B203" s="638"/>
      <c r="C203" s="639"/>
      <c r="D203" s="639"/>
      <c r="E203" s="639"/>
      <c r="F203" s="639"/>
      <c r="G203" s="639"/>
      <c r="H203" s="639"/>
      <c r="I203" s="639"/>
      <c r="J203" s="21"/>
      <c r="K203" s="36">
        <v>1270.78</v>
      </c>
      <c r="L203" s="36">
        <v>63.470000000000006</v>
      </c>
      <c r="M203" s="36">
        <v>252.59</v>
      </c>
      <c r="N203" s="36">
        <v>537.56000000000006</v>
      </c>
      <c r="O203" s="36">
        <v>40.390000000000008</v>
      </c>
      <c r="P203" s="36"/>
      <c r="Q203" s="36">
        <v>0</v>
      </c>
      <c r="R203" s="36">
        <v>0</v>
      </c>
      <c r="S203" s="36"/>
      <c r="T203" s="36">
        <v>8123.6600000000008</v>
      </c>
      <c r="U203" s="36">
        <v>-6.9799999999999995</v>
      </c>
      <c r="V203" s="36">
        <v>0</v>
      </c>
      <c r="W203" s="36">
        <v>0</v>
      </c>
      <c r="X203" s="36">
        <v>8238.5300000000007</v>
      </c>
      <c r="Y203" s="37">
        <v>42.370000000000005</v>
      </c>
      <c r="Z203" s="37">
        <v>0</v>
      </c>
      <c r="AA203" s="37">
        <v>8512.11</v>
      </c>
      <c r="AB203" s="38"/>
      <c r="AC203" s="38"/>
      <c r="AD203" s="38"/>
      <c r="AE203" s="38"/>
      <c r="AF203" s="36">
        <v>252.59</v>
      </c>
      <c r="AG203" s="36">
        <v>0</v>
      </c>
      <c r="AH203" s="36"/>
      <c r="AI203" s="36"/>
    </row>
    <row r="204" spans="1:35" ht="12.75" x14ac:dyDescent="0.2">
      <c r="A204" s="15">
        <v>75</v>
      </c>
      <c r="B204" s="16" t="s">
        <v>187</v>
      </c>
      <c r="C204" s="633" t="s">
        <v>240</v>
      </c>
      <c r="D204" s="633"/>
      <c r="E204" s="633"/>
      <c r="F204" s="633"/>
      <c r="G204" s="633"/>
      <c r="H204" s="633"/>
      <c r="I204" s="633"/>
      <c r="J204" s="24" t="s">
        <v>241</v>
      </c>
      <c r="K204" s="39">
        <v>16.03</v>
      </c>
      <c r="L204" s="39">
        <v>80.38</v>
      </c>
      <c r="M204" s="39">
        <v>14.34</v>
      </c>
      <c r="N204" s="39">
        <v>98.06</v>
      </c>
      <c r="O204" s="39">
        <v>5.66</v>
      </c>
      <c r="P204" s="632">
        <v>414.66</v>
      </c>
      <c r="Q204" s="39">
        <v>55.97</v>
      </c>
      <c r="R204" s="39"/>
      <c r="S204" s="632"/>
      <c r="T204" s="39"/>
      <c r="U204" s="39"/>
      <c r="V204" s="39"/>
      <c r="W204" s="39">
        <v>476.83</v>
      </c>
      <c r="X204" s="39">
        <v>471.77</v>
      </c>
      <c r="Y204" s="39">
        <v>487.44</v>
      </c>
      <c r="Z204" s="39">
        <v>0</v>
      </c>
      <c r="AA204" s="39">
        <v>487.44</v>
      </c>
      <c r="AB204" s="40">
        <v>1</v>
      </c>
      <c r="AC204" s="40">
        <v>1</v>
      </c>
      <c r="AD204" s="40">
        <v>1</v>
      </c>
      <c r="AE204" s="40">
        <v>1</v>
      </c>
      <c r="AF204" s="39">
        <v>14.34</v>
      </c>
      <c r="AG204" s="39"/>
      <c r="AH204" s="39"/>
      <c r="AI204" s="39"/>
    </row>
    <row r="205" spans="1:35" ht="12.75" x14ac:dyDescent="0.2">
      <c r="A205" s="16"/>
      <c r="B205" s="16"/>
      <c r="C205" s="633"/>
      <c r="D205" s="633"/>
      <c r="E205" s="633"/>
      <c r="F205" s="633"/>
      <c r="G205" s="633"/>
      <c r="H205" s="633"/>
      <c r="I205" s="633"/>
      <c r="J205" s="23" t="s">
        <v>237</v>
      </c>
      <c r="K205" s="39">
        <v>143.61000000000001</v>
      </c>
      <c r="L205" s="39">
        <v>21.01</v>
      </c>
      <c r="M205" s="39">
        <v>0.89</v>
      </c>
      <c r="N205" s="39">
        <v>66.739999999999995</v>
      </c>
      <c r="O205" s="39">
        <v>4.9800000000000004</v>
      </c>
      <c r="P205" s="632"/>
      <c r="Q205" s="39"/>
      <c r="R205" s="39"/>
      <c r="S205" s="632"/>
      <c r="T205" s="39">
        <v>470.63</v>
      </c>
      <c r="U205" s="39">
        <v>-0.86</v>
      </c>
      <c r="V205" s="39"/>
      <c r="W205" s="39"/>
      <c r="X205" s="39">
        <v>476.83</v>
      </c>
      <c r="Y205" s="40">
        <v>5.23</v>
      </c>
      <c r="Z205" s="40">
        <v>0</v>
      </c>
      <c r="AA205" s="39">
        <v>492.67</v>
      </c>
      <c r="AB205" s="40">
        <v>1</v>
      </c>
      <c r="AC205" s="40">
        <v>1</v>
      </c>
      <c r="AD205" s="40">
        <v>3.4409999999999998</v>
      </c>
      <c r="AE205" s="40">
        <v>3.0280800000000001</v>
      </c>
      <c r="AF205" s="39">
        <v>0.89</v>
      </c>
      <c r="AG205" s="39"/>
      <c r="AH205" s="39"/>
      <c r="AI205" s="39"/>
    </row>
    <row r="206" spans="1:35" ht="12.75" x14ac:dyDescent="0.2">
      <c r="A206" s="15">
        <v>76</v>
      </c>
      <c r="B206" s="16" t="s">
        <v>242</v>
      </c>
      <c r="C206" s="633" t="s">
        <v>275</v>
      </c>
      <c r="D206" s="633"/>
      <c r="E206" s="633"/>
      <c r="F206" s="633"/>
      <c r="G206" s="633"/>
      <c r="H206" s="633"/>
      <c r="I206" s="633"/>
      <c r="J206" s="22" t="s">
        <v>208</v>
      </c>
      <c r="K206" s="39">
        <v>16.489999999999998</v>
      </c>
      <c r="L206" s="39">
        <v>3.28</v>
      </c>
      <c r="M206" s="39">
        <v>653.63</v>
      </c>
      <c r="N206" s="39">
        <v>66.61</v>
      </c>
      <c r="O206" s="39">
        <v>5.08</v>
      </c>
      <c r="P206" s="632">
        <v>974.45</v>
      </c>
      <c r="Q206" s="39">
        <v>50.19</v>
      </c>
      <c r="R206" s="39"/>
      <c r="S206" s="632"/>
      <c r="T206" s="39"/>
      <c r="U206" s="39"/>
      <c r="V206" s="39"/>
      <c r="W206" s="39">
        <v>1039.24</v>
      </c>
      <c r="X206" s="39">
        <v>1034.7</v>
      </c>
      <c r="Y206" s="39">
        <v>1069.06</v>
      </c>
      <c r="Z206" s="39">
        <v>0</v>
      </c>
      <c r="AA206" s="39">
        <v>1069.06</v>
      </c>
      <c r="AB206" s="40">
        <v>1</v>
      </c>
      <c r="AC206" s="40">
        <v>1</v>
      </c>
      <c r="AD206" s="40">
        <v>1</v>
      </c>
      <c r="AE206" s="40">
        <v>1</v>
      </c>
      <c r="AF206" s="39">
        <v>653.63</v>
      </c>
      <c r="AG206" s="39"/>
      <c r="AH206" s="39">
        <v>5175.3100000000004</v>
      </c>
      <c r="AI206" s="39"/>
    </row>
    <row r="207" spans="1:35" ht="12.75" x14ac:dyDescent="0.2">
      <c r="A207" s="16"/>
      <c r="B207" s="16"/>
      <c r="C207" s="633"/>
      <c r="D207" s="633"/>
      <c r="E207" s="633"/>
      <c r="F207" s="633"/>
      <c r="G207" s="633"/>
      <c r="H207" s="633"/>
      <c r="I207" s="633"/>
      <c r="J207" s="23" t="s">
        <v>244</v>
      </c>
      <c r="K207" s="39">
        <v>147.46</v>
      </c>
      <c r="L207" s="39">
        <v>0.17</v>
      </c>
      <c r="M207" s="39">
        <v>37.36</v>
      </c>
      <c r="N207" s="39">
        <v>56.56</v>
      </c>
      <c r="O207" s="39">
        <v>4.47</v>
      </c>
      <c r="P207" s="632"/>
      <c r="Q207" s="39"/>
      <c r="R207" s="39"/>
      <c r="S207" s="632"/>
      <c r="T207" s="39">
        <v>1024.6400000000001</v>
      </c>
      <c r="U207" s="39">
        <v>-0.77</v>
      </c>
      <c r="V207" s="39"/>
      <c r="W207" s="39"/>
      <c r="X207" s="39">
        <v>1039.24</v>
      </c>
      <c r="Y207" s="40">
        <v>4.6900000000000004</v>
      </c>
      <c r="Z207" s="40">
        <v>0</v>
      </c>
      <c r="AA207" s="39">
        <v>1073.75</v>
      </c>
      <c r="AB207" s="40">
        <v>1</v>
      </c>
      <c r="AC207" s="40">
        <v>1</v>
      </c>
      <c r="AD207" s="40">
        <v>3.4409999999999998</v>
      </c>
      <c r="AE207" s="40">
        <v>3.0280800000000001</v>
      </c>
      <c r="AF207" s="39">
        <v>37.36</v>
      </c>
      <c r="AG207" s="39"/>
      <c r="AH207" s="39"/>
      <c r="AI207" s="39"/>
    </row>
    <row r="208" spans="1:35" ht="12.75" x14ac:dyDescent="0.2">
      <c r="A208" s="15">
        <v>77</v>
      </c>
      <c r="B208" s="16" t="s">
        <v>245</v>
      </c>
      <c r="C208" s="633" t="s">
        <v>246</v>
      </c>
      <c r="D208" s="633"/>
      <c r="E208" s="633"/>
      <c r="F208" s="633"/>
      <c r="G208" s="633"/>
      <c r="H208" s="633"/>
      <c r="I208" s="633"/>
      <c r="J208" s="24" t="s">
        <v>78</v>
      </c>
      <c r="K208" s="39">
        <v>14.04</v>
      </c>
      <c r="L208" s="39">
        <v>14.47</v>
      </c>
      <c r="M208" s="39">
        <v>129.29</v>
      </c>
      <c r="N208" s="39">
        <v>54.48</v>
      </c>
      <c r="O208" s="39">
        <v>3.15</v>
      </c>
      <c r="P208" s="632">
        <v>337.88</v>
      </c>
      <c r="Q208" s="39">
        <v>31.09</v>
      </c>
      <c r="R208" s="39"/>
      <c r="S208" s="632"/>
      <c r="T208" s="39"/>
      <c r="U208" s="39"/>
      <c r="V208" s="39"/>
      <c r="W208" s="39">
        <v>374.02</v>
      </c>
      <c r="X208" s="39">
        <v>371.21</v>
      </c>
      <c r="Y208" s="39">
        <v>383.54</v>
      </c>
      <c r="Z208" s="39">
        <v>0</v>
      </c>
      <c r="AA208" s="39">
        <v>383.54</v>
      </c>
      <c r="AB208" s="40">
        <v>1</v>
      </c>
      <c r="AC208" s="40">
        <v>1</v>
      </c>
      <c r="AD208" s="40">
        <v>1</v>
      </c>
      <c r="AE208" s="40">
        <v>1</v>
      </c>
      <c r="AF208" s="39">
        <v>129.29</v>
      </c>
      <c r="AG208" s="39"/>
      <c r="AH208" s="39"/>
      <c r="AI208" s="39"/>
    </row>
    <row r="209" spans="1:35" ht="12.75" x14ac:dyDescent="0.2">
      <c r="A209" s="16"/>
      <c r="B209" s="16"/>
      <c r="C209" s="633"/>
      <c r="D209" s="633"/>
      <c r="E209" s="633"/>
      <c r="F209" s="633"/>
      <c r="G209" s="633"/>
      <c r="H209" s="633"/>
      <c r="I209" s="633"/>
      <c r="J209" s="23" t="s">
        <v>247</v>
      </c>
      <c r="K209" s="39">
        <v>89.32</v>
      </c>
      <c r="L209" s="39">
        <v>2.12</v>
      </c>
      <c r="M209" s="39">
        <v>7.33</v>
      </c>
      <c r="N209" s="39">
        <v>37.07</v>
      </c>
      <c r="O209" s="39">
        <v>2.77</v>
      </c>
      <c r="P209" s="632"/>
      <c r="Q209" s="39"/>
      <c r="R209" s="39"/>
      <c r="S209" s="632"/>
      <c r="T209" s="39">
        <v>368.96999999999997</v>
      </c>
      <c r="U209" s="39">
        <v>-0.48</v>
      </c>
      <c r="V209" s="39"/>
      <c r="W209" s="39"/>
      <c r="X209" s="39">
        <v>374.02</v>
      </c>
      <c r="Y209" s="40">
        <v>2.9</v>
      </c>
      <c r="Z209" s="40">
        <v>0</v>
      </c>
      <c r="AA209" s="39">
        <v>386.44</v>
      </c>
      <c r="AB209" s="40">
        <v>1</v>
      </c>
      <c r="AC209" s="40">
        <v>1</v>
      </c>
      <c r="AD209" s="40">
        <v>3.4409999999999998</v>
      </c>
      <c r="AE209" s="40">
        <v>3.0280800000000001</v>
      </c>
      <c r="AF209" s="39">
        <v>7.33</v>
      </c>
      <c r="AG209" s="39"/>
      <c r="AH209" s="39"/>
      <c r="AI209" s="39"/>
    </row>
    <row r="210" spans="1:35" ht="12.75" x14ac:dyDescent="0.2">
      <c r="A210" s="15">
        <v>78</v>
      </c>
      <c r="B210" s="16" t="s">
        <v>248</v>
      </c>
      <c r="C210" s="633" t="s">
        <v>249</v>
      </c>
      <c r="D210" s="633"/>
      <c r="E210" s="633"/>
      <c r="F210" s="633"/>
      <c r="G210" s="633"/>
      <c r="H210" s="633"/>
      <c r="I210" s="633"/>
      <c r="J210" s="24" t="s">
        <v>78</v>
      </c>
      <c r="K210" s="39">
        <v>15.12</v>
      </c>
      <c r="L210" s="39">
        <v>1.23</v>
      </c>
      <c r="M210" s="39">
        <v>499.46</v>
      </c>
      <c r="N210" s="39">
        <v>78.540000000000006</v>
      </c>
      <c r="O210" s="39">
        <v>4.54</v>
      </c>
      <c r="P210" s="632">
        <v>810.1</v>
      </c>
      <c r="Q210" s="39">
        <v>44.83</v>
      </c>
      <c r="R210" s="39"/>
      <c r="S210" s="632"/>
      <c r="T210" s="39"/>
      <c r="U210" s="39"/>
      <c r="V210" s="39"/>
      <c r="W210" s="39">
        <v>867.06</v>
      </c>
      <c r="X210" s="39">
        <v>863.01</v>
      </c>
      <c r="Y210" s="39">
        <v>891.67</v>
      </c>
      <c r="Z210" s="39">
        <v>0</v>
      </c>
      <c r="AA210" s="39">
        <v>891.67</v>
      </c>
      <c r="AB210" s="40">
        <v>1</v>
      </c>
      <c r="AC210" s="40">
        <v>1</v>
      </c>
      <c r="AD210" s="40">
        <v>1</v>
      </c>
      <c r="AE210" s="40">
        <v>1</v>
      </c>
      <c r="AF210" s="39">
        <v>499.46</v>
      </c>
      <c r="AG210" s="39"/>
      <c r="AH210" s="39"/>
      <c r="AI210" s="39"/>
    </row>
    <row r="211" spans="1:35" ht="12.75" x14ac:dyDescent="0.2">
      <c r="A211" s="16"/>
      <c r="B211" s="16"/>
      <c r="C211" s="633"/>
      <c r="D211" s="633"/>
      <c r="E211" s="633"/>
      <c r="F211" s="633"/>
      <c r="G211" s="633"/>
      <c r="H211" s="633"/>
      <c r="I211" s="633"/>
      <c r="J211" s="23" t="s">
        <v>250</v>
      </c>
      <c r="K211" s="39">
        <v>131.85</v>
      </c>
      <c r="L211" s="39"/>
      <c r="M211" s="39">
        <v>37.04</v>
      </c>
      <c r="N211" s="39">
        <v>53.45</v>
      </c>
      <c r="O211" s="39">
        <v>3.99</v>
      </c>
      <c r="P211" s="632"/>
      <c r="Q211" s="39"/>
      <c r="R211" s="39"/>
      <c r="S211" s="632"/>
      <c r="T211" s="39">
        <v>854.93000000000006</v>
      </c>
      <c r="U211" s="39">
        <v>-0.69</v>
      </c>
      <c r="V211" s="39"/>
      <c r="W211" s="39"/>
      <c r="X211" s="39">
        <v>867.06</v>
      </c>
      <c r="Y211" s="40">
        <v>4.18</v>
      </c>
      <c r="Z211" s="40">
        <v>0</v>
      </c>
      <c r="AA211" s="39">
        <v>895.85</v>
      </c>
      <c r="AB211" s="40">
        <v>1</v>
      </c>
      <c r="AC211" s="40">
        <v>1</v>
      </c>
      <c r="AD211" s="40">
        <v>3.4409999999999998</v>
      </c>
      <c r="AE211" s="40">
        <v>3.0280800000000001</v>
      </c>
      <c r="AF211" s="39">
        <v>37.04</v>
      </c>
      <c r="AG211" s="39"/>
      <c r="AH211" s="39"/>
      <c r="AI211" s="39"/>
    </row>
    <row r="212" spans="1:35" ht="12.75" x14ac:dyDescent="0.2">
      <c r="A212" s="15">
        <v>79</v>
      </c>
      <c r="B212" s="16" t="s">
        <v>251</v>
      </c>
      <c r="C212" s="633" t="s">
        <v>252</v>
      </c>
      <c r="D212" s="633"/>
      <c r="E212" s="633"/>
      <c r="F212" s="633"/>
      <c r="G212" s="633"/>
      <c r="H212" s="633"/>
      <c r="I212" s="633"/>
      <c r="J212" s="24" t="s">
        <v>194</v>
      </c>
      <c r="K212" s="39">
        <v>79.319999999999993</v>
      </c>
      <c r="L212" s="39">
        <v>172.66</v>
      </c>
      <c r="M212" s="39">
        <v>2994.12</v>
      </c>
      <c r="N212" s="39">
        <v>320.70999999999998</v>
      </c>
      <c r="O212" s="39">
        <v>18.53</v>
      </c>
      <c r="P212" s="632">
        <v>4399.33</v>
      </c>
      <c r="Q212" s="39">
        <v>183.05</v>
      </c>
      <c r="R212" s="39"/>
      <c r="S212" s="632"/>
      <c r="T212" s="39"/>
      <c r="U212" s="39"/>
      <c r="V212" s="39"/>
      <c r="W212" s="39">
        <v>4648.3</v>
      </c>
      <c r="X212" s="39">
        <v>4631.75</v>
      </c>
      <c r="Y212" s="39">
        <v>4785.55</v>
      </c>
      <c r="Z212" s="39">
        <v>0</v>
      </c>
      <c r="AA212" s="39">
        <v>4785.55</v>
      </c>
      <c r="AB212" s="40">
        <v>1</v>
      </c>
      <c r="AC212" s="40">
        <v>1</v>
      </c>
      <c r="AD212" s="40">
        <v>1</v>
      </c>
      <c r="AE212" s="40">
        <v>1</v>
      </c>
      <c r="AF212" s="39">
        <v>2994.12</v>
      </c>
      <c r="AG212" s="39"/>
      <c r="AH212" s="39"/>
      <c r="AI212" s="39"/>
    </row>
    <row r="213" spans="1:35" ht="12.75" x14ac:dyDescent="0.2">
      <c r="A213" s="16"/>
      <c r="B213" s="16"/>
      <c r="C213" s="633"/>
      <c r="D213" s="633"/>
      <c r="E213" s="633"/>
      <c r="F213" s="633"/>
      <c r="G213" s="633"/>
      <c r="H213" s="633"/>
      <c r="I213" s="633"/>
      <c r="J213" s="23" t="s">
        <v>276</v>
      </c>
      <c r="K213" s="39">
        <v>499.36</v>
      </c>
      <c r="L213" s="39">
        <v>39.03</v>
      </c>
      <c r="M213" s="39">
        <v>159.38</v>
      </c>
      <c r="N213" s="39">
        <v>218.27</v>
      </c>
      <c r="O213" s="39">
        <v>16.3</v>
      </c>
      <c r="P213" s="632"/>
      <c r="Q213" s="39"/>
      <c r="R213" s="39"/>
      <c r="S213" s="632"/>
      <c r="T213" s="39">
        <v>4582.38</v>
      </c>
      <c r="U213" s="39">
        <v>-2.82</v>
      </c>
      <c r="V213" s="39"/>
      <c r="W213" s="39"/>
      <c r="X213" s="39">
        <v>4648.3</v>
      </c>
      <c r="Y213" s="40">
        <v>17.100000000000001</v>
      </c>
      <c r="Z213" s="40">
        <v>0</v>
      </c>
      <c r="AA213" s="39">
        <v>4802.6499999999996</v>
      </c>
      <c r="AB213" s="40">
        <v>1</v>
      </c>
      <c r="AC213" s="40">
        <v>1</v>
      </c>
      <c r="AD213" s="40">
        <v>3.4409999999999998</v>
      </c>
      <c r="AE213" s="40">
        <v>3.0280800000000001</v>
      </c>
      <c r="AF213" s="39">
        <v>159.38</v>
      </c>
      <c r="AG213" s="39"/>
      <c r="AH213" s="39"/>
      <c r="AI213" s="39"/>
    </row>
    <row r="214" spans="1:35" ht="12.75" x14ac:dyDescent="0.2">
      <c r="A214" s="15">
        <v>80</v>
      </c>
      <c r="B214" s="16" t="s">
        <v>254</v>
      </c>
      <c r="C214" s="633" t="s">
        <v>255</v>
      </c>
      <c r="D214" s="633"/>
      <c r="E214" s="633"/>
      <c r="F214" s="633"/>
      <c r="G214" s="633"/>
      <c r="H214" s="633"/>
      <c r="I214" s="633"/>
      <c r="J214" s="24" t="s">
        <v>102</v>
      </c>
      <c r="K214" s="39">
        <v>28.23</v>
      </c>
      <c r="L214" s="39">
        <v>11.57</v>
      </c>
      <c r="M214" s="39">
        <v>175.29</v>
      </c>
      <c r="N214" s="39">
        <v>154.66</v>
      </c>
      <c r="O214" s="39">
        <v>8.9600000000000009</v>
      </c>
      <c r="P214" s="632">
        <v>733.6</v>
      </c>
      <c r="Q214" s="39">
        <v>88.51</v>
      </c>
      <c r="R214" s="39"/>
      <c r="S214" s="632"/>
      <c r="T214" s="39"/>
      <c r="U214" s="39"/>
      <c r="V214" s="39"/>
      <c r="W214" s="39">
        <v>833.08</v>
      </c>
      <c r="X214" s="39">
        <v>825.08</v>
      </c>
      <c r="Y214" s="39">
        <v>852.48</v>
      </c>
      <c r="Z214" s="39">
        <v>0</v>
      </c>
      <c r="AA214" s="39">
        <v>852.48</v>
      </c>
      <c r="AB214" s="40">
        <v>1</v>
      </c>
      <c r="AC214" s="40">
        <v>1</v>
      </c>
      <c r="AD214" s="40">
        <v>1</v>
      </c>
      <c r="AE214" s="40">
        <v>1</v>
      </c>
      <c r="AF214" s="39">
        <v>175.29</v>
      </c>
      <c r="AG214" s="39"/>
      <c r="AH214" s="39"/>
      <c r="AI214" s="39"/>
    </row>
    <row r="215" spans="1:35" ht="12.75" x14ac:dyDescent="0.2">
      <c r="A215" s="16"/>
      <c r="B215" s="16"/>
      <c r="C215" s="633"/>
      <c r="D215" s="633"/>
      <c r="E215" s="633"/>
      <c r="F215" s="633"/>
      <c r="G215" s="633"/>
      <c r="H215" s="633"/>
      <c r="I215" s="633"/>
      <c r="J215" s="23" t="s">
        <v>244</v>
      </c>
      <c r="K215" s="39">
        <v>259.18</v>
      </c>
      <c r="L215" s="39">
        <v>1.1399999999999999</v>
      </c>
      <c r="M215" s="39">
        <v>10.59</v>
      </c>
      <c r="N215" s="39">
        <v>105.47</v>
      </c>
      <c r="O215" s="39">
        <v>7.88</v>
      </c>
      <c r="P215" s="632"/>
      <c r="Q215" s="39"/>
      <c r="R215" s="39"/>
      <c r="S215" s="632"/>
      <c r="T215" s="39">
        <v>822.11</v>
      </c>
      <c r="U215" s="39">
        <v>-1.36</v>
      </c>
      <c r="V215" s="39"/>
      <c r="W215" s="39"/>
      <c r="X215" s="39">
        <v>833.08</v>
      </c>
      <c r="Y215" s="40">
        <v>8.27</v>
      </c>
      <c r="Z215" s="40">
        <v>0</v>
      </c>
      <c r="AA215" s="39">
        <v>860.75</v>
      </c>
      <c r="AB215" s="40">
        <v>1</v>
      </c>
      <c r="AC215" s="40">
        <v>1</v>
      </c>
      <c r="AD215" s="40">
        <v>3.4409999999999998</v>
      </c>
      <c r="AE215" s="40">
        <v>3.0280800000000001</v>
      </c>
      <c r="AF215" s="39">
        <v>10.59</v>
      </c>
      <c r="AG215" s="39"/>
      <c r="AH215" s="39"/>
      <c r="AI215" s="39"/>
    </row>
    <row r="216" spans="1:35" ht="12.75" x14ac:dyDescent="0.2">
      <c r="A216" s="15">
        <v>81</v>
      </c>
      <c r="B216" s="16" t="s">
        <v>256</v>
      </c>
      <c r="C216" s="633" t="s">
        <v>257</v>
      </c>
      <c r="D216" s="633"/>
      <c r="E216" s="633"/>
      <c r="F216" s="633"/>
      <c r="G216" s="633"/>
      <c r="H216" s="633"/>
      <c r="I216" s="633"/>
      <c r="J216" s="24" t="s">
        <v>102</v>
      </c>
      <c r="K216" s="39"/>
      <c r="L216" s="39"/>
      <c r="M216" s="39"/>
      <c r="N216" s="39"/>
      <c r="O216" s="39"/>
      <c r="P216" s="632"/>
      <c r="Q216" s="39"/>
      <c r="R216" s="39"/>
      <c r="S216" s="632"/>
      <c r="T216" s="39"/>
      <c r="U216" s="39"/>
      <c r="V216" s="39"/>
      <c r="W216" s="39"/>
      <c r="X216" s="39"/>
      <c r="Y216" s="39"/>
      <c r="Z216" s="39">
        <v>0</v>
      </c>
      <c r="AA216" s="39"/>
      <c r="AB216" s="40">
        <v>1</v>
      </c>
      <c r="AC216" s="40">
        <v>1</v>
      </c>
      <c r="AD216" s="40">
        <v>1</v>
      </c>
      <c r="AE216" s="40">
        <v>1</v>
      </c>
      <c r="AF216" s="39"/>
      <c r="AG216" s="39"/>
      <c r="AH216" s="39">
        <v>2423.35</v>
      </c>
      <c r="AI216" s="39"/>
    </row>
    <row r="217" spans="1:35" ht="12.75" x14ac:dyDescent="0.2">
      <c r="A217" s="16"/>
      <c r="B217" s="16"/>
      <c r="C217" s="633"/>
      <c r="D217" s="633"/>
      <c r="E217" s="633"/>
      <c r="F217" s="633"/>
      <c r="G217" s="633"/>
      <c r="H217" s="633"/>
      <c r="I217" s="633"/>
      <c r="J217" s="23" t="s">
        <v>237</v>
      </c>
      <c r="K217" s="39"/>
      <c r="L217" s="39"/>
      <c r="M217" s="39"/>
      <c r="N217" s="39"/>
      <c r="O217" s="39"/>
      <c r="P217" s="632"/>
      <c r="Q217" s="39"/>
      <c r="R217" s="39"/>
      <c r="S217" s="632"/>
      <c r="T217" s="39"/>
      <c r="U217" s="39"/>
      <c r="V217" s="39"/>
      <c r="W217" s="39"/>
      <c r="X217" s="39"/>
      <c r="Y217" s="40">
        <v>0</v>
      </c>
      <c r="Z217" s="40">
        <v>0</v>
      </c>
      <c r="AA217" s="39"/>
      <c r="AB217" s="40">
        <v>1</v>
      </c>
      <c r="AC217" s="40">
        <v>1</v>
      </c>
      <c r="AD217" s="40">
        <v>3.4409999999999998</v>
      </c>
      <c r="AE217" s="40">
        <v>3.0280800000000001</v>
      </c>
      <c r="AF217" s="39"/>
      <c r="AG217" s="39"/>
      <c r="AH217" s="39"/>
      <c r="AI217" s="39"/>
    </row>
    <row r="218" spans="1:35" ht="14.1" customHeight="1" x14ac:dyDescent="0.2">
      <c r="A218" s="638" t="s">
        <v>277</v>
      </c>
      <c r="B218" s="638"/>
      <c r="C218" s="639" t="s">
        <v>278</v>
      </c>
      <c r="D218" s="639"/>
      <c r="E218" s="639"/>
      <c r="F218" s="639"/>
      <c r="G218" s="639"/>
      <c r="H218" s="639"/>
      <c r="I218" s="639"/>
      <c r="J218" s="21"/>
      <c r="K218" s="36">
        <v>7.54</v>
      </c>
      <c r="L218" s="36">
        <v>9.11</v>
      </c>
      <c r="M218" s="36">
        <v>-112.29</v>
      </c>
      <c r="N218" s="36">
        <v>34.04</v>
      </c>
      <c r="O218" s="36">
        <v>1.78</v>
      </c>
      <c r="P218" s="36">
        <v>172.89</v>
      </c>
      <c r="Q218" s="36">
        <v>17.61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193.09</v>
      </c>
      <c r="X218" s="36">
        <v>191.49</v>
      </c>
      <c r="Y218" s="37">
        <v>197.85</v>
      </c>
      <c r="Z218" s="37">
        <v>0</v>
      </c>
      <c r="AA218" s="37">
        <v>197.85</v>
      </c>
      <c r="AB218" s="38"/>
      <c r="AC218" s="38"/>
      <c r="AD218" s="38"/>
      <c r="AE218" s="38"/>
      <c r="AF218" s="36">
        <v>-112.29</v>
      </c>
      <c r="AG218" s="36">
        <v>0</v>
      </c>
      <c r="AH218" s="36">
        <v>0</v>
      </c>
      <c r="AI218" s="36">
        <v>0</v>
      </c>
    </row>
    <row r="219" spans="1:35" ht="14.1" customHeight="1" x14ac:dyDescent="0.2">
      <c r="A219" s="638"/>
      <c r="B219" s="638"/>
      <c r="C219" s="639"/>
      <c r="D219" s="639"/>
      <c r="E219" s="639"/>
      <c r="F219" s="639"/>
      <c r="G219" s="639"/>
      <c r="H219" s="639"/>
      <c r="I219" s="639"/>
      <c r="J219" s="21"/>
      <c r="K219" s="36">
        <v>47.91</v>
      </c>
      <c r="L219" s="36">
        <v>3.89</v>
      </c>
      <c r="M219" s="36">
        <v>154.57</v>
      </c>
      <c r="N219" s="36">
        <v>36.200000000000003</v>
      </c>
      <c r="O219" s="36">
        <v>1.57</v>
      </c>
      <c r="P219" s="36"/>
      <c r="Q219" s="36">
        <v>0</v>
      </c>
      <c r="R219" s="36">
        <v>0</v>
      </c>
      <c r="S219" s="36"/>
      <c r="T219" s="36">
        <v>190.5</v>
      </c>
      <c r="U219" s="36">
        <v>-0.27</v>
      </c>
      <c r="V219" s="36">
        <v>0</v>
      </c>
      <c r="W219" s="36">
        <v>0</v>
      </c>
      <c r="X219" s="36">
        <v>193.09</v>
      </c>
      <c r="Y219" s="37">
        <v>1.65</v>
      </c>
      <c r="Z219" s="37">
        <v>0</v>
      </c>
      <c r="AA219" s="37">
        <v>199.5</v>
      </c>
      <c r="AB219" s="38"/>
      <c r="AC219" s="38"/>
      <c r="AD219" s="38"/>
      <c r="AE219" s="38"/>
      <c r="AF219" s="36">
        <v>154.57</v>
      </c>
      <c r="AG219" s="36">
        <v>0</v>
      </c>
      <c r="AH219" s="36"/>
      <c r="AI219" s="36"/>
    </row>
    <row r="220" spans="1:35" ht="12.75" x14ac:dyDescent="0.2">
      <c r="A220" s="15">
        <v>82</v>
      </c>
      <c r="B220" s="16" t="s">
        <v>124</v>
      </c>
      <c r="C220" s="633" t="s">
        <v>125</v>
      </c>
      <c r="D220" s="633"/>
      <c r="E220" s="633"/>
      <c r="F220" s="633"/>
      <c r="G220" s="633"/>
      <c r="H220" s="633"/>
      <c r="I220" s="633"/>
      <c r="J220" s="22" t="s">
        <v>260</v>
      </c>
      <c r="K220" s="39">
        <v>7.54</v>
      </c>
      <c r="L220" s="39">
        <v>9.11</v>
      </c>
      <c r="M220" s="39">
        <v>-112.29</v>
      </c>
      <c r="N220" s="39">
        <v>34.04</v>
      </c>
      <c r="O220" s="39">
        <v>1.78</v>
      </c>
      <c r="P220" s="632">
        <v>172.89</v>
      </c>
      <c r="Q220" s="39">
        <v>17.61</v>
      </c>
      <c r="R220" s="39"/>
      <c r="S220" s="632"/>
      <c r="T220" s="39"/>
      <c r="U220" s="39"/>
      <c r="V220" s="39"/>
      <c r="W220" s="39">
        <v>193.09</v>
      </c>
      <c r="X220" s="39">
        <v>191.49</v>
      </c>
      <c r="Y220" s="39">
        <v>197.85</v>
      </c>
      <c r="Z220" s="39">
        <v>0</v>
      </c>
      <c r="AA220" s="39">
        <v>197.85</v>
      </c>
      <c r="AB220" s="40">
        <v>1</v>
      </c>
      <c r="AC220" s="40">
        <v>1</v>
      </c>
      <c r="AD220" s="40">
        <v>1</v>
      </c>
      <c r="AE220" s="40">
        <v>1</v>
      </c>
      <c r="AF220" s="39">
        <v>-112.29</v>
      </c>
      <c r="AG220" s="39"/>
      <c r="AH220" s="39"/>
      <c r="AI220" s="39"/>
    </row>
    <row r="221" spans="1:35" ht="12.75" x14ac:dyDescent="0.2">
      <c r="A221" s="16"/>
      <c r="B221" s="16"/>
      <c r="C221" s="633"/>
      <c r="D221" s="633"/>
      <c r="E221" s="633"/>
      <c r="F221" s="633"/>
      <c r="G221" s="633"/>
      <c r="H221" s="633"/>
      <c r="I221" s="633"/>
      <c r="J221" s="23" t="s">
        <v>279</v>
      </c>
      <c r="K221" s="39">
        <v>47.91</v>
      </c>
      <c r="L221" s="39">
        <v>3.89</v>
      </c>
      <c r="M221" s="39">
        <v>154.57</v>
      </c>
      <c r="N221" s="39">
        <v>36.200000000000003</v>
      </c>
      <c r="O221" s="39">
        <v>1.57</v>
      </c>
      <c r="P221" s="632"/>
      <c r="Q221" s="39"/>
      <c r="R221" s="39"/>
      <c r="S221" s="632"/>
      <c r="T221" s="39">
        <v>190.5</v>
      </c>
      <c r="U221" s="39">
        <v>-0.27</v>
      </c>
      <c r="V221" s="39"/>
      <c r="W221" s="39"/>
      <c r="X221" s="39">
        <v>193.09</v>
      </c>
      <c r="Y221" s="40">
        <v>1.65</v>
      </c>
      <c r="Z221" s="40">
        <v>0</v>
      </c>
      <c r="AA221" s="39">
        <v>199.5</v>
      </c>
      <c r="AB221" s="40">
        <v>1</v>
      </c>
      <c r="AC221" s="40">
        <v>1</v>
      </c>
      <c r="AD221" s="40">
        <v>3.4409999999999998</v>
      </c>
      <c r="AE221" s="40">
        <v>3.0280800000000001</v>
      </c>
      <c r="AF221" s="39">
        <v>154.57</v>
      </c>
      <c r="AG221" s="39"/>
      <c r="AH221" s="39"/>
      <c r="AI221" s="39"/>
    </row>
    <row r="222" spans="1:35" ht="12.75" x14ac:dyDescent="0.2">
      <c r="A222" s="638" t="s">
        <v>280</v>
      </c>
      <c r="B222" s="638"/>
      <c r="C222" s="639" t="s">
        <v>281</v>
      </c>
      <c r="D222" s="639"/>
      <c r="E222" s="639"/>
      <c r="F222" s="639"/>
      <c r="G222" s="639"/>
      <c r="H222" s="639"/>
      <c r="I222" s="639"/>
      <c r="J222" s="21"/>
      <c r="K222" s="36">
        <v>-11.48</v>
      </c>
      <c r="L222" s="36">
        <v>-34.450000000000003</v>
      </c>
      <c r="M222" s="36">
        <v>-1749.72</v>
      </c>
      <c r="N222" s="36">
        <v>-55.63</v>
      </c>
      <c r="O222" s="36">
        <v>-3.18</v>
      </c>
      <c r="P222" s="36">
        <v>-2108.29</v>
      </c>
      <c r="Q222" s="36">
        <v>-31.47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-2171.38</v>
      </c>
      <c r="X222" s="36">
        <v>-2168.5300000000002</v>
      </c>
      <c r="Y222" s="37">
        <v>-2240.54</v>
      </c>
      <c r="Z222" s="37">
        <v>0</v>
      </c>
      <c r="AA222" s="37">
        <v>-2240.54</v>
      </c>
      <c r="AB222" s="38"/>
      <c r="AC222" s="38"/>
      <c r="AD222" s="38"/>
      <c r="AE222" s="38"/>
      <c r="AF222" s="36">
        <v>-1749.72</v>
      </c>
      <c r="AG222" s="36">
        <v>0</v>
      </c>
      <c r="AH222" s="36">
        <v>0</v>
      </c>
      <c r="AI222" s="36">
        <v>0</v>
      </c>
    </row>
    <row r="223" spans="1:35" ht="12.75" x14ac:dyDescent="0.2">
      <c r="A223" s="638"/>
      <c r="B223" s="638"/>
      <c r="C223" s="639"/>
      <c r="D223" s="639"/>
      <c r="E223" s="639"/>
      <c r="F223" s="639"/>
      <c r="G223" s="639"/>
      <c r="H223" s="639"/>
      <c r="I223" s="639"/>
      <c r="J223" s="21"/>
      <c r="K223" s="36">
        <v>-85.37</v>
      </c>
      <c r="L223" s="36">
        <v>-7.19</v>
      </c>
      <c r="M223" s="36">
        <v>-137.28</v>
      </c>
      <c r="N223" s="36">
        <v>-39.86</v>
      </c>
      <c r="O223" s="36">
        <v>-2.8</v>
      </c>
      <c r="P223" s="36"/>
      <c r="Q223" s="36">
        <v>0</v>
      </c>
      <c r="R223" s="36">
        <v>0</v>
      </c>
      <c r="S223" s="36"/>
      <c r="T223" s="36">
        <v>-2139.7599999999998</v>
      </c>
      <c r="U223" s="36">
        <v>0.48</v>
      </c>
      <c r="V223" s="36">
        <v>0</v>
      </c>
      <c r="W223" s="36">
        <v>0</v>
      </c>
      <c r="X223" s="36">
        <v>-2171.38</v>
      </c>
      <c r="Y223" s="37">
        <v>-2.94</v>
      </c>
      <c r="Z223" s="37">
        <v>0</v>
      </c>
      <c r="AA223" s="37">
        <v>-2243.48</v>
      </c>
      <c r="AB223" s="38"/>
      <c r="AC223" s="38"/>
      <c r="AD223" s="38"/>
      <c r="AE223" s="38"/>
      <c r="AF223" s="36">
        <v>-137.28</v>
      </c>
      <c r="AG223" s="36">
        <v>0</v>
      </c>
      <c r="AH223" s="36"/>
      <c r="AI223" s="36"/>
    </row>
    <row r="224" spans="1:35" ht="12.75" x14ac:dyDescent="0.2">
      <c r="A224" s="15">
        <v>83</v>
      </c>
      <c r="B224" s="16" t="s">
        <v>234</v>
      </c>
      <c r="C224" s="633" t="s">
        <v>235</v>
      </c>
      <c r="D224" s="633"/>
      <c r="E224" s="633"/>
      <c r="F224" s="633"/>
      <c r="G224" s="633"/>
      <c r="H224" s="633"/>
      <c r="I224" s="633"/>
      <c r="J224" s="24" t="s">
        <v>78</v>
      </c>
      <c r="K224" s="39">
        <v>-11.48</v>
      </c>
      <c r="L224" s="39">
        <v>-34.450000000000003</v>
      </c>
      <c r="M224" s="39">
        <v>-1749.72</v>
      </c>
      <c r="N224" s="39">
        <v>-55.63</v>
      </c>
      <c r="O224" s="39">
        <v>-3.18</v>
      </c>
      <c r="P224" s="632">
        <v>-2108.29</v>
      </c>
      <c r="Q224" s="39">
        <v>-31.47</v>
      </c>
      <c r="R224" s="39"/>
      <c r="S224" s="632"/>
      <c r="T224" s="39"/>
      <c r="U224" s="39"/>
      <c r="V224" s="39"/>
      <c r="W224" s="39">
        <v>-2171.38</v>
      </c>
      <c r="X224" s="39">
        <v>-2168.5300000000002</v>
      </c>
      <c r="Y224" s="39">
        <v>-2240.54</v>
      </c>
      <c r="Z224" s="39">
        <v>0</v>
      </c>
      <c r="AA224" s="39">
        <v>-2240.54</v>
      </c>
      <c r="AB224" s="40">
        <v>1</v>
      </c>
      <c r="AC224" s="40">
        <v>1</v>
      </c>
      <c r="AD224" s="40">
        <v>1</v>
      </c>
      <c r="AE224" s="40">
        <v>1</v>
      </c>
      <c r="AF224" s="39">
        <v>-1749.72</v>
      </c>
      <c r="AG224" s="39"/>
      <c r="AH224" s="39"/>
      <c r="AI224" s="39"/>
    </row>
    <row r="225" spans="1:35" ht="12.75" x14ac:dyDescent="0.2">
      <c r="A225" s="16"/>
      <c r="B225" s="16"/>
      <c r="C225" s="633"/>
      <c r="D225" s="633"/>
      <c r="E225" s="633"/>
      <c r="F225" s="633"/>
      <c r="G225" s="633"/>
      <c r="H225" s="633"/>
      <c r="I225" s="633"/>
      <c r="J225" s="23" t="s">
        <v>264</v>
      </c>
      <c r="K225" s="39">
        <v>-85.37</v>
      </c>
      <c r="L225" s="39">
        <v>-7.19</v>
      </c>
      <c r="M225" s="39">
        <v>-137.28</v>
      </c>
      <c r="N225" s="39">
        <v>-39.86</v>
      </c>
      <c r="O225" s="39">
        <v>-2.8</v>
      </c>
      <c r="P225" s="632"/>
      <c r="Q225" s="39"/>
      <c r="R225" s="39"/>
      <c r="S225" s="632"/>
      <c r="T225" s="39">
        <v>-2139.7599999999998</v>
      </c>
      <c r="U225" s="39">
        <v>0.48</v>
      </c>
      <c r="V225" s="39"/>
      <c r="W225" s="39"/>
      <c r="X225" s="39">
        <v>-2171.38</v>
      </c>
      <c r="Y225" s="40">
        <v>-2.94</v>
      </c>
      <c r="Z225" s="40">
        <v>0</v>
      </c>
      <c r="AA225" s="39">
        <v>-2243.48</v>
      </c>
      <c r="AB225" s="40">
        <v>1</v>
      </c>
      <c r="AC225" s="40">
        <v>1</v>
      </c>
      <c r="AD225" s="40">
        <v>3.4409999999999998</v>
      </c>
      <c r="AE225" s="40">
        <v>3.0280800000000001</v>
      </c>
      <c r="AF225" s="39">
        <v>-137.28</v>
      </c>
      <c r="AG225" s="39"/>
      <c r="AH225" s="39"/>
      <c r="AI225" s="39"/>
    </row>
    <row r="226" spans="1:35" ht="14.1" customHeight="1" x14ac:dyDescent="0.2">
      <c r="A226" s="638" t="s">
        <v>282</v>
      </c>
      <c r="B226" s="638"/>
      <c r="C226" s="639" t="s">
        <v>283</v>
      </c>
      <c r="D226" s="639"/>
      <c r="E226" s="639"/>
      <c r="F226" s="639"/>
      <c r="G226" s="639"/>
      <c r="H226" s="639"/>
      <c r="I226" s="639"/>
      <c r="J226" s="21"/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7">
        <v>0</v>
      </c>
      <c r="Z226" s="37">
        <v>0</v>
      </c>
      <c r="AA226" s="37">
        <v>0</v>
      </c>
      <c r="AB226" s="38"/>
      <c r="AC226" s="38"/>
      <c r="AD226" s="38"/>
      <c r="AE226" s="38"/>
      <c r="AF226" s="36">
        <v>0</v>
      </c>
      <c r="AG226" s="36">
        <v>0</v>
      </c>
      <c r="AH226" s="36">
        <v>-2423.35</v>
      </c>
      <c r="AI226" s="36">
        <v>0</v>
      </c>
    </row>
    <row r="227" spans="1:35" ht="14.1" customHeight="1" x14ac:dyDescent="0.2">
      <c r="A227" s="638"/>
      <c r="B227" s="638"/>
      <c r="C227" s="639"/>
      <c r="D227" s="639"/>
      <c r="E227" s="639"/>
      <c r="F227" s="639"/>
      <c r="G227" s="639"/>
      <c r="H227" s="639"/>
      <c r="I227" s="639"/>
      <c r="J227" s="21"/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/>
      <c r="Q227" s="36">
        <v>0</v>
      </c>
      <c r="R227" s="36">
        <v>0</v>
      </c>
      <c r="S227" s="36"/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7">
        <v>0</v>
      </c>
      <c r="Z227" s="37">
        <v>0</v>
      </c>
      <c r="AA227" s="37">
        <v>0</v>
      </c>
      <c r="AB227" s="38"/>
      <c r="AC227" s="38"/>
      <c r="AD227" s="38"/>
      <c r="AE227" s="38"/>
      <c r="AF227" s="36">
        <v>0</v>
      </c>
      <c r="AG227" s="36">
        <v>0</v>
      </c>
      <c r="AH227" s="36"/>
      <c r="AI227" s="36"/>
    </row>
    <row r="228" spans="1:35" ht="12.75" x14ac:dyDescent="0.2">
      <c r="A228" s="15">
        <v>84</v>
      </c>
      <c r="B228" s="16" t="s">
        <v>256</v>
      </c>
      <c r="C228" s="633" t="s">
        <v>257</v>
      </c>
      <c r="D228" s="633"/>
      <c r="E228" s="633"/>
      <c r="F228" s="633"/>
      <c r="G228" s="633"/>
      <c r="H228" s="633"/>
      <c r="I228" s="633"/>
      <c r="J228" s="24" t="s">
        <v>102</v>
      </c>
      <c r="K228" s="39"/>
      <c r="L228" s="39"/>
      <c r="M228" s="39"/>
      <c r="N228" s="39"/>
      <c r="O228" s="39"/>
      <c r="P228" s="632"/>
      <c r="Q228" s="39"/>
      <c r="R228" s="39"/>
      <c r="S228" s="632"/>
      <c r="T228" s="39"/>
      <c r="U228" s="39"/>
      <c r="V228" s="39"/>
      <c r="W228" s="39"/>
      <c r="X228" s="39"/>
      <c r="Y228" s="39"/>
      <c r="Z228" s="39">
        <v>0</v>
      </c>
      <c r="AA228" s="39"/>
      <c r="AB228" s="40">
        <v>1</v>
      </c>
      <c r="AC228" s="40">
        <v>1</v>
      </c>
      <c r="AD228" s="40">
        <v>1</v>
      </c>
      <c r="AE228" s="40">
        <v>1</v>
      </c>
      <c r="AF228" s="39"/>
      <c r="AG228" s="39"/>
      <c r="AH228" s="39">
        <v>-2423.35</v>
      </c>
      <c r="AI228" s="39"/>
    </row>
    <row r="229" spans="1:35" ht="12.75" x14ac:dyDescent="0.2">
      <c r="A229" s="16"/>
      <c r="B229" s="16"/>
      <c r="C229" s="633"/>
      <c r="D229" s="633"/>
      <c r="E229" s="633"/>
      <c r="F229" s="633"/>
      <c r="G229" s="633"/>
      <c r="H229" s="633"/>
      <c r="I229" s="633"/>
      <c r="J229" s="23" t="s">
        <v>284</v>
      </c>
      <c r="K229" s="39"/>
      <c r="L229" s="39"/>
      <c r="M229" s="39"/>
      <c r="N229" s="39"/>
      <c r="O229" s="39"/>
      <c r="P229" s="632"/>
      <c r="Q229" s="39"/>
      <c r="R229" s="39"/>
      <c r="S229" s="632"/>
      <c r="T229" s="39"/>
      <c r="U229" s="39"/>
      <c r="V229" s="39"/>
      <c r="W229" s="39"/>
      <c r="X229" s="39"/>
      <c r="Y229" s="40">
        <v>0</v>
      </c>
      <c r="Z229" s="40">
        <v>0</v>
      </c>
      <c r="AA229" s="39"/>
      <c r="AB229" s="40">
        <v>1</v>
      </c>
      <c r="AC229" s="40">
        <v>1</v>
      </c>
      <c r="AD229" s="40">
        <v>3.4409999999999998</v>
      </c>
      <c r="AE229" s="40">
        <v>3.0280800000000001</v>
      </c>
      <c r="AF229" s="39"/>
      <c r="AG229" s="39"/>
      <c r="AH229" s="39"/>
      <c r="AI229" s="39"/>
    </row>
    <row r="230" spans="1:35" ht="12.75" x14ac:dyDescent="0.2">
      <c r="A230" s="635" t="s">
        <v>285</v>
      </c>
      <c r="B230" s="635"/>
      <c r="C230" s="637" t="s">
        <v>286</v>
      </c>
      <c r="D230" s="637"/>
      <c r="E230" s="637"/>
      <c r="F230" s="637"/>
      <c r="G230" s="637"/>
      <c r="H230" s="637"/>
      <c r="I230" s="637"/>
      <c r="J230" s="20"/>
      <c r="K230" s="33">
        <v>449</v>
      </c>
      <c r="L230" s="33">
        <v>3103.4</v>
      </c>
      <c r="M230" s="33">
        <v>11623.14</v>
      </c>
      <c r="N230" s="33">
        <v>2224.7799999999997</v>
      </c>
      <c r="O230" s="33">
        <v>124.22</v>
      </c>
      <c r="P230" s="33">
        <v>26305.289999999997</v>
      </c>
      <c r="Q230" s="33">
        <v>1227.2599999999998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27926.620000000003</v>
      </c>
      <c r="X230" s="33">
        <v>27815.68</v>
      </c>
      <c r="Y230" s="34">
        <v>28739.329999999998</v>
      </c>
      <c r="Z230" s="34">
        <v>0</v>
      </c>
      <c r="AA230" s="34">
        <v>28739.329999999998</v>
      </c>
      <c r="AB230" s="35"/>
      <c r="AC230" s="35"/>
      <c r="AD230" s="35"/>
      <c r="AE230" s="35"/>
      <c r="AF230" s="33">
        <v>11623.14</v>
      </c>
      <c r="AG230" s="33">
        <v>0</v>
      </c>
      <c r="AH230" s="33">
        <v>480472.81</v>
      </c>
      <c r="AI230" s="33"/>
    </row>
    <row r="231" spans="1:35" ht="12.75" x14ac:dyDescent="0.2">
      <c r="A231" s="635"/>
      <c r="B231" s="635"/>
      <c r="C231" s="637"/>
      <c r="D231" s="637"/>
      <c r="E231" s="637"/>
      <c r="F231" s="637"/>
      <c r="G231" s="637"/>
      <c r="H231" s="637"/>
      <c r="I231" s="637"/>
      <c r="J231" s="20"/>
      <c r="K231" s="33">
        <v>2895.8</v>
      </c>
      <c r="L231" s="33">
        <v>713.8</v>
      </c>
      <c r="M231" s="33">
        <v>4325.87</v>
      </c>
      <c r="N231" s="33">
        <v>1898.79</v>
      </c>
      <c r="O231" s="33">
        <v>109.28999999999999</v>
      </c>
      <c r="P231" s="33"/>
      <c r="Q231" s="33">
        <v>0</v>
      </c>
      <c r="R231" s="33">
        <v>0</v>
      </c>
      <c r="S231" s="33"/>
      <c r="T231" s="33">
        <v>27532.550000000003</v>
      </c>
      <c r="U231" s="33">
        <v>-18.91</v>
      </c>
      <c r="V231" s="33">
        <v>0</v>
      </c>
      <c r="W231" s="33">
        <v>0</v>
      </c>
      <c r="X231" s="33">
        <v>27926.620000000003</v>
      </c>
      <c r="Y231" s="34">
        <v>114.62</v>
      </c>
      <c r="Z231" s="34">
        <v>0</v>
      </c>
      <c r="AA231" s="34">
        <v>28853.95</v>
      </c>
      <c r="AB231" s="35"/>
      <c r="AC231" s="35"/>
      <c r="AD231" s="35"/>
      <c r="AE231" s="35"/>
      <c r="AF231" s="33">
        <v>905.6099999999999</v>
      </c>
      <c r="AG231" s="33">
        <v>0</v>
      </c>
      <c r="AH231" s="33">
        <v>0</v>
      </c>
      <c r="AI231" s="33"/>
    </row>
    <row r="232" spans="1:35" ht="12.75" x14ac:dyDescent="0.2">
      <c r="A232" s="638" t="s">
        <v>287</v>
      </c>
      <c r="B232" s="638"/>
      <c r="C232" s="639" t="s">
        <v>288</v>
      </c>
      <c r="D232" s="639"/>
      <c r="E232" s="639"/>
      <c r="F232" s="639"/>
      <c r="G232" s="639"/>
      <c r="H232" s="639"/>
      <c r="I232" s="639"/>
      <c r="J232" s="21"/>
      <c r="K232" s="36">
        <v>167.86</v>
      </c>
      <c r="L232" s="36">
        <v>1639.0099999999998</v>
      </c>
      <c r="M232" s="36">
        <v>6712.1799999999994</v>
      </c>
      <c r="N232" s="36">
        <v>771.99</v>
      </c>
      <c r="O232" s="36">
        <v>40.42</v>
      </c>
      <c r="P232" s="36">
        <v>14680.62</v>
      </c>
      <c r="Q232" s="36">
        <v>399.38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15300.04</v>
      </c>
      <c r="X232" s="36">
        <v>15263.939999999999</v>
      </c>
      <c r="Y232" s="37">
        <v>15770.79</v>
      </c>
      <c r="Z232" s="37">
        <v>0</v>
      </c>
      <c r="AA232" s="37">
        <v>15770.79</v>
      </c>
      <c r="AB232" s="38"/>
      <c r="AC232" s="38"/>
      <c r="AD232" s="38"/>
      <c r="AE232" s="38"/>
      <c r="AF232" s="36">
        <v>6712.1799999999994</v>
      </c>
      <c r="AG232" s="36">
        <v>0</v>
      </c>
      <c r="AH232" s="36">
        <v>0</v>
      </c>
      <c r="AI232" s="36">
        <v>0</v>
      </c>
    </row>
    <row r="233" spans="1:35" ht="12.75" x14ac:dyDescent="0.2">
      <c r="A233" s="638"/>
      <c r="B233" s="638"/>
      <c r="C233" s="639"/>
      <c r="D233" s="639"/>
      <c r="E233" s="639"/>
      <c r="F233" s="639"/>
      <c r="G233" s="639"/>
      <c r="H233" s="639"/>
      <c r="I233" s="639"/>
      <c r="J233" s="21"/>
      <c r="K233" s="36">
        <v>772.94</v>
      </c>
      <c r="L233" s="36">
        <v>401.72</v>
      </c>
      <c r="M233" s="36">
        <v>3887.54</v>
      </c>
      <c r="N233" s="36">
        <v>820.97</v>
      </c>
      <c r="O233" s="36">
        <v>35.57</v>
      </c>
      <c r="P233" s="36"/>
      <c r="Q233" s="36">
        <v>0</v>
      </c>
      <c r="R233" s="36">
        <v>0</v>
      </c>
      <c r="S233" s="36"/>
      <c r="T233" s="36">
        <v>15080.000000000002</v>
      </c>
      <c r="U233" s="36">
        <v>-6.16</v>
      </c>
      <c r="V233" s="36">
        <v>0</v>
      </c>
      <c r="W233" s="36">
        <v>0</v>
      </c>
      <c r="X233" s="36">
        <v>15300.04</v>
      </c>
      <c r="Y233" s="37">
        <v>37.299999999999997</v>
      </c>
      <c r="Z233" s="37">
        <v>0</v>
      </c>
      <c r="AA233" s="37">
        <v>15808.09</v>
      </c>
      <c r="AB233" s="38"/>
      <c r="AC233" s="38"/>
      <c r="AD233" s="38"/>
      <c r="AE233" s="38"/>
      <c r="AF233" s="36">
        <v>467.28</v>
      </c>
      <c r="AG233" s="36">
        <v>0</v>
      </c>
      <c r="AH233" s="36"/>
      <c r="AI233" s="36"/>
    </row>
    <row r="234" spans="1:35" ht="12.75" x14ac:dyDescent="0.2">
      <c r="A234" s="15">
        <v>85</v>
      </c>
      <c r="B234" s="16" t="s">
        <v>124</v>
      </c>
      <c r="C234" s="633" t="s">
        <v>125</v>
      </c>
      <c r="D234" s="633"/>
      <c r="E234" s="633"/>
      <c r="F234" s="633"/>
      <c r="G234" s="633"/>
      <c r="H234" s="633"/>
      <c r="I234" s="633"/>
      <c r="J234" s="24" t="s">
        <v>136</v>
      </c>
      <c r="K234" s="39">
        <v>79.73</v>
      </c>
      <c r="L234" s="39">
        <v>364.15</v>
      </c>
      <c r="M234" s="39">
        <v>6711.9</v>
      </c>
      <c r="N234" s="39">
        <v>315.63</v>
      </c>
      <c r="O234" s="39">
        <v>16.53</v>
      </c>
      <c r="P234" s="632">
        <v>8643.7800000000007</v>
      </c>
      <c r="Q234" s="39">
        <v>163.29</v>
      </c>
      <c r="R234" s="39"/>
      <c r="S234" s="632"/>
      <c r="T234" s="39"/>
      <c r="U234" s="39"/>
      <c r="V234" s="39"/>
      <c r="W234" s="39">
        <v>8936.66</v>
      </c>
      <c r="X234" s="39">
        <v>8921.9</v>
      </c>
      <c r="Y234" s="39">
        <v>9218.16</v>
      </c>
      <c r="Z234" s="39">
        <v>0</v>
      </c>
      <c r="AA234" s="39">
        <v>9218.16</v>
      </c>
      <c r="AB234" s="40">
        <v>1</v>
      </c>
      <c r="AC234" s="40">
        <v>1</v>
      </c>
      <c r="AD234" s="40">
        <v>1</v>
      </c>
      <c r="AE234" s="40">
        <v>1</v>
      </c>
      <c r="AF234" s="39">
        <v>6711.9</v>
      </c>
      <c r="AG234" s="39"/>
      <c r="AH234" s="39"/>
      <c r="AI234" s="39"/>
    </row>
    <row r="235" spans="1:35" ht="12.75" x14ac:dyDescent="0.2">
      <c r="A235" s="16"/>
      <c r="B235" s="16"/>
      <c r="C235" s="633"/>
      <c r="D235" s="633"/>
      <c r="E235" s="633"/>
      <c r="F235" s="633"/>
      <c r="G235" s="633"/>
      <c r="H235" s="633"/>
      <c r="I235" s="633"/>
      <c r="J235" s="23" t="s">
        <v>269</v>
      </c>
      <c r="K235" s="39">
        <v>418.09</v>
      </c>
      <c r="L235" s="39">
        <v>62.18</v>
      </c>
      <c r="M235" s="39">
        <v>467.28</v>
      </c>
      <c r="N235" s="39">
        <v>335.66</v>
      </c>
      <c r="O235" s="39">
        <v>14.54</v>
      </c>
      <c r="P235" s="632"/>
      <c r="Q235" s="39"/>
      <c r="R235" s="39"/>
      <c r="S235" s="632"/>
      <c r="T235" s="39">
        <v>8807.0700000000015</v>
      </c>
      <c r="U235" s="39">
        <v>-2.52</v>
      </c>
      <c r="V235" s="39"/>
      <c r="W235" s="39"/>
      <c r="X235" s="39">
        <v>8936.66</v>
      </c>
      <c r="Y235" s="40">
        <v>15.25</v>
      </c>
      <c r="Z235" s="40">
        <v>0</v>
      </c>
      <c r="AA235" s="39">
        <v>9233.41</v>
      </c>
      <c r="AB235" s="40">
        <v>1</v>
      </c>
      <c r="AC235" s="40">
        <v>1</v>
      </c>
      <c r="AD235" s="40">
        <v>3.4409999999999998</v>
      </c>
      <c r="AE235" s="40">
        <v>3.0280800000000001</v>
      </c>
      <c r="AF235" s="39">
        <v>467.28</v>
      </c>
      <c r="AG235" s="39"/>
      <c r="AH235" s="39"/>
      <c r="AI235" s="39"/>
    </row>
    <row r="236" spans="1:35" ht="12.75" x14ac:dyDescent="0.2">
      <c r="A236" s="15">
        <v>86</v>
      </c>
      <c r="B236" s="16" t="s">
        <v>154</v>
      </c>
      <c r="C236" s="633" t="s">
        <v>155</v>
      </c>
      <c r="D236" s="633"/>
      <c r="E236" s="633"/>
      <c r="F236" s="633"/>
      <c r="G236" s="633"/>
      <c r="H236" s="633"/>
      <c r="I236" s="633"/>
      <c r="J236" s="24" t="s">
        <v>156</v>
      </c>
      <c r="K236" s="39">
        <v>88.13</v>
      </c>
      <c r="L236" s="39">
        <v>1274.8599999999999</v>
      </c>
      <c r="M236" s="39">
        <v>0.28000000000000003</v>
      </c>
      <c r="N236" s="39">
        <v>456.36</v>
      </c>
      <c r="O236" s="39">
        <v>23.89</v>
      </c>
      <c r="P236" s="632">
        <v>6036.84</v>
      </c>
      <c r="Q236" s="39">
        <v>236.09</v>
      </c>
      <c r="R236" s="39"/>
      <c r="S236" s="632"/>
      <c r="T236" s="39"/>
      <c r="U236" s="39"/>
      <c r="V236" s="39"/>
      <c r="W236" s="39">
        <v>6363.38</v>
      </c>
      <c r="X236" s="39">
        <v>6342.04</v>
      </c>
      <c r="Y236" s="39">
        <v>6552.63</v>
      </c>
      <c r="Z236" s="39">
        <v>0</v>
      </c>
      <c r="AA236" s="39">
        <v>6552.63</v>
      </c>
      <c r="AB236" s="40">
        <v>1</v>
      </c>
      <c r="AC236" s="40">
        <v>1</v>
      </c>
      <c r="AD236" s="40">
        <v>1</v>
      </c>
      <c r="AE236" s="40">
        <v>1</v>
      </c>
      <c r="AF236" s="39">
        <v>0.28000000000000003</v>
      </c>
      <c r="AG236" s="39"/>
      <c r="AH236" s="39"/>
      <c r="AI236" s="39"/>
    </row>
    <row r="237" spans="1:35" ht="12.75" x14ac:dyDescent="0.2">
      <c r="A237" s="16"/>
      <c r="B237" s="16"/>
      <c r="C237" s="633"/>
      <c r="D237" s="633"/>
      <c r="E237" s="633"/>
      <c r="F237" s="633"/>
      <c r="G237" s="633"/>
      <c r="H237" s="633"/>
      <c r="I237" s="633"/>
      <c r="J237" s="23" t="s">
        <v>270</v>
      </c>
      <c r="K237" s="39">
        <v>354.85</v>
      </c>
      <c r="L237" s="39">
        <v>339.54</v>
      </c>
      <c r="M237" s="39">
        <v>3420.26</v>
      </c>
      <c r="N237" s="39">
        <v>485.31</v>
      </c>
      <c r="O237" s="39">
        <v>21.03</v>
      </c>
      <c r="P237" s="632"/>
      <c r="Q237" s="39"/>
      <c r="R237" s="39"/>
      <c r="S237" s="632"/>
      <c r="T237" s="39">
        <v>6272.93</v>
      </c>
      <c r="U237" s="39">
        <v>-3.64</v>
      </c>
      <c r="V237" s="39"/>
      <c r="W237" s="39"/>
      <c r="X237" s="39">
        <v>6363.38</v>
      </c>
      <c r="Y237" s="40">
        <v>22.05</v>
      </c>
      <c r="Z237" s="40">
        <v>0</v>
      </c>
      <c r="AA237" s="39">
        <v>6574.68</v>
      </c>
      <c r="AB237" s="40">
        <v>1</v>
      </c>
      <c r="AC237" s="40">
        <v>1</v>
      </c>
      <c r="AD237" s="40">
        <v>3.4409999999999998</v>
      </c>
      <c r="AE237" s="40">
        <v>3.0280800000000001</v>
      </c>
      <c r="AF237" s="39"/>
      <c r="AG237" s="39"/>
      <c r="AH237" s="39"/>
      <c r="AI237" s="39"/>
    </row>
    <row r="238" spans="1:35" ht="12.75" x14ac:dyDescent="0.2">
      <c r="A238" s="638" t="s">
        <v>289</v>
      </c>
      <c r="B238" s="638"/>
      <c r="C238" s="639" t="s">
        <v>290</v>
      </c>
      <c r="D238" s="639"/>
      <c r="E238" s="639"/>
      <c r="F238" s="639"/>
      <c r="G238" s="639"/>
      <c r="H238" s="639"/>
      <c r="I238" s="639"/>
      <c r="J238" s="21"/>
      <c r="K238" s="36">
        <v>127.88</v>
      </c>
      <c r="L238" s="36">
        <v>1229.51</v>
      </c>
      <c r="M238" s="36">
        <v>2911.04</v>
      </c>
      <c r="N238" s="36">
        <v>748.45</v>
      </c>
      <c r="O238" s="36">
        <v>42.26</v>
      </c>
      <c r="P238" s="36">
        <v>6718.34</v>
      </c>
      <c r="Q238" s="36">
        <v>417.56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7236.51</v>
      </c>
      <c r="X238" s="36">
        <v>7198.76</v>
      </c>
      <c r="Y238" s="37">
        <v>7437.8</v>
      </c>
      <c r="Z238" s="37">
        <v>0</v>
      </c>
      <c r="AA238" s="37">
        <v>7437.8</v>
      </c>
      <c r="AB238" s="38"/>
      <c r="AC238" s="38"/>
      <c r="AD238" s="38"/>
      <c r="AE238" s="38"/>
      <c r="AF238" s="36">
        <v>2911.04</v>
      </c>
      <c r="AG238" s="36">
        <v>0</v>
      </c>
      <c r="AH238" s="36">
        <v>480472.81</v>
      </c>
      <c r="AI238" s="36">
        <v>0</v>
      </c>
    </row>
    <row r="239" spans="1:35" ht="12.75" x14ac:dyDescent="0.2">
      <c r="A239" s="638"/>
      <c r="B239" s="638"/>
      <c r="C239" s="639"/>
      <c r="D239" s="639"/>
      <c r="E239" s="639"/>
      <c r="F239" s="639"/>
      <c r="G239" s="639"/>
      <c r="H239" s="639"/>
      <c r="I239" s="639"/>
      <c r="J239" s="21"/>
      <c r="K239" s="36">
        <v>970.9</v>
      </c>
      <c r="L239" s="36">
        <v>257.22000000000003</v>
      </c>
      <c r="M239" s="36">
        <v>200.63</v>
      </c>
      <c r="N239" s="36">
        <v>578.36</v>
      </c>
      <c r="O239" s="36">
        <v>37.19</v>
      </c>
      <c r="P239" s="36"/>
      <c r="Q239" s="36">
        <v>0</v>
      </c>
      <c r="R239" s="36">
        <v>0</v>
      </c>
      <c r="S239" s="36"/>
      <c r="T239" s="36">
        <v>7135.9000000000005</v>
      </c>
      <c r="U239" s="36">
        <v>-6.43</v>
      </c>
      <c r="V239" s="36">
        <v>0</v>
      </c>
      <c r="W239" s="36">
        <v>0</v>
      </c>
      <c r="X239" s="36">
        <v>7236.51</v>
      </c>
      <c r="Y239" s="37">
        <v>39</v>
      </c>
      <c r="Z239" s="37">
        <v>0</v>
      </c>
      <c r="AA239" s="37">
        <v>7476.8</v>
      </c>
      <c r="AB239" s="38"/>
      <c r="AC239" s="38"/>
      <c r="AD239" s="38"/>
      <c r="AE239" s="38"/>
      <c r="AF239" s="36">
        <v>200.63</v>
      </c>
      <c r="AG239" s="36">
        <v>0</v>
      </c>
      <c r="AH239" s="36"/>
      <c r="AI239" s="36"/>
    </row>
    <row r="240" spans="1:35" ht="12.75" x14ac:dyDescent="0.2">
      <c r="A240" s="15">
        <v>87</v>
      </c>
      <c r="B240" s="16" t="s">
        <v>234</v>
      </c>
      <c r="C240" s="633" t="s">
        <v>235</v>
      </c>
      <c r="D240" s="633"/>
      <c r="E240" s="633"/>
      <c r="F240" s="633"/>
      <c r="G240" s="633"/>
      <c r="H240" s="633"/>
      <c r="I240" s="633"/>
      <c r="J240" s="22" t="s">
        <v>236</v>
      </c>
      <c r="K240" s="39">
        <v>127.88</v>
      </c>
      <c r="L240" s="39">
        <v>1229.51</v>
      </c>
      <c r="M240" s="39">
        <v>2911.04</v>
      </c>
      <c r="N240" s="39">
        <v>748.45</v>
      </c>
      <c r="O240" s="39">
        <v>42.26</v>
      </c>
      <c r="P240" s="632">
        <v>6718.34</v>
      </c>
      <c r="Q240" s="39">
        <v>417.56</v>
      </c>
      <c r="R240" s="39"/>
      <c r="S240" s="632"/>
      <c r="T240" s="39"/>
      <c r="U240" s="39"/>
      <c r="V240" s="39"/>
      <c r="W240" s="39">
        <v>7236.51</v>
      </c>
      <c r="X240" s="39">
        <v>7198.76</v>
      </c>
      <c r="Y240" s="39">
        <v>7437.8</v>
      </c>
      <c r="Z240" s="39">
        <v>0</v>
      </c>
      <c r="AA240" s="39">
        <v>7437.8</v>
      </c>
      <c r="AB240" s="40">
        <v>1</v>
      </c>
      <c r="AC240" s="40">
        <v>1</v>
      </c>
      <c r="AD240" s="40">
        <v>1</v>
      </c>
      <c r="AE240" s="40">
        <v>1</v>
      </c>
      <c r="AF240" s="39">
        <v>2911.04</v>
      </c>
      <c r="AG240" s="39"/>
      <c r="AH240" s="39">
        <v>480472.81</v>
      </c>
      <c r="AI240" s="39"/>
    </row>
    <row r="241" spans="1:35" ht="12.75" x14ac:dyDescent="0.2">
      <c r="A241" s="16"/>
      <c r="B241" s="16"/>
      <c r="C241" s="633"/>
      <c r="D241" s="633"/>
      <c r="E241" s="633"/>
      <c r="F241" s="633"/>
      <c r="G241" s="633"/>
      <c r="H241" s="633"/>
      <c r="I241" s="633"/>
      <c r="J241" s="23" t="s">
        <v>237</v>
      </c>
      <c r="K241" s="39">
        <v>970.9</v>
      </c>
      <c r="L241" s="39">
        <v>257.22000000000003</v>
      </c>
      <c r="M241" s="39">
        <v>200.63</v>
      </c>
      <c r="N241" s="39">
        <v>578.36</v>
      </c>
      <c r="O241" s="39">
        <v>37.19</v>
      </c>
      <c r="P241" s="632"/>
      <c r="Q241" s="39"/>
      <c r="R241" s="39"/>
      <c r="S241" s="632"/>
      <c r="T241" s="39">
        <v>7135.9000000000005</v>
      </c>
      <c r="U241" s="39">
        <v>-6.43</v>
      </c>
      <c r="V241" s="39"/>
      <c r="W241" s="39"/>
      <c r="X241" s="39">
        <v>7236.51</v>
      </c>
      <c r="Y241" s="40">
        <v>39</v>
      </c>
      <c r="Z241" s="40">
        <v>0</v>
      </c>
      <c r="AA241" s="39">
        <v>7476.8</v>
      </c>
      <c r="AB241" s="40">
        <v>1</v>
      </c>
      <c r="AC241" s="40">
        <v>1</v>
      </c>
      <c r="AD241" s="40">
        <v>3.4409999999999998</v>
      </c>
      <c r="AE241" s="40">
        <v>3.0280800000000001</v>
      </c>
      <c r="AF241" s="39">
        <v>200.63</v>
      </c>
      <c r="AG241" s="39"/>
      <c r="AH241" s="39"/>
      <c r="AI241" s="39"/>
    </row>
    <row r="242" spans="1:35" ht="12.75" x14ac:dyDescent="0.2">
      <c r="A242" s="638" t="s">
        <v>291</v>
      </c>
      <c r="B242" s="638"/>
      <c r="C242" s="639" t="s">
        <v>292</v>
      </c>
      <c r="D242" s="639"/>
      <c r="E242" s="639"/>
      <c r="F242" s="639"/>
      <c r="G242" s="639"/>
      <c r="H242" s="639"/>
      <c r="I242" s="639"/>
      <c r="J242" s="21"/>
      <c r="K242" s="36">
        <v>157.19999999999999</v>
      </c>
      <c r="L242" s="36">
        <v>260.22000000000003</v>
      </c>
      <c r="M242" s="36">
        <v>3861.93</v>
      </c>
      <c r="N242" s="36">
        <v>725.93</v>
      </c>
      <c r="O242" s="36">
        <v>42.940000000000005</v>
      </c>
      <c r="P242" s="36">
        <v>6841.73</v>
      </c>
      <c r="Q242" s="36">
        <v>424.17999999999995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7368.36</v>
      </c>
      <c r="X242" s="36">
        <v>7330.0199999999995</v>
      </c>
      <c r="Y242" s="37">
        <v>7573.43</v>
      </c>
      <c r="Z242" s="37">
        <v>0</v>
      </c>
      <c r="AA242" s="37">
        <v>7573.43</v>
      </c>
      <c r="AB242" s="38"/>
      <c r="AC242" s="38"/>
      <c r="AD242" s="38"/>
      <c r="AE242" s="38"/>
      <c r="AF242" s="36">
        <v>3861.93</v>
      </c>
      <c r="AG242" s="36">
        <v>0</v>
      </c>
      <c r="AH242" s="36">
        <v>2423.35</v>
      </c>
      <c r="AI242" s="36">
        <v>0</v>
      </c>
    </row>
    <row r="243" spans="1:35" ht="12.75" x14ac:dyDescent="0.2">
      <c r="A243" s="638"/>
      <c r="B243" s="638"/>
      <c r="C243" s="639"/>
      <c r="D243" s="639"/>
      <c r="E243" s="639"/>
      <c r="F243" s="639"/>
      <c r="G243" s="639"/>
      <c r="H243" s="639"/>
      <c r="I243" s="639"/>
      <c r="J243" s="21"/>
      <c r="K243" s="36">
        <v>1189.42</v>
      </c>
      <c r="L243" s="36">
        <v>58.160000000000011</v>
      </c>
      <c r="M243" s="36">
        <v>220.41</v>
      </c>
      <c r="N243" s="36">
        <v>503.12</v>
      </c>
      <c r="O243" s="36">
        <v>37.760000000000005</v>
      </c>
      <c r="P243" s="36"/>
      <c r="Q243" s="36">
        <v>0</v>
      </c>
      <c r="R243" s="36">
        <v>0</v>
      </c>
      <c r="S243" s="36"/>
      <c r="T243" s="36">
        <v>7265.91</v>
      </c>
      <c r="U243" s="36">
        <v>-6.53</v>
      </c>
      <c r="V243" s="36">
        <v>0</v>
      </c>
      <c r="W243" s="36">
        <v>0</v>
      </c>
      <c r="X243" s="36">
        <v>7368.36</v>
      </c>
      <c r="Y243" s="37">
        <v>39.61</v>
      </c>
      <c r="Z243" s="37">
        <v>0</v>
      </c>
      <c r="AA243" s="37">
        <v>7613.04</v>
      </c>
      <c r="AB243" s="38"/>
      <c r="AC243" s="38"/>
      <c r="AD243" s="38"/>
      <c r="AE243" s="38"/>
      <c r="AF243" s="36">
        <v>220.41</v>
      </c>
      <c r="AG243" s="36">
        <v>0</v>
      </c>
      <c r="AH243" s="36"/>
      <c r="AI243" s="36"/>
    </row>
    <row r="244" spans="1:35" ht="12.75" x14ac:dyDescent="0.2">
      <c r="A244" s="15">
        <v>88</v>
      </c>
      <c r="B244" s="16" t="s">
        <v>187</v>
      </c>
      <c r="C244" s="633" t="s">
        <v>240</v>
      </c>
      <c r="D244" s="633"/>
      <c r="E244" s="633"/>
      <c r="F244" s="633"/>
      <c r="G244" s="633"/>
      <c r="H244" s="633"/>
      <c r="I244" s="633"/>
      <c r="J244" s="24" t="s">
        <v>241</v>
      </c>
      <c r="K244" s="39">
        <v>16.03</v>
      </c>
      <c r="L244" s="39">
        <v>80.38</v>
      </c>
      <c r="M244" s="39">
        <v>14.34</v>
      </c>
      <c r="N244" s="39">
        <v>98.06</v>
      </c>
      <c r="O244" s="39">
        <v>5.66</v>
      </c>
      <c r="P244" s="632">
        <v>414.66</v>
      </c>
      <c r="Q244" s="39">
        <v>55.97</v>
      </c>
      <c r="R244" s="39"/>
      <c r="S244" s="632"/>
      <c r="T244" s="39"/>
      <c r="U244" s="39"/>
      <c r="V244" s="39"/>
      <c r="W244" s="39">
        <v>476.83</v>
      </c>
      <c r="X244" s="39">
        <v>471.77</v>
      </c>
      <c r="Y244" s="39">
        <v>487.44</v>
      </c>
      <c r="Z244" s="39">
        <v>0</v>
      </c>
      <c r="AA244" s="39">
        <v>487.44</v>
      </c>
      <c r="AB244" s="40">
        <v>1</v>
      </c>
      <c r="AC244" s="40">
        <v>1</v>
      </c>
      <c r="AD244" s="40">
        <v>1</v>
      </c>
      <c r="AE244" s="40">
        <v>1</v>
      </c>
      <c r="AF244" s="39">
        <v>14.34</v>
      </c>
      <c r="AG244" s="39"/>
      <c r="AH244" s="39"/>
      <c r="AI244" s="39"/>
    </row>
    <row r="245" spans="1:35" ht="12.75" x14ac:dyDescent="0.2">
      <c r="A245" s="16"/>
      <c r="B245" s="16"/>
      <c r="C245" s="633"/>
      <c r="D245" s="633"/>
      <c r="E245" s="633"/>
      <c r="F245" s="633"/>
      <c r="G245" s="633"/>
      <c r="H245" s="633"/>
      <c r="I245" s="633"/>
      <c r="J245" s="23" t="s">
        <v>237</v>
      </c>
      <c r="K245" s="39">
        <v>143.61000000000001</v>
      </c>
      <c r="L245" s="39">
        <v>21.01</v>
      </c>
      <c r="M245" s="39">
        <v>0.89</v>
      </c>
      <c r="N245" s="39">
        <v>66.739999999999995</v>
      </c>
      <c r="O245" s="39">
        <v>4.9800000000000004</v>
      </c>
      <c r="P245" s="632"/>
      <c r="Q245" s="39"/>
      <c r="R245" s="39"/>
      <c r="S245" s="632"/>
      <c r="T245" s="39">
        <v>470.63</v>
      </c>
      <c r="U245" s="39">
        <v>-0.86</v>
      </c>
      <c r="V245" s="39"/>
      <c r="W245" s="39"/>
      <c r="X245" s="39">
        <v>476.83</v>
      </c>
      <c r="Y245" s="40">
        <v>5.23</v>
      </c>
      <c r="Z245" s="40">
        <v>0</v>
      </c>
      <c r="AA245" s="39">
        <v>492.67</v>
      </c>
      <c r="AB245" s="40">
        <v>1</v>
      </c>
      <c r="AC245" s="40">
        <v>1</v>
      </c>
      <c r="AD245" s="40">
        <v>3.4409999999999998</v>
      </c>
      <c r="AE245" s="40">
        <v>3.0280800000000001</v>
      </c>
      <c r="AF245" s="39">
        <v>0.89</v>
      </c>
      <c r="AG245" s="39"/>
      <c r="AH245" s="39"/>
      <c r="AI245" s="39"/>
    </row>
    <row r="246" spans="1:35" ht="12.75" x14ac:dyDescent="0.2">
      <c r="A246" s="15">
        <v>89</v>
      </c>
      <c r="B246" s="16" t="s">
        <v>242</v>
      </c>
      <c r="C246" s="633" t="s">
        <v>243</v>
      </c>
      <c r="D246" s="633"/>
      <c r="E246" s="633"/>
      <c r="F246" s="633"/>
      <c r="G246" s="633"/>
      <c r="H246" s="633"/>
      <c r="I246" s="633"/>
      <c r="J246" s="22" t="s">
        <v>208</v>
      </c>
      <c r="K246" s="39">
        <v>14.31</v>
      </c>
      <c r="L246" s="39">
        <v>3.08</v>
      </c>
      <c r="M246" s="39">
        <v>505.87</v>
      </c>
      <c r="N246" s="39">
        <v>58.41</v>
      </c>
      <c r="O246" s="39">
        <v>4.3499999999999996</v>
      </c>
      <c r="P246" s="632">
        <v>779.79</v>
      </c>
      <c r="Q246" s="39">
        <v>42.95</v>
      </c>
      <c r="R246" s="39"/>
      <c r="S246" s="632"/>
      <c r="T246" s="39"/>
      <c r="U246" s="39"/>
      <c r="V246" s="39"/>
      <c r="W246" s="39">
        <v>834.42</v>
      </c>
      <c r="X246" s="39">
        <v>830.54</v>
      </c>
      <c r="Y246" s="39">
        <v>858.12</v>
      </c>
      <c r="Z246" s="39">
        <v>0</v>
      </c>
      <c r="AA246" s="39">
        <v>858.12</v>
      </c>
      <c r="AB246" s="40">
        <v>1</v>
      </c>
      <c r="AC246" s="40">
        <v>1</v>
      </c>
      <c r="AD246" s="40">
        <v>1</v>
      </c>
      <c r="AE246" s="40">
        <v>1</v>
      </c>
      <c r="AF246" s="39">
        <v>505.87</v>
      </c>
      <c r="AG246" s="39"/>
      <c r="AH246" s="39"/>
      <c r="AI246" s="39"/>
    </row>
    <row r="247" spans="1:35" ht="12.75" x14ac:dyDescent="0.2">
      <c r="A247" s="16"/>
      <c r="B247" s="16"/>
      <c r="C247" s="633"/>
      <c r="D247" s="633"/>
      <c r="E247" s="633"/>
      <c r="F247" s="633"/>
      <c r="G247" s="633"/>
      <c r="H247" s="633"/>
      <c r="I247" s="633"/>
      <c r="J247" s="23" t="s">
        <v>244</v>
      </c>
      <c r="K247" s="39">
        <v>126.19</v>
      </c>
      <c r="L247" s="39">
        <v>0.12</v>
      </c>
      <c r="M247" s="39">
        <v>29.46</v>
      </c>
      <c r="N247" s="39">
        <v>48.61</v>
      </c>
      <c r="O247" s="39">
        <v>3.82</v>
      </c>
      <c r="P247" s="632"/>
      <c r="Q247" s="39"/>
      <c r="R247" s="39"/>
      <c r="S247" s="632"/>
      <c r="T247" s="39">
        <v>822.74</v>
      </c>
      <c r="U247" s="39">
        <v>-0.66</v>
      </c>
      <c r="V247" s="39"/>
      <c r="W247" s="39"/>
      <c r="X247" s="39">
        <v>834.42</v>
      </c>
      <c r="Y247" s="40">
        <v>4.01</v>
      </c>
      <c r="Z247" s="40">
        <v>0</v>
      </c>
      <c r="AA247" s="39">
        <v>862.13</v>
      </c>
      <c r="AB247" s="40">
        <v>1</v>
      </c>
      <c r="AC247" s="40">
        <v>1</v>
      </c>
      <c r="AD247" s="40">
        <v>3.4409999999999998</v>
      </c>
      <c r="AE247" s="40">
        <v>3.0280800000000001</v>
      </c>
      <c r="AF247" s="39">
        <v>29.46</v>
      </c>
      <c r="AG247" s="39"/>
      <c r="AH247" s="39"/>
      <c r="AI247" s="39"/>
    </row>
    <row r="248" spans="1:35" ht="12.75" x14ac:dyDescent="0.2">
      <c r="A248" s="15">
        <v>90</v>
      </c>
      <c r="B248" s="16" t="s">
        <v>245</v>
      </c>
      <c r="C248" s="633" t="s">
        <v>246</v>
      </c>
      <c r="D248" s="633"/>
      <c r="E248" s="633"/>
      <c r="F248" s="633"/>
      <c r="G248" s="633"/>
      <c r="H248" s="633"/>
      <c r="I248" s="633"/>
      <c r="J248" s="24" t="s">
        <v>78</v>
      </c>
      <c r="K248" s="39">
        <v>14.04</v>
      </c>
      <c r="L248" s="39">
        <v>14.47</v>
      </c>
      <c r="M248" s="39">
        <v>129.29</v>
      </c>
      <c r="N248" s="39">
        <v>54.48</v>
      </c>
      <c r="O248" s="39">
        <v>3.15</v>
      </c>
      <c r="P248" s="632">
        <v>337.88</v>
      </c>
      <c r="Q248" s="39">
        <v>31.09</v>
      </c>
      <c r="R248" s="39"/>
      <c r="S248" s="632"/>
      <c r="T248" s="39"/>
      <c r="U248" s="39"/>
      <c r="V248" s="39"/>
      <c r="W248" s="39">
        <v>374.02</v>
      </c>
      <c r="X248" s="39">
        <v>371.21</v>
      </c>
      <c r="Y248" s="39">
        <v>383.54</v>
      </c>
      <c r="Z248" s="39">
        <v>0</v>
      </c>
      <c r="AA248" s="39">
        <v>383.54</v>
      </c>
      <c r="AB248" s="40">
        <v>1</v>
      </c>
      <c r="AC248" s="40">
        <v>1</v>
      </c>
      <c r="AD248" s="40">
        <v>1</v>
      </c>
      <c r="AE248" s="40">
        <v>1</v>
      </c>
      <c r="AF248" s="39">
        <v>129.29</v>
      </c>
      <c r="AG248" s="39"/>
      <c r="AH248" s="39"/>
      <c r="AI248" s="39"/>
    </row>
    <row r="249" spans="1:35" ht="12.75" x14ac:dyDescent="0.2">
      <c r="A249" s="16"/>
      <c r="B249" s="16"/>
      <c r="C249" s="633"/>
      <c r="D249" s="633"/>
      <c r="E249" s="633"/>
      <c r="F249" s="633"/>
      <c r="G249" s="633"/>
      <c r="H249" s="633"/>
      <c r="I249" s="633"/>
      <c r="J249" s="23" t="s">
        <v>247</v>
      </c>
      <c r="K249" s="39">
        <v>89.32</v>
      </c>
      <c r="L249" s="39">
        <v>2.12</v>
      </c>
      <c r="M249" s="39">
        <v>7.33</v>
      </c>
      <c r="N249" s="39">
        <v>37.07</v>
      </c>
      <c r="O249" s="39">
        <v>2.77</v>
      </c>
      <c r="P249" s="632"/>
      <c r="Q249" s="39"/>
      <c r="R249" s="39"/>
      <c r="S249" s="632"/>
      <c r="T249" s="39">
        <v>368.96999999999997</v>
      </c>
      <c r="U249" s="39">
        <v>-0.48</v>
      </c>
      <c r="V249" s="39"/>
      <c r="W249" s="39"/>
      <c r="X249" s="39">
        <v>374.02</v>
      </c>
      <c r="Y249" s="40">
        <v>2.9</v>
      </c>
      <c r="Z249" s="40">
        <v>0</v>
      </c>
      <c r="AA249" s="39">
        <v>386.44</v>
      </c>
      <c r="AB249" s="40">
        <v>1</v>
      </c>
      <c r="AC249" s="40">
        <v>1</v>
      </c>
      <c r="AD249" s="40">
        <v>3.4409999999999998</v>
      </c>
      <c r="AE249" s="40">
        <v>3.0280800000000001</v>
      </c>
      <c r="AF249" s="39">
        <v>7.33</v>
      </c>
      <c r="AG249" s="39"/>
      <c r="AH249" s="39"/>
      <c r="AI249" s="39"/>
    </row>
    <row r="250" spans="1:35" ht="12.75" x14ac:dyDescent="0.2">
      <c r="A250" s="15">
        <v>91</v>
      </c>
      <c r="B250" s="16" t="s">
        <v>248</v>
      </c>
      <c r="C250" s="633" t="s">
        <v>249</v>
      </c>
      <c r="D250" s="633"/>
      <c r="E250" s="633"/>
      <c r="F250" s="633"/>
      <c r="G250" s="633"/>
      <c r="H250" s="633"/>
      <c r="I250" s="633"/>
      <c r="J250" s="24" t="s">
        <v>78</v>
      </c>
      <c r="K250" s="39">
        <v>15.12</v>
      </c>
      <c r="L250" s="39">
        <v>1.23</v>
      </c>
      <c r="M250" s="39">
        <v>499.46</v>
      </c>
      <c r="N250" s="39">
        <v>78.540000000000006</v>
      </c>
      <c r="O250" s="39">
        <v>4.54</v>
      </c>
      <c r="P250" s="632">
        <v>810.1</v>
      </c>
      <c r="Q250" s="39">
        <v>44.83</v>
      </c>
      <c r="R250" s="39"/>
      <c r="S250" s="632"/>
      <c r="T250" s="39"/>
      <c r="U250" s="39"/>
      <c r="V250" s="39"/>
      <c r="W250" s="39">
        <v>867.06</v>
      </c>
      <c r="X250" s="39">
        <v>863.01</v>
      </c>
      <c r="Y250" s="39">
        <v>891.67</v>
      </c>
      <c r="Z250" s="39">
        <v>0</v>
      </c>
      <c r="AA250" s="39">
        <v>891.67</v>
      </c>
      <c r="AB250" s="40">
        <v>1</v>
      </c>
      <c r="AC250" s="40">
        <v>1</v>
      </c>
      <c r="AD250" s="40">
        <v>1</v>
      </c>
      <c r="AE250" s="40">
        <v>1</v>
      </c>
      <c r="AF250" s="39">
        <v>499.46</v>
      </c>
      <c r="AG250" s="39"/>
      <c r="AH250" s="39"/>
      <c r="AI250" s="39"/>
    </row>
    <row r="251" spans="1:35" ht="12.75" x14ac:dyDescent="0.2">
      <c r="A251" s="16"/>
      <c r="B251" s="16"/>
      <c r="C251" s="633"/>
      <c r="D251" s="633"/>
      <c r="E251" s="633"/>
      <c r="F251" s="633"/>
      <c r="G251" s="633"/>
      <c r="H251" s="633"/>
      <c r="I251" s="633"/>
      <c r="J251" s="23" t="s">
        <v>250</v>
      </c>
      <c r="K251" s="39">
        <v>131.85</v>
      </c>
      <c r="L251" s="39"/>
      <c r="M251" s="39">
        <v>37.04</v>
      </c>
      <c r="N251" s="39">
        <v>53.45</v>
      </c>
      <c r="O251" s="39">
        <v>3.99</v>
      </c>
      <c r="P251" s="632"/>
      <c r="Q251" s="39"/>
      <c r="R251" s="39"/>
      <c r="S251" s="632"/>
      <c r="T251" s="39">
        <v>854.93000000000006</v>
      </c>
      <c r="U251" s="39">
        <v>-0.69</v>
      </c>
      <c r="V251" s="39"/>
      <c r="W251" s="39"/>
      <c r="X251" s="39">
        <v>867.06</v>
      </c>
      <c r="Y251" s="40">
        <v>4.18</v>
      </c>
      <c r="Z251" s="40">
        <v>0</v>
      </c>
      <c r="AA251" s="39">
        <v>895.85</v>
      </c>
      <c r="AB251" s="40">
        <v>1</v>
      </c>
      <c r="AC251" s="40">
        <v>1</v>
      </c>
      <c r="AD251" s="40">
        <v>3.4409999999999998</v>
      </c>
      <c r="AE251" s="40">
        <v>3.0280800000000001</v>
      </c>
      <c r="AF251" s="39">
        <v>37.04</v>
      </c>
      <c r="AG251" s="39"/>
      <c r="AH251" s="39"/>
      <c r="AI251" s="39"/>
    </row>
    <row r="252" spans="1:35" ht="12.75" x14ac:dyDescent="0.2">
      <c r="A252" s="15">
        <v>92</v>
      </c>
      <c r="B252" s="16" t="s">
        <v>251</v>
      </c>
      <c r="C252" s="633" t="s">
        <v>252</v>
      </c>
      <c r="D252" s="633"/>
      <c r="E252" s="633"/>
      <c r="F252" s="633"/>
      <c r="G252" s="633"/>
      <c r="H252" s="633"/>
      <c r="I252" s="633"/>
      <c r="J252" s="24" t="s">
        <v>194</v>
      </c>
      <c r="K252" s="39">
        <v>69.47</v>
      </c>
      <c r="L252" s="39">
        <v>149.49</v>
      </c>
      <c r="M252" s="39">
        <v>2537.6799999999998</v>
      </c>
      <c r="N252" s="39">
        <v>281.77999999999997</v>
      </c>
      <c r="O252" s="39">
        <v>16.28</v>
      </c>
      <c r="P252" s="632">
        <v>3765.7</v>
      </c>
      <c r="Q252" s="39">
        <v>160.83000000000001</v>
      </c>
      <c r="R252" s="39"/>
      <c r="S252" s="632"/>
      <c r="T252" s="39"/>
      <c r="U252" s="39"/>
      <c r="V252" s="39"/>
      <c r="W252" s="39">
        <v>3982.95</v>
      </c>
      <c r="X252" s="39">
        <v>3968.41</v>
      </c>
      <c r="Y252" s="39">
        <v>4100.18</v>
      </c>
      <c r="Z252" s="39">
        <v>0</v>
      </c>
      <c r="AA252" s="39">
        <v>4100.18</v>
      </c>
      <c r="AB252" s="40">
        <v>1</v>
      </c>
      <c r="AC252" s="40">
        <v>1</v>
      </c>
      <c r="AD252" s="40">
        <v>1</v>
      </c>
      <c r="AE252" s="40">
        <v>1</v>
      </c>
      <c r="AF252" s="39">
        <v>2537.6799999999998</v>
      </c>
      <c r="AG252" s="39"/>
      <c r="AH252" s="39"/>
      <c r="AI252" s="39"/>
    </row>
    <row r="253" spans="1:35" ht="12.75" x14ac:dyDescent="0.2">
      <c r="A253" s="16"/>
      <c r="B253" s="16"/>
      <c r="C253" s="633"/>
      <c r="D253" s="633"/>
      <c r="E253" s="633"/>
      <c r="F253" s="633"/>
      <c r="G253" s="633"/>
      <c r="H253" s="633"/>
      <c r="I253" s="633"/>
      <c r="J253" s="23" t="s">
        <v>293</v>
      </c>
      <c r="K253" s="39">
        <v>439.27</v>
      </c>
      <c r="L253" s="39">
        <v>33.770000000000003</v>
      </c>
      <c r="M253" s="39">
        <v>135.1</v>
      </c>
      <c r="N253" s="39">
        <v>191.78</v>
      </c>
      <c r="O253" s="39">
        <v>14.32</v>
      </c>
      <c r="P253" s="632"/>
      <c r="Q253" s="39"/>
      <c r="R253" s="39"/>
      <c r="S253" s="632"/>
      <c r="T253" s="39">
        <v>3926.5299999999997</v>
      </c>
      <c r="U253" s="39">
        <v>-2.48</v>
      </c>
      <c r="V253" s="39"/>
      <c r="W253" s="39"/>
      <c r="X253" s="39">
        <v>3982.95</v>
      </c>
      <c r="Y253" s="40">
        <v>15.02</v>
      </c>
      <c r="Z253" s="40">
        <v>0</v>
      </c>
      <c r="AA253" s="39">
        <v>4115.2</v>
      </c>
      <c r="AB253" s="40">
        <v>1</v>
      </c>
      <c r="AC253" s="40">
        <v>1</v>
      </c>
      <c r="AD253" s="40">
        <v>3.4409999999999998</v>
      </c>
      <c r="AE253" s="40">
        <v>3.0280800000000001</v>
      </c>
      <c r="AF253" s="39">
        <v>135.1</v>
      </c>
      <c r="AG253" s="39"/>
      <c r="AH253" s="39"/>
      <c r="AI253" s="39"/>
    </row>
    <row r="254" spans="1:35" ht="12.75" x14ac:dyDescent="0.2">
      <c r="A254" s="15">
        <v>93</v>
      </c>
      <c r="B254" s="16" t="s">
        <v>254</v>
      </c>
      <c r="C254" s="633" t="s">
        <v>255</v>
      </c>
      <c r="D254" s="633"/>
      <c r="E254" s="633"/>
      <c r="F254" s="633"/>
      <c r="G254" s="633"/>
      <c r="H254" s="633"/>
      <c r="I254" s="633"/>
      <c r="J254" s="24" t="s">
        <v>102</v>
      </c>
      <c r="K254" s="39">
        <v>28.23</v>
      </c>
      <c r="L254" s="39">
        <v>11.57</v>
      </c>
      <c r="M254" s="39">
        <v>175.29</v>
      </c>
      <c r="N254" s="39">
        <v>154.66</v>
      </c>
      <c r="O254" s="39">
        <v>8.9600000000000009</v>
      </c>
      <c r="P254" s="632">
        <v>733.6</v>
      </c>
      <c r="Q254" s="39">
        <v>88.51</v>
      </c>
      <c r="R254" s="39"/>
      <c r="S254" s="632"/>
      <c r="T254" s="39"/>
      <c r="U254" s="39"/>
      <c r="V254" s="39"/>
      <c r="W254" s="39">
        <v>833.08</v>
      </c>
      <c r="X254" s="39">
        <v>825.08</v>
      </c>
      <c r="Y254" s="39">
        <v>852.48</v>
      </c>
      <c r="Z254" s="39">
        <v>0</v>
      </c>
      <c r="AA254" s="39">
        <v>852.48</v>
      </c>
      <c r="AB254" s="40">
        <v>1</v>
      </c>
      <c r="AC254" s="40">
        <v>1</v>
      </c>
      <c r="AD254" s="40">
        <v>1</v>
      </c>
      <c r="AE254" s="40">
        <v>1</v>
      </c>
      <c r="AF254" s="39">
        <v>175.29</v>
      </c>
      <c r="AG254" s="39"/>
      <c r="AH254" s="39"/>
      <c r="AI254" s="39"/>
    </row>
    <row r="255" spans="1:35" ht="12.75" x14ac:dyDescent="0.2">
      <c r="A255" s="16"/>
      <c r="B255" s="16"/>
      <c r="C255" s="633"/>
      <c r="D255" s="633"/>
      <c r="E255" s="633"/>
      <c r="F255" s="633"/>
      <c r="G255" s="633"/>
      <c r="H255" s="633"/>
      <c r="I255" s="633"/>
      <c r="J255" s="23" t="s">
        <v>244</v>
      </c>
      <c r="K255" s="39">
        <v>259.18</v>
      </c>
      <c r="L255" s="39">
        <v>1.1399999999999999</v>
      </c>
      <c r="M255" s="39">
        <v>10.59</v>
      </c>
      <c r="N255" s="39">
        <v>105.47</v>
      </c>
      <c r="O255" s="39">
        <v>7.88</v>
      </c>
      <c r="P255" s="632"/>
      <c r="Q255" s="39"/>
      <c r="R255" s="39"/>
      <c r="S255" s="632"/>
      <c r="T255" s="39">
        <v>822.11</v>
      </c>
      <c r="U255" s="39">
        <v>-1.36</v>
      </c>
      <c r="V255" s="39"/>
      <c r="W255" s="39"/>
      <c r="X255" s="39">
        <v>833.08</v>
      </c>
      <c r="Y255" s="40">
        <v>8.27</v>
      </c>
      <c r="Z255" s="40">
        <v>0</v>
      </c>
      <c r="AA255" s="39">
        <v>860.75</v>
      </c>
      <c r="AB255" s="40">
        <v>1</v>
      </c>
      <c r="AC255" s="40">
        <v>1</v>
      </c>
      <c r="AD255" s="40">
        <v>3.4409999999999998</v>
      </c>
      <c r="AE255" s="40">
        <v>3.0280800000000001</v>
      </c>
      <c r="AF255" s="39">
        <v>10.59</v>
      </c>
      <c r="AG255" s="39"/>
      <c r="AH255" s="39"/>
      <c r="AI255" s="39"/>
    </row>
    <row r="256" spans="1:35" ht="12.75" x14ac:dyDescent="0.2">
      <c r="A256" s="15">
        <v>94</v>
      </c>
      <c r="B256" s="16" t="s">
        <v>256</v>
      </c>
      <c r="C256" s="633" t="s">
        <v>257</v>
      </c>
      <c r="D256" s="633"/>
      <c r="E256" s="633"/>
      <c r="F256" s="633"/>
      <c r="G256" s="633"/>
      <c r="H256" s="633"/>
      <c r="I256" s="633"/>
      <c r="J256" s="24" t="s">
        <v>102</v>
      </c>
      <c r="K256" s="39"/>
      <c r="L256" s="39"/>
      <c r="M256" s="39"/>
      <c r="N256" s="39"/>
      <c r="O256" s="39"/>
      <c r="P256" s="632"/>
      <c r="Q256" s="39"/>
      <c r="R256" s="39"/>
      <c r="S256" s="632"/>
      <c r="T256" s="39"/>
      <c r="U256" s="39"/>
      <c r="V256" s="39"/>
      <c r="W256" s="39"/>
      <c r="X256" s="39"/>
      <c r="Y256" s="39"/>
      <c r="Z256" s="39">
        <v>0</v>
      </c>
      <c r="AA256" s="39"/>
      <c r="AB256" s="40">
        <v>1</v>
      </c>
      <c r="AC256" s="40">
        <v>1</v>
      </c>
      <c r="AD256" s="40">
        <v>1</v>
      </c>
      <c r="AE256" s="40">
        <v>1</v>
      </c>
      <c r="AF256" s="39"/>
      <c r="AG256" s="39"/>
      <c r="AH256" s="39">
        <v>2423.35</v>
      </c>
      <c r="AI256" s="39"/>
    </row>
    <row r="257" spans="1:35" ht="12.75" x14ac:dyDescent="0.2">
      <c r="A257" s="16"/>
      <c r="B257" s="16"/>
      <c r="C257" s="633"/>
      <c r="D257" s="633"/>
      <c r="E257" s="633"/>
      <c r="F257" s="633"/>
      <c r="G257" s="633"/>
      <c r="H257" s="633"/>
      <c r="I257" s="633"/>
      <c r="J257" s="23" t="s">
        <v>237</v>
      </c>
      <c r="K257" s="39"/>
      <c r="L257" s="39"/>
      <c r="M257" s="39"/>
      <c r="N257" s="39"/>
      <c r="O257" s="39"/>
      <c r="P257" s="632"/>
      <c r="Q257" s="39"/>
      <c r="R257" s="39"/>
      <c r="S257" s="632"/>
      <c r="T257" s="39"/>
      <c r="U257" s="39"/>
      <c r="V257" s="39"/>
      <c r="W257" s="39"/>
      <c r="X257" s="39"/>
      <c r="Y257" s="40">
        <v>0</v>
      </c>
      <c r="Z257" s="40">
        <v>0</v>
      </c>
      <c r="AA257" s="39"/>
      <c r="AB257" s="40">
        <v>1</v>
      </c>
      <c r="AC257" s="40">
        <v>1</v>
      </c>
      <c r="AD257" s="40">
        <v>3.4409999999999998</v>
      </c>
      <c r="AE257" s="40">
        <v>3.0280800000000001</v>
      </c>
      <c r="AF257" s="39"/>
      <c r="AG257" s="39"/>
      <c r="AH257" s="39"/>
      <c r="AI257" s="39"/>
    </row>
    <row r="258" spans="1:35" ht="14.1" customHeight="1" x14ac:dyDescent="0.2">
      <c r="A258" s="638" t="s">
        <v>294</v>
      </c>
      <c r="B258" s="638"/>
      <c r="C258" s="639" t="s">
        <v>295</v>
      </c>
      <c r="D258" s="639"/>
      <c r="E258" s="639"/>
      <c r="F258" s="639"/>
      <c r="G258" s="639"/>
      <c r="H258" s="639"/>
      <c r="I258" s="639"/>
      <c r="J258" s="21"/>
      <c r="K258" s="36">
        <v>7.54</v>
      </c>
      <c r="L258" s="36">
        <v>9.11</v>
      </c>
      <c r="M258" s="36">
        <v>-112.29</v>
      </c>
      <c r="N258" s="36">
        <v>34.04</v>
      </c>
      <c r="O258" s="36">
        <v>1.78</v>
      </c>
      <c r="P258" s="36">
        <v>172.89</v>
      </c>
      <c r="Q258" s="36">
        <v>17.61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193.09</v>
      </c>
      <c r="X258" s="36">
        <v>191.49</v>
      </c>
      <c r="Y258" s="37">
        <v>197.85</v>
      </c>
      <c r="Z258" s="37">
        <v>0</v>
      </c>
      <c r="AA258" s="37">
        <v>197.85</v>
      </c>
      <c r="AB258" s="38"/>
      <c r="AC258" s="38"/>
      <c r="AD258" s="38"/>
      <c r="AE258" s="38"/>
      <c r="AF258" s="36">
        <v>-112.29</v>
      </c>
      <c r="AG258" s="36">
        <v>0</v>
      </c>
      <c r="AH258" s="36">
        <v>0</v>
      </c>
      <c r="AI258" s="36">
        <v>0</v>
      </c>
    </row>
    <row r="259" spans="1:35" ht="14.1" customHeight="1" x14ac:dyDescent="0.2">
      <c r="A259" s="638"/>
      <c r="B259" s="638"/>
      <c r="C259" s="639"/>
      <c r="D259" s="639"/>
      <c r="E259" s="639"/>
      <c r="F259" s="639"/>
      <c r="G259" s="639"/>
      <c r="H259" s="639"/>
      <c r="I259" s="639"/>
      <c r="J259" s="21"/>
      <c r="K259" s="36">
        <v>47.91</v>
      </c>
      <c r="L259" s="36">
        <v>3.89</v>
      </c>
      <c r="M259" s="36">
        <v>154.57</v>
      </c>
      <c r="N259" s="36">
        <v>36.200000000000003</v>
      </c>
      <c r="O259" s="36">
        <v>1.57</v>
      </c>
      <c r="P259" s="36"/>
      <c r="Q259" s="36">
        <v>0</v>
      </c>
      <c r="R259" s="36">
        <v>0</v>
      </c>
      <c r="S259" s="36"/>
      <c r="T259" s="36">
        <v>190.5</v>
      </c>
      <c r="U259" s="36">
        <v>-0.27</v>
      </c>
      <c r="V259" s="36">
        <v>0</v>
      </c>
      <c r="W259" s="36">
        <v>0</v>
      </c>
      <c r="X259" s="36">
        <v>193.09</v>
      </c>
      <c r="Y259" s="37">
        <v>1.65</v>
      </c>
      <c r="Z259" s="37">
        <v>0</v>
      </c>
      <c r="AA259" s="37">
        <v>199.5</v>
      </c>
      <c r="AB259" s="38"/>
      <c r="AC259" s="38"/>
      <c r="AD259" s="38"/>
      <c r="AE259" s="38"/>
      <c r="AF259" s="36">
        <v>154.57</v>
      </c>
      <c r="AG259" s="36">
        <v>0</v>
      </c>
      <c r="AH259" s="36"/>
      <c r="AI259" s="36"/>
    </row>
    <row r="260" spans="1:35" ht="12.75" x14ac:dyDescent="0.2">
      <c r="A260" s="15">
        <v>95</v>
      </c>
      <c r="B260" s="16" t="s">
        <v>124</v>
      </c>
      <c r="C260" s="633" t="s">
        <v>125</v>
      </c>
      <c r="D260" s="633"/>
      <c r="E260" s="633"/>
      <c r="F260" s="633"/>
      <c r="G260" s="633"/>
      <c r="H260" s="633"/>
      <c r="I260" s="633"/>
      <c r="J260" s="22" t="s">
        <v>260</v>
      </c>
      <c r="K260" s="39">
        <v>7.54</v>
      </c>
      <c r="L260" s="39">
        <v>9.11</v>
      </c>
      <c r="M260" s="39">
        <v>-112.29</v>
      </c>
      <c r="N260" s="39">
        <v>34.04</v>
      </c>
      <c r="O260" s="39">
        <v>1.78</v>
      </c>
      <c r="P260" s="632">
        <v>172.89</v>
      </c>
      <c r="Q260" s="39">
        <v>17.61</v>
      </c>
      <c r="R260" s="39"/>
      <c r="S260" s="632"/>
      <c r="T260" s="39"/>
      <c r="U260" s="39"/>
      <c r="V260" s="39"/>
      <c r="W260" s="39">
        <v>193.09</v>
      </c>
      <c r="X260" s="39">
        <v>191.49</v>
      </c>
      <c r="Y260" s="39">
        <v>197.85</v>
      </c>
      <c r="Z260" s="39">
        <v>0</v>
      </c>
      <c r="AA260" s="39">
        <v>197.85</v>
      </c>
      <c r="AB260" s="40">
        <v>1</v>
      </c>
      <c r="AC260" s="40">
        <v>1</v>
      </c>
      <c r="AD260" s="40">
        <v>1</v>
      </c>
      <c r="AE260" s="40">
        <v>1</v>
      </c>
      <c r="AF260" s="39">
        <v>-112.29</v>
      </c>
      <c r="AG260" s="39"/>
      <c r="AH260" s="39"/>
      <c r="AI260" s="39"/>
    </row>
    <row r="261" spans="1:35" ht="12.75" x14ac:dyDescent="0.2">
      <c r="A261" s="16"/>
      <c r="B261" s="16"/>
      <c r="C261" s="633"/>
      <c r="D261" s="633"/>
      <c r="E261" s="633"/>
      <c r="F261" s="633"/>
      <c r="G261" s="633"/>
      <c r="H261" s="633"/>
      <c r="I261" s="633"/>
      <c r="J261" s="23" t="s">
        <v>279</v>
      </c>
      <c r="K261" s="39">
        <v>47.91</v>
      </c>
      <c r="L261" s="39">
        <v>3.89</v>
      </c>
      <c r="M261" s="39">
        <v>154.57</v>
      </c>
      <c r="N261" s="39">
        <v>36.200000000000003</v>
      </c>
      <c r="O261" s="39">
        <v>1.57</v>
      </c>
      <c r="P261" s="632"/>
      <c r="Q261" s="39"/>
      <c r="R261" s="39"/>
      <c r="S261" s="632"/>
      <c r="T261" s="39">
        <v>190.5</v>
      </c>
      <c r="U261" s="39">
        <v>-0.27</v>
      </c>
      <c r="V261" s="39"/>
      <c r="W261" s="39"/>
      <c r="X261" s="39">
        <v>193.09</v>
      </c>
      <c r="Y261" s="40">
        <v>1.65</v>
      </c>
      <c r="Z261" s="40">
        <v>0</v>
      </c>
      <c r="AA261" s="39">
        <v>199.5</v>
      </c>
      <c r="AB261" s="40">
        <v>1</v>
      </c>
      <c r="AC261" s="40">
        <v>1</v>
      </c>
      <c r="AD261" s="40">
        <v>3.4409999999999998</v>
      </c>
      <c r="AE261" s="40">
        <v>3.0280800000000001</v>
      </c>
      <c r="AF261" s="39">
        <v>154.57</v>
      </c>
      <c r="AG261" s="39"/>
      <c r="AH261" s="39"/>
      <c r="AI261" s="39"/>
    </row>
    <row r="262" spans="1:35" ht="12.75" x14ac:dyDescent="0.2">
      <c r="A262" s="638" t="s">
        <v>296</v>
      </c>
      <c r="B262" s="638"/>
      <c r="C262" s="639" t="s">
        <v>297</v>
      </c>
      <c r="D262" s="639"/>
      <c r="E262" s="639"/>
      <c r="F262" s="639"/>
      <c r="G262" s="639"/>
      <c r="H262" s="639"/>
      <c r="I262" s="639"/>
      <c r="J262" s="21"/>
      <c r="K262" s="36">
        <v>-11.48</v>
      </c>
      <c r="L262" s="36">
        <v>-34.450000000000003</v>
      </c>
      <c r="M262" s="36">
        <v>-1749.72</v>
      </c>
      <c r="N262" s="36">
        <v>-55.63</v>
      </c>
      <c r="O262" s="36">
        <v>-3.18</v>
      </c>
      <c r="P262" s="36">
        <v>-2108.29</v>
      </c>
      <c r="Q262" s="36">
        <v>-31.47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-2171.38</v>
      </c>
      <c r="X262" s="36">
        <v>-2168.5300000000002</v>
      </c>
      <c r="Y262" s="37">
        <v>-2240.54</v>
      </c>
      <c r="Z262" s="37">
        <v>0</v>
      </c>
      <c r="AA262" s="37">
        <v>-2240.54</v>
      </c>
      <c r="AB262" s="38"/>
      <c r="AC262" s="38"/>
      <c r="AD262" s="38"/>
      <c r="AE262" s="38"/>
      <c r="AF262" s="36">
        <v>-1749.72</v>
      </c>
      <c r="AG262" s="36">
        <v>0</v>
      </c>
      <c r="AH262" s="36">
        <v>0</v>
      </c>
      <c r="AI262" s="36">
        <v>0</v>
      </c>
    </row>
    <row r="263" spans="1:35" ht="12.75" x14ac:dyDescent="0.2">
      <c r="A263" s="638"/>
      <c r="B263" s="638"/>
      <c r="C263" s="639"/>
      <c r="D263" s="639"/>
      <c r="E263" s="639"/>
      <c r="F263" s="639"/>
      <c r="G263" s="639"/>
      <c r="H263" s="639"/>
      <c r="I263" s="639"/>
      <c r="J263" s="21"/>
      <c r="K263" s="36">
        <v>-85.37</v>
      </c>
      <c r="L263" s="36">
        <v>-7.19</v>
      </c>
      <c r="M263" s="36">
        <v>-137.28</v>
      </c>
      <c r="N263" s="36">
        <v>-39.86</v>
      </c>
      <c r="O263" s="36">
        <v>-2.8</v>
      </c>
      <c r="P263" s="36"/>
      <c r="Q263" s="36">
        <v>0</v>
      </c>
      <c r="R263" s="36">
        <v>0</v>
      </c>
      <c r="S263" s="36"/>
      <c r="T263" s="36">
        <v>-2139.7599999999998</v>
      </c>
      <c r="U263" s="36">
        <v>0.48</v>
      </c>
      <c r="V263" s="36">
        <v>0</v>
      </c>
      <c r="W263" s="36">
        <v>0</v>
      </c>
      <c r="X263" s="36">
        <v>-2171.38</v>
      </c>
      <c r="Y263" s="37">
        <v>-2.94</v>
      </c>
      <c r="Z263" s="37">
        <v>0</v>
      </c>
      <c r="AA263" s="37">
        <v>-2243.48</v>
      </c>
      <c r="AB263" s="38"/>
      <c r="AC263" s="38"/>
      <c r="AD263" s="38"/>
      <c r="AE263" s="38"/>
      <c r="AF263" s="36">
        <v>-137.28</v>
      </c>
      <c r="AG263" s="36">
        <v>0</v>
      </c>
      <c r="AH263" s="36"/>
      <c r="AI263" s="36"/>
    </row>
    <row r="264" spans="1:35" ht="12.75" x14ac:dyDescent="0.2">
      <c r="A264" s="15">
        <v>96</v>
      </c>
      <c r="B264" s="16" t="s">
        <v>234</v>
      </c>
      <c r="C264" s="633" t="s">
        <v>235</v>
      </c>
      <c r="D264" s="633"/>
      <c r="E264" s="633"/>
      <c r="F264" s="633"/>
      <c r="G264" s="633"/>
      <c r="H264" s="633"/>
      <c r="I264" s="633"/>
      <c r="J264" s="24" t="s">
        <v>78</v>
      </c>
      <c r="K264" s="39">
        <v>-11.48</v>
      </c>
      <c r="L264" s="39">
        <v>-34.450000000000003</v>
      </c>
      <c r="M264" s="39">
        <v>-1749.72</v>
      </c>
      <c r="N264" s="39">
        <v>-55.63</v>
      </c>
      <c r="O264" s="39">
        <v>-3.18</v>
      </c>
      <c r="P264" s="632">
        <v>-2108.29</v>
      </c>
      <c r="Q264" s="39">
        <v>-31.47</v>
      </c>
      <c r="R264" s="39"/>
      <c r="S264" s="632"/>
      <c r="T264" s="39"/>
      <c r="U264" s="39"/>
      <c r="V264" s="39"/>
      <c r="W264" s="39">
        <v>-2171.38</v>
      </c>
      <c r="X264" s="39">
        <v>-2168.5300000000002</v>
      </c>
      <c r="Y264" s="39">
        <v>-2240.54</v>
      </c>
      <c r="Z264" s="39">
        <v>0</v>
      </c>
      <c r="AA264" s="39">
        <v>-2240.54</v>
      </c>
      <c r="AB264" s="40">
        <v>1</v>
      </c>
      <c r="AC264" s="40">
        <v>1</v>
      </c>
      <c r="AD264" s="40">
        <v>1</v>
      </c>
      <c r="AE264" s="40">
        <v>1</v>
      </c>
      <c r="AF264" s="39">
        <v>-1749.72</v>
      </c>
      <c r="AG264" s="39"/>
      <c r="AH264" s="39"/>
      <c r="AI264" s="39"/>
    </row>
    <row r="265" spans="1:35" ht="12.75" x14ac:dyDescent="0.2">
      <c r="A265" s="16"/>
      <c r="B265" s="16"/>
      <c r="C265" s="633"/>
      <c r="D265" s="633"/>
      <c r="E265" s="633"/>
      <c r="F265" s="633"/>
      <c r="G265" s="633"/>
      <c r="H265" s="633"/>
      <c r="I265" s="633"/>
      <c r="J265" s="23" t="s">
        <v>264</v>
      </c>
      <c r="K265" s="39">
        <v>-85.37</v>
      </c>
      <c r="L265" s="39">
        <v>-7.19</v>
      </c>
      <c r="M265" s="39">
        <v>-137.28</v>
      </c>
      <c r="N265" s="39">
        <v>-39.86</v>
      </c>
      <c r="O265" s="39">
        <v>-2.8</v>
      </c>
      <c r="P265" s="632"/>
      <c r="Q265" s="39"/>
      <c r="R265" s="39"/>
      <c r="S265" s="632"/>
      <c r="T265" s="39">
        <v>-2139.7599999999998</v>
      </c>
      <c r="U265" s="39">
        <v>0.48</v>
      </c>
      <c r="V265" s="39"/>
      <c r="W265" s="39"/>
      <c r="X265" s="39">
        <v>-2171.38</v>
      </c>
      <c r="Y265" s="40">
        <v>-2.94</v>
      </c>
      <c r="Z265" s="40">
        <v>0</v>
      </c>
      <c r="AA265" s="39">
        <v>-2243.48</v>
      </c>
      <c r="AB265" s="40">
        <v>1</v>
      </c>
      <c r="AC265" s="40">
        <v>1</v>
      </c>
      <c r="AD265" s="40">
        <v>3.4409999999999998</v>
      </c>
      <c r="AE265" s="40">
        <v>3.0280800000000001</v>
      </c>
      <c r="AF265" s="39">
        <v>-137.28</v>
      </c>
      <c r="AG265" s="39"/>
      <c r="AH265" s="39"/>
      <c r="AI265" s="39"/>
    </row>
    <row r="266" spans="1:35" ht="14.1" customHeight="1" x14ac:dyDescent="0.2">
      <c r="A266" s="638" t="s">
        <v>298</v>
      </c>
      <c r="B266" s="638"/>
      <c r="C266" s="639" t="s">
        <v>299</v>
      </c>
      <c r="D266" s="639"/>
      <c r="E266" s="639"/>
      <c r="F266" s="639"/>
      <c r="G266" s="639"/>
      <c r="H266" s="639"/>
      <c r="I266" s="639"/>
      <c r="J266" s="21"/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7">
        <v>0</v>
      </c>
      <c r="Z266" s="37">
        <v>0</v>
      </c>
      <c r="AA266" s="37">
        <v>0</v>
      </c>
      <c r="AB266" s="38"/>
      <c r="AC266" s="38"/>
      <c r="AD266" s="38"/>
      <c r="AE266" s="38"/>
      <c r="AF266" s="36">
        <v>0</v>
      </c>
      <c r="AG266" s="36">
        <v>0</v>
      </c>
      <c r="AH266" s="36">
        <v>-2423.35</v>
      </c>
      <c r="AI266" s="36">
        <v>0</v>
      </c>
    </row>
    <row r="267" spans="1:35" ht="14.1" customHeight="1" x14ac:dyDescent="0.2">
      <c r="A267" s="638"/>
      <c r="B267" s="638"/>
      <c r="C267" s="639"/>
      <c r="D267" s="639"/>
      <c r="E267" s="639"/>
      <c r="F267" s="639"/>
      <c r="G267" s="639"/>
      <c r="H267" s="639"/>
      <c r="I267" s="639"/>
      <c r="J267" s="21"/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/>
      <c r="Q267" s="36">
        <v>0</v>
      </c>
      <c r="R267" s="36">
        <v>0</v>
      </c>
      <c r="S267" s="36"/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7">
        <v>0</v>
      </c>
      <c r="Z267" s="37">
        <v>0</v>
      </c>
      <c r="AA267" s="37">
        <v>0</v>
      </c>
      <c r="AB267" s="38"/>
      <c r="AC267" s="38"/>
      <c r="AD267" s="38"/>
      <c r="AE267" s="38"/>
      <c r="AF267" s="36">
        <v>0</v>
      </c>
      <c r="AG267" s="36">
        <v>0</v>
      </c>
      <c r="AH267" s="36"/>
      <c r="AI267" s="36"/>
    </row>
    <row r="268" spans="1:35" ht="12.75" x14ac:dyDescent="0.2">
      <c r="A268" s="15">
        <v>97</v>
      </c>
      <c r="B268" s="16" t="s">
        <v>256</v>
      </c>
      <c r="C268" s="633" t="s">
        <v>257</v>
      </c>
      <c r="D268" s="633"/>
      <c r="E268" s="633"/>
      <c r="F268" s="633"/>
      <c r="G268" s="633"/>
      <c r="H268" s="633"/>
      <c r="I268" s="633"/>
      <c r="J268" s="24" t="s">
        <v>102</v>
      </c>
      <c r="K268" s="39"/>
      <c r="L268" s="39"/>
      <c r="M268" s="39"/>
      <c r="N268" s="39"/>
      <c r="O268" s="39"/>
      <c r="P268" s="632"/>
      <c r="Q268" s="39"/>
      <c r="R268" s="39"/>
      <c r="S268" s="632"/>
      <c r="T268" s="39"/>
      <c r="U268" s="39"/>
      <c r="V268" s="39"/>
      <c r="W268" s="39"/>
      <c r="X268" s="39"/>
      <c r="Y268" s="39"/>
      <c r="Z268" s="39">
        <v>0</v>
      </c>
      <c r="AA268" s="39"/>
      <c r="AB268" s="40">
        <v>1</v>
      </c>
      <c r="AC268" s="40">
        <v>1</v>
      </c>
      <c r="AD268" s="40">
        <v>1</v>
      </c>
      <c r="AE268" s="40">
        <v>1</v>
      </c>
      <c r="AF268" s="39"/>
      <c r="AG268" s="39"/>
      <c r="AH268" s="39">
        <v>-2423.35</v>
      </c>
      <c r="AI268" s="39"/>
    </row>
    <row r="269" spans="1:35" ht="12.75" x14ac:dyDescent="0.2">
      <c r="A269" s="16"/>
      <c r="B269" s="16"/>
      <c r="C269" s="633"/>
      <c r="D269" s="633"/>
      <c r="E269" s="633"/>
      <c r="F269" s="633"/>
      <c r="G269" s="633"/>
      <c r="H269" s="633"/>
      <c r="I269" s="633"/>
      <c r="J269" s="23" t="s">
        <v>284</v>
      </c>
      <c r="K269" s="39"/>
      <c r="L269" s="39"/>
      <c r="M269" s="39"/>
      <c r="N269" s="39"/>
      <c r="O269" s="39"/>
      <c r="P269" s="632"/>
      <c r="Q269" s="39"/>
      <c r="R269" s="39"/>
      <c r="S269" s="632"/>
      <c r="T269" s="39"/>
      <c r="U269" s="39"/>
      <c r="V269" s="39"/>
      <c r="W269" s="39"/>
      <c r="X269" s="39"/>
      <c r="Y269" s="40">
        <v>0</v>
      </c>
      <c r="Z269" s="40">
        <v>0</v>
      </c>
      <c r="AA269" s="39"/>
      <c r="AB269" s="40">
        <v>1</v>
      </c>
      <c r="AC269" s="40">
        <v>1</v>
      </c>
      <c r="AD269" s="40">
        <v>3.4409999999999998</v>
      </c>
      <c r="AE269" s="40">
        <v>3.0280800000000001</v>
      </c>
      <c r="AF269" s="39"/>
      <c r="AG269" s="39"/>
      <c r="AH269" s="39"/>
      <c r="AI269" s="39"/>
    </row>
    <row r="270" spans="1:35" ht="12.75" x14ac:dyDescent="0.2">
      <c r="A270" s="635" t="s">
        <v>300</v>
      </c>
      <c r="B270" s="635"/>
      <c r="C270" s="637" t="s">
        <v>301</v>
      </c>
      <c r="D270" s="637"/>
      <c r="E270" s="637"/>
      <c r="F270" s="637"/>
      <c r="G270" s="637"/>
      <c r="H270" s="637"/>
      <c r="I270" s="637"/>
      <c r="J270" s="20"/>
      <c r="K270" s="33">
        <v>850.15</v>
      </c>
      <c r="L270" s="33">
        <v>11968</v>
      </c>
      <c r="M270" s="33">
        <v>23599.749999999996</v>
      </c>
      <c r="N270" s="33">
        <v>5091.83</v>
      </c>
      <c r="O270" s="33">
        <v>262.21000000000004</v>
      </c>
      <c r="P270" s="33">
        <v>56710.100000000006</v>
      </c>
      <c r="Q270" s="33">
        <v>2590.79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60150.47</v>
      </c>
      <c r="X270" s="33">
        <v>59916.28</v>
      </c>
      <c r="Y270" s="34">
        <v>61905.830000000009</v>
      </c>
      <c r="Z270" s="34">
        <v>0</v>
      </c>
      <c r="AA270" s="34">
        <v>61905.830000000009</v>
      </c>
      <c r="AB270" s="35"/>
      <c r="AC270" s="35"/>
      <c r="AD270" s="35"/>
      <c r="AE270" s="35"/>
      <c r="AF270" s="33">
        <v>23599.749999999996</v>
      </c>
      <c r="AG270" s="33">
        <v>0</v>
      </c>
      <c r="AH270" s="33">
        <v>0</v>
      </c>
      <c r="AI270" s="33"/>
    </row>
    <row r="271" spans="1:35" ht="12.75" x14ac:dyDescent="0.2">
      <c r="A271" s="635"/>
      <c r="B271" s="635"/>
      <c r="C271" s="637"/>
      <c r="D271" s="637"/>
      <c r="E271" s="637"/>
      <c r="F271" s="637"/>
      <c r="G271" s="637"/>
      <c r="H271" s="637"/>
      <c r="I271" s="637"/>
      <c r="J271" s="20"/>
      <c r="K271" s="33">
        <v>4629.58</v>
      </c>
      <c r="L271" s="33">
        <v>2990.4</v>
      </c>
      <c r="M271" s="33">
        <v>5589.29</v>
      </c>
      <c r="N271" s="33">
        <v>5338.7</v>
      </c>
      <c r="O271" s="33">
        <v>230.74</v>
      </c>
      <c r="P271" s="33"/>
      <c r="Q271" s="33">
        <v>0</v>
      </c>
      <c r="R271" s="33">
        <v>0</v>
      </c>
      <c r="S271" s="33"/>
      <c r="T271" s="33">
        <v>59300.89</v>
      </c>
      <c r="U271" s="33">
        <v>-39.93</v>
      </c>
      <c r="V271" s="33">
        <v>0</v>
      </c>
      <c r="W271" s="33">
        <v>0</v>
      </c>
      <c r="X271" s="33">
        <v>60150.47</v>
      </c>
      <c r="Y271" s="34">
        <v>241.97000000000003</v>
      </c>
      <c r="Z271" s="34">
        <v>0</v>
      </c>
      <c r="AA271" s="34">
        <v>62147.799999999996</v>
      </c>
      <c r="AB271" s="35"/>
      <c r="AC271" s="35"/>
      <c r="AD271" s="35"/>
      <c r="AE271" s="35"/>
      <c r="AF271" s="33">
        <v>1466.45</v>
      </c>
      <c r="AG271" s="33">
        <v>0</v>
      </c>
      <c r="AH271" s="33">
        <v>0</v>
      </c>
      <c r="AI271" s="33"/>
    </row>
    <row r="272" spans="1:35" ht="14.1" customHeight="1" x14ac:dyDescent="0.2">
      <c r="A272" s="638" t="s">
        <v>302</v>
      </c>
      <c r="B272" s="638"/>
      <c r="C272" s="639" t="s">
        <v>303</v>
      </c>
      <c r="D272" s="639"/>
      <c r="E272" s="639"/>
      <c r="F272" s="639"/>
      <c r="G272" s="639"/>
      <c r="H272" s="639"/>
      <c r="I272" s="639"/>
      <c r="J272" s="21"/>
      <c r="K272" s="36">
        <v>850.15</v>
      </c>
      <c r="L272" s="36">
        <v>11968</v>
      </c>
      <c r="M272" s="36">
        <v>23599.749999999996</v>
      </c>
      <c r="N272" s="36">
        <v>5091.83</v>
      </c>
      <c r="O272" s="36">
        <v>262.21000000000004</v>
      </c>
      <c r="P272" s="36">
        <v>56710.100000000006</v>
      </c>
      <c r="Q272" s="36">
        <v>2590.79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60150.47</v>
      </c>
      <c r="X272" s="36">
        <v>59916.28</v>
      </c>
      <c r="Y272" s="37">
        <v>61905.830000000009</v>
      </c>
      <c r="Z272" s="37">
        <v>0</v>
      </c>
      <c r="AA272" s="37">
        <v>61905.830000000009</v>
      </c>
      <c r="AB272" s="38"/>
      <c r="AC272" s="38"/>
      <c r="AD272" s="38"/>
      <c r="AE272" s="38"/>
      <c r="AF272" s="36">
        <v>23599.749999999996</v>
      </c>
      <c r="AG272" s="36">
        <v>0</v>
      </c>
      <c r="AH272" s="36">
        <v>0</v>
      </c>
      <c r="AI272" s="36">
        <v>0</v>
      </c>
    </row>
    <row r="273" spans="1:35" ht="14.1" customHeight="1" x14ac:dyDescent="0.2">
      <c r="A273" s="638"/>
      <c r="B273" s="638"/>
      <c r="C273" s="639"/>
      <c r="D273" s="639"/>
      <c r="E273" s="639"/>
      <c r="F273" s="639"/>
      <c r="G273" s="639"/>
      <c r="H273" s="639"/>
      <c r="I273" s="639"/>
      <c r="J273" s="21"/>
      <c r="K273" s="36">
        <v>4629.58</v>
      </c>
      <c r="L273" s="36">
        <v>2990.4</v>
      </c>
      <c r="M273" s="36">
        <v>5589.29</v>
      </c>
      <c r="N273" s="36">
        <v>5338.7</v>
      </c>
      <c r="O273" s="36">
        <v>230.74</v>
      </c>
      <c r="P273" s="36"/>
      <c r="Q273" s="36">
        <v>0</v>
      </c>
      <c r="R273" s="36">
        <v>0</v>
      </c>
      <c r="S273" s="36"/>
      <c r="T273" s="36">
        <v>59300.89</v>
      </c>
      <c r="U273" s="36">
        <v>-39.93</v>
      </c>
      <c r="V273" s="36">
        <v>0</v>
      </c>
      <c r="W273" s="36">
        <v>0</v>
      </c>
      <c r="X273" s="36">
        <v>60150.47</v>
      </c>
      <c r="Y273" s="37">
        <v>241.97000000000003</v>
      </c>
      <c r="Z273" s="37">
        <v>0</v>
      </c>
      <c r="AA273" s="37">
        <v>62147.799999999996</v>
      </c>
      <c r="AB273" s="38"/>
      <c r="AC273" s="38"/>
      <c r="AD273" s="38"/>
      <c r="AE273" s="38"/>
      <c r="AF273" s="36">
        <v>1466.45</v>
      </c>
      <c r="AG273" s="36">
        <v>0</v>
      </c>
      <c r="AH273" s="36"/>
      <c r="AI273" s="36"/>
    </row>
    <row r="274" spans="1:35" ht="12.75" x14ac:dyDescent="0.2">
      <c r="A274" s="15">
        <v>98</v>
      </c>
      <c r="B274" s="16" t="s">
        <v>304</v>
      </c>
      <c r="C274" s="633" t="s">
        <v>305</v>
      </c>
      <c r="D274" s="633"/>
      <c r="E274" s="633"/>
      <c r="F274" s="633"/>
      <c r="G274" s="633"/>
      <c r="H274" s="633"/>
      <c r="I274" s="633"/>
      <c r="J274" s="24" t="s">
        <v>306</v>
      </c>
      <c r="K274" s="39">
        <v>90.66</v>
      </c>
      <c r="L274" s="39">
        <v>500.04</v>
      </c>
      <c r="M274" s="39"/>
      <c r="N274" s="39">
        <v>447.55</v>
      </c>
      <c r="O274" s="39">
        <v>23.43</v>
      </c>
      <c r="P274" s="632">
        <v>2024.11</v>
      </c>
      <c r="Q274" s="39">
        <v>231.54</v>
      </c>
      <c r="R274" s="39"/>
      <c r="S274" s="632"/>
      <c r="T274" s="39"/>
      <c r="U274" s="39"/>
      <c r="V274" s="39"/>
      <c r="W274" s="39">
        <v>2285.91</v>
      </c>
      <c r="X274" s="39">
        <v>2264.9899999999998</v>
      </c>
      <c r="Y274" s="39">
        <v>2340.1999999999998</v>
      </c>
      <c r="Z274" s="39">
        <v>0</v>
      </c>
      <c r="AA274" s="39">
        <v>2340.1999999999998</v>
      </c>
      <c r="AB274" s="40">
        <v>1</v>
      </c>
      <c r="AC274" s="40">
        <v>1</v>
      </c>
      <c r="AD274" s="40">
        <v>1</v>
      </c>
      <c r="AE274" s="40">
        <v>1</v>
      </c>
      <c r="AF274" s="39"/>
      <c r="AG274" s="39"/>
      <c r="AH274" s="39"/>
      <c r="AI274" s="39"/>
    </row>
    <row r="275" spans="1:35" ht="12.75" x14ac:dyDescent="0.2">
      <c r="A275" s="16"/>
      <c r="B275" s="16"/>
      <c r="C275" s="633"/>
      <c r="D275" s="633"/>
      <c r="E275" s="633"/>
      <c r="F275" s="633"/>
      <c r="G275" s="633"/>
      <c r="H275" s="633"/>
      <c r="I275" s="633"/>
      <c r="J275" s="23" t="s">
        <v>307</v>
      </c>
      <c r="K275" s="39">
        <v>556.53</v>
      </c>
      <c r="L275" s="39">
        <v>124.46</v>
      </c>
      <c r="M275" s="39"/>
      <c r="N275" s="39">
        <v>475.94</v>
      </c>
      <c r="O275" s="39">
        <v>20.62</v>
      </c>
      <c r="P275" s="632"/>
      <c r="Q275" s="39"/>
      <c r="R275" s="39"/>
      <c r="S275" s="632"/>
      <c r="T275" s="39">
        <v>2255.65</v>
      </c>
      <c r="U275" s="39">
        <v>-3.57</v>
      </c>
      <c r="V275" s="39"/>
      <c r="W275" s="39"/>
      <c r="X275" s="39">
        <v>2285.91</v>
      </c>
      <c r="Y275" s="40">
        <v>21.61</v>
      </c>
      <c r="Z275" s="40">
        <v>0</v>
      </c>
      <c r="AA275" s="39">
        <v>2361.81</v>
      </c>
      <c r="AB275" s="40">
        <v>1</v>
      </c>
      <c r="AC275" s="40">
        <v>1</v>
      </c>
      <c r="AD275" s="40">
        <v>3.4409999999999998</v>
      </c>
      <c r="AE275" s="40">
        <v>3.0280800000000001</v>
      </c>
      <c r="AF275" s="39"/>
      <c r="AG275" s="39"/>
      <c r="AH275" s="39"/>
      <c r="AI275" s="39"/>
    </row>
    <row r="276" spans="1:35" ht="12.75" x14ac:dyDescent="0.2">
      <c r="A276" s="15">
        <v>99</v>
      </c>
      <c r="B276" s="16" t="s">
        <v>304</v>
      </c>
      <c r="C276" s="633" t="s">
        <v>308</v>
      </c>
      <c r="D276" s="633"/>
      <c r="E276" s="633"/>
      <c r="F276" s="633"/>
      <c r="G276" s="633"/>
      <c r="H276" s="633"/>
      <c r="I276" s="633"/>
      <c r="J276" s="24" t="s">
        <v>309</v>
      </c>
      <c r="K276" s="39">
        <v>56.76</v>
      </c>
      <c r="L276" s="39">
        <v>355.88</v>
      </c>
      <c r="M276" s="39">
        <v>339.35</v>
      </c>
      <c r="N276" s="39">
        <v>288.16000000000003</v>
      </c>
      <c r="O276" s="39">
        <v>15.09</v>
      </c>
      <c r="P276" s="632">
        <v>1595.78</v>
      </c>
      <c r="Q276" s="39">
        <v>149.08000000000001</v>
      </c>
      <c r="R276" s="39"/>
      <c r="S276" s="632"/>
      <c r="T276" s="39"/>
      <c r="U276" s="39"/>
      <c r="V276" s="39"/>
      <c r="W276" s="39">
        <v>1768.73</v>
      </c>
      <c r="X276" s="39">
        <v>1755.25</v>
      </c>
      <c r="Y276" s="39">
        <v>1813.53</v>
      </c>
      <c r="Z276" s="39">
        <v>0</v>
      </c>
      <c r="AA276" s="39">
        <v>1813.53</v>
      </c>
      <c r="AB276" s="40">
        <v>1</v>
      </c>
      <c r="AC276" s="40">
        <v>1</v>
      </c>
      <c r="AD276" s="40">
        <v>1</v>
      </c>
      <c r="AE276" s="40">
        <v>1</v>
      </c>
      <c r="AF276" s="39">
        <v>339.35</v>
      </c>
      <c r="AG276" s="39"/>
      <c r="AH276" s="39"/>
      <c r="AI276" s="39"/>
    </row>
    <row r="277" spans="1:35" ht="12.75" x14ac:dyDescent="0.2">
      <c r="A277" s="16"/>
      <c r="B277" s="16"/>
      <c r="C277" s="633"/>
      <c r="D277" s="633"/>
      <c r="E277" s="633"/>
      <c r="F277" s="633"/>
      <c r="G277" s="633"/>
      <c r="H277" s="633"/>
      <c r="I277" s="633"/>
      <c r="J277" s="23" t="s">
        <v>310</v>
      </c>
      <c r="K277" s="39">
        <v>263.11</v>
      </c>
      <c r="L277" s="39">
        <v>175.36</v>
      </c>
      <c r="M277" s="39">
        <v>14.46</v>
      </c>
      <c r="N277" s="39">
        <v>306.45</v>
      </c>
      <c r="O277" s="39">
        <v>13.28</v>
      </c>
      <c r="P277" s="632"/>
      <c r="Q277" s="39"/>
      <c r="R277" s="39"/>
      <c r="S277" s="632"/>
      <c r="T277" s="39">
        <v>1744.86</v>
      </c>
      <c r="U277" s="39">
        <v>-2.2999999999999998</v>
      </c>
      <c r="V277" s="39"/>
      <c r="W277" s="39"/>
      <c r="X277" s="39">
        <v>1768.73</v>
      </c>
      <c r="Y277" s="40">
        <v>13.93</v>
      </c>
      <c r="Z277" s="40">
        <v>0</v>
      </c>
      <c r="AA277" s="39">
        <v>1827.46</v>
      </c>
      <c r="AB277" s="40">
        <v>1</v>
      </c>
      <c r="AC277" s="40">
        <v>1</v>
      </c>
      <c r="AD277" s="40">
        <v>3.4409999999999998</v>
      </c>
      <c r="AE277" s="40">
        <v>3.0280800000000001</v>
      </c>
      <c r="AF277" s="39">
        <v>14.46</v>
      </c>
      <c r="AG277" s="39"/>
      <c r="AH277" s="39"/>
      <c r="AI277" s="39"/>
    </row>
    <row r="278" spans="1:35" ht="12.75" x14ac:dyDescent="0.2">
      <c r="A278" s="15">
        <v>100</v>
      </c>
      <c r="B278" s="16" t="s">
        <v>304</v>
      </c>
      <c r="C278" s="633" t="s">
        <v>311</v>
      </c>
      <c r="D278" s="633"/>
      <c r="E278" s="633"/>
      <c r="F278" s="633"/>
      <c r="G278" s="633"/>
      <c r="H278" s="633"/>
      <c r="I278" s="633"/>
      <c r="J278" s="24" t="s">
        <v>306</v>
      </c>
      <c r="K278" s="39">
        <v>323.83</v>
      </c>
      <c r="L278" s="39">
        <v>4318.5600000000004</v>
      </c>
      <c r="M278" s="39">
        <v>20341.96</v>
      </c>
      <c r="N278" s="39">
        <v>2146.35</v>
      </c>
      <c r="O278" s="39">
        <v>107.91</v>
      </c>
      <c r="P278" s="632">
        <v>32613.119999999999</v>
      </c>
      <c r="Q278" s="39">
        <v>1066.2</v>
      </c>
      <c r="R278" s="39"/>
      <c r="S278" s="632"/>
      <c r="T278" s="39"/>
      <c r="U278" s="39"/>
      <c r="V278" s="39"/>
      <c r="W278" s="39">
        <v>34168.080000000002</v>
      </c>
      <c r="X278" s="39">
        <v>34071.699999999997</v>
      </c>
      <c r="Y278" s="39">
        <v>35203.07</v>
      </c>
      <c r="Z278" s="39">
        <v>0</v>
      </c>
      <c r="AA278" s="39">
        <v>35203.07</v>
      </c>
      <c r="AB278" s="40">
        <v>1</v>
      </c>
      <c r="AC278" s="40">
        <v>1</v>
      </c>
      <c r="AD278" s="40">
        <v>1</v>
      </c>
      <c r="AE278" s="40">
        <v>1</v>
      </c>
      <c r="AF278" s="39">
        <v>20341.96</v>
      </c>
      <c r="AG278" s="39"/>
      <c r="AH278" s="39"/>
      <c r="AI278" s="39"/>
    </row>
    <row r="279" spans="1:35" ht="12.75" x14ac:dyDescent="0.2">
      <c r="A279" s="16"/>
      <c r="B279" s="16"/>
      <c r="C279" s="633"/>
      <c r="D279" s="633"/>
      <c r="E279" s="633"/>
      <c r="F279" s="633"/>
      <c r="G279" s="633"/>
      <c r="H279" s="633"/>
      <c r="I279" s="633"/>
      <c r="J279" s="23" t="s">
        <v>312</v>
      </c>
      <c r="K279" s="39">
        <v>2133.5300000000002</v>
      </c>
      <c r="L279" s="39">
        <v>1002.35</v>
      </c>
      <c r="M279" s="39">
        <v>1258.1600000000001</v>
      </c>
      <c r="N279" s="39">
        <v>2211.69</v>
      </c>
      <c r="O279" s="39">
        <v>94.96</v>
      </c>
      <c r="P279" s="632"/>
      <c r="Q279" s="39"/>
      <c r="R279" s="39"/>
      <c r="S279" s="632"/>
      <c r="T279" s="39">
        <v>33679.32</v>
      </c>
      <c r="U279" s="39">
        <v>-16.43</v>
      </c>
      <c r="V279" s="39"/>
      <c r="W279" s="39"/>
      <c r="X279" s="39">
        <v>34168.080000000002</v>
      </c>
      <c r="Y279" s="40">
        <v>99.58</v>
      </c>
      <c r="Z279" s="40">
        <v>0</v>
      </c>
      <c r="AA279" s="39">
        <v>35302.65</v>
      </c>
      <c r="AB279" s="40">
        <v>1</v>
      </c>
      <c r="AC279" s="40">
        <v>1</v>
      </c>
      <c r="AD279" s="40">
        <v>3.4409999999999998</v>
      </c>
      <c r="AE279" s="40">
        <v>3.0280800000000001</v>
      </c>
      <c r="AF279" s="39">
        <v>1258.1600000000001</v>
      </c>
      <c r="AG279" s="39"/>
      <c r="AH279" s="39"/>
      <c r="AI279" s="39"/>
    </row>
    <row r="280" spans="1:35" ht="12.75" x14ac:dyDescent="0.2">
      <c r="A280" s="15">
        <v>101</v>
      </c>
      <c r="B280" s="16" t="s">
        <v>304</v>
      </c>
      <c r="C280" s="633" t="s">
        <v>313</v>
      </c>
      <c r="D280" s="633"/>
      <c r="E280" s="633"/>
      <c r="F280" s="633"/>
      <c r="G280" s="633"/>
      <c r="H280" s="633"/>
      <c r="I280" s="633"/>
      <c r="J280" s="24" t="s">
        <v>102</v>
      </c>
      <c r="K280" s="39">
        <v>43.42</v>
      </c>
      <c r="L280" s="39">
        <v>208.19</v>
      </c>
      <c r="M280" s="39">
        <v>2916.64</v>
      </c>
      <c r="N280" s="39">
        <v>208</v>
      </c>
      <c r="O280" s="39">
        <v>10.97</v>
      </c>
      <c r="P280" s="632">
        <v>4040.89</v>
      </c>
      <c r="Q280" s="39">
        <v>108.35</v>
      </c>
      <c r="R280" s="39"/>
      <c r="S280" s="632"/>
      <c r="T280" s="39"/>
      <c r="U280" s="39"/>
      <c r="V280" s="39"/>
      <c r="W280" s="39">
        <v>4209.8100000000004</v>
      </c>
      <c r="X280" s="39">
        <v>4200.01</v>
      </c>
      <c r="Y280" s="39">
        <v>4339.47</v>
      </c>
      <c r="Z280" s="39">
        <v>0</v>
      </c>
      <c r="AA280" s="39">
        <v>4339.47</v>
      </c>
      <c r="AB280" s="40">
        <v>1</v>
      </c>
      <c r="AC280" s="40">
        <v>1</v>
      </c>
      <c r="AD280" s="40">
        <v>1</v>
      </c>
      <c r="AE280" s="40">
        <v>1</v>
      </c>
      <c r="AF280" s="39">
        <v>2916.64</v>
      </c>
      <c r="AG280" s="39"/>
      <c r="AH280" s="39"/>
      <c r="AI280" s="39"/>
    </row>
    <row r="281" spans="1:35" ht="12.75" x14ac:dyDescent="0.2">
      <c r="A281" s="16"/>
      <c r="B281" s="16"/>
      <c r="C281" s="633"/>
      <c r="D281" s="633"/>
      <c r="E281" s="633"/>
      <c r="F281" s="633"/>
      <c r="G281" s="633"/>
      <c r="H281" s="633"/>
      <c r="I281" s="633"/>
      <c r="J281" s="23" t="s">
        <v>237</v>
      </c>
      <c r="K281" s="39">
        <v>280.73</v>
      </c>
      <c r="L281" s="39">
        <v>37.96</v>
      </c>
      <c r="M281" s="39">
        <v>190.9</v>
      </c>
      <c r="N281" s="39">
        <v>215.81</v>
      </c>
      <c r="O281" s="39">
        <v>9.65</v>
      </c>
      <c r="P281" s="632"/>
      <c r="Q281" s="39"/>
      <c r="R281" s="39"/>
      <c r="S281" s="632"/>
      <c r="T281" s="39">
        <v>4149.24</v>
      </c>
      <c r="U281" s="39">
        <v>-1.67</v>
      </c>
      <c r="V281" s="39"/>
      <c r="W281" s="39"/>
      <c r="X281" s="39">
        <v>4209.8100000000004</v>
      </c>
      <c r="Y281" s="40">
        <v>10.130000000000001</v>
      </c>
      <c r="Z281" s="40">
        <v>0</v>
      </c>
      <c r="AA281" s="39">
        <v>4349.6000000000004</v>
      </c>
      <c r="AB281" s="40">
        <v>1</v>
      </c>
      <c r="AC281" s="40">
        <v>1</v>
      </c>
      <c r="AD281" s="40">
        <v>3.4409999999999998</v>
      </c>
      <c r="AE281" s="40">
        <v>3.0280800000000001</v>
      </c>
      <c r="AF281" s="39">
        <v>190.9</v>
      </c>
      <c r="AG281" s="39"/>
      <c r="AH281" s="39"/>
      <c r="AI281" s="39"/>
    </row>
    <row r="282" spans="1:35" ht="12.75" x14ac:dyDescent="0.2">
      <c r="A282" s="15">
        <v>102</v>
      </c>
      <c r="B282" s="16" t="s">
        <v>314</v>
      </c>
      <c r="C282" s="633" t="s">
        <v>315</v>
      </c>
      <c r="D282" s="633"/>
      <c r="E282" s="633"/>
      <c r="F282" s="633"/>
      <c r="G282" s="633"/>
      <c r="H282" s="633"/>
      <c r="I282" s="633"/>
      <c r="J282" s="24" t="s">
        <v>156</v>
      </c>
      <c r="K282" s="39">
        <v>39.11</v>
      </c>
      <c r="L282" s="39">
        <v>767.83</v>
      </c>
      <c r="M282" s="39">
        <v>0.21</v>
      </c>
      <c r="N282" s="39">
        <v>233.33</v>
      </c>
      <c r="O282" s="39">
        <v>12.22</v>
      </c>
      <c r="P282" s="632">
        <v>1915.94</v>
      </c>
      <c r="Q282" s="39">
        <v>120.72</v>
      </c>
      <c r="R282" s="39"/>
      <c r="S282" s="632"/>
      <c r="T282" s="39"/>
      <c r="U282" s="39"/>
      <c r="V282" s="39"/>
      <c r="W282" s="39">
        <v>2065.35</v>
      </c>
      <c r="X282" s="39">
        <v>2054.44</v>
      </c>
      <c r="Y282" s="39">
        <v>2122.66</v>
      </c>
      <c r="Z282" s="39">
        <v>0</v>
      </c>
      <c r="AA282" s="39">
        <v>2122.66</v>
      </c>
      <c r="AB282" s="40">
        <v>1</v>
      </c>
      <c r="AC282" s="40">
        <v>1</v>
      </c>
      <c r="AD282" s="40">
        <v>1</v>
      </c>
      <c r="AE282" s="40">
        <v>1</v>
      </c>
      <c r="AF282" s="39">
        <v>0.21</v>
      </c>
      <c r="AG282" s="39"/>
      <c r="AH282" s="39"/>
      <c r="AI282" s="39"/>
    </row>
    <row r="283" spans="1:35" ht="12.75" x14ac:dyDescent="0.2">
      <c r="A283" s="16"/>
      <c r="B283" s="16"/>
      <c r="C283" s="633"/>
      <c r="D283" s="633"/>
      <c r="E283" s="633"/>
      <c r="F283" s="633"/>
      <c r="G283" s="633"/>
      <c r="H283" s="633"/>
      <c r="I283" s="633"/>
      <c r="J283" s="23" t="s">
        <v>316</v>
      </c>
      <c r="K283" s="39">
        <v>162.62</v>
      </c>
      <c r="L283" s="39">
        <v>192.44</v>
      </c>
      <c r="M283" s="39">
        <v>480.82</v>
      </c>
      <c r="N283" s="39">
        <v>248.16</v>
      </c>
      <c r="O283" s="39">
        <v>10.75</v>
      </c>
      <c r="P283" s="632"/>
      <c r="Q283" s="39"/>
      <c r="R283" s="39"/>
      <c r="S283" s="632"/>
      <c r="T283" s="39">
        <v>2036.66</v>
      </c>
      <c r="U283" s="39">
        <v>-1.86</v>
      </c>
      <c r="V283" s="39"/>
      <c r="W283" s="39"/>
      <c r="X283" s="39">
        <v>2065.35</v>
      </c>
      <c r="Y283" s="40">
        <v>11.27</v>
      </c>
      <c r="Z283" s="40">
        <v>0</v>
      </c>
      <c r="AA283" s="39">
        <v>2133.9299999999998</v>
      </c>
      <c r="AB283" s="40">
        <v>1</v>
      </c>
      <c r="AC283" s="40">
        <v>1</v>
      </c>
      <c r="AD283" s="40">
        <v>3.4409999999999998</v>
      </c>
      <c r="AE283" s="40">
        <v>3.0280800000000001</v>
      </c>
      <c r="AF283" s="39">
        <v>0.34</v>
      </c>
      <c r="AG283" s="39"/>
      <c r="AH283" s="39"/>
      <c r="AI283" s="39"/>
    </row>
    <row r="284" spans="1:35" ht="12.75" x14ac:dyDescent="0.2">
      <c r="A284" s="15">
        <v>103</v>
      </c>
      <c r="B284" s="16" t="s">
        <v>314</v>
      </c>
      <c r="C284" s="633" t="s">
        <v>317</v>
      </c>
      <c r="D284" s="633"/>
      <c r="E284" s="633"/>
      <c r="F284" s="633"/>
      <c r="G284" s="633"/>
      <c r="H284" s="633"/>
      <c r="I284" s="633"/>
      <c r="J284" s="24" t="s">
        <v>156</v>
      </c>
      <c r="K284" s="39">
        <v>296.37</v>
      </c>
      <c r="L284" s="39">
        <v>5817.5</v>
      </c>
      <c r="M284" s="39">
        <v>1.59</v>
      </c>
      <c r="N284" s="39">
        <v>1768.44</v>
      </c>
      <c r="O284" s="39">
        <v>92.59</v>
      </c>
      <c r="P284" s="632">
        <v>14520.26</v>
      </c>
      <c r="Q284" s="39">
        <v>914.9</v>
      </c>
      <c r="R284" s="39"/>
      <c r="S284" s="632"/>
      <c r="T284" s="39"/>
      <c r="U284" s="39"/>
      <c r="V284" s="39"/>
      <c r="W284" s="39">
        <v>15652.59</v>
      </c>
      <c r="X284" s="39">
        <v>15569.89</v>
      </c>
      <c r="Y284" s="39">
        <v>16086.9</v>
      </c>
      <c r="Z284" s="39">
        <v>0</v>
      </c>
      <c r="AA284" s="39">
        <v>16086.9</v>
      </c>
      <c r="AB284" s="40">
        <v>1</v>
      </c>
      <c r="AC284" s="40">
        <v>1</v>
      </c>
      <c r="AD284" s="40">
        <v>1</v>
      </c>
      <c r="AE284" s="40">
        <v>1</v>
      </c>
      <c r="AF284" s="39">
        <v>1.59</v>
      </c>
      <c r="AG284" s="39"/>
      <c r="AH284" s="39"/>
      <c r="AI284" s="39"/>
    </row>
    <row r="285" spans="1:35" ht="12.75" x14ac:dyDescent="0.2">
      <c r="A285" s="16"/>
      <c r="B285" s="16"/>
      <c r="C285" s="633"/>
      <c r="D285" s="633"/>
      <c r="E285" s="633"/>
      <c r="F285" s="633"/>
      <c r="G285" s="633"/>
      <c r="H285" s="633"/>
      <c r="I285" s="633"/>
      <c r="J285" s="23" t="s">
        <v>318</v>
      </c>
      <c r="K285" s="39">
        <v>1233.06</v>
      </c>
      <c r="L285" s="39">
        <v>1457.83</v>
      </c>
      <c r="M285" s="39">
        <v>3644.95</v>
      </c>
      <c r="N285" s="39">
        <v>1880.65</v>
      </c>
      <c r="O285" s="39">
        <v>81.48</v>
      </c>
      <c r="P285" s="632"/>
      <c r="Q285" s="39"/>
      <c r="R285" s="39"/>
      <c r="S285" s="632"/>
      <c r="T285" s="39">
        <v>15435.16</v>
      </c>
      <c r="U285" s="39">
        <v>-14.1</v>
      </c>
      <c r="V285" s="39"/>
      <c r="W285" s="39"/>
      <c r="X285" s="39">
        <v>15652.59</v>
      </c>
      <c r="Y285" s="40">
        <v>85.45</v>
      </c>
      <c r="Z285" s="40">
        <v>0</v>
      </c>
      <c r="AA285" s="39">
        <v>16172.35</v>
      </c>
      <c r="AB285" s="40">
        <v>1</v>
      </c>
      <c r="AC285" s="40">
        <v>1</v>
      </c>
      <c r="AD285" s="40">
        <v>3.4409999999999998</v>
      </c>
      <c r="AE285" s="40">
        <v>3.0280800000000001</v>
      </c>
      <c r="AF285" s="39">
        <v>2.59</v>
      </c>
      <c r="AG285" s="39"/>
      <c r="AH285" s="39"/>
      <c r="AI285" s="39"/>
    </row>
    <row r="286" spans="1:35" ht="12.75" x14ac:dyDescent="0.2">
      <c r="A286" s="635" t="s">
        <v>319</v>
      </c>
      <c r="B286" s="635"/>
      <c r="C286" s="637" t="s">
        <v>320</v>
      </c>
      <c r="D286" s="637"/>
      <c r="E286" s="637"/>
      <c r="F286" s="637"/>
      <c r="G286" s="637"/>
      <c r="H286" s="637"/>
      <c r="I286" s="637"/>
      <c r="J286" s="20"/>
      <c r="K286" s="33">
        <v>1024.2</v>
      </c>
      <c r="L286" s="33">
        <v>1848.2500000000002</v>
      </c>
      <c r="M286" s="33">
        <v>28757.64</v>
      </c>
      <c r="N286" s="33">
        <v>6292.1100000000006</v>
      </c>
      <c r="O286" s="33">
        <v>329.74</v>
      </c>
      <c r="P286" s="33">
        <v>55444.89</v>
      </c>
      <c r="Q286" s="33">
        <v>3258.2400000000007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59533.48</v>
      </c>
      <c r="X286" s="33">
        <v>59238.939999999995</v>
      </c>
      <c r="Y286" s="34">
        <v>61206.020000000004</v>
      </c>
      <c r="Z286" s="34">
        <v>0</v>
      </c>
      <c r="AA286" s="34">
        <v>61206.020000000004</v>
      </c>
      <c r="AB286" s="35"/>
      <c r="AC286" s="35"/>
      <c r="AD286" s="35"/>
      <c r="AE286" s="35"/>
      <c r="AF286" s="33">
        <v>28757.64</v>
      </c>
      <c r="AG286" s="33">
        <v>0</v>
      </c>
      <c r="AH286" s="33">
        <v>0</v>
      </c>
      <c r="AI286" s="33"/>
    </row>
    <row r="287" spans="1:35" ht="12.75" x14ac:dyDescent="0.2">
      <c r="A287" s="635"/>
      <c r="B287" s="635"/>
      <c r="C287" s="637"/>
      <c r="D287" s="637"/>
      <c r="E287" s="637"/>
      <c r="F287" s="637"/>
      <c r="G287" s="637"/>
      <c r="H287" s="637"/>
      <c r="I287" s="637"/>
      <c r="J287" s="20"/>
      <c r="K287" s="33">
        <v>9172.6799999999985</v>
      </c>
      <c r="L287" s="33">
        <v>410.40999999999997</v>
      </c>
      <c r="M287" s="33">
        <v>2230.2100000000005</v>
      </c>
      <c r="N287" s="33">
        <v>6524.0800000000008</v>
      </c>
      <c r="O287" s="33">
        <v>290.18</v>
      </c>
      <c r="P287" s="33"/>
      <c r="Q287" s="33">
        <v>0</v>
      </c>
      <c r="R287" s="33">
        <v>0</v>
      </c>
      <c r="S287" s="33"/>
      <c r="T287" s="33">
        <v>58703.130000000005</v>
      </c>
      <c r="U287" s="33">
        <v>-50.199999999999989</v>
      </c>
      <c r="V287" s="33">
        <v>0</v>
      </c>
      <c r="W287" s="33">
        <v>0</v>
      </c>
      <c r="X287" s="33">
        <v>59533.48</v>
      </c>
      <c r="Y287" s="34">
        <v>304.32</v>
      </c>
      <c r="Z287" s="34">
        <v>0</v>
      </c>
      <c r="AA287" s="34">
        <v>61510.34</v>
      </c>
      <c r="AB287" s="35"/>
      <c r="AC287" s="35"/>
      <c r="AD287" s="35"/>
      <c r="AE287" s="35"/>
      <c r="AF287" s="33">
        <v>2230.2100000000005</v>
      </c>
      <c r="AG287" s="33">
        <v>0</v>
      </c>
      <c r="AH287" s="33">
        <v>0</v>
      </c>
      <c r="AI287" s="33"/>
    </row>
    <row r="288" spans="1:35" ht="12.75" x14ac:dyDescent="0.2">
      <c r="A288" s="638" t="s">
        <v>321</v>
      </c>
      <c r="B288" s="638"/>
      <c r="C288" s="639" t="s">
        <v>322</v>
      </c>
      <c r="D288" s="639"/>
      <c r="E288" s="639"/>
      <c r="F288" s="639"/>
      <c r="G288" s="639"/>
      <c r="H288" s="639"/>
      <c r="I288" s="639"/>
      <c r="J288" s="21"/>
      <c r="K288" s="36">
        <v>1026.32</v>
      </c>
      <c r="L288" s="36">
        <v>1848.2500000000002</v>
      </c>
      <c r="M288" s="36">
        <v>28799.86</v>
      </c>
      <c r="N288" s="36">
        <v>6299.31</v>
      </c>
      <c r="O288" s="36">
        <v>330.38</v>
      </c>
      <c r="P288" s="36">
        <v>55524.47</v>
      </c>
      <c r="Q288" s="36">
        <v>3264.6100000000006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59620.62</v>
      </c>
      <c r="X288" s="36">
        <v>59325.499999999993</v>
      </c>
      <c r="Y288" s="37">
        <v>61295.450000000004</v>
      </c>
      <c r="Z288" s="37">
        <v>0</v>
      </c>
      <c r="AA288" s="37">
        <v>61295.450000000004</v>
      </c>
      <c r="AB288" s="38"/>
      <c r="AC288" s="38"/>
      <c r="AD288" s="38"/>
      <c r="AE288" s="38"/>
      <c r="AF288" s="36">
        <v>28799.86</v>
      </c>
      <c r="AG288" s="36">
        <v>0</v>
      </c>
      <c r="AH288" s="36">
        <v>0</v>
      </c>
      <c r="AI288" s="36">
        <v>0</v>
      </c>
    </row>
    <row r="289" spans="1:35" ht="12.75" x14ac:dyDescent="0.2">
      <c r="A289" s="638"/>
      <c r="B289" s="638"/>
      <c r="C289" s="639"/>
      <c r="D289" s="639"/>
      <c r="E289" s="639"/>
      <c r="F289" s="639"/>
      <c r="G289" s="639"/>
      <c r="H289" s="639"/>
      <c r="I289" s="639"/>
      <c r="J289" s="21"/>
      <c r="K289" s="36">
        <v>9191.4199999999983</v>
      </c>
      <c r="L289" s="36">
        <v>410.40999999999997</v>
      </c>
      <c r="M289" s="36">
        <v>2233.4300000000003</v>
      </c>
      <c r="N289" s="36">
        <v>6531.0700000000006</v>
      </c>
      <c r="O289" s="36">
        <v>290.75</v>
      </c>
      <c r="P289" s="36"/>
      <c r="Q289" s="36">
        <v>0</v>
      </c>
      <c r="R289" s="36">
        <v>0</v>
      </c>
      <c r="S289" s="36"/>
      <c r="T289" s="36">
        <v>58789.08</v>
      </c>
      <c r="U289" s="36">
        <v>-50.29999999999999</v>
      </c>
      <c r="V289" s="36">
        <v>0</v>
      </c>
      <c r="W289" s="36">
        <v>0</v>
      </c>
      <c r="X289" s="36">
        <v>59620.62</v>
      </c>
      <c r="Y289" s="37">
        <v>304.92</v>
      </c>
      <c r="Z289" s="37">
        <v>0</v>
      </c>
      <c r="AA289" s="37">
        <v>61600.369999999995</v>
      </c>
      <c r="AB289" s="38"/>
      <c r="AC289" s="38"/>
      <c r="AD289" s="38"/>
      <c r="AE289" s="38"/>
      <c r="AF289" s="36">
        <v>2233.4300000000003</v>
      </c>
      <c r="AG289" s="36">
        <v>0</v>
      </c>
      <c r="AH289" s="36"/>
      <c r="AI289" s="36"/>
    </row>
    <row r="290" spans="1:35" ht="12.75" x14ac:dyDescent="0.2">
      <c r="A290" s="15">
        <v>104</v>
      </c>
      <c r="B290" s="16" t="s">
        <v>323</v>
      </c>
      <c r="C290" s="633" t="s">
        <v>324</v>
      </c>
      <c r="D290" s="633"/>
      <c r="E290" s="633"/>
      <c r="F290" s="633"/>
      <c r="G290" s="633"/>
      <c r="H290" s="633"/>
      <c r="I290" s="633"/>
      <c r="J290" s="24" t="s">
        <v>156</v>
      </c>
      <c r="K290" s="39">
        <v>104.07</v>
      </c>
      <c r="L290" s="39">
        <v>310.87</v>
      </c>
      <c r="M290" s="39"/>
      <c r="N290" s="39">
        <v>540.59</v>
      </c>
      <c r="O290" s="39">
        <v>28.3</v>
      </c>
      <c r="P290" s="632">
        <v>2220.54</v>
      </c>
      <c r="Q290" s="39">
        <v>279.67</v>
      </c>
      <c r="R290" s="39"/>
      <c r="S290" s="632"/>
      <c r="T290" s="39"/>
      <c r="U290" s="39"/>
      <c r="V290" s="39"/>
      <c r="W290" s="39">
        <v>2533.4</v>
      </c>
      <c r="X290" s="39">
        <v>2508.12</v>
      </c>
      <c r="Y290" s="39">
        <v>2591.4</v>
      </c>
      <c r="Z290" s="39">
        <v>0</v>
      </c>
      <c r="AA290" s="39">
        <v>2591.4</v>
      </c>
      <c r="AB290" s="40">
        <v>1</v>
      </c>
      <c r="AC290" s="40">
        <v>1</v>
      </c>
      <c r="AD290" s="40">
        <v>1</v>
      </c>
      <c r="AE290" s="40">
        <v>1</v>
      </c>
      <c r="AF290" s="39"/>
      <c r="AG290" s="39"/>
      <c r="AH290" s="39"/>
      <c r="AI290" s="39"/>
    </row>
    <row r="291" spans="1:35" ht="12.75" x14ac:dyDescent="0.2">
      <c r="A291" s="16"/>
      <c r="B291" s="16"/>
      <c r="C291" s="633"/>
      <c r="D291" s="633"/>
      <c r="E291" s="633"/>
      <c r="F291" s="633"/>
      <c r="G291" s="633"/>
      <c r="H291" s="633"/>
      <c r="I291" s="633"/>
      <c r="J291" s="23" t="s">
        <v>325</v>
      </c>
      <c r="K291" s="39">
        <v>740.99</v>
      </c>
      <c r="L291" s="39">
        <v>81.569999999999993</v>
      </c>
      <c r="M291" s="39"/>
      <c r="N291" s="39">
        <v>574.88</v>
      </c>
      <c r="O291" s="39">
        <v>24.91</v>
      </c>
      <c r="P291" s="632"/>
      <c r="Q291" s="39"/>
      <c r="R291" s="39"/>
      <c r="S291" s="632"/>
      <c r="T291" s="39">
        <v>2500.21</v>
      </c>
      <c r="U291" s="39">
        <v>-4.3099999999999996</v>
      </c>
      <c r="V291" s="39"/>
      <c r="W291" s="39"/>
      <c r="X291" s="39">
        <v>2533.4</v>
      </c>
      <c r="Y291" s="40">
        <v>26.12</v>
      </c>
      <c r="Z291" s="40">
        <v>0</v>
      </c>
      <c r="AA291" s="39">
        <v>2617.52</v>
      </c>
      <c r="AB291" s="40">
        <v>1</v>
      </c>
      <c r="AC291" s="40">
        <v>1</v>
      </c>
      <c r="AD291" s="40">
        <v>3.4409999999999998</v>
      </c>
      <c r="AE291" s="40">
        <v>3.0280800000000001</v>
      </c>
      <c r="AF291" s="39"/>
      <c r="AG291" s="39"/>
      <c r="AH291" s="39"/>
      <c r="AI291" s="39"/>
    </row>
    <row r="292" spans="1:35" ht="12.75" x14ac:dyDescent="0.2">
      <c r="A292" s="15">
        <v>105</v>
      </c>
      <c r="B292" s="16" t="s">
        <v>323</v>
      </c>
      <c r="C292" s="633" t="s">
        <v>324</v>
      </c>
      <c r="D292" s="633"/>
      <c r="E292" s="633"/>
      <c r="F292" s="633"/>
      <c r="G292" s="633"/>
      <c r="H292" s="633"/>
      <c r="I292" s="633"/>
      <c r="J292" s="24" t="s">
        <v>156</v>
      </c>
      <c r="K292" s="39">
        <v>13.54</v>
      </c>
      <c r="L292" s="39">
        <v>50.09</v>
      </c>
      <c r="M292" s="39"/>
      <c r="N292" s="39">
        <v>70.349999999999994</v>
      </c>
      <c r="O292" s="39">
        <v>3.68</v>
      </c>
      <c r="P292" s="632">
        <v>295.81</v>
      </c>
      <c r="Q292" s="39">
        <v>36.39</v>
      </c>
      <c r="R292" s="39"/>
      <c r="S292" s="632"/>
      <c r="T292" s="39"/>
      <c r="U292" s="39"/>
      <c r="V292" s="39"/>
      <c r="W292" s="39">
        <v>336.62</v>
      </c>
      <c r="X292" s="39">
        <v>333.33</v>
      </c>
      <c r="Y292" s="39">
        <v>344.4</v>
      </c>
      <c r="Z292" s="39">
        <v>0</v>
      </c>
      <c r="AA292" s="39">
        <v>344.4</v>
      </c>
      <c r="AB292" s="40">
        <v>1</v>
      </c>
      <c r="AC292" s="40">
        <v>1</v>
      </c>
      <c r="AD292" s="40">
        <v>1</v>
      </c>
      <c r="AE292" s="40">
        <v>1</v>
      </c>
      <c r="AF292" s="39"/>
      <c r="AG292" s="39"/>
      <c r="AH292" s="39"/>
      <c r="AI292" s="39"/>
    </row>
    <row r="293" spans="1:35" ht="12.75" x14ac:dyDescent="0.2">
      <c r="A293" s="16"/>
      <c r="B293" s="16"/>
      <c r="C293" s="633"/>
      <c r="D293" s="633"/>
      <c r="E293" s="633"/>
      <c r="F293" s="633"/>
      <c r="G293" s="633"/>
      <c r="H293" s="633"/>
      <c r="I293" s="633"/>
      <c r="J293" s="23" t="s">
        <v>326</v>
      </c>
      <c r="K293" s="39">
        <v>93.64</v>
      </c>
      <c r="L293" s="39">
        <v>13.4</v>
      </c>
      <c r="M293" s="39"/>
      <c r="N293" s="39">
        <v>74.81</v>
      </c>
      <c r="O293" s="39">
        <v>3.24</v>
      </c>
      <c r="P293" s="632"/>
      <c r="Q293" s="39"/>
      <c r="R293" s="39"/>
      <c r="S293" s="632"/>
      <c r="T293" s="39">
        <v>332.2</v>
      </c>
      <c r="U293" s="39">
        <v>-0.56000000000000005</v>
      </c>
      <c r="V293" s="39"/>
      <c r="W293" s="39"/>
      <c r="X293" s="39">
        <v>336.62</v>
      </c>
      <c r="Y293" s="40">
        <v>3.4</v>
      </c>
      <c r="Z293" s="40">
        <v>0</v>
      </c>
      <c r="AA293" s="39">
        <v>347.8</v>
      </c>
      <c r="AB293" s="40">
        <v>1</v>
      </c>
      <c r="AC293" s="40">
        <v>1</v>
      </c>
      <c r="AD293" s="40">
        <v>3.4409999999999998</v>
      </c>
      <c r="AE293" s="40">
        <v>3.0280800000000001</v>
      </c>
      <c r="AF293" s="39"/>
      <c r="AG293" s="39"/>
      <c r="AH293" s="39"/>
      <c r="AI293" s="39"/>
    </row>
    <row r="294" spans="1:35" ht="12.75" x14ac:dyDescent="0.2">
      <c r="A294" s="15">
        <v>106</v>
      </c>
      <c r="B294" s="16" t="s">
        <v>327</v>
      </c>
      <c r="C294" s="633" t="s">
        <v>328</v>
      </c>
      <c r="D294" s="633"/>
      <c r="E294" s="633"/>
      <c r="F294" s="633"/>
      <c r="G294" s="633"/>
      <c r="H294" s="633"/>
      <c r="I294" s="633"/>
      <c r="J294" s="24" t="s">
        <v>329</v>
      </c>
      <c r="K294" s="39">
        <v>163.13</v>
      </c>
      <c r="L294" s="39"/>
      <c r="M294" s="39">
        <v>6777.36</v>
      </c>
      <c r="N294" s="39">
        <v>977.01</v>
      </c>
      <c r="O294" s="39">
        <v>51.15</v>
      </c>
      <c r="P294" s="632">
        <v>10697.8</v>
      </c>
      <c r="Q294" s="39">
        <v>505.45</v>
      </c>
      <c r="R294" s="39"/>
      <c r="S294" s="632"/>
      <c r="T294" s="39"/>
      <c r="U294" s="39"/>
      <c r="V294" s="39"/>
      <c r="W294" s="39">
        <v>11363.51</v>
      </c>
      <c r="X294" s="39">
        <v>11317.81</v>
      </c>
      <c r="Y294" s="39">
        <v>11693.63</v>
      </c>
      <c r="Z294" s="39">
        <v>0</v>
      </c>
      <c r="AA294" s="39">
        <v>11693.63</v>
      </c>
      <c r="AB294" s="40">
        <v>1</v>
      </c>
      <c r="AC294" s="40">
        <v>1</v>
      </c>
      <c r="AD294" s="40">
        <v>1</v>
      </c>
      <c r="AE294" s="40">
        <v>1</v>
      </c>
      <c r="AF294" s="39">
        <v>6777.36</v>
      </c>
      <c r="AG294" s="39"/>
      <c r="AH294" s="39"/>
      <c r="AI294" s="39"/>
    </row>
    <row r="295" spans="1:35" ht="12.75" x14ac:dyDescent="0.2">
      <c r="A295" s="16"/>
      <c r="B295" s="16"/>
      <c r="C295" s="633"/>
      <c r="D295" s="633"/>
      <c r="E295" s="633"/>
      <c r="F295" s="633"/>
      <c r="G295" s="633"/>
      <c r="H295" s="633"/>
      <c r="I295" s="633"/>
      <c r="J295" s="23" t="s">
        <v>330</v>
      </c>
      <c r="K295" s="39">
        <v>1486.63</v>
      </c>
      <c r="L295" s="39"/>
      <c r="M295" s="39">
        <v>321.62</v>
      </c>
      <c r="N295" s="39">
        <v>1039.01</v>
      </c>
      <c r="O295" s="39">
        <v>45.02</v>
      </c>
      <c r="P295" s="632"/>
      <c r="Q295" s="39"/>
      <c r="R295" s="39"/>
      <c r="S295" s="632"/>
      <c r="T295" s="39">
        <v>11203.25</v>
      </c>
      <c r="U295" s="39">
        <v>-7.79</v>
      </c>
      <c r="V295" s="39"/>
      <c r="W295" s="39"/>
      <c r="X295" s="39">
        <v>11363.51</v>
      </c>
      <c r="Y295" s="40">
        <v>47.22</v>
      </c>
      <c r="Z295" s="40">
        <v>0</v>
      </c>
      <c r="AA295" s="39">
        <v>11740.85</v>
      </c>
      <c r="AB295" s="40">
        <v>1</v>
      </c>
      <c r="AC295" s="40">
        <v>1</v>
      </c>
      <c r="AD295" s="40">
        <v>3.4409999999999998</v>
      </c>
      <c r="AE295" s="40">
        <v>3.0280800000000001</v>
      </c>
      <c r="AF295" s="39">
        <v>321.62</v>
      </c>
      <c r="AG295" s="39"/>
      <c r="AH295" s="39"/>
      <c r="AI295" s="39"/>
    </row>
    <row r="296" spans="1:35" ht="12.75" x14ac:dyDescent="0.2">
      <c r="A296" s="15">
        <v>107</v>
      </c>
      <c r="B296" s="16" t="s">
        <v>323</v>
      </c>
      <c r="C296" s="633" t="s">
        <v>324</v>
      </c>
      <c r="D296" s="633"/>
      <c r="E296" s="633"/>
      <c r="F296" s="633"/>
      <c r="G296" s="633"/>
      <c r="H296" s="633"/>
      <c r="I296" s="633"/>
      <c r="J296" s="24" t="s">
        <v>156</v>
      </c>
      <c r="K296" s="39">
        <v>18.13</v>
      </c>
      <c r="L296" s="39">
        <v>202.69</v>
      </c>
      <c r="M296" s="39"/>
      <c r="N296" s="39">
        <v>77.569999999999993</v>
      </c>
      <c r="O296" s="39">
        <v>4.0599999999999996</v>
      </c>
      <c r="P296" s="632">
        <v>435.13</v>
      </c>
      <c r="Q296" s="39">
        <v>40.130000000000003</v>
      </c>
      <c r="R296" s="39"/>
      <c r="S296" s="632"/>
      <c r="T296" s="39"/>
      <c r="U296" s="39"/>
      <c r="V296" s="39"/>
      <c r="W296" s="39">
        <v>481.77</v>
      </c>
      <c r="X296" s="39">
        <v>478.15</v>
      </c>
      <c r="Y296" s="39">
        <v>494.03</v>
      </c>
      <c r="Z296" s="39">
        <v>0</v>
      </c>
      <c r="AA296" s="39">
        <v>494.03</v>
      </c>
      <c r="AB296" s="40">
        <v>1</v>
      </c>
      <c r="AC296" s="40">
        <v>1</v>
      </c>
      <c r="AD296" s="40">
        <v>1</v>
      </c>
      <c r="AE296" s="40">
        <v>1</v>
      </c>
      <c r="AF296" s="39"/>
      <c r="AG296" s="39"/>
      <c r="AH296" s="39"/>
      <c r="AI296" s="39"/>
    </row>
    <row r="297" spans="1:35" ht="12.75" x14ac:dyDescent="0.2">
      <c r="A297" s="16"/>
      <c r="B297" s="16"/>
      <c r="C297" s="633"/>
      <c r="D297" s="633"/>
      <c r="E297" s="633"/>
      <c r="F297" s="633"/>
      <c r="G297" s="633"/>
      <c r="H297" s="633"/>
      <c r="I297" s="633"/>
      <c r="J297" s="23" t="s">
        <v>331</v>
      </c>
      <c r="K297" s="39">
        <v>64.75</v>
      </c>
      <c r="L297" s="39">
        <v>53.29</v>
      </c>
      <c r="M297" s="39"/>
      <c r="N297" s="39">
        <v>82.49</v>
      </c>
      <c r="O297" s="39">
        <v>3.57</v>
      </c>
      <c r="P297" s="632"/>
      <c r="Q297" s="39"/>
      <c r="R297" s="39"/>
      <c r="S297" s="632"/>
      <c r="T297" s="39">
        <v>475.26</v>
      </c>
      <c r="U297" s="39">
        <v>-0.62</v>
      </c>
      <c r="V297" s="39"/>
      <c r="W297" s="39"/>
      <c r="X297" s="39">
        <v>481.77</v>
      </c>
      <c r="Y297" s="40">
        <v>3.74</v>
      </c>
      <c r="Z297" s="40">
        <v>0</v>
      </c>
      <c r="AA297" s="39">
        <v>497.77</v>
      </c>
      <c r="AB297" s="40">
        <v>1</v>
      </c>
      <c r="AC297" s="40">
        <v>1</v>
      </c>
      <c r="AD297" s="40">
        <v>3.4409999999999998</v>
      </c>
      <c r="AE297" s="40">
        <v>3.0280800000000001</v>
      </c>
      <c r="AF297" s="39"/>
      <c r="AG297" s="39"/>
      <c r="AH297" s="39"/>
      <c r="AI297" s="39"/>
    </row>
    <row r="298" spans="1:35" ht="12.75" x14ac:dyDescent="0.2">
      <c r="A298" s="15">
        <v>108</v>
      </c>
      <c r="B298" s="16" t="s">
        <v>323</v>
      </c>
      <c r="C298" s="633" t="s">
        <v>324</v>
      </c>
      <c r="D298" s="633"/>
      <c r="E298" s="633"/>
      <c r="F298" s="633"/>
      <c r="G298" s="633"/>
      <c r="H298" s="633"/>
      <c r="I298" s="633"/>
      <c r="J298" s="24" t="s">
        <v>156</v>
      </c>
      <c r="K298" s="39">
        <v>0.28999999999999998</v>
      </c>
      <c r="L298" s="39">
        <v>3.1</v>
      </c>
      <c r="M298" s="39"/>
      <c r="N298" s="39">
        <v>1.2</v>
      </c>
      <c r="O298" s="39">
        <v>0.06</v>
      </c>
      <c r="P298" s="632">
        <v>6.72</v>
      </c>
      <c r="Q298" s="39">
        <v>0.62</v>
      </c>
      <c r="R298" s="39"/>
      <c r="S298" s="632"/>
      <c r="T298" s="39"/>
      <c r="U298" s="39"/>
      <c r="V298" s="39"/>
      <c r="W298" s="39">
        <v>7.44</v>
      </c>
      <c r="X298" s="39">
        <v>7.38</v>
      </c>
      <c r="Y298" s="39">
        <v>7.63</v>
      </c>
      <c r="Z298" s="39">
        <v>0</v>
      </c>
      <c r="AA298" s="39">
        <v>7.63</v>
      </c>
      <c r="AB298" s="40">
        <v>1</v>
      </c>
      <c r="AC298" s="40">
        <v>1</v>
      </c>
      <c r="AD298" s="40">
        <v>1</v>
      </c>
      <c r="AE298" s="40">
        <v>1</v>
      </c>
      <c r="AF298" s="39"/>
      <c r="AG298" s="39"/>
      <c r="AH298" s="39"/>
      <c r="AI298" s="39"/>
    </row>
    <row r="299" spans="1:35" ht="12.75" x14ac:dyDescent="0.2">
      <c r="A299" s="16"/>
      <c r="B299" s="16"/>
      <c r="C299" s="633"/>
      <c r="D299" s="633"/>
      <c r="E299" s="633"/>
      <c r="F299" s="633"/>
      <c r="G299" s="633"/>
      <c r="H299" s="633"/>
      <c r="I299" s="633"/>
      <c r="J299" s="23" t="s">
        <v>332</v>
      </c>
      <c r="K299" s="39">
        <v>1.02</v>
      </c>
      <c r="L299" s="39">
        <v>0.81</v>
      </c>
      <c r="M299" s="39"/>
      <c r="N299" s="39">
        <v>1.28</v>
      </c>
      <c r="O299" s="39">
        <v>0.06</v>
      </c>
      <c r="P299" s="632"/>
      <c r="Q299" s="39"/>
      <c r="R299" s="39"/>
      <c r="S299" s="632"/>
      <c r="T299" s="39">
        <v>7.34</v>
      </c>
      <c r="U299" s="39">
        <v>-0.01</v>
      </c>
      <c r="V299" s="39"/>
      <c r="W299" s="39"/>
      <c r="X299" s="39">
        <v>7.44</v>
      </c>
      <c r="Y299" s="40">
        <v>0.06</v>
      </c>
      <c r="Z299" s="40">
        <v>0</v>
      </c>
      <c r="AA299" s="39">
        <v>7.69</v>
      </c>
      <c r="AB299" s="40">
        <v>1</v>
      </c>
      <c r="AC299" s="40">
        <v>1</v>
      </c>
      <c r="AD299" s="40">
        <v>3.4409999999999998</v>
      </c>
      <c r="AE299" s="40">
        <v>3.0280800000000001</v>
      </c>
      <c r="AF299" s="39"/>
      <c r="AG299" s="39"/>
      <c r="AH299" s="39"/>
      <c r="AI299" s="39"/>
    </row>
    <row r="300" spans="1:35" ht="12.75" x14ac:dyDescent="0.2">
      <c r="A300" s="15">
        <v>109</v>
      </c>
      <c r="B300" s="16" t="s">
        <v>333</v>
      </c>
      <c r="C300" s="633" t="s">
        <v>334</v>
      </c>
      <c r="D300" s="633"/>
      <c r="E300" s="633"/>
      <c r="F300" s="633"/>
      <c r="G300" s="633"/>
      <c r="H300" s="633"/>
      <c r="I300" s="633"/>
      <c r="J300" s="24" t="s">
        <v>335</v>
      </c>
      <c r="K300" s="39">
        <v>678.26</v>
      </c>
      <c r="L300" s="39">
        <v>971.58</v>
      </c>
      <c r="M300" s="39">
        <v>21452.9</v>
      </c>
      <c r="N300" s="39">
        <v>4363.21</v>
      </c>
      <c r="O300" s="39">
        <v>227.85</v>
      </c>
      <c r="P300" s="632">
        <v>40089.18</v>
      </c>
      <c r="Q300" s="39">
        <v>2251.34</v>
      </c>
      <c r="R300" s="39"/>
      <c r="S300" s="632"/>
      <c r="T300" s="39"/>
      <c r="U300" s="39"/>
      <c r="V300" s="39"/>
      <c r="W300" s="39">
        <v>42940.94</v>
      </c>
      <c r="X300" s="39">
        <v>42737.42</v>
      </c>
      <c r="Y300" s="39">
        <v>44156.54</v>
      </c>
      <c r="Z300" s="39">
        <v>0</v>
      </c>
      <c r="AA300" s="39">
        <v>44156.54</v>
      </c>
      <c r="AB300" s="40">
        <v>1</v>
      </c>
      <c r="AC300" s="40">
        <v>1</v>
      </c>
      <c r="AD300" s="40">
        <v>1</v>
      </c>
      <c r="AE300" s="40">
        <v>1</v>
      </c>
      <c r="AF300" s="39">
        <v>21452.9</v>
      </c>
      <c r="AG300" s="39"/>
      <c r="AH300" s="39"/>
      <c r="AI300" s="39"/>
    </row>
    <row r="301" spans="1:35" ht="12.75" x14ac:dyDescent="0.2">
      <c r="A301" s="16"/>
      <c r="B301" s="16"/>
      <c r="C301" s="633"/>
      <c r="D301" s="633"/>
      <c r="E301" s="633"/>
      <c r="F301" s="633"/>
      <c r="G301" s="633"/>
      <c r="H301" s="633"/>
      <c r="I301" s="633"/>
      <c r="J301" s="23" t="s">
        <v>336</v>
      </c>
      <c r="K301" s="39">
        <v>6410.96</v>
      </c>
      <c r="L301" s="39">
        <v>210.63</v>
      </c>
      <c r="M301" s="39">
        <v>1869.49</v>
      </c>
      <c r="N301" s="39">
        <v>4592.68</v>
      </c>
      <c r="O301" s="39">
        <v>200.51</v>
      </c>
      <c r="P301" s="632"/>
      <c r="Q301" s="39"/>
      <c r="R301" s="39"/>
      <c r="S301" s="632"/>
      <c r="T301" s="39">
        <v>42340.520000000004</v>
      </c>
      <c r="U301" s="39">
        <v>-34.69</v>
      </c>
      <c r="V301" s="39"/>
      <c r="W301" s="39"/>
      <c r="X301" s="39">
        <v>42940.94</v>
      </c>
      <c r="Y301" s="40">
        <v>210.28</v>
      </c>
      <c r="Z301" s="40">
        <v>0</v>
      </c>
      <c r="AA301" s="39">
        <v>44366.82</v>
      </c>
      <c r="AB301" s="40">
        <v>1</v>
      </c>
      <c r="AC301" s="40">
        <v>1</v>
      </c>
      <c r="AD301" s="40">
        <v>3.4409999999999998</v>
      </c>
      <c r="AE301" s="40">
        <v>3.0280800000000001</v>
      </c>
      <c r="AF301" s="39">
        <v>1869.49</v>
      </c>
      <c r="AG301" s="39"/>
      <c r="AH301" s="39"/>
      <c r="AI301" s="39"/>
    </row>
    <row r="302" spans="1:35" ht="12.75" x14ac:dyDescent="0.2">
      <c r="A302" s="15">
        <v>110</v>
      </c>
      <c r="B302" s="16" t="s">
        <v>337</v>
      </c>
      <c r="C302" s="633" t="s">
        <v>338</v>
      </c>
      <c r="D302" s="633"/>
      <c r="E302" s="633"/>
      <c r="F302" s="633"/>
      <c r="G302" s="633"/>
      <c r="H302" s="633"/>
      <c r="I302" s="633"/>
      <c r="J302" s="24" t="s">
        <v>78</v>
      </c>
      <c r="K302" s="39">
        <v>22.67</v>
      </c>
      <c r="L302" s="39">
        <v>23.27</v>
      </c>
      <c r="M302" s="39">
        <v>503.79</v>
      </c>
      <c r="N302" s="39">
        <v>120.95</v>
      </c>
      <c r="O302" s="39">
        <v>6.9</v>
      </c>
      <c r="P302" s="632">
        <v>969.55</v>
      </c>
      <c r="Q302" s="39">
        <v>68.209999999999994</v>
      </c>
      <c r="R302" s="39"/>
      <c r="S302" s="632"/>
      <c r="T302" s="39"/>
      <c r="U302" s="39"/>
      <c r="V302" s="39"/>
      <c r="W302" s="39">
        <v>1052.28</v>
      </c>
      <c r="X302" s="39">
        <v>1046.1199999999999</v>
      </c>
      <c r="Y302" s="39">
        <v>1080.8599999999999</v>
      </c>
      <c r="Z302" s="39">
        <v>0</v>
      </c>
      <c r="AA302" s="39">
        <v>1080.8599999999999</v>
      </c>
      <c r="AB302" s="40">
        <v>1</v>
      </c>
      <c r="AC302" s="40">
        <v>1</v>
      </c>
      <c r="AD302" s="40">
        <v>1</v>
      </c>
      <c r="AE302" s="40">
        <v>1</v>
      </c>
      <c r="AF302" s="39">
        <v>503.79</v>
      </c>
      <c r="AG302" s="39"/>
      <c r="AH302" s="39"/>
      <c r="AI302" s="39"/>
    </row>
    <row r="303" spans="1:35" ht="12.75" x14ac:dyDescent="0.2">
      <c r="A303" s="16"/>
      <c r="B303" s="16"/>
      <c r="C303" s="633"/>
      <c r="D303" s="633"/>
      <c r="E303" s="633"/>
      <c r="F303" s="633"/>
      <c r="G303" s="633"/>
      <c r="H303" s="633"/>
      <c r="I303" s="633"/>
      <c r="J303" s="23" t="s">
        <v>339</v>
      </c>
      <c r="K303" s="39">
        <v>195.48</v>
      </c>
      <c r="L303" s="39">
        <v>5.13</v>
      </c>
      <c r="M303" s="39">
        <v>38.26</v>
      </c>
      <c r="N303" s="39">
        <v>74.83</v>
      </c>
      <c r="O303" s="39">
        <v>6.07</v>
      </c>
      <c r="P303" s="632"/>
      <c r="Q303" s="39"/>
      <c r="R303" s="39"/>
      <c r="S303" s="632"/>
      <c r="T303" s="39">
        <v>1037.76</v>
      </c>
      <c r="U303" s="39">
        <v>-1.05</v>
      </c>
      <c r="V303" s="39"/>
      <c r="W303" s="39"/>
      <c r="X303" s="39">
        <v>1052.28</v>
      </c>
      <c r="Y303" s="40">
        <v>6.36</v>
      </c>
      <c r="Z303" s="40">
        <v>0</v>
      </c>
      <c r="AA303" s="39">
        <v>1087.22</v>
      </c>
      <c r="AB303" s="40">
        <v>1</v>
      </c>
      <c r="AC303" s="40">
        <v>1</v>
      </c>
      <c r="AD303" s="40">
        <v>3.4409999999999998</v>
      </c>
      <c r="AE303" s="40">
        <v>3.0280800000000001</v>
      </c>
      <c r="AF303" s="39">
        <v>38.26</v>
      </c>
      <c r="AG303" s="39"/>
      <c r="AH303" s="39"/>
      <c r="AI303" s="39"/>
    </row>
    <row r="304" spans="1:35" ht="12.75" x14ac:dyDescent="0.2">
      <c r="A304" s="15">
        <v>111</v>
      </c>
      <c r="B304" s="16" t="s">
        <v>340</v>
      </c>
      <c r="C304" s="633" t="s">
        <v>341</v>
      </c>
      <c r="D304" s="633"/>
      <c r="E304" s="633"/>
      <c r="F304" s="633"/>
      <c r="G304" s="633"/>
      <c r="H304" s="633"/>
      <c r="I304" s="633"/>
      <c r="J304" s="24" t="s">
        <v>102</v>
      </c>
      <c r="K304" s="39">
        <v>0.92</v>
      </c>
      <c r="L304" s="39">
        <v>0.17</v>
      </c>
      <c r="M304" s="39">
        <v>44.46</v>
      </c>
      <c r="N304" s="39">
        <v>4.8099999999999996</v>
      </c>
      <c r="O304" s="39">
        <v>0.28000000000000003</v>
      </c>
      <c r="P304" s="632">
        <v>63.68</v>
      </c>
      <c r="Q304" s="39">
        <v>2.75</v>
      </c>
      <c r="R304" s="39"/>
      <c r="S304" s="632"/>
      <c r="T304" s="39"/>
      <c r="U304" s="39"/>
      <c r="V304" s="39"/>
      <c r="W304" s="39">
        <v>67.39</v>
      </c>
      <c r="X304" s="39">
        <v>67.14</v>
      </c>
      <c r="Y304" s="39">
        <v>69.37</v>
      </c>
      <c r="Z304" s="39">
        <v>0</v>
      </c>
      <c r="AA304" s="39">
        <v>69.37</v>
      </c>
      <c r="AB304" s="40">
        <v>1</v>
      </c>
      <c r="AC304" s="40">
        <v>1</v>
      </c>
      <c r="AD304" s="40">
        <v>1</v>
      </c>
      <c r="AE304" s="40">
        <v>1</v>
      </c>
      <c r="AF304" s="39">
        <v>44.46</v>
      </c>
      <c r="AG304" s="39"/>
      <c r="AH304" s="39"/>
      <c r="AI304" s="39"/>
    </row>
    <row r="305" spans="1:35" ht="12.75" x14ac:dyDescent="0.2">
      <c r="A305" s="16"/>
      <c r="B305" s="16"/>
      <c r="C305" s="633"/>
      <c r="D305" s="633"/>
      <c r="E305" s="633"/>
      <c r="F305" s="633"/>
      <c r="G305" s="633"/>
      <c r="H305" s="633"/>
      <c r="I305" s="633"/>
      <c r="J305" s="23" t="s">
        <v>342</v>
      </c>
      <c r="K305" s="39">
        <v>8.06</v>
      </c>
      <c r="L305" s="39">
        <v>0.02</v>
      </c>
      <c r="M305" s="39">
        <v>2.38</v>
      </c>
      <c r="N305" s="39">
        <v>3.28</v>
      </c>
      <c r="O305" s="39">
        <v>0.24</v>
      </c>
      <c r="P305" s="632"/>
      <c r="Q305" s="39"/>
      <c r="R305" s="39"/>
      <c r="S305" s="632"/>
      <c r="T305" s="39">
        <v>66.430000000000007</v>
      </c>
      <c r="U305" s="39">
        <v>-0.04</v>
      </c>
      <c r="V305" s="39"/>
      <c r="W305" s="39"/>
      <c r="X305" s="39">
        <v>67.39</v>
      </c>
      <c r="Y305" s="40">
        <v>0.26</v>
      </c>
      <c r="Z305" s="40">
        <v>0</v>
      </c>
      <c r="AA305" s="39">
        <v>69.63</v>
      </c>
      <c r="AB305" s="40">
        <v>1</v>
      </c>
      <c r="AC305" s="40">
        <v>1</v>
      </c>
      <c r="AD305" s="40">
        <v>3.4409999999999998</v>
      </c>
      <c r="AE305" s="40">
        <v>3.0280800000000001</v>
      </c>
      <c r="AF305" s="39">
        <v>2.38</v>
      </c>
      <c r="AG305" s="39"/>
      <c r="AH305" s="39"/>
      <c r="AI305" s="39"/>
    </row>
    <row r="306" spans="1:35" ht="12.75" x14ac:dyDescent="0.2">
      <c r="A306" s="15">
        <v>112</v>
      </c>
      <c r="B306" s="16" t="s">
        <v>340</v>
      </c>
      <c r="C306" s="633" t="s">
        <v>341</v>
      </c>
      <c r="D306" s="633"/>
      <c r="E306" s="633"/>
      <c r="F306" s="633"/>
      <c r="G306" s="633"/>
      <c r="H306" s="633"/>
      <c r="I306" s="633"/>
      <c r="J306" s="24" t="s">
        <v>343</v>
      </c>
      <c r="K306" s="39">
        <v>25.31</v>
      </c>
      <c r="L306" s="39">
        <v>286.48</v>
      </c>
      <c r="M306" s="39">
        <v>21.35</v>
      </c>
      <c r="N306" s="39">
        <v>143.62</v>
      </c>
      <c r="O306" s="39">
        <v>8.1</v>
      </c>
      <c r="P306" s="632">
        <v>746.06</v>
      </c>
      <c r="Q306" s="39">
        <v>80.05</v>
      </c>
      <c r="R306" s="39"/>
      <c r="S306" s="632"/>
      <c r="T306" s="39"/>
      <c r="U306" s="39"/>
      <c r="V306" s="39"/>
      <c r="W306" s="39">
        <v>837.27</v>
      </c>
      <c r="X306" s="39">
        <v>830.03</v>
      </c>
      <c r="Y306" s="39">
        <v>857.59</v>
      </c>
      <c r="Z306" s="39">
        <v>0</v>
      </c>
      <c r="AA306" s="39">
        <v>857.59</v>
      </c>
      <c r="AB306" s="40">
        <v>1</v>
      </c>
      <c r="AC306" s="40">
        <v>1</v>
      </c>
      <c r="AD306" s="40">
        <v>1</v>
      </c>
      <c r="AE306" s="40">
        <v>1</v>
      </c>
      <c r="AF306" s="39">
        <v>21.35</v>
      </c>
      <c r="AG306" s="39"/>
      <c r="AH306" s="39"/>
      <c r="AI306" s="39"/>
    </row>
    <row r="307" spans="1:35" ht="12.75" x14ac:dyDescent="0.2">
      <c r="A307" s="16"/>
      <c r="B307" s="16"/>
      <c r="C307" s="633"/>
      <c r="D307" s="633"/>
      <c r="E307" s="633"/>
      <c r="F307" s="633"/>
      <c r="G307" s="633"/>
      <c r="H307" s="633"/>
      <c r="I307" s="633"/>
      <c r="J307" s="23" t="s">
        <v>344</v>
      </c>
      <c r="K307" s="39">
        <v>189.89</v>
      </c>
      <c r="L307" s="39">
        <v>45.56</v>
      </c>
      <c r="M307" s="39">
        <v>1.68</v>
      </c>
      <c r="N307" s="39">
        <v>87.81</v>
      </c>
      <c r="O307" s="39">
        <v>7.13</v>
      </c>
      <c r="P307" s="632"/>
      <c r="Q307" s="39"/>
      <c r="R307" s="39"/>
      <c r="S307" s="632"/>
      <c r="T307" s="39">
        <v>826.1099999999999</v>
      </c>
      <c r="U307" s="39">
        <v>-1.23</v>
      </c>
      <c r="V307" s="39"/>
      <c r="W307" s="39"/>
      <c r="X307" s="39">
        <v>837.27</v>
      </c>
      <c r="Y307" s="40">
        <v>7.48</v>
      </c>
      <c r="Z307" s="40">
        <v>0</v>
      </c>
      <c r="AA307" s="39">
        <v>865.07</v>
      </c>
      <c r="AB307" s="40">
        <v>1</v>
      </c>
      <c r="AC307" s="40">
        <v>1</v>
      </c>
      <c r="AD307" s="40">
        <v>3.4409999999999998</v>
      </c>
      <c r="AE307" s="40">
        <v>3.0280800000000001</v>
      </c>
      <c r="AF307" s="39">
        <v>1.68</v>
      </c>
      <c r="AG307" s="39"/>
      <c r="AH307" s="39"/>
      <c r="AI307" s="39"/>
    </row>
    <row r="308" spans="1:35" ht="14.1" customHeight="1" x14ac:dyDescent="0.2">
      <c r="A308" s="638" t="s">
        <v>345</v>
      </c>
      <c r="B308" s="638"/>
      <c r="C308" s="639" t="s">
        <v>346</v>
      </c>
      <c r="D308" s="639"/>
      <c r="E308" s="639"/>
      <c r="F308" s="639"/>
      <c r="G308" s="639"/>
      <c r="H308" s="639"/>
      <c r="I308" s="639"/>
      <c r="J308" s="21"/>
      <c r="K308" s="36">
        <v>-2.12</v>
      </c>
      <c r="L308" s="36">
        <v>0</v>
      </c>
      <c r="M308" s="36">
        <v>-42.22</v>
      </c>
      <c r="N308" s="36">
        <v>-7.2</v>
      </c>
      <c r="O308" s="36">
        <v>-0.64</v>
      </c>
      <c r="P308" s="36">
        <v>-79.58</v>
      </c>
      <c r="Q308" s="36">
        <v>-6.37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-87.14</v>
      </c>
      <c r="X308" s="36">
        <v>-86.56</v>
      </c>
      <c r="Y308" s="37">
        <v>-89.43</v>
      </c>
      <c r="Z308" s="37">
        <v>0</v>
      </c>
      <c r="AA308" s="37">
        <v>-89.43</v>
      </c>
      <c r="AB308" s="38"/>
      <c r="AC308" s="38"/>
      <c r="AD308" s="38"/>
      <c r="AE308" s="38"/>
      <c r="AF308" s="36">
        <v>-42.22</v>
      </c>
      <c r="AG308" s="36">
        <v>0</v>
      </c>
      <c r="AH308" s="36">
        <v>0</v>
      </c>
      <c r="AI308" s="36">
        <v>0</v>
      </c>
    </row>
    <row r="309" spans="1:35" ht="14.1" customHeight="1" x14ac:dyDescent="0.2">
      <c r="A309" s="638"/>
      <c r="B309" s="638"/>
      <c r="C309" s="639"/>
      <c r="D309" s="639"/>
      <c r="E309" s="639"/>
      <c r="F309" s="639"/>
      <c r="G309" s="639"/>
      <c r="H309" s="639"/>
      <c r="I309" s="639"/>
      <c r="J309" s="21"/>
      <c r="K309" s="36">
        <v>-18.739999999999998</v>
      </c>
      <c r="L309" s="36">
        <v>0</v>
      </c>
      <c r="M309" s="36">
        <v>-3.22</v>
      </c>
      <c r="N309" s="36">
        <v>-6.99</v>
      </c>
      <c r="O309" s="36">
        <v>-0.56999999999999995</v>
      </c>
      <c r="P309" s="36"/>
      <c r="Q309" s="36">
        <v>0</v>
      </c>
      <c r="R309" s="36">
        <v>0</v>
      </c>
      <c r="S309" s="36"/>
      <c r="T309" s="36">
        <v>-85.95</v>
      </c>
      <c r="U309" s="36">
        <v>0.1</v>
      </c>
      <c r="V309" s="36">
        <v>0</v>
      </c>
      <c r="W309" s="36">
        <v>0</v>
      </c>
      <c r="X309" s="36">
        <v>-87.14</v>
      </c>
      <c r="Y309" s="37">
        <v>-0.6</v>
      </c>
      <c r="Z309" s="37">
        <v>0</v>
      </c>
      <c r="AA309" s="37">
        <v>-90.03</v>
      </c>
      <c r="AB309" s="38"/>
      <c r="AC309" s="38"/>
      <c r="AD309" s="38"/>
      <c r="AE309" s="38"/>
      <c r="AF309" s="36">
        <v>-3.22</v>
      </c>
      <c r="AG309" s="36">
        <v>0</v>
      </c>
      <c r="AH309" s="36"/>
      <c r="AI309" s="36"/>
    </row>
    <row r="310" spans="1:35" ht="12.75" x14ac:dyDescent="0.2">
      <c r="A310" s="15">
        <v>113</v>
      </c>
      <c r="B310" s="16" t="s">
        <v>337</v>
      </c>
      <c r="C310" s="633" t="s">
        <v>338</v>
      </c>
      <c r="D310" s="633"/>
      <c r="E310" s="633"/>
      <c r="F310" s="633"/>
      <c r="G310" s="633"/>
      <c r="H310" s="633"/>
      <c r="I310" s="633"/>
      <c r="J310" s="24" t="s">
        <v>78</v>
      </c>
      <c r="K310" s="39">
        <v>-2.12</v>
      </c>
      <c r="L310" s="39"/>
      <c r="M310" s="39">
        <v>-42.22</v>
      </c>
      <c r="N310" s="39">
        <v>-7.2</v>
      </c>
      <c r="O310" s="39">
        <v>-0.64</v>
      </c>
      <c r="P310" s="632">
        <v>-79.58</v>
      </c>
      <c r="Q310" s="39">
        <v>-6.37</v>
      </c>
      <c r="R310" s="39"/>
      <c r="S310" s="632"/>
      <c r="T310" s="39"/>
      <c r="U310" s="39"/>
      <c r="V310" s="39"/>
      <c r="W310" s="39">
        <v>-87.14</v>
      </c>
      <c r="X310" s="39">
        <v>-86.56</v>
      </c>
      <c r="Y310" s="39">
        <v>-89.43</v>
      </c>
      <c r="Z310" s="39">
        <v>0</v>
      </c>
      <c r="AA310" s="39">
        <v>-89.43</v>
      </c>
      <c r="AB310" s="40">
        <v>1</v>
      </c>
      <c r="AC310" s="40">
        <v>1</v>
      </c>
      <c r="AD310" s="40">
        <v>1</v>
      </c>
      <c r="AE310" s="40">
        <v>1</v>
      </c>
      <c r="AF310" s="39">
        <v>-42.22</v>
      </c>
      <c r="AG310" s="39"/>
      <c r="AH310" s="39"/>
      <c r="AI310" s="39"/>
    </row>
    <row r="311" spans="1:35" ht="12.75" x14ac:dyDescent="0.2">
      <c r="A311" s="16"/>
      <c r="B311" s="16"/>
      <c r="C311" s="633"/>
      <c r="D311" s="633"/>
      <c r="E311" s="633"/>
      <c r="F311" s="633"/>
      <c r="G311" s="633"/>
      <c r="H311" s="633"/>
      <c r="I311" s="633"/>
      <c r="J311" s="23" t="s">
        <v>347</v>
      </c>
      <c r="K311" s="39">
        <v>-18.739999999999998</v>
      </c>
      <c r="L311" s="39"/>
      <c r="M311" s="39">
        <v>-3.22</v>
      </c>
      <c r="N311" s="39">
        <v>-6.99</v>
      </c>
      <c r="O311" s="39">
        <v>-0.56999999999999995</v>
      </c>
      <c r="P311" s="632"/>
      <c r="Q311" s="39"/>
      <c r="R311" s="39"/>
      <c r="S311" s="632"/>
      <c r="T311" s="39">
        <v>-85.95</v>
      </c>
      <c r="U311" s="39">
        <v>0.1</v>
      </c>
      <c r="V311" s="39"/>
      <c r="W311" s="39"/>
      <c r="X311" s="39">
        <v>-87.14</v>
      </c>
      <c r="Y311" s="40">
        <v>-0.6</v>
      </c>
      <c r="Z311" s="40">
        <v>0</v>
      </c>
      <c r="AA311" s="39">
        <v>-90.03</v>
      </c>
      <c r="AB311" s="40">
        <v>1</v>
      </c>
      <c r="AC311" s="40">
        <v>1</v>
      </c>
      <c r="AD311" s="40">
        <v>3.4409999999999998</v>
      </c>
      <c r="AE311" s="40">
        <v>3.0280800000000001</v>
      </c>
      <c r="AF311" s="39">
        <v>-3.22</v>
      </c>
      <c r="AG311" s="39"/>
      <c r="AH311" s="39"/>
      <c r="AI311" s="39"/>
    </row>
    <row r="312" spans="1:35" ht="12.75" x14ac:dyDescent="0.2">
      <c r="A312" s="635" t="s">
        <v>348</v>
      </c>
      <c r="B312" s="635"/>
      <c r="C312" s="637" t="s">
        <v>349</v>
      </c>
      <c r="D312" s="637"/>
      <c r="E312" s="637"/>
      <c r="F312" s="637"/>
      <c r="G312" s="637"/>
      <c r="H312" s="637"/>
      <c r="I312" s="637"/>
      <c r="J312" s="20"/>
      <c r="K312" s="33">
        <v>57665.22</v>
      </c>
      <c r="L312" s="33">
        <v>390299.71</v>
      </c>
      <c r="M312" s="33">
        <v>2387929.5100000002</v>
      </c>
      <c r="N312" s="33">
        <v>324238.72999999986</v>
      </c>
      <c r="O312" s="33">
        <v>16972.27</v>
      </c>
      <c r="P312" s="33">
        <v>6606284.879999999</v>
      </c>
      <c r="Q312" s="33">
        <v>167700.54</v>
      </c>
      <c r="R312" s="33">
        <v>0</v>
      </c>
      <c r="S312" s="33">
        <v>0</v>
      </c>
      <c r="T312" s="33">
        <v>39810.720000000001</v>
      </c>
      <c r="U312" s="33">
        <v>0</v>
      </c>
      <c r="V312" s="33">
        <v>0</v>
      </c>
      <c r="W312" s="33">
        <v>6913419.0700000003</v>
      </c>
      <c r="X312" s="33">
        <v>6898259.459999999</v>
      </c>
      <c r="Y312" s="34">
        <v>7127320.6300000008</v>
      </c>
      <c r="Z312" s="34">
        <v>0</v>
      </c>
      <c r="AA312" s="34">
        <v>7127320.6300000008</v>
      </c>
      <c r="AB312" s="35"/>
      <c r="AC312" s="35"/>
      <c r="AD312" s="35"/>
      <c r="AE312" s="35"/>
      <c r="AF312" s="33">
        <v>2387929.5100000002</v>
      </c>
      <c r="AG312" s="33">
        <v>0</v>
      </c>
      <c r="AH312" s="33">
        <v>166823.75</v>
      </c>
      <c r="AI312" s="33"/>
    </row>
    <row r="313" spans="1:35" ht="12.75" x14ac:dyDescent="0.2">
      <c r="A313" s="635"/>
      <c r="B313" s="635"/>
      <c r="C313" s="637"/>
      <c r="D313" s="637"/>
      <c r="E313" s="637"/>
      <c r="F313" s="637"/>
      <c r="G313" s="637"/>
      <c r="H313" s="637"/>
      <c r="I313" s="637"/>
      <c r="J313" s="20"/>
      <c r="K313" s="33">
        <v>408853.13</v>
      </c>
      <c r="L313" s="33">
        <v>84383.799999999988</v>
      </c>
      <c r="M313" s="33">
        <v>2723025.1200000006</v>
      </c>
      <c r="N313" s="33">
        <v>340030.81</v>
      </c>
      <c r="O313" s="33">
        <v>14935.599999999999</v>
      </c>
      <c r="P313" s="33"/>
      <c r="Q313" s="33">
        <v>0</v>
      </c>
      <c r="R313" s="33">
        <v>0</v>
      </c>
      <c r="S313" s="33"/>
      <c r="T313" s="33">
        <v>6813796.1400000015</v>
      </c>
      <c r="U313" s="33">
        <v>-2584.0100000000007</v>
      </c>
      <c r="V313" s="33">
        <v>0</v>
      </c>
      <c r="W313" s="33">
        <v>0</v>
      </c>
      <c r="X313" s="33">
        <v>6913419.0700000003</v>
      </c>
      <c r="Y313" s="34">
        <v>15663</v>
      </c>
      <c r="Z313" s="34">
        <v>0</v>
      </c>
      <c r="AA313" s="34">
        <v>7142983.6300000008</v>
      </c>
      <c r="AB313" s="35"/>
      <c r="AC313" s="35"/>
      <c r="AD313" s="35"/>
      <c r="AE313" s="35"/>
      <c r="AF313" s="33">
        <v>2667016.9000000008</v>
      </c>
      <c r="AG313" s="33">
        <v>0</v>
      </c>
      <c r="AH313" s="33">
        <v>0</v>
      </c>
      <c r="AI313" s="33"/>
    </row>
    <row r="314" spans="1:35" ht="12.75" x14ac:dyDescent="0.2">
      <c r="A314" s="638" t="s">
        <v>350</v>
      </c>
      <c r="B314" s="638"/>
      <c r="C314" s="639" t="s">
        <v>351</v>
      </c>
      <c r="D314" s="639"/>
      <c r="E314" s="639"/>
      <c r="F314" s="639"/>
      <c r="G314" s="639"/>
      <c r="H314" s="639"/>
      <c r="I314" s="639"/>
      <c r="J314" s="21"/>
      <c r="K314" s="36">
        <v>2814.77</v>
      </c>
      <c r="L314" s="36">
        <v>9783.75</v>
      </c>
      <c r="M314" s="36">
        <v>91.14</v>
      </c>
      <c r="N314" s="36">
        <v>15228.84</v>
      </c>
      <c r="O314" s="36">
        <v>797.3599999999999</v>
      </c>
      <c r="P314" s="36">
        <v>78825.540000000008</v>
      </c>
      <c r="Q314" s="36">
        <v>7878.59</v>
      </c>
      <c r="R314" s="36">
        <v>0</v>
      </c>
      <c r="S314" s="36">
        <v>0</v>
      </c>
      <c r="T314" s="36">
        <v>29942.67</v>
      </c>
      <c r="U314" s="36">
        <v>0</v>
      </c>
      <c r="V314" s="36">
        <v>0</v>
      </c>
      <c r="W314" s="36">
        <v>118275.11</v>
      </c>
      <c r="X314" s="36">
        <v>117562.91</v>
      </c>
      <c r="Y314" s="37">
        <v>121466.66</v>
      </c>
      <c r="Z314" s="37">
        <v>0</v>
      </c>
      <c r="AA314" s="37">
        <v>121466.66</v>
      </c>
      <c r="AB314" s="38"/>
      <c r="AC314" s="38"/>
      <c r="AD314" s="38"/>
      <c r="AE314" s="38"/>
      <c r="AF314" s="36">
        <v>91.14</v>
      </c>
      <c r="AG314" s="36">
        <v>0</v>
      </c>
      <c r="AH314" s="36">
        <v>0</v>
      </c>
      <c r="AI314" s="36">
        <v>0</v>
      </c>
    </row>
    <row r="315" spans="1:35" ht="12.75" x14ac:dyDescent="0.2">
      <c r="A315" s="638"/>
      <c r="B315" s="638"/>
      <c r="C315" s="639"/>
      <c r="D315" s="639"/>
      <c r="E315" s="639"/>
      <c r="F315" s="639"/>
      <c r="G315" s="639"/>
      <c r="H315" s="639"/>
      <c r="I315" s="639"/>
      <c r="J315" s="21"/>
      <c r="K315" s="36">
        <v>20377.910000000003</v>
      </c>
      <c r="L315" s="36">
        <v>2794.3999999999996</v>
      </c>
      <c r="M315" s="36">
        <v>15649.73</v>
      </c>
      <c r="N315" s="36">
        <v>16195.13</v>
      </c>
      <c r="O315" s="36">
        <v>701.68</v>
      </c>
      <c r="P315" s="36"/>
      <c r="Q315" s="36">
        <v>0</v>
      </c>
      <c r="R315" s="36">
        <v>0</v>
      </c>
      <c r="S315" s="36"/>
      <c r="T315" s="36">
        <v>116646.8</v>
      </c>
      <c r="U315" s="36">
        <v>-121.39</v>
      </c>
      <c r="V315" s="36">
        <v>0</v>
      </c>
      <c r="W315" s="36">
        <v>0</v>
      </c>
      <c r="X315" s="36">
        <v>118275.11</v>
      </c>
      <c r="Y315" s="37">
        <v>735.84999999999991</v>
      </c>
      <c r="Z315" s="37">
        <v>0</v>
      </c>
      <c r="AA315" s="37">
        <v>122202.51000000001</v>
      </c>
      <c r="AB315" s="38"/>
      <c r="AC315" s="38"/>
      <c r="AD315" s="38"/>
      <c r="AE315" s="38"/>
      <c r="AF315" s="36">
        <v>5.62</v>
      </c>
      <c r="AG315" s="36">
        <v>0</v>
      </c>
      <c r="AH315" s="36"/>
      <c r="AI315" s="36"/>
    </row>
    <row r="316" spans="1:35" ht="12.75" x14ac:dyDescent="0.2">
      <c r="A316" s="15">
        <v>114</v>
      </c>
      <c r="B316" s="16" t="s">
        <v>352</v>
      </c>
      <c r="C316" s="633" t="s">
        <v>353</v>
      </c>
      <c r="D316" s="633"/>
      <c r="E316" s="633"/>
      <c r="F316" s="633"/>
      <c r="G316" s="633"/>
      <c r="H316" s="633"/>
      <c r="I316" s="633"/>
      <c r="J316" s="24" t="s">
        <v>354</v>
      </c>
      <c r="K316" s="39">
        <v>2792.69</v>
      </c>
      <c r="L316" s="39">
        <v>8847.68</v>
      </c>
      <c r="M316" s="39">
        <v>91.14</v>
      </c>
      <c r="N316" s="39">
        <v>15070.25</v>
      </c>
      <c r="O316" s="39">
        <v>789.06</v>
      </c>
      <c r="P316" s="632">
        <v>74419.600000000006</v>
      </c>
      <c r="Q316" s="39">
        <v>7796.54</v>
      </c>
      <c r="R316" s="39"/>
      <c r="S316" s="632"/>
      <c r="T316" s="39">
        <v>29942.67</v>
      </c>
      <c r="U316" s="39"/>
      <c r="V316" s="39"/>
      <c r="W316" s="39">
        <v>113721.06</v>
      </c>
      <c r="X316" s="39">
        <v>113016.28</v>
      </c>
      <c r="Y316" s="39">
        <v>116769.06</v>
      </c>
      <c r="Z316" s="39">
        <v>0</v>
      </c>
      <c r="AA316" s="39">
        <v>116769.06</v>
      </c>
      <c r="AB316" s="40">
        <v>1</v>
      </c>
      <c r="AC316" s="40">
        <v>1</v>
      </c>
      <c r="AD316" s="40">
        <v>1</v>
      </c>
      <c r="AE316" s="40">
        <v>1</v>
      </c>
      <c r="AF316" s="39">
        <v>91.14</v>
      </c>
      <c r="AG316" s="39"/>
      <c r="AH316" s="39"/>
      <c r="AI316" s="39"/>
    </row>
    <row r="317" spans="1:35" ht="12.75" x14ac:dyDescent="0.2">
      <c r="A317" s="16"/>
      <c r="B317" s="16"/>
      <c r="C317" s="633"/>
      <c r="D317" s="633"/>
      <c r="E317" s="633"/>
      <c r="F317" s="633"/>
      <c r="G317" s="633"/>
      <c r="H317" s="633"/>
      <c r="I317" s="633"/>
      <c r="J317" s="23" t="s">
        <v>355</v>
      </c>
      <c r="K317" s="39">
        <v>20343.080000000002</v>
      </c>
      <c r="L317" s="39">
        <v>2587.91</v>
      </c>
      <c r="M317" s="39">
        <v>12557.55</v>
      </c>
      <c r="N317" s="39">
        <v>16026.47</v>
      </c>
      <c r="O317" s="39">
        <v>694.37</v>
      </c>
      <c r="P317" s="632"/>
      <c r="Q317" s="39"/>
      <c r="R317" s="39"/>
      <c r="S317" s="632"/>
      <c r="T317" s="39">
        <v>112158.81</v>
      </c>
      <c r="U317" s="39">
        <v>-120.13</v>
      </c>
      <c r="V317" s="39"/>
      <c r="W317" s="39"/>
      <c r="X317" s="39">
        <v>113721.06</v>
      </c>
      <c r="Y317" s="40">
        <v>728.18</v>
      </c>
      <c r="Z317" s="40">
        <v>0</v>
      </c>
      <c r="AA317" s="39">
        <v>117497.24</v>
      </c>
      <c r="AB317" s="40">
        <v>1</v>
      </c>
      <c r="AC317" s="40">
        <v>1</v>
      </c>
      <c r="AD317" s="40">
        <v>3.4409999999999998</v>
      </c>
      <c r="AE317" s="40">
        <v>3.0280800000000001</v>
      </c>
      <c r="AF317" s="39">
        <v>5.62</v>
      </c>
      <c r="AG317" s="39"/>
      <c r="AH317" s="39"/>
      <c r="AI317" s="39"/>
    </row>
    <row r="318" spans="1:35" ht="12.75" x14ac:dyDescent="0.2">
      <c r="A318" s="15">
        <v>115</v>
      </c>
      <c r="B318" s="16" t="s">
        <v>352</v>
      </c>
      <c r="C318" s="633" t="s">
        <v>353</v>
      </c>
      <c r="D318" s="633"/>
      <c r="E318" s="633"/>
      <c r="F318" s="633"/>
      <c r="G318" s="633"/>
      <c r="H318" s="633"/>
      <c r="I318" s="633"/>
      <c r="J318" s="24" t="s">
        <v>156</v>
      </c>
      <c r="K318" s="39">
        <v>22.08</v>
      </c>
      <c r="L318" s="39">
        <v>936.07</v>
      </c>
      <c r="M318" s="39"/>
      <c r="N318" s="39">
        <v>158.59</v>
      </c>
      <c r="O318" s="39">
        <v>8.3000000000000007</v>
      </c>
      <c r="P318" s="632">
        <v>4405.9399999999996</v>
      </c>
      <c r="Q318" s="39">
        <v>82.05</v>
      </c>
      <c r="R318" s="39"/>
      <c r="S318" s="632"/>
      <c r="T318" s="39"/>
      <c r="U318" s="39"/>
      <c r="V318" s="39"/>
      <c r="W318" s="39">
        <v>4554.05</v>
      </c>
      <c r="X318" s="39">
        <v>4546.63</v>
      </c>
      <c r="Y318" s="39">
        <v>4697.6000000000004</v>
      </c>
      <c r="Z318" s="39">
        <v>0</v>
      </c>
      <c r="AA318" s="39">
        <v>4697.6000000000004</v>
      </c>
      <c r="AB318" s="40">
        <v>1</v>
      </c>
      <c r="AC318" s="40">
        <v>1</v>
      </c>
      <c r="AD318" s="40">
        <v>1</v>
      </c>
      <c r="AE318" s="40">
        <v>1</v>
      </c>
      <c r="AF318" s="39"/>
      <c r="AG318" s="39"/>
      <c r="AH318" s="39"/>
      <c r="AI318" s="39"/>
    </row>
    <row r="319" spans="1:35" ht="12.75" x14ac:dyDescent="0.2">
      <c r="A319" s="16"/>
      <c r="B319" s="16"/>
      <c r="C319" s="633"/>
      <c r="D319" s="633"/>
      <c r="E319" s="633"/>
      <c r="F319" s="633"/>
      <c r="G319" s="633"/>
      <c r="H319" s="633"/>
      <c r="I319" s="633"/>
      <c r="J319" s="23" t="s">
        <v>356</v>
      </c>
      <c r="K319" s="39">
        <v>34.83</v>
      </c>
      <c r="L319" s="39">
        <v>206.49</v>
      </c>
      <c r="M319" s="39">
        <v>3092.18</v>
      </c>
      <c r="N319" s="39">
        <v>168.66</v>
      </c>
      <c r="O319" s="39">
        <v>7.31</v>
      </c>
      <c r="P319" s="632"/>
      <c r="Q319" s="39"/>
      <c r="R319" s="39"/>
      <c r="S319" s="632"/>
      <c r="T319" s="39">
        <v>4487.99</v>
      </c>
      <c r="U319" s="39">
        <v>-1.26</v>
      </c>
      <c r="V319" s="39"/>
      <c r="W319" s="39"/>
      <c r="X319" s="39">
        <v>4554.05</v>
      </c>
      <c r="Y319" s="40">
        <v>7.67</v>
      </c>
      <c r="Z319" s="40">
        <v>0</v>
      </c>
      <c r="AA319" s="39">
        <v>4705.2700000000004</v>
      </c>
      <c r="AB319" s="40">
        <v>1</v>
      </c>
      <c r="AC319" s="40">
        <v>1</v>
      </c>
      <c r="AD319" s="40">
        <v>3.4409999999999998</v>
      </c>
      <c r="AE319" s="40">
        <v>3.0280800000000001</v>
      </c>
      <c r="AF319" s="39"/>
      <c r="AG319" s="39"/>
      <c r="AH319" s="39"/>
      <c r="AI319" s="39"/>
    </row>
    <row r="320" spans="1:35" ht="12.75" x14ac:dyDescent="0.2">
      <c r="A320" s="638" t="s">
        <v>357</v>
      </c>
      <c r="B320" s="638"/>
      <c r="C320" s="639" t="s">
        <v>358</v>
      </c>
      <c r="D320" s="639"/>
      <c r="E320" s="639"/>
      <c r="F320" s="639"/>
      <c r="G320" s="639"/>
      <c r="H320" s="639"/>
      <c r="I320" s="639"/>
      <c r="J320" s="21"/>
      <c r="K320" s="36">
        <v>34023.15</v>
      </c>
      <c r="L320" s="36">
        <v>56900.119999999995</v>
      </c>
      <c r="M320" s="36">
        <v>792152.79</v>
      </c>
      <c r="N320" s="36">
        <v>184164.4</v>
      </c>
      <c r="O320" s="36">
        <v>9642.57</v>
      </c>
      <c r="P320" s="36">
        <v>1809618.06</v>
      </c>
      <c r="Q320" s="36">
        <v>95276.800000000003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1932000.2</v>
      </c>
      <c r="X320" s="36">
        <v>1923387.46</v>
      </c>
      <c r="Y320" s="37">
        <v>1987254.79</v>
      </c>
      <c r="Z320" s="37">
        <v>0</v>
      </c>
      <c r="AA320" s="37">
        <v>1987254.79</v>
      </c>
      <c r="AB320" s="38"/>
      <c r="AC320" s="38"/>
      <c r="AD320" s="38"/>
      <c r="AE320" s="38"/>
      <c r="AF320" s="36">
        <v>792152.79</v>
      </c>
      <c r="AG320" s="36">
        <v>0</v>
      </c>
      <c r="AH320" s="36">
        <v>0</v>
      </c>
      <c r="AI320" s="36">
        <v>0</v>
      </c>
    </row>
    <row r="321" spans="1:35" ht="12.75" x14ac:dyDescent="0.2">
      <c r="A321" s="638"/>
      <c r="B321" s="638"/>
      <c r="C321" s="639"/>
      <c r="D321" s="639"/>
      <c r="E321" s="639"/>
      <c r="F321" s="639"/>
      <c r="G321" s="639"/>
      <c r="H321" s="639"/>
      <c r="I321" s="639"/>
      <c r="J321" s="21"/>
      <c r="K321" s="36">
        <v>268377.24</v>
      </c>
      <c r="L321" s="36">
        <v>11848.64</v>
      </c>
      <c r="M321" s="36">
        <v>294045.60000000003</v>
      </c>
      <c r="N321" s="36">
        <v>195849.87999999998</v>
      </c>
      <c r="O321" s="36">
        <v>8485.4600000000009</v>
      </c>
      <c r="P321" s="36"/>
      <c r="Q321" s="36">
        <v>0</v>
      </c>
      <c r="R321" s="36">
        <v>0</v>
      </c>
      <c r="S321" s="36"/>
      <c r="T321" s="36">
        <v>1904894.86</v>
      </c>
      <c r="U321" s="36">
        <v>-1468.08</v>
      </c>
      <c r="V321" s="36">
        <v>0</v>
      </c>
      <c r="W321" s="36">
        <v>0</v>
      </c>
      <c r="X321" s="36">
        <v>1932000.2</v>
      </c>
      <c r="Y321" s="37">
        <v>8898.7300000000014</v>
      </c>
      <c r="Z321" s="37">
        <v>0</v>
      </c>
      <c r="AA321" s="37">
        <v>1996153.52</v>
      </c>
      <c r="AB321" s="38"/>
      <c r="AC321" s="38"/>
      <c r="AD321" s="38"/>
      <c r="AE321" s="38"/>
      <c r="AF321" s="36">
        <v>294045.60000000003</v>
      </c>
      <c r="AG321" s="36">
        <v>0</v>
      </c>
      <c r="AH321" s="36"/>
      <c r="AI321" s="36"/>
    </row>
    <row r="322" spans="1:35" ht="12.75" x14ac:dyDescent="0.2">
      <c r="A322" s="15">
        <v>116</v>
      </c>
      <c r="B322" s="16" t="s">
        <v>359</v>
      </c>
      <c r="C322" s="633" t="s">
        <v>360</v>
      </c>
      <c r="D322" s="633"/>
      <c r="E322" s="633"/>
      <c r="F322" s="633"/>
      <c r="G322" s="633"/>
      <c r="H322" s="633"/>
      <c r="I322" s="633"/>
      <c r="J322" s="24" t="s">
        <v>82</v>
      </c>
      <c r="K322" s="39">
        <v>12729.93</v>
      </c>
      <c r="L322" s="39">
        <v>21831.53</v>
      </c>
      <c r="M322" s="39">
        <v>308626.23</v>
      </c>
      <c r="N322" s="39">
        <v>68804.94</v>
      </c>
      <c r="O322" s="39">
        <v>3602.52</v>
      </c>
      <c r="P322" s="632">
        <v>695167.77</v>
      </c>
      <c r="Q322" s="39">
        <v>35595.99</v>
      </c>
      <c r="R322" s="39"/>
      <c r="S322" s="632"/>
      <c r="T322" s="39"/>
      <c r="U322" s="39"/>
      <c r="V322" s="39"/>
      <c r="W322" s="39">
        <v>741176.74</v>
      </c>
      <c r="X322" s="39">
        <v>737958.96</v>
      </c>
      <c r="Y322" s="39">
        <v>762463.37</v>
      </c>
      <c r="Z322" s="39">
        <v>0</v>
      </c>
      <c r="AA322" s="39">
        <v>762463.37</v>
      </c>
      <c r="AB322" s="40">
        <v>1</v>
      </c>
      <c r="AC322" s="40">
        <v>1</v>
      </c>
      <c r="AD322" s="40">
        <v>1</v>
      </c>
      <c r="AE322" s="40">
        <v>1</v>
      </c>
      <c r="AF322" s="39">
        <v>308626.23</v>
      </c>
      <c r="AG322" s="39"/>
      <c r="AH322" s="39"/>
      <c r="AI322" s="39"/>
    </row>
    <row r="323" spans="1:35" ht="12.75" x14ac:dyDescent="0.2">
      <c r="A323" s="16"/>
      <c r="B323" s="16"/>
      <c r="C323" s="633"/>
      <c r="D323" s="633"/>
      <c r="E323" s="633"/>
      <c r="F323" s="633"/>
      <c r="G323" s="633"/>
      <c r="H323" s="633"/>
      <c r="I323" s="633"/>
      <c r="J323" s="23" t="s">
        <v>361</v>
      </c>
      <c r="K323" s="39">
        <v>100088.69</v>
      </c>
      <c r="L323" s="39">
        <v>4605.3900000000003</v>
      </c>
      <c r="M323" s="39">
        <v>115872.94</v>
      </c>
      <c r="N323" s="39">
        <v>73170.7</v>
      </c>
      <c r="O323" s="39">
        <v>3170.22</v>
      </c>
      <c r="P323" s="632"/>
      <c r="Q323" s="39"/>
      <c r="R323" s="39"/>
      <c r="S323" s="632"/>
      <c r="T323" s="39">
        <v>730763.76</v>
      </c>
      <c r="U323" s="39">
        <v>-548.48</v>
      </c>
      <c r="V323" s="39"/>
      <c r="W323" s="39"/>
      <c r="X323" s="39">
        <v>741176.74</v>
      </c>
      <c r="Y323" s="40">
        <v>3324.63</v>
      </c>
      <c r="Z323" s="40">
        <v>0</v>
      </c>
      <c r="AA323" s="39">
        <v>765788</v>
      </c>
      <c r="AB323" s="40">
        <v>1</v>
      </c>
      <c r="AC323" s="40">
        <v>1</v>
      </c>
      <c r="AD323" s="40">
        <v>3.4409999999999998</v>
      </c>
      <c r="AE323" s="40">
        <v>3.0280800000000001</v>
      </c>
      <c r="AF323" s="39">
        <v>115872.94</v>
      </c>
      <c r="AG323" s="39"/>
      <c r="AH323" s="39"/>
      <c r="AI323" s="39"/>
    </row>
    <row r="324" spans="1:35" ht="12.75" x14ac:dyDescent="0.2">
      <c r="A324" s="15">
        <v>117</v>
      </c>
      <c r="B324" s="16" t="s">
        <v>359</v>
      </c>
      <c r="C324" s="633" t="s">
        <v>360</v>
      </c>
      <c r="D324" s="633"/>
      <c r="E324" s="633"/>
      <c r="F324" s="633"/>
      <c r="G324" s="633"/>
      <c r="H324" s="633"/>
      <c r="I324" s="633"/>
      <c r="J324" s="24" t="s">
        <v>82</v>
      </c>
      <c r="K324" s="39">
        <v>878.98</v>
      </c>
      <c r="L324" s="39">
        <v>2276.66</v>
      </c>
      <c r="M324" s="39">
        <v>30465.01</v>
      </c>
      <c r="N324" s="39">
        <v>4883.17</v>
      </c>
      <c r="O324" s="39">
        <v>255.68</v>
      </c>
      <c r="P324" s="632">
        <v>59559.75</v>
      </c>
      <c r="Q324" s="39">
        <v>2526.29</v>
      </c>
      <c r="R324" s="39"/>
      <c r="S324" s="632"/>
      <c r="T324" s="39"/>
      <c r="U324" s="39"/>
      <c r="V324" s="39"/>
      <c r="W324" s="39">
        <v>62978.400000000001</v>
      </c>
      <c r="X324" s="39">
        <v>62750.04</v>
      </c>
      <c r="Y324" s="39">
        <v>64833.7</v>
      </c>
      <c r="Z324" s="39">
        <v>0</v>
      </c>
      <c r="AA324" s="39">
        <v>64833.7</v>
      </c>
      <c r="AB324" s="40">
        <v>1</v>
      </c>
      <c r="AC324" s="40">
        <v>1</v>
      </c>
      <c r="AD324" s="40">
        <v>1</v>
      </c>
      <c r="AE324" s="40">
        <v>1</v>
      </c>
      <c r="AF324" s="39">
        <v>30465.01</v>
      </c>
      <c r="AG324" s="39"/>
      <c r="AH324" s="39"/>
      <c r="AI324" s="39"/>
    </row>
    <row r="325" spans="1:35" ht="12.75" x14ac:dyDescent="0.2">
      <c r="A325" s="16"/>
      <c r="B325" s="16"/>
      <c r="C325" s="633"/>
      <c r="D325" s="633"/>
      <c r="E325" s="633"/>
      <c r="F325" s="633"/>
      <c r="G325" s="633"/>
      <c r="H325" s="633"/>
      <c r="I325" s="633"/>
      <c r="J325" s="23" t="s">
        <v>362</v>
      </c>
      <c r="K325" s="39">
        <v>6894.7</v>
      </c>
      <c r="L325" s="39">
        <v>535.57000000000005</v>
      </c>
      <c r="M325" s="39">
        <v>9366.5300000000007</v>
      </c>
      <c r="N325" s="39">
        <v>5193.01</v>
      </c>
      <c r="O325" s="39">
        <v>224.99</v>
      </c>
      <c r="P325" s="632"/>
      <c r="Q325" s="39"/>
      <c r="R325" s="39"/>
      <c r="S325" s="632"/>
      <c r="T325" s="39">
        <v>62086.04</v>
      </c>
      <c r="U325" s="39">
        <v>-38.93</v>
      </c>
      <c r="V325" s="39"/>
      <c r="W325" s="39"/>
      <c r="X325" s="39">
        <v>62978.400000000001</v>
      </c>
      <c r="Y325" s="40">
        <v>235.94</v>
      </c>
      <c r="Z325" s="40">
        <v>0</v>
      </c>
      <c r="AA325" s="39">
        <v>65069.64</v>
      </c>
      <c r="AB325" s="40">
        <v>1</v>
      </c>
      <c r="AC325" s="40">
        <v>1</v>
      </c>
      <c r="AD325" s="40">
        <v>3.4409999999999998</v>
      </c>
      <c r="AE325" s="40">
        <v>3.0280800000000001</v>
      </c>
      <c r="AF325" s="39">
        <v>9366.5300000000007</v>
      </c>
      <c r="AG325" s="39"/>
      <c r="AH325" s="39"/>
      <c r="AI325" s="39"/>
    </row>
    <row r="326" spans="1:35" ht="12.75" x14ac:dyDescent="0.2">
      <c r="A326" s="15">
        <v>118</v>
      </c>
      <c r="B326" s="16" t="s">
        <v>359</v>
      </c>
      <c r="C326" s="633" t="s">
        <v>360</v>
      </c>
      <c r="D326" s="633"/>
      <c r="E326" s="633"/>
      <c r="F326" s="633"/>
      <c r="G326" s="633"/>
      <c r="H326" s="633"/>
      <c r="I326" s="633"/>
      <c r="J326" s="24" t="s">
        <v>82</v>
      </c>
      <c r="K326" s="39">
        <v>17977.990000000002</v>
      </c>
      <c r="L326" s="39">
        <v>28775.57</v>
      </c>
      <c r="M326" s="39">
        <v>389712.15</v>
      </c>
      <c r="N326" s="39">
        <v>97254.51</v>
      </c>
      <c r="O326" s="39">
        <v>5092.1000000000004</v>
      </c>
      <c r="P326" s="632">
        <v>917823.97</v>
      </c>
      <c r="Q326" s="39">
        <v>50314.28</v>
      </c>
      <c r="R326" s="39"/>
      <c r="S326" s="632"/>
      <c r="T326" s="39"/>
      <c r="U326" s="39"/>
      <c r="V326" s="39"/>
      <c r="W326" s="39">
        <v>981885.05</v>
      </c>
      <c r="X326" s="39">
        <v>977336.79</v>
      </c>
      <c r="Y326" s="39">
        <v>1009789.89</v>
      </c>
      <c r="Z326" s="39">
        <v>0</v>
      </c>
      <c r="AA326" s="39">
        <v>1009789.89</v>
      </c>
      <c r="AB326" s="40">
        <v>1</v>
      </c>
      <c r="AC326" s="40">
        <v>1</v>
      </c>
      <c r="AD326" s="40">
        <v>1</v>
      </c>
      <c r="AE326" s="40">
        <v>1</v>
      </c>
      <c r="AF326" s="39">
        <v>389712.15</v>
      </c>
      <c r="AG326" s="39"/>
      <c r="AH326" s="39"/>
      <c r="AI326" s="39"/>
    </row>
    <row r="327" spans="1:35" ht="12.75" x14ac:dyDescent="0.2">
      <c r="A327" s="16"/>
      <c r="B327" s="16"/>
      <c r="C327" s="633"/>
      <c r="D327" s="633"/>
      <c r="E327" s="633"/>
      <c r="F327" s="633"/>
      <c r="G327" s="633"/>
      <c r="H327" s="633"/>
      <c r="I327" s="633"/>
      <c r="J327" s="23" t="s">
        <v>363</v>
      </c>
      <c r="K327" s="39">
        <v>142115.44</v>
      </c>
      <c r="L327" s="39">
        <v>5867.73</v>
      </c>
      <c r="M327" s="39">
        <v>146967.70000000001</v>
      </c>
      <c r="N327" s="39">
        <v>103425.45</v>
      </c>
      <c r="O327" s="39">
        <v>4481.05</v>
      </c>
      <c r="P327" s="632"/>
      <c r="Q327" s="39"/>
      <c r="R327" s="39"/>
      <c r="S327" s="632"/>
      <c r="T327" s="39">
        <v>968138.25</v>
      </c>
      <c r="U327" s="39">
        <v>-775.27</v>
      </c>
      <c r="V327" s="39"/>
      <c r="W327" s="39"/>
      <c r="X327" s="39">
        <v>981885.05</v>
      </c>
      <c r="Y327" s="40">
        <v>4699.29</v>
      </c>
      <c r="Z327" s="40">
        <v>0</v>
      </c>
      <c r="AA327" s="39">
        <v>1014489.18</v>
      </c>
      <c r="AB327" s="40">
        <v>1</v>
      </c>
      <c r="AC327" s="40">
        <v>1</v>
      </c>
      <c r="AD327" s="40">
        <v>3.4409999999999998</v>
      </c>
      <c r="AE327" s="40">
        <v>3.0280800000000001</v>
      </c>
      <c r="AF327" s="39">
        <v>146967.70000000001</v>
      </c>
      <c r="AG327" s="39"/>
      <c r="AH327" s="39"/>
      <c r="AI327" s="39"/>
    </row>
    <row r="328" spans="1:35" ht="12.75" x14ac:dyDescent="0.2">
      <c r="A328" s="15">
        <v>119</v>
      </c>
      <c r="B328" s="16" t="s">
        <v>359</v>
      </c>
      <c r="C328" s="633" t="s">
        <v>360</v>
      </c>
      <c r="D328" s="633"/>
      <c r="E328" s="633"/>
      <c r="F328" s="633"/>
      <c r="G328" s="633"/>
      <c r="H328" s="633"/>
      <c r="I328" s="633"/>
      <c r="J328" s="24" t="s">
        <v>82</v>
      </c>
      <c r="K328" s="39">
        <v>2436.25</v>
      </c>
      <c r="L328" s="39">
        <v>4016.36</v>
      </c>
      <c r="M328" s="39">
        <v>63349.4</v>
      </c>
      <c r="N328" s="39">
        <v>13221.78</v>
      </c>
      <c r="O328" s="39">
        <v>692.27</v>
      </c>
      <c r="P328" s="632">
        <v>137066.57</v>
      </c>
      <c r="Q328" s="39">
        <v>6840.24</v>
      </c>
      <c r="R328" s="39"/>
      <c r="S328" s="632"/>
      <c r="T328" s="39"/>
      <c r="U328" s="39"/>
      <c r="V328" s="39"/>
      <c r="W328" s="39">
        <v>145960.01</v>
      </c>
      <c r="X328" s="39">
        <v>145341.67000000001</v>
      </c>
      <c r="Y328" s="39">
        <v>150167.82999999999</v>
      </c>
      <c r="Z328" s="39">
        <v>0</v>
      </c>
      <c r="AA328" s="39">
        <v>150167.82999999999</v>
      </c>
      <c r="AB328" s="40">
        <v>1</v>
      </c>
      <c r="AC328" s="40">
        <v>1</v>
      </c>
      <c r="AD328" s="40">
        <v>1</v>
      </c>
      <c r="AE328" s="40">
        <v>1</v>
      </c>
      <c r="AF328" s="39">
        <v>63349.4</v>
      </c>
      <c r="AG328" s="39"/>
      <c r="AH328" s="39"/>
      <c r="AI328" s="39"/>
    </row>
    <row r="329" spans="1:35" ht="12.75" x14ac:dyDescent="0.2">
      <c r="A329" s="16"/>
      <c r="B329" s="16"/>
      <c r="C329" s="633"/>
      <c r="D329" s="633"/>
      <c r="E329" s="633"/>
      <c r="F329" s="633"/>
      <c r="G329" s="633"/>
      <c r="H329" s="633"/>
      <c r="I329" s="633"/>
      <c r="J329" s="23" t="s">
        <v>364</v>
      </c>
      <c r="K329" s="39">
        <v>19278.41</v>
      </c>
      <c r="L329" s="39">
        <v>839.95</v>
      </c>
      <c r="M329" s="39">
        <v>21838.43</v>
      </c>
      <c r="N329" s="39">
        <v>14060.72</v>
      </c>
      <c r="O329" s="39">
        <v>609.20000000000005</v>
      </c>
      <c r="P329" s="632"/>
      <c r="Q329" s="39"/>
      <c r="R329" s="39"/>
      <c r="S329" s="632"/>
      <c r="T329" s="39">
        <v>143906.81</v>
      </c>
      <c r="U329" s="39">
        <v>-105.4</v>
      </c>
      <c r="V329" s="39"/>
      <c r="W329" s="39"/>
      <c r="X329" s="39">
        <v>145960.01</v>
      </c>
      <c r="Y329" s="40">
        <v>638.87</v>
      </c>
      <c r="Z329" s="40">
        <v>0</v>
      </c>
      <c r="AA329" s="39">
        <v>150806.70000000001</v>
      </c>
      <c r="AB329" s="40">
        <v>1</v>
      </c>
      <c r="AC329" s="40">
        <v>1</v>
      </c>
      <c r="AD329" s="40">
        <v>3.4409999999999998</v>
      </c>
      <c r="AE329" s="40">
        <v>3.0280800000000001</v>
      </c>
      <c r="AF329" s="39">
        <v>21838.43</v>
      </c>
      <c r="AG329" s="39"/>
      <c r="AH329" s="39"/>
      <c r="AI329" s="39"/>
    </row>
    <row r="330" spans="1:35" ht="12.75" x14ac:dyDescent="0.2">
      <c r="A330" s="638" t="s">
        <v>365</v>
      </c>
      <c r="B330" s="638"/>
      <c r="C330" s="639" t="s">
        <v>366</v>
      </c>
      <c r="D330" s="639"/>
      <c r="E330" s="639"/>
      <c r="F330" s="639"/>
      <c r="G330" s="639"/>
      <c r="H330" s="639"/>
      <c r="I330" s="639"/>
      <c r="J330" s="21"/>
      <c r="K330" s="36">
        <v>5880.3600000000006</v>
      </c>
      <c r="L330" s="36">
        <v>5298.5300000000007</v>
      </c>
      <c r="M330" s="36">
        <v>169727.97999999998</v>
      </c>
      <c r="N330" s="36">
        <v>35085.989999999991</v>
      </c>
      <c r="O330" s="36">
        <v>1834.81</v>
      </c>
      <c r="P330" s="36">
        <v>322114.62</v>
      </c>
      <c r="Q330" s="36">
        <v>18129.5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345068.44</v>
      </c>
      <c r="X330" s="36">
        <v>343429.6</v>
      </c>
      <c r="Y330" s="37">
        <v>354833.38999999996</v>
      </c>
      <c r="Z330" s="37">
        <v>0</v>
      </c>
      <c r="AA330" s="37">
        <v>354833.38999999996</v>
      </c>
      <c r="AB330" s="38"/>
      <c r="AC330" s="38"/>
      <c r="AD330" s="38"/>
      <c r="AE330" s="38"/>
      <c r="AF330" s="36">
        <v>169727.97999999998</v>
      </c>
      <c r="AG330" s="36">
        <v>0</v>
      </c>
      <c r="AH330" s="36">
        <v>6445.46</v>
      </c>
      <c r="AI330" s="36">
        <v>0</v>
      </c>
    </row>
    <row r="331" spans="1:35" ht="12.75" x14ac:dyDescent="0.2">
      <c r="A331" s="638"/>
      <c r="B331" s="638"/>
      <c r="C331" s="639"/>
      <c r="D331" s="639"/>
      <c r="E331" s="639"/>
      <c r="F331" s="639"/>
      <c r="G331" s="639"/>
      <c r="H331" s="639"/>
      <c r="I331" s="639"/>
      <c r="J331" s="21"/>
      <c r="K331" s="36">
        <v>52339.319999999992</v>
      </c>
      <c r="L331" s="36">
        <v>982.78</v>
      </c>
      <c r="M331" s="36">
        <v>18984</v>
      </c>
      <c r="N331" s="36">
        <v>37229.360000000001</v>
      </c>
      <c r="O331" s="36">
        <v>1614.6299999999999</v>
      </c>
      <c r="P331" s="36"/>
      <c r="Q331" s="36">
        <v>0</v>
      </c>
      <c r="R331" s="36">
        <v>0</v>
      </c>
      <c r="S331" s="36"/>
      <c r="T331" s="36">
        <v>340244.12000000011</v>
      </c>
      <c r="U331" s="36">
        <v>-279.33999999999997</v>
      </c>
      <c r="V331" s="36">
        <v>0</v>
      </c>
      <c r="W331" s="36">
        <v>0</v>
      </c>
      <c r="X331" s="36">
        <v>345068.44</v>
      </c>
      <c r="Y331" s="37">
        <v>1693.2700000000002</v>
      </c>
      <c r="Z331" s="37">
        <v>0</v>
      </c>
      <c r="AA331" s="37">
        <v>356526.66</v>
      </c>
      <c r="AB331" s="38"/>
      <c r="AC331" s="38"/>
      <c r="AD331" s="38"/>
      <c r="AE331" s="38"/>
      <c r="AF331" s="36">
        <v>18984</v>
      </c>
      <c r="AG331" s="36">
        <v>0</v>
      </c>
      <c r="AH331" s="36"/>
      <c r="AI331" s="36"/>
    </row>
    <row r="332" spans="1:35" ht="12.75" x14ac:dyDescent="0.2">
      <c r="A332" s="15">
        <v>120</v>
      </c>
      <c r="B332" s="16" t="s">
        <v>367</v>
      </c>
      <c r="C332" s="633" t="s">
        <v>368</v>
      </c>
      <c r="D332" s="633"/>
      <c r="E332" s="633"/>
      <c r="F332" s="633"/>
      <c r="G332" s="633"/>
      <c r="H332" s="633"/>
      <c r="I332" s="633"/>
      <c r="J332" s="24" t="s">
        <v>82</v>
      </c>
      <c r="K332" s="39">
        <v>4612.3900000000003</v>
      </c>
      <c r="L332" s="39">
        <v>3797.48</v>
      </c>
      <c r="M332" s="39">
        <v>120010.17</v>
      </c>
      <c r="N332" s="39">
        <v>27455.48</v>
      </c>
      <c r="O332" s="39">
        <v>1437.53</v>
      </c>
      <c r="P332" s="632">
        <v>238320.26</v>
      </c>
      <c r="Q332" s="39">
        <v>14203.99</v>
      </c>
      <c r="R332" s="39"/>
      <c r="S332" s="632"/>
      <c r="T332" s="39"/>
      <c r="U332" s="39"/>
      <c r="V332" s="39"/>
      <c r="W332" s="39">
        <v>256093.25</v>
      </c>
      <c r="X332" s="39">
        <v>254809.26</v>
      </c>
      <c r="Y332" s="39">
        <v>263270.37</v>
      </c>
      <c r="Z332" s="39">
        <v>0</v>
      </c>
      <c r="AA332" s="39">
        <v>263270.37</v>
      </c>
      <c r="AB332" s="40">
        <v>1</v>
      </c>
      <c r="AC332" s="40">
        <v>1</v>
      </c>
      <c r="AD332" s="40">
        <v>1</v>
      </c>
      <c r="AE332" s="40">
        <v>1</v>
      </c>
      <c r="AF332" s="39">
        <v>120010.17</v>
      </c>
      <c r="AG332" s="39"/>
      <c r="AH332" s="39">
        <v>6445.46</v>
      </c>
      <c r="AI332" s="39"/>
    </row>
    <row r="333" spans="1:35" ht="12.75" x14ac:dyDescent="0.2">
      <c r="A333" s="16"/>
      <c r="B333" s="16"/>
      <c r="C333" s="633"/>
      <c r="D333" s="633"/>
      <c r="E333" s="633"/>
      <c r="F333" s="633"/>
      <c r="G333" s="633"/>
      <c r="H333" s="633"/>
      <c r="I333" s="633"/>
      <c r="J333" s="23" t="s">
        <v>369</v>
      </c>
      <c r="K333" s="39">
        <v>41073.269999999997</v>
      </c>
      <c r="L333" s="39">
        <v>703.18</v>
      </c>
      <c r="M333" s="39">
        <v>14083.74</v>
      </c>
      <c r="N333" s="39">
        <v>29197.57</v>
      </c>
      <c r="O333" s="39">
        <v>1265.02</v>
      </c>
      <c r="P333" s="632"/>
      <c r="Q333" s="39"/>
      <c r="R333" s="39"/>
      <c r="S333" s="632"/>
      <c r="T333" s="39">
        <v>252524.25</v>
      </c>
      <c r="U333" s="39">
        <v>-218.86</v>
      </c>
      <c r="V333" s="39"/>
      <c r="W333" s="39"/>
      <c r="X333" s="39">
        <v>256093.25</v>
      </c>
      <c r="Y333" s="40">
        <v>1326.63</v>
      </c>
      <c r="Z333" s="40">
        <v>0</v>
      </c>
      <c r="AA333" s="39">
        <v>264597</v>
      </c>
      <c r="AB333" s="40">
        <v>1</v>
      </c>
      <c r="AC333" s="40">
        <v>1</v>
      </c>
      <c r="AD333" s="40">
        <v>3.4409999999999998</v>
      </c>
      <c r="AE333" s="40">
        <v>3.0280800000000001</v>
      </c>
      <c r="AF333" s="39">
        <v>14083.74</v>
      </c>
      <c r="AG333" s="39"/>
      <c r="AH333" s="39"/>
      <c r="AI333" s="39"/>
    </row>
    <row r="334" spans="1:35" ht="12.75" x14ac:dyDescent="0.2">
      <c r="A334" s="15">
        <v>121</v>
      </c>
      <c r="B334" s="16" t="s">
        <v>367</v>
      </c>
      <c r="C334" s="633" t="s">
        <v>368</v>
      </c>
      <c r="D334" s="633"/>
      <c r="E334" s="633"/>
      <c r="F334" s="633"/>
      <c r="G334" s="633"/>
      <c r="H334" s="633"/>
      <c r="I334" s="633"/>
      <c r="J334" s="24" t="s">
        <v>370</v>
      </c>
      <c r="K334" s="39">
        <v>238.72</v>
      </c>
      <c r="L334" s="39">
        <v>508.08</v>
      </c>
      <c r="M334" s="39">
        <v>21062.45</v>
      </c>
      <c r="N334" s="39">
        <v>1433.83</v>
      </c>
      <c r="O334" s="39">
        <v>75.069999999999993</v>
      </c>
      <c r="P334" s="632">
        <v>28495.32</v>
      </c>
      <c r="Q334" s="39">
        <v>741.78</v>
      </c>
      <c r="R334" s="39"/>
      <c r="S334" s="632"/>
      <c r="T334" s="39"/>
      <c r="U334" s="39"/>
      <c r="V334" s="39"/>
      <c r="W334" s="39">
        <v>29664.23</v>
      </c>
      <c r="X334" s="39">
        <v>29597.18</v>
      </c>
      <c r="Y334" s="39">
        <v>30579.97</v>
      </c>
      <c r="Z334" s="39">
        <v>0</v>
      </c>
      <c r="AA334" s="39">
        <v>30579.97</v>
      </c>
      <c r="AB334" s="40">
        <v>1</v>
      </c>
      <c r="AC334" s="40">
        <v>1</v>
      </c>
      <c r="AD334" s="40">
        <v>1</v>
      </c>
      <c r="AE334" s="40">
        <v>1</v>
      </c>
      <c r="AF334" s="39">
        <v>21062.45</v>
      </c>
      <c r="AG334" s="39"/>
      <c r="AH334" s="39"/>
      <c r="AI334" s="39"/>
    </row>
    <row r="335" spans="1:35" ht="12.75" x14ac:dyDescent="0.2">
      <c r="A335" s="16"/>
      <c r="B335" s="16"/>
      <c r="C335" s="633"/>
      <c r="D335" s="633"/>
      <c r="E335" s="633"/>
      <c r="F335" s="633"/>
      <c r="G335" s="633"/>
      <c r="H335" s="633"/>
      <c r="I335" s="633"/>
      <c r="J335" s="23" t="s">
        <v>371</v>
      </c>
      <c r="K335" s="39">
        <v>2091.4499999999998</v>
      </c>
      <c r="L335" s="39">
        <v>90.27</v>
      </c>
      <c r="M335" s="39">
        <v>1733.57</v>
      </c>
      <c r="N335" s="39">
        <v>1524.81</v>
      </c>
      <c r="O335" s="39">
        <v>66.06</v>
      </c>
      <c r="P335" s="632"/>
      <c r="Q335" s="39"/>
      <c r="R335" s="39"/>
      <c r="S335" s="632"/>
      <c r="T335" s="39">
        <v>29237.1</v>
      </c>
      <c r="U335" s="39">
        <v>-11.43</v>
      </c>
      <c r="V335" s="39"/>
      <c r="W335" s="39"/>
      <c r="X335" s="39">
        <v>29664.23</v>
      </c>
      <c r="Y335" s="40">
        <v>69.28</v>
      </c>
      <c r="Z335" s="40">
        <v>0</v>
      </c>
      <c r="AA335" s="39">
        <v>30649.25</v>
      </c>
      <c r="AB335" s="40">
        <v>1</v>
      </c>
      <c r="AC335" s="40">
        <v>1</v>
      </c>
      <c r="AD335" s="40">
        <v>3.4409999999999998</v>
      </c>
      <c r="AE335" s="40">
        <v>3.0280800000000001</v>
      </c>
      <c r="AF335" s="39">
        <v>1733.57</v>
      </c>
      <c r="AG335" s="39"/>
      <c r="AH335" s="39"/>
      <c r="AI335" s="39"/>
    </row>
    <row r="336" spans="1:35" ht="12.75" x14ac:dyDescent="0.2">
      <c r="A336" s="15">
        <v>122</v>
      </c>
      <c r="B336" s="16" t="s">
        <v>367</v>
      </c>
      <c r="C336" s="633" t="s">
        <v>368</v>
      </c>
      <c r="D336" s="633"/>
      <c r="E336" s="633"/>
      <c r="F336" s="633"/>
      <c r="G336" s="633"/>
      <c r="H336" s="633"/>
      <c r="I336" s="633"/>
      <c r="J336" s="24" t="s">
        <v>372</v>
      </c>
      <c r="K336" s="39">
        <v>200.75</v>
      </c>
      <c r="L336" s="39">
        <v>349.2</v>
      </c>
      <c r="M336" s="39">
        <v>3183.66</v>
      </c>
      <c r="N336" s="39">
        <v>1259.96</v>
      </c>
      <c r="O336" s="39">
        <v>65.97</v>
      </c>
      <c r="P336" s="632">
        <v>8400.1</v>
      </c>
      <c r="Q336" s="39">
        <v>651.84</v>
      </c>
      <c r="R336" s="39"/>
      <c r="S336" s="632"/>
      <c r="T336" s="39"/>
      <c r="U336" s="39"/>
      <c r="V336" s="39"/>
      <c r="W336" s="39">
        <v>9177.68</v>
      </c>
      <c r="X336" s="39">
        <v>9118.76</v>
      </c>
      <c r="Y336" s="39">
        <v>9421.5499999999993</v>
      </c>
      <c r="Z336" s="39">
        <v>0</v>
      </c>
      <c r="AA336" s="39">
        <v>9421.5499999999993</v>
      </c>
      <c r="AB336" s="40">
        <v>1</v>
      </c>
      <c r="AC336" s="40">
        <v>1</v>
      </c>
      <c r="AD336" s="40">
        <v>1</v>
      </c>
      <c r="AE336" s="40">
        <v>1</v>
      </c>
      <c r="AF336" s="39">
        <v>3183.66</v>
      </c>
      <c r="AG336" s="39"/>
      <c r="AH336" s="39"/>
      <c r="AI336" s="39"/>
    </row>
    <row r="337" spans="1:35" ht="12.75" x14ac:dyDescent="0.2">
      <c r="A337" s="16"/>
      <c r="B337" s="16"/>
      <c r="C337" s="633"/>
      <c r="D337" s="633"/>
      <c r="E337" s="633"/>
      <c r="F337" s="633"/>
      <c r="G337" s="633"/>
      <c r="H337" s="633"/>
      <c r="I337" s="633"/>
      <c r="J337" s="23" t="s">
        <v>373</v>
      </c>
      <c r="K337" s="39">
        <v>1846.54</v>
      </c>
      <c r="L337" s="39">
        <v>70.64</v>
      </c>
      <c r="M337" s="39">
        <v>296.81</v>
      </c>
      <c r="N337" s="39">
        <v>1339.91</v>
      </c>
      <c r="O337" s="39">
        <v>58.05</v>
      </c>
      <c r="P337" s="632"/>
      <c r="Q337" s="39"/>
      <c r="R337" s="39"/>
      <c r="S337" s="632"/>
      <c r="T337" s="39">
        <v>9051.94</v>
      </c>
      <c r="U337" s="39">
        <v>-10.039999999999999</v>
      </c>
      <c r="V337" s="39"/>
      <c r="W337" s="39"/>
      <c r="X337" s="39">
        <v>9177.68</v>
      </c>
      <c r="Y337" s="40">
        <v>60.88</v>
      </c>
      <c r="Z337" s="40">
        <v>0</v>
      </c>
      <c r="AA337" s="39">
        <v>9482.43</v>
      </c>
      <c r="AB337" s="40">
        <v>1</v>
      </c>
      <c r="AC337" s="40">
        <v>1</v>
      </c>
      <c r="AD337" s="40">
        <v>3.4409999999999998</v>
      </c>
      <c r="AE337" s="40">
        <v>3.0280800000000001</v>
      </c>
      <c r="AF337" s="39">
        <v>296.81</v>
      </c>
      <c r="AG337" s="39"/>
      <c r="AH337" s="39"/>
      <c r="AI337" s="39"/>
    </row>
    <row r="338" spans="1:35" ht="12.75" x14ac:dyDescent="0.2">
      <c r="A338" s="15">
        <v>123</v>
      </c>
      <c r="B338" s="16" t="s">
        <v>367</v>
      </c>
      <c r="C338" s="633" t="s">
        <v>368</v>
      </c>
      <c r="D338" s="633"/>
      <c r="E338" s="633"/>
      <c r="F338" s="633"/>
      <c r="G338" s="633"/>
      <c r="H338" s="633"/>
      <c r="I338" s="633"/>
      <c r="J338" s="24" t="s">
        <v>82</v>
      </c>
      <c r="K338" s="39">
        <v>724.07</v>
      </c>
      <c r="L338" s="39">
        <v>643.77</v>
      </c>
      <c r="M338" s="39">
        <v>22120.52</v>
      </c>
      <c r="N338" s="39">
        <v>4334.7700000000004</v>
      </c>
      <c r="O338" s="39">
        <v>226.96</v>
      </c>
      <c r="P338" s="632">
        <v>41217.410000000003</v>
      </c>
      <c r="Q338" s="39">
        <v>2242.5700000000002</v>
      </c>
      <c r="R338" s="39"/>
      <c r="S338" s="632"/>
      <c r="T338" s="39"/>
      <c r="U338" s="39"/>
      <c r="V338" s="39"/>
      <c r="W338" s="39">
        <v>44077.33</v>
      </c>
      <c r="X338" s="39">
        <v>43874.6</v>
      </c>
      <c r="Y338" s="39">
        <v>45331.48</v>
      </c>
      <c r="Z338" s="39">
        <v>0</v>
      </c>
      <c r="AA338" s="39">
        <v>45331.48</v>
      </c>
      <c r="AB338" s="40">
        <v>1</v>
      </c>
      <c r="AC338" s="40">
        <v>1</v>
      </c>
      <c r="AD338" s="40">
        <v>1</v>
      </c>
      <c r="AE338" s="40">
        <v>1</v>
      </c>
      <c r="AF338" s="39">
        <v>22120.52</v>
      </c>
      <c r="AG338" s="39"/>
      <c r="AH338" s="39"/>
      <c r="AI338" s="39"/>
    </row>
    <row r="339" spans="1:35" ht="12.75" x14ac:dyDescent="0.2">
      <c r="A339" s="16"/>
      <c r="B339" s="16"/>
      <c r="C339" s="633"/>
      <c r="D339" s="633"/>
      <c r="E339" s="633"/>
      <c r="F339" s="633"/>
      <c r="G339" s="633"/>
      <c r="H339" s="633"/>
      <c r="I339" s="633"/>
      <c r="J339" s="23" t="s">
        <v>374</v>
      </c>
      <c r="K339" s="39">
        <v>6477.11</v>
      </c>
      <c r="L339" s="39">
        <v>118.69</v>
      </c>
      <c r="M339" s="39">
        <v>2604.75</v>
      </c>
      <c r="N339" s="39">
        <v>4609.8</v>
      </c>
      <c r="O339" s="39">
        <v>199.73</v>
      </c>
      <c r="P339" s="632"/>
      <c r="Q339" s="39"/>
      <c r="R339" s="39"/>
      <c r="S339" s="632"/>
      <c r="T339" s="39">
        <v>43459.98</v>
      </c>
      <c r="U339" s="39">
        <v>-34.549999999999997</v>
      </c>
      <c r="V339" s="39"/>
      <c r="W339" s="39"/>
      <c r="X339" s="39">
        <v>44077.33</v>
      </c>
      <c r="Y339" s="40">
        <v>209.46</v>
      </c>
      <c r="Z339" s="40">
        <v>0</v>
      </c>
      <c r="AA339" s="39">
        <v>45540.94</v>
      </c>
      <c r="AB339" s="40">
        <v>1</v>
      </c>
      <c r="AC339" s="40">
        <v>1</v>
      </c>
      <c r="AD339" s="40">
        <v>3.4409999999999998</v>
      </c>
      <c r="AE339" s="40">
        <v>3.0280800000000001</v>
      </c>
      <c r="AF339" s="39">
        <v>2604.75</v>
      </c>
      <c r="AG339" s="39"/>
      <c r="AH339" s="39"/>
      <c r="AI339" s="39"/>
    </row>
    <row r="340" spans="1:35" ht="12.75" x14ac:dyDescent="0.2">
      <c r="A340" s="15">
        <v>124</v>
      </c>
      <c r="B340" s="16" t="s">
        <v>367</v>
      </c>
      <c r="C340" s="633" t="s">
        <v>368</v>
      </c>
      <c r="D340" s="633"/>
      <c r="E340" s="633"/>
      <c r="F340" s="633"/>
      <c r="G340" s="633"/>
      <c r="H340" s="633"/>
      <c r="I340" s="633"/>
      <c r="J340" s="24" t="s">
        <v>74</v>
      </c>
      <c r="K340" s="39">
        <v>104.43</v>
      </c>
      <c r="L340" s="39"/>
      <c r="M340" s="39">
        <v>3351.18</v>
      </c>
      <c r="N340" s="39">
        <v>601.95000000000005</v>
      </c>
      <c r="O340" s="39">
        <v>29.28</v>
      </c>
      <c r="P340" s="632">
        <v>5681.53</v>
      </c>
      <c r="Q340" s="39">
        <v>289.32</v>
      </c>
      <c r="R340" s="39"/>
      <c r="S340" s="632"/>
      <c r="T340" s="39"/>
      <c r="U340" s="39"/>
      <c r="V340" s="39"/>
      <c r="W340" s="39">
        <v>6055.95</v>
      </c>
      <c r="X340" s="39">
        <v>6029.8</v>
      </c>
      <c r="Y340" s="39">
        <v>6230.02</v>
      </c>
      <c r="Z340" s="39">
        <v>0</v>
      </c>
      <c r="AA340" s="39">
        <v>6230.02</v>
      </c>
      <c r="AB340" s="40">
        <v>1</v>
      </c>
      <c r="AC340" s="40">
        <v>1</v>
      </c>
      <c r="AD340" s="40">
        <v>1</v>
      </c>
      <c r="AE340" s="40">
        <v>1</v>
      </c>
      <c r="AF340" s="39">
        <v>3351.18</v>
      </c>
      <c r="AG340" s="39"/>
      <c r="AH340" s="39"/>
      <c r="AI340" s="39"/>
    </row>
    <row r="341" spans="1:35" ht="12.75" x14ac:dyDescent="0.2">
      <c r="A341" s="16"/>
      <c r="B341" s="16"/>
      <c r="C341" s="633"/>
      <c r="D341" s="633"/>
      <c r="E341" s="633"/>
      <c r="F341" s="633"/>
      <c r="G341" s="633"/>
      <c r="H341" s="633"/>
      <c r="I341" s="633"/>
      <c r="J341" s="23" t="s">
        <v>375</v>
      </c>
      <c r="K341" s="39">
        <v>850.95</v>
      </c>
      <c r="L341" s="39"/>
      <c r="M341" s="39">
        <v>265.13</v>
      </c>
      <c r="N341" s="39">
        <v>557.27</v>
      </c>
      <c r="O341" s="39">
        <v>25.77</v>
      </c>
      <c r="P341" s="632"/>
      <c r="Q341" s="39"/>
      <c r="R341" s="39"/>
      <c r="S341" s="632"/>
      <c r="T341" s="39">
        <v>5970.8499999999995</v>
      </c>
      <c r="U341" s="39">
        <v>-4.46</v>
      </c>
      <c r="V341" s="39"/>
      <c r="W341" s="39"/>
      <c r="X341" s="39">
        <v>6055.95</v>
      </c>
      <c r="Y341" s="40">
        <v>27.02</v>
      </c>
      <c r="Z341" s="40">
        <v>0</v>
      </c>
      <c r="AA341" s="39">
        <v>6257.04</v>
      </c>
      <c r="AB341" s="40">
        <v>1</v>
      </c>
      <c r="AC341" s="40">
        <v>1</v>
      </c>
      <c r="AD341" s="40">
        <v>3.4409999999999998</v>
      </c>
      <c r="AE341" s="40">
        <v>3.0280800000000001</v>
      </c>
      <c r="AF341" s="39">
        <v>265.13</v>
      </c>
      <c r="AG341" s="39"/>
      <c r="AH341" s="39"/>
      <c r="AI341" s="39"/>
    </row>
    <row r="342" spans="1:35" ht="12.75" x14ac:dyDescent="0.2">
      <c r="A342" s="638" t="s">
        <v>376</v>
      </c>
      <c r="B342" s="638"/>
      <c r="C342" s="639" t="s">
        <v>377</v>
      </c>
      <c r="D342" s="639"/>
      <c r="E342" s="639"/>
      <c r="F342" s="639"/>
      <c r="G342" s="639"/>
      <c r="H342" s="639"/>
      <c r="I342" s="639"/>
      <c r="J342" s="21"/>
      <c r="K342" s="36">
        <v>268.47000000000003</v>
      </c>
      <c r="L342" s="36">
        <v>68.03</v>
      </c>
      <c r="M342" s="36">
        <v>74950.37</v>
      </c>
      <c r="N342" s="36">
        <v>1422.19</v>
      </c>
      <c r="O342" s="36">
        <v>78.850000000000009</v>
      </c>
      <c r="P342" s="36">
        <v>86305.53</v>
      </c>
      <c r="Q342" s="36">
        <v>779.06999999999994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88378.86</v>
      </c>
      <c r="X342" s="36">
        <v>88308.430000000008</v>
      </c>
      <c r="Y342" s="37">
        <v>91240.76999999999</v>
      </c>
      <c r="Z342" s="37">
        <v>0</v>
      </c>
      <c r="AA342" s="37">
        <v>91240.76999999999</v>
      </c>
      <c r="AB342" s="38"/>
      <c r="AC342" s="38"/>
      <c r="AD342" s="38"/>
      <c r="AE342" s="38"/>
      <c r="AF342" s="36">
        <v>74950.37</v>
      </c>
      <c r="AG342" s="36">
        <v>0</v>
      </c>
      <c r="AH342" s="36">
        <v>133557.08000000002</v>
      </c>
      <c r="AI342" s="36">
        <v>0</v>
      </c>
    </row>
    <row r="343" spans="1:35" ht="12.75" x14ac:dyDescent="0.2">
      <c r="A343" s="638"/>
      <c r="B343" s="638"/>
      <c r="C343" s="639"/>
      <c r="D343" s="639"/>
      <c r="E343" s="639"/>
      <c r="F343" s="639"/>
      <c r="G343" s="639"/>
      <c r="H343" s="639"/>
      <c r="I343" s="639"/>
      <c r="J343" s="21"/>
      <c r="K343" s="36">
        <v>2268.91</v>
      </c>
      <c r="L343" s="36">
        <v>22.47</v>
      </c>
      <c r="M343" s="36">
        <v>5946.31</v>
      </c>
      <c r="N343" s="36">
        <v>1501.48</v>
      </c>
      <c r="O343" s="36">
        <v>69.39</v>
      </c>
      <c r="P343" s="36"/>
      <c r="Q343" s="36">
        <v>0</v>
      </c>
      <c r="R343" s="36">
        <v>0</v>
      </c>
      <c r="S343" s="36"/>
      <c r="T343" s="36">
        <v>87084.6</v>
      </c>
      <c r="U343" s="36">
        <v>-12.01</v>
      </c>
      <c r="V343" s="36">
        <v>0</v>
      </c>
      <c r="W343" s="36">
        <v>0</v>
      </c>
      <c r="X343" s="36">
        <v>88378.86</v>
      </c>
      <c r="Y343" s="37">
        <v>72.77</v>
      </c>
      <c r="Z343" s="37">
        <v>0</v>
      </c>
      <c r="AA343" s="37">
        <v>91313.54</v>
      </c>
      <c r="AB343" s="38"/>
      <c r="AC343" s="38"/>
      <c r="AD343" s="38"/>
      <c r="AE343" s="38"/>
      <c r="AF343" s="36">
        <v>5946.31</v>
      </c>
      <c r="AG343" s="36">
        <v>0</v>
      </c>
      <c r="AH343" s="36"/>
      <c r="AI343" s="36"/>
    </row>
    <row r="344" spans="1:35" ht="12.75" x14ac:dyDescent="0.2">
      <c r="A344" s="15">
        <v>125</v>
      </c>
      <c r="B344" s="16" t="s">
        <v>378</v>
      </c>
      <c r="C344" s="633" t="s">
        <v>379</v>
      </c>
      <c r="D344" s="633"/>
      <c r="E344" s="633"/>
      <c r="F344" s="633"/>
      <c r="G344" s="633"/>
      <c r="H344" s="633"/>
      <c r="I344" s="633"/>
      <c r="J344" s="24" t="s">
        <v>102</v>
      </c>
      <c r="K344" s="39">
        <v>233.55</v>
      </c>
      <c r="L344" s="39">
        <v>25.32</v>
      </c>
      <c r="M344" s="39">
        <v>74944.17</v>
      </c>
      <c r="N344" s="39">
        <v>1304.27</v>
      </c>
      <c r="O344" s="39">
        <v>68.290000000000006</v>
      </c>
      <c r="P344" s="632">
        <v>85706.16</v>
      </c>
      <c r="Q344" s="39">
        <v>674.77</v>
      </c>
      <c r="R344" s="39"/>
      <c r="S344" s="632"/>
      <c r="T344" s="39"/>
      <c r="U344" s="39"/>
      <c r="V344" s="39"/>
      <c r="W344" s="39">
        <v>87666.240000000005</v>
      </c>
      <c r="X344" s="39">
        <v>87605.24</v>
      </c>
      <c r="Y344" s="39">
        <v>90514.23</v>
      </c>
      <c r="Z344" s="39">
        <v>0</v>
      </c>
      <c r="AA344" s="39">
        <v>90514.23</v>
      </c>
      <c r="AB344" s="40">
        <v>1</v>
      </c>
      <c r="AC344" s="40">
        <v>1</v>
      </c>
      <c r="AD344" s="40">
        <v>1</v>
      </c>
      <c r="AE344" s="40">
        <v>1</v>
      </c>
      <c r="AF344" s="39">
        <v>74944.17</v>
      </c>
      <c r="AG344" s="39"/>
      <c r="AH344" s="39">
        <v>68111</v>
      </c>
      <c r="AI344" s="39"/>
    </row>
    <row r="345" spans="1:35" ht="12.75" x14ac:dyDescent="0.2">
      <c r="A345" s="16"/>
      <c r="B345" s="16"/>
      <c r="C345" s="633"/>
      <c r="D345" s="633"/>
      <c r="E345" s="633"/>
      <c r="F345" s="633"/>
      <c r="G345" s="633"/>
      <c r="H345" s="633"/>
      <c r="I345" s="633"/>
      <c r="J345" s="23" t="s">
        <v>380</v>
      </c>
      <c r="K345" s="39">
        <v>1971.15</v>
      </c>
      <c r="L345" s="39">
        <v>13.46</v>
      </c>
      <c r="M345" s="39">
        <v>5945.81</v>
      </c>
      <c r="N345" s="39">
        <v>1387.05</v>
      </c>
      <c r="O345" s="39">
        <v>60.1</v>
      </c>
      <c r="P345" s="632"/>
      <c r="Q345" s="39"/>
      <c r="R345" s="39"/>
      <c r="S345" s="632"/>
      <c r="T345" s="39">
        <v>86380.930000000008</v>
      </c>
      <c r="U345" s="39">
        <v>-10.4</v>
      </c>
      <c r="V345" s="39"/>
      <c r="W345" s="39"/>
      <c r="X345" s="39">
        <v>87666.240000000005</v>
      </c>
      <c r="Y345" s="40">
        <v>63.03</v>
      </c>
      <c r="Z345" s="40">
        <v>0</v>
      </c>
      <c r="AA345" s="39">
        <v>90577.26</v>
      </c>
      <c r="AB345" s="40">
        <v>1</v>
      </c>
      <c r="AC345" s="40">
        <v>1</v>
      </c>
      <c r="AD345" s="40">
        <v>3.4409999999999998</v>
      </c>
      <c r="AE345" s="40">
        <v>3.0280800000000001</v>
      </c>
      <c r="AF345" s="39">
        <v>5945.81</v>
      </c>
      <c r="AG345" s="39"/>
      <c r="AH345" s="39"/>
      <c r="AI345" s="39"/>
    </row>
    <row r="346" spans="1:35" ht="12.75" x14ac:dyDescent="0.2">
      <c r="A346" s="15">
        <v>126</v>
      </c>
      <c r="B346" s="16" t="s">
        <v>352</v>
      </c>
      <c r="C346" s="633" t="s">
        <v>353</v>
      </c>
      <c r="D346" s="633"/>
      <c r="E346" s="633"/>
      <c r="F346" s="633"/>
      <c r="G346" s="633"/>
      <c r="H346" s="633"/>
      <c r="I346" s="633"/>
      <c r="J346" s="22" t="s">
        <v>381</v>
      </c>
      <c r="K346" s="39">
        <v>34.92</v>
      </c>
      <c r="L346" s="39">
        <v>42.71</v>
      </c>
      <c r="M346" s="39">
        <v>6.2</v>
      </c>
      <c r="N346" s="39">
        <v>117.92</v>
      </c>
      <c r="O346" s="39">
        <v>10.56</v>
      </c>
      <c r="P346" s="632">
        <v>599.37</v>
      </c>
      <c r="Q346" s="39">
        <v>104.3</v>
      </c>
      <c r="R346" s="39"/>
      <c r="S346" s="632"/>
      <c r="T346" s="39"/>
      <c r="U346" s="39"/>
      <c r="V346" s="39"/>
      <c r="W346" s="39">
        <v>712.62</v>
      </c>
      <c r="X346" s="39">
        <v>703.19</v>
      </c>
      <c r="Y346" s="39">
        <v>726.54</v>
      </c>
      <c r="Z346" s="39">
        <v>0</v>
      </c>
      <c r="AA346" s="39">
        <v>726.54</v>
      </c>
      <c r="AB346" s="40">
        <v>1</v>
      </c>
      <c r="AC346" s="40">
        <v>1</v>
      </c>
      <c r="AD346" s="40">
        <v>1</v>
      </c>
      <c r="AE346" s="40">
        <v>1</v>
      </c>
      <c r="AF346" s="39">
        <v>6.2</v>
      </c>
      <c r="AG346" s="39"/>
      <c r="AH346" s="39">
        <v>65446.080000000002</v>
      </c>
      <c r="AI346" s="39"/>
    </row>
    <row r="347" spans="1:35" ht="12.75" x14ac:dyDescent="0.2">
      <c r="A347" s="16"/>
      <c r="B347" s="16"/>
      <c r="C347" s="633"/>
      <c r="D347" s="633"/>
      <c r="E347" s="633"/>
      <c r="F347" s="633"/>
      <c r="G347" s="633"/>
      <c r="H347" s="633"/>
      <c r="I347" s="633"/>
      <c r="J347" s="23" t="s">
        <v>237</v>
      </c>
      <c r="K347" s="39">
        <v>297.76</v>
      </c>
      <c r="L347" s="39">
        <v>9.01</v>
      </c>
      <c r="M347" s="39">
        <v>0.5</v>
      </c>
      <c r="N347" s="39">
        <v>114.43</v>
      </c>
      <c r="O347" s="39">
        <v>9.2899999999999991</v>
      </c>
      <c r="P347" s="632"/>
      <c r="Q347" s="39"/>
      <c r="R347" s="39"/>
      <c r="S347" s="632"/>
      <c r="T347" s="39">
        <v>703.67</v>
      </c>
      <c r="U347" s="39">
        <v>-1.61</v>
      </c>
      <c r="V347" s="39"/>
      <c r="W347" s="39"/>
      <c r="X347" s="39">
        <v>712.62</v>
      </c>
      <c r="Y347" s="40">
        <v>9.74</v>
      </c>
      <c r="Z347" s="40">
        <v>0</v>
      </c>
      <c r="AA347" s="39">
        <v>736.28</v>
      </c>
      <c r="AB347" s="40">
        <v>1</v>
      </c>
      <c r="AC347" s="40">
        <v>1</v>
      </c>
      <c r="AD347" s="40">
        <v>3.4409999999999998</v>
      </c>
      <c r="AE347" s="40">
        <v>3.0280800000000001</v>
      </c>
      <c r="AF347" s="39">
        <v>0.5</v>
      </c>
      <c r="AG347" s="39"/>
      <c r="AH347" s="39"/>
      <c r="AI347" s="39"/>
    </row>
    <row r="348" spans="1:35" ht="12.75" x14ac:dyDescent="0.2">
      <c r="A348" s="638" t="s">
        <v>382</v>
      </c>
      <c r="B348" s="638"/>
      <c r="C348" s="639" t="s">
        <v>383</v>
      </c>
      <c r="D348" s="639"/>
      <c r="E348" s="639"/>
      <c r="F348" s="639"/>
      <c r="G348" s="639"/>
      <c r="H348" s="639"/>
      <c r="I348" s="639"/>
      <c r="J348" s="21"/>
      <c r="K348" s="36">
        <v>4570.5600000000004</v>
      </c>
      <c r="L348" s="36">
        <v>233346.17</v>
      </c>
      <c r="M348" s="36">
        <v>904076.82</v>
      </c>
      <c r="N348" s="36">
        <v>30708.18</v>
      </c>
      <c r="O348" s="36">
        <v>1607.83</v>
      </c>
      <c r="P348" s="36">
        <v>3546646.42</v>
      </c>
      <c r="Q348" s="36">
        <v>15886.77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3615726.4</v>
      </c>
      <c r="X348" s="36">
        <v>3614290.28</v>
      </c>
      <c r="Y348" s="37">
        <v>3734305.14</v>
      </c>
      <c r="Z348" s="37">
        <v>0</v>
      </c>
      <c r="AA348" s="37">
        <v>3734305.14</v>
      </c>
      <c r="AB348" s="38"/>
      <c r="AC348" s="38"/>
      <c r="AD348" s="38"/>
      <c r="AE348" s="38"/>
      <c r="AF348" s="36">
        <v>904076.82</v>
      </c>
      <c r="AG348" s="36">
        <v>0</v>
      </c>
      <c r="AH348" s="36">
        <v>0</v>
      </c>
      <c r="AI348" s="36">
        <v>0</v>
      </c>
    </row>
    <row r="349" spans="1:35" ht="12.75" x14ac:dyDescent="0.2">
      <c r="A349" s="638"/>
      <c r="B349" s="638"/>
      <c r="C349" s="639"/>
      <c r="D349" s="639"/>
      <c r="E349" s="639"/>
      <c r="F349" s="639"/>
      <c r="G349" s="639"/>
      <c r="H349" s="639"/>
      <c r="I349" s="639"/>
      <c r="J349" s="21"/>
      <c r="K349" s="36">
        <v>0</v>
      </c>
      <c r="L349" s="36">
        <v>46725.78</v>
      </c>
      <c r="M349" s="36">
        <v>2342835.87</v>
      </c>
      <c r="N349" s="36">
        <v>32656.66</v>
      </c>
      <c r="O349" s="36">
        <v>1414.89</v>
      </c>
      <c r="P349" s="36"/>
      <c r="Q349" s="36">
        <v>0</v>
      </c>
      <c r="R349" s="36">
        <v>0</v>
      </c>
      <c r="S349" s="36"/>
      <c r="T349" s="36">
        <v>3562533.19</v>
      </c>
      <c r="U349" s="36">
        <v>-244.79</v>
      </c>
      <c r="V349" s="36">
        <v>0</v>
      </c>
      <c r="W349" s="36">
        <v>0</v>
      </c>
      <c r="X349" s="36">
        <v>3615726.4</v>
      </c>
      <c r="Y349" s="37">
        <v>1483.81</v>
      </c>
      <c r="Z349" s="37">
        <v>0</v>
      </c>
      <c r="AA349" s="37">
        <v>3735788.95</v>
      </c>
      <c r="AB349" s="38"/>
      <c r="AC349" s="38"/>
      <c r="AD349" s="38"/>
      <c r="AE349" s="38"/>
      <c r="AF349" s="36">
        <v>2311790.59</v>
      </c>
      <c r="AG349" s="36">
        <v>0</v>
      </c>
      <c r="AH349" s="36"/>
      <c r="AI349" s="36"/>
    </row>
    <row r="350" spans="1:35" ht="12.75" x14ac:dyDescent="0.2">
      <c r="A350" s="15">
        <v>127</v>
      </c>
      <c r="B350" s="16" t="s">
        <v>384</v>
      </c>
      <c r="C350" s="633" t="s">
        <v>385</v>
      </c>
      <c r="D350" s="633"/>
      <c r="E350" s="633"/>
      <c r="F350" s="633"/>
      <c r="G350" s="633"/>
      <c r="H350" s="633"/>
      <c r="I350" s="633"/>
      <c r="J350" s="24" t="s">
        <v>156</v>
      </c>
      <c r="K350" s="39">
        <v>4570.5600000000004</v>
      </c>
      <c r="L350" s="39">
        <v>233346.17</v>
      </c>
      <c r="M350" s="39">
        <v>904076.82</v>
      </c>
      <c r="N350" s="39">
        <v>30708.18</v>
      </c>
      <c r="O350" s="39">
        <v>1607.83</v>
      </c>
      <c r="P350" s="632">
        <v>3546646.42</v>
      </c>
      <c r="Q350" s="39">
        <v>15886.77</v>
      </c>
      <c r="R350" s="39"/>
      <c r="S350" s="632"/>
      <c r="T350" s="39"/>
      <c r="U350" s="39"/>
      <c r="V350" s="39"/>
      <c r="W350" s="39">
        <v>3615726.4</v>
      </c>
      <c r="X350" s="39">
        <v>3614290.28</v>
      </c>
      <c r="Y350" s="39">
        <v>3734305.14</v>
      </c>
      <c r="Z350" s="39">
        <v>0</v>
      </c>
      <c r="AA350" s="39">
        <v>3734305.14</v>
      </c>
      <c r="AB350" s="40">
        <v>1</v>
      </c>
      <c r="AC350" s="40">
        <v>1</v>
      </c>
      <c r="AD350" s="40">
        <v>1</v>
      </c>
      <c r="AE350" s="40">
        <v>1</v>
      </c>
      <c r="AF350" s="39">
        <v>904076.82</v>
      </c>
      <c r="AG350" s="39"/>
      <c r="AH350" s="39"/>
      <c r="AI350" s="39"/>
    </row>
    <row r="351" spans="1:35" ht="12.75" x14ac:dyDescent="0.2">
      <c r="A351" s="16"/>
      <c r="B351" s="16"/>
      <c r="C351" s="633"/>
      <c r="D351" s="633"/>
      <c r="E351" s="633"/>
      <c r="F351" s="633"/>
      <c r="G351" s="633"/>
      <c r="H351" s="633"/>
      <c r="I351" s="633"/>
      <c r="J351" s="23" t="s">
        <v>386</v>
      </c>
      <c r="K351" s="39"/>
      <c r="L351" s="39">
        <v>46725.78</v>
      </c>
      <c r="M351" s="39">
        <v>2342835.87</v>
      </c>
      <c r="N351" s="39">
        <v>32656.66</v>
      </c>
      <c r="O351" s="39">
        <v>1414.89</v>
      </c>
      <c r="P351" s="632"/>
      <c r="Q351" s="39"/>
      <c r="R351" s="39"/>
      <c r="S351" s="632"/>
      <c r="T351" s="39">
        <v>3562533.19</v>
      </c>
      <c r="U351" s="39">
        <v>-244.79</v>
      </c>
      <c r="V351" s="39"/>
      <c r="W351" s="39"/>
      <c r="X351" s="39">
        <v>3615726.4</v>
      </c>
      <c r="Y351" s="40">
        <v>1483.81</v>
      </c>
      <c r="Z351" s="40">
        <v>0</v>
      </c>
      <c r="AA351" s="39">
        <v>3735788.95</v>
      </c>
      <c r="AB351" s="40">
        <v>1</v>
      </c>
      <c r="AC351" s="40">
        <v>1</v>
      </c>
      <c r="AD351" s="40">
        <v>3.4409999999999998</v>
      </c>
      <c r="AE351" s="40">
        <v>3.0280800000000001</v>
      </c>
      <c r="AF351" s="39">
        <v>2311790.59</v>
      </c>
      <c r="AG351" s="39"/>
      <c r="AH351" s="39"/>
      <c r="AI351" s="39"/>
    </row>
    <row r="352" spans="1:35" ht="12.75" x14ac:dyDescent="0.2">
      <c r="A352" s="638" t="s">
        <v>387</v>
      </c>
      <c r="B352" s="638"/>
      <c r="C352" s="639" t="s">
        <v>388</v>
      </c>
      <c r="D352" s="639"/>
      <c r="E352" s="639"/>
      <c r="F352" s="639"/>
      <c r="G352" s="639"/>
      <c r="H352" s="639"/>
      <c r="I352" s="639"/>
      <c r="J352" s="21"/>
      <c r="K352" s="36">
        <v>4590.38</v>
      </c>
      <c r="L352" s="36">
        <v>30189.52</v>
      </c>
      <c r="M352" s="36">
        <v>130725.04000000001</v>
      </c>
      <c r="N352" s="36">
        <v>26400.989999999998</v>
      </c>
      <c r="O352" s="36">
        <v>1382.23</v>
      </c>
      <c r="P352" s="36">
        <v>261832.32000000001</v>
      </c>
      <c r="Q352" s="36">
        <v>13657.64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279411.87</v>
      </c>
      <c r="X352" s="36">
        <v>278177.26</v>
      </c>
      <c r="Y352" s="37">
        <v>287414.31000000006</v>
      </c>
      <c r="Z352" s="37">
        <v>0</v>
      </c>
      <c r="AA352" s="37">
        <v>287414.31000000006</v>
      </c>
      <c r="AB352" s="38"/>
      <c r="AC352" s="38"/>
      <c r="AD352" s="38"/>
      <c r="AE352" s="38"/>
      <c r="AF352" s="36">
        <v>130725.04000000001</v>
      </c>
      <c r="AG352" s="36">
        <v>0</v>
      </c>
      <c r="AH352" s="36">
        <v>0</v>
      </c>
      <c r="AI352" s="36">
        <v>0</v>
      </c>
    </row>
    <row r="353" spans="1:35" ht="12.75" x14ac:dyDescent="0.2">
      <c r="A353" s="638"/>
      <c r="B353" s="638"/>
      <c r="C353" s="639"/>
      <c r="D353" s="639"/>
      <c r="E353" s="639"/>
      <c r="F353" s="639"/>
      <c r="G353" s="639"/>
      <c r="H353" s="639"/>
      <c r="I353" s="639"/>
      <c r="J353" s="21"/>
      <c r="K353" s="36">
        <v>30679.23</v>
      </c>
      <c r="L353" s="36">
        <v>9490.3000000000011</v>
      </c>
      <c r="M353" s="36">
        <v>13175.07</v>
      </c>
      <c r="N353" s="36">
        <v>28063.87</v>
      </c>
      <c r="O353" s="36">
        <v>1216.3699999999999</v>
      </c>
      <c r="P353" s="36"/>
      <c r="Q353" s="36">
        <v>0</v>
      </c>
      <c r="R353" s="36">
        <v>0</v>
      </c>
      <c r="S353" s="36"/>
      <c r="T353" s="36">
        <v>275489.96000000002</v>
      </c>
      <c r="U353" s="36">
        <v>-210.44</v>
      </c>
      <c r="V353" s="36">
        <v>0</v>
      </c>
      <c r="W353" s="36">
        <v>0</v>
      </c>
      <c r="X353" s="36">
        <v>279411.87</v>
      </c>
      <c r="Y353" s="37">
        <v>1275.5999999999999</v>
      </c>
      <c r="Z353" s="37">
        <v>0</v>
      </c>
      <c r="AA353" s="37">
        <v>288689.91000000003</v>
      </c>
      <c r="AB353" s="38"/>
      <c r="AC353" s="38"/>
      <c r="AD353" s="38"/>
      <c r="AE353" s="38"/>
      <c r="AF353" s="36">
        <v>8862.6200000000008</v>
      </c>
      <c r="AG353" s="36">
        <v>0</v>
      </c>
      <c r="AH353" s="36"/>
      <c r="AI353" s="36"/>
    </row>
    <row r="354" spans="1:35" ht="12.75" x14ac:dyDescent="0.2">
      <c r="A354" s="15">
        <v>128</v>
      </c>
      <c r="B354" s="16" t="s">
        <v>352</v>
      </c>
      <c r="C354" s="633" t="s">
        <v>353</v>
      </c>
      <c r="D354" s="633"/>
      <c r="E354" s="633"/>
      <c r="F354" s="633"/>
      <c r="G354" s="633"/>
      <c r="H354" s="633"/>
      <c r="I354" s="633"/>
      <c r="J354" s="24" t="s">
        <v>156</v>
      </c>
      <c r="K354" s="39">
        <v>3990.73</v>
      </c>
      <c r="L354" s="39">
        <v>23033.55</v>
      </c>
      <c r="M354" s="39">
        <v>130723.96</v>
      </c>
      <c r="N354" s="39">
        <v>23346.3</v>
      </c>
      <c r="O354" s="39">
        <v>1222.29</v>
      </c>
      <c r="P354" s="632">
        <v>241062.69</v>
      </c>
      <c r="Q354" s="39">
        <v>12077.31</v>
      </c>
      <c r="R354" s="39"/>
      <c r="S354" s="632"/>
      <c r="T354" s="39"/>
      <c r="U354" s="39"/>
      <c r="V354" s="39"/>
      <c r="W354" s="39">
        <v>256751.01</v>
      </c>
      <c r="X354" s="39">
        <v>255659.26</v>
      </c>
      <c r="Y354" s="39">
        <v>264148.59000000003</v>
      </c>
      <c r="Z354" s="39">
        <v>0</v>
      </c>
      <c r="AA354" s="39">
        <v>264148.59000000003</v>
      </c>
      <c r="AB354" s="40">
        <v>1</v>
      </c>
      <c r="AC354" s="40">
        <v>1</v>
      </c>
      <c r="AD354" s="40">
        <v>1</v>
      </c>
      <c r="AE354" s="40">
        <v>1</v>
      </c>
      <c r="AF354" s="39">
        <v>130723.96</v>
      </c>
      <c r="AG354" s="39"/>
      <c r="AH354" s="39"/>
      <c r="AI354" s="39"/>
    </row>
    <row r="355" spans="1:35" ht="12.75" x14ac:dyDescent="0.2">
      <c r="A355" s="16"/>
      <c r="B355" s="16"/>
      <c r="C355" s="633"/>
      <c r="D355" s="633"/>
      <c r="E355" s="633"/>
      <c r="F355" s="633"/>
      <c r="G355" s="633"/>
      <c r="H355" s="633"/>
      <c r="I355" s="633"/>
      <c r="J355" s="23" t="s">
        <v>389</v>
      </c>
      <c r="K355" s="39">
        <v>27982.98</v>
      </c>
      <c r="L355" s="39">
        <v>7538.52</v>
      </c>
      <c r="M355" s="39">
        <v>8862.6200000000008</v>
      </c>
      <c r="N355" s="39">
        <v>24815.37</v>
      </c>
      <c r="O355" s="39">
        <v>1075.6199999999999</v>
      </c>
      <c r="P355" s="632"/>
      <c r="Q355" s="39"/>
      <c r="R355" s="39"/>
      <c r="S355" s="632"/>
      <c r="T355" s="39">
        <v>253140</v>
      </c>
      <c r="U355" s="39">
        <v>-186.09</v>
      </c>
      <c r="V355" s="39"/>
      <c r="W355" s="39"/>
      <c r="X355" s="39">
        <v>256751.01</v>
      </c>
      <c r="Y355" s="40">
        <v>1128</v>
      </c>
      <c r="Z355" s="40">
        <v>0</v>
      </c>
      <c r="AA355" s="39">
        <v>265276.59000000003</v>
      </c>
      <c r="AB355" s="40">
        <v>1</v>
      </c>
      <c r="AC355" s="40">
        <v>1</v>
      </c>
      <c r="AD355" s="40">
        <v>3.4409999999999998</v>
      </c>
      <c r="AE355" s="40">
        <v>3.0280800000000001</v>
      </c>
      <c r="AF355" s="39">
        <v>8862.6200000000008</v>
      </c>
      <c r="AG355" s="39"/>
      <c r="AH355" s="39"/>
      <c r="AI355" s="39"/>
    </row>
    <row r="356" spans="1:35" ht="12.75" x14ac:dyDescent="0.2">
      <c r="A356" s="15">
        <v>129</v>
      </c>
      <c r="B356" s="16" t="s">
        <v>352</v>
      </c>
      <c r="C356" s="633" t="s">
        <v>353</v>
      </c>
      <c r="D356" s="633"/>
      <c r="E356" s="633"/>
      <c r="F356" s="633"/>
      <c r="G356" s="633"/>
      <c r="H356" s="633"/>
      <c r="I356" s="633"/>
      <c r="J356" s="24" t="s">
        <v>156</v>
      </c>
      <c r="K356" s="39">
        <v>599.65</v>
      </c>
      <c r="L356" s="39">
        <v>7155.97</v>
      </c>
      <c r="M356" s="39">
        <v>1.08</v>
      </c>
      <c r="N356" s="39">
        <v>3054.69</v>
      </c>
      <c r="O356" s="39">
        <v>159.94</v>
      </c>
      <c r="P356" s="632">
        <v>20769.63</v>
      </c>
      <c r="Q356" s="39">
        <v>1580.33</v>
      </c>
      <c r="R356" s="39"/>
      <c r="S356" s="632"/>
      <c r="T356" s="39"/>
      <c r="U356" s="39"/>
      <c r="V356" s="39"/>
      <c r="W356" s="39">
        <v>22660.86</v>
      </c>
      <c r="X356" s="39">
        <v>22518</v>
      </c>
      <c r="Y356" s="39">
        <v>23265.72</v>
      </c>
      <c r="Z356" s="39">
        <v>0</v>
      </c>
      <c r="AA356" s="39">
        <v>23265.72</v>
      </c>
      <c r="AB356" s="40">
        <v>1</v>
      </c>
      <c r="AC356" s="40">
        <v>1</v>
      </c>
      <c r="AD356" s="40">
        <v>1</v>
      </c>
      <c r="AE356" s="40">
        <v>1</v>
      </c>
      <c r="AF356" s="39">
        <v>1.08</v>
      </c>
      <c r="AG356" s="39"/>
      <c r="AH356" s="39"/>
      <c r="AI356" s="39"/>
    </row>
    <row r="357" spans="1:35" ht="12.75" x14ac:dyDescent="0.2">
      <c r="A357" s="16"/>
      <c r="B357" s="16"/>
      <c r="C357" s="633"/>
      <c r="D357" s="633"/>
      <c r="E357" s="633"/>
      <c r="F357" s="633"/>
      <c r="G357" s="633"/>
      <c r="H357" s="633"/>
      <c r="I357" s="633"/>
      <c r="J357" s="23" t="s">
        <v>390</v>
      </c>
      <c r="K357" s="39">
        <v>2696.25</v>
      </c>
      <c r="L357" s="39">
        <v>1951.78</v>
      </c>
      <c r="M357" s="39">
        <v>4312.45</v>
      </c>
      <c r="N357" s="39">
        <v>3248.5</v>
      </c>
      <c r="O357" s="39">
        <v>140.75</v>
      </c>
      <c r="P357" s="632"/>
      <c r="Q357" s="39"/>
      <c r="R357" s="39"/>
      <c r="S357" s="632"/>
      <c r="T357" s="39">
        <v>22349.96</v>
      </c>
      <c r="U357" s="39">
        <v>-24.35</v>
      </c>
      <c r="V357" s="39"/>
      <c r="W357" s="39"/>
      <c r="X357" s="39">
        <v>22660.86</v>
      </c>
      <c r="Y357" s="40">
        <v>147.6</v>
      </c>
      <c r="Z357" s="40">
        <v>0</v>
      </c>
      <c r="AA357" s="39">
        <v>23413.32</v>
      </c>
      <c r="AB357" s="40">
        <v>1</v>
      </c>
      <c r="AC357" s="40">
        <v>1</v>
      </c>
      <c r="AD357" s="40">
        <v>3.4409999999999998</v>
      </c>
      <c r="AE357" s="40">
        <v>3.0280800000000001</v>
      </c>
      <c r="AF357" s="39"/>
      <c r="AG357" s="39"/>
      <c r="AH357" s="39"/>
      <c r="AI357" s="39"/>
    </row>
    <row r="358" spans="1:35" ht="12.75" x14ac:dyDescent="0.2">
      <c r="A358" s="638" t="s">
        <v>391</v>
      </c>
      <c r="B358" s="638"/>
      <c r="C358" s="639" t="s">
        <v>392</v>
      </c>
      <c r="D358" s="639"/>
      <c r="E358" s="639"/>
      <c r="F358" s="639"/>
      <c r="G358" s="639"/>
      <c r="H358" s="639"/>
      <c r="I358" s="639"/>
      <c r="J358" s="21"/>
      <c r="K358" s="36">
        <v>3260.4800000000005</v>
      </c>
      <c r="L358" s="36">
        <v>20489.93</v>
      </c>
      <c r="M358" s="36">
        <v>242648.57</v>
      </c>
      <c r="N358" s="36">
        <v>16874.600000000002</v>
      </c>
      <c r="O358" s="36">
        <v>866.67000000000007</v>
      </c>
      <c r="P358" s="36">
        <v>336838.06</v>
      </c>
      <c r="Q358" s="36">
        <v>8563.4299999999985</v>
      </c>
      <c r="R358" s="36">
        <v>0</v>
      </c>
      <c r="S358" s="36">
        <v>0</v>
      </c>
      <c r="T358" s="36">
        <v>65.16</v>
      </c>
      <c r="U358" s="36">
        <v>0</v>
      </c>
      <c r="V358" s="36">
        <v>0</v>
      </c>
      <c r="W358" s="36">
        <v>350516.7</v>
      </c>
      <c r="X358" s="36">
        <v>349742.60000000003</v>
      </c>
      <c r="Y358" s="37">
        <v>361356.02999999997</v>
      </c>
      <c r="Z358" s="37">
        <v>0</v>
      </c>
      <c r="AA358" s="37">
        <v>361356.02999999997</v>
      </c>
      <c r="AB358" s="38"/>
      <c r="AC358" s="38"/>
      <c r="AD358" s="38"/>
      <c r="AE358" s="38"/>
      <c r="AF358" s="36">
        <v>242648.57</v>
      </c>
      <c r="AG358" s="36">
        <v>0</v>
      </c>
      <c r="AH358" s="36">
        <v>0</v>
      </c>
      <c r="AI358" s="36">
        <v>0</v>
      </c>
    </row>
    <row r="359" spans="1:35" ht="12.75" x14ac:dyDescent="0.2">
      <c r="A359" s="638"/>
      <c r="B359" s="638"/>
      <c r="C359" s="639"/>
      <c r="D359" s="639"/>
      <c r="E359" s="639"/>
      <c r="F359" s="639"/>
      <c r="G359" s="639"/>
      <c r="H359" s="639"/>
      <c r="I359" s="639"/>
      <c r="J359" s="21"/>
      <c r="K359" s="36">
        <v>20715.32</v>
      </c>
      <c r="L359" s="36">
        <v>4471.25</v>
      </c>
      <c r="M359" s="36">
        <v>21184.04</v>
      </c>
      <c r="N359" s="36">
        <v>13296.270000000002</v>
      </c>
      <c r="O359" s="36">
        <v>762.65999999999985</v>
      </c>
      <c r="P359" s="36"/>
      <c r="Q359" s="36">
        <v>0</v>
      </c>
      <c r="R359" s="36">
        <v>0</v>
      </c>
      <c r="S359" s="36"/>
      <c r="T359" s="36">
        <v>345466.64999999997</v>
      </c>
      <c r="U359" s="36">
        <v>-131.94999999999999</v>
      </c>
      <c r="V359" s="36">
        <v>0</v>
      </c>
      <c r="W359" s="36">
        <v>0</v>
      </c>
      <c r="X359" s="36">
        <v>350516.7</v>
      </c>
      <c r="Y359" s="37">
        <v>799.80000000000007</v>
      </c>
      <c r="Z359" s="37">
        <v>0</v>
      </c>
      <c r="AA359" s="37">
        <v>362155.82999999996</v>
      </c>
      <c r="AB359" s="38"/>
      <c r="AC359" s="38"/>
      <c r="AD359" s="38"/>
      <c r="AE359" s="38"/>
      <c r="AF359" s="36">
        <v>21150.99</v>
      </c>
      <c r="AG359" s="36">
        <v>0</v>
      </c>
      <c r="AH359" s="36"/>
      <c r="AI359" s="36"/>
    </row>
    <row r="360" spans="1:35" ht="12.75" x14ac:dyDescent="0.2">
      <c r="A360" s="15">
        <v>130</v>
      </c>
      <c r="B360" s="16" t="s">
        <v>384</v>
      </c>
      <c r="C360" s="633" t="s">
        <v>393</v>
      </c>
      <c r="D360" s="633"/>
      <c r="E360" s="633"/>
      <c r="F360" s="633"/>
      <c r="G360" s="633"/>
      <c r="H360" s="633"/>
      <c r="I360" s="633"/>
      <c r="J360" s="24" t="s">
        <v>156</v>
      </c>
      <c r="K360" s="39">
        <v>499.53</v>
      </c>
      <c r="L360" s="39">
        <v>4260.67</v>
      </c>
      <c r="M360" s="39">
        <v>1296.42</v>
      </c>
      <c r="N360" s="39">
        <v>3000.81</v>
      </c>
      <c r="O360" s="39">
        <v>144.88999999999999</v>
      </c>
      <c r="P360" s="632">
        <v>17576.189999999999</v>
      </c>
      <c r="Q360" s="39">
        <v>1431.63</v>
      </c>
      <c r="R360" s="39"/>
      <c r="S360" s="632"/>
      <c r="T360" s="39"/>
      <c r="U360" s="39"/>
      <c r="V360" s="39"/>
      <c r="W360" s="39">
        <v>19270.88</v>
      </c>
      <c r="X360" s="39">
        <v>19141.46</v>
      </c>
      <c r="Y360" s="39">
        <v>19777.060000000001</v>
      </c>
      <c r="Z360" s="39">
        <v>0</v>
      </c>
      <c r="AA360" s="39">
        <v>19777.060000000001</v>
      </c>
      <c r="AB360" s="40">
        <v>1</v>
      </c>
      <c r="AC360" s="40">
        <v>1</v>
      </c>
      <c r="AD360" s="40">
        <v>1</v>
      </c>
      <c r="AE360" s="40">
        <v>1</v>
      </c>
      <c r="AF360" s="39">
        <v>1296.42</v>
      </c>
      <c r="AG360" s="39"/>
      <c r="AH360" s="39"/>
      <c r="AI360" s="39"/>
    </row>
    <row r="361" spans="1:35" ht="12.75" x14ac:dyDescent="0.2">
      <c r="A361" s="16"/>
      <c r="B361" s="16"/>
      <c r="C361" s="633"/>
      <c r="D361" s="633"/>
      <c r="E361" s="633"/>
      <c r="F361" s="633"/>
      <c r="G361" s="633"/>
      <c r="H361" s="633"/>
      <c r="I361" s="633"/>
      <c r="J361" s="23" t="s">
        <v>394</v>
      </c>
      <c r="K361" s="39">
        <v>2807.95</v>
      </c>
      <c r="L361" s="39">
        <v>1402.74</v>
      </c>
      <c r="M361" s="39">
        <v>3444.52</v>
      </c>
      <c r="N361" s="39">
        <v>2493.4299999999998</v>
      </c>
      <c r="O361" s="39">
        <v>127.5</v>
      </c>
      <c r="P361" s="632"/>
      <c r="Q361" s="39"/>
      <c r="R361" s="39"/>
      <c r="S361" s="632"/>
      <c r="T361" s="39">
        <v>19007.82</v>
      </c>
      <c r="U361" s="39">
        <v>-22.06</v>
      </c>
      <c r="V361" s="39"/>
      <c r="W361" s="39"/>
      <c r="X361" s="39">
        <v>19270.88</v>
      </c>
      <c r="Y361" s="40">
        <v>133.72</v>
      </c>
      <c r="Z361" s="40">
        <v>0</v>
      </c>
      <c r="AA361" s="39">
        <v>19910.78</v>
      </c>
      <c r="AB361" s="40">
        <v>1</v>
      </c>
      <c r="AC361" s="40">
        <v>1</v>
      </c>
      <c r="AD361" s="40">
        <v>3.4409999999999998</v>
      </c>
      <c r="AE361" s="40">
        <v>3.0280800000000001</v>
      </c>
      <c r="AF361" s="39">
        <v>3444.52</v>
      </c>
      <c r="AG361" s="39"/>
      <c r="AH361" s="39"/>
      <c r="AI361" s="39"/>
    </row>
    <row r="362" spans="1:35" ht="12.75" x14ac:dyDescent="0.2">
      <c r="A362" s="15">
        <v>131</v>
      </c>
      <c r="B362" s="16" t="s">
        <v>395</v>
      </c>
      <c r="C362" s="633" t="s">
        <v>396</v>
      </c>
      <c r="D362" s="633"/>
      <c r="E362" s="633"/>
      <c r="F362" s="633"/>
      <c r="G362" s="633"/>
      <c r="H362" s="633"/>
      <c r="I362" s="633"/>
      <c r="J362" s="24" t="s">
        <v>194</v>
      </c>
      <c r="K362" s="39">
        <v>921.68</v>
      </c>
      <c r="L362" s="39">
        <v>6435.44</v>
      </c>
      <c r="M362" s="39">
        <v>36653.39</v>
      </c>
      <c r="N362" s="39">
        <v>4211.78</v>
      </c>
      <c r="O362" s="39">
        <v>230.03</v>
      </c>
      <c r="P362" s="632">
        <v>58195.22</v>
      </c>
      <c r="Q362" s="39">
        <v>2272.9299999999998</v>
      </c>
      <c r="R362" s="39"/>
      <c r="S362" s="632"/>
      <c r="T362" s="39"/>
      <c r="U362" s="39"/>
      <c r="V362" s="39"/>
      <c r="W362" s="39">
        <v>61340.15</v>
      </c>
      <c r="X362" s="39">
        <v>61134.69</v>
      </c>
      <c r="Y362" s="39">
        <v>63164.71</v>
      </c>
      <c r="Z362" s="39">
        <v>0</v>
      </c>
      <c r="AA362" s="39">
        <v>63164.71</v>
      </c>
      <c r="AB362" s="40">
        <v>1</v>
      </c>
      <c r="AC362" s="40">
        <v>1</v>
      </c>
      <c r="AD362" s="40">
        <v>1</v>
      </c>
      <c r="AE362" s="40">
        <v>1</v>
      </c>
      <c r="AF362" s="39">
        <v>36653.39</v>
      </c>
      <c r="AG362" s="39"/>
      <c r="AH362" s="39"/>
      <c r="AI362" s="39"/>
    </row>
    <row r="363" spans="1:35" ht="12.75" x14ac:dyDescent="0.2">
      <c r="A363" s="16"/>
      <c r="B363" s="16"/>
      <c r="C363" s="633"/>
      <c r="D363" s="633"/>
      <c r="E363" s="633"/>
      <c r="F363" s="633"/>
      <c r="G363" s="633"/>
      <c r="H363" s="633"/>
      <c r="I363" s="633"/>
      <c r="J363" s="23" t="s">
        <v>397</v>
      </c>
      <c r="K363" s="39">
        <v>5365.24</v>
      </c>
      <c r="L363" s="39">
        <v>1319.85</v>
      </c>
      <c r="M363" s="39">
        <v>2023.24</v>
      </c>
      <c r="N363" s="39">
        <v>3073.67</v>
      </c>
      <c r="O363" s="39">
        <v>202.43</v>
      </c>
      <c r="P363" s="632"/>
      <c r="Q363" s="39"/>
      <c r="R363" s="39"/>
      <c r="S363" s="632"/>
      <c r="T363" s="39">
        <v>60468.15</v>
      </c>
      <c r="U363" s="39">
        <v>-35.020000000000003</v>
      </c>
      <c r="V363" s="39"/>
      <c r="W363" s="39"/>
      <c r="X363" s="39">
        <v>61340.15</v>
      </c>
      <c r="Y363" s="40">
        <v>212.28</v>
      </c>
      <c r="Z363" s="40">
        <v>0</v>
      </c>
      <c r="AA363" s="39">
        <v>63376.99</v>
      </c>
      <c r="AB363" s="40">
        <v>1</v>
      </c>
      <c r="AC363" s="40">
        <v>1</v>
      </c>
      <c r="AD363" s="40">
        <v>3.4409999999999998</v>
      </c>
      <c r="AE363" s="40">
        <v>3.0280800000000001</v>
      </c>
      <c r="AF363" s="39">
        <v>2023.24</v>
      </c>
      <c r="AG363" s="39"/>
      <c r="AH363" s="39"/>
      <c r="AI363" s="39"/>
    </row>
    <row r="364" spans="1:35" ht="12.75" x14ac:dyDescent="0.2">
      <c r="A364" s="15">
        <v>132</v>
      </c>
      <c r="B364" s="16" t="s">
        <v>395</v>
      </c>
      <c r="C364" s="633" t="s">
        <v>398</v>
      </c>
      <c r="D364" s="633"/>
      <c r="E364" s="633"/>
      <c r="F364" s="633"/>
      <c r="G364" s="633"/>
      <c r="H364" s="633"/>
      <c r="I364" s="633"/>
      <c r="J364" s="22" t="s">
        <v>399</v>
      </c>
      <c r="K364" s="39">
        <v>856.71</v>
      </c>
      <c r="L364" s="39">
        <v>7908.16</v>
      </c>
      <c r="M364" s="39">
        <v>182776.76</v>
      </c>
      <c r="N364" s="39">
        <v>6180.7</v>
      </c>
      <c r="O364" s="39">
        <v>293.29000000000002</v>
      </c>
      <c r="P364" s="632">
        <v>224103.48</v>
      </c>
      <c r="Q364" s="39">
        <v>2897.92</v>
      </c>
      <c r="R364" s="39"/>
      <c r="S364" s="632"/>
      <c r="T364" s="39"/>
      <c r="U364" s="39"/>
      <c r="V364" s="39"/>
      <c r="W364" s="39">
        <v>230361.77</v>
      </c>
      <c r="X364" s="39">
        <v>230099.81</v>
      </c>
      <c r="Y364" s="39">
        <v>237740.42</v>
      </c>
      <c r="Z364" s="39">
        <v>0</v>
      </c>
      <c r="AA364" s="39">
        <v>237740.42</v>
      </c>
      <c r="AB364" s="40">
        <v>1</v>
      </c>
      <c r="AC364" s="40">
        <v>1</v>
      </c>
      <c r="AD364" s="40">
        <v>1</v>
      </c>
      <c r="AE364" s="40">
        <v>1</v>
      </c>
      <c r="AF364" s="39">
        <v>182776.76</v>
      </c>
      <c r="AG364" s="39"/>
      <c r="AH364" s="39"/>
      <c r="AI364" s="39"/>
    </row>
    <row r="365" spans="1:35" ht="12.75" x14ac:dyDescent="0.2">
      <c r="A365" s="16"/>
      <c r="B365" s="16"/>
      <c r="C365" s="633"/>
      <c r="D365" s="633"/>
      <c r="E365" s="633"/>
      <c r="F365" s="633"/>
      <c r="G365" s="633"/>
      <c r="H365" s="633"/>
      <c r="I365" s="633"/>
      <c r="J365" s="23" t="s">
        <v>400</v>
      </c>
      <c r="K365" s="39">
        <v>7084.32</v>
      </c>
      <c r="L365" s="39">
        <v>1438.97</v>
      </c>
      <c r="M365" s="39">
        <v>14398.88</v>
      </c>
      <c r="N365" s="39">
        <v>5203.28</v>
      </c>
      <c r="O365" s="39">
        <v>258.08999999999997</v>
      </c>
      <c r="P365" s="632"/>
      <c r="Q365" s="39"/>
      <c r="R365" s="39"/>
      <c r="S365" s="632"/>
      <c r="T365" s="39">
        <v>227001.40000000002</v>
      </c>
      <c r="U365" s="39">
        <v>-44.65</v>
      </c>
      <c r="V365" s="39"/>
      <c r="W365" s="39"/>
      <c r="X365" s="39">
        <v>230361.77</v>
      </c>
      <c r="Y365" s="40">
        <v>270.66000000000003</v>
      </c>
      <c r="Z365" s="40">
        <v>0</v>
      </c>
      <c r="AA365" s="39">
        <v>238011.08</v>
      </c>
      <c r="AB365" s="40">
        <v>1</v>
      </c>
      <c r="AC365" s="40">
        <v>1</v>
      </c>
      <c r="AD365" s="40">
        <v>3.4409999999999998</v>
      </c>
      <c r="AE365" s="40">
        <v>3.0280800000000001</v>
      </c>
      <c r="AF365" s="39">
        <v>14398.88</v>
      </c>
      <c r="AG365" s="39"/>
      <c r="AH365" s="39"/>
      <c r="AI365" s="39"/>
    </row>
    <row r="366" spans="1:35" ht="12.75" x14ac:dyDescent="0.2">
      <c r="A366" s="15">
        <v>133</v>
      </c>
      <c r="B366" s="16" t="s">
        <v>395</v>
      </c>
      <c r="C366" s="633" t="s">
        <v>401</v>
      </c>
      <c r="D366" s="633"/>
      <c r="E366" s="633"/>
      <c r="F366" s="633"/>
      <c r="G366" s="633"/>
      <c r="H366" s="633"/>
      <c r="I366" s="633"/>
      <c r="J366" s="24" t="s">
        <v>78</v>
      </c>
      <c r="K366" s="39">
        <v>918.34</v>
      </c>
      <c r="L366" s="39">
        <v>884.57</v>
      </c>
      <c r="M366" s="39">
        <v>19358.91</v>
      </c>
      <c r="N366" s="39">
        <v>3055.47</v>
      </c>
      <c r="O366" s="39">
        <v>176.5</v>
      </c>
      <c r="P366" s="632">
        <v>31818.48</v>
      </c>
      <c r="Q366" s="39">
        <v>1743.93</v>
      </c>
      <c r="R366" s="39"/>
      <c r="S366" s="632"/>
      <c r="T366" s="39"/>
      <c r="U366" s="39"/>
      <c r="V366" s="39"/>
      <c r="W366" s="39">
        <v>34038.980000000003</v>
      </c>
      <c r="X366" s="39">
        <v>33881.33</v>
      </c>
      <c r="Y366" s="39">
        <v>35006.379999999997</v>
      </c>
      <c r="Z366" s="39">
        <v>0</v>
      </c>
      <c r="AA366" s="39">
        <v>35006.379999999997</v>
      </c>
      <c r="AB366" s="40">
        <v>1</v>
      </c>
      <c r="AC366" s="40">
        <v>1</v>
      </c>
      <c r="AD366" s="40">
        <v>1</v>
      </c>
      <c r="AE366" s="40">
        <v>1</v>
      </c>
      <c r="AF366" s="39">
        <v>19358.91</v>
      </c>
      <c r="AG366" s="39"/>
      <c r="AH366" s="39"/>
      <c r="AI366" s="39"/>
    </row>
    <row r="367" spans="1:35" ht="12.75" x14ac:dyDescent="0.2">
      <c r="A367" s="16"/>
      <c r="B367" s="16"/>
      <c r="C367" s="633"/>
      <c r="D367" s="633"/>
      <c r="E367" s="633"/>
      <c r="F367" s="633"/>
      <c r="G367" s="633"/>
      <c r="H367" s="633"/>
      <c r="I367" s="633"/>
      <c r="J367" s="23" t="s">
        <v>402</v>
      </c>
      <c r="K367" s="39">
        <v>5034.3599999999997</v>
      </c>
      <c r="L367" s="39">
        <v>94.86</v>
      </c>
      <c r="M367" s="39">
        <v>1073.97</v>
      </c>
      <c r="N367" s="39">
        <v>2079.38</v>
      </c>
      <c r="O367" s="39">
        <v>155.32</v>
      </c>
      <c r="P367" s="632"/>
      <c r="Q367" s="39"/>
      <c r="R367" s="39"/>
      <c r="S367" s="632"/>
      <c r="T367" s="39">
        <v>33562.409999999996</v>
      </c>
      <c r="U367" s="39">
        <v>-26.87</v>
      </c>
      <c r="V367" s="39"/>
      <c r="W367" s="39"/>
      <c r="X367" s="39">
        <v>34038.980000000003</v>
      </c>
      <c r="Y367" s="40">
        <v>162.88</v>
      </c>
      <c r="Z367" s="40">
        <v>0</v>
      </c>
      <c r="AA367" s="39">
        <v>35169.26</v>
      </c>
      <c r="AB367" s="40">
        <v>1</v>
      </c>
      <c r="AC367" s="40">
        <v>1</v>
      </c>
      <c r="AD367" s="40">
        <v>3.4409999999999998</v>
      </c>
      <c r="AE367" s="40">
        <v>3.0280800000000001</v>
      </c>
      <c r="AF367" s="39">
        <v>1073.97</v>
      </c>
      <c r="AG367" s="39"/>
      <c r="AH367" s="39"/>
      <c r="AI367" s="39"/>
    </row>
    <row r="368" spans="1:35" ht="12.75" x14ac:dyDescent="0.2">
      <c r="A368" s="15">
        <v>134</v>
      </c>
      <c r="B368" s="16" t="s">
        <v>395</v>
      </c>
      <c r="C368" s="633" t="s">
        <v>403</v>
      </c>
      <c r="D368" s="633"/>
      <c r="E368" s="633"/>
      <c r="F368" s="633"/>
      <c r="G368" s="633"/>
      <c r="H368" s="633"/>
      <c r="I368" s="633"/>
      <c r="J368" s="22" t="s">
        <v>399</v>
      </c>
      <c r="K368" s="39">
        <v>7.44</v>
      </c>
      <c r="L368" s="39">
        <v>126.59</v>
      </c>
      <c r="M368" s="39"/>
      <c r="N368" s="39">
        <v>55.95</v>
      </c>
      <c r="O368" s="39">
        <v>2.6</v>
      </c>
      <c r="P368" s="632">
        <v>292.93</v>
      </c>
      <c r="Q368" s="39">
        <v>25.65</v>
      </c>
      <c r="R368" s="39"/>
      <c r="S368" s="632"/>
      <c r="T368" s="39"/>
      <c r="U368" s="39"/>
      <c r="V368" s="39"/>
      <c r="W368" s="39">
        <v>322.95999999999998</v>
      </c>
      <c r="X368" s="39">
        <v>320.64</v>
      </c>
      <c r="Y368" s="39">
        <v>331.29</v>
      </c>
      <c r="Z368" s="39">
        <v>0</v>
      </c>
      <c r="AA368" s="39">
        <v>331.29</v>
      </c>
      <c r="AB368" s="40">
        <v>1</v>
      </c>
      <c r="AC368" s="40">
        <v>1</v>
      </c>
      <c r="AD368" s="40">
        <v>1</v>
      </c>
      <c r="AE368" s="40">
        <v>1</v>
      </c>
      <c r="AF368" s="39"/>
      <c r="AG368" s="39"/>
      <c r="AH368" s="39"/>
      <c r="AI368" s="39"/>
    </row>
    <row r="369" spans="1:35" ht="12.75" x14ac:dyDescent="0.2">
      <c r="A369" s="16"/>
      <c r="B369" s="16"/>
      <c r="C369" s="633"/>
      <c r="D369" s="633"/>
      <c r="E369" s="633"/>
      <c r="F369" s="633"/>
      <c r="G369" s="633"/>
      <c r="H369" s="633"/>
      <c r="I369" s="633"/>
      <c r="J369" s="23" t="s">
        <v>404</v>
      </c>
      <c r="K369" s="39">
        <v>52.36</v>
      </c>
      <c r="L369" s="39">
        <v>23.09</v>
      </c>
      <c r="M369" s="39"/>
      <c r="N369" s="39">
        <v>53.15</v>
      </c>
      <c r="O369" s="39">
        <v>2.2799999999999998</v>
      </c>
      <c r="P369" s="632"/>
      <c r="Q369" s="39"/>
      <c r="R369" s="39"/>
      <c r="S369" s="632"/>
      <c r="T369" s="39">
        <v>318.58</v>
      </c>
      <c r="U369" s="39">
        <v>-0.4</v>
      </c>
      <c r="V369" s="39"/>
      <c r="W369" s="39"/>
      <c r="X369" s="39">
        <v>322.95999999999998</v>
      </c>
      <c r="Y369" s="40">
        <v>2.4</v>
      </c>
      <c r="Z369" s="40">
        <v>0</v>
      </c>
      <c r="AA369" s="39">
        <v>333.69</v>
      </c>
      <c r="AB369" s="40">
        <v>1</v>
      </c>
      <c r="AC369" s="40">
        <v>1</v>
      </c>
      <c r="AD369" s="40">
        <v>3.4409999999999998</v>
      </c>
      <c r="AE369" s="40">
        <v>3.0280800000000001</v>
      </c>
      <c r="AF369" s="39"/>
      <c r="AG369" s="39"/>
      <c r="AH369" s="39"/>
      <c r="AI369" s="39"/>
    </row>
    <row r="370" spans="1:35" ht="12.75" x14ac:dyDescent="0.2">
      <c r="A370" s="15">
        <v>135</v>
      </c>
      <c r="B370" s="16" t="s">
        <v>352</v>
      </c>
      <c r="C370" s="633" t="s">
        <v>405</v>
      </c>
      <c r="D370" s="633"/>
      <c r="E370" s="633"/>
      <c r="F370" s="633"/>
      <c r="G370" s="633"/>
      <c r="H370" s="633"/>
      <c r="I370" s="633"/>
      <c r="J370" s="24" t="s">
        <v>156</v>
      </c>
      <c r="K370" s="39">
        <v>6.27</v>
      </c>
      <c r="L370" s="39">
        <v>274.95999999999998</v>
      </c>
      <c r="M370" s="39"/>
      <c r="N370" s="39">
        <v>40.39</v>
      </c>
      <c r="O370" s="39">
        <v>2.11</v>
      </c>
      <c r="P370" s="632">
        <v>395.32</v>
      </c>
      <c r="Q370" s="39">
        <v>20.9</v>
      </c>
      <c r="R370" s="39"/>
      <c r="S370" s="632"/>
      <c r="T370" s="39">
        <v>65.16</v>
      </c>
      <c r="U370" s="39"/>
      <c r="V370" s="39"/>
      <c r="W370" s="39">
        <v>488.28</v>
      </c>
      <c r="X370" s="39">
        <v>486.39</v>
      </c>
      <c r="Y370" s="39">
        <v>502.54</v>
      </c>
      <c r="Z370" s="39">
        <v>0</v>
      </c>
      <c r="AA370" s="39">
        <v>502.54</v>
      </c>
      <c r="AB370" s="40">
        <v>1</v>
      </c>
      <c r="AC370" s="40">
        <v>1</v>
      </c>
      <c r="AD370" s="40">
        <v>1</v>
      </c>
      <c r="AE370" s="40">
        <v>1</v>
      </c>
      <c r="AF370" s="39"/>
      <c r="AG370" s="39"/>
      <c r="AH370" s="39"/>
      <c r="AI370" s="39"/>
    </row>
    <row r="371" spans="1:35" ht="12.75" x14ac:dyDescent="0.2">
      <c r="A371" s="16"/>
      <c r="B371" s="16"/>
      <c r="C371" s="633"/>
      <c r="D371" s="633"/>
      <c r="E371" s="633"/>
      <c r="F371" s="633"/>
      <c r="G371" s="633"/>
      <c r="H371" s="633"/>
      <c r="I371" s="633"/>
      <c r="J371" s="23" t="s">
        <v>406</v>
      </c>
      <c r="K371" s="39"/>
      <c r="L371" s="39">
        <v>61.46</v>
      </c>
      <c r="M371" s="39">
        <v>33.049999999999997</v>
      </c>
      <c r="N371" s="39">
        <v>42.95</v>
      </c>
      <c r="O371" s="39">
        <v>1.86</v>
      </c>
      <c r="P371" s="632"/>
      <c r="Q371" s="39"/>
      <c r="R371" s="39"/>
      <c r="S371" s="632"/>
      <c r="T371" s="39">
        <v>481.38</v>
      </c>
      <c r="U371" s="39">
        <v>-0.32</v>
      </c>
      <c r="V371" s="39"/>
      <c r="W371" s="39"/>
      <c r="X371" s="39">
        <v>488.28</v>
      </c>
      <c r="Y371" s="40">
        <v>1.95</v>
      </c>
      <c r="Z371" s="40">
        <v>0</v>
      </c>
      <c r="AA371" s="39">
        <v>504.49</v>
      </c>
      <c r="AB371" s="40">
        <v>1</v>
      </c>
      <c r="AC371" s="40">
        <v>1</v>
      </c>
      <c r="AD371" s="40">
        <v>3.4409999999999998</v>
      </c>
      <c r="AE371" s="40">
        <v>3.0280800000000001</v>
      </c>
      <c r="AF371" s="39"/>
      <c r="AG371" s="39"/>
      <c r="AH371" s="39"/>
      <c r="AI371" s="39"/>
    </row>
    <row r="372" spans="1:35" ht="12.75" x14ac:dyDescent="0.2">
      <c r="A372" s="15">
        <v>136</v>
      </c>
      <c r="B372" s="16" t="s">
        <v>395</v>
      </c>
      <c r="C372" s="633" t="s">
        <v>407</v>
      </c>
      <c r="D372" s="633"/>
      <c r="E372" s="633"/>
      <c r="F372" s="633"/>
      <c r="G372" s="633"/>
      <c r="H372" s="633"/>
      <c r="I372" s="633"/>
      <c r="J372" s="24" t="s">
        <v>156</v>
      </c>
      <c r="K372" s="39">
        <v>50.51</v>
      </c>
      <c r="L372" s="39">
        <v>599.54</v>
      </c>
      <c r="M372" s="39">
        <v>2563.09</v>
      </c>
      <c r="N372" s="39">
        <v>329.5</v>
      </c>
      <c r="O372" s="39">
        <v>17.25</v>
      </c>
      <c r="P372" s="632">
        <v>4456.4399999999996</v>
      </c>
      <c r="Q372" s="39">
        <v>170.47</v>
      </c>
      <c r="R372" s="39"/>
      <c r="S372" s="632"/>
      <c r="T372" s="39"/>
      <c r="U372" s="39"/>
      <c r="V372" s="39"/>
      <c r="W372" s="39">
        <v>4693.68</v>
      </c>
      <c r="X372" s="39">
        <v>4678.28</v>
      </c>
      <c r="Y372" s="39">
        <v>4833.63</v>
      </c>
      <c r="Z372" s="39">
        <v>0</v>
      </c>
      <c r="AA372" s="39">
        <v>4833.63</v>
      </c>
      <c r="AB372" s="40">
        <v>1</v>
      </c>
      <c r="AC372" s="40">
        <v>1</v>
      </c>
      <c r="AD372" s="40">
        <v>1</v>
      </c>
      <c r="AE372" s="40">
        <v>1</v>
      </c>
      <c r="AF372" s="39">
        <v>2563.09</v>
      </c>
      <c r="AG372" s="39"/>
      <c r="AH372" s="39"/>
      <c r="AI372" s="39"/>
    </row>
    <row r="373" spans="1:35" ht="12.75" x14ac:dyDescent="0.2">
      <c r="A373" s="16"/>
      <c r="B373" s="16"/>
      <c r="C373" s="633"/>
      <c r="D373" s="633"/>
      <c r="E373" s="633"/>
      <c r="F373" s="633"/>
      <c r="G373" s="633"/>
      <c r="H373" s="633"/>
      <c r="I373" s="633"/>
      <c r="J373" s="23" t="s">
        <v>408</v>
      </c>
      <c r="K373" s="39">
        <v>371.09</v>
      </c>
      <c r="L373" s="39">
        <v>130.28</v>
      </c>
      <c r="M373" s="39">
        <v>210.38</v>
      </c>
      <c r="N373" s="39">
        <v>350.41</v>
      </c>
      <c r="O373" s="39">
        <v>15.18</v>
      </c>
      <c r="P373" s="632"/>
      <c r="Q373" s="39"/>
      <c r="R373" s="39"/>
      <c r="S373" s="632"/>
      <c r="T373" s="39">
        <v>4626.91</v>
      </c>
      <c r="U373" s="39">
        <v>-2.63</v>
      </c>
      <c r="V373" s="39"/>
      <c r="W373" s="39"/>
      <c r="X373" s="39">
        <v>4693.68</v>
      </c>
      <c r="Y373" s="40">
        <v>15.91</v>
      </c>
      <c r="Z373" s="40">
        <v>0</v>
      </c>
      <c r="AA373" s="39">
        <v>4849.54</v>
      </c>
      <c r="AB373" s="40">
        <v>1</v>
      </c>
      <c r="AC373" s="40">
        <v>1</v>
      </c>
      <c r="AD373" s="40">
        <v>3.4409999999999998</v>
      </c>
      <c r="AE373" s="40">
        <v>3.0280800000000001</v>
      </c>
      <c r="AF373" s="39">
        <v>210.38</v>
      </c>
      <c r="AG373" s="39"/>
      <c r="AH373" s="39"/>
      <c r="AI373" s="39"/>
    </row>
    <row r="374" spans="1:35" ht="12.75" x14ac:dyDescent="0.2">
      <c r="A374" s="638" t="s">
        <v>409</v>
      </c>
      <c r="B374" s="638"/>
      <c r="C374" s="639" t="s">
        <v>410</v>
      </c>
      <c r="D374" s="639"/>
      <c r="E374" s="639"/>
      <c r="F374" s="639"/>
      <c r="G374" s="639"/>
      <c r="H374" s="639"/>
      <c r="I374" s="639"/>
      <c r="J374" s="21"/>
      <c r="K374" s="36">
        <v>1005.94</v>
      </c>
      <c r="L374" s="36">
        <v>15508.65</v>
      </c>
      <c r="M374" s="36">
        <v>49966.100000000006</v>
      </c>
      <c r="N374" s="36">
        <v>5614.66</v>
      </c>
      <c r="O374" s="36">
        <v>293.97000000000003</v>
      </c>
      <c r="P374" s="36">
        <v>87972.51</v>
      </c>
      <c r="Q374" s="36">
        <v>2904.7200000000003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92195.62999999999</v>
      </c>
      <c r="X374" s="36">
        <v>91933.05</v>
      </c>
      <c r="Y374" s="37">
        <v>94985.75</v>
      </c>
      <c r="Z374" s="37">
        <v>0</v>
      </c>
      <c r="AA374" s="37">
        <v>94985.75</v>
      </c>
      <c r="AB374" s="38"/>
      <c r="AC374" s="38"/>
      <c r="AD374" s="38"/>
      <c r="AE374" s="38"/>
      <c r="AF374" s="36">
        <v>49966.100000000006</v>
      </c>
      <c r="AG374" s="36">
        <v>0</v>
      </c>
      <c r="AH374" s="36">
        <v>0</v>
      </c>
      <c r="AI374" s="36">
        <v>0</v>
      </c>
    </row>
    <row r="375" spans="1:35" ht="12.75" x14ac:dyDescent="0.2">
      <c r="A375" s="638"/>
      <c r="B375" s="638"/>
      <c r="C375" s="639"/>
      <c r="D375" s="639"/>
      <c r="E375" s="639"/>
      <c r="F375" s="639"/>
      <c r="G375" s="639"/>
      <c r="H375" s="639"/>
      <c r="I375" s="639"/>
      <c r="J375" s="21"/>
      <c r="K375" s="36">
        <v>5567.28</v>
      </c>
      <c r="L375" s="36">
        <v>2976.02</v>
      </c>
      <c r="M375" s="36">
        <v>4792.22</v>
      </c>
      <c r="N375" s="36">
        <v>5970.93</v>
      </c>
      <c r="O375" s="36">
        <v>258.7</v>
      </c>
      <c r="P375" s="36"/>
      <c r="Q375" s="36">
        <v>0</v>
      </c>
      <c r="R375" s="36">
        <v>0</v>
      </c>
      <c r="S375" s="36"/>
      <c r="T375" s="36">
        <v>90877.23</v>
      </c>
      <c r="U375" s="36">
        <v>-44.76</v>
      </c>
      <c r="V375" s="36">
        <v>0</v>
      </c>
      <c r="W375" s="36">
        <v>0</v>
      </c>
      <c r="X375" s="36">
        <v>92195.62999999999</v>
      </c>
      <c r="Y375" s="37">
        <v>271.3</v>
      </c>
      <c r="Z375" s="37">
        <v>0</v>
      </c>
      <c r="AA375" s="37">
        <v>95257.05</v>
      </c>
      <c r="AB375" s="38"/>
      <c r="AC375" s="38"/>
      <c r="AD375" s="38"/>
      <c r="AE375" s="38"/>
      <c r="AF375" s="36">
        <v>4792.22</v>
      </c>
      <c r="AG375" s="36">
        <v>0</v>
      </c>
      <c r="AH375" s="36"/>
      <c r="AI375" s="36"/>
    </row>
    <row r="376" spans="1:35" ht="12.75" x14ac:dyDescent="0.2">
      <c r="A376" s="15">
        <v>137</v>
      </c>
      <c r="B376" s="16" t="s">
        <v>352</v>
      </c>
      <c r="C376" s="633" t="s">
        <v>411</v>
      </c>
      <c r="D376" s="633"/>
      <c r="E376" s="633"/>
      <c r="F376" s="633"/>
      <c r="G376" s="633"/>
      <c r="H376" s="633"/>
      <c r="I376" s="633"/>
      <c r="J376" s="24" t="s">
        <v>412</v>
      </c>
      <c r="K376" s="39">
        <v>182.69</v>
      </c>
      <c r="L376" s="39">
        <v>359.32</v>
      </c>
      <c r="M376" s="39">
        <v>16031.57</v>
      </c>
      <c r="N376" s="39">
        <v>1068.5999999999999</v>
      </c>
      <c r="O376" s="39">
        <v>55.95</v>
      </c>
      <c r="P376" s="632">
        <v>22368.21</v>
      </c>
      <c r="Q376" s="39">
        <v>552.84</v>
      </c>
      <c r="R376" s="39"/>
      <c r="S376" s="632"/>
      <c r="T376" s="39"/>
      <c r="U376" s="39"/>
      <c r="V376" s="39"/>
      <c r="W376" s="39">
        <v>23256.35</v>
      </c>
      <c r="X376" s="39">
        <v>23206.37</v>
      </c>
      <c r="Y376" s="39">
        <v>23976.95</v>
      </c>
      <c r="Z376" s="39">
        <v>0</v>
      </c>
      <c r="AA376" s="39">
        <v>23976.95</v>
      </c>
      <c r="AB376" s="40">
        <v>1</v>
      </c>
      <c r="AC376" s="40">
        <v>1</v>
      </c>
      <c r="AD376" s="40">
        <v>1</v>
      </c>
      <c r="AE376" s="40">
        <v>1</v>
      </c>
      <c r="AF376" s="39">
        <v>16031.57</v>
      </c>
      <c r="AG376" s="39"/>
      <c r="AH376" s="39"/>
      <c r="AI376" s="39"/>
    </row>
    <row r="377" spans="1:35" ht="12.75" x14ac:dyDescent="0.2">
      <c r="A377" s="16"/>
      <c r="B377" s="16"/>
      <c r="C377" s="633"/>
      <c r="D377" s="633"/>
      <c r="E377" s="633"/>
      <c r="F377" s="633"/>
      <c r="G377" s="633"/>
      <c r="H377" s="633"/>
      <c r="I377" s="633"/>
      <c r="J377" s="23" t="s">
        <v>413</v>
      </c>
      <c r="K377" s="39">
        <v>1567.76</v>
      </c>
      <c r="L377" s="39">
        <v>58.23</v>
      </c>
      <c r="M377" s="39">
        <v>2099.36</v>
      </c>
      <c r="N377" s="39">
        <v>1136.4100000000001</v>
      </c>
      <c r="O377" s="39">
        <v>49.24</v>
      </c>
      <c r="P377" s="632"/>
      <c r="Q377" s="39"/>
      <c r="R377" s="39"/>
      <c r="S377" s="632"/>
      <c r="T377" s="39">
        <v>22921.05</v>
      </c>
      <c r="U377" s="39">
        <v>-8.52</v>
      </c>
      <c r="V377" s="39"/>
      <c r="W377" s="39"/>
      <c r="X377" s="39">
        <v>23256.35</v>
      </c>
      <c r="Y377" s="40">
        <v>51.64</v>
      </c>
      <c r="Z377" s="40">
        <v>0</v>
      </c>
      <c r="AA377" s="39">
        <v>24028.59</v>
      </c>
      <c r="AB377" s="40">
        <v>1</v>
      </c>
      <c r="AC377" s="40">
        <v>1</v>
      </c>
      <c r="AD377" s="40">
        <v>3.4409999999999998</v>
      </c>
      <c r="AE377" s="40">
        <v>3.0280800000000001</v>
      </c>
      <c r="AF377" s="39">
        <v>2099.36</v>
      </c>
      <c r="AG377" s="39"/>
      <c r="AH377" s="39"/>
      <c r="AI377" s="39"/>
    </row>
    <row r="378" spans="1:35" ht="12.75" x14ac:dyDescent="0.2">
      <c r="A378" s="15">
        <v>138</v>
      </c>
      <c r="B378" s="16" t="s">
        <v>352</v>
      </c>
      <c r="C378" s="633" t="s">
        <v>353</v>
      </c>
      <c r="D378" s="633"/>
      <c r="E378" s="633"/>
      <c r="F378" s="633"/>
      <c r="G378" s="633"/>
      <c r="H378" s="633"/>
      <c r="I378" s="633"/>
      <c r="J378" s="24" t="s">
        <v>414</v>
      </c>
      <c r="K378" s="39">
        <v>783.03</v>
      </c>
      <c r="L378" s="39">
        <v>15070.44</v>
      </c>
      <c r="M378" s="39">
        <v>24592.06</v>
      </c>
      <c r="N378" s="39">
        <v>4354.42</v>
      </c>
      <c r="O378" s="39">
        <v>227.99</v>
      </c>
      <c r="P378" s="632">
        <v>54750.85</v>
      </c>
      <c r="Q378" s="39">
        <v>2252.7399999999998</v>
      </c>
      <c r="R378" s="39"/>
      <c r="S378" s="632"/>
      <c r="T378" s="39"/>
      <c r="U378" s="39"/>
      <c r="V378" s="39"/>
      <c r="W378" s="39">
        <v>57823.93</v>
      </c>
      <c r="X378" s="39">
        <v>57620.29</v>
      </c>
      <c r="Y378" s="39">
        <v>59533.61</v>
      </c>
      <c r="Z378" s="39">
        <v>0</v>
      </c>
      <c r="AA378" s="39">
        <v>59533.61</v>
      </c>
      <c r="AB378" s="40">
        <v>1</v>
      </c>
      <c r="AC378" s="40">
        <v>1</v>
      </c>
      <c r="AD378" s="40">
        <v>1</v>
      </c>
      <c r="AE378" s="40">
        <v>1</v>
      </c>
      <c r="AF378" s="39">
        <v>24592.06</v>
      </c>
      <c r="AG378" s="39"/>
      <c r="AH378" s="39"/>
      <c r="AI378" s="39"/>
    </row>
    <row r="379" spans="1:35" ht="12.75" x14ac:dyDescent="0.2">
      <c r="A379" s="16"/>
      <c r="B379" s="16"/>
      <c r="C379" s="633"/>
      <c r="D379" s="633"/>
      <c r="E379" s="633"/>
      <c r="F379" s="633"/>
      <c r="G379" s="633"/>
      <c r="H379" s="633"/>
      <c r="I379" s="633"/>
      <c r="J379" s="23" t="s">
        <v>415</v>
      </c>
      <c r="K379" s="39">
        <v>3721.55</v>
      </c>
      <c r="L379" s="39">
        <v>2904.17</v>
      </c>
      <c r="M379" s="39">
        <v>1953.04</v>
      </c>
      <c r="N379" s="39">
        <v>4630.72</v>
      </c>
      <c r="O379" s="39">
        <v>200.63</v>
      </c>
      <c r="P379" s="632"/>
      <c r="Q379" s="39"/>
      <c r="R379" s="39"/>
      <c r="S379" s="632"/>
      <c r="T379" s="39">
        <v>57003.59</v>
      </c>
      <c r="U379" s="39">
        <v>-34.71</v>
      </c>
      <c r="V379" s="39"/>
      <c r="W379" s="39"/>
      <c r="X379" s="39">
        <v>57823.93</v>
      </c>
      <c r="Y379" s="40">
        <v>210.4</v>
      </c>
      <c r="Z379" s="40">
        <v>0</v>
      </c>
      <c r="AA379" s="39">
        <v>59744.01</v>
      </c>
      <c r="AB379" s="40">
        <v>1</v>
      </c>
      <c r="AC379" s="40">
        <v>1</v>
      </c>
      <c r="AD379" s="40">
        <v>3.4409999999999998</v>
      </c>
      <c r="AE379" s="40">
        <v>3.0280800000000001</v>
      </c>
      <c r="AF379" s="39">
        <v>1953.04</v>
      </c>
      <c r="AG379" s="39"/>
      <c r="AH379" s="39"/>
      <c r="AI379" s="39"/>
    </row>
    <row r="380" spans="1:35" ht="12.75" x14ac:dyDescent="0.2">
      <c r="A380" s="15">
        <v>139</v>
      </c>
      <c r="B380" s="16" t="s">
        <v>352</v>
      </c>
      <c r="C380" s="633" t="s">
        <v>353</v>
      </c>
      <c r="D380" s="633"/>
      <c r="E380" s="633"/>
      <c r="F380" s="633"/>
      <c r="G380" s="633"/>
      <c r="H380" s="633"/>
      <c r="I380" s="633"/>
      <c r="J380" s="24" t="s">
        <v>82</v>
      </c>
      <c r="K380" s="39">
        <v>32.97</v>
      </c>
      <c r="L380" s="39">
        <v>72.989999999999995</v>
      </c>
      <c r="M380" s="39">
        <v>9327.89</v>
      </c>
      <c r="N380" s="39">
        <v>145.19999999999999</v>
      </c>
      <c r="O380" s="39">
        <v>7.6</v>
      </c>
      <c r="P380" s="632">
        <v>10661.95</v>
      </c>
      <c r="Q380" s="39">
        <v>75.11</v>
      </c>
      <c r="R380" s="39"/>
      <c r="S380" s="632"/>
      <c r="T380" s="39"/>
      <c r="U380" s="39"/>
      <c r="V380" s="39"/>
      <c r="W380" s="39">
        <v>10896.96</v>
      </c>
      <c r="X380" s="39">
        <v>10890.17</v>
      </c>
      <c r="Y380" s="39">
        <v>11251.79</v>
      </c>
      <c r="Z380" s="39">
        <v>0</v>
      </c>
      <c r="AA380" s="39">
        <v>11251.79</v>
      </c>
      <c r="AB380" s="40">
        <v>1</v>
      </c>
      <c r="AC380" s="40">
        <v>1</v>
      </c>
      <c r="AD380" s="40">
        <v>1</v>
      </c>
      <c r="AE380" s="40">
        <v>1</v>
      </c>
      <c r="AF380" s="39">
        <v>9327.89</v>
      </c>
      <c r="AG380" s="39"/>
      <c r="AH380" s="39"/>
      <c r="AI380" s="39"/>
    </row>
    <row r="381" spans="1:35" ht="12.75" x14ac:dyDescent="0.2">
      <c r="A381" s="16"/>
      <c r="B381" s="16"/>
      <c r="C381" s="633"/>
      <c r="D381" s="633"/>
      <c r="E381" s="633"/>
      <c r="F381" s="633"/>
      <c r="G381" s="633"/>
      <c r="H381" s="633"/>
      <c r="I381" s="633"/>
      <c r="J381" s="23" t="s">
        <v>416</v>
      </c>
      <c r="K381" s="39">
        <v>208.23</v>
      </c>
      <c r="L381" s="39">
        <v>12.69</v>
      </c>
      <c r="M381" s="39">
        <v>738.94</v>
      </c>
      <c r="N381" s="39">
        <v>154.41</v>
      </c>
      <c r="O381" s="39">
        <v>6.69</v>
      </c>
      <c r="P381" s="632"/>
      <c r="Q381" s="39"/>
      <c r="R381" s="39"/>
      <c r="S381" s="632"/>
      <c r="T381" s="39">
        <v>10737.060000000001</v>
      </c>
      <c r="U381" s="39">
        <v>-1.1599999999999999</v>
      </c>
      <c r="V381" s="39"/>
      <c r="W381" s="39"/>
      <c r="X381" s="39">
        <v>10896.96</v>
      </c>
      <c r="Y381" s="40">
        <v>7.02</v>
      </c>
      <c r="Z381" s="40">
        <v>0</v>
      </c>
      <c r="AA381" s="39">
        <v>11258.81</v>
      </c>
      <c r="AB381" s="40">
        <v>1</v>
      </c>
      <c r="AC381" s="40">
        <v>1</v>
      </c>
      <c r="AD381" s="40">
        <v>3.4409999999999998</v>
      </c>
      <c r="AE381" s="40">
        <v>3.0280800000000001</v>
      </c>
      <c r="AF381" s="39">
        <v>738.94</v>
      </c>
      <c r="AG381" s="39"/>
      <c r="AH381" s="39"/>
      <c r="AI381" s="39"/>
    </row>
    <row r="382" spans="1:35" ht="12.75" x14ac:dyDescent="0.2">
      <c r="A382" s="15">
        <v>140</v>
      </c>
      <c r="B382" s="16" t="s">
        <v>352</v>
      </c>
      <c r="C382" s="633" t="s">
        <v>353</v>
      </c>
      <c r="D382" s="633"/>
      <c r="E382" s="633"/>
      <c r="F382" s="633"/>
      <c r="G382" s="633"/>
      <c r="H382" s="633"/>
      <c r="I382" s="633"/>
      <c r="J382" s="24" t="s">
        <v>412</v>
      </c>
      <c r="K382" s="39">
        <v>7.25</v>
      </c>
      <c r="L382" s="39">
        <v>5.9</v>
      </c>
      <c r="M382" s="39">
        <v>14.58</v>
      </c>
      <c r="N382" s="39">
        <v>46.44</v>
      </c>
      <c r="O382" s="39">
        <v>2.4300000000000002</v>
      </c>
      <c r="P382" s="632">
        <v>191.5</v>
      </c>
      <c r="Q382" s="39">
        <v>24.03</v>
      </c>
      <c r="R382" s="39"/>
      <c r="S382" s="632"/>
      <c r="T382" s="39"/>
      <c r="U382" s="39"/>
      <c r="V382" s="39"/>
      <c r="W382" s="39">
        <v>218.39</v>
      </c>
      <c r="X382" s="39">
        <v>216.22</v>
      </c>
      <c r="Y382" s="39">
        <v>223.4</v>
      </c>
      <c r="Z382" s="39">
        <v>0</v>
      </c>
      <c r="AA382" s="39">
        <v>223.4</v>
      </c>
      <c r="AB382" s="40">
        <v>1</v>
      </c>
      <c r="AC382" s="40">
        <v>1</v>
      </c>
      <c r="AD382" s="40">
        <v>1</v>
      </c>
      <c r="AE382" s="40">
        <v>1</v>
      </c>
      <c r="AF382" s="39">
        <v>14.58</v>
      </c>
      <c r="AG382" s="39"/>
      <c r="AH382" s="39"/>
      <c r="AI382" s="39"/>
    </row>
    <row r="383" spans="1:35" ht="12.75" x14ac:dyDescent="0.2">
      <c r="A383" s="16"/>
      <c r="B383" s="16"/>
      <c r="C383" s="633"/>
      <c r="D383" s="633"/>
      <c r="E383" s="633"/>
      <c r="F383" s="633"/>
      <c r="G383" s="633"/>
      <c r="H383" s="633"/>
      <c r="I383" s="633"/>
      <c r="J383" s="23" t="s">
        <v>417</v>
      </c>
      <c r="K383" s="39">
        <v>69.739999999999995</v>
      </c>
      <c r="L383" s="39">
        <v>0.93</v>
      </c>
      <c r="M383" s="39">
        <v>0.88</v>
      </c>
      <c r="N383" s="39">
        <v>49.39</v>
      </c>
      <c r="O383" s="39">
        <v>2.14</v>
      </c>
      <c r="P383" s="632"/>
      <c r="Q383" s="39"/>
      <c r="R383" s="39"/>
      <c r="S383" s="632"/>
      <c r="T383" s="39">
        <v>215.53</v>
      </c>
      <c r="U383" s="39">
        <v>-0.37</v>
      </c>
      <c r="V383" s="39"/>
      <c r="W383" s="39"/>
      <c r="X383" s="39">
        <v>218.39</v>
      </c>
      <c r="Y383" s="40">
        <v>2.2400000000000002</v>
      </c>
      <c r="Z383" s="40">
        <v>0</v>
      </c>
      <c r="AA383" s="39">
        <v>225.64</v>
      </c>
      <c r="AB383" s="40">
        <v>1</v>
      </c>
      <c r="AC383" s="40">
        <v>1</v>
      </c>
      <c r="AD383" s="40">
        <v>3.4409999999999998</v>
      </c>
      <c r="AE383" s="40">
        <v>3.0280800000000001</v>
      </c>
      <c r="AF383" s="39">
        <v>0.88</v>
      </c>
      <c r="AG383" s="39"/>
      <c r="AH383" s="39"/>
      <c r="AI383" s="39"/>
    </row>
    <row r="384" spans="1:35" ht="12.75" x14ac:dyDescent="0.2">
      <c r="A384" s="15">
        <v>141</v>
      </c>
      <c r="B384" s="16" t="s">
        <v>352</v>
      </c>
      <c r="C384" s="633" t="s">
        <v>418</v>
      </c>
      <c r="D384" s="633"/>
      <c r="E384" s="633"/>
      <c r="F384" s="633"/>
      <c r="G384" s="633"/>
      <c r="H384" s="633"/>
      <c r="I384" s="633"/>
      <c r="J384" s="24" t="s">
        <v>178</v>
      </c>
      <c r="K384" s="39"/>
      <c r="L384" s="39"/>
      <c r="M384" s="39"/>
      <c r="N384" s="39"/>
      <c r="O384" s="39"/>
      <c r="P384" s="632"/>
      <c r="Q384" s="39"/>
      <c r="R384" s="39"/>
      <c r="S384" s="632"/>
      <c r="T384" s="39"/>
      <c r="U384" s="39"/>
      <c r="V384" s="39"/>
      <c r="W384" s="39"/>
      <c r="X384" s="39"/>
      <c r="Y384" s="39"/>
      <c r="Z384" s="39">
        <v>0</v>
      </c>
      <c r="AA384" s="39"/>
      <c r="AB384" s="40">
        <v>1</v>
      </c>
      <c r="AC384" s="40">
        <v>1</v>
      </c>
      <c r="AD384" s="40">
        <v>1</v>
      </c>
      <c r="AE384" s="40">
        <v>1</v>
      </c>
      <c r="AF384" s="39"/>
      <c r="AG384" s="39"/>
      <c r="AH384" s="39"/>
      <c r="AI384" s="39"/>
    </row>
    <row r="385" spans="1:35" ht="12.75" x14ac:dyDescent="0.2">
      <c r="A385" s="16"/>
      <c r="B385" s="16"/>
      <c r="C385" s="633"/>
      <c r="D385" s="633"/>
      <c r="E385" s="633"/>
      <c r="F385" s="633"/>
      <c r="G385" s="633"/>
      <c r="H385" s="633"/>
      <c r="I385" s="633"/>
      <c r="J385" s="23" t="s">
        <v>419</v>
      </c>
      <c r="K385" s="39"/>
      <c r="L385" s="39"/>
      <c r="M385" s="39"/>
      <c r="N385" s="39"/>
      <c r="O385" s="39"/>
      <c r="P385" s="632"/>
      <c r="Q385" s="39"/>
      <c r="R385" s="39"/>
      <c r="S385" s="632"/>
      <c r="T385" s="39"/>
      <c r="U385" s="39"/>
      <c r="V385" s="39"/>
      <c r="W385" s="39"/>
      <c r="X385" s="39"/>
      <c r="Y385" s="40">
        <v>0</v>
      </c>
      <c r="Z385" s="40">
        <v>0</v>
      </c>
      <c r="AA385" s="39"/>
      <c r="AB385" s="40">
        <v>1</v>
      </c>
      <c r="AC385" s="40">
        <v>1</v>
      </c>
      <c r="AD385" s="40">
        <v>3.4409999999999998</v>
      </c>
      <c r="AE385" s="40">
        <v>3.0280800000000001</v>
      </c>
      <c r="AF385" s="39"/>
      <c r="AG385" s="39"/>
      <c r="AH385" s="39"/>
      <c r="AI385" s="39"/>
    </row>
    <row r="386" spans="1:35" ht="12.75" x14ac:dyDescent="0.2">
      <c r="A386" s="638" t="s">
        <v>420</v>
      </c>
      <c r="B386" s="638"/>
      <c r="C386" s="639" t="s">
        <v>421</v>
      </c>
      <c r="D386" s="639"/>
      <c r="E386" s="639"/>
      <c r="F386" s="639"/>
      <c r="G386" s="639"/>
      <c r="H386" s="639"/>
      <c r="I386" s="639"/>
      <c r="J386" s="21"/>
      <c r="K386" s="36">
        <v>372.18</v>
      </c>
      <c r="L386" s="36">
        <v>72.75</v>
      </c>
      <c r="M386" s="36">
        <v>23555.95</v>
      </c>
      <c r="N386" s="36">
        <v>1945.1599999999999</v>
      </c>
      <c r="O386" s="36">
        <v>101.84</v>
      </c>
      <c r="P386" s="36">
        <v>32214.1</v>
      </c>
      <c r="Q386" s="36">
        <v>1006.31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33703.199999999997</v>
      </c>
      <c r="X386" s="36">
        <v>33612.25</v>
      </c>
      <c r="Y386" s="37">
        <v>34728.370000000003</v>
      </c>
      <c r="Z386" s="37">
        <v>0</v>
      </c>
      <c r="AA386" s="37">
        <v>34728.370000000003</v>
      </c>
      <c r="AB386" s="38"/>
      <c r="AC386" s="38"/>
      <c r="AD386" s="38"/>
      <c r="AE386" s="38"/>
      <c r="AF386" s="36">
        <v>23555.95</v>
      </c>
      <c r="AG386" s="36">
        <v>0</v>
      </c>
      <c r="AH386" s="36">
        <v>0</v>
      </c>
      <c r="AI386" s="36">
        <v>0</v>
      </c>
    </row>
    <row r="387" spans="1:35" ht="12.75" x14ac:dyDescent="0.2">
      <c r="A387" s="638"/>
      <c r="B387" s="638"/>
      <c r="C387" s="639"/>
      <c r="D387" s="639"/>
      <c r="E387" s="639"/>
      <c r="F387" s="639"/>
      <c r="G387" s="639"/>
      <c r="H387" s="639"/>
      <c r="I387" s="639"/>
      <c r="J387" s="21"/>
      <c r="K387" s="36">
        <v>2943.9300000000003</v>
      </c>
      <c r="L387" s="36">
        <v>15.81</v>
      </c>
      <c r="M387" s="36">
        <v>1436.29</v>
      </c>
      <c r="N387" s="36">
        <v>2068.56</v>
      </c>
      <c r="O387" s="36">
        <v>89.62</v>
      </c>
      <c r="P387" s="36"/>
      <c r="Q387" s="36">
        <v>0</v>
      </c>
      <c r="R387" s="36">
        <v>0</v>
      </c>
      <c r="S387" s="36"/>
      <c r="T387" s="36">
        <v>33220.410000000003</v>
      </c>
      <c r="U387" s="36">
        <v>-15.509999999999998</v>
      </c>
      <c r="V387" s="36">
        <v>0</v>
      </c>
      <c r="W387" s="36">
        <v>0</v>
      </c>
      <c r="X387" s="36">
        <v>33703.199999999997</v>
      </c>
      <c r="Y387" s="37">
        <v>93.97</v>
      </c>
      <c r="Z387" s="37">
        <v>0</v>
      </c>
      <c r="AA387" s="37">
        <v>34822.339999999997</v>
      </c>
      <c r="AB387" s="38"/>
      <c r="AC387" s="38"/>
      <c r="AD387" s="38"/>
      <c r="AE387" s="38"/>
      <c r="AF387" s="36">
        <v>1436.29</v>
      </c>
      <c r="AG387" s="36">
        <v>0</v>
      </c>
      <c r="AH387" s="36"/>
      <c r="AI387" s="36"/>
    </row>
    <row r="388" spans="1:35" ht="12.75" x14ac:dyDescent="0.2">
      <c r="A388" s="15">
        <v>142</v>
      </c>
      <c r="B388" s="16" t="s">
        <v>422</v>
      </c>
      <c r="C388" s="633" t="s">
        <v>423</v>
      </c>
      <c r="D388" s="633"/>
      <c r="E388" s="633"/>
      <c r="F388" s="633"/>
      <c r="G388" s="633"/>
      <c r="H388" s="633"/>
      <c r="I388" s="633"/>
      <c r="J388" s="24" t="s">
        <v>354</v>
      </c>
      <c r="K388" s="39">
        <v>189.3</v>
      </c>
      <c r="L388" s="39">
        <v>70.92</v>
      </c>
      <c r="M388" s="39">
        <v>19573.830000000002</v>
      </c>
      <c r="N388" s="39">
        <v>822.66</v>
      </c>
      <c r="O388" s="39">
        <v>43.07</v>
      </c>
      <c r="P388" s="632">
        <v>23781.360000000001</v>
      </c>
      <c r="Q388" s="39">
        <v>425.59</v>
      </c>
      <c r="R388" s="39"/>
      <c r="S388" s="632"/>
      <c r="T388" s="39"/>
      <c r="U388" s="39"/>
      <c r="V388" s="39"/>
      <c r="W388" s="39">
        <v>24563.49</v>
      </c>
      <c r="X388" s="39">
        <v>24525.03</v>
      </c>
      <c r="Y388" s="39">
        <v>25339.4</v>
      </c>
      <c r="Z388" s="39">
        <v>0</v>
      </c>
      <c r="AA388" s="39">
        <v>25339.4</v>
      </c>
      <c r="AB388" s="40">
        <v>1</v>
      </c>
      <c r="AC388" s="40">
        <v>1</v>
      </c>
      <c r="AD388" s="40">
        <v>1</v>
      </c>
      <c r="AE388" s="40">
        <v>1</v>
      </c>
      <c r="AF388" s="39">
        <v>19573.830000000002</v>
      </c>
      <c r="AG388" s="39"/>
      <c r="AH388" s="39"/>
      <c r="AI388" s="39"/>
    </row>
    <row r="389" spans="1:35" ht="12.75" x14ac:dyDescent="0.2">
      <c r="A389" s="16"/>
      <c r="B389" s="16"/>
      <c r="C389" s="633"/>
      <c r="D389" s="633"/>
      <c r="E389" s="633"/>
      <c r="F389" s="633"/>
      <c r="G389" s="633"/>
      <c r="H389" s="633"/>
      <c r="I389" s="633"/>
      <c r="J389" s="23" t="s">
        <v>424</v>
      </c>
      <c r="K389" s="39">
        <v>1236.74</v>
      </c>
      <c r="L389" s="39">
        <v>15</v>
      </c>
      <c r="M389" s="39">
        <v>1121.4000000000001</v>
      </c>
      <c r="N389" s="39">
        <v>874.84</v>
      </c>
      <c r="O389" s="39">
        <v>37.9</v>
      </c>
      <c r="P389" s="632"/>
      <c r="Q389" s="39"/>
      <c r="R389" s="39"/>
      <c r="S389" s="632"/>
      <c r="T389" s="39">
        <v>24206.95</v>
      </c>
      <c r="U389" s="39">
        <v>-6.56</v>
      </c>
      <c r="V389" s="39"/>
      <c r="W389" s="39"/>
      <c r="X389" s="39">
        <v>24563.49</v>
      </c>
      <c r="Y389" s="40">
        <v>39.74</v>
      </c>
      <c r="Z389" s="40">
        <v>0</v>
      </c>
      <c r="AA389" s="39">
        <v>25379.14</v>
      </c>
      <c r="AB389" s="40">
        <v>1</v>
      </c>
      <c r="AC389" s="40">
        <v>1</v>
      </c>
      <c r="AD389" s="40">
        <v>3.4409999999999998</v>
      </c>
      <c r="AE389" s="40">
        <v>3.0280800000000001</v>
      </c>
      <c r="AF389" s="39">
        <v>1121.4000000000001</v>
      </c>
      <c r="AG389" s="39"/>
      <c r="AH389" s="39"/>
      <c r="AI389" s="39"/>
    </row>
    <row r="390" spans="1:35" ht="12.75" x14ac:dyDescent="0.2">
      <c r="A390" s="15">
        <v>143</v>
      </c>
      <c r="B390" s="16" t="s">
        <v>146</v>
      </c>
      <c r="C390" s="633" t="s">
        <v>425</v>
      </c>
      <c r="D390" s="633"/>
      <c r="E390" s="633"/>
      <c r="F390" s="633"/>
      <c r="G390" s="633"/>
      <c r="H390" s="633"/>
      <c r="I390" s="633"/>
      <c r="J390" s="24" t="s">
        <v>82</v>
      </c>
      <c r="K390" s="39">
        <v>182.88</v>
      </c>
      <c r="L390" s="39">
        <v>1.83</v>
      </c>
      <c r="M390" s="39">
        <v>3982.12</v>
      </c>
      <c r="N390" s="39">
        <v>1122.5</v>
      </c>
      <c r="O390" s="39">
        <v>58.77</v>
      </c>
      <c r="P390" s="632">
        <v>8432.74</v>
      </c>
      <c r="Q390" s="39">
        <v>580.72</v>
      </c>
      <c r="R390" s="39"/>
      <c r="S390" s="632"/>
      <c r="T390" s="39"/>
      <c r="U390" s="39"/>
      <c r="V390" s="39"/>
      <c r="W390" s="39">
        <v>9139.7099999999991</v>
      </c>
      <c r="X390" s="39">
        <v>9087.2199999999993</v>
      </c>
      <c r="Y390" s="39">
        <v>9388.9699999999993</v>
      </c>
      <c r="Z390" s="39">
        <v>0</v>
      </c>
      <c r="AA390" s="39">
        <v>9388.9699999999993</v>
      </c>
      <c r="AB390" s="40">
        <v>1</v>
      </c>
      <c r="AC390" s="40">
        <v>1</v>
      </c>
      <c r="AD390" s="40">
        <v>1</v>
      </c>
      <c r="AE390" s="40">
        <v>1</v>
      </c>
      <c r="AF390" s="39">
        <v>3982.12</v>
      </c>
      <c r="AG390" s="39"/>
      <c r="AH390" s="39"/>
      <c r="AI390" s="39"/>
    </row>
    <row r="391" spans="1:35" ht="12.75" x14ac:dyDescent="0.2">
      <c r="A391" s="16"/>
      <c r="B391" s="16"/>
      <c r="C391" s="633"/>
      <c r="D391" s="633"/>
      <c r="E391" s="633"/>
      <c r="F391" s="633"/>
      <c r="G391" s="633"/>
      <c r="H391" s="633"/>
      <c r="I391" s="633"/>
      <c r="J391" s="23" t="s">
        <v>426</v>
      </c>
      <c r="K391" s="39">
        <v>1707.19</v>
      </c>
      <c r="L391" s="39">
        <v>0.81</v>
      </c>
      <c r="M391" s="39">
        <v>314.89</v>
      </c>
      <c r="N391" s="39">
        <v>1193.72</v>
      </c>
      <c r="O391" s="39">
        <v>51.72</v>
      </c>
      <c r="P391" s="632"/>
      <c r="Q391" s="39"/>
      <c r="R391" s="39"/>
      <c r="S391" s="632"/>
      <c r="T391" s="39">
        <v>9013.4599999999991</v>
      </c>
      <c r="U391" s="39">
        <v>-8.9499999999999993</v>
      </c>
      <c r="V391" s="39"/>
      <c r="W391" s="39"/>
      <c r="X391" s="39">
        <v>9139.7099999999991</v>
      </c>
      <c r="Y391" s="40">
        <v>54.23</v>
      </c>
      <c r="Z391" s="40">
        <v>0</v>
      </c>
      <c r="AA391" s="39">
        <v>9443.2000000000007</v>
      </c>
      <c r="AB391" s="40">
        <v>1</v>
      </c>
      <c r="AC391" s="40">
        <v>1</v>
      </c>
      <c r="AD391" s="40">
        <v>3.4409999999999998</v>
      </c>
      <c r="AE391" s="40">
        <v>3.0280800000000001</v>
      </c>
      <c r="AF391" s="39">
        <v>314.89</v>
      </c>
      <c r="AG391" s="39"/>
      <c r="AH391" s="39"/>
      <c r="AI391" s="39"/>
    </row>
    <row r="392" spans="1:35" ht="12.75" x14ac:dyDescent="0.2">
      <c r="A392" s="638" t="s">
        <v>427</v>
      </c>
      <c r="B392" s="638"/>
      <c r="C392" s="639" t="s">
        <v>428</v>
      </c>
      <c r="D392" s="639"/>
      <c r="E392" s="639"/>
      <c r="F392" s="639"/>
      <c r="G392" s="639"/>
      <c r="H392" s="639"/>
      <c r="I392" s="639"/>
      <c r="J392" s="21"/>
      <c r="K392" s="36">
        <v>72.739999999999995</v>
      </c>
      <c r="L392" s="36">
        <v>85.27</v>
      </c>
      <c r="M392" s="36">
        <v>34.75</v>
      </c>
      <c r="N392" s="36">
        <v>283.55</v>
      </c>
      <c r="O392" s="36">
        <v>25.28</v>
      </c>
      <c r="P392" s="36">
        <v>1440.25</v>
      </c>
      <c r="Q392" s="36">
        <v>249.7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1711.46</v>
      </c>
      <c r="X392" s="36">
        <v>1688.8799999999999</v>
      </c>
      <c r="Y392" s="37">
        <v>1744.96</v>
      </c>
      <c r="Z392" s="37">
        <v>0</v>
      </c>
      <c r="AA392" s="37">
        <v>1744.96</v>
      </c>
      <c r="AB392" s="38"/>
      <c r="AC392" s="38"/>
      <c r="AD392" s="38"/>
      <c r="AE392" s="38"/>
      <c r="AF392" s="36">
        <v>34.75</v>
      </c>
      <c r="AG392" s="36">
        <v>0</v>
      </c>
      <c r="AH392" s="36">
        <v>26821.21</v>
      </c>
      <c r="AI392" s="36">
        <v>0</v>
      </c>
    </row>
    <row r="393" spans="1:35" ht="12.75" x14ac:dyDescent="0.2">
      <c r="A393" s="638"/>
      <c r="B393" s="638"/>
      <c r="C393" s="639"/>
      <c r="D393" s="639"/>
      <c r="E393" s="639"/>
      <c r="F393" s="639"/>
      <c r="G393" s="639"/>
      <c r="H393" s="639"/>
      <c r="I393" s="639"/>
      <c r="J393" s="21"/>
      <c r="K393" s="36">
        <v>711.08</v>
      </c>
      <c r="L393" s="36">
        <v>23.34</v>
      </c>
      <c r="M393" s="36">
        <v>2.66</v>
      </c>
      <c r="N393" s="36">
        <v>275.42</v>
      </c>
      <c r="O393" s="36">
        <v>22.240000000000002</v>
      </c>
      <c r="P393" s="36"/>
      <c r="Q393" s="36">
        <v>0</v>
      </c>
      <c r="R393" s="36">
        <v>0</v>
      </c>
      <c r="S393" s="36"/>
      <c r="T393" s="36">
        <v>1689.95</v>
      </c>
      <c r="U393" s="36">
        <v>-3.84</v>
      </c>
      <c r="V393" s="36">
        <v>0</v>
      </c>
      <c r="W393" s="36">
        <v>0</v>
      </c>
      <c r="X393" s="36">
        <v>1711.46</v>
      </c>
      <c r="Y393" s="37">
        <v>23.330000000000002</v>
      </c>
      <c r="Z393" s="37">
        <v>0</v>
      </c>
      <c r="AA393" s="37">
        <v>1768.29</v>
      </c>
      <c r="AB393" s="38"/>
      <c r="AC393" s="38"/>
      <c r="AD393" s="38"/>
      <c r="AE393" s="38"/>
      <c r="AF393" s="36">
        <v>2.66</v>
      </c>
      <c r="AG393" s="36">
        <v>0</v>
      </c>
      <c r="AH393" s="36"/>
      <c r="AI393" s="36"/>
    </row>
    <row r="394" spans="1:35" ht="12.75" x14ac:dyDescent="0.2">
      <c r="A394" s="15">
        <v>144</v>
      </c>
      <c r="B394" s="16" t="s">
        <v>429</v>
      </c>
      <c r="C394" s="633" t="s">
        <v>430</v>
      </c>
      <c r="D394" s="633"/>
      <c r="E394" s="633"/>
      <c r="F394" s="633"/>
      <c r="G394" s="633"/>
      <c r="H394" s="633"/>
      <c r="I394" s="633"/>
      <c r="J394" s="24" t="s">
        <v>102</v>
      </c>
      <c r="K394" s="39">
        <v>72.209999999999994</v>
      </c>
      <c r="L394" s="39">
        <v>82.49</v>
      </c>
      <c r="M394" s="39">
        <v>2.94</v>
      </c>
      <c r="N394" s="39">
        <v>280.57</v>
      </c>
      <c r="O394" s="39">
        <v>25.12</v>
      </c>
      <c r="P394" s="632">
        <v>1392.84</v>
      </c>
      <c r="Q394" s="39">
        <v>248.16</v>
      </c>
      <c r="R394" s="39"/>
      <c r="S394" s="632"/>
      <c r="T394" s="39"/>
      <c r="U394" s="39"/>
      <c r="V394" s="39"/>
      <c r="W394" s="39">
        <v>1661.8</v>
      </c>
      <c r="X394" s="39">
        <v>1639.36</v>
      </c>
      <c r="Y394" s="39">
        <v>1693.8</v>
      </c>
      <c r="Z394" s="39">
        <v>0</v>
      </c>
      <c r="AA394" s="39">
        <v>1693.8</v>
      </c>
      <c r="AB394" s="40">
        <v>1</v>
      </c>
      <c r="AC394" s="40">
        <v>1</v>
      </c>
      <c r="AD394" s="40">
        <v>1</v>
      </c>
      <c r="AE394" s="40">
        <v>1</v>
      </c>
      <c r="AF394" s="39">
        <v>2.94</v>
      </c>
      <c r="AG394" s="39"/>
      <c r="AH394" s="39">
        <v>26821.21</v>
      </c>
      <c r="AI394" s="39"/>
    </row>
    <row r="395" spans="1:35" ht="12.75" x14ac:dyDescent="0.2">
      <c r="A395" s="16"/>
      <c r="B395" s="16"/>
      <c r="C395" s="633"/>
      <c r="D395" s="633"/>
      <c r="E395" s="633"/>
      <c r="F395" s="633"/>
      <c r="G395" s="633"/>
      <c r="H395" s="633"/>
      <c r="I395" s="633"/>
      <c r="J395" s="23" t="s">
        <v>431</v>
      </c>
      <c r="K395" s="39">
        <v>707.19</v>
      </c>
      <c r="L395" s="39">
        <v>22.7</v>
      </c>
      <c r="M395" s="39">
        <v>0.18</v>
      </c>
      <c r="N395" s="39">
        <v>272.25</v>
      </c>
      <c r="O395" s="39">
        <v>22.1</v>
      </c>
      <c r="P395" s="632"/>
      <c r="Q395" s="39"/>
      <c r="R395" s="39"/>
      <c r="S395" s="632"/>
      <c r="T395" s="39">
        <v>1641</v>
      </c>
      <c r="U395" s="39">
        <v>-3.82</v>
      </c>
      <c r="V395" s="39"/>
      <c r="W395" s="39"/>
      <c r="X395" s="39">
        <v>1661.8</v>
      </c>
      <c r="Y395" s="40">
        <v>23.19</v>
      </c>
      <c r="Z395" s="40">
        <v>0</v>
      </c>
      <c r="AA395" s="39">
        <v>1716.99</v>
      </c>
      <c r="AB395" s="40">
        <v>1</v>
      </c>
      <c r="AC395" s="40">
        <v>1</v>
      </c>
      <c r="AD395" s="40">
        <v>3.4409999999999998</v>
      </c>
      <c r="AE395" s="40">
        <v>3.0280800000000001</v>
      </c>
      <c r="AF395" s="39">
        <v>0.18</v>
      </c>
      <c r="AG395" s="39"/>
      <c r="AH395" s="39"/>
      <c r="AI395" s="39"/>
    </row>
    <row r="396" spans="1:35" ht="12.75" x14ac:dyDescent="0.2">
      <c r="A396" s="15">
        <v>145</v>
      </c>
      <c r="B396" s="16" t="s">
        <v>124</v>
      </c>
      <c r="C396" s="633" t="s">
        <v>125</v>
      </c>
      <c r="D396" s="633"/>
      <c r="E396" s="633"/>
      <c r="F396" s="633"/>
      <c r="G396" s="633"/>
      <c r="H396" s="633"/>
      <c r="I396" s="633"/>
      <c r="J396" s="24" t="s">
        <v>136</v>
      </c>
      <c r="K396" s="39">
        <v>0.53</v>
      </c>
      <c r="L396" s="39">
        <v>2.78</v>
      </c>
      <c r="M396" s="39">
        <v>31.81</v>
      </c>
      <c r="N396" s="39">
        <v>2.98</v>
      </c>
      <c r="O396" s="39">
        <v>0.16</v>
      </c>
      <c r="P396" s="632">
        <v>47.41</v>
      </c>
      <c r="Q396" s="39">
        <v>1.54</v>
      </c>
      <c r="R396" s="39"/>
      <c r="S396" s="632"/>
      <c r="T396" s="39"/>
      <c r="U396" s="39"/>
      <c r="V396" s="39"/>
      <c r="W396" s="39">
        <v>49.66</v>
      </c>
      <c r="X396" s="39">
        <v>49.52</v>
      </c>
      <c r="Y396" s="39">
        <v>51.16</v>
      </c>
      <c r="Z396" s="39">
        <v>0</v>
      </c>
      <c r="AA396" s="39">
        <v>51.16</v>
      </c>
      <c r="AB396" s="40">
        <v>1</v>
      </c>
      <c r="AC396" s="40">
        <v>1</v>
      </c>
      <c r="AD396" s="40">
        <v>1</v>
      </c>
      <c r="AE396" s="40">
        <v>1</v>
      </c>
      <c r="AF396" s="39">
        <v>31.81</v>
      </c>
      <c r="AG396" s="39"/>
      <c r="AH396" s="39"/>
      <c r="AI396" s="39"/>
    </row>
    <row r="397" spans="1:35" ht="12.75" x14ac:dyDescent="0.2">
      <c r="A397" s="16"/>
      <c r="B397" s="16"/>
      <c r="C397" s="633"/>
      <c r="D397" s="633"/>
      <c r="E397" s="633"/>
      <c r="F397" s="633"/>
      <c r="G397" s="633"/>
      <c r="H397" s="633"/>
      <c r="I397" s="633"/>
      <c r="J397" s="23" t="s">
        <v>432</v>
      </c>
      <c r="K397" s="39">
        <v>3.89</v>
      </c>
      <c r="L397" s="39">
        <v>0.64</v>
      </c>
      <c r="M397" s="39">
        <v>2.48</v>
      </c>
      <c r="N397" s="39">
        <v>3.17</v>
      </c>
      <c r="O397" s="39">
        <v>0.14000000000000001</v>
      </c>
      <c r="P397" s="632"/>
      <c r="Q397" s="39"/>
      <c r="R397" s="39"/>
      <c r="S397" s="632"/>
      <c r="T397" s="39">
        <v>48.949999999999996</v>
      </c>
      <c r="U397" s="39">
        <v>-0.02</v>
      </c>
      <c r="V397" s="39"/>
      <c r="W397" s="39"/>
      <c r="X397" s="39">
        <v>49.66</v>
      </c>
      <c r="Y397" s="40">
        <v>0.14000000000000001</v>
      </c>
      <c r="Z397" s="40">
        <v>0</v>
      </c>
      <c r="AA397" s="39">
        <v>51.3</v>
      </c>
      <c r="AB397" s="40">
        <v>1</v>
      </c>
      <c r="AC397" s="40">
        <v>1</v>
      </c>
      <c r="AD397" s="40">
        <v>3.4409999999999998</v>
      </c>
      <c r="AE397" s="40">
        <v>3.0280800000000001</v>
      </c>
      <c r="AF397" s="39">
        <v>2.48</v>
      </c>
      <c r="AG397" s="39"/>
      <c r="AH397" s="39"/>
      <c r="AI397" s="39"/>
    </row>
    <row r="398" spans="1:35" ht="12.75" x14ac:dyDescent="0.2">
      <c r="A398" s="638" t="s">
        <v>433</v>
      </c>
      <c r="B398" s="638"/>
      <c r="C398" s="639" t="s">
        <v>434</v>
      </c>
      <c r="D398" s="639"/>
      <c r="E398" s="639"/>
      <c r="F398" s="639"/>
      <c r="G398" s="639"/>
      <c r="H398" s="639"/>
      <c r="I398" s="639"/>
      <c r="J398" s="21"/>
      <c r="K398" s="36">
        <v>806.19</v>
      </c>
      <c r="L398" s="36">
        <v>18556.990000000002</v>
      </c>
      <c r="M398" s="36">
        <v>0</v>
      </c>
      <c r="N398" s="36">
        <v>6510.17</v>
      </c>
      <c r="O398" s="36">
        <v>340.86</v>
      </c>
      <c r="P398" s="36">
        <v>42477.47</v>
      </c>
      <c r="Q398" s="36">
        <v>3368.01</v>
      </c>
      <c r="R398" s="36">
        <v>0</v>
      </c>
      <c r="S398" s="36">
        <v>0</v>
      </c>
      <c r="T398" s="36">
        <v>9802.89</v>
      </c>
      <c r="U398" s="36">
        <v>0</v>
      </c>
      <c r="V398" s="36">
        <v>0</v>
      </c>
      <c r="W398" s="36">
        <v>56431.199999999997</v>
      </c>
      <c r="X398" s="36">
        <v>56126.74</v>
      </c>
      <c r="Y398" s="37">
        <v>57990.46</v>
      </c>
      <c r="Z398" s="37">
        <v>0</v>
      </c>
      <c r="AA398" s="37">
        <v>57990.46</v>
      </c>
      <c r="AB398" s="38"/>
      <c r="AC398" s="38"/>
      <c r="AD398" s="38"/>
      <c r="AE398" s="38"/>
      <c r="AF398" s="36">
        <v>0</v>
      </c>
      <c r="AG398" s="36">
        <v>0</v>
      </c>
      <c r="AH398" s="36">
        <v>0</v>
      </c>
      <c r="AI398" s="36">
        <v>0</v>
      </c>
    </row>
    <row r="399" spans="1:35" ht="12.75" x14ac:dyDescent="0.2">
      <c r="A399" s="638"/>
      <c r="B399" s="638"/>
      <c r="C399" s="639"/>
      <c r="D399" s="639"/>
      <c r="E399" s="639"/>
      <c r="F399" s="639"/>
      <c r="G399" s="639"/>
      <c r="H399" s="639"/>
      <c r="I399" s="639"/>
      <c r="J399" s="21"/>
      <c r="K399" s="36">
        <v>4872.91</v>
      </c>
      <c r="L399" s="36">
        <v>5033.01</v>
      </c>
      <c r="M399" s="36">
        <v>4973.33</v>
      </c>
      <c r="N399" s="36">
        <v>6923.25</v>
      </c>
      <c r="O399" s="36">
        <v>299.95999999999998</v>
      </c>
      <c r="P399" s="36"/>
      <c r="Q399" s="36">
        <v>0</v>
      </c>
      <c r="R399" s="36">
        <v>0</v>
      </c>
      <c r="S399" s="36"/>
      <c r="T399" s="36">
        <v>55648.37</v>
      </c>
      <c r="U399" s="36">
        <v>-51.9</v>
      </c>
      <c r="V399" s="36">
        <v>0</v>
      </c>
      <c r="W399" s="36">
        <v>0</v>
      </c>
      <c r="X399" s="36">
        <v>56431.199999999997</v>
      </c>
      <c r="Y399" s="37">
        <v>314.57</v>
      </c>
      <c r="Z399" s="37">
        <v>0</v>
      </c>
      <c r="AA399" s="37">
        <v>58305.03</v>
      </c>
      <c r="AB399" s="38"/>
      <c r="AC399" s="38"/>
      <c r="AD399" s="38"/>
      <c r="AE399" s="38"/>
      <c r="AF399" s="36">
        <v>0</v>
      </c>
      <c r="AG399" s="36">
        <v>0</v>
      </c>
      <c r="AH399" s="36"/>
      <c r="AI399" s="36"/>
    </row>
    <row r="400" spans="1:35" ht="12.75" x14ac:dyDescent="0.2">
      <c r="A400" s="15">
        <v>146</v>
      </c>
      <c r="B400" s="16" t="s">
        <v>352</v>
      </c>
      <c r="C400" s="633" t="s">
        <v>353</v>
      </c>
      <c r="D400" s="633"/>
      <c r="E400" s="633"/>
      <c r="F400" s="633"/>
      <c r="G400" s="633"/>
      <c r="H400" s="633"/>
      <c r="I400" s="633"/>
      <c r="J400" s="24" t="s">
        <v>156</v>
      </c>
      <c r="K400" s="39">
        <v>806.19</v>
      </c>
      <c r="L400" s="39">
        <v>18556.990000000002</v>
      </c>
      <c r="M400" s="39"/>
      <c r="N400" s="39">
        <v>6510.17</v>
      </c>
      <c r="O400" s="39">
        <v>340.86</v>
      </c>
      <c r="P400" s="632">
        <v>42477.47</v>
      </c>
      <c r="Q400" s="39">
        <v>3368.01</v>
      </c>
      <c r="R400" s="39"/>
      <c r="S400" s="632"/>
      <c r="T400" s="39">
        <v>9802.89</v>
      </c>
      <c r="U400" s="39"/>
      <c r="V400" s="39"/>
      <c r="W400" s="39">
        <v>56431.199999999997</v>
      </c>
      <c r="X400" s="39">
        <v>56126.74</v>
      </c>
      <c r="Y400" s="39">
        <v>57990.46</v>
      </c>
      <c r="Z400" s="39">
        <v>0</v>
      </c>
      <c r="AA400" s="39">
        <v>57990.46</v>
      </c>
      <c r="AB400" s="40">
        <v>1</v>
      </c>
      <c r="AC400" s="40">
        <v>1</v>
      </c>
      <c r="AD400" s="40">
        <v>1</v>
      </c>
      <c r="AE400" s="40">
        <v>1</v>
      </c>
      <c r="AF400" s="39"/>
      <c r="AG400" s="39"/>
      <c r="AH400" s="39"/>
      <c r="AI400" s="39"/>
    </row>
    <row r="401" spans="1:35" ht="12.75" x14ac:dyDescent="0.2">
      <c r="A401" s="16"/>
      <c r="B401" s="16"/>
      <c r="C401" s="633"/>
      <c r="D401" s="633"/>
      <c r="E401" s="633"/>
      <c r="F401" s="633"/>
      <c r="G401" s="633"/>
      <c r="H401" s="633"/>
      <c r="I401" s="633"/>
      <c r="J401" s="23" t="s">
        <v>435</v>
      </c>
      <c r="K401" s="39">
        <v>4872.91</v>
      </c>
      <c r="L401" s="39">
        <v>5033.01</v>
      </c>
      <c r="M401" s="39">
        <v>4973.33</v>
      </c>
      <c r="N401" s="39">
        <v>6923.25</v>
      </c>
      <c r="O401" s="39">
        <v>299.95999999999998</v>
      </c>
      <c r="P401" s="632"/>
      <c r="Q401" s="39"/>
      <c r="R401" s="39"/>
      <c r="S401" s="632"/>
      <c r="T401" s="39">
        <v>55648.37</v>
      </c>
      <c r="U401" s="39">
        <v>-51.9</v>
      </c>
      <c r="V401" s="39"/>
      <c r="W401" s="39"/>
      <c r="X401" s="39">
        <v>56431.199999999997</v>
      </c>
      <c r="Y401" s="40">
        <v>314.57</v>
      </c>
      <c r="Z401" s="40">
        <v>0</v>
      </c>
      <c r="AA401" s="39">
        <v>58305.03</v>
      </c>
      <c r="AB401" s="40">
        <v>1</v>
      </c>
      <c r="AC401" s="40">
        <v>1</v>
      </c>
      <c r="AD401" s="40">
        <v>3.4409999999999998</v>
      </c>
      <c r="AE401" s="40">
        <v>3.0280800000000001</v>
      </c>
      <c r="AF401" s="39"/>
      <c r="AG401" s="39"/>
      <c r="AH401" s="39"/>
      <c r="AI401" s="39"/>
    </row>
    <row r="402" spans="1:35" ht="12.75" x14ac:dyDescent="0.2">
      <c r="A402" s="635" t="s">
        <v>436</v>
      </c>
      <c r="B402" s="635"/>
      <c r="C402" s="637" t="s">
        <v>437</v>
      </c>
      <c r="D402" s="637"/>
      <c r="E402" s="637"/>
      <c r="F402" s="637"/>
      <c r="G402" s="637"/>
      <c r="H402" s="637"/>
      <c r="I402" s="637"/>
      <c r="J402" s="20"/>
      <c r="K402" s="33">
        <v>3428.7299999999996</v>
      </c>
      <c r="L402" s="33">
        <v>17421.61</v>
      </c>
      <c r="M402" s="33">
        <v>231789.21999999997</v>
      </c>
      <c r="N402" s="33">
        <v>16482.219999999998</v>
      </c>
      <c r="O402" s="33">
        <v>923.93</v>
      </c>
      <c r="P402" s="33">
        <v>329167.92</v>
      </c>
      <c r="Q402" s="33">
        <v>9129.2000000000007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343230.91</v>
      </c>
      <c r="X402" s="33">
        <v>342405.64000000007</v>
      </c>
      <c r="Y402" s="34">
        <v>353775.44</v>
      </c>
      <c r="Z402" s="34">
        <v>0</v>
      </c>
      <c r="AA402" s="34">
        <v>353775.44</v>
      </c>
      <c r="AB402" s="35"/>
      <c r="AC402" s="35"/>
      <c r="AD402" s="35"/>
      <c r="AE402" s="35"/>
      <c r="AF402" s="33">
        <v>231789.21999999997</v>
      </c>
      <c r="AG402" s="33">
        <v>0</v>
      </c>
      <c r="AH402" s="33">
        <v>0</v>
      </c>
      <c r="AI402" s="33"/>
    </row>
    <row r="403" spans="1:35" ht="12.75" x14ac:dyDescent="0.2">
      <c r="A403" s="635"/>
      <c r="B403" s="635"/>
      <c r="C403" s="637"/>
      <c r="D403" s="637"/>
      <c r="E403" s="637"/>
      <c r="F403" s="637"/>
      <c r="G403" s="637"/>
      <c r="H403" s="637"/>
      <c r="I403" s="637"/>
      <c r="J403" s="20"/>
      <c r="K403" s="33">
        <v>22548.18</v>
      </c>
      <c r="L403" s="33">
        <v>4302.420000000001</v>
      </c>
      <c r="M403" s="33">
        <v>25979.099999999995</v>
      </c>
      <c r="N403" s="33">
        <v>13210.6</v>
      </c>
      <c r="O403" s="33">
        <v>813.06</v>
      </c>
      <c r="P403" s="33"/>
      <c r="Q403" s="33">
        <v>0</v>
      </c>
      <c r="R403" s="33">
        <v>0</v>
      </c>
      <c r="S403" s="33"/>
      <c r="T403" s="33">
        <v>338297.12000000005</v>
      </c>
      <c r="U403" s="33">
        <v>-140.67000000000002</v>
      </c>
      <c r="V403" s="33">
        <v>0</v>
      </c>
      <c r="W403" s="33">
        <v>0</v>
      </c>
      <c r="X403" s="33">
        <v>343230.91</v>
      </c>
      <c r="Y403" s="34">
        <v>852.68</v>
      </c>
      <c r="Z403" s="34">
        <v>0</v>
      </c>
      <c r="AA403" s="34">
        <v>354628.12</v>
      </c>
      <c r="AB403" s="35"/>
      <c r="AC403" s="35"/>
      <c r="AD403" s="35"/>
      <c r="AE403" s="35"/>
      <c r="AF403" s="33">
        <v>25979.099999999995</v>
      </c>
      <c r="AG403" s="33">
        <v>0</v>
      </c>
      <c r="AH403" s="33">
        <v>0</v>
      </c>
      <c r="AI403" s="33"/>
    </row>
    <row r="404" spans="1:35" ht="12.75" x14ac:dyDescent="0.2">
      <c r="A404" s="638" t="s">
        <v>438</v>
      </c>
      <c r="B404" s="638"/>
      <c r="C404" s="639" t="s">
        <v>439</v>
      </c>
      <c r="D404" s="639"/>
      <c r="E404" s="639"/>
      <c r="F404" s="639"/>
      <c r="G404" s="639"/>
      <c r="H404" s="639"/>
      <c r="I404" s="639"/>
      <c r="J404" s="21"/>
      <c r="K404" s="36">
        <v>3375.1099999999997</v>
      </c>
      <c r="L404" s="36">
        <v>17351.920000000002</v>
      </c>
      <c r="M404" s="36">
        <v>221843.63999999998</v>
      </c>
      <c r="N404" s="36">
        <v>16143.859999999999</v>
      </c>
      <c r="O404" s="36">
        <v>906.28</v>
      </c>
      <c r="P404" s="36">
        <v>317114.76</v>
      </c>
      <c r="Q404" s="36">
        <v>8954.85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330822.68</v>
      </c>
      <c r="X404" s="36">
        <v>330013.18000000005</v>
      </c>
      <c r="Y404" s="37">
        <v>340971.48</v>
      </c>
      <c r="Z404" s="37">
        <v>0</v>
      </c>
      <c r="AA404" s="37">
        <v>340971.48</v>
      </c>
      <c r="AB404" s="38"/>
      <c r="AC404" s="38"/>
      <c r="AD404" s="38"/>
      <c r="AE404" s="38"/>
      <c r="AF404" s="36">
        <v>221843.63999999998</v>
      </c>
      <c r="AG404" s="36">
        <v>0</v>
      </c>
      <c r="AH404" s="36">
        <v>0</v>
      </c>
      <c r="AI404" s="36">
        <v>0</v>
      </c>
    </row>
    <row r="405" spans="1:35" ht="12.75" x14ac:dyDescent="0.2">
      <c r="A405" s="638"/>
      <c r="B405" s="638"/>
      <c r="C405" s="639"/>
      <c r="D405" s="639"/>
      <c r="E405" s="639"/>
      <c r="F405" s="639"/>
      <c r="G405" s="639"/>
      <c r="H405" s="639"/>
      <c r="I405" s="639"/>
      <c r="J405" s="21"/>
      <c r="K405" s="36">
        <v>22052.54</v>
      </c>
      <c r="L405" s="36">
        <v>4285.2800000000007</v>
      </c>
      <c r="M405" s="36">
        <v>25173.179999999997</v>
      </c>
      <c r="N405" s="36">
        <v>12845.81</v>
      </c>
      <c r="O405" s="36">
        <v>797.53</v>
      </c>
      <c r="P405" s="36"/>
      <c r="Q405" s="36">
        <v>0</v>
      </c>
      <c r="R405" s="36">
        <v>0</v>
      </c>
      <c r="S405" s="36"/>
      <c r="T405" s="36">
        <v>326069.61000000004</v>
      </c>
      <c r="U405" s="36">
        <v>-137.98000000000002</v>
      </c>
      <c r="V405" s="36">
        <v>0</v>
      </c>
      <c r="W405" s="36">
        <v>0</v>
      </c>
      <c r="X405" s="36">
        <v>330822.68</v>
      </c>
      <c r="Y405" s="37">
        <v>836.38</v>
      </c>
      <c r="Z405" s="37">
        <v>0</v>
      </c>
      <c r="AA405" s="37">
        <v>341807.86</v>
      </c>
      <c r="AB405" s="38"/>
      <c r="AC405" s="38"/>
      <c r="AD405" s="38"/>
      <c r="AE405" s="38"/>
      <c r="AF405" s="36">
        <v>25173.179999999997</v>
      </c>
      <c r="AG405" s="36">
        <v>0</v>
      </c>
      <c r="AH405" s="36"/>
      <c r="AI405" s="36"/>
    </row>
    <row r="406" spans="1:35" ht="12.75" x14ac:dyDescent="0.2">
      <c r="A406" s="15">
        <v>147</v>
      </c>
      <c r="B406" s="16" t="s">
        <v>440</v>
      </c>
      <c r="C406" s="633" t="s">
        <v>441</v>
      </c>
      <c r="D406" s="633"/>
      <c r="E406" s="633"/>
      <c r="F406" s="633"/>
      <c r="G406" s="633"/>
      <c r="H406" s="633"/>
      <c r="I406" s="633"/>
      <c r="J406" s="24" t="s">
        <v>156</v>
      </c>
      <c r="K406" s="39">
        <v>819.78</v>
      </c>
      <c r="L406" s="39">
        <v>4664.72</v>
      </c>
      <c r="M406" s="39">
        <v>9035.43</v>
      </c>
      <c r="N406" s="39">
        <v>4480.1899999999996</v>
      </c>
      <c r="O406" s="39">
        <v>241.39</v>
      </c>
      <c r="P406" s="632">
        <v>42209.21</v>
      </c>
      <c r="Q406" s="39">
        <v>2385.17</v>
      </c>
      <c r="R406" s="39"/>
      <c r="S406" s="632"/>
      <c r="T406" s="39"/>
      <c r="U406" s="39"/>
      <c r="V406" s="39"/>
      <c r="W406" s="39">
        <v>45226.55</v>
      </c>
      <c r="X406" s="39">
        <v>45010.93</v>
      </c>
      <c r="Y406" s="39">
        <v>46505.55</v>
      </c>
      <c r="Z406" s="39">
        <v>0</v>
      </c>
      <c r="AA406" s="39">
        <v>46505.55</v>
      </c>
      <c r="AB406" s="40">
        <v>1</v>
      </c>
      <c r="AC406" s="40">
        <v>1</v>
      </c>
      <c r="AD406" s="40">
        <v>1</v>
      </c>
      <c r="AE406" s="40">
        <v>1</v>
      </c>
      <c r="AF406" s="39">
        <v>9035.43</v>
      </c>
      <c r="AG406" s="39"/>
      <c r="AH406" s="39"/>
      <c r="AI406" s="39"/>
    </row>
    <row r="407" spans="1:35" ht="12.75" x14ac:dyDescent="0.2">
      <c r="A407" s="16"/>
      <c r="B407" s="16"/>
      <c r="C407" s="633"/>
      <c r="D407" s="633"/>
      <c r="E407" s="633"/>
      <c r="F407" s="633"/>
      <c r="G407" s="633"/>
      <c r="H407" s="633"/>
      <c r="I407" s="633"/>
      <c r="J407" s="23" t="s">
        <v>442</v>
      </c>
      <c r="K407" s="39">
        <v>5476.97</v>
      </c>
      <c r="L407" s="39">
        <v>1538.25</v>
      </c>
      <c r="M407" s="39">
        <v>13816.6</v>
      </c>
      <c r="N407" s="39">
        <v>4281.4799999999996</v>
      </c>
      <c r="O407" s="39">
        <v>212.43</v>
      </c>
      <c r="P407" s="632"/>
      <c r="Q407" s="39"/>
      <c r="R407" s="39"/>
      <c r="S407" s="632"/>
      <c r="T407" s="39">
        <v>44594.38</v>
      </c>
      <c r="U407" s="39">
        <v>-36.75</v>
      </c>
      <c r="V407" s="39"/>
      <c r="W407" s="39"/>
      <c r="X407" s="39">
        <v>45226.55</v>
      </c>
      <c r="Y407" s="40">
        <v>222.78</v>
      </c>
      <c r="Z407" s="40">
        <v>0</v>
      </c>
      <c r="AA407" s="39">
        <v>46728.33</v>
      </c>
      <c r="AB407" s="40">
        <v>1</v>
      </c>
      <c r="AC407" s="40">
        <v>1</v>
      </c>
      <c r="AD407" s="40">
        <v>3.4409999999999998</v>
      </c>
      <c r="AE407" s="40">
        <v>3.0280800000000001</v>
      </c>
      <c r="AF407" s="39">
        <v>13816.6</v>
      </c>
      <c r="AG407" s="39"/>
      <c r="AH407" s="39"/>
      <c r="AI407" s="39"/>
    </row>
    <row r="408" spans="1:35" ht="12.75" x14ac:dyDescent="0.2">
      <c r="A408" s="15">
        <v>148</v>
      </c>
      <c r="B408" s="16" t="s">
        <v>251</v>
      </c>
      <c r="C408" s="633" t="s">
        <v>443</v>
      </c>
      <c r="D408" s="633"/>
      <c r="E408" s="633"/>
      <c r="F408" s="633"/>
      <c r="G408" s="633"/>
      <c r="H408" s="633"/>
      <c r="I408" s="633"/>
      <c r="J408" s="24" t="s">
        <v>194</v>
      </c>
      <c r="K408" s="39">
        <v>2118.09</v>
      </c>
      <c r="L408" s="39">
        <v>12678.71</v>
      </c>
      <c r="M408" s="39">
        <v>193139.35</v>
      </c>
      <c r="N408" s="39">
        <v>9229.7000000000007</v>
      </c>
      <c r="O408" s="39">
        <v>533.14</v>
      </c>
      <c r="P408" s="632">
        <v>245382.7</v>
      </c>
      <c r="Q408" s="39">
        <v>5267.9</v>
      </c>
      <c r="R408" s="39"/>
      <c r="S408" s="632"/>
      <c r="T408" s="39"/>
      <c r="U408" s="39"/>
      <c r="V408" s="39"/>
      <c r="W408" s="39">
        <v>254329.19</v>
      </c>
      <c r="X408" s="39">
        <v>253852.98</v>
      </c>
      <c r="Y408" s="39">
        <v>262282.33</v>
      </c>
      <c r="Z408" s="39">
        <v>0</v>
      </c>
      <c r="AA408" s="39">
        <v>262282.33</v>
      </c>
      <c r="AB408" s="40">
        <v>1</v>
      </c>
      <c r="AC408" s="40">
        <v>1</v>
      </c>
      <c r="AD408" s="40">
        <v>1</v>
      </c>
      <c r="AE408" s="40">
        <v>1</v>
      </c>
      <c r="AF408" s="39">
        <v>193139.35</v>
      </c>
      <c r="AG408" s="39"/>
      <c r="AH408" s="39"/>
      <c r="AI408" s="39"/>
    </row>
    <row r="409" spans="1:35" ht="12.75" x14ac:dyDescent="0.2">
      <c r="A409" s="16"/>
      <c r="B409" s="16"/>
      <c r="C409" s="633"/>
      <c r="D409" s="633"/>
      <c r="E409" s="633"/>
      <c r="F409" s="633"/>
      <c r="G409" s="633"/>
      <c r="H409" s="633"/>
      <c r="I409" s="633"/>
      <c r="J409" s="23" t="s">
        <v>444</v>
      </c>
      <c r="K409" s="39">
        <v>12746.8</v>
      </c>
      <c r="L409" s="39">
        <v>2747.03</v>
      </c>
      <c r="M409" s="39">
        <v>10304.64</v>
      </c>
      <c r="N409" s="39">
        <v>6281.19</v>
      </c>
      <c r="O409" s="39">
        <v>469.17</v>
      </c>
      <c r="P409" s="632"/>
      <c r="Q409" s="39"/>
      <c r="R409" s="39"/>
      <c r="S409" s="632"/>
      <c r="T409" s="39">
        <v>250650.6</v>
      </c>
      <c r="U409" s="39">
        <v>-81.17</v>
      </c>
      <c r="V409" s="39"/>
      <c r="W409" s="39"/>
      <c r="X409" s="39">
        <v>254329.19</v>
      </c>
      <c r="Y409" s="40">
        <v>492.02</v>
      </c>
      <c r="Z409" s="40">
        <v>0</v>
      </c>
      <c r="AA409" s="39">
        <v>262774.34999999998</v>
      </c>
      <c r="AB409" s="40">
        <v>1</v>
      </c>
      <c r="AC409" s="40">
        <v>1</v>
      </c>
      <c r="AD409" s="40">
        <v>3.4409999999999998</v>
      </c>
      <c r="AE409" s="40">
        <v>3.0280800000000001</v>
      </c>
      <c r="AF409" s="39">
        <v>10304.64</v>
      </c>
      <c r="AG409" s="39"/>
      <c r="AH409" s="39"/>
      <c r="AI409" s="39"/>
    </row>
    <row r="410" spans="1:35" ht="12.75" x14ac:dyDescent="0.2">
      <c r="A410" s="15">
        <v>149</v>
      </c>
      <c r="B410" s="16" t="s">
        <v>445</v>
      </c>
      <c r="C410" s="633" t="s">
        <v>446</v>
      </c>
      <c r="D410" s="633"/>
      <c r="E410" s="633"/>
      <c r="F410" s="633"/>
      <c r="G410" s="633"/>
      <c r="H410" s="633"/>
      <c r="I410" s="633"/>
      <c r="J410" s="24" t="s">
        <v>102</v>
      </c>
      <c r="K410" s="39">
        <v>163.95</v>
      </c>
      <c r="L410" s="39">
        <v>8.49</v>
      </c>
      <c r="M410" s="39">
        <v>9219.7099999999991</v>
      </c>
      <c r="N410" s="39">
        <v>797.21</v>
      </c>
      <c r="O410" s="39">
        <v>46.05</v>
      </c>
      <c r="P410" s="632">
        <v>12489.22</v>
      </c>
      <c r="Q410" s="39">
        <v>455.01</v>
      </c>
      <c r="R410" s="39"/>
      <c r="S410" s="632"/>
      <c r="T410" s="39"/>
      <c r="U410" s="39"/>
      <c r="V410" s="39"/>
      <c r="W410" s="39">
        <v>13131.38</v>
      </c>
      <c r="X410" s="39">
        <v>13090.26</v>
      </c>
      <c r="Y410" s="39">
        <v>13524.93</v>
      </c>
      <c r="Z410" s="39">
        <v>0</v>
      </c>
      <c r="AA410" s="39">
        <v>13524.93</v>
      </c>
      <c r="AB410" s="40">
        <v>1</v>
      </c>
      <c r="AC410" s="40">
        <v>1</v>
      </c>
      <c r="AD410" s="40">
        <v>1</v>
      </c>
      <c r="AE410" s="40">
        <v>1</v>
      </c>
      <c r="AF410" s="39">
        <v>9219.7099999999991</v>
      </c>
      <c r="AG410" s="39"/>
      <c r="AH410" s="39"/>
      <c r="AI410" s="39"/>
    </row>
    <row r="411" spans="1:35" ht="12.75" x14ac:dyDescent="0.2">
      <c r="A411" s="16"/>
      <c r="B411" s="16"/>
      <c r="C411" s="633"/>
      <c r="D411" s="633"/>
      <c r="E411" s="633"/>
      <c r="F411" s="633"/>
      <c r="G411" s="633"/>
      <c r="H411" s="633"/>
      <c r="I411" s="633"/>
      <c r="J411" s="23" t="s">
        <v>447</v>
      </c>
      <c r="K411" s="39">
        <v>1338.27</v>
      </c>
      <c r="L411" s="39"/>
      <c r="M411" s="39">
        <v>496.44</v>
      </c>
      <c r="N411" s="39">
        <v>542.53</v>
      </c>
      <c r="O411" s="39">
        <v>40.520000000000003</v>
      </c>
      <c r="P411" s="632"/>
      <c r="Q411" s="39"/>
      <c r="R411" s="39"/>
      <c r="S411" s="632"/>
      <c r="T411" s="39">
        <v>12944.23</v>
      </c>
      <c r="U411" s="39">
        <v>-7.01</v>
      </c>
      <c r="V411" s="39"/>
      <c r="W411" s="39"/>
      <c r="X411" s="39">
        <v>13131.38</v>
      </c>
      <c r="Y411" s="40">
        <v>42.49</v>
      </c>
      <c r="Z411" s="40">
        <v>0</v>
      </c>
      <c r="AA411" s="39">
        <v>13567.42</v>
      </c>
      <c r="AB411" s="40">
        <v>1</v>
      </c>
      <c r="AC411" s="40">
        <v>1</v>
      </c>
      <c r="AD411" s="40">
        <v>3.4409999999999998</v>
      </c>
      <c r="AE411" s="40">
        <v>3.0280800000000001</v>
      </c>
      <c r="AF411" s="39">
        <v>496.44</v>
      </c>
      <c r="AG411" s="39"/>
      <c r="AH411" s="39"/>
      <c r="AI411" s="39"/>
    </row>
    <row r="412" spans="1:35" ht="12.75" x14ac:dyDescent="0.2">
      <c r="A412" s="15">
        <v>150</v>
      </c>
      <c r="B412" s="16" t="s">
        <v>448</v>
      </c>
      <c r="C412" s="633" t="s">
        <v>449</v>
      </c>
      <c r="D412" s="633"/>
      <c r="E412" s="633"/>
      <c r="F412" s="633"/>
      <c r="G412" s="633"/>
      <c r="H412" s="633"/>
      <c r="I412" s="633"/>
      <c r="J412" s="24" t="s">
        <v>329</v>
      </c>
      <c r="K412" s="39">
        <v>273.29000000000002</v>
      </c>
      <c r="L412" s="39"/>
      <c r="M412" s="39">
        <v>10449.15</v>
      </c>
      <c r="N412" s="39">
        <v>1636.76</v>
      </c>
      <c r="O412" s="39">
        <v>85.7</v>
      </c>
      <c r="P412" s="632">
        <v>17033.63</v>
      </c>
      <c r="Q412" s="39">
        <v>846.77</v>
      </c>
      <c r="R412" s="39"/>
      <c r="S412" s="632"/>
      <c r="T412" s="39"/>
      <c r="U412" s="39"/>
      <c r="V412" s="39"/>
      <c r="W412" s="39">
        <v>18135.560000000001</v>
      </c>
      <c r="X412" s="39">
        <v>18059.009999999998</v>
      </c>
      <c r="Y412" s="39">
        <v>18658.669999999998</v>
      </c>
      <c r="Z412" s="39">
        <v>0</v>
      </c>
      <c r="AA412" s="39">
        <v>18658.669999999998</v>
      </c>
      <c r="AB412" s="40">
        <v>1</v>
      </c>
      <c r="AC412" s="40">
        <v>1</v>
      </c>
      <c r="AD412" s="40">
        <v>1</v>
      </c>
      <c r="AE412" s="40">
        <v>1</v>
      </c>
      <c r="AF412" s="39">
        <v>10449.15</v>
      </c>
      <c r="AG412" s="39"/>
      <c r="AH412" s="39"/>
      <c r="AI412" s="39"/>
    </row>
    <row r="413" spans="1:35" ht="12.75" x14ac:dyDescent="0.2">
      <c r="A413" s="16"/>
      <c r="B413" s="16"/>
      <c r="C413" s="633"/>
      <c r="D413" s="633"/>
      <c r="E413" s="633"/>
      <c r="F413" s="633"/>
      <c r="G413" s="633"/>
      <c r="H413" s="633"/>
      <c r="I413" s="633"/>
      <c r="J413" s="23" t="s">
        <v>450</v>
      </c>
      <c r="K413" s="39">
        <v>2490.5</v>
      </c>
      <c r="L413" s="39"/>
      <c r="M413" s="39">
        <v>555.5</v>
      </c>
      <c r="N413" s="39">
        <v>1740.61</v>
      </c>
      <c r="O413" s="39">
        <v>75.41</v>
      </c>
      <c r="P413" s="632"/>
      <c r="Q413" s="39"/>
      <c r="R413" s="39"/>
      <c r="S413" s="632"/>
      <c r="T413" s="39">
        <v>17880.400000000001</v>
      </c>
      <c r="U413" s="39">
        <v>-13.05</v>
      </c>
      <c r="V413" s="39"/>
      <c r="W413" s="39"/>
      <c r="X413" s="39">
        <v>18135.560000000001</v>
      </c>
      <c r="Y413" s="40">
        <v>79.09</v>
      </c>
      <c r="Z413" s="40">
        <v>0</v>
      </c>
      <c r="AA413" s="39">
        <v>18737.759999999998</v>
      </c>
      <c r="AB413" s="40">
        <v>1</v>
      </c>
      <c r="AC413" s="40">
        <v>1</v>
      </c>
      <c r="AD413" s="40">
        <v>3.4409999999999998</v>
      </c>
      <c r="AE413" s="40">
        <v>3.0280800000000001</v>
      </c>
      <c r="AF413" s="39">
        <v>555.5</v>
      </c>
      <c r="AG413" s="39"/>
      <c r="AH413" s="39"/>
      <c r="AI413" s="39"/>
    </row>
    <row r="414" spans="1:35" ht="14.1" customHeight="1" x14ac:dyDescent="0.2">
      <c r="A414" s="638" t="s">
        <v>451</v>
      </c>
      <c r="B414" s="638"/>
      <c r="C414" s="639" t="s">
        <v>452</v>
      </c>
      <c r="D414" s="639"/>
      <c r="E414" s="639"/>
      <c r="F414" s="639"/>
      <c r="G414" s="639"/>
      <c r="H414" s="639"/>
      <c r="I414" s="639"/>
      <c r="J414" s="21"/>
      <c r="K414" s="36">
        <v>53.620000000000005</v>
      </c>
      <c r="L414" s="36">
        <v>69.69</v>
      </c>
      <c r="M414" s="36">
        <v>9945.58</v>
      </c>
      <c r="N414" s="36">
        <v>338.36</v>
      </c>
      <c r="O414" s="36">
        <v>17.649999999999999</v>
      </c>
      <c r="P414" s="36">
        <v>12053.159999999998</v>
      </c>
      <c r="Q414" s="36">
        <v>174.35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12408.23</v>
      </c>
      <c r="X414" s="36">
        <v>12392.46</v>
      </c>
      <c r="Y414" s="37">
        <v>12803.960000000001</v>
      </c>
      <c r="Z414" s="37">
        <v>0</v>
      </c>
      <c r="AA414" s="37">
        <v>12803.960000000001</v>
      </c>
      <c r="AB414" s="38"/>
      <c r="AC414" s="38"/>
      <c r="AD414" s="38"/>
      <c r="AE414" s="38"/>
      <c r="AF414" s="36">
        <v>9945.58</v>
      </c>
      <c r="AG414" s="36">
        <v>0</v>
      </c>
      <c r="AH414" s="36">
        <v>0</v>
      </c>
      <c r="AI414" s="36">
        <v>0</v>
      </c>
    </row>
    <row r="415" spans="1:35" ht="14.1" customHeight="1" x14ac:dyDescent="0.2">
      <c r="A415" s="638"/>
      <c r="B415" s="638"/>
      <c r="C415" s="639"/>
      <c r="D415" s="639"/>
      <c r="E415" s="639"/>
      <c r="F415" s="639"/>
      <c r="G415" s="639"/>
      <c r="H415" s="639"/>
      <c r="I415" s="639"/>
      <c r="J415" s="21"/>
      <c r="K415" s="36">
        <v>495.64</v>
      </c>
      <c r="L415" s="36">
        <v>17.14</v>
      </c>
      <c r="M415" s="36">
        <v>805.92</v>
      </c>
      <c r="N415" s="36">
        <v>364.79</v>
      </c>
      <c r="O415" s="36">
        <v>15.530000000000001</v>
      </c>
      <c r="P415" s="36"/>
      <c r="Q415" s="36">
        <v>0</v>
      </c>
      <c r="R415" s="36">
        <v>0</v>
      </c>
      <c r="S415" s="36"/>
      <c r="T415" s="36">
        <v>12227.509999999998</v>
      </c>
      <c r="U415" s="36">
        <v>-2.69</v>
      </c>
      <c r="V415" s="36">
        <v>0</v>
      </c>
      <c r="W415" s="36">
        <v>0</v>
      </c>
      <c r="X415" s="36">
        <v>12408.23</v>
      </c>
      <c r="Y415" s="37">
        <v>16.299999999999997</v>
      </c>
      <c r="Z415" s="37">
        <v>0</v>
      </c>
      <c r="AA415" s="37">
        <v>12820.26</v>
      </c>
      <c r="AB415" s="38"/>
      <c r="AC415" s="38"/>
      <c r="AD415" s="38"/>
      <c r="AE415" s="38"/>
      <c r="AF415" s="36">
        <v>805.92</v>
      </c>
      <c r="AG415" s="36">
        <v>0</v>
      </c>
      <c r="AH415" s="36"/>
      <c r="AI415" s="36"/>
    </row>
    <row r="416" spans="1:35" ht="12.75" x14ac:dyDescent="0.2">
      <c r="A416" s="15">
        <v>151</v>
      </c>
      <c r="B416" s="16" t="s">
        <v>429</v>
      </c>
      <c r="C416" s="633" t="s">
        <v>430</v>
      </c>
      <c r="D416" s="633"/>
      <c r="E416" s="633"/>
      <c r="F416" s="633"/>
      <c r="G416" s="633"/>
      <c r="H416" s="633"/>
      <c r="I416" s="633"/>
      <c r="J416" s="24" t="s">
        <v>162</v>
      </c>
      <c r="K416" s="39">
        <v>58.67</v>
      </c>
      <c r="L416" s="39"/>
      <c r="M416" s="39">
        <v>10488.66</v>
      </c>
      <c r="N416" s="39">
        <v>351.37</v>
      </c>
      <c r="O416" s="39">
        <v>18.399999999999999</v>
      </c>
      <c r="P416" s="632">
        <v>12617.31</v>
      </c>
      <c r="Q416" s="39">
        <v>181.78</v>
      </c>
      <c r="R416" s="39"/>
      <c r="S416" s="632"/>
      <c r="T416" s="39"/>
      <c r="U416" s="39"/>
      <c r="V416" s="39"/>
      <c r="W416" s="39">
        <v>12988.28</v>
      </c>
      <c r="X416" s="39">
        <v>12971.84</v>
      </c>
      <c r="Y416" s="39">
        <v>13402.58</v>
      </c>
      <c r="Z416" s="39">
        <v>0</v>
      </c>
      <c r="AA416" s="39">
        <v>13402.58</v>
      </c>
      <c r="AB416" s="40">
        <v>1</v>
      </c>
      <c r="AC416" s="40">
        <v>1</v>
      </c>
      <c r="AD416" s="40">
        <v>1</v>
      </c>
      <c r="AE416" s="40">
        <v>1</v>
      </c>
      <c r="AF416" s="39">
        <v>10488.66</v>
      </c>
      <c r="AG416" s="39"/>
      <c r="AH416" s="39"/>
      <c r="AI416" s="39"/>
    </row>
    <row r="417" spans="1:35" ht="12.75" x14ac:dyDescent="0.2">
      <c r="A417" s="16"/>
      <c r="B417" s="16"/>
      <c r="C417" s="633"/>
      <c r="D417" s="633"/>
      <c r="E417" s="633"/>
      <c r="F417" s="633"/>
      <c r="G417" s="633"/>
      <c r="H417" s="633"/>
      <c r="I417" s="633"/>
      <c r="J417" s="23" t="s">
        <v>453</v>
      </c>
      <c r="K417" s="39">
        <v>534.64</v>
      </c>
      <c r="L417" s="39"/>
      <c r="M417" s="39">
        <v>834.39</v>
      </c>
      <c r="N417" s="39">
        <v>373.66</v>
      </c>
      <c r="O417" s="39">
        <v>16.190000000000001</v>
      </c>
      <c r="P417" s="632"/>
      <c r="Q417" s="39"/>
      <c r="R417" s="39"/>
      <c r="S417" s="632"/>
      <c r="T417" s="39">
        <v>12799.09</v>
      </c>
      <c r="U417" s="39">
        <v>-2.8</v>
      </c>
      <c r="V417" s="39"/>
      <c r="W417" s="39"/>
      <c r="X417" s="39">
        <v>12988.28</v>
      </c>
      <c r="Y417" s="40">
        <v>16.989999999999998</v>
      </c>
      <c r="Z417" s="40">
        <v>0</v>
      </c>
      <c r="AA417" s="39">
        <v>13419.57</v>
      </c>
      <c r="AB417" s="40">
        <v>1</v>
      </c>
      <c r="AC417" s="40">
        <v>1</v>
      </c>
      <c r="AD417" s="40">
        <v>3.4409999999999998</v>
      </c>
      <c r="AE417" s="40">
        <v>3.0280800000000001</v>
      </c>
      <c r="AF417" s="39">
        <v>834.39</v>
      </c>
      <c r="AG417" s="39"/>
      <c r="AH417" s="39"/>
      <c r="AI417" s="39"/>
    </row>
    <row r="418" spans="1:35" ht="12.75" x14ac:dyDescent="0.2">
      <c r="A418" s="15">
        <v>152</v>
      </c>
      <c r="B418" s="16" t="s">
        <v>251</v>
      </c>
      <c r="C418" s="633" t="s">
        <v>443</v>
      </c>
      <c r="D418" s="633"/>
      <c r="E418" s="633"/>
      <c r="F418" s="633"/>
      <c r="G418" s="633"/>
      <c r="H418" s="633"/>
      <c r="I418" s="633"/>
      <c r="J418" s="24" t="s">
        <v>194</v>
      </c>
      <c r="K418" s="39">
        <v>-5.05</v>
      </c>
      <c r="L418" s="39">
        <v>69.69</v>
      </c>
      <c r="M418" s="39">
        <v>-375.53</v>
      </c>
      <c r="N418" s="39">
        <v>-13.01</v>
      </c>
      <c r="O418" s="39">
        <v>-0.75</v>
      </c>
      <c r="P418" s="632">
        <v>-387.7</v>
      </c>
      <c r="Q418" s="39">
        <v>-7.43</v>
      </c>
      <c r="R418" s="39"/>
      <c r="S418" s="632"/>
      <c r="T418" s="39"/>
      <c r="U418" s="39"/>
      <c r="V418" s="39"/>
      <c r="W418" s="39">
        <v>-400.95</v>
      </c>
      <c r="X418" s="39">
        <v>-400.28</v>
      </c>
      <c r="Y418" s="39">
        <v>-413.57</v>
      </c>
      <c r="Z418" s="39">
        <v>0</v>
      </c>
      <c r="AA418" s="39">
        <v>-413.57</v>
      </c>
      <c r="AB418" s="40">
        <v>1</v>
      </c>
      <c r="AC418" s="40">
        <v>1</v>
      </c>
      <c r="AD418" s="40">
        <v>1</v>
      </c>
      <c r="AE418" s="40">
        <v>1</v>
      </c>
      <c r="AF418" s="39">
        <v>-375.53</v>
      </c>
      <c r="AG418" s="39"/>
      <c r="AH418" s="39"/>
      <c r="AI418" s="39"/>
    </row>
    <row r="419" spans="1:35" ht="12.75" x14ac:dyDescent="0.2">
      <c r="A419" s="16"/>
      <c r="B419" s="16"/>
      <c r="C419" s="633"/>
      <c r="D419" s="633"/>
      <c r="E419" s="633"/>
      <c r="F419" s="633"/>
      <c r="G419" s="633"/>
      <c r="H419" s="633"/>
      <c r="I419" s="633"/>
      <c r="J419" s="23" t="s">
        <v>454</v>
      </c>
      <c r="K419" s="39">
        <v>-39</v>
      </c>
      <c r="L419" s="39">
        <v>17.14</v>
      </c>
      <c r="M419" s="39">
        <v>-19.57</v>
      </c>
      <c r="N419" s="39">
        <v>-8.8699999999999992</v>
      </c>
      <c r="O419" s="39">
        <v>-0.66</v>
      </c>
      <c r="P419" s="632"/>
      <c r="Q419" s="39"/>
      <c r="R419" s="39"/>
      <c r="S419" s="632"/>
      <c r="T419" s="39">
        <v>-395.13</v>
      </c>
      <c r="U419" s="39">
        <v>0.11</v>
      </c>
      <c r="V419" s="39"/>
      <c r="W419" s="39"/>
      <c r="X419" s="39">
        <v>-400.95</v>
      </c>
      <c r="Y419" s="40">
        <v>-0.69</v>
      </c>
      <c r="Z419" s="40">
        <v>0</v>
      </c>
      <c r="AA419" s="39">
        <v>-414.26</v>
      </c>
      <c r="AB419" s="40">
        <v>1</v>
      </c>
      <c r="AC419" s="40">
        <v>1</v>
      </c>
      <c r="AD419" s="40">
        <v>3.4409999999999998</v>
      </c>
      <c r="AE419" s="40">
        <v>3.0280800000000001</v>
      </c>
      <c r="AF419" s="39">
        <v>-19.57</v>
      </c>
      <c r="AG419" s="39"/>
      <c r="AH419" s="39"/>
      <c r="AI419" s="39"/>
    </row>
    <row r="420" spans="1:35" ht="12.75" x14ac:dyDescent="0.2">
      <c r="A420" s="15">
        <v>153</v>
      </c>
      <c r="B420" s="16" t="s">
        <v>445</v>
      </c>
      <c r="C420" s="633" t="s">
        <v>446</v>
      </c>
      <c r="D420" s="633"/>
      <c r="E420" s="633"/>
      <c r="F420" s="633"/>
      <c r="G420" s="633"/>
      <c r="H420" s="633"/>
      <c r="I420" s="633"/>
      <c r="J420" s="24" t="s">
        <v>112</v>
      </c>
      <c r="K420" s="39"/>
      <c r="L420" s="39"/>
      <c r="M420" s="39">
        <v>-167.55</v>
      </c>
      <c r="N420" s="39"/>
      <c r="O420" s="39"/>
      <c r="P420" s="632">
        <v>-176.45</v>
      </c>
      <c r="Q420" s="39"/>
      <c r="R420" s="39"/>
      <c r="S420" s="632"/>
      <c r="T420" s="39"/>
      <c r="U420" s="39"/>
      <c r="V420" s="39"/>
      <c r="W420" s="39">
        <v>-179.1</v>
      </c>
      <c r="X420" s="39">
        <v>-179.1</v>
      </c>
      <c r="Y420" s="39">
        <v>-185.05</v>
      </c>
      <c r="Z420" s="39">
        <v>0</v>
      </c>
      <c r="AA420" s="39">
        <v>-185.05</v>
      </c>
      <c r="AB420" s="40">
        <v>1</v>
      </c>
      <c r="AC420" s="40">
        <v>1</v>
      </c>
      <c r="AD420" s="40">
        <v>1</v>
      </c>
      <c r="AE420" s="40">
        <v>1</v>
      </c>
      <c r="AF420" s="39">
        <v>-167.55</v>
      </c>
      <c r="AG420" s="39"/>
      <c r="AH420" s="39"/>
      <c r="AI420" s="39"/>
    </row>
    <row r="421" spans="1:35" ht="12.75" x14ac:dyDescent="0.2">
      <c r="A421" s="16"/>
      <c r="B421" s="16"/>
      <c r="C421" s="633"/>
      <c r="D421" s="633"/>
      <c r="E421" s="633"/>
      <c r="F421" s="633"/>
      <c r="G421" s="633"/>
      <c r="H421" s="633"/>
      <c r="I421" s="633"/>
      <c r="J421" s="23" t="s">
        <v>455</v>
      </c>
      <c r="K421" s="39"/>
      <c r="L421" s="39"/>
      <c r="M421" s="39">
        <v>-8.9</v>
      </c>
      <c r="N421" s="39"/>
      <c r="O421" s="39"/>
      <c r="P421" s="632"/>
      <c r="Q421" s="39"/>
      <c r="R421" s="39"/>
      <c r="S421" s="632"/>
      <c r="T421" s="39">
        <v>-176.45</v>
      </c>
      <c r="U421" s="39"/>
      <c r="V421" s="39"/>
      <c r="W421" s="39"/>
      <c r="X421" s="39">
        <v>-179.1</v>
      </c>
      <c r="Y421" s="40">
        <v>0</v>
      </c>
      <c r="Z421" s="40">
        <v>0</v>
      </c>
      <c r="AA421" s="39">
        <v>-185.05</v>
      </c>
      <c r="AB421" s="40">
        <v>1</v>
      </c>
      <c r="AC421" s="40">
        <v>1</v>
      </c>
      <c r="AD421" s="40">
        <v>3.4409999999999998</v>
      </c>
      <c r="AE421" s="40">
        <v>3.0280800000000001</v>
      </c>
      <c r="AF421" s="39">
        <v>-8.9</v>
      </c>
      <c r="AG421" s="39"/>
      <c r="AH421" s="39"/>
      <c r="AI421" s="39"/>
    </row>
    <row r="422" spans="1:35" ht="12.75" x14ac:dyDescent="0.2">
      <c r="A422" s="635" t="s">
        <v>456</v>
      </c>
      <c r="B422" s="635"/>
      <c r="C422" s="637" t="s">
        <v>457</v>
      </c>
      <c r="D422" s="637"/>
      <c r="E422" s="637"/>
      <c r="F422" s="637"/>
      <c r="G422" s="637"/>
      <c r="H422" s="637"/>
      <c r="I422" s="637"/>
      <c r="J422" s="20"/>
      <c r="K422" s="33">
        <v>13787.75</v>
      </c>
      <c r="L422" s="33">
        <v>71842.92</v>
      </c>
      <c r="M422" s="33">
        <v>1669781.7799999998</v>
      </c>
      <c r="N422" s="33">
        <v>70267.289999999994</v>
      </c>
      <c r="O422" s="33">
        <v>3674.4599999999996</v>
      </c>
      <c r="P422" s="33">
        <v>2103890.77</v>
      </c>
      <c r="Q422" s="33">
        <v>36306.6</v>
      </c>
      <c r="R422" s="33">
        <v>0</v>
      </c>
      <c r="S422" s="33">
        <v>0</v>
      </c>
      <c r="T422" s="33">
        <v>4003.8999999999996</v>
      </c>
      <c r="U422" s="33">
        <v>0</v>
      </c>
      <c r="V422" s="33">
        <v>0</v>
      </c>
      <c r="W422" s="33">
        <v>2175804.8499999996</v>
      </c>
      <c r="X422" s="33">
        <v>2172522.84</v>
      </c>
      <c r="Y422" s="34">
        <v>2244662.8699999996</v>
      </c>
      <c r="Z422" s="34">
        <v>0</v>
      </c>
      <c r="AA422" s="34">
        <v>2244662.8699999996</v>
      </c>
      <c r="AB422" s="35"/>
      <c r="AC422" s="35"/>
      <c r="AD422" s="35"/>
      <c r="AE422" s="35"/>
      <c r="AF422" s="33">
        <v>1669781.7799999998</v>
      </c>
      <c r="AG422" s="33">
        <v>0</v>
      </c>
      <c r="AH422" s="33">
        <v>0</v>
      </c>
      <c r="AI422" s="33"/>
    </row>
    <row r="423" spans="1:35" ht="12.75" x14ac:dyDescent="0.2">
      <c r="A423" s="635"/>
      <c r="B423" s="635"/>
      <c r="C423" s="637"/>
      <c r="D423" s="637"/>
      <c r="E423" s="637"/>
      <c r="F423" s="637"/>
      <c r="G423" s="637"/>
      <c r="H423" s="637"/>
      <c r="I423" s="637"/>
      <c r="J423" s="20"/>
      <c r="K423" s="33">
        <v>90093.419999999984</v>
      </c>
      <c r="L423" s="33">
        <v>16690.66</v>
      </c>
      <c r="M423" s="33">
        <v>121140.99</v>
      </c>
      <c r="N423" s="33">
        <v>73856.41</v>
      </c>
      <c r="O423" s="33">
        <v>3233.4999999999995</v>
      </c>
      <c r="P423" s="33"/>
      <c r="Q423" s="33">
        <v>0</v>
      </c>
      <c r="R423" s="33">
        <v>0</v>
      </c>
      <c r="S423" s="33"/>
      <c r="T423" s="33">
        <v>2144201.2700000005</v>
      </c>
      <c r="U423" s="33">
        <v>-559.43999999999994</v>
      </c>
      <c r="V423" s="33">
        <v>0</v>
      </c>
      <c r="W423" s="33">
        <v>0</v>
      </c>
      <c r="X423" s="33">
        <v>2175804.8499999996</v>
      </c>
      <c r="Y423" s="34">
        <v>3391</v>
      </c>
      <c r="Z423" s="34">
        <v>0</v>
      </c>
      <c r="AA423" s="34">
        <v>2248053.87</v>
      </c>
      <c r="AB423" s="35"/>
      <c r="AC423" s="35"/>
      <c r="AD423" s="35"/>
      <c r="AE423" s="35"/>
      <c r="AF423" s="33">
        <v>103809.45999999999</v>
      </c>
      <c r="AG423" s="33">
        <v>0</v>
      </c>
      <c r="AH423" s="33">
        <v>0</v>
      </c>
      <c r="AI423" s="33"/>
    </row>
    <row r="424" spans="1:35" ht="12.75" x14ac:dyDescent="0.2">
      <c r="A424" s="638" t="s">
        <v>458</v>
      </c>
      <c r="B424" s="638"/>
      <c r="C424" s="639" t="s">
        <v>459</v>
      </c>
      <c r="D424" s="639"/>
      <c r="E424" s="639"/>
      <c r="F424" s="639"/>
      <c r="G424" s="639"/>
      <c r="H424" s="639"/>
      <c r="I424" s="639"/>
      <c r="J424" s="21"/>
      <c r="K424" s="36">
        <v>3801.4100000000003</v>
      </c>
      <c r="L424" s="36">
        <v>11372.69</v>
      </c>
      <c r="M424" s="36">
        <v>260889.99000000002</v>
      </c>
      <c r="N424" s="36">
        <v>18860.100000000002</v>
      </c>
      <c r="O424" s="36">
        <v>982.20999999999992</v>
      </c>
      <c r="P424" s="36">
        <v>352857.37000000005</v>
      </c>
      <c r="Q424" s="36">
        <v>9705.0199999999986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367851.28999999992</v>
      </c>
      <c r="X424" s="36">
        <v>366973.99000000005</v>
      </c>
      <c r="Y424" s="37">
        <v>379159.58999999997</v>
      </c>
      <c r="Z424" s="37">
        <v>0</v>
      </c>
      <c r="AA424" s="37">
        <v>379159.58999999997</v>
      </c>
      <c r="AB424" s="38"/>
      <c r="AC424" s="38"/>
      <c r="AD424" s="38"/>
      <c r="AE424" s="38"/>
      <c r="AF424" s="36">
        <v>260889.99000000002</v>
      </c>
      <c r="AG424" s="36">
        <v>0</v>
      </c>
      <c r="AH424" s="36">
        <v>0</v>
      </c>
      <c r="AI424" s="36">
        <v>0</v>
      </c>
    </row>
    <row r="425" spans="1:35" ht="12.75" x14ac:dyDescent="0.2">
      <c r="A425" s="638"/>
      <c r="B425" s="638"/>
      <c r="C425" s="639"/>
      <c r="D425" s="639"/>
      <c r="E425" s="639"/>
      <c r="F425" s="639"/>
      <c r="G425" s="639"/>
      <c r="H425" s="639"/>
      <c r="I425" s="639"/>
      <c r="J425" s="21"/>
      <c r="K425" s="36">
        <v>26383.03</v>
      </c>
      <c r="L425" s="36">
        <v>2161.1200000000008</v>
      </c>
      <c r="M425" s="36">
        <v>13648.67</v>
      </c>
      <c r="N425" s="36">
        <v>19856.34</v>
      </c>
      <c r="O425" s="36">
        <v>864.33999999999992</v>
      </c>
      <c r="P425" s="36"/>
      <c r="Q425" s="36">
        <v>0</v>
      </c>
      <c r="R425" s="36">
        <v>0</v>
      </c>
      <c r="S425" s="36"/>
      <c r="T425" s="36">
        <v>362562.39</v>
      </c>
      <c r="U425" s="36">
        <v>-149.53</v>
      </c>
      <c r="V425" s="36">
        <v>0</v>
      </c>
      <c r="W425" s="36">
        <v>0</v>
      </c>
      <c r="X425" s="36">
        <v>367851.28999999992</v>
      </c>
      <c r="Y425" s="37">
        <v>906.42</v>
      </c>
      <c r="Z425" s="37">
        <v>0</v>
      </c>
      <c r="AA425" s="37">
        <v>380066.01</v>
      </c>
      <c r="AB425" s="38"/>
      <c r="AC425" s="38"/>
      <c r="AD425" s="38"/>
      <c r="AE425" s="38"/>
      <c r="AF425" s="36">
        <v>13648.67</v>
      </c>
      <c r="AG425" s="36">
        <v>0</v>
      </c>
      <c r="AH425" s="36"/>
      <c r="AI425" s="36"/>
    </row>
    <row r="426" spans="1:35" ht="12.75" x14ac:dyDescent="0.2">
      <c r="A426" s="15">
        <v>154</v>
      </c>
      <c r="B426" s="16" t="s">
        <v>460</v>
      </c>
      <c r="C426" s="633" t="s">
        <v>461</v>
      </c>
      <c r="D426" s="633"/>
      <c r="E426" s="633"/>
      <c r="F426" s="633"/>
      <c r="G426" s="633"/>
      <c r="H426" s="633"/>
      <c r="I426" s="633"/>
      <c r="J426" s="24" t="s">
        <v>78</v>
      </c>
      <c r="K426" s="39">
        <v>3522.11</v>
      </c>
      <c r="L426" s="39">
        <v>11079.9</v>
      </c>
      <c r="M426" s="39">
        <v>246269.54</v>
      </c>
      <c r="N426" s="39">
        <v>17255.52</v>
      </c>
      <c r="O426" s="39">
        <v>903.28</v>
      </c>
      <c r="P426" s="632">
        <v>331410.46000000002</v>
      </c>
      <c r="Q426" s="39">
        <v>8925.1299999999992</v>
      </c>
      <c r="R426" s="39"/>
      <c r="S426" s="632"/>
      <c r="T426" s="39"/>
      <c r="U426" s="39"/>
      <c r="V426" s="39"/>
      <c r="W426" s="39">
        <v>345303.1</v>
      </c>
      <c r="X426" s="39">
        <v>344496.3</v>
      </c>
      <c r="Y426" s="39">
        <v>355935.52</v>
      </c>
      <c r="Z426" s="39">
        <v>0</v>
      </c>
      <c r="AA426" s="39">
        <v>355935.52</v>
      </c>
      <c r="AB426" s="40">
        <v>1</v>
      </c>
      <c r="AC426" s="40">
        <v>1</v>
      </c>
      <c r="AD426" s="40">
        <v>1</v>
      </c>
      <c r="AE426" s="40">
        <v>1</v>
      </c>
      <c r="AF426" s="39">
        <v>246269.54</v>
      </c>
      <c r="AG426" s="39"/>
      <c r="AH426" s="39"/>
      <c r="AI426" s="39"/>
    </row>
    <row r="427" spans="1:35" ht="12.75" x14ac:dyDescent="0.2">
      <c r="A427" s="16"/>
      <c r="B427" s="16"/>
      <c r="C427" s="633"/>
      <c r="D427" s="633"/>
      <c r="E427" s="633"/>
      <c r="F427" s="633"/>
      <c r="G427" s="633"/>
      <c r="H427" s="633"/>
      <c r="I427" s="633"/>
      <c r="J427" s="23" t="s">
        <v>462</v>
      </c>
      <c r="K427" s="39">
        <v>24153.32</v>
      </c>
      <c r="L427" s="39">
        <v>2097.0700000000002</v>
      </c>
      <c r="M427" s="39">
        <v>12612.3</v>
      </c>
      <c r="N427" s="39">
        <v>18341.72</v>
      </c>
      <c r="O427" s="39">
        <v>794.88</v>
      </c>
      <c r="P427" s="632"/>
      <c r="Q427" s="39"/>
      <c r="R427" s="39"/>
      <c r="S427" s="632"/>
      <c r="T427" s="39">
        <v>340335.59</v>
      </c>
      <c r="U427" s="39">
        <v>-137.52000000000001</v>
      </c>
      <c r="V427" s="39"/>
      <c r="W427" s="39"/>
      <c r="X427" s="39">
        <v>345303.1</v>
      </c>
      <c r="Y427" s="40">
        <v>833.59</v>
      </c>
      <c r="Z427" s="40">
        <v>0</v>
      </c>
      <c r="AA427" s="39">
        <v>356769.11</v>
      </c>
      <c r="AB427" s="40">
        <v>1</v>
      </c>
      <c r="AC427" s="40">
        <v>1</v>
      </c>
      <c r="AD427" s="40">
        <v>3.4409999999999998</v>
      </c>
      <c r="AE427" s="40">
        <v>3.0280800000000001</v>
      </c>
      <c r="AF427" s="39">
        <v>12612.3</v>
      </c>
      <c r="AG427" s="39"/>
      <c r="AH427" s="39"/>
      <c r="AI427" s="39"/>
    </row>
    <row r="428" spans="1:35" ht="12.75" x14ac:dyDescent="0.2">
      <c r="A428" s="15">
        <v>155</v>
      </c>
      <c r="B428" s="16" t="s">
        <v>460</v>
      </c>
      <c r="C428" s="633" t="s">
        <v>461</v>
      </c>
      <c r="D428" s="633"/>
      <c r="E428" s="633"/>
      <c r="F428" s="633"/>
      <c r="G428" s="633"/>
      <c r="H428" s="633"/>
      <c r="I428" s="633"/>
      <c r="J428" s="24" t="s">
        <v>306</v>
      </c>
      <c r="K428" s="39">
        <v>49.14</v>
      </c>
      <c r="L428" s="39">
        <v>92.2</v>
      </c>
      <c r="M428" s="39">
        <v>4121.7</v>
      </c>
      <c r="N428" s="39">
        <v>332.46</v>
      </c>
      <c r="O428" s="39">
        <v>14.93</v>
      </c>
      <c r="P428" s="632">
        <v>5559.64</v>
      </c>
      <c r="Q428" s="39">
        <v>147.51</v>
      </c>
      <c r="R428" s="39"/>
      <c r="S428" s="632"/>
      <c r="T428" s="39"/>
      <c r="U428" s="39"/>
      <c r="V428" s="39"/>
      <c r="W428" s="39">
        <v>5790.49</v>
      </c>
      <c r="X428" s="39">
        <v>5777.15</v>
      </c>
      <c r="Y428" s="39">
        <v>5968.98</v>
      </c>
      <c r="Z428" s="39">
        <v>0</v>
      </c>
      <c r="AA428" s="39">
        <v>5968.98</v>
      </c>
      <c r="AB428" s="40">
        <v>1</v>
      </c>
      <c r="AC428" s="40">
        <v>1</v>
      </c>
      <c r="AD428" s="40">
        <v>1</v>
      </c>
      <c r="AE428" s="40">
        <v>1</v>
      </c>
      <c r="AF428" s="39">
        <v>4121.7</v>
      </c>
      <c r="AG428" s="39"/>
      <c r="AH428" s="39"/>
      <c r="AI428" s="39"/>
    </row>
    <row r="429" spans="1:35" ht="12.75" x14ac:dyDescent="0.2">
      <c r="A429" s="16"/>
      <c r="B429" s="16"/>
      <c r="C429" s="633"/>
      <c r="D429" s="633"/>
      <c r="E429" s="633"/>
      <c r="F429" s="633"/>
      <c r="G429" s="633"/>
      <c r="H429" s="633"/>
      <c r="I429" s="633"/>
      <c r="J429" s="23" t="s">
        <v>463</v>
      </c>
      <c r="K429" s="39">
        <v>406.98</v>
      </c>
      <c r="L429" s="39">
        <v>26.86</v>
      </c>
      <c r="M429" s="39">
        <v>276.77</v>
      </c>
      <c r="N429" s="39">
        <v>301.45999999999998</v>
      </c>
      <c r="O429" s="39">
        <v>13.14</v>
      </c>
      <c r="P429" s="632"/>
      <c r="Q429" s="39"/>
      <c r="R429" s="39"/>
      <c r="S429" s="632"/>
      <c r="T429" s="39">
        <v>5707.1500000000005</v>
      </c>
      <c r="U429" s="39">
        <v>-2.27</v>
      </c>
      <c r="V429" s="39"/>
      <c r="W429" s="39"/>
      <c r="X429" s="39">
        <v>5790.49</v>
      </c>
      <c r="Y429" s="40">
        <v>13.78</v>
      </c>
      <c r="Z429" s="40">
        <v>0</v>
      </c>
      <c r="AA429" s="39">
        <v>5982.76</v>
      </c>
      <c r="AB429" s="40">
        <v>1</v>
      </c>
      <c r="AC429" s="40">
        <v>1</v>
      </c>
      <c r="AD429" s="40">
        <v>3.4409999999999998</v>
      </c>
      <c r="AE429" s="40">
        <v>3.0280800000000001</v>
      </c>
      <c r="AF429" s="39">
        <v>276.77</v>
      </c>
      <c r="AG429" s="39"/>
      <c r="AH429" s="39"/>
      <c r="AI429" s="39"/>
    </row>
    <row r="430" spans="1:35" ht="12.75" x14ac:dyDescent="0.2">
      <c r="A430" s="15">
        <v>156</v>
      </c>
      <c r="B430" s="16" t="s">
        <v>460</v>
      </c>
      <c r="C430" s="633" t="s">
        <v>461</v>
      </c>
      <c r="D430" s="633"/>
      <c r="E430" s="633"/>
      <c r="F430" s="633"/>
      <c r="G430" s="633"/>
      <c r="H430" s="633"/>
      <c r="I430" s="633"/>
      <c r="J430" s="24" t="s">
        <v>306</v>
      </c>
      <c r="K430" s="39">
        <v>30.51</v>
      </c>
      <c r="L430" s="39">
        <v>75.989999999999995</v>
      </c>
      <c r="M430" s="39">
        <v>4503.75</v>
      </c>
      <c r="N430" s="39">
        <v>196.97</v>
      </c>
      <c r="O430" s="39">
        <v>9.1300000000000008</v>
      </c>
      <c r="P430" s="632">
        <v>5498.48</v>
      </c>
      <c r="Q430" s="39">
        <v>90.24</v>
      </c>
      <c r="R430" s="39"/>
      <c r="S430" s="632"/>
      <c r="T430" s="39"/>
      <c r="U430" s="39"/>
      <c r="V430" s="39"/>
      <c r="W430" s="39">
        <v>5671.16</v>
      </c>
      <c r="X430" s="39">
        <v>5663</v>
      </c>
      <c r="Y430" s="39">
        <v>5851.04</v>
      </c>
      <c r="Z430" s="39">
        <v>0</v>
      </c>
      <c r="AA430" s="39">
        <v>5851.04</v>
      </c>
      <c r="AB430" s="40">
        <v>1</v>
      </c>
      <c r="AC430" s="40">
        <v>1</v>
      </c>
      <c r="AD430" s="40">
        <v>1</v>
      </c>
      <c r="AE430" s="40">
        <v>1</v>
      </c>
      <c r="AF430" s="39">
        <v>4503.75</v>
      </c>
      <c r="AG430" s="39"/>
      <c r="AH430" s="39"/>
      <c r="AI430" s="39"/>
    </row>
    <row r="431" spans="1:35" ht="12.75" x14ac:dyDescent="0.2">
      <c r="A431" s="16"/>
      <c r="B431" s="16"/>
      <c r="C431" s="633"/>
      <c r="D431" s="633"/>
      <c r="E431" s="633"/>
      <c r="F431" s="633"/>
      <c r="G431" s="633"/>
      <c r="H431" s="633"/>
      <c r="I431" s="633"/>
      <c r="J431" s="23" t="s">
        <v>464</v>
      </c>
      <c r="K431" s="39">
        <v>239.84</v>
      </c>
      <c r="L431" s="39">
        <v>25.57</v>
      </c>
      <c r="M431" s="39">
        <v>286.86</v>
      </c>
      <c r="N431" s="39">
        <v>177.9</v>
      </c>
      <c r="O431" s="39">
        <v>8.0399999999999991</v>
      </c>
      <c r="P431" s="632"/>
      <c r="Q431" s="39"/>
      <c r="R431" s="39"/>
      <c r="S431" s="632"/>
      <c r="T431" s="39">
        <v>5588.7199999999993</v>
      </c>
      <c r="U431" s="39">
        <v>-1.39</v>
      </c>
      <c r="V431" s="39"/>
      <c r="W431" s="39"/>
      <c r="X431" s="39">
        <v>5671.16</v>
      </c>
      <c r="Y431" s="40">
        <v>8.43</v>
      </c>
      <c r="Z431" s="40">
        <v>0</v>
      </c>
      <c r="AA431" s="39">
        <v>5859.47</v>
      </c>
      <c r="AB431" s="40">
        <v>1</v>
      </c>
      <c r="AC431" s="40">
        <v>1</v>
      </c>
      <c r="AD431" s="40">
        <v>3.4409999999999998</v>
      </c>
      <c r="AE431" s="40">
        <v>3.0280800000000001</v>
      </c>
      <c r="AF431" s="39">
        <v>286.86</v>
      </c>
      <c r="AG431" s="39"/>
      <c r="AH431" s="39"/>
      <c r="AI431" s="39"/>
    </row>
    <row r="432" spans="1:35" ht="12.75" x14ac:dyDescent="0.2">
      <c r="A432" s="15">
        <v>157</v>
      </c>
      <c r="B432" s="16" t="s">
        <v>460</v>
      </c>
      <c r="C432" s="633" t="s">
        <v>461</v>
      </c>
      <c r="D432" s="633"/>
      <c r="E432" s="633"/>
      <c r="F432" s="633"/>
      <c r="G432" s="633"/>
      <c r="H432" s="633"/>
      <c r="I432" s="633"/>
      <c r="J432" s="24" t="s">
        <v>102</v>
      </c>
      <c r="K432" s="39">
        <v>158.35</v>
      </c>
      <c r="L432" s="39">
        <v>105.81</v>
      </c>
      <c r="M432" s="39">
        <v>5579.73</v>
      </c>
      <c r="N432" s="39">
        <v>789.58</v>
      </c>
      <c r="O432" s="39">
        <v>40.549999999999997</v>
      </c>
      <c r="P432" s="632">
        <v>8997.2800000000007</v>
      </c>
      <c r="Q432" s="39">
        <v>400.66</v>
      </c>
      <c r="R432" s="39"/>
      <c r="S432" s="632"/>
      <c r="T432" s="39"/>
      <c r="U432" s="39"/>
      <c r="V432" s="39"/>
      <c r="W432" s="39">
        <v>9532.74</v>
      </c>
      <c r="X432" s="39">
        <v>9496.52</v>
      </c>
      <c r="Y432" s="39">
        <v>9811.86</v>
      </c>
      <c r="Z432" s="39">
        <v>0</v>
      </c>
      <c r="AA432" s="39">
        <v>9811.86</v>
      </c>
      <c r="AB432" s="40">
        <v>1</v>
      </c>
      <c r="AC432" s="40">
        <v>1</v>
      </c>
      <c r="AD432" s="40">
        <v>1</v>
      </c>
      <c r="AE432" s="40">
        <v>1</v>
      </c>
      <c r="AF432" s="39">
        <v>5579.73</v>
      </c>
      <c r="AG432" s="39"/>
      <c r="AH432" s="39"/>
      <c r="AI432" s="39"/>
    </row>
    <row r="433" spans="1:35" ht="12.75" x14ac:dyDescent="0.2">
      <c r="A433" s="16"/>
      <c r="B433" s="16"/>
      <c r="C433" s="633"/>
      <c r="D433" s="633"/>
      <c r="E433" s="633"/>
      <c r="F433" s="633"/>
      <c r="G433" s="633"/>
      <c r="H433" s="633"/>
      <c r="I433" s="633"/>
      <c r="J433" s="23" t="s">
        <v>465</v>
      </c>
      <c r="K433" s="39">
        <v>1176.8699999999999</v>
      </c>
      <c r="L433" s="39">
        <v>1.53</v>
      </c>
      <c r="M433" s="39">
        <v>441.92</v>
      </c>
      <c r="N433" s="39">
        <v>827.14</v>
      </c>
      <c r="O433" s="39">
        <v>35.68</v>
      </c>
      <c r="P433" s="632"/>
      <c r="Q433" s="39"/>
      <c r="R433" s="39"/>
      <c r="S433" s="632"/>
      <c r="T433" s="39">
        <v>9397.94</v>
      </c>
      <c r="U433" s="39">
        <v>-6.17</v>
      </c>
      <c r="V433" s="39"/>
      <c r="W433" s="39"/>
      <c r="X433" s="39">
        <v>9532.74</v>
      </c>
      <c r="Y433" s="40">
        <v>37.42</v>
      </c>
      <c r="Z433" s="40">
        <v>0</v>
      </c>
      <c r="AA433" s="39">
        <v>9849.2800000000007</v>
      </c>
      <c r="AB433" s="40">
        <v>1</v>
      </c>
      <c r="AC433" s="40">
        <v>1</v>
      </c>
      <c r="AD433" s="40">
        <v>3.4409999999999998</v>
      </c>
      <c r="AE433" s="40">
        <v>3.0280800000000001</v>
      </c>
      <c r="AF433" s="39">
        <v>441.92</v>
      </c>
      <c r="AG433" s="39"/>
      <c r="AH433" s="39"/>
      <c r="AI433" s="39"/>
    </row>
    <row r="434" spans="1:35" ht="12.75" x14ac:dyDescent="0.2">
      <c r="A434" s="15">
        <v>158</v>
      </c>
      <c r="B434" s="16" t="s">
        <v>466</v>
      </c>
      <c r="C434" s="633" t="s">
        <v>467</v>
      </c>
      <c r="D434" s="633"/>
      <c r="E434" s="633"/>
      <c r="F434" s="633"/>
      <c r="G434" s="633"/>
      <c r="H434" s="633"/>
      <c r="I434" s="633"/>
      <c r="J434" s="24" t="s">
        <v>468</v>
      </c>
      <c r="K434" s="39">
        <v>41.3</v>
      </c>
      <c r="L434" s="39">
        <v>18.79</v>
      </c>
      <c r="M434" s="39">
        <v>415.27</v>
      </c>
      <c r="N434" s="39">
        <v>285.57</v>
      </c>
      <c r="O434" s="39">
        <v>14.32</v>
      </c>
      <c r="P434" s="632">
        <v>1391.51</v>
      </c>
      <c r="Q434" s="39">
        <v>141.47999999999999</v>
      </c>
      <c r="R434" s="39"/>
      <c r="S434" s="632"/>
      <c r="T434" s="39"/>
      <c r="U434" s="39"/>
      <c r="V434" s="39"/>
      <c r="W434" s="39">
        <v>1553.8</v>
      </c>
      <c r="X434" s="39">
        <v>1541.02</v>
      </c>
      <c r="Y434" s="39">
        <v>1592.19</v>
      </c>
      <c r="Z434" s="39">
        <v>0</v>
      </c>
      <c r="AA434" s="39">
        <v>1592.19</v>
      </c>
      <c r="AB434" s="40">
        <v>1</v>
      </c>
      <c r="AC434" s="40">
        <v>1</v>
      </c>
      <c r="AD434" s="40">
        <v>1</v>
      </c>
      <c r="AE434" s="40">
        <v>1</v>
      </c>
      <c r="AF434" s="39">
        <v>415.27</v>
      </c>
      <c r="AG434" s="39"/>
      <c r="AH434" s="39"/>
      <c r="AI434" s="39"/>
    </row>
    <row r="435" spans="1:35" ht="12.75" x14ac:dyDescent="0.2">
      <c r="A435" s="16"/>
      <c r="B435" s="16"/>
      <c r="C435" s="633"/>
      <c r="D435" s="633"/>
      <c r="E435" s="633"/>
      <c r="F435" s="633"/>
      <c r="G435" s="633"/>
      <c r="H435" s="633"/>
      <c r="I435" s="633"/>
      <c r="J435" s="23" t="s">
        <v>310</v>
      </c>
      <c r="K435" s="39">
        <v>406.02</v>
      </c>
      <c r="L435" s="39">
        <v>10.09</v>
      </c>
      <c r="M435" s="39">
        <v>30.82</v>
      </c>
      <c r="N435" s="39">
        <v>208.12</v>
      </c>
      <c r="O435" s="39">
        <v>12.6</v>
      </c>
      <c r="P435" s="632"/>
      <c r="Q435" s="39"/>
      <c r="R435" s="39"/>
      <c r="S435" s="632"/>
      <c r="T435" s="39">
        <v>1532.99</v>
      </c>
      <c r="U435" s="39">
        <v>-2.1800000000000002</v>
      </c>
      <c r="V435" s="39"/>
      <c r="W435" s="39"/>
      <c r="X435" s="39">
        <v>1553.8</v>
      </c>
      <c r="Y435" s="40">
        <v>13.2</v>
      </c>
      <c r="Z435" s="40">
        <v>0</v>
      </c>
      <c r="AA435" s="39">
        <v>1605.39</v>
      </c>
      <c r="AB435" s="40">
        <v>1</v>
      </c>
      <c r="AC435" s="40">
        <v>1</v>
      </c>
      <c r="AD435" s="40">
        <v>3.4409999999999998</v>
      </c>
      <c r="AE435" s="40">
        <v>3.0280800000000001</v>
      </c>
      <c r="AF435" s="39">
        <v>30.82</v>
      </c>
      <c r="AG435" s="39"/>
      <c r="AH435" s="39"/>
      <c r="AI435" s="39"/>
    </row>
    <row r="436" spans="1:35" ht="12.75" x14ac:dyDescent="0.2">
      <c r="A436" s="638" t="s">
        <v>469</v>
      </c>
      <c r="B436" s="638"/>
      <c r="C436" s="639" t="s">
        <v>470</v>
      </c>
      <c r="D436" s="639"/>
      <c r="E436" s="639"/>
      <c r="F436" s="639"/>
      <c r="G436" s="639"/>
      <c r="H436" s="639"/>
      <c r="I436" s="639"/>
      <c r="J436" s="21"/>
      <c r="K436" s="36">
        <v>425.42</v>
      </c>
      <c r="L436" s="36">
        <v>1203.02</v>
      </c>
      <c r="M436" s="36">
        <v>7115</v>
      </c>
      <c r="N436" s="36">
        <v>2361.02</v>
      </c>
      <c r="O436" s="36">
        <v>124.27</v>
      </c>
      <c r="P436" s="36">
        <v>16209.72</v>
      </c>
      <c r="Q436" s="36">
        <v>1227.9000000000001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17680.259999999998</v>
      </c>
      <c r="X436" s="36">
        <v>17569.259999999998</v>
      </c>
      <c r="Y436" s="37">
        <v>18152.66</v>
      </c>
      <c r="Z436" s="37">
        <v>0</v>
      </c>
      <c r="AA436" s="37">
        <v>18152.66</v>
      </c>
      <c r="AB436" s="38"/>
      <c r="AC436" s="38"/>
      <c r="AD436" s="38"/>
      <c r="AE436" s="38"/>
      <c r="AF436" s="36">
        <v>7115</v>
      </c>
      <c r="AG436" s="36">
        <v>0</v>
      </c>
      <c r="AH436" s="36">
        <v>0</v>
      </c>
      <c r="AI436" s="36">
        <v>0</v>
      </c>
    </row>
    <row r="437" spans="1:35" ht="12.75" x14ac:dyDescent="0.2">
      <c r="A437" s="638"/>
      <c r="B437" s="638"/>
      <c r="C437" s="639"/>
      <c r="D437" s="639"/>
      <c r="E437" s="639"/>
      <c r="F437" s="639"/>
      <c r="G437" s="639"/>
      <c r="H437" s="639"/>
      <c r="I437" s="639"/>
      <c r="J437" s="21"/>
      <c r="K437" s="36">
        <v>2973.1</v>
      </c>
      <c r="L437" s="36">
        <v>638.36</v>
      </c>
      <c r="M437" s="36">
        <v>441.23</v>
      </c>
      <c r="N437" s="36">
        <v>1882.72</v>
      </c>
      <c r="O437" s="36">
        <v>109.36</v>
      </c>
      <c r="P437" s="36"/>
      <c r="Q437" s="36">
        <v>0</v>
      </c>
      <c r="R437" s="36">
        <v>0</v>
      </c>
      <c r="S437" s="36"/>
      <c r="T437" s="36">
        <v>17437.62</v>
      </c>
      <c r="U437" s="36">
        <v>-18.920000000000002</v>
      </c>
      <c r="V437" s="36">
        <v>0</v>
      </c>
      <c r="W437" s="36">
        <v>0</v>
      </c>
      <c r="X437" s="36">
        <v>17680.259999999998</v>
      </c>
      <c r="Y437" s="37">
        <v>114.69</v>
      </c>
      <c r="Z437" s="37">
        <v>0</v>
      </c>
      <c r="AA437" s="37">
        <v>18267.349999999999</v>
      </c>
      <c r="AB437" s="38"/>
      <c r="AC437" s="38"/>
      <c r="AD437" s="38"/>
      <c r="AE437" s="38"/>
      <c r="AF437" s="36">
        <v>441.23</v>
      </c>
      <c r="AG437" s="36">
        <v>0</v>
      </c>
      <c r="AH437" s="36"/>
      <c r="AI437" s="36"/>
    </row>
    <row r="438" spans="1:35" ht="12.75" x14ac:dyDescent="0.2">
      <c r="A438" s="15">
        <v>159</v>
      </c>
      <c r="B438" s="16" t="s">
        <v>304</v>
      </c>
      <c r="C438" s="633" t="s">
        <v>471</v>
      </c>
      <c r="D438" s="633"/>
      <c r="E438" s="633"/>
      <c r="F438" s="633"/>
      <c r="G438" s="633"/>
      <c r="H438" s="633"/>
      <c r="I438" s="633"/>
      <c r="J438" s="24" t="s">
        <v>102</v>
      </c>
      <c r="K438" s="39">
        <v>425.42</v>
      </c>
      <c r="L438" s="39">
        <v>1203.02</v>
      </c>
      <c r="M438" s="39">
        <v>7115</v>
      </c>
      <c r="N438" s="39">
        <v>2361.02</v>
      </c>
      <c r="O438" s="39">
        <v>124.27</v>
      </c>
      <c r="P438" s="632">
        <v>16209.72</v>
      </c>
      <c r="Q438" s="39">
        <v>1227.9000000000001</v>
      </c>
      <c r="R438" s="39"/>
      <c r="S438" s="632"/>
      <c r="T438" s="39"/>
      <c r="U438" s="39"/>
      <c r="V438" s="39"/>
      <c r="W438" s="39">
        <v>17680.259999999998</v>
      </c>
      <c r="X438" s="39">
        <v>17569.259999999998</v>
      </c>
      <c r="Y438" s="39">
        <v>18152.66</v>
      </c>
      <c r="Z438" s="39">
        <v>0</v>
      </c>
      <c r="AA438" s="39">
        <v>18152.66</v>
      </c>
      <c r="AB438" s="40">
        <v>1</v>
      </c>
      <c r="AC438" s="40">
        <v>1</v>
      </c>
      <c r="AD438" s="40">
        <v>1</v>
      </c>
      <c r="AE438" s="40">
        <v>1</v>
      </c>
      <c r="AF438" s="39">
        <v>7115</v>
      </c>
      <c r="AG438" s="39"/>
      <c r="AH438" s="39"/>
      <c r="AI438" s="39"/>
    </row>
    <row r="439" spans="1:35" ht="12.75" x14ac:dyDescent="0.2">
      <c r="A439" s="16"/>
      <c r="B439" s="16"/>
      <c r="C439" s="633"/>
      <c r="D439" s="633"/>
      <c r="E439" s="633"/>
      <c r="F439" s="633"/>
      <c r="G439" s="633"/>
      <c r="H439" s="633"/>
      <c r="I439" s="633"/>
      <c r="J439" s="23" t="s">
        <v>336</v>
      </c>
      <c r="K439" s="39">
        <v>2973.1</v>
      </c>
      <c r="L439" s="39">
        <v>638.36</v>
      </c>
      <c r="M439" s="39">
        <v>441.23</v>
      </c>
      <c r="N439" s="39">
        <v>1882.72</v>
      </c>
      <c r="O439" s="39">
        <v>109.36</v>
      </c>
      <c r="P439" s="632"/>
      <c r="Q439" s="39"/>
      <c r="R439" s="39"/>
      <c r="S439" s="632"/>
      <c r="T439" s="39">
        <v>17437.62</v>
      </c>
      <c r="U439" s="39">
        <v>-18.920000000000002</v>
      </c>
      <c r="V439" s="39"/>
      <c r="W439" s="39"/>
      <c r="X439" s="39">
        <v>17680.259999999998</v>
      </c>
      <c r="Y439" s="40">
        <v>114.69</v>
      </c>
      <c r="Z439" s="40">
        <v>0</v>
      </c>
      <c r="AA439" s="39">
        <v>18267.349999999999</v>
      </c>
      <c r="AB439" s="40">
        <v>1</v>
      </c>
      <c r="AC439" s="40">
        <v>1</v>
      </c>
      <c r="AD439" s="40">
        <v>3.4409999999999998</v>
      </c>
      <c r="AE439" s="40">
        <v>3.0280800000000001</v>
      </c>
      <c r="AF439" s="39">
        <v>441.23</v>
      </c>
      <c r="AG439" s="39"/>
      <c r="AH439" s="39"/>
      <c r="AI439" s="39"/>
    </row>
    <row r="440" spans="1:35" ht="12.75" x14ac:dyDescent="0.2">
      <c r="A440" s="638" t="s">
        <v>472</v>
      </c>
      <c r="B440" s="638"/>
      <c r="C440" s="639" t="s">
        <v>473</v>
      </c>
      <c r="D440" s="639"/>
      <c r="E440" s="639"/>
      <c r="F440" s="639"/>
      <c r="G440" s="639"/>
      <c r="H440" s="639"/>
      <c r="I440" s="639"/>
      <c r="J440" s="21"/>
      <c r="K440" s="36">
        <v>4907.09</v>
      </c>
      <c r="L440" s="36">
        <v>38411.07</v>
      </c>
      <c r="M440" s="36">
        <v>231239.83</v>
      </c>
      <c r="N440" s="36">
        <v>25261.719999999998</v>
      </c>
      <c r="O440" s="36">
        <v>1322.68</v>
      </c>
      <c r="P440" s="36">
        <v>389874.99999999994</v>
      </c>
      <c r="Q440" s="36">
        <v>13069.07</v>
      </c>
      <c r="R440" s="36">
        <v>0</v>
      </c>
      <c r="S440" s="36">
        <v>0</v>
      </c>
      <c r="T440" s="36">
        <v>2208.81</v>
      </c>
      <c r="U440" s="36">
        <v>0</v>
      </c>
      <c r="V440" s="36">
        <v>0</v>
      </c>
      <c r="W440" s="36">
        <v>411028.77999999997</v>
      </c>
      <c r="X440" s="36">
        <v>409847.37</v>
      </c>
      <c r="Y440" s="37">
        <v>423456.62</v>
      </c>
      <c r="Z440" s="37">
        <v>0</v>
      </c>
      <c r="AA440" s="37">
        <v>423456.62</v>
      </c>
      <c r="AB440" s="38"/>
      <c r="AC440" s="38"/>
      <c r="AD440" s="38"/>
      <c r="AE440" s="38"/>
      <c r="AF440" s="36">
        <v>231239.83</v>
      </c>
      <c r="AG440" s="36">
        <v>0</v>
      </c>
      <c r="AH440" s="36">
        <v>0</v>
      </c>
      <c r="AI440" s="36">
        <v>0</v>
      </c>
    </row>
    <row r="441" spans="1:35" ht="12.75" x14ac:dyDescent="0.2">
      <c r="A441" s="638"/>
      <c r="B441" s="638"/>
      <c r="C441" s="639"/>
      <c r="D441" s="639"/>
      <c r="E441" s="639"/>
      <c r="F441" s="639"/>
      <c r="G441" s="639"/>
      <c r="H441" s="639"/>
      <c r="I441" s="639"/>
      <c r="J441" s="21"/>
      <c r="K441" s="36">
        <v>28339.749999999996</v>
      </c>
      <c r="L441" s="36">
        <v>10098.689999999999</v>
      </c>
      <c r="M441" s="36">
        <v>37271.4</v>
      </c>
      <c r="N441" s="36">
        <v>26864.6</v>
      </c>
      <c r="O441" s="36">
        <v>1163.9499999999998</v>
      </c>
      <c r="P441" s="36"/>
      <c r="Q441" s="36">
        <v>0</v>
      </c>
      <c r="R441" s="36">
        <v>0</v>
      </c>
      <c r="S441" s="36"/>
      <c r="T441" s="36">
        <v>405152.88000000006</v>
      </c>
      <c r="U441" s="36">
        <v>-201.38999999999996</v>
      </c>
      <c r="V441" s="36">
        <v>0</v>
      </c>
      <c r="W441" s="36">
        <v>0</v>
      </c>
      <c r="X441" s="36">
        <v>411028.77999999997</v>
      </c>
      <c r="Y441" s="37">
        <v>1220.6499999999999</v>
      </c>
      <c r="Z441" s="37">
        <v>0</v>
      </c>
      <c r="AA441" s="37">
        <v>424677.27</v>
      </c>
      <c r="AB441" s="38"/>
      <c r="AC441" s="38"/>
      <c r="AD441" s="38"/>
      <c r="AE441" s="38"/>
      <c r="AF441" s="36">
        <v>20850.580000000002</v>
      </c>
      <c r="AG441" s="36">
        <v>0</v>
      </c>
      <c r="AH441" s="36"/>
      <c r="AI441" s="36"/>
    </row>
    <row r="442" spans="1:35" ht="12.75" x14ac:dyDescent="0.2">
      <c r="A442" s="15">
        <v>160</v>
      </c>
      <c r="B442" s="16" t="s">
        <v>474</v>
      </c>
      <c r="C442" s="633" t="s">
        <v>475</v>
      </c>
      <c r="D442" s="633"/>
      <c r="E442" s="633"/>
      <c r="F442" s="633"/>
      <c r="G442" s="633"/>
      <c r="H442" s="633"/>
      <c r="I442" s="633"/>
      <c r="J442" s="24" t="s">
        <v>156</v>
      </c>
      <c r="K442" s="39">
        <v>784.22</v>
      </c>
      <c r="L442" s="39">
        <v>11247.17</v>
      </c>
      <c r="M442" s="39">
        <v>422.1</v>
      </c>
      <c r="N442" s="39">
        <v>4653.59</v>
      </c>
      <c r="O442" s="39">
        <v>243.66</v>
      </c>
      <c r="P442" s="632">
        <v>42705.31</v>
      </c>
      <c r="Q442" s="39">
        <v>2407.52</v>
      </c>
      <c r="R442" s="39"/>
      <c r="S442" s="632"/>
      <c r="T442" s="39"/>
      <c r="U442" s="39"/>
      <c r="V442" s="39"/>
      <c r="W442" s="39">
        <v>45752.42</v>
      </c>
      <c r="X442" s="39">
        <v>45534.79</v>
      </c>
      <c r="Y442" s="39">
        <v>47046.8</v>
      </c>
      <c r="Z442" s="39">
        <v>0</v>
      </c>
      <c r="AA442" s="39">
        <v>47046.8</v>
      </c>
      <c r="AB442" s="40">
        <v>1</v>
      </c>
      <c r="AC442" s="40">
        <v>1</v>
      </c>
      <c r="AD442" s="40">
        <v>1</v>
      </c>
      <c r="AE442" s="40">
        <v>1</v>
      </c>
      <c r="AF442" s="39">
        <v>422.1</v>
      </c>
      <c r="AG442" s="39"/>
      <c r="AH442" s="39"/>
      <c r="AI442" s="39"/>
    </row>
    <row r="443" spans="1:35" ht="12.75" x14ac:dyDescent="0.2">
      <c r="A443" s="16"/>
      <c r="B443" s="16"/>
      <c r="C443" s="633"/>
      <c r="D443" s="633"/>
      <c r="E443" s="633"/>
      <c r="F443" s="633"/>
      <c r="G443" s="633"/>
      <c r="H443" s="633"/>
      <c r="I443" s="633"/>
      <c r="J443" s="23" t="s">
        <v>476</v>
      </c>
      <c r="K443" s="39">
        <v>4600.16</v>
      </c>
      <c r="L443" s="39">
        <v>2480.79</v>
      </c>
      <c r="M443" s="39">
        <v>16375.35</v>
      </c>
      <c r="N443" s="39">
        <v>4948.8599999999997</v>
      </c>
      <c r="O443" s="39">
        <v>214.42</v>
      </c>
      <c r="P443" s="632"/>
      <c r="Q443" s="39"/>
      <c r="R443" s="39"/>
      <c r="S443" s="632"/>
      <c r="T443" s="39">
        <v>45112.829999999994</v>
      </c>
      <c r="U443" s="39">
        <v>-37.1</v>
      </c>
      <c r="V443" s="39"/>
      <c r="W443" s="39"/>
      <c r="X443" s="39">
        <v>45752.42</v>
      </c>
      <c r="Y443" s="40">
        <v>224.86</v>
      </c>
      <c r="Z443" s="40">
        <v>0</v>
      </c>
      <c r="AA443" s="39">
        <v>47271.66</v>
      </c>
      <c r="AB443" s="40">
        <v>1</v>
      </c>
      <c r="AC443" s="40">
        <v>1</v>
      </c>
      <c r="AD443" s="40">
        <v>3.4409999999999998</v>
      </c>
      <c r="AE443" s="40">
        <v>3.0280800000000001</v>
      </c>
      <c r="AF443" s="39">
        <v>1075.1300000000001</v>
      </c>
      <c r="AG443" s="39"/>
      <c r="AH443" s="39"/>
      <c r="AI443" s="39"/>
    </row>
    <row r="444" spans="1:35" ht="12.75" x14ac:dyDescent="0.2">
      <c r="A444" s="15">
        <v>161</v>
      </c>
      <c r="B444" s="16" t="s">
        <v>477</v>
      </c>
      <c r="C444" s="633" t="s">
        <v>478</v>
      </c>
      <c r="D444" s="633"/>
      <c r="E444" s="633"/>
      <c r="F444" s="633"/>
      <c r="G444" s="633"/>
      <c r="H444" s="633"/>
      <c r="I444" s="633"/>
      <c r="J444" s="24" t="s">
        <v>479</v>
      </c>
      <c r="K444" s="39">
        <v>798.66</v>
      </c>
      <c r="L444" s="39">
        <v>4404.37</v>
      </c>
      <c r="M444" s="39">
        <v>66471.25</v>
      </c>
      <c r="N444" s="39">
        <v>4382.8500000000004</v>
      </c>
      <c r="O444" s="39">
        <v>229.48</v>
      </c>
      <c r="P444" s="632">
        <v>91772.11</v>
      </c>
      <c r="Q444" s="39">
        <v>2267.4499999999998</v>
      </c>
      <c r="R444" s="39"/>
      <c r="S444" s="632"/>
      <c r="T444" s="39"/>
      <c r="U444" s="39"/>
      <c r="V444" s="39"/>
      <c r="W444" s="39">
        <v>95415.21</v>
      </c>
      <c r="X444" s="39">
        <v>95210.240000000005</v>
      </c>
      <c r="Y444" s="39">
        <v>98371.76</v>
      </c>
      <c r="Z444" s="39">
        <v>0</v>
      </c>
      <c r="AA444" s="39">
        <v>98371.76</v>
      </c>
      <c r="AB444" s="40">
        <v>1</v>
      </c>
      <c r="AC444" s="40">
        <v>1</v>
      </c>
      <c r="AD444" s="40">
        <v>1</v>
      </c>
      <c r="AE444" s="40">
        <v>1</v>
      </c>
      <c r="AF444" s="39">
        <v>66471.25</v>
      </c>
      <c r="AG444" s="39"/>
      <c r="AH444" s="39"/>
      <c r="AI444" s="39"/>
    </row>
    <row r="445" spans="1:35" ht="12.75" x14ac:dyDescent="0.2">
      <c r="A445" s="16"/>
      <c r="B445" s="16"/>
      <c r="C445" s="633"/>
      <c r="D445" s="633"/>
      <c r="E445" s="633"/>
      <c r="F445" s="633"/>
      <c r="G445" s="633"/>
      <c r="H445" s="633"/>
      <c r="I445" s="633"/>
      <c r="J445" s="23" t="s">
        <v>480</v>
      </c>
      <c r="K445" s="39">
        <v>5640.47</v>
      </c>
      <c r="L445" s="39">
        <v>1028.5</v>
      </c>
      <c r="M445" s="39">
        <v>5780.8</v>
      </c>
      <c r="N445" s="39">
        <v>4660.95</v>
      </c>
      <c r="O445" s="39">
        <v>201.94</v>
      </c>
      <c r="P445" s="632"/>
      <c r="Q445" s="39"/>
      <c r="R445" s="39"/>
      <c r="S445" s="632"/>
      <c r="T445" s="39">
        <v>94039.56</v>
      </c>
      <c r="U445" s="39">
        <v>-34.94</v>
      </c>
      <c r="V445" s="39"/>
      <c r="W445" s="39"/>
      <c r="X445" s="39">
        <v>95415.21</v>
      </c>
      <c r="Y445" s="40">
        <v>211.78</v>
      </c>
      <c r="Z445" s="40">
        <v>0</v>
      </c>
      <c r="AA445" s="39">
        <v>98583.54</v>
      </c>
      <c r="AB445" s="40">
        <v>1</v>
      </c>
      <c r="AC445" s="40">
        <v>1</v>
      </c>
      <c r="AD445" s="40">
        <v>3.4409999999999998</v>
      </c>
      <c r="AE445" s="40">
        <v>3.0280800000000001</v>
      </c>
      <c r="AF445" s="39">
        <v>5780.8</v>
      </c>
      <c r="AG445" s="39"/>
      <c r="AH445" s="39"/>
      <c r="AI445" s="39"/>
    </row>
    <row r="446" spans="1:35" ht="12.75" x14ac:dyDescent="0.2">
      <c r="A446" s="15">
        <v>162</v>
      </c>
      <c r="B446" s="16" t="s">
        <v>477</v>
      </c>
      <c r="C446" s="633" t="s">
        <v>478</v>
      </c>
      <c r="D446" s="633"/>
      <c r="E446" s="633"/>
      <c r="F446" s="633"/>
      <c r="G446" s="633"/>
      <c r="H446" s="633"/>
      <c r="I446" s="633"/>
      <c r="J446" s="24" t="s">
        <v>479</v>
      </c>
      <c r="K446" s="39">
        <v>1479.52</v>
      </c>
      <c r="L446" s="39">
        <v>6833.99</v>
      </c>
      <c r="M446" s="39">
        <v>158420.41</v>
      </c>
      <c r="N446" s="39">
        <v>8160.04</v>
      </c>
      <c r="O446" s="39">
        <v>427.25</v>
      </c>
      <c r="P446" s="632">
        <v>207296.53</v>
      </c>
      <c r="Q446" s="39">
        <v>4221.57</v>
      </c>
      <c r="R446" s="39"/>
      <c r="S446" s="632"/>
      <c r="T446" s="39"/>
      <c r="U446" s="39"/>
      <c r="V446" s="39"/>
      <c r="W446" s="39">
        <v>214625.82</v>
      </c>
      <c r="X446" s="39">
        <v>214244.2</v>
      </c>
      <c r="Y446" s="39">
        <v>221358.32</v>
      </c>
      <c r="Z446" s="39">
        <v>0</v>
      </c>
      <c r="AA446" s="39">
        <v>221358.32</v>
      </c>
      <c r="AB446" s="40">
        <v>1</v>
      </c>
      <c r="AC446" s="40">
        <v>1</v>
      </c>
      <c r="AD446" s="40">
        <v>1</v>
      </c>
      <c r="AE446" s="40">
        <v>1</v>
      </c>
      <c r="AF446" s="39">
        <v>158420.41</v>
      </c>
      <c r="AG446" s="39"/>
      <c r="AH446" s="39"/>
      <c r="AI446" s="39"/>
    </row>
    <row r="447" spans="1:35" ht="12.75" x14ac:dyDescent="0.2">
      <c r="A447" s="16"/>
      <c r="B447" s="16"/>
      <c r="C447" s="633"/>
      <c r="D447" s="633"/>
      <c r="E447" s="633"/>
      <c r="F447" s="633"/>
      <c r="G447" s="633"/>
      <c r="H447" s="633"/>
      <c r="I447" s="633"/>
      <c r="J447" s="23" t="s">
        <v>481</v>
      </c>
      <c r="K447" s="39">
        <v>10897.08</v>
      </c>
      <c r="L447" s="39">
        <v>1519.31</v>
      </c>
      <c r="M447" s="39">
        <v>13503.98</v>
      </c>
      <c r="N447" s="39">
        <v>8677.7999999999993</v>
      </c>
      <c r="O447" s="39">
        <v>375.98</v>
      </c>
      <c r="P447" s="632"/>
      <c r="Q447" s="39"/>
      <c r="R447" s="39"/>
      <c r="S447" s="632"/>
      <c r="T447" s="39">
        <v>211518.1</v>
      </c>
      <c r="U447" s="39">
        <v>-65.05</v>
      </c>
      <c r="V447" s="39"/>
      <c r="W447" s="39"/>
      <c r="X447" s="39">
        <v>214625.82</v>
      </c>
      <c r="Y447" s="40">
        <v>394.29</v>
      </c>
      <c r="Z447" s="40">
        <v>0</v>
      </c>
      <c r="AA447" s="39">
        <v>221752.61</v>
      </c>
      <c r="AB447" s="40">
        <v>1</v>
      </c>
      <c r="AC447" s="40">
        <v>1</v>
      </c>
      <c r="AD447" s="40">
        <v>3.4409999999999998</v>
      </c>
      <c r="AE447" s="40">
        <v>3.0280800000000001</v>
      </c>
      <c r="AF447" s="39">
        <v>13503.98</v>
      </c>
      <c r="AG447" s="39"/>
      <c r="AH447" s="39"/>
      <c r="AI447" s="39"/>
    </row>
    <row r="448" spans="1:35" ht="12.75" x14ac:dyDescent="0.2">
      <c r="A448" s="15">
        <v>163</v>
      </c>
      <c r="B448" s="16" t="s">
        <v>477</v>
      </c>
      <c r="C448" s="633" t="s">
        <v>478</v>
      </c>
      <c r="D448" s="633"/>
      <c r="E448" s="633"/>
      <c r="F448" s="633"/>
      <c r="G448" s="633"/>
      <c r="H448" s="633"/>
      <c r="I448" s="633"/>
      <c r="J448" s="24" t="s">
        <v>479</v>
      </c>
      <c r="K448" s="39">
        <v>88.89</v>
      </c>
      <c r="L448" s="39">
        <v>333.41</v>
      </c>
      <c r="M448" s="39">
        <v>5343.87</v>
      </c>
      <c r="N448" s="39">
        <v>499.26</v>
      </c>
      <c r="O448" s="39">
        <v>26.14</v>
      </c>
      <c r="P448" s="632">
        <v>7879.14</v>
      </c>
      <c r="Q448" s="39">
        <v>258.29000000000002</v>
      </c>
      <c r="R448" s="39"/>
      <c r="S448" s="632"/>
      <c r="T448" s="39"/>
      <c r="U448" s="39"/>
      <c r="V448" s="39"/>
      <c r="W448" s="39">
        <v>8255.51</v>
      </c>
      <c r="X448" s="39">
        <v>8232.17</v>
      </c>
      <c r="Y448" s="39">
        <v>8505.52</v>
      </c>
      <c r="Z448" s="39">
        <v>0</v>
      </c>
      <c r="AA448" s="39">
        <v>8505.52</v>
      </c>
      <c r="AB448" s="40">
        <v>1</v>
      </c>
      <c r="AC448" s="40">
        <v>1</v>
      </c>
      <c r="AD448" s="40">
        <v>1</v>
      </c>
      <c r="AE448" s="40">
        <v>1</v>
      </c>
      <c r="AF448" s="39">
        <v>5343.87</v>
      </c>
      <c r="AG448" s="39"/>
      <c r="AH448" s="39"/>
      <c r="AI448" s="39"/>
    </row>
    <row r="449" spans="1:35" ht="12.75" x14ac:dyDescent="0.2">
      <c r="A449" s="16"/>
      <c r="B449" s="16"/>
      <c r="C449" s="633"/>
      <c r="D449" s="633"/>
      <c r="E449" s="633"/>
      <c r="F449" s="633"/>
      <c r="G449" s="633"/>
      <c r="H449" s="633"/>
      <c r="I449" s="633"/>
      <c r="J449" s="23" t="s">
        <v>482</v>
      </c>
      <c r="K449" s="39">
        <v>678.23</v>
      </c>
      <c r="L449" s="39">
        <v>81.44</v>
      </c>
      <c r="M449" s="39">
        <v>444.31</v>
      </c>
      <c r="N449" s="39">
        <v>530.91999999999996</v>
      </c>
      <c r="O449" s="39">
        <v>23</v>
      </c>
      <c r="P449" s="632"/>
      <c r="Q449" s="39"/>
      <c r="R449" s="39"/>
      <c r="S449" s="632"/>
      <c r="T449" s="39">
        <v>8137.43</v>
      </c>
      <c r="U449" s="39">
        <v>-3.98</v>
      </c>
      <c r="V449" s="39"/>
      <c r="W449" s="39"/>
      <c r="X449" s="39">
        <v>8255.51</v>
      </c>
      <c r="Y449" s="40">
        <v>24.12</v>
      </c>
      <c r="Z449" s="40">
        <v>0</v>
      </c>
      <c r="AA449" s="39">
        <v>8529.64</v>
      </c>
      <c r="AB449" s="40">
        <v>1</v>
      </c>
      <c r="AC449" s="40">
        <v>1</v>
      </c>
      <c r="AD449" s="40">
        <v>3.4409999999999998</v>
      </c>
      <c r="AE449" s="40">
        <v>3.0280800000000001</v>
      </c>
      <c r="AF449" s="39">
        <v>444.31</v>
      </c>
      <c r="AG449" s="39"/>
      <c r="AH449" s="39"/>
      <c r="AI449" s="39"/>
    </row>
    <row r="450" spans="1:35" ht="12.75" x14ac:dyDescent="0.2">
      <c r="A450" s="15">
        <v>164</v>
      </c>
      <c r="B450" s="16" t="s">
        <v>466</v>
      </c>
      <c r="C450" s="633" t="s">
        <v>467</v>
      </c>
      <c r="D450" s="633"/>
      <c r="E450" s="633"/>
      <c r="F450" s="633"/>
      <c r="G450" s="633"/>
      <c r="H450" s="633"/>
      <c r="I450" s="633"/>
      <c r="J450" s="24" t="s">
        <v>156</v>
      </c>
      <c r="K450" s="39">
        <v>1744.54</v>
      </c>
      <c r="L450" s="39">
        <v>15475.95</v>
      </c>
      <c r="M450" s="39">
        <v>539.11</v>
      </c>
      <c r="N450" s="39">
        <v>7497.65</v>
      </c>
      <c r="O450" s="39">
        <v>392.57</v>
      </c>
      <c r="P450" s="632">
        <v>38713.11</v>
      </c>
      <c r="Q450" s="39">
        <v>3878.88</v>
      </c>
      <c r="R450" s="39"/>
      <c r="S450" s="632"/>
      <c r="T450" s="39"/>
      <c r="U450" s="39"/>
      <c r="V450" s="39"/>
      <c r="W450" s="39">
        <v>43171.1</v>
      </c>
      <c r="X450" s="39">
        <v>42820.46</v>
      </c>
      <c r="Y450" s="39">
        <v>44242.34</v>
      </c>
      <c r="Z450" s="39">
        <v>0</v>
      </c>
      <c r="AA450" s="39">
        <v>44242.34</v>
      </c>
      <c r="AB450" s="40">
        <v>1</v>
      </c>
      <c r="AC450" s="40">
        <v>1</v>
      </c>
      <c r="AD450" s="40">
        <v>1</v>
      </c>
      <c r="AE450" s="40">
        <v>1</v>
      </c>
      <c r="AF450" s="39">
        <v>539.11</v>
      </c>
      <c r="AG450" s="39"/>
      <c r="AH450" s="39"/>
      <c r="AI450" s="39"/>
    </row>
    <row r="451" spans="1:35" ht="12.75" x14ac:dyDescent="0.2">
      <c r="A451" s="16"/>
      <c r="B451" s="16"/>
      <c r="C451" s="633"/>
      <c r="D451" s="633"/>
      <c r="E451" s="633"/>
      <c r="F451" s="633"/>
      <c r="G451" s="633"/>
      <c r="H451" s="633"/>
      <c r="I451" s="633"/>
      <c r="J451" s="23" t="s">
        <v>483</v>
      </c>
      <c r="K451" s="39">
        <v>6446.03</v>
      </c>
      <c r="L451" s="39">
        <v>4962.45</v>
      </c>
      <c r="M451" s="39">
        <v>42.95</v>
      </c>
      <c r="N451" s="39">
        <v>7973.39</v>
      </c>
      <c r="O451" s="39">
        <v>345.46</v>
      </c>
      <c r="P451" s="632"/>
      <c r="Q451" s="39"/>
      <c r="R451" s="39"/>
      <c r="S451" s="632"/>
      <c r="T451" s="39">
        <v>42591.99</v>
      </c>
      <c r="U451" s="39">
        <v>-59.77</v>
      </c>
      <c r="V451" s="39"/>
      <c r="W451" s="39"/>
      <c r="X451" s="39">
        <v>43171.1</v>
      </c>
      <c r="Y451" s="40">
        <v>362.28</v>
      </c>
      <c r="Z451" s="40">
        <v>0</v>
      </c>
      <c r="AA451" s="39">
        <v>44604.62</v>
      </c>
      <c r="AB451" s="40">
        <v>1</v>
      </c>
      <c r="AC451" s="40">
        <v>1</v>
      </c>
      <c r="AD451" s="40">
        <v>3.4409999999999998</v>
      </c>
      <c r="AE451" s="40">
        <v>3.0280800000000001</v>
      </c>
      <c r="AF451" s="39">
        <v>42.95</v>
      </c>
      <c r="AG451" s="39"/>
      <c r="AH451" s="39"/>
      <c r="AI451" s="39"/>
    </row>
    <row r="452" spans="1:35" ht="12.75" x14ac:dyDescent="0.2">
      <c r="A452" s="15">
        <v>165</v>
      </c>
      <c r="B452" s="16" t="s">
        <v>352</v>
      </c>
      <c r="C452" s="633" t="s">
        <v>353</v>
      </c>
      <c r="D452" s="633"/>
      <c r="E452" s="633"/>
      <c r="F452" s="633"/>
      <c r="G452" s="633"/>
      <c r="H452" s="633"/>
      <c r="I452" s="633"/>
      <c r="J452" s="24" t="s">
        <v>156</v>
      </c>
      <c r="K452" s="39">
        <v>2.63</v>
      </c>
      <c r="L452" s="39">
        <v>115.48</v>
      </c>
      <c r="M452" s="39"/>
      <c r="N452" s="39">
        <v>16.96</v>
      </c>
      <c r="O452" s="39">
        <v>0.89</v>
      </c>
      <c r="P452" s="632">
        <v>1272.75</v>
      </c>
      <c r="Q452" s="39">
        <v>8.7799999999999994</v>
      </c>
      <c r="R452" s="39"/>
      <c r="S452" s="632"/>
      <c r="T452" s="39">
        <v>2208.81</v>
      </c>
      <c r="U452" s="39"/>
      <c r="V452" s="39"/>
      <c r="W452" s="39">
        <v>3542.56</v>
      </c>
      <c r="X452" s="39">
        <v>3541.76</v>
      </c>
      <c r="Y452" s="39">
        <v>3659.37</v>
      </c>
      <c r="Z452" s="39">
        <v>0</v>
      </c>
      <c r="AA452" s="39">
        <v>3659.37</v>
      </c>
      <c r="AB452" s="40">
        <v>1</v>
      </c>
      <c r="AC452" s="40">
        <v>1</v>
      </c>
      <c r="AD452" s="40">
        <v>1</v>
      </c>
      <c r="AE452" s="40">
        <v>1</v>
      </c>
      <c r="AF452" s="39"/>
      <c r="AG452" s="39"/>
      <c r="AH452" s="39"/>
      <c r="AI452" s="39"/>
    </row>
    <row r="453" spans="1:35" ht="12.75" x14ac:dyDescent="0.2">
      <c r="A453" s="16"/>
      <c r="B453" s="16"/>
      <c r="C453" s="633"/>
      <c r="D453" s="633"/>
      <c r="E453" s="633"/>
      <c r="F453" s="633"/>
      <c r="G453" s="633"/>
      <c r="H453" s="633"/>
      <c r="I453" s="633"/>
      <c r="J453" s="23" t="s">
        <v>484</v>
      </c>
      <c r="K453" s="39"/>
      <c r="L453" s="39">
        <v>25.81</v>
      </c>
      <c r="M453" s="39">
        <v>1120.5999999999999</v>
      </c>
      <c r="N453" s="39">
        <v>18.04</v>
      </c>
      <c r="O453" s="39">
        <v>0.78</v>
      </c>
      <c r="P453" s="632"/>
      <c r="Q453" s="39"/>
      <c r="R453" s="39"/>
      <c r="S453" s="632"/>
      <c r="T453" s="39">
        <v>3490.34</v>
      </c>
      <c r="U453" s="39">
        <v>-0.14000000000000001</v>
      </c>
      <c r="V453" s="39"/>
      <c r="W453" s="39"/>
      <c r="X453" s="39">
        <v>3542.56</v>
      </c>
      <c r="Y453" s="40">
        <v>0.83</v>
      </c>
      <c r="Z453" s="40">
        <v>0</v>
      </c>
      <c r="AA453" s="39">
        <v>3660.2</v>
      </c>
      <c r="AB453" s="40">
        <v>1</v>
      </c>
      <c r="AC453" s="40">
        <v>1</v>
      </c>
      <c r="AD453" s="40">
        <v>3.4409999999999998</v>
      </c>
      <c r="AE453" s="40">
        <v>3.0280800000000001</v>
      </c>
      <c r="AF453" s="39"/>
      <c r="AG453" s="39"/>
      <c r="AH453" s="39"/>
      <c r="AI453" s="39"/>
    </row>
    <row r="454" spans="1:35" ht="12.75" x14ac:dyDescent="0.2">
      <c r="A454" s="15">
        <v>166</v>
      </c>
      <c r="B454" s="16" t="s">
        <v>466</v>
      </c>
      <c r="C454" s="633" t="s">
        <v>467</v>
      </c>
      <c r="D454" s="633"/>
      <c r="E454" s="633"/>
      <c r="F454" s="633"/>
      <c r="G454" s="633"/>
      <c r="H454" s="633"/>
      <c r="I454" s="633"/>
      <c r="J454" s="24" t="s">
        <v>82</v>
      </c>
      <c r="K454" s="39">
        <v>8.6300000000000008</v>
      </c>
      <c r="L454" s="39">
        <v>0.7</v>
      </c>
      <c r="M454" s="39">
        <v>43.09</v>
      </c>
      <c r="N454" s="39">
        <v>51.37</v>
      </c>
      <c r="O454" s="39">
        <v>2.69</v>
      </c>
      <c r="P454" s="632">
        <v>236.05</v>
      </c>
      <c r="Q454" s="39">
        <v>26.58</v>
      </c>
      <c r="R454" s="39"/>
      <c r="S454" s="632"/>
      <c r="T454" s="39"/>
      <c r="U454" s="39"/>
      <c r="V454" s="39"/>
      <c r="W454" s="39">
        <v>266.16000000000003</v>
      </c>
      <c r="X454" s="39">
        <v>263.75</v>
      </c>
      <c r="Y454" s="39">
        <v>272.51</v>
      </c>
      <c r="Z454" s="39">
        <v>0</v>
      </c>
      <c r="AA454" s="39">
        <v>272.51</v>
      </c>
      <c r="AB454" s="40">
        <v>1</v>
      </c>
      <c r="AC454" s="40">
        <v>1</v>
      </c>
      <c r="AD454" s="40">
        <v>1</v>
      </c>
      <c r="AE454" s="40">
        <v>1</v>
      </c>
      <c r="AF454" s="39">
        <v>43.09</v>
      </c>
      <c r="AG454" s="39"/>
      <c r="AH454" s="39"/>
      <c r="AI454" s="39"/>
    </row>
    <row r="455" spans="1:35" ht="12.75" x14ac:dyDescent="0.2">
      <c r="A455" s="16"/>
      <c r="B455" s="16"/>
      <c r="C455" s="633"/>
      <c r="D455" s="633"/>
      <c r="E455" s="633"/>
      <c r="F455" s="633"/>
      <c r="G455" s="633"/>
      <c r="H455" s="633"/>
      <c r="I455" s="633"/>
      <c r="J455" s="23" t="s">
        <v>485</v>
      </c>
      <c r="K455" s="39">
        <v>77.78</v>
      </c>
      <c r="L455" s="39">
        <v>0.39</v>
      </c>
      <c r="M455" s="39">
        <v>3.41</v>
      </c>
      <c r="N455" s="39">
        <v>54.64</v>
      </c>
      <c r="O455" s="39">
        <v>2.37</v>
      </c>
      <c r="P455" s="632"/>
      <c r="Q455" s="39"/>
      <c r="R455" s="39"/>
      <c r="S455" s="632"/>
      <c r="T455" s="39">
        <v>262.63</v>
      </c>
      <c r="U455" s="39">
        <v>-0.41</v>
      </c>
      <c r="V455" s="39"/>
      <c r="W455" s="39"/>
      <c r="X455" s="39">
        <v>266.16000000000003</v>
      </c>
      <c r="Y455" s="40">
        <v>2.4900000000000002</v>
      </c>
      <c r="Z455" s="40">
        <v>0</v>
      </c>
      <c r="AA455" s="39">
        <v>275</v>
      </c>
      <c r="AB455" s="40">
        <v>1</v>
      </c>
      <c r="AC455" s="40">
        <v>1</v>
      </c>
      <c r="AD455" s="40">
        <v>3.4409999999999998</v>
      </c>
      <c r="AE455" s="40">
        <v>3.0280800000000001</v>
      </c>
      <c r="AF455" s="39">
        <v>3.41</v>
      </c>
      <c r="AG455" s="39"/>
      <c r="AH455" s="39"/>
      <c r="AI455" s="39"/>
    </row>
    <row r="456" spans="1:35" ht="12.75" x14ac:dyDescent="0.2">
      <c r="A456" s="638" t="s">
        <v>486</v>
      </c>
      <c r="B456" s="638"/>
      <c r="C456" s="639" t="s">
        <v>487</v>
      </c>
      <c r="D456" s="639"/>
      <c r="E456" s="639"/>
      <c r="F456" s="639"/>
      <c r="G456" s="639"/>
      <c r="H456" s="639"/>
      <c r="I456" s="639"/>
      <c r="J456" s="21"/>
      <c r="K456" s="36">
        <v>4683.4400000000005</v>
      </c>
      <c r="L456" s="36">
        <v>21178.859999999997</v>
      </c>
      <c r="M456" s="36">
        <v>1143780.83</v>
      </c>
      <c r="N456" s="36">
        <v>23949.479999999996</v>
      </c>
      <c r="O456" s="36">
        <v>1253.6600000000001</v>
      </c>
      <c r="P456" s="36">
        <v>1316926.3600000001</v>
      </c>
      <c r="Q456" s="36">
        <v>12387.220000000001</v>
      </c>
      <c r="R456" s="36">
        <v>0</v>
      </c>
      <c r="S456" s="36">
        <v>0</v>
      </c>
      <c r="T456" s="36">
        <v>1795.09</v>
      </c>
      <c r="U456" s="36">
        <v>0</v>
      </c>
      <c r="V456" s="36">
        <v>0</v>
      </c>
      <c r="W456" s="36">
        <v>1350884.44</v>
      </c>
      <c r="X456" s="36">
        <v>1349764.67</v>
      </c>
      <c r="Y456" s="37">
        <v>1394584.49</v>
      </c>
      <c r="Z456" s="37">
        <v>0</v>
      </c>
      <c r="AA456" s="37">
        <v>1394584.49</v>
      </c>
      <c r="AB456" s="38"/>
      <c r="AC456" s="38"/>
      <c r="AD456" s="38"/>
      <c r="AE456" s="38"/>
      <c r="AF456" s="36">
        <v>1143780.83</v>
      </c>
      <c r="AG456" s="36">
        <v>0</v>
      </c>
      <c r="AH456" s="36">
        <v>0</v>
      </c>
      <c r="AI456" s="36">
        <v>0</v>
      </c>
    </row>
    <row r="457" spans="1:35" ht="12.75" x14ac:dyDescent="0.2">
      <c r="A457" s="638"/>
      <c r="B457" s="638"/>
      <c r="C457" s="639"/>
      <c r="D457" s="639"/>
      <c r="E457" s="639"/>
      <c r="F457" s="639"/>
      <c r="G457" s="639"/>
      <c r="H457" s="639"/>
      <c r="I457" s="639"/>
      <c r="J457" s="21"/>
      <c r="K457" s="36">
        <v>32580.929999999997</v>
      </c>
      <c r="L457" s="36">
        <v>3852.0800000000004</v>
      </c>
      <c r="M457" s="36">
        <v>67655.28</v>
      </c>
      <c r="N457" s="36">
        <v>25424.110000000004</v>
      </c>
      <c r="O457" s="36">
        <v>1103.21</v>
      </c>
      <c r="P457" s="36"/>
      <c r="Q457" s="36">
        <v>0</v>
      </c>
      <c r="R457" s="36">
        <v>0</v>
      </c>
      <c r="S457" s="36"/>
      <c r="T457" s="36">
        <v>1331108.6700000002</v>
      </c>
      <c r="U457" s="36">
        <v>-190.87</v>
      </c>
      <c r="V457" s="36">
        <v>0</v>
      </c>
      <c r="W457" s="36">
        <v>0</v>
      </c>
      <c r="X457" s="36">
        <v>1350884.44</v>
      </c>
      <c r="Y457" s="37">
        <v>1156.96</v>
      </c>
      <c r="Z457" s="37">
        <v>0</v>
      </c>
      <c r="AA457" s="37">
        <v>1395741.45</v>
      </c>
      <c r="AB457" s="38"/>
      <c r="AC457" s="38"/>
      <c r="AD457" s="38"/>
      <c r="AE457" s="38"/>
      <c r="AF457" s="36">
        <v>66744.569999999992</v>
      </c>
      <c r="AG457" s="36">
        <v>0</v>
      </c>
      <c r="AH457" s="36"/>
      <c r="AI457" s="36"/>
    </row>
    <row r="458" spans="1:35" ht="12.75" x14ac:dyDescent="0.2">
      <c r="A458" s="15">
        <v>167</v>
      </c>
      <c r="B458" s="16" t="s">
        <v>460</v>
      </c>
      <c r="C458" s="633" t="s">
        <v>461</v>
      </c>
      <c r="D458" s="633"/>
      <c r="E458" s="633"/>
      <c r="F458" s="633"/>
      <c r="G458" s="633"/>
      <c r="H458" s="633"/>
      <c r="I458" s="633"/>
      <c r="J458" s="24" t="s">
        <v>78</v>
      </c>
      <c r="K458" s="39">
        <v>3971.34</v>
      </c>
      <c r="L458" s="39">
        <v>17809.53</v>
      </c>
      <c r="M458" s="39">
        <v>1127327.31</v>
      </c>
      <c r="N458" s="39">
        <v>20146.64</v>
      </c>
      <c r="O458" s="39">
        <v>1054.55</v>
      </c>
      <c r="P458" s="632">
        <v>1281590.54</v>
      </c>
      <c r="Q458" s="39">
        <v>10419.84</v>
      </c>
      <c r="R458" s="39"/>
      <c r="S458" s="632"/>
      <c r="T458" s="39"/>
      <c r="U458" s="39"/>
      <c r="V458" s="39"/>
      <c r="W458" s="39">
        <v>1311229.98</v>
      </c>
      <c r="X458" s="39">
        <v>1310288.06</v>
      </c>
      <c r="Y458" s="39">
        <v>1353797.03</v>
      </c>
      <c r="Z458" s="39">
        <v>0</v>
      </c>
      <c r="AA458" s="39">
        <v>1353797.03</v>
      </c>
      <c r="AB458" s="40">
        <v>1</v>
      </c>
      <c r="AC458" s="40">
        <v>1</v>
      </c>
      <c r="AD458" s="40">
        <v>1</v>
      </c>
      <c r="AE458" s="40">
        <v>1</v>
      </c>
      <c r="AF458" s="39">
        <v>1127327.31</v>
      </c>
      <c r="AG458" s="39"/>
      <c r="AH458" s="39"/>
      <c r="AI458" s="39"/>
    </row>
    <row r="459" spans="1:35" ht="12.75" x14ac:dyDescent="0.2">
      <c r="A459" s="16"/>
      <c r="B459" s="16"/>
      <c r="C459" s="633"/>
      <c r="D459" s="633"/>
      <c r="E459" s="633"/>
      <c r="F459" s="633"/>
      <c r="G459" s="633"/>
      <c r="H459" s="633"/>
      <c r="I459" s="633"/>
      <c r="J459" s="23" t="s">
        <v>488</v>
      </c>
      <c r="K459" s="39">
        <v>27506.01</v>
      </c>
      <c r="L459" s="39">
        <v>3140.57</v>
      </c>
      <c r="M459" s="39">
        <v>65438.53</v>
      </c>
      <c r="N459" s="39">
        <v>21379.97</v>
      </c>
      <c r="O459" s="39">
        <v>928</v>
      </c>
      <c r="P459" s="632"/>
      <c r="Q459" s="39"/>
      <c r="R459" s="39"/>
      <c r="S459" s="632"/>
      <c r="T459" s="39">
        <v>1292010.3800000001</v>
      </c>
      <c r="U459" s="39">
        <v>-160.56</v>
      </c>
      <c r="V459" s="39"/>
      <c r="W459" s="39"/>
      <c r="X459" s="39">
        <v>1311229.98</v>
      </c>
      <c r="Y459" s="40">
        <v>973.2</v>
      </c>
      <c r="Z459" s="40">
        <v>0</v>
      </c>
      <c r="AA459" s="39">
        <v>1354770.23</v>
      </c>
      <c r="AB459" s="40">
        <v>1</v>
      </c>
      <c r="AC459" s="40">
        <v>1</v>
      </c>
      <c r="AD459" s="40">
        <v>3.4409999999999998</v>
      </c>
      <c r="AE459" s="40">
        <v>3.0280800000000001</v>
      </c>
      <c r="AF459" s="39">
        <v>65438.53</v>
      </c>
      <c r="AG459" s="39"/>
      <c r="AH459" s="39"/>
      <c r="AI459" s="39"/>
    </row>
    <row r="460" spans="1:35" ht="12.75" x14ac:dyDescent="0.2">
      <c r="A460" s="15">
        <v>168</v>
      </c>
      <c r="B460" s="16" t="s">
        <v>460</v>
      </c>
      <c r="C460" s="633" t="s">
        <v>461</v>
      </c>
      <c r="D460" s="633"/>
      <c r="E460" s="633"/>
      <c r="F460" s="633"/>
      <c r="G460" s="633"/>
      <c r="H460" s="633"/>
      <c r="I460" s="633"/>
      <c r="J460" s="24" t="s">
        <v>102</v>
      </c>
      <c r="K460" s="39">
        <v>103.05</v>
      </c>
      <c r="L460" s="39">
        <v>510.28</v>
      </c>
      <c r="M460" s="39">
        <v>16453.52</v>
      </c>
      <c r="N460" s="39">
        <v>514.66999999999996</v>
      </c>
      <c r="O460" s="39">
        <v>26.95</v>
      </c>
      <c r="P460" s="632">
        <v>20076.96</v>
      </c>
      <c r="Q460" s="39">
        <v>266.26</v>
      </c>
      <c r="R460" s="39"/>
      <c r="S460" s="632"/>
      <c r="T460" s="39"/>
      <c r="U460" s="39"/>
      <c r="V460" s="39"/>
      <c r="W460" s="39">
        <v>20644.27</v>
      </c>
      <c r="X460" s="39">
        <v>20620.2</v>
      </c>
      <c r="Y460" s="39">
        <v>21304.91</v>
      </c>
      <c r="Z460" s="39">
        <v>0</v>
      </c>
      <c r="AA460" s="39">
        <v>21304.91</v>
      </c>
      <c r="AB460" s="40">
        <v>1</v>
      </c>
      <c r="AC460" s="40">
        <v>1</v>
      </c>
      <c r="AD460" s="40">
        <v>1</v>
      </c>
      <c r="AE460" s="40">
        <v>1</v>
      </c>
      <c r="AF460" s="39">
        <v>16453.52</v>
      </c>
      <c r="AG460" s="39"/>
      <c r="AH460" s="39"/>
      <c r="AI460" s="39"/>
    </row>
    <row r="461" spans="1:35" ht="12.75" x14ac:dyDescent="0.2">
      <c r="A461" s="16"/>
      <c r="B461" s="16"/>
      <c r="C461" s="633"/>
      <c r="D461" s="633"/>
      <c r="E461" s="633"/>
      <c r="F461" s="633"/>
      <c r="G461" s="633"/>
      <c r="H461" s="633"/>
      <c r="I461" s="633"/>
      <c r="J461" s="23" t="s">
        <v>342</v>
      </c>
      <c r="K461" s="39">
        <v>694.46</v>
      </c>
      <c r="L461" s="39">
        <v>88.67</v>
      </c>
      <c r="M461" s="39">
        <v>1306.04</v>
      </c>
      <c r="N461" s="39">
        <v>547.33000000000004</v>
      </c>
      <c r="O461" s="39">
        <v>23.71</v>
      </c>
      <c r="P461" s="632"/>
      <c r="Q461" s="39"/>
      <c r="R461" s="39"/>
      <c r="S461" s="632"/>
      <c r="T461" s="39">
        <v>20343.219999999998</v>
      </c>
      <c r="U461" s="39">
        <v>-4.0999999999999996</v>
      </c>
      <c r="V461" s="39"/>
      <c r="W461" s="39"/>
      <c r="X461" s="39">
        <v>20644.27</v>
      </c>
      <c r="Y461" s="40">
        <v>24.87</v>
      </c>
      <c r="Z461" s="40">
        <v>0</v>
      </c>
      <c r="AA461" s="39">
        <v>21329.78</v>
      </c>
      <c r="AB461" s="40">
        <v>1</v>
      </c>
      <c r="AC461" s="40">
        <v>1</v>
      </c>
      <c r="AD461" s="40">
        <v>3.4409999999999998</v>
      </c>
      <c r="AE461" s="40">
        <v>3.0280800000000001</v>
      </c>
      <c r="AF461" s="39">
        <v>1306.04</v>
      </c>
      <c r="AG461" s="39"/>
      <c r="AH461" s="39"/>
      <c r="AI461" s="39"/>
    </row>
    <row r="462" spans="1:35" ht="12.75" x14ac:dyDescent="0.2">
      <c r="A462" s="15">
        <v>169</v>
      </c>
      <c r="B462" s="16" t="s">
        <v>466</v>
      </c>
      <c r="C462" s="633" t="s">
        <v>467</v>
      </c>
      <c r="D462" s="633"/>
      <c r="E462" s="633"/>
      <c r="F462" s="633"/>
      <c r="G462" s="633"/>
      <c r="H462" s="633"/>
      <c r="I462" s="633"/>
      <c r="J462" s="24" t="s">
        <v>306</v>
      </c>
      <c r="K462" s="39">
        <v>609.04999999999995</v>
      </c>
      <c r="L462" s="39">
        <v>2859.05</v>
      </c>
      <c r="M462" s="39"/>
      <c r="N462" s="39">
        <v>3288.17</v>
      </c>
      <c r="O462" s="39">
        <v>172.16</v>
      </c>
      <c r="P462" s="632">
        <v>15258.86</v>
      </c>
      <c r="Q462" s="39">
        <v>1701.12</v>
      </c>
      <c r="R462" s="39"/>
      <c r="S462" s="632"/>
      <c r="T462" s="39">
        <v>1795.09</v>
      </c>
      <c r="U462" s="39"/>
      <c r="V462" s="39"/>
      <c r="W462" s="39">
        <v>19010.189999999999</v>
      </c>
      <c r="X462" s="39">
        <v>18856.41</v>
      </c>
      <c r="Y462" s="39">
        <v>19482.55</v>
      </c>
      <c r="Z462" s="39">
        <v>0</v>
      </c>
      <c r="AA462" s="39">
        <v>19482.55</v>
      </c>
      <c r="AB462" s="40">
        <v>1</v>
      </c>
      <c r="AC462" s="40">
        <v>1</v>
      </c>
      <c r="AD462" s="40">
        <v>1</v>
      </c>
      <c r="AE462" s="40">
        <v>1</v>
      </c>
      <c r="AF462" s="39"/>
      <c r="AG462" s="39"/>
      <c r="AH462" s="39"/>
      <c r="AI462" s="39"/>
    </row>
    <row r="463" spans="1:35" ht="12.75" x14ac:dyDescent="0.2">
      <c r="A463" s="16"/>
      <c r="B463" s="16"/>
      <c r="C463" s="633"/>
      <c r="D463" s="633"/>
      <c r="E463" s="633"/>
      <c r="F463" s="633"/>
      <c r="G463" s="633"/>
      <c r="H463" s="633"/>
      <c r="I463" s="633"/>
      <c r="J463" s="23" t="s">
        <v>489</v>
      </c>
      <c r="K463" s="39">
        <v>4380.46</v>
      </c>
      <c r="L463" s="39">
        <v>622.84</v>
      </c>
      <c r="M463" s="39">
        <v>910.71</v>
      </c>
      <c r="N463" s="39">
        <v>3496.81</v>
      </c>
      <c r="O463" s="39">
        <v>151.5</v>
      </c>
      <c r="P463" s="632"/>
      <c r="Q463" s="39"/>
      <c r="R463" s="39"/>
      <c r="S463" s="632"/>
      <c r="T463" s="39">
        <v>18755.07</v>
      </c>
      <c r="U463" s="39">
        <v>-26.21</v>
      </c>
      <c r="V463" s="39"/>
      <c r="W463" s="39"/>
      <c r="X463" s="39">
        <v>19010.189999999999</v>
      </c>
      <c r="Y463" s="40">
        <v>158.88999999999999</v>
      </c>
      <c r="Z463" s="40">
        <v>0</v>
      </c>
      <c r="AA463" s="39">
        <v>19641.439999999999</v>
      </c>
      <c r="AB463" s="40">
        <v>1</v>
      </c>
      <c r="AC463" s="40">
        <v>1</v>
      </c>
      <c r="AD463" s="40">
        <v>3.4409999999999998</v>
      </c>
      <c r="AE463" s="40">
        <v>3.0280800000000001</v>
      </c>
      <c r="AF463" s="39"/>
      <c r="AG463" s="39"/>
      <c r="AH463" s="39"/>
      <c r="AI463" s="39"/>
    </row>
    <row r="464" spans="1:35" ht="12.75" x14ac:dyDescent="0.2">
      <c r="A464" s="638" t="s">
        <v>490</v>
      </c>
      <c r="B464" s="638"/>
      <c r="C464" s="639" t="s">
        <v>491</v>
      </c>
      <c r="D464" s="639"/>
      <c r="E464" s="639"/>
      <c r="F464" s="639"/>
      <c r="G464" s="639"/>
      <c r="H464" s="639"/>
      <c r="I464" s="639"/>
      <c r="J464" s="21"/>
      <c r="K464" s="36">
        <v>-29.61</v>
      </c>
      <c r="L464" s="36">
        <v>-322.72000000000003</v>
      </c>
      <c r="M464" s="36">
        <v>26756.13</v>
      </c>
      <c r="N464" s="36">
        <v>-165.03</v>
      </c>
      <c r="O464" s="36">
        <v>-8.36</v>
      </c>
      <c r="P464" s="36">
        <v>28022.32</v>
      </c>
      <c r="Q464" s="36">
        <v>-82.61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28360.080000000002</v>
      </c>
      <c r="X464" s="36">
        <v>28367.55</v>
      </c>
      <c r="Y464" s="37">
        <v>29309.51</v>
      </c>
      <c r="Z464" s="37">
        <v>0</v>
      </c>
      <c r="AA464" s="37">
        <v>29309.51</v>
      </c>
      <c r="AB464" s="38"/>
      <c r="AC464" s="38"/>
      <c r="AD464" s="38"/>
      <c r="AE464" s="38"/>
      <c r="AF464" s="36">
        <v>26756.13</v>
      </c>
      <c r="AG464" s="36">
        <v>0</v>
      </c>
      <c r="AH464" s="36">
        <v>0</v>
      </c>
      <c r="AI464" s="36">
        <v>0</v>
      </c>
    </row>
    <row r="465" spans="1:35" ht="12.75" x14ac:dyDescent="0.2">
      <c r="A465" s="638"/>
      <c r="B465" s="638"/>
      <c r="C465" s="639"/>
      <c r="D465" s="639"/>
      <c r="E465" s="639"/>
      <c r="F465" s="639"/>
      <c r="G465" s="639"/>
      <c r="H465" s="639"/>
      <c r="I465" s="639"/>
      <c r="J465" s="21"/>
      <c r="K465" s="36">
        <v>-183.39</v>
      </c>
      <c r="L465" s="36">
        <v>-59.59</v>
      </c>
      <c r="M465" s="36">
        <v>2124.41</v>
      </c>
      <c r="N465" s="36">
        <v>-171.36</v>
      </c>
      <c r="O465" s="36">
        <v>-7.36</v>
      </c>
      <c r="P465" s="36"/>
      <c r="Q465" s="36">
        <v>0</v>
      </c>
      <c r="R465" s="36">
        <v>0</v>
      </c>
      <c r="S465" s="36"/>
      <c r="T465" s="36">
        <v>27939.71</v>
      </c>
      <c r="U465" s="36">
        <v>1.27</v>
      </c>
      <c r="V465" s="36">
        <v>0</v>
      </c>
      <c r="W465" s="36">
        <v>0</v>
      </c>
      <c r="X465" s="36">
        <v>28360.080000000002</v>
      </c>
      <c r="Y465" s="37">
        <v>-7.72</v>
      </c>
      <c r="Z465" s="37">
        <v>0</v>
      </c>
      <c r="AA465" s="37">
        <v>29301.79</v>
      </c>
      <c r="AB465" s="38"/>
      <c r="AC465" s="38"/>
      <c r="AD465" s="38"/>
      <c r="AE465" s="38"/>
      <c r="AF465" s="36">
        <v>2124.41</v>
      </c>
      <c r="AG465" s="36">
        <v>0</v>
      </c>
      <c r="AH465" s="36"/>
      <c r="AI465" s="36"/>
    </row>
    <row r="466" spans="1:35" ht="12.75" x14ac:dyDescent="0.2">
      <c r="A466" s="15">
        <v>170</v>
      </c>
      <c r="B466" s="16" t="s">
        <v>460</v>
      </c>
      <c r="C466" s="633" t="s">
        <v>461</v>
      </c>
      <c r="D466" s="633"/>
      <c r="E466" s="633"/>
      <c r="F466" s="633"/>
      <c r="G466" s="633"/>
      <c r="H466" s="633"/>
      <c r="I466" s="633"/>
      <c r="J466" s="22" t="s">
        <v>144</v>
      </c>
      <c r="K466" s="39">
        <v>-29.61</v>
      </c>
      <c r="L466" s="39">
        <v>-322.72000000000003</v>
      </c>
      <c r="M466" s="39">
        <v>26756.13</v>
      </c>
      <c r="N466" s="39">
        <v>-165.03</v>
      </c>
      <c r="O466" s="39">
        <v>-8.36</v>
      </c>
      <c r="P466" s="632">
        <v>28022.32</v>
      </c>
      <c r="Q466" s="39">
        <v>-82.61</v>
      </c>
      <c r="R466" s="39"/>
      <c r="S466" s="632"/>
      <c r="T466" s="39"/>
      <c r="U466" s="39"/>
      <c r="V466" s="39"/>
      <c r="W466" s="39">
        <v>28360.080000000002</v>
      </c>
      <c r="X466" s="39">
        <v>28367.55</v>
      </c>
      <c r="Y466" s="39">
        <v>29309.51</v>
      </c>
      <c r="Z466" s="39">
        <v>0</v>
      </c>
      <c r="AA466" s="39">
        <v>29309.51</v>
      </c>
      <c r="AB466" s="40">
        <v>1</v>
      </c>
      <c r="AC466" s="40">
        <v>1</v>
      </c>
      <c r="AD466" s="40">
        <v>1</v>
      </c>
      <c r="AE466" s="40">
        <v>1</v>
      </c>
      <c r="AF466" s="39">
        <v>26756.13</v>
      </c>
      <c r="AG466" s="39"/>
      <c r="AH466" s="39"/>
      <c r="AI466" s="39"/>
    </row>
    <row r="467" spans="1:35" ht="12.75" x14ac:dyDescent="0.2">
      <c r="A467" s="16"/>
      <c r="B467" s="16"/>
      <c r="C467" s="633"/>
      <c r="D467" s="633"/>
      <c r="E467" s="633"/>
      <c r="F467" s="633"/>
      <c r="G467" s="633"/>
      <c r="H467" s="633"/>
      <c r="I467" s="633"/>
      <c r="J467" s="23" t="s">
        <v>419</v>
      </c>
      <c r="K467" s="39">
        <v>-183.39</v>
      </c>
      <c r="L467" s="39">
        <v>-59.59</v>
      </c>
      <c r="M467" s="39">
        <v>2124.41</v>
      </c>
      <c r="N467" s="39">
        <v>-171.36</v>
      </c>
      <c r="O467" s="39">
        <v>-7.36</v>
      </c>
      <c r="P467" s="632"/>
      <c r="Q467" s="39"/>
      <c r="R467" s="39"/>
      <c r="S467" s="632"/>
      <c r="T467" s="39">
        <v>27939.71</v>
      </c>
      <c r="U467" s="39">
        <v>1.27</v>
      </c>
      <c r="V467" s="39"/>
      <c r="W467" s="39"/>
      <c r="X467" s="39">
        <v>28360.080000000002</v>
      </c>
      <c r="Y467" s="40">
        <v>-7.72</v>
      </c>
      <c r="Z467" s="40">
        <v>0</v>
      </c>
      <c r="AA467" s="39">
        <v>29301.79</v>
      </c>
      <c r="AB467" s="40">
        <v>1</v>
      </c>
      <c r="AC467" s="40">
        <v>1</v>
      </c>
      <c r="AD467" s="40">
        <v>3.4409999999999998</v>
      </c>
      <c r="AE467" s="40">
        <v>3.0280800000000001</v>
      </c>
      <c r="AF467" s="39">
        <v>2124.41</v>
      </c>
      <c r="AG467" s="39"/>
      <c r="AH467" s="39"/>
      <c r="AI467" s="39"/>
    </row>
    <row r="468" spans="1:35" ht="12.75" x14ac:dyDescent="0.2">
      <c r="A468" s="635" t="s">
        <v>492</v>
      </c>
      <c r="B468" s="635"/>
      <c r="C468" s="637" t="s">
        <v>493</v>
      </c>
      <c r="D468" s="637"/>
      <c r="E468" s="637"/>
      <c r="F468" s="637"/>
      <c r="G468" s="637"/>
      <c r="H468" s="637"/>
      <c r="I468" s="637"/>
      <c r="J468" s="20"/>
      <c r="K468" s="33">
        <v>7961.380000000001</v>
      </c>
      <c r="L468" s="33">
        <v>320427.04000000004</v>
      </c>
      <c r="M468" s="33">
        <v>455034.9</v>
      </c>
      <c r="N468" s="33">
        <v>47825.339999999989</v>
      </c>
      <c r="O468" s="33">
        <v>2506.2000000000007</v>
      </c>
      <c r="P468" s="33">
        <v>975018.5</v>
      </c>
      <c r="Q468" s="33">
        <v>24763.540000000005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1014397.2200000002</v>
      </c>
      <c r="X468" s="33">
        <v>1012158.6500000001</v>
      </c>
      <c r="Y468" s="34">
        <v>1045768.0299999998</v>
      </c>
      <c r="Z468" s="34">
        <v>0</v>
      </c>
      <c r="AA468" s="34">
        <v>1045768.0299999998</v>
      </c>
      <c r="AB468" s="35"/>
      <c r="AC468" s="35"/>
      <c r="AD468" s="35"/>
      <c r="AE468" s="35"/>
      <c r="AF468" s="33">
        <v>455034.9</v>
      </c>
      <c r="AG468" s="33">
        <v>0</v>
      </c>
      <c r="AH468" s="33">
        <v>16390.740000000002</v>
      </c>
      <c r="AI468" s="33"/>
    </row>
    <row r="469" spans="1:35" ht="12.75" x14ac:dyDescent="0.2">
      <c r="A469" s="635"/>
      <c r="B469" s="635"/>
      <c r="C469" s="637"/>
      <c r="D469" s="637"/>
      <c r="E469" s="637"/>
      <c r="F469" s="637"/>
      <c r="G469" s="637"/>
      <c r="H469" s="637"/>
      <c r="I469" s="637"/>
      <c r="J469" s="20"/>
      <c r="K469" s="33">
        <v>57152.88</v>
      </c>
      <c r="L469" s="33">
        <v>15681.039999999997</v>
      </c>
      <c r="M469" s="33">
        <v>39092.890000000007</v>
      </c>
      <c r="N469" s="33">
        <v>50773.789999999994</v>
      </c>
      <c r="O469" s="33">
        <v>2205.46</v>
      </c>
      <c r="P469" s="33"/>
      <c r="Q469" s="33">
        <v>0</v>
      </c>
      <c r="R469" s="33">
        <v>0</v>
      </c>
      <c r="S469" s="33"/>
      <c r="T469" s="33">
        <v>999782.04000000027</v>
      </c>
      <c r="U469" s="33">
        <v>-381.56999999999982</v>
      </c>
      <c r="V469" s="33">
        <v>0</v>
      </c>
      <c r="W469" s="33">
        <v>0</v>
      </c>
      <c r="X469" s="33">
        <v>1014397.2200000002</v>
      </c>
      <c r="Y469" s="34">
        <v>2312.8999999999996</v>
      </c>
      <c r="Z469" s="34">
        <v>0</v>
      </c>
      <c r="AA469" s="34">
        <v>1048080.9300000002</v>
      </c>
      <c r="AB469" s="35"/>
      <c r="AC469" s="35"/>
      <c r="AD469" s="35"/>
      <c r="AE469" s="35"/>
      <c r="AF469" s="33">
        <v>28556.04</v>
      </c>
      <c r="AG469" s="33">
        <v>0</v>
      </c>
      <c r="AH469" s="33">
        <v>0</v>
      </c>
      <c r="AI469" s="33"/>
    </row>
    <row r="470" spans="1:35" ht="12.75" x14ac:dyDescent="0.2">
      <c r="A470" s="638" t="s">
        <v>494</v>
      </c>
      <c r="B470" s="638"/>
      <c r="C470" s="639" t="s">
        <v>495</v>
      </c>
      <c r="D470" s="639"/>
      <c r="E470" s="639"/>
      <c r="F470" s="639"/>
      <c r="G470" s="639"/>
      <c r="H470" s="639"/>
      <c r="I470" s="639"/>
      <c r="J470" s="21"/>
      <c r="K470" s="36">
        <v>4941.1099999999997</v>
      </c>
      <c r="L470" s="36">
        <v>41466.199999999997</v>
      </c>
      <c r="M470" s="36">
        <v>229463.67</v>
      </c>
      <c r="N470" s="36">
        <v>29442.559999999998</v>
      </c>
      <c r="O470" s="36">
        <v>1541.72</v>
      </c>
      <c r="P470" s="36">
        <v>390552.2</v>
      </c>
      <c r="Q470" s="36">
        <v>15233.669999999998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411637.93000000005</v>
      </c>
      <c r="X470" s="36">
        <v>410260.86000000004</v>
      </c>
      <c r="Y470" s="37">
        <v>423883.83</v>
      </c>
      <c r="Z470" s="37">
        <v>0</v>
      </c>
      <c r="AA470" s="37">
        <v>423883.83</v>
      </c>
      <c r="AB470" s="38"/>
      <c r="AC470" s="38"/>
      <c r="AD470" s="38"/>
      <c r="AE470" s="38"/>
      <c r="AF470" s="36">
        <v>229463.67</v>
      </c>
      <c r="AG470" s="36">
        <v>0</v>
      </c>
      <c r="AH470" s="36">
        <v>0</v>
      </c>
      <c r="AI470" s="36">
        <v>0</v>
      </c>
    </row>
    <row r="471" spans="1:35" ht="12.75" x14ac:dyDescent="0.2">
      <c r="A471" s="638"/>
      <c r="B471" s="638"/>
      <c r="C471" s="639"/>
      <c r="D471" s="639"/>
      <c r="E471" s="639"/>
      <c r="F471" s="639"/>
      <c r="G471" s="639"/>
      <c r="H471" s="639"/>
      <c r="I471" s="639"/>
      <c r="J471" s="21"/>
      <c r="K471" s="36">
        <v>34778.61</v>
      </c>
      <c r="L471" s="36">
        <v>10026.31</v>
      </c>
      <c r="M471" s="36">
        <v>21204.030000000006</v>
      </c>
      <c r="N471" s="36">
        <v>31298.68</v>
      </c>
      <c r="O471" s="36">
        <v>1356.73</v>
      </c>
      <c r="P471" s="36"/>
      <c r="Q471" s="36">
        <v>0</v>
      </c>
      <c r="R471" s="36">
        <v>0</v>
      </c>
      <c r="S471" s="36"/>
      <c r="T471" s="36">
        <v>405785.87000000005</v>
      </c>
      <c r="U471" s="36">
        <v>-234.72</v>
      </c>
      <c r="V471" s="36">
        <v>0</v>
      </c>
      <c r="W471" s="36">
        <v>0</v>
      </c>
      <c r="X471" s="36">
        <v>411637.93000000005</v>
      </c>
      <c r="Y471" s="37">
        <v>1422.8</v>
      </c>
      <c r="Z471" s="37">
        <v>0</v>
      </c>
      <c r="AA471" s="37">
        <v>425306.63</v>
      </c>
      <c r="AB471" s="38"/>
      <c r="AC471" s="38"/>
      <c r="AD471" s="38"/>
      <c r="AE471" s="38"/>
      <c r="AF471" s="36">
        <v>13950.02</v>
      </c>
      <c r="AG471" s="36">
        <v>0</v>
      </c>
      <c r="AH471" s="36"/>
      <c r="AI471" s="36"/>
    </row>
    <row r="472" spans="1:35" ht="12.75" x14ac:dyDescent="0.2">
      <c r="A472" s="15">
        <v>171</v>
      </c>
      <c r="B472" s="16" t="s">
        <v>496</v>
      </c>
      <c r="C472" s="633" t="s">
        <v>497</v>
      </c>
      <c r="D472" s="633"/>
      <c r="E472" s="633"/>
      <c r="F472" s="633"/>
      <c r="G472" s="633"/>
      <c r="H472" s="633"/>
      <c r="I472" s="633"/>
      <c r="J472" s="24" t="s">
        <v>156</v>
      </c>
      <c r="K472" s="39">
        <v>391.34</v>
      </c>
      <c r="L472" s="39">
        <v>4611.7700000000004</v>
      </c>
      <c r="M472" s="39">
        <v>725.47</v>
      </c>
      <c r="N472" s="39">
        <v>1887.66</v>
      </c>
      <c r="O472" s="39">
        <v>99</v>
      </c>
      <c r="P472" s="632">
        <v>18263.93</v>
      </c>
      <c r="Q472" s="39">
        <v>978.25</v>
      </c>
      <c r="R472" s="39"/>
      <c r="S472" s="632"/>
      <c r="T472" s="39"/>
      <c r="U472" s="39"/>
      <c r="V472" s="39"/>
      <c r="W472" s="39">
        <v>19515.740000000002</v>
      </c>
      <c r="X472" s="39">
        <v>19427.32</v>
      </c>
      <c r="Y472" s="39">
        <v>20072.419999999998</v>
      </c>
      <c r="Z472" s="39">
        <v>0</v>
      </c>
      <c r="AA472" s="39">
        <v>20072.419999999998</v>
      </c>
      <c r="AB472" s="40">
        <v>1</v>
      </c>
      <c r="AC472" s="40">
        <v>1</v>
      </c>
      <c r="AD472" s="40">
        <v>1</v>
      </c>
      <c r="AE472" s="40">
        <v>1</v>
      </c>
      <c r="AF472" s="39">
        <v>725.47</v>
      </c>
      <c r="AG472" s="39"/>
      <c r="AH472" s="39"/>
      <c r="AI472" s="39"/>
    </row>
    <row r="473" spans="1:35" ht="12.75" x14ac:dyDescent="0.2">
      <c r="A473" s="16"/>
      <c r="B473" s="16"/>
      <c r="C473" s="633"/>
      <c r="D473" s="633"/>
      <c r="E473" s="633"/>
      <c r="F473" s="633"/>
      <c r="G473" s="633"/>
      <c r="H473" s="633"/>
      <c r="I473" s="633"/>
      <c r="J473" s="23" t="s">
        <v>498</v>
      </c>
      <c r="K473" s="39">
        <v>1566.29</v>
      </c>
      <c r="L473" s="39">
        <v>1310.91</v>
      </c>
      <c r="M473" s="39">
        <v>7291.21</v>
      </c>
      <c r="N473" s="39">
        <v>1995.41</v>
      </c>
      <c r="O473" s="39">
        <v>87.12</v>
      </c>
      <c r="P473" s="632"/>
      <c r="Q473" s="39"/>
      <c r="R473" s="39"/>
      <c r="S473" s="632"/>
      <c r="T473" s="39">
        <v>19242.18</v>
      </c>
      <c r="U473" s="39">
        <v>-15.07</v>
      </c>
      <c r="V473" s="39"/>
      <c r="W473" s="39"/>
      <c r="X473" s="39">
        <v>19515.740000000002</v>
      </c>
      <c r="Y473" s="40">
        <v>91.36</v>
      </c>
      <c r="Z473" s="40">
        <v>0</v>
      </c>
      <c r="AA473" s="39">
        <v>20163.78</v>
      </c>
      <c r="AB473" s="40">
        <v>1</v>
      </c>
      <c r="AC473" s="40">
        <v>1</v>
      </c>
      <c r="AD473" s="40">
        <v>3.4409999999999998</v>
      </c>
      <c r="AE473" s="40">
        <v>3.0280800000000001</v>
      </c>
      <c r="AF473" s="39">
        <v>37.200000000000003</v>
      </c>
      <c r="AG473" s="39"/>
      <c r="AH473" s="39"/>
      <c r="AI473" s="39"/>
    </row>
    <row r="474" spans="1:35" ht="12.75" x14ac:dyDescent="0.2">
      <c r="A474" s="15">
        <v>172</v>
      </c>
      <c r="B474" s="16" t="s">
        <v>499</v>
      </c>
      <c r="C474" s="633" t="s">
        <v>500</v>
      </c>
      <c r="D474" s="633"/>
      <c r="E474" s="633"/>
      <c r="F474" s="633"/>
      <c r="G474" s="633"/>
      <c r="H474" s="633"/>
      <c r="I474" s="633"/>
      <c r="J474" s="24" t="s">
        <v>306</v>
      </c>
      <c r="K474" s="39">
        <v>266.24</v>
      </c>
      <c r="L474" s="39">
        <v>2619.1</v>
      </c>
      <c r="M474" s="39">
        <v>64271.08</v>
      </c>
      <c r="N474" s="39">
        <v>1765.92</v>
      </c>
      <c r="O474" s="39">
        <v>92.46</v>
      </c>
      <c r="P474" s="632">
        <v>76224.58</v>
      </c>
      <c r="Q474" s="39">
        <v>913.59</v>
      </c>
      <c r="R474" s="39"/>
      <c r="S474" s="632"/>
      <c r="T474" s="39"/>
      <c r="U474" s="39"/>
      <c r="V474" s="39"/>
      <c r="W474" s="39">
        <v>78281.16</v>
      </c>
      <c r="X474" s="39">
        <v>78198.570000000007</v>
      </c>
      <c r="Y474" s="39">
        <v>80795.199999999997</v>
      </c>
      <c r="Z474" s="39">
        <v>0</v>
      </c>
      <c r="AA474" s="39">
        <v>80795.199999999997</v>
      </c>
      <c r="AB474" s="40">
        <v>1</v>
      </c>
      <c r="AC474" s="40">
        <v>1</v>
      </c>
      <c r="AD474" s="40">
        <v>1</v>
      </c>
      <c r="AE474" s="40">
        <v>1</v>
      </c>
      <c r="AF474" s="39">
        <v>64271.08</v>
      </c>
      <c r="AG474" s="39"/>
      <c r="AH474" s="39"/>
      <c r="AI474" s="39"/>
    </row>
    <row r="475" spans="1:35" ht="12.75" x14ac:dyDescent="0.2">
      <c r="A475" s="16"/>
      <c r="B475" s="16"/>
      <c r="C475" s="633"/>
      <c r="D475" s="633"/>
      <c r="E475" s="633"/>
      <c r="F475" s="633"/>
      <c r="G475" s="633"/>
      <c r="H475" s="633"/>
      <c r="I475" s="633"/>
      <c r="J475" s="23" t="s">
        <v>501</v>
      </c>
      <c r="K475" s="39">
        <v>2155.62</v>
      </c>
      <c r="L475" s="39">
        <v>531.41</v>
      </c>
      <c r="M475" s="39">
        <v>3361.07</v>
      </c>
      <c r="N475" s="39">
        <v>1877.96</v>
      </c>
      <c r="O475" s="39">
        <v>81.37</v>
      </c>
      <c r="P475" s="632"/>
      <c r="Q475" s="39"/>
      <c r="R475" s="39"/>
      <c r="S475" s="632"/>
      <c r="T475" s="39">
        <v>77138.17</v>
      </c>
      <c r="U475" s="39">
        <v>-14.08</v>
      </c>
      <c r="V475" s="39"/>
      <c r="W475" s="39"/>
      <c r="X475" s="39">
        <v>78281.16</v>
      </c>
      <c r="Y475" s="40">
        <v>85.33</v>
      </c>
      <c r="Z475" s="40">
        <v>0</v>
      </c>
      <c r="AA475" s="39">
        <v>80880.53</v>
      </c>
      <c r="AB475" s="40">
        <v>1</v>
      </c>
      <c r="AC475" s="40">
        <v>1</v>
      </c>
      <c r="AD475" s="40">
        <v>3.4409999999999998</v>
      </c>
      <c r="AE475" s="40">
        <v>3.0280800000000001</v>
      </c>
      <c r="AF475" s="39">
        <v>3361.07</v>
      </c>
      <c r="AG475" s="39"/>
      <c r="AH475" s="39"/>
      <c r="AI475" s="39"/>
    </row>
    <row r="476" spans="1:35" ht="12.75" x14ac:dyDescent="0.2">
      <c r="A476" s="15">
        <v>173</v>
      </c>
      <c r="B476" s="16" t="s">
        <v>502</v>
      </c>
      <c r="C476" s="633" t="s">
        <v>503</v>
      </c>
      <c r="D476" s="633"/>
      <c r="E476" s="633"/>
      <c r="F476" s="633"/>
      <c r="G476" s="633"/>
      <c r="H476" s="633"/>
      <c r="I476" s="633"/>
      <c r="J476" s="24" t="s">
        <v>102</v>
      </c>
      <c r="K476" s="39">
        <v>113.46</v>
      </c>
      <c r="L476" s="39">
        <v>736.16</v>
      </c>
      <c r="M476" s="39">
        <v>30817.1</v>
      </c>
      <c r="N476" s="39">
        <v>707.59</v>
      </c>
      <c r="O476" s="39">
        <v>37.049999999999997</v>
      </c>
      <c r="P476" s="632">
        <v>36243.1</v>
      </c>
      <c r="Q476" s="39">
        <v>366.07</v>
      </c>
      <c r="R476" s="39"/>
      <c r="S476" s="632"/>
      <c r="T476" s="39"/>
      <c r="U476" s="39"/>
      <c r="V476" s="39"/>
      <c r="W476" s="39">
        <v>37152.67</v>
      </c>
      <c r="X476" s="39">
        <v>37119.58</v>
      </c>
      <c r="Y476" s="39">
        <v>38352.160000000003</v>
      </c>
      <c r="Z476" s="39">
        <v>0</v>
      </c>
      <c r="AA476" s="39">
        <v>38352.160000000003</v>
      </c>
      <c r="AB476" s="40">
        <v>1</v>
      </c>
      <c r="AC476" s="40">
        <v>1</v>
      </c>
      <c r="AD476" s="40">
        <v>1</v>
      </c>
      <c r="AE476" s="40">
        <v>1</v>
      </c>
      <c r="AF476" s="39">
        <v>30817.1</v>
      </c>
      <c r="AG476" s="39"/>
      <c r="AH476" s="39"/>
      <c r="AI476" s="39"/>
    </row>
    <row r="477" spans="1:35" ht="12.75" x14ac:dyDescent="0.2">
      <c r="A477" s="16"/>
      <c r="B477" s="16"/>
      <c r="C477" s="633"/>
      <c r="D477" s="633"/>
      <c r="E477" s="633"/>
      <c r="F477" s="633"/>
      <c r="G477" s="633"/>
      <c r="H477" s="633"/>
      <c r="I477" s="633"/>
      <c r="J477" s="23" t="s">
        <v>504</v>
      </c>
      <c r="K477" s="39">
        <v>925.07</v>
      </c>
      <c r="L477" s="39">
        <v>151.6</v>
      </c>
      <c r="M477" s="39">
        <v>2235.0500000000002</v>
      </c>
      <c r="N477" s="39">
        <v>752.48</v>
      </c>
      <c r="O477" s="39">
        <v>32.6</v>
      </c>
      <c r="P477" s="632"/>
      <c r="Q477" s="39"/>
      <c r="R477" s="39"/>
      <c r="S477" s="632"/>
      <c r="T477" s="39">
        <v>36609.17</v>
      </c>
      <c r="U477" s="39">
        <v>-5.64</v>
      </c>
      <c r="V477" s="39"/>
      <c r="W477" s="39"/>
      <c r="X477" s="39">
        <v>37152.67</v>
      </c>
      <c r="Y477" s="40">
        <v>34.19</v>
      </c>
      <c r="Z477" s="40">
        <v>0</v>
      </c>
      <c r="AA477" s="39">
        <v>38386.35</v>
      </c>
      <c r="AB477" s="40">
        <v>1</v>
      </c>
      <c r="AC477" s="40">
        <v>1</v>
      </c>
      <c r="AD477" s="40">
        <v>3.4409999999999998</v>
      </c>
      <c r="AE477" s="40">
        <v>3.0280800000000001</v>
      </c>
      <c r="AF477" s="39">
        <v>2235.0500000000002</v>
      </c>
      <c r="AG477" s="39"/>
      <c r="AH477" s="39"/>
      <c r="AI477" s="39"/>
    </row>
    <row r="478" spans="1:35" ht="12.75" x14ac:dyDescent="0.2">
      <c r="A478" s="15">
        <v>174</v>
      </c>
      <c r="B478" s="16" t="s">
        <v>499</v>
      </c>
      <c r="C478" s="633" t="s">
        <v>500</v>
      </c>
      <c r="D478" s="633"/>
      <c r="E478" s="633"/>
      <c r="F478" s="633"/>
      <c r="G478" s="633"/>
      <c r="H478" s="633"/>
      <c r="I478" s="633"/>
      <c r="J478" s="24" t="s">
        <v>306</v>
      </c>
      <c r="K478" s="39">
        <v>491.29</v>
      </c>
      <c r="L478" s="39">
        <v>3013.68</v>
      </c>
      <c r="M478" s="39">
        <v>81807.11</v>
      </c>
      <c r="N478" s="39">
        <v>3240.82</v>
      </c>
      <c r="O478" s="39">
        <v>169.68</v>
      </c>
      <c r="P478" s="632">
        <v>100364.9</v>
      </c>
      <c r="Q478" s="39">
        <v>1676.63</v>
      </c>
      <c r="R478" s="39"/>
      <c r="S478" s="632"/>
      <c r="T478" s="39"/>
      <c r="U478" s="39"/>
      <c r="V478" s="39"/>
      <c r="W478" s="39">
        <v>103546.32</v>
      </c>
      <c r="X478" s="39">
        <v>103394.76</v>
      </c>
      <c r="Y478" s="39">
        <v>106828.05</v>
      </c>
      <c r="Z478" s="39">
        <v>0</v>
      </c>
      <c r="AA478" s="39">
        <v>106828.05</v>
      </c>
      <c r="AB478" s="40">
        <v>1</v>
      </c>
      <c r="AC478" s="40">
        <v>1</v>
      </c>
      <c r="AD478" s="40">
        <v>1</v>
      </c>
      <c r="AE478" s="40">
        <v>1</v>
      </c>
      <c r="AF478" s="39">
        <v>81807.11</v>
      </c>
      <c r="AG478" s="39"/>
      <c r="AH478" s="39"/>
      <c r="AI478" s="39"/>
    </row>
    <row r="479" spans="1:35" ht="12.75" x14ac:dyDescent="0.2">
      <c r="A479" s="16"/>
      <c r="B479" s="16"/>
      <c r="C479" s="633"/>
      <c r="D479" s="633"/>
      <c r="E479" s="633"/>
      <c r="F479" s="633"/>
      <c r="G479" s="633"/>
      <c r="H479" s="633"/>
      <c r="I479" s="633"/>
      <c r="J479" s="23" t="s">
        <v>505</v>
      </c>
      <c r="K479" s="39">
        <v>4236.26</v>
      </c>
      <c r="L479" s="39">
        <v>695</v>
      </c>
      <c r="M479" s="39">
        <v>4301.58</v>
      </c>
      <c r="N479" s="39">
        <v>3446.45</v>
      </c>
      <c r="O479" s="39">
        <v>149.32</v>
      </c>
      <c r="P479" s="632"/>
      <c r="Q479" s="39"/>
      <c r="R479" s="39"/>
      <c r="S479" s="632"/>
      <c r="T479" s="39">
        <v>102041.53</v>
      </c>
      <c r="U479" s="39">
        <v>-25.83</v>
      </c>
      <c r="V479" s="39"/>
      <c r="W479" s="39"/>
      <c r="X479" s="39">
        <v>103546.32</v>
      </c>
      <c r="Y479" s="40">
        <v>156.59</v>
      </c>
      <c r="Z479" s="40">
        <v>0</v>
      </c>
      <c r="AA479" s="39">
        <v>106984.64</v>
      </c>
      <c r="AB479" s="40">
        <v>1</v>
      </c>
      <c r="AC479" s="40">
        <v>1</v>
      </c>
      <c r="AD479" s="40">
        <v>3.4409999999999998</v>
      </c>
      <c r="AE479" s="40">
        <v>3.0280800000000001</v>
      </c>
      <c r="AF479" s="39">
        <v>4301.58</v>
      </c>
      <c r="AG479" s="39"/>
      <c r="AH479" s="39"/>
      <c r="AI479" s="39"/>
    </row>
    <row r="480" spans="1:35" ht="12.75" x14ac:dyDescent="0.2">
      <c r="A480" s="15">
        <v>175</v>
      </c>
      <c r="B480" s="16" t="s">
        <v>502</v>
      </c>
      <c r="C480" s="633" t="s">
        <v>503</v>
      </c>
      <c r="D480" s="633"/>
      <c r="E480" s="633"/>
      <c r="F480" s="633"/>
      <c r="G480" s="633"/>
      <c r="H480" s="633"/>
      <c r="I480" s="633"/>
      <c r="J480" s="24" t="s">
        <v>102</v>
      </c>
      <c r="K480" s="39">
        <v>96.91</v>
      </c>
      <c r="L480" s="39">
        <v>194.89</v>
      </c>
      <c r="M480" s="39">
        <v>22900.06</v>
      </c>
      <c r="N480" s="39">
        <v>564.27</v>
      </c>
      <c r="O480" s="39">
        <v>29.54</v>
      </c>
      <c r="P480" s="632">
        <v>26792.58</v>
      </c>
      <c r="Q480" s="39">
        <v>291.92</v>
      </c>
      <c r="R480" s="39"/>
      <c r="S480" s="632"/>
      <c r="T480" s="39"/>
      <c r="U480" s="39"/>
      <c r="V480" s="39"/>
      <c r="W480" s="39">
        <v>27486.27</v>
      </c>
      <c r="X480" s="39">
        <v>27459.88</v>
      </c>
      <c r="Y480" s="39">
        <v>28371.7</v>
      </c>
      <c r="Z480" s="39">
        <v>0</v>
      </c>
      <c r="AA480" s="39">
        <v>28371.7</v>
      </c>
      <c r="AB480" s="40">
        <v>1</v>
      </c>
      <c r="AC480" s="40">
        <v>1</v>
      </c>
      <c r="AD480" s="40">
        <v>1</v>
      </c>
      <c r="AE480" s="40">
        <v>1</v>
      </c>
      <c r="AF480" s="39">
        <v>22900.06</v>
      </c>
      <c r="AG480" s="39"/>
      <c r="AH480" s="39"/>
      <c r="AI480" s="39"/>
    </row>
    <row r="481" spans="1:35" ht="12.75" x14ac:dyDescent="0.2">
      <c r="A481" s="16"/>
      <c r="B481" s="16"/>
      <c r="C481" s="633"/>
      <c r="D481" s="633"/>
      <c r="E481" s="633"/>
      <c r="F481" s="633"/>
      <c r="G481" s="633"/>
      <c r="H481" s="633"/>
      <c r="I481" s="633"/>
      <c r="J481" s="23" t="s">
        <v>506</v>
      </c>
      <c r="K481" s="39">
        <v>816.88</v>
      </c>
      <c r="L481" s="39">
        <v>41.72</v>
      </c>
      <c r="M481" s="39">
        <v>1660.86</v>
      </c>
      <c r="N481" s="39">
        <v>600.08000000000004</v>
      </c>
      <c r="O481" s="39">
        <v>26</v>
      </c>
      <c r="P481" s="632"/>
      <c r="Q481" s="39"/>
      <c r="R481" s="39"/>
      <c r="S481" s="632"/>
      <c r="T481" s="39">
        <v>27084.5</v>
      </c>
      <c r="U481" s="39">
        <v>-4.5</v>
      </c>
      <c r="V481" s="39"/>
      <c r="W481" s="39"/>
      <c r="X481" s="39">
        <v>27486.27</v>
      </c>
      <c r="Y481" s="40">
        <v>27.27</v>
      </c>
      <c r="Z481" s="40">
        <v>0</v>
      </c>
      <c r="AA481" s="39">
        <v>28398.97</v>
      </c>
      <c r="AB481" s="40">
        <v>1</v>
      </c>
      <c r="AC481" s="40">
        <v>1</v>
      </c>
      <c r="AD481" s="40">
        <v>3.4409999999999998</v>
      </c>
      <c r="AE481" s="40">
        <v>3.0280800000000001</v>
      </c>
      <c r="AF481" s="39">
        <v>1660.86</v>
      </c>
      <c r="AG481" s="39"/>
      <c r="AH481" s="39"/>
      <c r="AI481" s="39"/>
    </row>
    <row r="482" spans="1:35" ht="12.75" x14ac:dyDescent="0.2">
      <c r="A482" s="15">
        <v>176</v>
      </c>
      <c r="B482" s="16" t="s">
        <v>507</v>
      </c>
      <c r="C482" s="633" t="s">
        <v>508</v>
      </c>
      <c r="D482" s="633"/>
      <c r="E482" s="633"/>
      <c r="F482" s="633"/>
      <c r="G482" s="633"/>
      <c r="H482" s="633"/>
      <c r="I482" s="633"/>
      <c r="J482" s="24" t="s">
        <v>509</v>
      </c>
      <c r="K482" s="39">
        <v>3581.87</v>
      </c>
      <c r="L482" s="39">
        <v>30290.6</v>
      </c>
      <c r="M482" s="39">
        <v>28942.85</v>
      </c>
      <c r="N482" s="39">
        <v>21276.3</v>
      </c>
      <c r="O482" s="39">
        <v>1113.99</v>
      </c>
      <c r="P482" s="632">
        <v>132663.10999999999</v>
      </c>
      <c r="Q482" s="39">
        <v>11007.21</v>
      </c>
      <c r="R482" s="39"/>
      <c r="S482" s="632"/>
      <c r="T482" s="39"/>
      <c r="U482" s="39"/>
      <c r="V482" s="39"/>
      <c r="W482" s="39">
        <v>145655.76999999999</v>
      </c>
      <c r="X482" s="39">
        <v>144660.75</v>
      </c>
      <c r="Y482" s="39">
        <v>149464.29999999999</v>
      </c>
      <c r="Z482" s="39">
        <v>0</v>
      </c>
      <c r="AA482" s="39">
        <v>149464.29999999999</v>
      </c>
      <c r="AB482" s="40">
        <v>1</v>
      </c>
      <c r="AC482" s="40">
        <v>1</v>
      </c>
      <c r="AD482" s="40">
        <v>1</v>
      </c>
      <c r="AE482" s="40">
        <v>1</v>
      </c>
      <c r="AF482" s="39">
        <v>28942.85</v>
      </c>
      <c r="AG482" s="39"/>
      <c r="AH482" s="39"/>
      <c r="AI482" s="39"/>
    </row>
    <row r="483" spans="1:35" ht="12.75" x14ac:dyDescent="0.2">
      <c r="A483" s="16"/>
      <c r="B483" s="16"/>
      <c r="C483" s="633"/>
      <c r="D483" s="633"/>
      <c r="E483" s="633"/>
      <c r="F483" s="633"/>
      <c r="G483" s="633"/>
      <c r="H483" s="633"/>
      <c r="I483" s="633"/>
      <c r="J483" s="23" t="s">
        <v>510</v>
      </c>
      <c r="K483" s="39">
        <v>25078.49</v>
      </c>
      <c r="L483" s="39">
        <v>7295.67</v>
      </c>
      <c r="M483" s="39">
        <v>2354.2600000000002</v>
      </c>
      <c r="N483" s="39">
        <v>22626.3</v>
      </c>
      <c r="O483" s="39">
        <v>980.32</v>
      </c>
      <c r="P483" s="632"/>
      <c r="Q483" s="39"/>
      <c r="R483" s="39"/>
      <c r="S483" s="632"/>
      <c r="T483" s="39">
        <v>143670.31999999998</v>
      </c>
      <c r="U483" s="39">
        <v>-169.6</v>
      </c>
      <c r="V483" s="39"/>
      <c r="W483" s="39"/>
      <c r="X483" s="39">
        <v>145655.76999999999</v>
      </c>
      <c r="Y483" s="40">
        <v>1028.06</v>
      </c>
      <c r="Z483" s="40">
        <v>0</v>
      </c>
      <c r="AA483" s="39">
        <v>150492.35999999999</v>
      </c>
      <c r="AB483" s="40">
        <v>1</v>
      </c>
      <c r="AC483" s="40">
        <v>1</v>
      </c>
      <c r="AD483" s="40">
        <v>3.4409999999999998</v>
      </c>
      <c r="AE483" s="40">
        <v>3.0280800000000001</v>
      </c>
      <c r="AF483" s="39">
        <v>2354.2600000000002</v>
      </c>
      <c r="AG483" s="39"/>
      <c r="AH483" s="39"/>
      <c r="AI483" s="39"/>
    </row>
    <row r="484" spans="1:35" ht="12.75" x14ac:dyDescent="0.2">
      <c r="A484" s="638" t="s">
        <v>511</v>
      </c>
      <c r="B484" s="638"/>
      <c r="C484" s="639" t="s">
        <v>512</v>
      </c>
      <c r="D484" s="639"/>
      <c r="E484" s="639"/>
      <c r="F484" s="639"/>
      <c r="G484" s="639"/>
      <c r="H484" s="639"/>
      <c r="I484" s="639"/>
      <c r="J484" s="21"/>
      <c r="K484" s="36">
        <v>8023.7800000000007</v>
      </c>
      <c r="L484" s="36">
        <v>319001.71000000002</v>
      </c>
      <c r="M484" s="36">
        <v>183635.22</v>
      </c>
      <c r="N484" s="36">
        <v>48790.400000000001</v>
      </c>
      <c r="O484" s="36">
        <v>2556.4700000000003</v>
      </c>
      <c r="P484" s="36">
        <v>681609.31</v>
      </c>
      <c r="Q484" s="36">
        <v>25260.050000000003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717083.19000000006</v>
      </c>
      <c r="X484" s="36">
        <v>714799.72</v>
      </c>
      <c r="Y484" s="37">
        <v>738535.09999999986</v>
      </c>
      <c r="Z484" s="37">
        <v>0</v>
      </c>
      <c r="AA484" s="37">
        <v>738535.09999999986</v>
      </c>
      <c r="AB484" s="38"/>
      <c r="AC484" s="38"/>
      <c r="AD484" s="38"/>
      <c r="AE484" s="38"/>
      <c r="AF484" s="36">
        <v>183635.22</v>
      </c>
      <c r="AG484" s="36">
        <v>0</v>
      </c>
      <c r="AH484" s="36">
        <v>16390.740000000002</v>
      </c>
      <c r="AI484" s="36">
        <v>0</v>
      </c>
    </row>
    <row r="485" spans="1:35" ht="12.75" x14ac:dyDescent="0.2">
      <c r="A485" s="638"/>
      <c r="B485" s="638"/>
      <c r="C485" s="639"/>
      <c r="D485" s="639"/>
      <c r="E485" s="639"/>
      <c r="F485" s="639"/>
      <c r="G485" s="639"/>
      <c r="H485" s="639"/>
      <c r="I485" s="639"/>
      <c r="J485" s="21"/>
      <c r="K485" s="36">
        <v>59216.329999999994</v>
      </c>
      <c r="L485" s="36">
        <v>15077.96</v>
      </c>
      <c r="M485" s="36">
        <v>14348.94</v>
      </c>
      <c r="N485" s="36">
        <v>51810.549999999996</v>
      </c>
      <c r="O485" s="36">
        <v>2249.69</v>
      </c>
      <c r="P485" s="36"/>
      <c r="Q485" s="36">
        <v>0</v>
      </c>
      <c r="R485" s="36">
        <v>0</v>
      </c>
      <c r="S485" s="36"/>
      <c r="T485" s="36">
        <v>706869.3600000001</v>
      </c>
      <c r="U485" s="36">
        <v>-389.22999999999996</v>
      </c>
      <c r="V485" s="36">
        <v>0</v>
      </c>
      <c r="W485" s="36">
        <v>0</v>
      </c>
      <c r="X485" s="36">
        <v>717083.19000000006</v>
      </c>
      <c r="Y485" s="37">
        <v>2359.2899999999995</v>
      </c>
      <c r="Z485" s="37">
        <v>0</v>
      </c>
      <c r="AA485" s="37">
        <v>740894.39</v>
      </c>
      <c r="AB485" s="38"/>
      <c r="AC485" s="38"/>
      <c r="AD485" s="38"/>
      <c r="AE485" s="38"/>
      <c r="AF485" s="36">
        <v>11066.1</v>
      </c>
      <c r="AG485" s="36">
        <v>0</v>
      </c>
      <c r="AH485" s="36"/>
      <c r="AI485" s="36"/>
    </row>
    <row r="486" spans="1:35" ht="12.75" x14ac:dyDescent="0.2">
      <c r="A486" s="15">
        <v>177</v>
      </c>
      <c r="B486" s="16" t="s">
        <v>513</v>
      </c>
      <c r="C486" s="633" t="s">
        <v>514</v>
      </c>
      <c r="D486" s="633"/>
      <c r="E486" s="633"/>
      <c r="F486" s="633"/>
      <c r="G486" s="633"/>
      <c r="H486" s="633"/>
      <c r="I486" s="633"/>
      <c r="J486" s="24" t="s">
        <v>156</v>
      </c>
      <c r="K486" s="39">
        <v>391.73</v>
      </c>
      <c r="L486" s="39">
        <v>3800.77</v>
      </c>
      <c r="M486" s="39">
        <v>1284.04</v>
      </c>
      <c r="N486" s="39">
        <v>1909.43</v>
      </c>
      <c r="O486" s="39">
        <v>100.27</v>
      </c>
      <c r="P486" s="632">
        <v>14359.58</v>
      </c>
      <c r="Q486" s="39">
        <v>990.8</v>
      </c>
      <c r="R486" s="39"/>
      <c r="S486" s="632"/>
      <c r="T486" s="39"/>
      <c r="U486" s="39"/>
      <c r="V486" s="39"/>
      <c r="W486" s="39">
        <v>15565.37</v>
      </c>
      <c r="X486" s="39">
        <v>15475.8</v>
      </c>
      <c r="Y486" s="39">
        <v>15989.68</v>
      </c>
      <c r="Z486" s="39">
        <v>0</v>
      </c>
      <c r="AA486" s="39">
        <v>15989.68</v>
      </c>
      <c r="AB486" s="40">
        <v>1</v>
      </c>
      <c r="AC486" s="40">
        <v>1</v>
      </c>
      <c r="AD486" s="40">
        <v>1</v>
      </c>
      <c r="AE486" s="40">
        <v>1</v>
      </c>
      <c r="AF486" s="39">
        <v>1284.04</v>
      </c>
      <c r="AG486" s="39"/>
      <c r="AH486" s="39"/>
      <c r="AI486" s="39"/>
    </row>
    <row r="487" spans="1:35" ht="12.75" x14ac:dyDescent="0.2">
      <c r="A487" s="16"/>
      <c r="B487" s="16"/>
      <c r="C487" s="633"/>
      <c r="D487" s="633"/>
      <c r="E487" s="633"/>
      <c r="F487" s="633"/>
      <c r="G487" s="633"/>
      <c r="H487" s="633"/>
      <c r="I487" s="633"/>
      <c r="J487" s="23" t="s">
        <v>515</v>
      </c>
      <c r="K487" s="39">
        <v>1818.84</v>
      </c>
      <c r="L487" s="39">
        <v>1095.28</v>
      </c>
      <c r="M487" s="39">
        <v>3348.68</v>
      </c>
      <c r="N487" s="39">
        <v>2009.31</v>
      </c>
      <c r="O487" s="39">
        <v>88.24</v>
      </c>
      <c r="P487" s="632"/>
      <c r="Q487" s="39"/>
      <c r="R487" s="39"/>
      <c r="S487" s="632"/>
      <c r="T487" s="39">
        <v>15350.38</v>
      </c>
      <c r="U487" s="39">
        <v>-15.27</v>
      </c>
      <c r="V487" s="39"/>
      <c r="W487" s="39"/>
      <c r="X487" s="39">
        <v>15565.37</v>
      </c>
      <c r="Y487" s="40">
        <v>92.54</v>
      </c>
      <c r="Z487" s="40">
        <v>0</v>
      </c>
      <c r="AA487" s="39">
        <v>16082.22</v>
      </c>
      <c r="AB487" s="40">
        <v>1</v>
      </c>
      <c r="AC487" s="40">
        <v>1</v>
      </c>
      <c r="AD487" s="40">
        <v>3.4409999999999998</v>
      </c>
      <c r="AE487" s="40">
        <v>3.0280800000000001</v>
      </c>
      <c r="AF487" s="39">
        <v>65.84</v>
      </c>
      <c r="AG487" s="39"/>
      <c r="AH487" s="39"/>
      <c r="AI487" s="39"/>
    </row>
    <row r="488" spans="1:35" ht="12.75" x14ac:dyDescent="0.2">
      <c r="A488" s="15">
        <v>178</v>
      </c>
      <c r="B488" s="16" t="s">
        <v>245</v>
      </c>
      <c r="C488" s="633" t="s">
        <v>246</v>
      </c>
      <c r="D488" s="633"/>
      <c r="E488" s="633"/>
      <c r="F488" s="633"/>
      <c r="G488" s="633"/>
      <c r="H488" s="633"/>
      <c r="I488" s="633"/>
      <c r="J488" s="24" t="s">
        <v>78</v>
      </c>
      <c r="K488" s="39">
        <v>2727.19</v>
      </c>
      <c r="L488" s="39">
        <v>281949.01</v>
      </c>
      <c r="M488" s="39">
        <v>47770.05</v>
      </c>
      <c r="N488" s="39">
        <v>17155.88</v>
      </c>
      <c r="O488" s="39">
        <v>897.5</v>
      </c>
      <c r="P488" s="632">
        <v>388401.28</v>
      </c>
      <c r="Q488" s="39">
        <v>8868.0499999999993</v>
      </c>
      <c r="R488" s="39"/>
      <c r="S488" s="632"/>
      <c r="T488" s="39"/>
      <c r="U488" s="39"/>
      <c r="V488" s="39"/>
      <c r="W488" s="39">
        <v>403091.73</v>
      </c>
      <c r="X488" s="39">
        <v>402290.08</v>
      </c>
      <c r="Y488" s="39">
        <v>415648.38</v>
      </c>
      <c r="Z488" s="39">
        <v>0</v>
      </c>
      <c r="AA488" s="39">
        <v>415648.38</v>
      </c>
      <c r="AB488" s="40">
        <v>1</v>
      </c>
      <c r="AC488" s="40">
        <v>1</v>
      </c>
      <c r="AD488" s="40">
        <v>1</v>
      </c>
      <c r="AE488" s="40">
        <v>1</v>
      </c>
      <c r="AF488" s="39">
        <v>47770.05</v>
      </c>
      <c r="AG488" s="39"/>
      <c r="AH488" s="39"/>
      <c r="AI488" s="39"/>
    </row>
    <row r="489" spans="1:35" ht="12.75" x14ac:dyDescent="0.2">
      <c r="A489" s="16"/>
      <c r="B489" s="16"/>
      <c r="C489" s="633"/>
      <c r="D489" s="633"/>
      <c r="E489" s="633"/>
      <c r="F489" s="633"/>
      <c r="G489" s="633"/>
      <c r="H489" s="633"/>
      <c r="I489" s="633"/>
      <c r="J489" s="23" t="s">
        <v>516</v>
      </c>
      <c r="K489" s="39">
        <v>19264.36</v>
      </c>
      <c r="L489" s="39">
        <v>6818.13</v>
      </c>
      <c r="M489" s="39">
        <v>2342.23</v>
      </c>
      <c r="N489" s="39">
        <v>18232.45</v>
      </c>
      <c r="O489" s="39">
        <v>789.8</v>
      </c>
      <c r="P489" s="632"/>
      <c r="Q489" s="39"/>
      <c r="R489" s="39"/>
      <c r="S489" s="632"/>
      <c r="T489" s="39">
        <v>397269.33</v>
      </c>
      <c r="U489" s="39">
        <v>-136.63999999999999</v>
      </c>
      <c r="V489" s="39"/>
      <c r="W489" s="39"/>
      <c r="X489" s="39">
        <v>403091.73</v>
      </c>
      <c r="Y489" s="40">
        <v>828.27</v>
      </c>
      <c r="Z489" s="40">
        <v>0</v>
      </c>
      <c r="AA489" s="39">
        <v>416476.65</v>
      </c>
      <c r="AB489" s="40">
        <v>1</v>
      </c>
      <c r="AC489" s="40">
        <v>1</v>
      </c>
      <c r="AD489" s="40">
        <v>3.4409999999999998</v>
      </c>
      <c r="AE489" s="40">
        <v>3.0280800000000001</v>
      </c>
      <c r="AF489" s="39">
        <v>2342.23</v>
      </c>
      <c r="AG489" s="39"/>
      <c r="AH489" s="39"/>
      <c r="AI489" s="39"/>
    </row>
    <row r="490" spans="1:35" ht="12.75" x14ac:dyDescent="0.2">
      <c r="A490" s="15">
        <v>179</v>
      </c>
      <c r="B490" s="16" t="s">
        <v>517</v>
      </c>
      <c r="C490" s="633" t="s">
        <v>518</v>
      </c>
      <c r="D490" s="633"/>
      <c r="E490" s="633"/>
      <c r="F490" s="633"/>
      <c r="G490" s="633"/>
      <c r="H490" s="633"/>
      <c r="I490" s="633"/>
      <c r="J490" s="24" t="s">
        <v>309</v>
      </c>
      <c r="K490" s="39">
        <v>19.149999999999999</v>
      </c>
      <c r="L490" s="39">
        <v>84.11</v>
      </c>
      <c r="M490" s="39">
        <v>47.08</v>
      </c>
      <c r="N490" s="39">
        <v>80.180000000000007</v>
      </c>
      <c r="O490" s="39">
        <v>4.2</v>
      </c>
      <c r="P490" s="632">
        <v>415.83</v>
      </c>
      <c r="Q490" s="39">
        <v>41.48</v>
      </c>
      <c r="R490" s="39"/>
      <c r="S490" s="632"/>
      <c r="T490" s="39"/>
      <c r="U490" s="39"/>
      <c r="V490" s="39"/>
      <c r="W490" s="39">
        <v>463.53</v>
      </c>
      <c r="X490" s="39">
        <v>459.78</v>
      </c>
      <c r="Y490" s="39">
        <v>475.05</v>
      </c>
      <c r="Z490" s="39">
        <v>0</v>
      </c>
      <c r="AA490" s="39">
        <v>475.05</v>
      </c>
      <c r="AB490" s="40">
        <v>1</v>
      </c>
      <c r="AC490" s="40">
        <v>1</v>
      </c>
      <c r="AD490" s="40">
        <v>1</v>
      </c>
      <c r="AE490" s="40">
        <v>1</v>
      </c>
      <c r="AF490" s="39">
        <v>47.08</v>
      </c>
      <c r="AG490" s="39"/>
      <c r="AH490" s="39"/>
      <c r="AI490" s="39"/>
    </row>
    <row r="491" spans="1:35" ht="12.75" x14ac:dyDescent="0.2">
      <c r="A491" s="16"/>
      <c r="B491" s="16"/>
      <c r="C491" s="633"/>
      <c r="D491" s="633"/>
      <c r="E491" s="633"/>
      <c r="F491" s="633"/>
      <c r="G491" s="633"/>
      <c r="H491" s="633"/>
      <c r="I491" s="633"/>
      <c r="J491" s="23" t="s">
        <v>237</v>
      </c>
      <c r="K491" s="39">
        <v>107.56</v>
      </c>
      <c r="L491" s="39">
        <v>14.44</v>
      </c>
      <c r="M491" s="39">
        <v>3.74</v>
      </c>
      <c r="N491" s="39">
        <v>85.27</v>
      </c>
      <c r="O491" s="39">
        <v>3.69</v>
      </c>
      <c r="P491" s="632"/>
      <c r="Q491" s="39"/>
      <c r="R491" s="39"/>
      <c r="S491" s="632"/>
      <c r="T491" s="39">
        <v>457.31</v>
      </c>
      <c r="U491" s="39">
        <v>-0.64</v>
      </c>
      <c r="V491" s="39"/>
      <c r="W491" s="39"/>
      <c r="X491" s="39">
        <v>463.53</v>
      </c>
      <c r="Y491" s="40">
        <v>3.87</v>
      </c>
      <c r="Z491" s="40">
        <v>0</v>
      </c>
      <c r="AA491" s="39">
        <v>478.92</v>
      </c>
      <c r="AB491" s="40">
        <v>1</v>
      </c>
      <c r="AC491" s="40">
        <v>1</v>
      </c>
      <c r="AD491" s="40">
        <v>3.4409999999999998</v>
      </c>
      <c r="AE491" s="40">
        <v>3.0280800000000001</v>
      </c>
      <c r="AF491" s="39">
        <v>3.74</v>
      </c>
      <c r="AG491" s="39"/>
      <c r="AH491" s="39"/>
      <c r="AI491" s="39"/>
    </row>
    <row r="492" spans="1:35" ht="12.75" x14ac:dyDescent="0.2">
      <c r="A492" s="15">
        <v>180</v>
      </c>
      <c r="B492" s="16" t="s">
        <v>519</v>
      </c>
      <c r="C492" s="633" t="s">
        <v>520</v>
      </c>
      <c r="D492" s="633"/>
      <c r="E492" s="633"/>
      <c r="F492" s="633"/>
      <c r="G492" s="633"/>
      <c r="H492" s="633"/>
      <c r="I492" s="633"/>
      <c r="J492" s="24" t="s">
        <v>102</v>
      </c>
      <c r="K492" s="39">
        <v>35.82</v>
      </c>
      <c r="L492" s="39">
        <v>0.56999999999999995</v>
      </c>
      <c r="M492" s="39">
        <v>2701.96</v>
      </c>
      <c r="N492" s="39">
        <v>194.8</v>
      </c>
      <c r="O492" s="39">
        <v>10.199999999999999</v>
      </c>
      <c r="P492" s="632">
        <v>3548.48</v>
      </c>
      <c r="Q492" s="39">
        <v>100.78</v>
      </c>
      <c r="R492" s="39"/>
      <c r="S492" s="632"/>
      <c r="T492" s="39"/>
      <c r="U492" s="39"/>
      <c r="V492" s="39"/>
      <c r="W492" s="39">
        <v>3702.45</v>
      </c>
      <c r="X492" s="39">
        <v>3693.33</v>
      </c>
      <c r="Y492" s="39">
        <v>3815.97</v>
      </c>
      <c r="Z492" s="39">
        <v>0</v>
      </c>
      <c r="AA492" s="39">
        <v>3815.97</v>
      </c>
      <c r="AB492" s="40">
        <v>1</v>
      </c>
      <c r="AC492" s="40">
        <v>1</v>
      </c>
      <c r="AD492" s="40">
        <v>1</v>
      </c>
      <c r="AE492" s="40">
        <v>1</v>
      </c>
      <c r="AF492" s="39">
        <v>2701.96</v>
      </c>
      <c r="AG492" s="39"/>
      <c r="AH492" s="39"/>
      <c r="AI492" s="39"/>
    </row>
    <row r="493" spans="1:35" ht="12.75" x14ac:dyDescent="0.2">
      <c r="A493" s="16"/>
      <c r="B493" s="16"/>
      <c r="C493" s="633"/>
      <c r="D493" s="633"/>
      <c r="E493" s="633"/>
      <c r="F493" s="633"/>
      <c r="G493" s="633"/>
      <c r="H493" s="633"/>
      <c r="I493" s="633"/>
      <c r="J493" s="23" t="s">
        <v>521</v>
      </c>
      <c r="K493" s="39">
        <v>296.42</v>
      </c>
      <c r="L493" s="39"/>
      <c r="M493" s="39">
        <v>128.38</v>
      </c>
      <c r="N493" s="39">
        <v>207.17</v>
      </c>
      <c r="O493" s="39">
        <v>8.98</v>
      </c>
      <c r="P493" s="632"/>
      <c r="Q493" s="39"/>
      <c r="R493" s="39"/>
      <c r="S493" s="632"/>
      <c r="T493" s="39">
        <v>3649.26</v>
      </c>
      <c r="U493" s="39">
        <v>-1.55</v>
      </c>
      <c r="V493" s="39"/>
      <c r="W493" s="39"/>
      <c r="X493" s="39">
        <v>3702.45</v>
      </c>
      <c r="Y493" s="40">
        <v>9.42</v>
      </c>
      <c r="Z493" s="40">
        <v>0</v>
      </c>
      <c r="AA493" s="39">
        <v>3825.39</v>
      </c>
      <c r="AB493" s="40">
        <v>1</v>
      </c>
      <c r="AC493" s="40">
        <v>1</v>
      </c>
      <c r="AD493" s="40">
        <v>3.4409999999999998</v>
      </c>
      <c r="AE493" s="40">
        <v>3.0280800000000001</v>
      </c>
      <c r="AF493" s="39">
        <v>128.38</v>
      </c>
      <c r="AG493" s="39"/>
      <c r="AH493" s="39"/>
      <c r="AI493" s="39"/>
    </row>
    <row r="494" spans="1:35" ht="12.75" x14ac:dyDescent="0.2">
      <c r="A494" s="15">
        <v>181</v>
      </c>
      <c r="B494" s="16" t="s">
        <v>513</v>
      </c>
      <c r="C494" s="633" t="s">
        <v>514</v>
      </c>
      <c r="D494" s="633"/>
      <c r="E494" s="633"/>
      <c r="F494" s="633"/>
      <c r="G494" s="633"/>
      <c r="H494" s="633"/>
      <c r="I494" s="633"/>
      <c r="J494" s="24" t="s">
        <v>156</v>
      </c>
      <c r="K494" s="39">
        <v>75.39</v>
      </c>
      <c r="L494" s="39">
        <v>2183.66</v>
      </c>
      <c r="M494" s="39">
        <v>2286.85</v>
      </c>
      <c r="N494" s="39">
        <v>511.39</v>
      </c>
      <c r="O494" s="39">
        <v>27.31</v>
      </c>
      <c r="P494" s="632">
        <v>5946.19</v>
      </c>
      <c r="Q494" s="39">
        <v>269.85000000000002</v>
      </c>
      <c r="R494" s="39"/>
      <c r="S494" s="632"/>
      <c r="T494" s="39"/>
      <c r="U494" s="39"/>
      <c r="V494" s="39"/>
      <c r="W494" s="39">
        <v>6305.12</v>
      </c>
      <c r="X494" s="39">
        <v>6280.73</v>
      </c>
      <c r="Y494" s="39">
        <v>6489.29</v>
      </c>
      <c r="Z494" s="39">
        <v>0</v>
      </c>
      <c r="AA494" s="39">
        <v>6489.29</v>
      </c>
      <c r="AB494" s="40">
        <v>1</v>
      </c>
      <c r="AC494" s="40">
        <v>1</v>
      </c>
      <c r="AD494" s="40">
        <v>1</v>
      </c>
      <c r="AE494" s="40">
        <v>1</v>
      </c>
      <c r="AF494" s="39">
        <v>2286.85</v>
      </c>
      <c r="AG494" s="39"/>
      <c r="AH494" s="39"/>
      <c r="AI494" s="39"/>
    </row>
    <row r="495" spans="1:35" ht="12.75" x14ac:dyDescent="0.2">
      <c r="A495" s="16"/>
      <c r="B495" s="16"/>
      <c r="C495" s="633"/>
      <c r="D495" s="633"/>
      <c r="E495" s="633"/>
      <c r="F495" s="633"/>
      <c r="G495" s="633"/>
      <c r="H495" s="633"/>
      <c r="I495" s="633"/>
      <c r="J495" s="23" t="s">
        <v>522</v>
      </c>
      <c r="K495" s="39">
        <v>289.76</v>
      </c>
      <c r="L495" s="39">
        <v>503.92</v>
      </c>
      <c r="M495" s="39">
        <v>117.24</v>
      </c>
      <c r="N495" s="39">
        <v>505.95</v>
      </c>
      <c r="O495" s="39">
        <v>24.03</v>
      </c>
      <c r="P495" s="632"/>
      <c r="Q495" s="39"/>
      <c r="R495" s="39"/>
      <c r="S495" s="632"/>
      <c r="T495" s="39">
        <v>6216.04</v>
      </c>
      <c r="U495" s="39">
        <v>-4.16</v>
      </c>
      <c r="V495" s="39"/>
      <c r="W495" s="39"/>
      <c r="X495" s="39">
        <v>6305.12</v>
      </c>
      <c r="Y495" s="40">
        <v>25.2</v>
      </c>
      <c r="Z495" s="40">
        <v>0</v>
      </c>
      <c r="AA495" s="39">
        <v>6514.49</v>
      </c>
      <c r="AB495" s="40">
        <v>1</v>
      </c>
      <c r="AC495" s="40">
        <v>1</v>
      </c>
      <c r="AD495" s="40">
        <v>3.4409999999999998</v>
      </c>
      <c r="AE495" s="40">
        <v>3.0280800000000001</v>
      </c>
      <c r="AF495" s="39">
        <v>117.24</v>
      </c>
      <c r="AG495" s="39"/>
      <c r="AH495" s="39"/>
      <c r="AI495" s="39"/>
    </row>
    <row r="496" spans="1:35" ht="12.75" x14ac:dyDescent="0.2">
      <c r="A496" s="15">
        <v>182</v>
      </c>
      <c r="B496" s="16" t="s">
        <v>245</v>
      </c>
      <c r="C496" s="633" t="s">
        <v>246</v>
      </c>
      <c r="D496" s="633"/>
      <c r="E496" s="633"/>
      <c r="F496" s="633"/>
      <c r="G496" s="633"/>
      <c r="H496" s="633"/>
      <c r="I496" s="633"/>
      <c r="J496" s="24" t="s">
        <v>78</v>
      </c>
      <c r="K496" s="39">
        <v>954.91</v>
      </c>
      <c r="L496" s="39">
        <v>530.88</v>
      </c>
      <c r="M496" s="39">
        <v>59935.03</v>
      </c>
      <c r="N496" s="39">
        <v>4673.1499999999996</v>
      </c>
      <c r="O496" s="39">
        <v>244.68</v>
      </c>
      <c r="P496" s="632">
        <v>80480.75</v>
      </c>
      <c r="Q496" s="39">
        <v>2417.63</v>
      </c>
      <c r="R496" s="39"/>
      <c r="S496" s="632"/>
      <c r="T496" s="39"/>
      <c r="U496" s="39"/>
      <c r="V496" s="39"/>
      <c r="W496" s="39">
        <v>84104.61</v>
      </c>
      <c r="X496" s="39">
        <v>83886.06</v>
      </c>
      <c r="Y496" s="39">
        <v>86671.55</v>
      </c>
      <c r="Z496" s="39">
        <v>0</v>
      </c>
      <c r="AA496" s="39">
        <v>86671.55</v>
      </c>
      <c r="AB496" s="40">
        <v>1</v>
      </c>
      <c r="AC496" s="40">
        <v>1</v>
      </c>
      <c r="AD496" s="40">
        <v>1</v>
      </c>
      <c r="AE496" s="40">
        <v>1</v>
      </c>
      <c r="AF496" s="39">
        <v>59935.03</v>
      </c>
      <c r="AG496" s="39"/>
      <c r="AH496" s="39"/>
      <c r="AI496" s="39"/>
    </row>
    <row r="497" spans="1:35" ht="12.75" x14ac:dyDescent="0.2">
      <c r="A497" s="16"/>
      <c r="B497" s="16"/>
      <c r="C497" s="633"/>
      <c r="D497" s="633"/>
      <c r="E497" s="633"/>
      <c r="F497" s="633"/>
      <c r="G497" s="633"/>
      <c r="H497" s="633"/>
      <c r="I497" s="633"/>
      <c r="J497" s="23" t="s">
        <v>523</v>
      </c>
      <c r="K497" s="39">
        <v>7082.69</v>
      </c>
      <c r="L497" s="39">
        <v>28</v>
      </c>
      <c r="M497" s="39">
        <v>2829.34</v>
      </c>
      <c r="N497" s="39">
        <v>4969.66</v>
      </c>
      <c r="O497" s="39">
        <v>215.32</v>
      </c>
      <c r="P497" s="632"/>
      <c r="Q497" s="39"/>
      <c r="R497" s="39"/>
      <c r="S497" s="632"/>
      <c r="T497" s="39">
        <v>82898.38</v>
      </c>
      <c r="U497" s="39">
        <v>-37.25</v>
      </c>
      <c r="V497" s="39"/>
      <c r="W497" s="39"/>
      <c r="X497" s="39">
        <v>84104.61</v>
      </c>
      <c r="Y497" s="40">
        <v>225.81</v>
      </c>
      <c r="Z497" s="40">
        <v>0</v>
      </c>
      <c r="AA497" s="39">
        <v>86897.36</v>
      </c>
      <c r="AB497" s="40">
        <v>1</v>
      </c>
      <c r="AC497" s="40">
        <v>1</v>
      </c>
      <c r="AD497" s="40">
        <v>3.4409999999999998</v>
      </c>
      <c r="AE497" s="40">
        <v>3.0280800000000001</v>
      </c>
      <c r="AF497" s="39">
        <v>2829.34</v>
      </c>
      <c r="AG497" s="39"/>
      <c r="AH497" s="39"/>
      <c r="AI497" s="39"/>
    </row>
    <row r="498" spans="1:35" ht="12.75" x14ac:dyDescent="0.2">
      <c r="A498" s="15">
        <v>183</v>
      </c>
      <c r="B498" s="16" t="s">
        <v>524</v>
      </c>
      <c r="C498" s="633" t="s">
        <v>525</v>
      </c>
      <c r="D498" s="633"/>
      <c r="E498" s="633"/>
      <c r="F498" s="633"/>
      <c r="G498" s="633"/>
      <c r="H498" s="633"/>
      <c r="I498" s="633"/>
      <c r="J498" s="24" t="s">
        <v>102</v>
      </c>
      <c r="K498" s="39">
        <v>12.76</v>
      </c>
      <c r="L498" s="39">
        <v>21.09</v>
      </c>
      <c r="M498" s="39">
        <v>35.39</v>
      </c>
      <c r="N498" s="39">
        <v>48.37</v>
      </c>
      <c r="O498" s="39">
        <v>4.33</v>
      </c>
      <c r="P498" s="632">
        <v>283.08999999999997</v>
      </c>
      <c r="Q498" s="39">
        <v>42.79</v>
      </c>
      <c r="R498" s="39"/>
      <c r="S498" s="632"/>
      <c r="T498" s="39"/>
      <c r="U498" s="39"/>
      <c r="V498" s="39"/>
      <c r="W498" s="39">
        <v>330.11</v>
      </c>
      <c r="X498" s="39">
        <v>326.24</v>
      </c>
      <c r="Y498" s="39">
        <v>337.07</v>
      </c>
      <c r="Z498" s="39">
        <v>0</v>
      </c>
      <c r="AA498" s="39">
        <v>337.07</v>
      </c>
      <c r="AB498" s="40">
        <v>1</v>
      </c>
      <c r="AC498" s="40">
        <v>1</v>
      </c>
      <c r="AD498" s="40">
        <v>1</v>
      </c>
      <c r="AE498" s="40">
        <v>1</v>
      </c>
      <c r="AF498" s="39">
        <v>35.39</v>
      </c>
      <c r="AG498" s="39"/>
      <c r="AH498" s="39">
        <v>16390.740000000002</v>
      </c>
      <c r="AI498" s="39"/>
    </row>
    <row r="499" spans="1:35" ht="12.75" x14ac:dyDescent="0.2">
      <c r="A499" s="16"/>
      <c r="B499" s="16"/>
      <c r="C499" s="633"/>
      <c r="D499" s="633"/>
      <c r="E499" s="633"/>
      <c r="F499" s="633"/>
      <c r="G499" s="633"/>
      <c r="H499" s="633"/>
      <c r="I499" s="633"/>
      <c r="J499" s="23" t="s">
        <v>237</v>
      </c>
      <c r="K499" s="39">
        <v>121.31</v>
      </c>
      <c r="L499" s="39">
        <v>4.53</v>
      </c>
      <c r="M499" s="39">
        <v>1.85</v>
      </c>
      <c r="N499" s="39">
        <v>46.94</v>
      </c>
      <c r="O499" s="39">
        <v>3.81</v>
      </c>
      <c r="P499" s="632"/>
      <c r="Q499" s="39"/>
      <c r="R499" s="39"/>
      <c r="S499" s="632"/>
      <c r="T499" s="39">
        <v>325.88</v>
      </c>
      <c r="U499" s="39">
        <v>-0.66</v>
      </c>
      <c r="V499" s="39"/>
      <c r="W499" s="39"/>
      <c r="X499" s="39">
        <v>330.11</v>
      </c>
      <c r="Y499" s="40">
        <v>4</v>
      </c>
      <c r="Z499" s="40">
        <v>0</v>
      </c>
      <c r="AA499" s="39">
        <v>341.07</v>
      </c>
      <c r="AB499" s="40">
        <v>1</v>
      </c>
      <c r="AC499" s="40">
        <v>1</v>
      </c>
      <c r="AD499" s="40">
        <v>3.4409999999999998</v>
      </c>
      <c r="AE499" s="40">
        <v>3.0280800000000001</v>
      </c>
      <c r="AF499" s="39">
        <v>1.85</v>
      </c>
      <c r="AG499" s="39"/>
      <c r="AH499" s="39"/>
      <c r="AI499" s="39"/>
    </row>
    <row r="500" spans="1:35" ht="12.75" x14ac:dyDescent="0.2">
      <c r="A500" s="15">
        <v>184</v>
      </c>
      <c r="B500" s="16" t="s">
        <v>517</v>
      </c>
      <c r="C500" s="633" t="s">
        <v>518</v>
      </c>
      <c r="D500" s="633"/>
      <c r="E500" s="633"/>
      <c r="F500" s="633"/>
      <c r="G500" s="633"/>
      <c r="H500" s="633"/>
      <c r="I500" s="633"/>
      <c r="J500" s="24" t="s">
        <v>309</v>
      </c>
      <c r="K500" s="39">
        <v>54.17</v>
      </c>
      <c r="L500" s="39">
        <v>30.3</v>
      </c>
      <c r="M500" s="39">
        <v>44.91</v>
      </c>
      <c r="N500" s="39">
        <v>353.13</v>
      </c>
      <c r="O500" s="39">
        <v>18.489999999999998</v>
      </c>
      <c r="P500" s="632">
        <v>1372.32</v>
      </c>
      <c r="Q500" s="39">
        <v>182.69</v>
      </c>
      <c r="R500" s="39"/>
      <c r="S500" s="632"/>
      <c r="T500" s="39"/>
      <c r="U500" s="39"/>
      <c r="V500" s="39"/>
      <c r="W500" s="39">
        <v>1575.52</v>
      </c>
      <c r="X500" s="39">
        <v>1559</v>
      </c>
      <c r="Y500" s="39">
        <v>1610.77</v>
      </c>
      <c r="Z500" s="39">
        <v>0</v>
      </c>
      <c r="AA500" s="39">
        <v>1610.77</v>
      </c>
      <c r="AB500" s="40">
        <v>1</v>
      </c>
      <c r="AC500" s="40">
        <v>1</v>
      </c>
      <c r="AD500" s="40">
        <v>1</v>
      </c>
      <c r="AE500" s="40">
        <v>1</v>
      </c>
      <c r="AF500" s="39">
        <v>44.91</v>
      </c>
      <c r="AG500" s="39"/>
      <c r="AH500" s="39"/>
      <c r="AI500" s="39"/>
    </row>
    <row r="501" spans="1:35" ht="12.75" x14ac:dyDescent="0.2">
      <c r="A501" s="16"/>
      <c r="B501" s="16"/>
      <c r="C501" s="633"/>
      <c r="D501" s="633"/>
      <c r="E501" s="633"/>
      <c r="F501" s="633"/>
      <c r="G501" s="633"/>
      <c r="H501" s="633"/>
      <c r="I501" s="633"/>
      <c r="J501" s="23" t="s">
        <v>526</v>
      </c>
      <c r="K501" s="39">
        <v>530.76</v>
      </c>
      <c r="L501" s="39">
        <v>6.57</v>
      </c>
      <c r="M501" s="39">
        <v>2.92</v>
      </c>
      <c r="N501" s="39">
        <v>375.54</v>
      </c>
      <c r="O501" s="39">
        <v>16.27</v>
      </c>
      <c r="P501" s="632"/>
      <c r="Q501" s="39"/>
      <c r="R501" s="39"/>
      <c r="S501" s="632"/>
      <c r="T501" s="39">
        <v>1555.01</v>
      </c>
      <c r="U501" s="39">
        <v>-2.82</v>
      </c>
      <c r="V501" s="39"/>
      <c r="W501" s="39"/>
      <c r="X501" s="39">
        <v>1575.52</v>
      </c>
      <c r="Y501" s="40">
        <v>17.07</v>
      </c>
      <c r="Z501" s="40">
        <v>0</v>
      </c>
      <c r="AA501" s="39">
        <v>1627.84</v>
      </c>
      <c r="AB501" s="40">
        <v>1</v>
      </c>
      <c r="AC501" s="40">
        <v>1</v>
      </c>
      <c r="AD501" s="40">
        <v>3.4409999999999998</v>
      </c>
      <c r="AE501" s="40">
        <v>3.0280800000000001</v>
      </c>
      <c r="AF501" s="39">
        <v>2.92</v>
      </c>
      <c r="AG501" s="39"/>
      <c r="AH501" s="39"/>
      <c r="AI501" s="39"/>
    </row>
    <row r="502" spans="1:35" ht="12.75" x14ac:dyDescent="0.2">
      <c r="A502" s="15">
        <v>185</v>
      </c>
      <c r="B502" s="16" t="s">
        <v>527</v>
      </c>
      <c r="C502" s="633" t="s">
        <v>528</v>
      </c>
      <c r="D502" s="633"/>
      <c r="E502" s="633"/>
      <c r="F502" s="633"/>
      <c r="G502" s="633"/>
      <c r="H502" s="633"/>
      <c r="I502" s="633"/>
      <c r="J502" s="24" t="s">
        <v>156</v>
      </c>
      <c r="K502" s="39">
        <v>3323.29</v>
      </c>
      <c r="L502" s="39">
        <v>26405.29</v>
      </c>
      <c r="M502" s="39">
        <v>65118.23</v>
      </c>
      <c r="N502" s="39">
        <v>21128.2</v>
      </c>
      <c r="O502" s="39">
        <v>1106.24</v>
      </c>
      <c r="P502" s="632">
        <v>168813.76</v>
      </c>
      <c r="Q502" s="39">
        <v>10930.59</v>
      </c>
      <c r="R502" s="39"/>
      <c r="S502" s="632"/>
      <c r="T502" s="39"/>
      <c r="U502" s="39"/>
      <c r="V502" s="39"/>
      <c r="W502" s="39">
        <v>182272.09</v>
      </c>
      <c r="X502" s="39">
        <v>181283.99</v>
      </c>
      <c r="Y502" s="39">
        <v>187303.64</v>
      </c>
      <c r="Z502" s="39">
        <v>0</v>
      </c>
      <c r="AA502" s="39">
        <v>187303.64</v>
      </c>
      <c r="AB502" s="40">
        <v>1</v>
      </c>
      <c r="AC502" s="40">
        <v>1</v>
      </c>
      <c r="AD502" s="40">
        <v>1</v>
      </c>
      <c r="AE502" s="40">
        <v>1</v>
      </c>
      <c r="AF502" s="39">
        <v>65118.23</v>
      </c>
      <c r="AG502" s="39"/>
      <c r="AH502" s="39"/>
      <c r="AI502" s="39"/>
    </row>
    <row r="503" spans="1:35" ht="12.75" x14ac:dyDescent="0.2">
      <c r="A503" s="16"/>
      <c r="B503" s="16"/>
      <c r="C503" s="633"/>
      <c r="D503" s="633"/>
      <c r="E503" s="633"/>
      <c r="F503" s="633"/>
      <c r="G503" s="633"/>
      <c r="H503" s="633"/>
      <c r="I503" s="633"/>
      <c r="J503" s="23" t="s">
        <v>529</v>
      </c>
      <c r="K503" s="39">
        <v>26410.03</v>
      </c>
      <c r="L503" s="39">
        <v>5738.77</v>
      </c>
      <c r="M503" s="39">
        <v>5203.4799999999996</v>
      </c>
      <c r="N503" s="39">
        <v>22468.799999999999</v>
      </c>
      <c r="O503" s="39">
        <v>973.49</v>
      </c>
      <c r="P503" s="632"/>
      <c r="Q503" s="39"/>
      <c r="R503" s="39"/>
      <c r="S503" s="632"/>
      <c r="T503" s="39">
        <v>179744.35</v>
      </c>
      <c r="U503" s="39">
        <v>-168.43</v>
      </c>
      <c r="V503" s="39"/>
      <c r="W503" s="39"/>
      <c r="X503" s="39">
        <v>182272.09</v>
      </c>
      <c r="Y503" s="40">
        <v>1020.91</v>
      </c>
      <c r="Z503" s="40">
        <v>0</v>
      </c>
      <c r="AA503" s="39">
        <v>188324.55</v>
      </c>
      <c r="AB503" s="40">
        <v>1</v>
      </c>
      <c r="AC503" s="40">
        <v>1</v>
      </c>
      <c r="AD503" s="40">
        <v>3.4409999999999998</v>
      </c>
      <c r="AE503" s="40">
        <v>3.0280800000000001</v>
      </c>
      <c r="AF503" s="39">
        <v>5203.4799999999996</v>
      </c>
      <c r="AG503" s="39"/>
      <c r="AH503" s="39"/>
      <c r="AI503" s="39"/>
    </row>
    <row r="504" spans="1:35" ht="12.75" x14ac:dyDescent="0.2">
      <c r="A504" s="15">
        <v>186</v>
      </c>
      <c r="B504" s="16" t="s">
        <v>527</v>
      </c>
      <c r="C504" s="633" t="s">
        <v>528</v>
      </c>
      <c r="D504" s="633"/>
      <c r="E504" s="633"/>
      <c r="F504" s="633"/>
      <c r="G504" s="633"/>
      <c r="H504" s="633"/>
      <c r="I504" s="633"/>
      <c r="J504" s="24" t="s">
        <v>156</v>
      </c>
      <c r="K504" s="39">
        <v>429.37</v>
      </c>
      <c r="L504" s="39">
        <v>3996.03</v>
      </c>
      <c r="M504" s="39">
        <v>4411.68</v>
      </c>
      <c r="N504" s="39">
        <v>2735.87</v>
      </c>
      <c r="O504" s="39">
        <v>143.25</v>
      </c>
      <c r="P504" s="632">
        <v>17988.03</v>
      </c>
      <c r="Q504" s="39">
        <v>1415.39</v>
      </c>
      <c r="R504" s="39"/>
      <c r="S504" s="632"/>
      <c r="T504" s="39"/>
      <c r="U504" s="39"/>
      <c r="V504" s="39"/>
      <c r="W504" s="39">
        <v>19672.66</v>
      </c>
      <c r="X504" s="39">
        <v>19544.71</v>
      </c>
      <c r="Y504" s="39">
        <v>20193.7</v>
      </c>
      <c r="Z504" s="39">
        <v>0</v>
      </c>
      <c r="AA504" s="39">
        <v>20193.7</v>
      </c>
      <c r="AB504" s="40">
        <v>1</v>
      </c>
      <c r="AC504" s="40">
        <v>1</v>
      </c>
      <c r="AD504" s="40">
        <v>1</v>
      </c>
      <c r="AE504" s="40">
        <v>1</v>
      </c>
      <c r="AF504" s="39">
        <v>4411.68</v>
      </c>
      <c r="AG504" s="39"/>
      <c r="AH504" s="39"/>
      <c r="AI504" s="39"/>
    </row>
    <row r="505" spans="1:35" ht="12.75" x14ac:dyDescent="0.2">
      <c r="A505" s="16"/>
      <c r="B505" s="16"/>
      <c r="C505" s="633"/>
      <c r="D505" s="633"/>
      <c r="E505" s="633"/>
      <c r="F505" s="633"/>
      <c r="G505" s="633"/>
      <c r="H505" s="633"/>
      <c r="I505" s="633"/>
      <c r="J505" s="23" t="s">
        <v>530</v>
      </c>
      <c r="K505" s="39">
        <v>3294.6</v>
      </c>
      <c r="L505" s="39">
        <v>868.32</v>
      </c>
      <c r="M505" s="39">
        <v>371.08</v>
      </c>
      <c r="N505" s="39">
        <v>2909.46</v>
      </c>
      <c r="O505" s="39">
        <v>126.06</v>
      </c>
      <c r="P505" s="632"/>
      <c r="Q505" s="39"/>
      <c r="R505" s="39"/>
      <c r="S505" s="632"/>
      <c r="T505" s="39">
        <v>19403.419999999998</v>
      </c>
      <c r="U505" s="39">
        <v>-21.81</v>
      </c>
      <c r="V505" s="39"/>
      <c r="W505" s="39"/>
      <c r="X505" s="39">
        <v>19672.66</v>
      </c>
      <c r="Y505" s="40">
        <v>132.19999999999999</v>
      </c>
      <c r="Z505" s="40">
        <v>0</v>
      </c>
      <c r="AA505" s="39">
        <v>20325.900000000001</v>
      </c>
      <c r="AB505" s="40">
        <v>1</v>
      </c>
      <c r="AC505" s="40">
        <v>1</v>
      </c>
      <c r="AD505" s="40">
        <v>3.4409999999999998</v>
      </c>
      <c r="AE505" s="40">
        <v>3.0280800000000001</v>
      </c>
      <c r="AF505" s="39">
        <v>371.08</v>
      </c>
      <c r="AG505" s="39"/>
      <c r="AH505" s="39"/>
      <c r="AI505" s="39"/>
    </row>
    <row r="506" spans="1:35" ht="12.75" x14ac:dyDescent="0.2">
      <c r="A506" s="638" t="s">
        <v>531</v>
      </c>
      <c r="B506" s="638"/>
      <c r="C506" s="639" t="s">
        <v>532</v>
      </c>
      <c r="D506" s="639"/>
      <c r="E506" s="639"/>
      <c r="F506" s="639"/>
      <c r="G506" s="639"/>
      <c r="H506" s="639"/>
      <c r="I506" s="639"/>
      <c r="J506" s="21"/>
      <c r="K506" s="36">
        <v>2320.63</v>
      </c>
      <c r="L506" s="36">
        <v>20548.580000000002</v>
      </c>
      <c r="M506" s="36">
        <v>121103.50000000001</v>
      </c>
      <c r="N506" s="36">
        <v>14668.61</v>
      </c>
      <c r="O506" s="36">
        <v>768.13</v>
      </c>
      <c r="P506" s="36">
        <v>201400.95999999999</v>
      </c>
      <c r="Q506" s="36">
        <v>7589.8300000000008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212008.70999999996</v>
      </c>
      <c r="X506" s="36">
        <v>211322.61000000002</v>
      </c>
      <c r="Y506" s="37">
        <v>218339.71</v>
      </c>
      <c r="Z506" s="37">
        <v>0</v>
      </c>
      <c r="AA506" s="37">
        <v>218339.71</v>
      </c>
      <c r="AB506" s="38"/>
      <c r="AC506" s="38"/>
      <c r="AD506" s="38"/>
      <c r="AE506" s="38"/>
      <c r="AF506" s="36">
        <v>121103.50000000001</v>
      </c>
      <c r="AG506" s="36">
        <v>0</v>
      </c>
      <c r="AH506" s="36">
        <v>0</v>
      </c>
      <c r="AI506" s="36">
        <v>0</v>
      </c>
    </row>
    <row r="507" spans="1:35" ht="12.75" x14ac:dyDescent="0.2">
      <c r="A507" s="638"/>
      <c r="B507" s="638"/>
      <c r="C507" s="639"/>
      <c r="D507" s="639"/>
      <c r="E507" s="639"/>
      <c r="F507" s="639"/>
      <c r="G507" s="639"/>
      <c r="H507" s="639"/>
      <c r="I507" s="639"/>
      <c r="J507" s="21"/>
      <c r="K507" s="36">
        <v>17865.729999999996</v>
      </c>
      <c r="L507" s="36">
        <v>4457.26</v>
      </c>
      <c r="M507" s="36">
        <v>10169.56</v>
      </c>
      <c r="N507" s="36">
        <v>15600.9</v>
      </c>
      <c r="O507" s="36">
        <v>675.94999999999993</v>
      </c>
      <c r="P507" s="36"/>
      <c r="Q507" s="36">
        <v>0</v>
      </c>
      <c r="R507" s="36">
        <v>0</v>
      </c>
      <c r="S507" s="36"/>
      <c r="T507" s="36">
        <v>208990.78999999998</v>
      </c>
      <c r="U507" s="36">
        <v>-116.94999999999999</v>
      </c>
      <c r="V507" s="36">
        <v>0</v>
      </c>
      <c r="W507" s="36">
        <v>0</v>
      </c>
      <c r="X507" s="36">
        <v>212008.70999999996</v>
      </c>
      <c r="Y507" s="37">
        <v>708.88000000000011</v>
      </c>
      <c r="Z507" s="37">
        <v>0</v>
      </c>
      <c r="AA507" s="37">
        <v>219048.59</v>
      </c>
      <c r="AB507" s="38"/>
      <c r="AC507" s="38"/>
      <c r="AD507" s="38"/>
      <c r="AE507" s="38"/>
      <c r="AF507" s="36">
        <v>10169.56</v>
      </c>
      <c r="AG507" s="36">
        <v>0</v>
      </c>
      <c r="AH507" s="36"/>
      <c r="AI507" s="36"/>
    </row>
    <row r="508" spans="1:35" ht="12.75" x14ac:dyDescent="0.2">
      <c r="A508" s="15">
        <v>187</v>
      </c>
      <c r="B508" s="16" t="s">
        <v>527</v>
      </c>
      <c r="C508" s="633" t="s">
        <v>528</v>
      </c>
      <c r="D508" s="633"/>
      <c r="E508" s="633"/>
      <c r="F508" s="633"/>
      <c r="G508" s="633"/>
      <c r="H508" s="633"/>
      <c r="I508" s="633"/>
      <c r="J508" s="24" t="s">
        <v>156</v>
      </c>
      <c r="K508" s="39">
        <v>787.53</v>
      </c>
      <c r="L508" s="39">
        <v>8360.5300000000007</v>
      </c>
      <c r="M508" s="39">
        <v>32812.31</v>
      </c>
      <c r="N508" s="39">
        <v>5221.6400000000003</v>
      </c>
      <c r="O508" s="39">
        <v>273.39999999999998</v>
      </c>
      <c r="P508" s="632">
        <v>61568.36</v>
      </c>
      <c r="Q508" s="39">
        <v>2701.4</v>
      </c>
      <c r="R508" s="39"/>
      <c r="S508" s="632"/>
      <c r="T508" s="39"/>
      <c r="U508" s="39"/>
      <c r="V508" s="39"/>
      <c r="W508" s="39">
        <v>65192.18</v>
      </c>
      <c r="X508" s="39">
        <v>64947.98</v>
      </c>
      <c r="Y508" s="39">
        <v>67104.62</v>
      </c>
      <c r="Z508" s="39">
        <v>0</v>
      </c>
      <c r="AA508" s="39">
        <v>67104.62</v>
      </c>
      <c r="AB508" s="40">
        <v>1</v>
      </c>
      <c r="AC508" s="40">
        <v>1</v>
      </c>
      <c r="AD508" s="40">
        <v>1</v>
      </c>
      <c r="AE508" s="40">
        <v>1</v>
      </c>
      <c r="AF508" s="39">
        <v>32812.31</v>
      </c>
      <c r="AG508" s="39"/>
      <c r="AH508" s="39"/>
      <c r="AI508" s="39"/>
    </row>
    <row r="509" spans="1:35" ht="12.75" x14ac:dyDescent="0.2">
      <c r="A509" s="16"/>
      <c r="B509" s="16"/>
      <c r="C509" s="633"/>
      <c r="D509" s="633"/>
      <c r="E509" s="633"/>
      <c r="F509" s="633"/>
      <c r="G509" s="633"/>
      <c r="H509" s="633"/>
      <c r="I509" s="633"/>
      <c r="J509" s="23" t="s">
        <v>533</v>
      </c>
      <c r="K509" s="39">
        <v>6132.11</v>
      </c>
      <c r="L509" s="39">
        <v>1813.18</v>
      </c>
      <c r="M509" s="39">
        <v>2974.83</v>
      </c>
      <c r="N509" s="39">
        <v>5552.95</v>
      </c>
      <c r="O509" s="39">
        <v>240.59</v>
      </c>
      <c r="P509" s="632"/>
      <c r="Q509" s="39"/>
      <c r="R509" s="39"/>
      <c r="S509" s="632"/>
      <c r="T509" s="39">
        <v>64269.760000000002</v>
      </c>
      <c r="U509" s="39">
        <v>-41.63</v>
      </c>
      <c r="V509" s="39"/>
      <c r="W509" s="39"/>
      <c r="X509" s="39">
        <v>65192.18</v>
      </c>
      <c r="Y509" s="40">
        <v>252.31</v>
      </c>
      <c r="Z509" s="40">
        <v>0</v>
      </c>
      <c r="AA509" s="39">
        <v>67356.929999999993</v>
      </c>
      <c r="AB509" s="40">
        <v>1</v>
      </c>
      <c r="AC509" s="40">
        <v>1</v>
      </c>
      <c r="AD509" s="40">
        <v>3.4409999999999998</v>
      </c>
      <c r="AE509" s="40">
        <v>3.0280800000000001</v>
      </c>
      <c r="AF509" s="39">
        <v>2974.83</v>
      </c>
      <c r="AG509" s="39"/>
      <c r="AH509" s="39"/>
      <c r="AI509" s="39"/>
    </row>
    <row r="510" spans="1:35" ht="12.75" x14ac:dyDescent="0.2">
      <c r="A510" s="15">
        <v>188</v>
      </c>
      <c r="B510" s="16" t="s">
        <v>507</v>
      </c>
      <c r="C510" s="633" t="s">
        <v>508</v>
      </c>
      <c r="D510" s="633"/>
      <c r="E510" s="633"/>
      <c r="F510" s="633"/>
      <c r="G510" s="633"/>
      <c r="H510" s="633"/>
      <c r="I510" s="633"/>
      <c r="J510" s="24" t="s">
        <v>509</v>
      </c>
      <c r="K510" s="39">
        <v>210.51</v>
      </c>
      <c r="L510" s="39">
        <v>1598.4</v>
      </c>
      <c r="M510" s="39">
        <v>10335.02</v>
      </c>
      <c r="N510" s="39">
        <v>1268.24</v>
      </c>
      <c r="O510" s="39">
        <v>66.400000000000006</v>
      </c>
      <c r="P510" s="632">
        <v>17144.580000000002</v>
      </c>
      <c r="Q510" s="39">
        <v>656.12</v>
      </c>
      <c r="R510" s="39"/>
      <c r="S510" s="632"/>
      <c r="T510" s="39"/>
      <c r="U510" s="39"/>
      <c r="V510" s="39"/>
      <c r="W510" s="39">
        <v>18057.599999999999</v>
      </c>
      <c r="X510" s="39">
        <v>17998.29</v>
      </c>
      <c r="Y510" s="39">
        <v>18595.93</v>
      </c>
      <c r="Z510" s="39">
        <v>0</v>
      </c>
      <c r="AA510" s="39">
        <v>18595.93</v>
      </c>
      <c r="AB510" s="40">
        <v>1</v>
      </c>
      <c r="AC510" s="40">
        <v>1</v>
      </c>
      <c r="AD510" s="40">
        <v>1</v>
      </c>
      <c r="AE510" s="40">
        <v>1</v>
      </c>
      <c r="AF510" s="39">
        <v>10335.02</v>
      </c>
      <c r="AG510" s="39"/>
      <c r="AH510" s="39"/>
      <c r="AI510" s="39"/>
    </row>
    <row r="511" spans="1:35" ht="12.75" x14ac:dyDescent="0.2">
      <c r="A511" s="16"/>
      <c r="B511" s="16"/>
      <c r="C511" s="633"/>
      <c r="D511" s="633"/>
      <c r="E511" s="633"/>
      <c r="F511" s="633"/>
      <c r="G511" s="633"/>
      <c r="H511" s="633"/>
      <c r="I511" s="633"/>
      <c r="J511" s="23" t="s">
        <v>534</v>
      </c>
      <c r="K511" s="39">
        <v>1589.23</v>
      </c>
      <c r="L511" s="39">
        <v>340.53</v>
      </c>
      <c r="M511" s="39">
        <v>880.15</v>
      </c>
      <c r="N511" s="39">
        <v>1348.71</v>
      </c>
      <c r="O511" s="39">
        <v>58.43</v>
      </c>
      <c r="P511" s="632"/>
      <c r="Q511" s="39"/>
      <c r="R511" s="39"/>
      <c r="S511" s="632"/>
      <c r="T511" s="39">
        <v>17800.7</v>
      </c>
      <c r="U511" s="39">
        <v>-10.11</v>
      </c>
      <c r="V511" s="39"/>
      <c r="W511" s="39"/>
      <c r="X511" s="39">
        <v>18057.599999999999</v>
      </c>
      <c r="Y511" s="40">
        <v>61.28</v>
      </c>
      <c r="Z511" s="40">
        <v>0</v>
      </c>
      <c r="AA511" s="39">
        <v>18657.21</v>
      </c>
      <c r="AB511" s="40">
        <v>1</v>
      </c>
      <c r="AC511" s="40">
        <v>1</v>
      </c>
      <c r="AD511" s="40">
        <v>3.4409999999999998</v>
      </c>
      <c r="AE511" s="40">
        <v>3.0280800000000001</v>
      </c>
      <c r="AF511" s="39">
        <v>880.15</v>
      </c>
      <c r="AG511" s="39"/>
      <c r="AH511" s="39"/>
      <c r="AI511" s="39"/>
    </row>
    <row r="512" spans="1:35" ht="12.75" x14ac:dyDescent="0.2">
      <c r="A512" s="15">
        <v>189</v>
      </c>
      <c r="B512" s="16" t="s">
        <v>527</v>
      </c>
      <c r="C512" s="633" t="s">
        <v>528</v>
      </c>
      <c r="D512" s="633"/>
      <c r="E512" s="633"/>
      <c r="F512" s="633"/>
      <c r="G512" s="633"/>
      <c r="H512" s="633"/>
      <c r="I512" s="633"/>
      <c r="J512" s="24" t="s">
        <v>136</v>
      </c>
      <c r="K512" s="39">
        <v>397.44</v>
      </c>
      <c r="L512" s="39">
        <v>903.69</v>
      </c>
      <c r="M512" s="39">
        <v>32040.400000000001</v>
      </c>
      <c r="N512" s="39">
        <v>2098.29</v>
      </c>
      <c r="O512" s="39">
        <v>109.97</v>
      </c>
      <c r="P512" s="632">
        <v>42634.9</v>
      </c>
      <c r="Q512" s="39">
        <v>1086.6099999999999</v>
      </c>
      <c r="R512" s="39"/>
      <c r="S512" s="632"/>
      <c r="T512" s="39"/>
      <c r="U512" s="39"/>
      <c r="V512" s="39"/>
      <c r="W512" s="39">
        <v>44360.59</v>
      </c>
      <c r="X512" s="39">
        <v>44262.37</v>
      </c>
      <c r="Y512" s="39">
        <v>45732.13</v>
      </c>
      <c r="Z512" s="39">
        <v>0</v>
      </c>
      <c r="AA512" s="39">
        <v>45732.13</v>
      </c>
      <c r="AB512" s="40">
        <v>1</v>
      </c>
      <c r="AC512" s="40">
        <v>1</v>
      </c>
      <c r="AD512" s="40">
        <v>1</v>
      </c>
      <c r="AE512" s="40">
        <v>1</v>
      </c>
      <c r="AF512" s="39">
        <v>32040.400000000001</v>
      </c>
      <c r="AG512" s="39"/>
      <c r="AH512" s="39"/>
      <c r="AI512" s="39"/>
    </row>
    <row r="513" spans="1:35" ht="12.75" x14ac:dyDescent="0.2">
      <c r="A513" s="16"/>
      <c r="B513" s="16"/>
      <c r="C513" s="633"/>
      <c r="D513" s="633"/>
      <c r="E513" s="633"/>
      <c r="F513" s="633"/>
      <c r="G513" s="633"/>
      <c r="H513" s="633"/>
      <c r="I513" s="633"/>
      <c r="J513" s="23" t="s">
        <v>535</v>
      </c>
      <c r="K513" s="39">
        <v>2996.32</v>
      </c>
      <c r="L513" s="39">
        <v>199.58</v>
      </c>
      <c r="M513" s="39">
        <v>2156.4699999999998</v>
      </c>
      <c r="N513" s="39">
        <v>2232.9899999999998</v>
      </c>
      <c r="O513" s="39">
        <v>96.77</v>
      </c>
      <c r="P513" s="632"/>
      <c r="Q513" s="39"/>
      <c r="R513" s="39"/>
      <c r="S513" s="632"/>
      <c r="T513" s="39">
        <v>43721.51</v>
      </c>
      <c r="U513" s="39">
        <v>-16.739999999999998</v>
      </c>
      <c r="V513" s="39"/>
      <c r="W513" s="39"/>
      <c r="X513" s="39">
        <v>44360.59</v>
      </c>
      <c r="Y513" s="40">
        <v>101.48</v>
      </c>
      <c r="Z513" s="40">
        <v>0</v>
      </c>
      <c r="AA513" s="39">
        <v>45833.61</v>
      </c>
      <c r="AB513" s="40">
        <v>1</v>
      </c>
      <c r="AC513" s="40">
        <v>1</v>
      </c>
      <c r="AD513" s="40">
        <v>3.4409999999999998</v>
      </c>
      <c r="AE513" s="40">
        <v>3.0280800000000001</v>
      </c>
      <c r="AF513" s="39">
        <v>2156.4699999999998</v>
      </c>
      <c r="AG513" s="39"/>
      <c r="AH513" s="39"/>
      <c r="AI513" s="39"/>
    </row>
    <row r="514" spans="1:35" ht="12.75" x14ac:dyDescent="0.2">
      <c r="A514" s="15">
        <v>190</v>
      </c>
      <c r="B514" s="16" t="s">
        <v>527</v>
      </c>
      <c r="C514" s="633" t="s">
        <v>528</v>
      </c>
      <c r="D514" s="633"/>
      <c r="E514" s="633"/>
      <c r="F514" s="633"/>
      <c r="G514" s="633"/>
      <c r="H514" s="633"/>
      <c r="I514" s="633"/>
      <c r="J514" s="24" t="s">
        <v>156</v>
      </c>
      <c r="K514" s="39">
        <v>819.79</v>
      </c>
      <c r="L514" s="39">
        <v>8705.42</v>
      </c>
      <c r="M514" s="39">
        <v>36559.19</v>
      </c>
      <c r="N514" s="39">
        <v>5409.12</v>
      </c>
      <c r="O514" s="39">
        <v>283.20999999999998</v>
      </c>
      <c r="P514" s="632">
        <v>66656.63</v>
      </c>
      <c r="Q514" s="39">
        <v>2798.39</v>
      </c>
      <c r="R514" s="39"/>
      <c r="S514" s="632"/>
      <c r="T514" s="39"/>
      <c r="U514" s="39"/>
      <c r="V514" s="39"/>
      <c r="W514" s="39">
        <v>70453.73</v>
      </c>
      <c r="X514" s="39">
        <v>70200.759999999995</v>
      </c>
      <c r="Y514" s="39">
        <v>72531.820000000007</v>
      </c>
      <c r="Z514" s="39">
        <v>0</v>
      </c>
      <c r="AA514" s="39">
        <v>72531.820000000007</v>
      </c>
      <c r="AB514" s="40">
        <v>1</v>
      </c>
      <c r="AC514" s="40">
        <v>1</v>
      </c>
      <c r="AD514" s="40">
        <v>1</v>
      </c>
      <c r="AE514" s="40">
        <v>1</v>
      </c>
      <c r="AF514" s="39">
        <v>36559.19</v>
      </c>
      <c r="AG514" s="39"/>
      <c r="AH514" s="39"/>
      <c r="AI514" s="39"/>
    </row>
    <row r="515" spans="1:35" ht="12.75" x14ac:dyDescent="0.2">
      <c r="A515" s="16"/>
      <c r="B515" s="16"/>
      <c r="C515" s="633"/>
      <c r="D515" s="633"/>
      <c r="E515" s="633"/>
      <c r="F515" s="633"/>
      <c r="G515" s="633"/>
      <c r="H515" s="633"/>
      <c r="I515" s="633"/>
      <c r="J515" s="23" t="s">
        <v>536</v>
      </c>
      <c r="K515" s="39">
        <v>6339.65</v>
      </c>
      <c r="L515" s="39">
        <v>1890.9</v>
      </c>
      <c r="M515" s="39">
        <v>3358.48</v>
      </c>
      <c r="N515" s="39">
        <v>5752.33</v>
      </c>
      <c r="O515" s="39">
        <v>249.23</v>
      </c>
      <c r="P515" s="632"/>
      <c r="Q515" s="39"/>
      <c r="R515" s="39"/>
      <c r="S515" s="632"/>
      <c r="T515" s="39">
        <v>69455.02</v>
      </c>
      <c r="U515" s="39">
        <v>-43.12</v>
      </c>
      <c r="V515" s="39"/>
      <c r="W515" s="39"/>
      <c r="X515" s="39">
        <v>70453.73</v>
      </c>
      <c r="Y515" s="40">
        <v>261.37</v>
      </c>
      <c r="Z515" s="40">
        <v>0</v>
      </c>
      <c r="AA515" s="39">
        <v>72793.19</v>
      </c>
      <c r="AB515" s="40">
        <v>1</v>
      </c>
      <c r="AC515" s="40">
        <v>1</v>
      </c>
      <c r="AD515" s="40">
        <v>3.4409999999999998</v>
      </c>
      <c r="AE515" s="40">
        <v>3.0280800000000001</v>
      </c>
      <c r="AF515" s="39">
        <v>3358.48</v>
      </c>
      <c r="AG515" s="39"/>
      <c r="AH515" s="39"/>
      <c r="AI515" s="39"/>
    </row>
    <row r="516" spans="1:35" ht="12.75" x14ac:dyDescent="0.2">
      <c r="A516" s="15">
        <v>191</v>
      </c>
      <c r="B516" s="16" t="s">
        <v>527</v>
      </c>
      <c r="C516" s="633" t="s">
        <v>528</v>
      </c>
      <c r="D516" s="633"/>
      <c r="E516" s="633"/>
      <c r="F516" s="633"/>
      <c r="G516" s="633"/>
      <c r="H516" s="633"/>
      <c r="I516" s="633"/>
      <c r="J516" s="24" t="s">
        <v>156</v>
      </c>
      <c r="K516" s="39">
        <v>105.36</v>
      </c>
      <c r="L516" s="39">
        <v>980.54</v>
      </c>
      <c r="M516" s="39">
        <v>9356.58</v>
      </c>
      <c r="N516" s="39">
        <v>671.32</v>
      </c>
      <c r="O516" s="39">
        <v>35.15</v>
      </c>
      <c r="P516" s="632">
        <v>13396.49</v>
      </c>
      <c r="Q516" s="39">
        <v>347.31</v>
      </c>
      <c r="R516" s="39"/>
      <c r="S516" s="632"/>
      <c r="T516" s="39"/>
      <c r="U516" s="39"/>
      <c r="V516" s="39"/>
      <c r="W516" s="39">
        <v>13944.61</v>
      </c>
      <c r="X516" s="39">
        <v>13913.21</v>
      </c>
      <c r="Y516" s="39">
        <v>14375.21</v>
      </c>
      <c r="Z516" s="39">
        <v>0</v>
      </c>
      <c r="AA516" s="39">
        <v>14375.21</v>
      </c>
      <c r="AB516" s="40">
        <v>1</v>
      </c>
      <c r="AC516" s="40">
        <v>1</v>
      </c>
      <c r="AD516" s="40">
        <v>1</v>
      </c>
      <c r="AE516" s="40">
        <v>1</v>
      </c>
      <c r="AF516" s="39">
        <v>9356.58</v>
      </c>
      <c r="AG516" s="39"/>
      <c r="AH516" s="39"/>
      <c r="AI516" s="39"/>
    </row>
    <row r="517" spans="1:35" ht="12.75" x14ac:dyDescent="0.2">
      <c r="A517" s="16"/>
      <c r="B517" s="16"/>
      <c r="C517" s="633"/>
      <c r="D517" s="633"/>
      <c r="E517" s="633"/>
      <c r="F517" s="633"/>
      <c r="G517" s="633"/>
      <c r="H517" s="633"/>
      <c r="I517" s="633"/>
      <c r="J517" s="23" t="s">
        <v>537</v>
      </c>
      <c r="K517" s="39">
        <v>808.42</v>
      </c>
      <c r="L517" s="39">
        <v>213.07</v>
      </c>
      <c r="M517" s="39">
        <v>799.63</v>
      </c>
      <c r="N517" s="39">
        <v>713.92</v>
      </c>
      <c r="O517" s="39">
        <v>30.93</v>
      </c>
      <c r="P517" s="632"/>
      <c r="Q517" s="39"/>
      <c r="R517" s="39"/>
      <c r="S517" s="632"/>
      <c r="T517" s="39">
        <v>13743.8</v>
      </c>
      <c r="U517" s="39">
        <v>-5.35</v>
      </c>
      <c r="V517" s="39"/>
      <c r="W517" s="39"/>
      <c r="X517" s="39">
        <v>13944.61</v>
      </c>
      <c r="Y517" s="40">
        <v>32.44</v>
      </c>
      <c r="Z517" s="40">
        <v>0</v>
      </c>
      <c r="AA517" s="39">
        <v>14407.65</v>
      </c>
      <c r="AB517" s="40">
        <v>1</v>
      </c>
      <c r="AC517" s="40">
        <v>1</v>
      </c>
      <c r="AD517" s="40">
        <v>3.4409999999999998</v>
      </c>
      <c r="AE517" s="40">
        <v>3.0280800000000001</v>
      </c>
      <c r="AF517" s="39">
        <v>799.63</v>
      </c>
      <c r="AG517" s="39"/>
      <c r="AH517" s="39"/>
      <c r="AI517" s="39"/>
    </row>
    <row r="518" spans="1:35" ht="14.1" customHeight="1" x14ac:dyDescent="0.2">
      <c r="A518" s="638" t="s">
        <v>538</v>
      </c>
      <c r="B518" s="638"/>
      <c r="C518" s="639" t="s">
        <v>539</v>
      </c>
      <c r="D518" s="639"/>
      <c r="E518" s="639"/>
      <c r="F518" s="639"/>
      <c r="G518" s="639"/>
      <c r="H518" s="639"/>
      <c r="I518" s="639"/>
      <c r="J518" s="21"/>
      <c r="K518" s="36">
        <v>-3571.48</v>
      </c>
      <c r="L518" s="36">
        <v>-30188.129999999997</v>
      </c>
      <c r="M518" s="36">
        <v>-9637.5799999999981</v>
      </c>
      <c r="N518" s="36">
        <v>-21212.16</v>
      </c>
      <c r="O518" s="36">
        <v>-1110.6300000000001</v>
      </c>
      <c r="P518" s="36">
        <v>-111742.18</v>
      </c>
      <c r="Q518" s="36">
        <v>-10974.029999999999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-124387.85999999999</v>
      </c>
      <c r="X518" s="36">
        <v>-123395.84</v>
      </c>
      <c r="Y518" s="37">
        <v>-127493.26999999999</v>
      </c>
      <c r="Z518" s="37">
        <v>0</v>
      </c>
      <c r="AA518" s="37">
        <v>-127493.26999999999</v>
      </c>
      <c r="AB518" s="38"/>
      <c r="AC518" s="38"/>
      <c r="AD518" s="38"/>
      <c r="AE518" s="38"/>
      <c r="AF518" s="36">
        <v>-9637.5799999999981</v>
      </c>
      <c r="AG518" s="36">
        <v>0</v>
      </c>
      <c r="AH518" s="36">
        <v>0</v>
      </c>
      <c r="AI518" s="36">
        <v>0</v>
      </c>
    </row>
    <row r="519" spans="1:35" ht="14.1" customHeight="1" x14ac:dyDescent="0.2">
      <c r="A519" s="638"/>
      <c r="B519" s="638"/>
      <c r="C519" s="639"/>
      <c r="D519" s="639"/>
      <c r="E519" s="639"/>
      <c r="F519" s="639"/>
      <c r="G519" s="639"/>
      <c r="H519" s="639"/>
      <c r="I519" s="639"/>
      <c r="J519" s="21"/>
      <c r="K519" s="36">
        <v>-25003.16</v>
      </c>
      <c r="L519" s="36">
        <v>-7273.4</v>
      </c>
      <c r="M519" s="36">
        <v>-1055.0800000000002</v>
      </c>
      <c r="N519" s="36">
        <v>-22558.079999999998</v>
      </c>
      <c r="O519" s="36">
        <v>-977.36</v>
      </c>
      <c r="P519" s="36"/>
      <c r="Q519" s="36">
        <v>0</v>
      </c>
      <c r="R519" s="36">
        <v>0</v>
      </c>
      <c r="S519" s="36"/>
      <c r="T519" s="36">
        <v>-122716.20999999999</v>
      </c>
      <c r="U519" s="36">
        <v>169.09</v>
      </c>
      <c r="V519" s="36">
        <v>0</v>
      </c>
      <c r="W519" s="36">
        <v>0</v>
      </c>
      <c r="X519" s="36">
        <v>-124387.85999999999</v>
      </c>
      <c r="Y519" s="37">
        <v>-1024.96</v>
      </c>
      <c r="Z519" s="37">
        <v>0</v>
      </c>
      <c r="AA519" s="37">
        <v>-128518.22999999998</v>
      </c>
      <c r="AB519" s="38"/>
      <c r="AC519" s="38"/>
      <c r="AD519" s="38"/>
      <c r="AE519" s="38"/>
      <c r="AF519" s="36">
        <v>-1055.0800000000002</v>
      </c>
      <c r="AG519" s="36">
        <v>0</v>
      </c>
      <c r="AH519" s="36"/>
      <c r="AI519" s="36"/>
    </row>
    <row r="520" spans="1:35" ht="12.75" x14ac:dyDescent="0.2">
      <c r="A520" s="15">
        <v>192</v>
      </c>
      <c r="B520" s="16" t="s">
        <v>499</v>
      </c>
      <c r="C520" s="633" t="s">
        <v>500</v>
      </c>
      <c r="D520" s="633"/>
      <c r="E520" s="633"/>
      <c r="F520" s="633"/>
      <c r="G520" s="633"/>
      <c r="H520" s="633"/>
      <c r="I520" s="633"/>
      <c r="J520" s="24" t="s">
        <v>78</v>
      </c>
      <c r="K520" s="39">
        <v>10.39</v>
      </c>
      <c r="L520" s="39">
        <v>102.47</v>
      </c>
      <c r="M520" s="39">
        <v>19305.27</v>
      </c>
      <c r="N520" s="39">
        <v>64.14</v>
      </c>
      <c r="O520" s="39">
        <v>3.36</v>
      </c>
      <c r="P520" s="632">
        <v>20920.93</v>
      </c>
      <c r="Q520" s="39">
        <v>33.18</v>
      </c>
      <c r="R520" s="39"/>
      <c r="S520" s="632"/>
      <c r="T520" s="39"/>
      <c r="U520" s="39"/>
      <c r="V520" s="39"/>
      <c r="W520" s="39">
        <v>21267.91</v>
      </c>
      <c r="X520" s="39">
        <v>21264.91</v>
      </c>
      <c r="Y520" s="39">
        <v>21971.03</v>
      </c>
      <c r="Z520" s="39">
        <v>0</v>
      </c>
      <c r="AA520" s="39">
        <v>21971.03</v>
      </c>
      <c r="AB520" s="40">
        <v>1</v>
      </c>
      <c r="AC520" s="40">
        <v>1</v>
      </c>
      <c r="AD520" s="40">
        <v>1</v>
      </c>
      <c r="AE520" s="40">
        <v>1</v>
      </c>
      <c r="AF520" s="39">
        <v>19305.27</v>
      </c>
      <c r="AG520" s="39"/>
      <c r="AH520" s="39"/>
      <c r="AI520" s="39"/>
    </row>
    <row r="521" spans="1:35" ht="12.75" x14ac:dyDescent="0.2">
      <c r="A521" s="16"/>
      <c r="B521" s="16"/>
      <c r="C521" s="633"/>
      <c r="D521" s="633"/>
      <c r="E521" s="633"/>
      <c r="F521" s="633"/>
      <c r="G521" s="633"/>
      <c r="H521" s="633"/>
      <c r="I521" s="633"/>
      <c r="J521" s="23" t="s">
        <v>540</v>
      </c>
      <c r="K521" s="39">
        <v>75.33</v>
      </c>
      <c r="L521" s="39">
        <v>22.27</v>
      </c>
      <c r="M521" s="39">
        <v>1299.18</v>
      </c>
      <c r="N521" s="39">
        <v>68.22</v>
      </c>
      <c r="O521" s="39">
        <v>2.96</v>
      </c>
      <c r="P521" s="632"/>
      <c r="Q521" s="39"/>
      <c r="R521" s="39"/>
      <c r="S521" s="632"/>
      <c r="T521" s="39">
        <v>20954.11</v>
      </c>
      <c r="U521" s="39">
        <v>-0.51</v>
      </c>
      <c r="V521" s="39"/>
      <c r="W521" s="39"/>
      <c r="X521" s="39">
        <v>21267.91</v>
      </c>
      <c r="Y521" s="40">
        <v>3.1</v>
      </c>
      <c r="Z521" s="40">
        <v>0</v>
      </c>
      <c r="AA521" s="39">
        <v>21974.13</v>
      </c>
      <c r="AB521" s="40">
        <v>1</v>
      </c>
      <c r="AC521" s="40">
        <v>1</v>
      </c>
      <c r="AD521" s="40">
        <v>3.4409999999999998</v>
      </c>
      <c r="AE521" s="40">
        <v>3.0280800000000001</v>
      </c>
      <c r="AF521" s="39">
        <v>1299.18</v>
      </c>
      <c r="AG521" s="39"/>
      <c r="AH521" s="39"/>
      <c r="AI521" s="39"/>
    </row>
    <row r="522" spans="1:35" ht="12.75" x14ac:dyDescent="0.2">
      <c r="A522" s="15">
        <v>193</v>
      </c>
      <c r="B522" s="16" t="s">
        <v>507</v>
      </c>
      <c r="C522" s="633" t="s">
        <v>541</v>
      </c>
      <c r="D522" s="633"/>
      <c r="E522" s="633"/>
      <c r="F522" s="633"/>
      <c r="G522" s="633"/>
      <c r="H522" s="633"/>
      <c r="I522" s="633"/>
      <c r="J522" s="24" t="s">
        <v>509</v>
      </c>
      <c r="K522" s="39">
        <v>-3581.87</v>
      </c>
      <c r="L522" s="39">
        <v>-30290.6</v>
      </c>
      <c r="M522" s="39">
        <v>-28942.85</v>
      </c>
      <c r="N522" s="39">
        <v>-21276.3</v>
      </c>
      <c r="O522" s="39">
        <v>-1113.99</v>
      </c>
      <c r="P522" s="632">
        <v>-132663.10999999999</v>
      </c>
      <c r="Q522" s="39">
        <v>-11007.21</v>
      </c>
      <c r="R522" s="39"/>
      <c r="S522" s="632"/>
      <c r="T522" s="39"/>
      <c r="U522" s="39"/>
      <c r="V522" s="39"/>
      <c r="W522" s="39">
        <v>-145655.76999999999</v>
      </c>
      <c r="X522" s="39">
        <v>-144660.75</v>
      </c>
      <c r="Y522" s="39">
        <v>-149464.29999999999</v>
      </c>
      <c r="Z522" s="39">
        <v>0</v>
      </c>
      <c r="AA522" s="39">
        <v>-149464.29999999999</v>
      </c>
      <c r="AB522" s="40">
        <v>1</v>
      </c>
      <c r="AC522" s="40">
        <v>1</v>
      </c>
      <c r="AD522" s="40">
        <v>1</v>
      </c>
      <c r="AE522" s="40">
        <v>1</v>
      </c>
      <c r="AF522" s="39">
        <v>-28942.85</v>
      </c>
      <c r="AG522" s="39"/>
      <c r="AH522" s="39"/>
      <c r="AI522" s="39"/>
    </row>
    <row r="523" spans="1:35" ht="12.75" x14ac:dyDescent="0.2">
      <c r="A523" s="16"/>
      <c r="B523" s="16"/>
      <c r="C523" s="633"/>
      <c r="D523" s="633"/>
      <c r="E523" s="633"/>
      <c r="F523" s="633"/>
      <c r="G523" s="633"/>
      <c r="H523" s="633"/>
      <c r="I523" s="633"/>
      <c r="J523" s="23" t="s">
        <v>542</v>
      </c>
      <c r="K523" s="39">
        <v>-25078.49</v>
      </c>
      <c r="L523" s="39">
        <v>-7295.67</v>
      </c>
      <c r="M523" s="39">
        <v>-2354.2600000000002</v>
      </c>
      <c r="N523" s="39">
        <v>-22626.3</v>
      </c>
      <c r="O523" s="39">
        <v>-980.32</v>
      </c>
      <c r="P523" s="632"/>
      <c r="Q523" s="39"/>
      <c r="R523" s="39"/>
      <c r="S523" s="632"/>
      <c r="T523" s="39">
        <v>-143670.31999999998</v>
      </c>
      <c r="U523" s="39">
        <v>169.6</v>
      </c>
      <c r="V523" s="39"/>
      <c r="W523" s="39"/>
      <c r="X523" s="39">
        <v>-145655.76999999999</v>
      </c>
      <c r="Y523" s="40">
        <v>-1028.06</v>
      </c>
      <c r="Z523" s="40">
        <v>0</v>
      </c>
      <c r="AA523" s="39">
        <v>-150492.35999999999</v>
      </c>
      <c r="AB523" s="40">
        <v>1</v>
      </c>
      <c r="AC523" s="40">
        <v>1</v>
      </c>
      <c r="AD523" s="40">
        <v>3.4409999999999998</v>
      </c>
      <c r="AE523" s="40">
        <v>3.0280800000000001</v>
      </c>
      <c r="AF523" s="39">
        <v>-2354.2600000000002</v>
      </c>
      <c r="AG523" s="39"/>
      <c r="AH523" s="39"/>
      <c r="AI523" s="39"/>
    </row>
    <row r="524" spans="1:35" ht="14.1" customHeight="1" x14ac:dyDescent="0.2">
      <c r="A524" s="638" t="s">
        <v>543</v>
      </c>
      <c r="B524" s="638"/>
      <c r="C524" s="639" t="s">
        <v>544</v>
      </c>
      <c r="D524" s="639"/>
      <c r="E524" s="639"/>
      <c r="F524" s="639"/>
      <c r="G524" s="639"/>
      <c r="H524" s="639"/>
      <c r="I524" s="639"/>
      <c r="J524" s="21"/>
      <c r="K524" s="36">
        <v>-3752.66</v>
      </c>
      <c r="L524" s="36">
        <v>-30401.32</v>
      </c>
      <c r="M524" s="36">
        <v>-69529.91</v>
      </c>
      <c r="N524" s="36">
        <v>-23864.07</v>
      </c>
      <c r="O524" s="36">
        <v>-1249.49</v>
      </c>
      <c r="P524" s="36">
        <v>-186801.79</v>
      </c>
      <c r="Q524" s="36">
        <v>-12345.98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-201944.75</v>
      </c>
      <c r="X524" s="36">
        <v>-200828.69999999998</v>
      </c>
      <c r="Y524" s="37">
        <v>-207497.34000000003</v>
      </c>
      <c r="Z524" s="37">
        <v>0</v>
      </c>
      <c r="AA524" s="37">
        <v>-207497.34000000003</v>
      </c>
      <c r="AB524" s="38"/>
      <c r="AC524" s="38"/>
      <c r="AD524" s="38"/>
      <c r="AE524" s="38"/>
      <c r="AF524" s="36">
        <v>-69529.91</v>
      </c>
      <c r="AG524" s="36">
        <v>0</v>
      </c>
      <c r="AH524" s="36">
        <v>0</v>
      </c>
      <c r="AI524" s="36">
        <v>0</v>
      </c>
    </row>
    <row r="525" spans="1:35" ht="14.1" customHeight="1" x14ac:dyDescent="0.2">
      <c r="A525" s="638"/>
      <c r="B525" s="638"/>
      <c r="C525" s="639"/>
      <c r="D525" s="639"/>
      <c r="E525" s="639"/>
      <c r="F525" s="639"/>
      <c r="G525" s="639"/>
      <c r="H525" s="639"/>
      <c r="I525" s="639"/>
      <c r="J525" s="21"/>
      <c r="K525" s="36">
        <v>-29704.629999999997</v>
      </c>
      <c r="L525" s="36">
        <v>-6607.09</v>
      </c>
      <c r="M525" s="36">
        <v>-5574.5599999999995</v>
      </c>
      <c r="N525" s="36">
        <v>-25378.26</v>
      </c>
      <c r="O525" s="36">
        <v>-1099.55</v>
      </c>
      <c r="P525" s="36"/>
      <c r="Q525" s="36">
        <v>0</v>
      </c>
      <c r="R525" s="36">
        <v>0</v>
      </c>
      <c r="S525" s="36"/>
      <c r="T525" s="36">
        <v>-199147.77000000002</v>
      </c>
      <c r="U525" s="36">
        <v>190.24</v>
      </c>
      <c r="V525" s="36">
        <v>0</v>
      </c>
      <c r="W525" s="36">
        <v>0</v>
      </c>
      <c r="X525" s="36">
        <v>-201944.75</v>
      </c>
      <c r="Y525" s="37">
        <v>-1153.1099999999999</v>
      </c>
      <c r="Z525" s="37">
        <v>0</v>
      </c>
      <c r="AA525" s="37">
        <v>-208650.44999999998</v>
      </c>
      <c r="AB525" s="38"/>
      <c r="AC525" s="38"/>
      <c r="AD525" s="38"/>
      <c r="AE525" s="38"/>
      <c r="AF525" s="36">
        <v>-5574.5599999999995</v>
      </c>
      <c r="AG525" s="36">
        <v>0</v>
      </c>
      <c r="AH525" s="36"/>
      <c r="AI525" s="36"/>
    </row>
    <row r="526" spans="1:35" ht="12.75" x14ac:dyDescent="0.2">
      <c r="A526" s="15">
        <v>194</v>
      </c>
      <c r="B526" s="16" t="s">
        <v>527</v>
      </c>
      <c r="C526" s="633" t="s">
        <v>545</v>
      </c>
      <c r="D526" s="633"/>
      <c r="E526" s="633"/>
      <c r="F526" s="633"/>
      <c r="G526" s="633"/>
      <c r="H526" s="633"/>
      <c r="I526" s="633"/>
      <c r="J526" s="24" t="s">
        <v>156</v>
      </c>
      <c r="K526" s="39">
        <v>-3323.29</v>
      </c>
      <c r="L526" s="39">
        <v>-26405.29</v>
      </c>
      <c r="M526" s="39">
        <v>-65118.23</v>
      </c>
      <c r="N526" s="39">
        <v>-21128.2</v>
      </c>
      <c r="O526" s="39">
        <v>-1106.24</v>
      </c>
      <c r="P526" s="632">
        <v>-168813.76</v>
      </c>
      <c r="Q526" s="39">
        <v>-10930.59</v>
      </c>
      <c r="R526" s="39"/>
      <c r="S526" s="632"/>
      <c r="T526" s="39"/>
      <c r="U526" s="39"/>
      <c r="V526" s="39"/>
      <c r="W526" s="39">
        <v>-182272.09</v>
      </c>
      <c r="X526" s="39">
        <v>-181283.99</v>
      </c>
      <c r="Y526" s="39">
        <v>-187303.64</v>
      </c>
      <c r="Z526" s="39">
        <v>0</v>
      </c>
      <c r="AA526" s="39">
        <v>-187303.64</v>
      </c>
      <c r="AB526" s="40">
        <v>1</v>
      </c>
      <c r="AC526" s="40">
        <v>1</v>
      </c>
      <c r="AD526" s="40">
        <v>1</v>
      </c>
      <c r="AE526" s="40">
        <v>1</v>
      </c>
      <c r="AF526" s="39">
        <v>-65118.23</v>
      </c>
      <c r="AG526" s="39"/>
      <c r="AH526" s="39"/>
      <c r="AI526" s="39"/>
    </row>
    <row r="527" spans="1:35" ht="12.75" x14ac:dyDescent="0.2">
      <c r="A527" s="16"/>
      <c r="B527" s="16"/>
      <c r="C527" s="633"/>
      <c r="D527" s="633"/>
      <c r="E527" s="633"/>
      <c r="F527" s="633"/>
      <c r="G527" s="633"/>
      <c r="H527" s="633"/>
      <c r="I527" s="633"/>
      <c r="J527" s="23" t="s">
        <v>546</v>
      </c>
      <c r="K527" s="39">
        <v>-26410.03</v>
      </c>
      <c r="L527" s="39">
        <v>-5738.77</v>
      </c>
      <c r="M527" s="39">
        <v>-5203.4799999999996</v>
      </c>
      <c r="N527" s="39">
        <v>-22468.799999999999</v>
      </c>
      <c r="O527" s="39">
        <v>-973.49</v>
      </c>
      <c r="P527" s="632"/>
      <c r="Q527" s="39"/>
      <c r="R527" s="39"/>
      <c r="S527" s="632"/>
      <c r="T527" s="39">
        <v>-179744.35</v>
      </c>
      <c r="U527" s="39">
        <v>168.43</v>
      </c>
      <c r="V527" s="39"/>
      <c r="W527" s="39"/>
      <c r="X527" s="39">
        <v>-182272.09</v>
      </c>
      <c r="Y527" s="40">
        <v>-1020.91</v>
      </c>
      <c r="Z527" s="40">
        <v>0</v>
      </c>
      <c r="AA527" s="39">
        <v>-188324.55</v>
      </c>
      <c r="AB527" s="40">
        <v>1</v>
      </c>
      <c r="AC527" s="40">
        <v>1</v>
      </c>
      <c r="AD527" s="40">
        <v>3.4409999999999998</v>
      </c>
      <c r="AE527" s="40">
        <v>3.0280800000000001</v>
      </c>
      <c r="AF527" s="39">
        <v>-5203.4799999999996</v>
      </c>
      <c r="AG527" s="39"/>
      <c r="AH527" s="39"/>
      <c r="AI527" s="39"/>
    </row>
    <row r="528" spans="1:35" ht="12.75" x14ac:dyDescent="0.2">
      <c r="A528" s="15">
        <v>195</v>
      </c>
      <c r="B528" s="16" t="s">
        <v>527</v>
      </c>
      <c r="C528" s="633" t="s">
        <v>545</v>
      </c>
      <c r="D528" s="633"/>
      <c r="E528" s="633"/>
      <c r="F528" s="633"/>
      <c r="G528" s="633"/>
      <c r="H528" s="633"/>
      <c r="I528" s="633"/>
      <c r="J528" s="24" t="s">
        <v>156</v>
      </c>
      <c r="K528" s="39">
        <v>-429.37</v>
      </c>
      <c r="L528" s="39">
        <v>-3996.03</v>
      </c>
      <c r="M528" s="39">
        <v>-4411.68</v>
      </c>
      <c r="N528" s="39">
        <v>-2735.87</v>
      </c>
      <c r="O528" s="39">
        <v>-143.25</v>
      </c>
      <c r="P528" s="632">
        <v>-17988.03</v>
      </c>
      <c r="Q528" s="39">
        <v>-1415.39</v>
      </c>
      <c r="R528" s="39"/>
      <c r="S528" s="632"/>
      <c r="T528" s="39"/>
      <c r="U528" s="39"/>
      <c r="V528" s="39"/>
      <c r="W528" s="39">
        <v>-19672.66</v>
      </c>
      <c r="X528" s="39">
        <v>-19544.71</v>
      </c>
      <c r="Y528" s="39">
        <v>-20193.7</v>
      </c>
      <c r="Z528" s="39">
        <v>0</v>
      </c>
      <c r="AA528" s="39">
        <v>-20193.7</v>
      </c>
      <c r="AB528" s="40">
        <v>1</v>
      </c>
      <c r="AC528" s="40">
        <v>1</v>
      </c>
      <c r="AD528" s="40">
        <v>1</v>
      </c>
      <c r="AE528" s="40">
        <v>1</v>
      </c>
      <c r="AF528" s="39">
        <v>-4411.68</v>
      </c>
      <c r="AG528" s="39"/>
      <c r="AH528" s="39"/>
      <c r="AI528" s="39"/>
    </row>
    <row r="529" spans="1:35" ht="12.75" x14ac:dyDescent="0.2">
      <c r="A529" s="16"/>
      <c r="B529" s="16"/>
      <c r="C529" s="633"/>
      <c r="D529" s="633"/>
      <c r="E529" s="633"/>
      <c r="F529" s="633"/>
      <c r="G529" s="633"/>
      <c r="H529" s="633"/>
      <c r="I529" s="633"/>
      <c r="J529" s="23" t="s">
        <v>547</v>
      </c>
      <c r="K529" s="39">
        <v>-3294.6</v>
      </c>
      <c r="L529" s="39">
        <v>-868.32</v>
      </c>
      <c r="M529" s="39">
        <v>-371.08</v>
      </c>
      <c r="N529" s="39">
        <v>-2909.46</v>
      </c>
      <c r="O529" s="39">
        <v>-126.06</v>
      </c>
      <c r="P529" s="632"/>
      <c r="Q529" s="39"/>
      <c r="R529" s="39"/>
      <c r="S529" s="632"/>
      <c r="T529" s="39">
        <v>-19403.419999999998</v>
      </c>
      <c r="U529" s="39">
        <v>21.81</v>
      </c>
      <c r="V529" s="39"/>
      <c r="W529" s="39"/>
      <c r="X529" s="39">
        <v>-19672.66</v>
      </c>
      <c r="Y529" s="40">
        <v>-132.19999999999999</v>
      </c>
      <c r="Z529" s="40">
        <v>0</v>
      </c>
      <c r="AA529" s="39">
        <v>-20325.900000000001</v>
      </c>
      <c r="AB529" s="40">
        <v>1</v>
      </c>
      <c r="AC529" s="40">
        <v>1</v>
      </c>
      <c r="AD529" s="40">
        <v>3.4409999999999998</v>
      </c>
      <c r="AE529" s="40">
        <v>3.0280800000000001</v>
      </c>
      <c r="AF529" s="39">
        <v>-371.08</v>
      </c>
      <c r="AG529" s="39"/>
      <c r="AH529" s="39"/>
      <c r="AI529" s="39"/>
    </row>
    <row r="530" spans="1:35" ht="12.75" x14ac:dyDescent="0.2">
      <c r="A530" s="635" t="s">
        <v>548</v>
      </c>
      <c r="B530" s="635"/>
      <c r="C530" s="637" t="s">
        <v>549</v>
      </c>
      <c r="D530" s="637"/>
      <c r="E530" s="637"/>
      <c r="F530" s="637"/>
      <c r="G530" s="637"/>
      <c r="H530" s="637"/>
      <c r="I530" s="637"/>
      <c r="J530" s="20"/>
      <c r="K530" s="33">
        <v>1127.1099999999999</v>
      </c>
      <c r="L530" s="33">
        <v>7149.4100000000008</v>
      </c>
      <c r="M530" s="33">
        <v>60969.99</v>
      </c>
      <c r="N530" s="33">
        <v>6386.65</v>
      </c>
      <c r="O530" s="33">
        <v>335.99</v>
      </c>
      <c r="P530" s="33">
        <v>94664.799999999988</v>
      </c>
      <c r="Q530" s="33">
        <v>3320.0499999999997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99403.469999999987</v>
      </c>
      <c r="X530" s="33">
        <v>99103.35</v>
      </c>
      <c r="Y530" s="34">
        <v>102394.15</v>
      </c>
      <c r="Z530" s="34">
        <v>0</v>
      </c>
      <c r="AA530" s="34">
        <v>102394.15</v>
      </c>
      <c r="AB530" s="35"/>
      <c r="AC530" s="35"/>
      <c r="AD530" s="35"/>
      <c r="AE530" s="35"/>
      <c r="AF530" s="33">
        <v>60969.99</v>
      </c>
      <c r="AG530" s="33">
        <v>0</v>
      </c>
      <c r="AH530" s="33">
        <v>0</v>
      </c>
      <c r="AI530" s="33"/>
    </row>
    <row r="531" spans="1:35" ht="12.75" x14ac:dyDescent="0.2">
      <c r="A531" s="635"/>
      <c r="B531" s="635"/>
      <c r="C531" s="637"/>
      <c r="D531" s="637"/>
      <c r="E531" s="637"/>
      <c r="F531" s="637"/>
      <c r="G531" s="637"/>
      <c r="H531" s="637"/>
      <c r="I531" s="637"/>
      <c r="J531" s="20"/>
      <c r="K531" s="33">
        <v>8370.92</v>
      </c>
      <c r="L531" s="33">
        <v>1393.9500000000003</v>
      </c>
      <c r="M531" s="33">
        <v>5170.0200000000004</v>
      </c>
      <c r="N531" s="33">
        <v>5986.13</v>
      </c>
      <c r="O531" s="33">
        <v>295.69</v>
      </c>
      <c r="P531" s="33"/>
      <c r="Q531" s="33">
        <v>0</v>
      </c>
      <c r="R531" s="33">
        <v>0</v>
      </c>
      <c r="S531" s="33"/>
      <c r="T531" s="33">
        <v>97984.849999999977</v>
      </c>
      <c r="U531" s="33">
        <v>-51.15</v>
      </c>
      <c r="V531" s="33">
        <v>0</v>
      </c>
      <c r="W531" s="33">
        <v>0</v>
      </c>
      <c r="X531" s="33">
        <v>99403.469999999987</v>
      </c>
      <c r="Y531" s="34">
        <v>310.08000000000004</v>
      </c>
      <c r="Z531" s="34">
        <v>0</v>
      </c>
      <c r="AA531" s="34">
        <v>102704.23</v>
      </c>
      <c r="AB531" s="35"/>
      <c r="AC531" s="35"/>
      <c r="AD531" s="35"/>
      <c r="AE531" s="35"/>
      <c r="AF531" s="33">
        <v>4539.93</v>
      </c>
      <c r="AG531" s="33">
        <v>0</v>
      </c>
      <c r="AH531" s="33">
        <v>0</v>
      </c>
      <c r="AI531" s="33"/>
    </row>
    <row r="532" spans="1:35" ht="12.75" x14ac:dyDescent="0.2">
      <c r="A532" s="638" t="s">
        <v>550</v>
      </c>
      <c r="B532" s="638"/>
      <c r="C532" s="639" t="s">
        <v>551</v>
      </c>
      <c r="D532" s="639"/>
      <c r="E532" s="639"/>
      <c r="F532" s="639"/>
      <c r="G532" s="639"/>
      <c r="H532" s="639"/>
      <c r="I532" s="639"/>
      <c r="J532" s="21"/>
      <c r="K532" s="36">
        <v>1127.1099999999999</v>
      </c>
      <c r="L532" s="36">
        <v>7149.4100000000008</v>
      </c>
      <c r="M532" s="36">
        <v>61400.06</v>
      </c>
      <c r="N532" s="36">
        <v>6386.65</v>
      </c>
      <c r="O532" s="36">
        <v>335.99</v>
      </c>
      <c r="P532" s="36">
        <v>95128.76</v>
      </c>
      <c r="Q532" s="36">
        <v>3320.0499999999997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99874.389999999985</v>
      </c>
      <c r="X532" s="36">
        <v>99574.27</v>
      </c>
      <c r="Y532" s="37">
        <v>102880.70999999999</v>
      </c>
      <c r="Z532" s="37">
        <v>0</v>
      </c>
      <c r="AA532" s="37">
        <v>102880.70999999999</v>
      </c>
      <c r="AB532" s="38"/>
      <c r="AC532" s="38"/>
      <c r="AD532" s="38"/>
      <c r="AE532" s="38"/>
      <c r="AF532" s="36">
        <v>61400.06</v>
      </c>
      <c r="AG532" s="36">
        <v>0</v>
      </c>
      <c r="AH532" s="36">
        <v>0</v>
      </c>
      <c r="AI532" s="36">
        <v>0</v>
      </c>
    </row>
    <row r="533" spans="1:35" ht="12.75" x14ac:dyDescent="0.2">
      <c r="A533" s="638"/>
      <c r="B533" s="638"/>
      <c r="C533" s="639"/>
      <c r="D533" s="639"/>
      <c r="E533" s="639"/>
      <c r="F533" s="639"/>
      <c r="G533" s="639"/>
      <c r="H533" s="639"/>
      <c r="I533" s="639"/>
      <c r="J533" s="21"/>
      <c r="K533" s="36">
        <v>8370.92</v>
      </c>
      <c r="L533" s="36">
        <v>1393.9500000000003</v>
      </c>
      <c r="M533" s="36">
        <v>5203.9100000000008</v>
      </c>
      <c r="N533" s="36">
        <v>5986.13</v>
      </c>
      <c r="O533" s="36">
        <v>295.69</v>
      </c>
      <c r="P533" s="36"/>
      <c r="Q533" s="36">
        <v>0</v>
      </c>
      <c r="R533" s="36">
        <v>0</v>
      </c>
      <c r="S533" s="36"/>
      <c r="T533" s="36">
        <v>98448.809999999983</v>
      </c>
      <c r="U533" s="36">
        <v>-51.15</v>
      </c>
      <c r="V533" s="36">
        <v>0</v>
      </c>
      <c r="W533" s="36">
        <v>0</v>
      </c>
      <c r="X533" s="36">
        <v>99874.389999999985</v>
      </c>
      <c r="Y533" s="37">
        <v>310.08000000000004</v>
      </c>
      <c r="Z533" s="37">
        <v>0</v>
      </c>
      <c r="AA533" s="37">
        <v>103190.79</v>
      </c>
      <c r="AB533" s="38"/>
      <c r="AC533" s="38"/>
      <c r="AD533" s="38"/>
      <c r="AE533" s="38"/>
      <c r="AF533" s="36">
        <v>4573.8200000000006</v>
      </c>
      <c r="AG533" s="36">
        <v>0</v>
      </c>
      <c r="AH533" s="36"/>
      <c r="AI533" s="36"/>
    </row>
    <row r="534" spans="1:35" ht="12.75" x14ac:dyDescent="0.2">
      <c r="A534" s="15">
        <v>196</v>
      </c>
      <c r="B534" s="16" t="s">
        <v>552</v>
      </c>
      <c r="C534" s="633" t="s">
        <v>553</v>
      </c>
      <c r="D534" s="633"/>
      <c r="E534" s="633"/>
      <c r="F534" s="633"/>
      <c r="G534" s="633"/>
      <c r="H534" s="633"/>
      <c r="I534" s="633"/>
      <c r="J534" s="24" t="s">
        <v>329</v>
      </c>
      <c r="K534" s="39">
        <v>148.75</v>
      </c>
      <c r="L534" s="39"/>
      <c r="M534" s="39">
        <v>19331.03</v>
      </c>
      <c r="N534" s="39">
        <v>890.87</v>
      </c>
      <c r="O534" s="39">
        <v>46.64</v>
      </c>
      <c r="P534" s="632">
        <v>23591.19</v>
      </c>
      <c r="Q534" s="39">
        <v>460.89</v>
      </c>
      <c r="R534" s="39"/>
      <c r="S534" s="632"/>
      <c r="T534" s="39"/>
      <c r="U534" s="39"/>
      <c r="V534" s="39"/>
      <c r="W534" s="39">
        <v>24405.759999999998</v>
      </c>
      <c r="X534" s="39">
        <v>24364.1</v>
      </c>
      <c r="Y534" s="39">
        <v>25173.13</v>
      </c>
      <c r="Z534" s="39">
        <v>0</v>
      </c>
      <c r="AA534" s="39">
        <v>25173.13</v>
      </c>
      <c r="AB534" s="40">
        <v>1</v>
      </c>
      <c r="AC534" s="40">
        <v>1</v>
      </c>
      <c r="AD534" s="40">
        <v>1</v>
      </c>
      <c r="AE534" s="40">
        <v>1</v>
      </c>
      <c r="AF534" s="39">
        <v>19331.03</v>
      </c>
      <c r="AG534" s="39"/>
      <c r="AH534" s="39"/>
      <c r="AI534" s="39"/>
    </row>
    <row r="535" spans="1:35" ht="12.75" x14ac:dyDescent="0.2">
      <c r="A535" s="16"/>
      <c r="B535" s="16"/>
      <c r="C535" s="633"/>
      <c r="D535" s="633"/>
      <c r="E535" s="633"/>
      <c r="F535" s="633"/>
      <c r="G535" s="633"/>
      <c r="H535" s="633"/>
      <c r="I535" s="633"/>
      <c r="J535" s="23" t="s">
        <v>554</v>
      </c>
      <c r="K535" s="39">
        <v>1355.56</v>
      </c>
      <c r="L535" s="39"/>
      <c r="M535" s="39">
        <v>978.64</v>
      </c>
      <c r="N535" s="39">
        <v>947.4</v>
      </c>
      <c r="O535" s="39">
        <v>41.05</v>
      </c>
      <c r="P535" s="632"/>
      <c r="Q535" s="39"/>
      <c r="R535" s="39"/>
      <c r="S535" s="632"/>
      <c r="T535" s="39">
        <v>24052.079999999998</v>
      </c>
      <c r="U535" s="39">
        <v>-7.1</v>
      </c>
      <c r="V535" s="39"/>
      <c r="W535" s="39"/>
      <c r="X535" s="39">
        <v>24405.759999999998</v>
      </c>
      <c r="Y535" s="40">
        <v>43.04</v>
      </c>
      <c r="Z535" s="40">
        <v>0</v>
      </c>
      <c r="AA535" s="39">
        <v>25216.17</v>
      </c>
      <c r="AB535" s="40">
        <v>1</v>
      </c>
      <c r="AC535" s="40">
        <v>1</v>
      </c>
      <c r="AD535" s="40">
        <v>3.4409999999999998</v>
      </c>
      <c r="AE535" s="40">
        <v>3.0280800000000001</v>
      </c>
      <c r="AF535" s="39">
        <v>978.64</v>
      </c>
      <c r="AG535" s="39"/>
      <c r="AH535" s="39"/>
      <c r="AI535" s="39"/>
    </row>
    <row r="536" spans="1:35" ht="12.75" x14ac:dyDescent="0.2">
      <c r="A536" s="15">
        <v>197</v>
      </c>
      <c r="B536" s="16" t="s">
        <v>555</v>
      </c>
      <c r="C536" s="633" t="s">
        <v>556</v>
      </c>
      <c r="D536" s="633"/>
      <c r="E536" s="633"/>
      <c r="F536" s="633"/>
      <c r="G536" s="633"/>
      <c r="H536" s="633"/>
      <c r="I536" s="633"/>
      <c r="J536" s="24" t="s">
        <v>156</v>
      </c>
      <c r="K536" s="39">
        <v>43.22</v>
      </c>
      <c r="L536" s="39">
        <v>294.89</v>
      </c>
      <c r="M536" s="39"/>
      <c r="N536" s="39">
        <v>227.15</v>
      </c>
      <c r="O536" s="39">
        <v>11.89</v>
      </c>
      <c r="P536" s="632">
        <v>1671.41</v>
      </c>
      <c r="Q536" s="39">
        <v>117.51</v>
      </c>
      <c r="R536" s="39"/>
      <c r="S536" s="632"/>
      <c r="T536" s="39"/>
      <c r="U536" s="39"/>
      <c r="V536" s="39"/>
      <c r="W536" s="39">
        <v>1813.94</v>
      </c>
      <c r="X536" s="39">
        <v>1803.32</v>
      </c>
      <c r="Y536" s="39">
        <v>1863.2</v>
      </c>
      <c r="Z536" s="39">
        <v>0</v>
      </c>
      <c r="AA536" s="39">
        <v>1863.2</v>
      </c>
      <c r="AB536" s="40">
        <v>1</v>
      </c>
      <c r="AC536" s="40">
        <v>1</v>
      </c>
      <c r="AD536" s="40">
        <v>1</v>
      </c>
      <c r="AE536" s="40">
        <v>1</v>
      </c>
      <c r="AF536" s="39"/>
      <c r="AG536" s="39"/>
      <c r="AH536" s="39"/>
      <c r="AI536" s="39"/>
    </row>
    <row r="537" spans="1:35" ht="12.75" x14ac:dyDescent="0.2">
      <c r="A537" s="16"/>
      <c r="B537" s="16"/>
      <c r="C537" s="633"/>
      <c r="D537" s="633"/>
      <c r="E537" s="633"/>
      <c r="F537" s="633"/>
      <c r="G537" s="633"/>
      <c r="H537" s="633"/>
      <c r="I537" s="633"/>
      <c r="J537" s="23" t="s">
        <v>557</v>
      </c>
      <c r="K537" s="39">
        <v>255.37</v>
      </c>
      <c r="L537" s="39">
        <v>90.25</v>
      </c>
      <c r="M537" s="39">
        <v>630.09</v>
      </c>
      <c r="N537" s="39">
        <v>241.55</v>
      </c>
      <c r="O537" s="39">
        <v>10.47</v>
      </c>
      <c r="P537" s="632"/>
      <c r="Q537" s="39"/>
      <c r="R537" s="39"/>
      <c r="S537" s="632"/>
      <c r="T537" s="39">
        <v>1788.92</v>
      </c>
      <c r="U537" s="39">
        <v>-1.81</v>
      </c>
      <c r="V537" s="39"/>
      <c r="W537" s="39"/>
      <c r="X537" s="39">
        <v>1813.94</v>
      </c>
      <c r="Y537" s="40">
        <v>10.97</v>
      </c>
      <c r="Z537" s="40">
        <v>0</v>
      </c>
      <c r="AA537" s="39">
        <v>1874.17</v>
      </c>
      <c r="AB537" s="40">
        <v>1</v>
      </c>
      <c r="AC537" s="40">
        <v>1</v>
      </c>
      <c r="AD537" s="40">
        <v>3.4409999999999998</v>
      </c>
      <c r="AE537" s="40">
        <v>3.0280800000000001</v>
      </c>
      <c r="AF537" s="39"/>
      <c r="AG537" s="39"/>
      <c r="AH537" s="39"/>
      <c r="AI537" s="39"/>
    </row>
    <row r="538" spans="1:35" ht="12.75" x14ac:dyDescent="0.2">
      <c r="A538" s="15">
        <v>198</v>
      </c>
      <c r="B538" s="16" t="s">
        <v>558</v>
      </c>
      <c r="C538" s="633" t="s">
        <v>559</v>
      </c>
      <c r="D538" s="633"/>
      <c r="E538" s="633"/>
      <c r="F538" s="633"/>
      <c r="G538" s="633"/>
      <c r="H538" s="633"/>
      <c r="I538" s="633"/>
      <c r="J538" s="24" t="s">
        <v>335</v>
      </c>
      <c r="K538" s="39">
        <v>682.18</v>
      </c>
      <c r="L538" s="39">
        <v>5588.6</v>
      </c>
      <c r="M538" s="39">
        <v>37420.83</v>
      </c>
      <c r="N538" s="39">
        <v>3933.87</v>
      </c>
      <c r="O538" s="39">
        <v>203.38</v>
      </c>
      <c r="P538" s="632">
        <v>59332.54</v>
      </c>
      <c r="Q538" s="39">
        <v>2009.55</v>
      </c>
      <c r="R538" s="39"/>
      <c r="S538" s="632"/>
      <c r="T538" s="39"/>
      <c r="U538" s="39"/>
      <c r="V538" s="39"/>
      <c r="W538" s="39">
        <v>62231.26</v>
      </c>
      <c r="X538" s="39">
        <v>62049.61</v>
      </c>
      <c r="Y538" s="39">
        <v>64110.01</v>
      </c>
      <c r="Z538" s="39">
        <v>0</v>
      </c>
      <c r="AA538" s="39">
        <v>64110.01</v>
      </c>
      <c r="AB538" s="40">
        <v>1</v>
      </c>
      <c r="AC538" s="40">
        <v>1</v>
      </c>
      <c r="AD538" s="40">
        <v>1</v>
      </c>
      <c r="AE538" s="40">
        <v>1</v>
      </c>
      <c r="AF538" s="39">
        <v>37420.83</v>
      </c>
      <c r="AG538" s="39"/>
      <c r="AH538" s="39"/>
      <c r="AI538" s="39"/>
    </row>
    <row r="539" spans="1:35" ht="12.75" x14ac:dyDescent="0.2">
      <c r="A539" s="16"/>
      <c r="B539" s="16"/>
      <c r="C539" s="633"/>
      <c r="D539" s="633"/>
      <c r="E539" s="633"/>
      <c r="F539" s="633"/>
      <c r="G539" s="633"/>
      <c r="H539" s="633"/>
      <c r="I539" s="633"/>
      <c r="J539" s="23" t="s">
        <v>560</v>
      </c>
      <c r="K539" s="39">
        <v>4695.5600000000004</v>
      </c>
      <c r="L539" s="39">
        <v>1214.8800000000001</v>
      </c>
      <c r="M539" s="39">
        <v>3331.96</v>
      </c>
      <c r="N539" s="39">
        <v>3979.37</v>
      </c>
      <c r="O539" s="39">
        <v>178.97</v>
      </c>
      <c r="P539" s="632"/>
      <c r="Q539" s="39"/>
      <c r="R539" s="39"/>
      <c r="S539" s="632"/>
      <c r="T539" s="39">
        <v>61342.090000000004</v>
      </c>
      <c r="U539" s="39">
        <v>-30.96</v>
      </c>
      <c r="V539" s="39"/>
      <c r="W539" s="39"/>
      <c r="X539" s="39">
        <v>62231.26</v>
      </c>
      <c r="Y539" s="40">
        <v>187.68</v>
      </c>
      <c r="Z539" s="40">
        <v>0</v>
      </c>
      <c r="AA539" s="39">
        <v>64297.69</v>
      </c>
      <c r="AB539" s="40">
        <v>1</v>
      </c>
      <c r="AC539" s="40">
        <v>1</v>
      </c>
      <c r="AD539" s="40">
        <v>3.4409999999999998</v>
      </c>
      <c r="AE539" s="40">
        <v>3.0280800000000001</v>
      </c>
      <c r="AF539" s="39">
        <v>3331.96</v>
      </c>
      <c r="AG539" s="39"/>
      <c r="AH539" s="39"/>
      <c r="AI539" s="39"/>
    </row>
    <row r="540" spans="1:35" ht="12.75" x14ac:dyDescent="0.2">
      <c r="A540" s="15">
        <v>199</v>
      </c>
      <c r="B540" s="16" t="s">
        <v>561</v>
      </c>
      <c r="C540" s="633" t="s">
        <v>562</v>
      </c>
      <c r="D540" s="633"/>
      <c r="E540" s="633"/>
      <c r="F540" s="633"/>
      <c r="G540" s="633"/>
      <c r="H540" s="633"/>
      <c r="I540" s="633"/>
      <c r="J540" s="24" t="s">
        <v>78</v>
      </c>
      <c r="K540" s="39">
        <v>133.54</v>
      </c>
      <c r="L540" s="39">
        <v>351.37</v>
      </c>
      <c r="M540" s="39">
        <v>3706.59</v>
      </c>
      <c r="N540" s="39">
        <v>867.88</v>
      </c>
      <c r="O540" s="39">
        <v>40.840000000000003</v>
      </c>
      <c r="P540" s="632">
        <v>6753.79</v>
      </c>
      <c r="Q540" s="39">
        <v>403.58</v>
      </c>
      <c r="R540" s="39"/>
      <c r="S540" s="632"/>
      <c r="T540" s="39"/>
      <c r="U540" s="39"/>
      <c r="V540" s="39"/>
      <c r="W540" s="39">
        <v>7258.51</v>
      </c>
      <c r="X540" s="39">
        <v>7222.03</v>
      </c>
      <c r="Y540" s="39">
        <v>7461.84</v>
      </c>
      <c r="Z540" s="39">
        <v>0</v>
      </c>
      <c r="AA540" s="39">
        <v>7461.84</v>
      </c>
      <c r="AB540" s="40">
        <v>1</v>
      </c>
      <c r="AC540" s="40">
        <v>1</v>
      </c>
      <c r="AD540" s="40">
        <v>1</v>
      </c>
      <c r="AE540" s="40">
        <v>1</v>
      </c>
      <c r="AF540" s="39">
        <v>3706.59</v>
      </c>
      <c r="AG540" s="39"/>
      <c r="AH540" s="39"/>
      <c r="AI540" s="39"/>
    </row>
    <row r="541" spans="1:35" ht="12.75" x14ac:dyDescent="0.2">
      <c r="A541" s="16"/>
      <c r="B541" s="16"/>
      <c r="C541" s="633"/>
      <c r="D541" s="633"/>
      <c r="E541" s="633"/>
      <c r="F541" s="633"/>
      <c r="G541" s="633"/>
      <c r="H541" s="633"/>
      <c r="I541" s="633"/>
      <c r="J541" s="23" t="s">
        <v>563</v>
      </c>
      <c r="K541" s="39">
        <v>1110.0899999999999</v>
      </c>
      <c r="L541" s="39">
        <v>76.91</v>
      </c>
      <c r="M541" s="39">
        <v>198.33</v>
      </c>
      <c r="N541" s="39">
        <v>442.75</v>
      </c>
      <c r="O541" s="39">
        <v>35.94</v>
      </c>
      <c r="P541" s="632"/>
      <c r="Q541" s="39"/>
      <c r="R541" s="39"/>
      <c r="S541" s="632"/>
      <c r="T541" s="39">
        <v>7157.37</v>
      </c>
      <c r="U541" s="39">
        <v>-6.22</v>
      </c>
      <c r="V541" s="39"/>
      <c r="W541" s="39"/>
      <c r="X541" s="39">
        <v>7258.51</v>
      </c>
      <c r="Y541" s="40">
        <v>37.69</v>
      </c>
      <c r="Z541" s="40">
        <v>0</v>
      </c>
      <c r="AA541" s="39">
        <v>7499.53</v>
      </c>
      <c r="AB541" s="40">
        <v>1</v>
      </c>
      <c r="AC541" s="40">
        <v>1</v>
      </c>
      <c r="AD541" s="40">
        <v>3.4409999999999998</v>
      </c>
      <c r="AE541" s="40">
        <v>3.0280800000000001</v>
      </c>
      <c r="AF541" s="39">
        <v>198.33</v>
      </c>
      <c r="AG541" s="39"/>
      <c r="AH541" s="39"/>
      <c r="AI541" s="39"/>
    </row>
    <row r="542" spans="1:35" ht="12.75" x14ac:dyDescent="0.2">
      <c r="A542" s="15">
        <v>200</v>
      </c>
      <c r="B542" s="16" t="s">
        <v>552</v>
      </c>
      <c r="C542" s="633" t="s">
        <v>564</v>
      </c>
      <c r="D542" s="633"/>
      <c r="E542" s="633"/>
      <c r="F542" s="633"/>
      <c r="G542" s="633"/>
      <c r="H542" s="633"/>
      <c r="I542" s="633"/>
      <c r="J542" s="24" t="s">
        <v>78</v>
      </c>
      <c r="K542" s="39">
        <v>66.239999999999995</v>
      </c>
      <c r="L542" s="39">
        <v>73.34</v>
      </c>
      <c r="M542" s="39">
        <v>418.63</v>
      </c>
      <c r="N542" s="39">
        <v>269.10000000000002</v>
      </c>
      <c r="O542" s="39">
        <v>15.54</v>
      </c>
      <c r="P542" s="632">
        <v>1436.89</v>
      </c>
      <c r="Q542" s="39">
        <v>153.59</v>
      </c>
      <c r="R542" s="39"/>
      <c r="S542" s="632"/>
      <c r="T542" s="39"/>
      <c r="U542" s="39"/>
      <c r="V542" s="39"/>
      <c r="W542" s="39">
        <v>1611.97</v>
      </c>
      <c r="X542" s="39">
        <v>1598.08</v>
      </c>
      <c r="Y542" s="39">
        <v>1651.15</v>
      </c>
      <c r="Z542" s="39">
        <v>0</v>
      </c>
      <c r="AA542" s="39">
        <v>1651.15</v>
      </c>
      <c r="AB542" s="40">
        <v>1</v>
      </c>
      <c r="AC542" s="40">
        <v>1</v>
      </c>
      <c r="AD542" s="40">
        <v>1</v>
      </c>
      <c r="AE542" s="40">
        <v>1</v>
      </c>
      <c r="AF542" s="39">
        <v>418.63</v>
      </c>
      <c r="AG542" s="39"/>
      <c r="AH542" s="39"/>
      <c r="AI542" s="39"/>
    </row>
    <row r="543" spans="1:35" ht="12.75" x14ac:dyDescent="0.2">
      <c r="A543" s="16"/>
      <c r="B543" s="16"/>
      <c r="C543" s="633"/>
      <c r="D543" s="633"/>
      <c r="E543" s="633"/>
      <c r="F543" s="633"/>
      <c r="G543" s="633"/>
      <c r="H543" s="633"/>
      <c r="I543" s="633"/>
      <c r="J543" s="23" t="s">
        <v>565</v>
      </c>
      <c r="K543" s="39">
        <v>439.83</v>
      </c>
      <c r="L543" s="39">
        <v>11.91</v>
      </c>
      <c r="M543" s="39">
        <v>23.63</v>
      </c>
      <c r="N543" s="39">
        <v>183.14</v>
      </c>
      <c r="O543" s="39">
        <v>13.68</v>
      </c>
      <c r="P543" s="632"/>
      <c r="Q543" s="39"/>
      <c r="R543" s="39"/>
      <c r="S543" s="632"/>
      <c r="T543" s="39">
        <v>1590.48</v>
      </c>
      <c r="U543" s="39">
        <v>-2.37</v>
      </c>
      <c r="V543" s="39"/>
      <c r="W543" s="39"/>
      <c r="X543" s="39">
        <v>1611.97</v>
      </c>
      <c r="Y543" s="40">
        <v>14.35</v>
      </c>
      <c r="Z543" s="40">
        <v>0</v>
      </c>
      <c r="AA543" s="39">
        <v>1665.5</v>
      </c>
      <c r="AB543" s="40">
        <v>1</v>
      </c>
      <c r="AC543" s="40">
        <v>1</v>
      </c>
      <c r="AD543" s="40">
        <v>3.4409999999999998</v>
      </c>
      <c r="AE543" s="40">
        <v>3.0280800000000001</v>
      </c>
      <c r="AF543" s="39">
        <v>23.63</v>
      </c>
      <c r="AG543" s="39"/>
      <c r="AH543" s="39"/>
      <c r="AI543" s="39"/>
    </row>
    <row r="544" spans="1:35" ht="12.75" x14ac:dyDescent="0.2">
      <c r="A544" s="15">
        <v>201</v>
      </c>
      <c r="B544" s="16" t="s">
        <v>566</v>
      </c>
      <c r="C544" s="633" t="s">
        <v>567</v>
      </c>
      <c r="D544" s="633"/>
      <c r="E544" s="633"/>
      <c r="F544" s="633"/>
      <c r="G544" s="633"/>
      <c r="H544" s="633"/>
      <c r="I544" s="633"/>
      <c r="J544" s="24" t="s">
        <v>343</v>
      </c>
      <c r="K544" s="39">
        <v>53.18</v>
      </c>
      <c r="L544" s="39">
        <v>841.21</v>
      </c>
      <c r="M544" s="39">
        <v>522.98</v>
      </c>
      <c r="N544" s="39">
        <v>197.78</v>
      </c>
      <c r="O544" s="39">
        <v>17.7</v>
      </c>
      <c r="P544" s="632">
        <v>2342.94</v>
      </c>
      <c r="Q544" s="39">
        <v>174.93</v>
      </c>
      <c r="R544" s="39"/>
      <c r="S544" s="632"/>
      <c r="T544" s="39"/>
      <c r="U544" s="39"/>
      <c r="V544" s="39"/>
      <c r="W544" s="39">
        <v>2552.9499999999998</v>
      </c>
      <c r="X544" s="39">
        <v>2537.13</v>
      </c>
      <c r="Y544" s="39">
        <v>2621.38</v>
      </c>
      <c r="Z544" s="39">
        <v>0</v>
      </c>
      <c r="AA544" s="39">
        <v>2621.38</v>
      </c>
      <c r="AB544" s="40">
        <v>1</v>
      </c>
      <c r="AC544" s="40">
        <v>1</v>
      </c>
      <c r="AD544" s="40">
        <v>1</v>
      </c>
      <c r="AE544" s="40">
        <v>1</v>
      </c>
      <c r="AF544" s="39">
        <v>522.98</v>
      </c>
      <c r="AG544" s="39"/>
      <c r="AH544" s="39"/>
      <c r="AI544" s="39"/>
    </row>
    <row r="545" spans="1:35" ht="12.75" x14ac:dyDescent="0.2">
      <c r="A545" s="16"/>
      <c r="B545" s="16"/>
      <c r="C545" s="633"/>
      <c r="D545" s="633"/>
      <c r="E545" s="633"/>
      <c r="F545" s="633"/>
      <c r="G545" s="633"/>
      <c r="H545" s="633"/>
      <c r="I545" s="633"/>
      <c r="J545" s="23" t="s">
        <v>568</v>
      </c>
      <c r="K545" s="39">
        <v>514.51</v>
      </c>
      <c r="L545" s="39"/>
      <c r="M545" s="39">
        <v>41.26</v>
      </c>
      <c r="N545" s="39">
        <v>191.92</v>
      </c>
      <c r="O545" s="39">
        <v>15.58</v>
      </c>
      <c r="P545" s="632"/>
      <c r="Q545" s="39"/>
      <c r="R545" s="39"/>
      <c r="S545" s="632"/>
      <c r="T545" s="39">
        <v>2517.87</v>
      </c>
      <c r="U545" s="39">
        <v>-2.69</v>
      </c>
      <c r="V545" s="39"/>
      <c r="W545" s="39"/>
      <c r="X545" s="39">
        <v>2552.9499999999998</v>
      </c>
      <c r="Y545" s="40">
        <v>16.350000000000001</v>
      </c>
      <c r="Z545" s="40">
        <v>0</v>
      </c>
      <c r="AA545" s="39">
        <v>2637.73</v>
      </c>
      <c r="AB545" s="40">
        <v>1</v>
      </c>
      <c r="AC545" s="40">
        <v>1</v>
      </c>
      <c r="AD545" s="40">
        <v>3.4409999999999998</v>
      </c>
      <c r="AE545" s="40">
        <v>3.0280800000000001</v>
      </c>
      <c r="AF545" s="39">
        <v>41.26</v>
      </c>
      <c r="AG545" s="39"/>
      <c r="AH545" s="39"/>
      <c r="AI545" s="39"/>
    </row>
    <row r="546" spans="1:35" ht="14.1" customHeight="1" x14ac:dyDescent="0.2">
      <c r="A546" s="638" t="s">
        <v>569</v>
      </c>
      <c r="B546" s="638"/>
      <c r="C546" s="639" t="s">
        <v>570</v>
      </c>
      <c r="D546" s="639"/>
      <c r="E546" s="639"/>
      <c r="F546" s="639"/>
      <c r="G546" s="639"/>
      <c r="H546" s="639"/>
      <c r="I546" s="639"/>
      <c r="J546" s="21"/>
      <c r="K546" s="36">
        <v>0</v>
      </c>
      <c r="L546" s="36">
        <v>0</v>
      </c>
      <c r="M546" s="36">
        <v>-430.07</v>
      </c>
      <c r="N546" s="36">
        <v>0</v>
      </c>
      <c r="O546" s="36">
        <v>0</v>
      </c>
      <c r="P546" s="36">
        <v>-463.96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-470.92</v>
      </c>
      <c r="X546" s="36">
        <v>-470.92</v>
      </c>
      <c r="Y546" s="37">
        <v>-486.56</v>
      </c>
      <c r="Z546" s="37">
        <v>0</v>
      </c>
      <c r="AA546" s="37">
        <v>-486.56</v>
      </c>
      <c r="AB546" s="38"/>
      <c r="AC546" s="38"/>
      <c r="AD546" s="38"/>
      <c r="AE546" s="38"/>
      <c r="AF546" s="36">
        <v>-430.07</v>
      </c>
      <c r="AG546" s="36">
        <v>0</v>
      </c>
      <c r="AH546" s="36">
        <v>0</v>
      </c>
      <c r="AI546" s="36">
        <v>0</v>
      </c>
    </row>
    <row r="547" spans="1:35" ht="14.1" customHeight="1" x14ac:dyDescent="0.2">
      <c r="A547" s="638"/>
      <c r="B547" s="638"/>
      <c r="C547" s="639"/>
      <c r="D547" s="639"/>
      <c r="E547" s="639"/>
      <c r="F547" s="639"/>
      <c r="G547" s="639"/>
      <c r="H547" s="639"/>
      <c r="I547" s="639"/>
      <c r="J547" s="21"/>
      <c r="K547" s="36">
        <v>0</v>
      </c>
      <c r="L547" s="36">
        <v>0</v>
      </c>
      <c r="M547" s="36">
        <v>-33.89</v>
      </c>
      <c r="N547" s="36">
        <v>0</v>
      </c>
      <c r="O547" s="36">
        <v>0</v>
      </c>
      <c r="P547" s="36"/>
      <c r="Q547" s="36">
        <v>0</v>
      </c>
      <c r="R547" s="36">
        <v>0</v>
      </c>
      <c r="S547" s="36"/>
      <c r="T547" s="36">
        <v>-463.96</v>
      </c>
      <c r="U547" s="36">
        <v>0</v>
      </c>
      <c r="V547" s="36">
        <v>0</v>
      </c>
      <c r="W547" s="36">
        <v>0</v>
      </c>
      <c r="X547" s="36">
        <v>-470.92</v>
      </c>
      <c r="Y547" s="37">
        <v>0</v>
      </c>
      <c r="Z547" s="37">
        <v>0</v>
      </c>
      <c r="AA547" s="37">
        <v>-486.56</v>
      </c>
      <c r="AB547" s="38"/>
      <c r="AC547" s="38"/>
      <c r="AD547" s="38"/>
      <c r="AE547" s="38"/>
      <c r="AF547" s="36">
        <v>-33.89</v>
      </c>
      <c r="AG547" s="36">
        <v>0</v>
      </c>
      <c r="AH547" s="36"/>
      <c r="AI547" s="36"/>
    </row>
    <row r="548" spans="1:35" ht="12.75" x14ac:dyDescent="0.2">
      <c r="A548" s="15">
        <v>202</v>
      </c>
      <c r="B548" s="16" t="s">
        <v>566</v>
      </c>
      <c r="C548" s="633" t="s">
        <v>567</v>
      </c>
      <c r="D548" s="633"/>
      <c r="E548" s="633"/>
      <c r="F548" s="633"/>
      <c r="G548" s="633"/>
      <c r="H548" s="633"/>
      <c r="I548" s="633"/>
      <c r="J548" s="24" t="s">
        <v>102</v>
      </c>
      <c r="K548" s="39"/>
      <c r="L548" s="39"/>
      <c r="M548" s="39">
        <v>-430.07</v>
      </c>
      <c r="N548" s="39"/>
      <c r="O548" s="39"/>
      <c r="P548" s="632">
        <v>-463.96</v>
      </c>
      <c r="Q548" s="39"/>
      <c r="R548" s="39"/>
      <c r="S548" s="632"/>
      <c r="T548" s="39"/>
      <c r="U548" s="39"/>
      <c r="V548" s="39"/>
      <c r="W548" s="39">
        <v>-470.92</v>
      </c>
      <c r="X548" s="39">
        <v>-470.92</v>
      </c>
      <c r="Y548" s="39">
        <v>-486.56</v>
      </c>
      <c r="Z548" s="39">
        <v>0</v>
      </c>
      <c r="AA548" s="39">
        <v>-486.56</v>
      </c>
      <c r="AB548" s="40">
        <v>1</v>
      </c>
      <c r="AC548" s="40">
        <v>1</v>
      </c>
      <c r="AD548" s="40">
        <v>1</v>
      </c>
      <c r="AE548" s="40">
        <v>1</v>
      </c>
      <c r="AF548" s="39">
        <v>-430.07</v>
      </c>
      <c r="AG548" s="39"/>
      <c r="AH548" s="39"/>
      <c r="AI548" s="39"/>
    </row>
    <row r="549" spans="1:35" ht="12.75" x14ac:dyDescent="0.2">
      <c r="A549" s="16"/>
      <c r="B549" s="16"/>
      <c r="C549" s="633"/>
      <c r="D549" s="633"/>
      <c r="E549" s="633"/>
      <c r="F549" s="633"/>
      <c r="G549" s="633"/>
      <c r="H549" s="633"/>
      <c r="I549" s="633"/>
      <c r="J549" s="23" t="s">
        <v>571</v>
      </c>
      <c r="K549" s="39"/>
      <c r="L549" s="39"/>
      <c r="M549" s="39">
        <v>-33.89</v>
      </c>
      <c r="N549" s="39"/>
      <c r="O549" s="39"/>
      <c r="P549" s="632"/>
      <c r="Q549" s="39"/>
      <c r="R549" s="39"/>
      <c r="S549" s="632"/>
      <c r="T549" s="39">
        <v>-463.96</v>
      </c>
      <c r="U549" s="39"/>
      <c r="V549" s="39"/>
      <c r="W549" s="39"/>
      <c r="X549" s="39">
        <v>-470.92</v>
      </c>
      <c r="Y549" s="40">
        <v>0</v>
      </c>
      <c r="Z549" s="40">
        <v>0</v>
      </c>
      <c r="AA549" s="39">
        <v>-486.56</v>
      </c>
      <c r="AB549" s="40">
        <v>1</v>
      </c>
      <c r="AC549" s="40">
        <v>1</v>
      </c>
      <c r="AD549" s="40">
        <v>3.4409999999999998</v>
      </c>
      <c r="AE549" s="40">
        <v>3.0280800000000001</v>
      </c>
      <c r="AF549" s="39">
        <v>-33.89</v>
      </c>
      <c r="AG549" s="39"/>
      <c r="AH549" s="39"/>
      <c r="AI549" s="39"/>
    </row>
    <row r="550" spans="1:35" ht="12.75" x14ac:dyDescent="0.2">
      <c r="A550" s="635" t="s">
        <v>572</v>
      </c>
      <c r="B550" s="635"/>
      <c r="C550" s="637" t="s">
        <v>573</v>
      </c>
      <c r="D550" s="637"/>
      <c r="E550" s="637"/>
      <c r="F550" s="637"/>
      <c r="G550" s="637"/>
      <c r="H550" s="637"/>
      <c r="I550" s="637"/>
      <c r="J550" s="20"/>
      <c r="K550" s="33">
        <v>1109.1500000000001</v>
      </c>
      <c r="L550" s="33">
        <v>2062</v>
      </c>
      <c r="M550" s="33">
        <v>11602.26</v>
      </c>
      <c r="N550" s="33">
        <v>5842.12</v>
      </c>
      <c r="O550" s="33">
        <v>308.77999999999997</v>
      </c>
      <c r="P550" s="33">
        <v>35913.410000000003</v>
      </c>
      <c r="Q550" s="33">
        <v>3051.0099999999998</v>
      </c>
      <c r="R550" s="33">
        <v>0</v>
      </c>
      <c r="S550" s="33">
        <v>0</v>
      </c>
      <c r="T550" s="33">
        <v>125.05</v>
      </c>
      <c r="U550" s="33">
        <v>0</v>
      </c>
      <c r="V550" s="33">
        <v>0</v>
      </c>
      <c r="W550" s="33">
        <v>39628.800000000003</v>
      </c>
      <c r="X550" s="33">
        <v>39353</v>
      </c>
      <c r="Y550" s="34">
        <v>40659.740000000005</v>
      </c>
      <c r="Z550" s="34">
        <v>0</v>
      </c>
      <c r="AA550" s="34">
        <v>40659.740000000005</v>
      </c>
      <c r="AB550" s="35"/>
      <c r="AC550" s="35"/>
      <c r="AD550" s="35"/>
      <c r="AE550" s="35"/>
      <c r="AF550" s="33">
        <v>11602.26</v>
      </c>
      <c r="AG550" s="33">
        <v>0</v>
      </c>
      <c r="AH550" s="33">
        <v>0</v>
      </c>
      <c r="AI550" s="33"/>
    </row>
    <row r="551" spans="1:35" ht="12.75" x14ac:dyDescent="0.2">
      <c r="A551" s="635"/>
      <c r="B551" s="635"/>
      <c r="C551" s="637"/>
      <c r="D551" s="637"/>
      <c r="E551" s="637"/>
      <c r="F551" s="637"/>
      <c r="G551" s="637"/>
      <c r="H551" s="637"/>
      <c r="I551" s="637"/>
      <c r="J551" s="20"/>
      <c r="K551" s="33">
        <v>8607.77</v>
      </c>
      <c r="L551" s="33">
        <v>365.77000000000004</v>
      </c>
      <c r="M551" s="33">
        <v>1155.1300000000001</v>
      </c>
      <c r="N551" s="33">
        <v>6063.62</v>
      </c>
      <c r="O551" s="33">
        <v>271.73</v>
      </c>
      <c r="P551" s="33"/>
      <c r="Q551" s="33">
        <v>0</v>
      </c>
      <c r="R551" s="33">
        <v>0</v>
      </c>
      <c r="S551" s="33"/>
      <c r="T551" s="33">
        <v>39089.47</v>
      </c>
      <c r="U551" s="33">
        <v>-47.01</v>
      </c>
      <c r="V551" s="33">
        <v>0</v>
      </c>
      <c r="W551" s="33">
        <v>0</v>
      </c>
      <c r="X551" s="33">
        <v>39628.800000000003</v>
      </c>
      <c r="Y551" s="34">
        <v>284.95999999999998</v>
      </c>
      <c r="Z551" s="34">
        <v>0</v>
      </c>
      <c r="AA551" s="34">
        <v>40944.700000000004</v>
      </c>
      <c r="AB551" s="35"/>
      <c r="AC551" s="35"/>
      <c r="AD551" s="35"/>
      <c r="AE551" s="35"/>
      <c r="AF551" s="33">
        <v>1148.48</v>
      </c>
      <c r="AG551" s="33">
        <v>0</v>
      </c>
      <c r="AH551" s="33">
        <v>0</v>
      </c>
      <c r="AI551" s="33"/>
    </row>
    <row r="552" spans="1:35" ht="12.75" x14ac:dyDescent="0.2">
      <c r="A552" s="638" t="s">
        <v>574</v>
      </c>
      <c r="B552" s="638"/>
      <c r="C552" s="639" t="s">
        <v>575</v>
      </c>
      <c r="D552" s="639"/>
      <c r="E552" s="639"/>
      <c r="F552" s="639"/>
      <c r="G552" s="639"/>
      <c r="H552" s="639"/>
      <c r="I552" s="639"/>
      <c r="J552" s="21"/>
      <c r="K552" s="36">
        <v>10.93</v>
      </c>
      <c r="L552" s="36">
        <v>232.19</v>
      </c>
      <c r="M552" s="36">
        <v>0</v>
      </c>
      <c r="N552" s="36">
        <v>58.09</v>
      </c>
      <c r="O552" s="36">
        <v>3.04</v>
      </c>
      <c r="P552" s="36">
        <v>412.1</v>
      </c>
      <c r="Q552" s="36">
        <v>30.05</v>
      </c>
      <c r="R552" s="36">
        <v>0</v>
      </c>
      <c r="S552" s="36">
        <v>0</v>
      </c>
      <c r="T552" s="36">
        <v>125.05</v>
      </c>
      <c r="U552" s="36">
        <v>0</v>
      </c>
      <c r="V552" s="36">
        <v>0</v>
      </c>
      <c r="W552" s="36">
        <v>575.25</v>
      </c>
      <c r="X552" s="36">
        <v>572.53</v>
      </c>
      <c r="Y552" s="37">
        <v>591.54</v>
      </c>
      <c r="Z552" s="37">
        <v>0</v>
      </c>
      <c r="AA552" s="37">
        <v>591.54</v>
      </c>
      <c r="AB552" s="38"/>
      <c r="AC552" s="38"/>
      <c r="AD552" s="38"/>
      <c r="AE552" s="38"/>
      <c r="AF552" s="36">
        <v>0</v>
      </c>
      <c r="AG552" s="36">
        <v>0</v>
      </c>
      <c r="AH552" s="36">
        <v>0</v>
      </c>
      <c r="AI552" s="36">
        <v>0</v>
      </c>
    </row>
    <row r="553" spans="1:35" ht="12.75" x14ac:dyDescent="0.2">
      <c r="A553" s="638"/>
      <c r="B553" s="638"/>
      <c r="C553" s="639"/>
      <c r="D553" s="639"/>
      <c r="E553" s="639"/>
      <c r="F553" s="639"/>
      <c r="G553" s="639"/>
      <c r="H553" s="639"/>
      <c r="I553" s="639"/>
      <c r="J553" s="21"/>
      <c r="K553" s="36">
        <v>47.69</v>
      </c>
      <c r="L553" s="36">
        <v>40.68</v>
      </c>
      <c r="M553" s="36">
        <v>6.65</v>
      </c>
      <c r="N553" s="36">
        <v>61.76</v>
      </c>
      <c r="O553" s="36">
        <v>2.68</v>
      </c>
      <c r="P553" s="36"/>
      <c r="Q553" s="36">
        <v>0</v>
      </c>
      <c r="R553" s="36">
        <v>0</v>
      </c>
      <c r="S553" s="36"/>
      <c r="T553" s="36">
        <v>567.20000000000005</v>
      </c>
      <c r="U553" s="36">
        <v>-0.46</v>
      </c>
      <c r="V553" s="36">
        <v>0</v>
      </c>
      <c r="W553" s="36">
        <v>0</v>
      </c>
      <c r="X553" s="36">
        <v>575.25</v>
      </c>
      <c r="Y553" s="37">
        <v>2.81</v>
      </c>
      <c r="Z553" s="37">
        <v>0</v>
      </c>
      <c r="AA553" s="37">
        <v>594.35</v>
      </c>
      <c r="AB553" s="38"/>
      <c r="AC553" s="38"/>
      <c r="AD553" s="38"/>
      <c r="AE553" s="38"/>
      <c r="AF553" s="36">
        <v>0</v>
      </c>
      <c r="AG553" s="36">
        <v>0</v>
      </c>
      <c r="AH553" s="36"/>
      <c r="AI553" s="36"/>
    </row>
    <row r="554" spans="1:35" ht="12.75" x14ac:dyDescent="0.2">
      <c r="A554" s="15">
        <v>203</v>
      </c>
      <c r="B554" s="16" t="s">
        <v>352</v>
      </c>
      <c r="C554" s="633" t="s">
        <v>353</v>
      </c>
      <c r="D554" s="633"/>
      <c r="E554" s="633"/>
      <c r="F554" s="633"/>
      <c r="G554" s="633"/>
      <c r="H554" s="633"/>
      <c r="I554" s="633"/>
      <c r="J554" s="24" t="s">
        <v>576</v>
      </c>
      <c r="K554" s="39">
        <v>10.93</v>
      </c>
      <c r="L554" s="39">
        <v>232.19</v>
      </c>
      <c r="M554" s="39"/>
      <c r="N554" s="39">
        <v>58.09</v>
      </c>
      <c r="O554" s="39">
        <v>3.04</v>
      </c>
      <c r="P554" s="632">
        <v>412.1</v>
      </c>
      <c r="Q554" s="39">
        <v>30.05</v>
      </c>
      <c r="R554" s="39"/>
      <c r="S554" s="632"/>
      <c r="T554" s="39">
        <v>125.05</v>
      </c>
      <c r="U554" s="39"/>
      <c r="V554" s="39"/>
      <c r="W554" s="39">
        <v>575.25</v>
      </c>
      <c r="X554" s="39">
        <v>572.53</v>
      </c>
      <c r="Y554" s="39">
        <v>591.54</v>
      </c>
      <c r="Z554" s="39">
        <v>0</v>
      </c>
      <c r="AA554" s="39">
        <v>591.54</v>
      </c>
      <c r="AB554" s="40">
        <v>1</v>
      </c>
      <c r="AC554" s="40">
        <v>1</v>
      </c>
      <c r="AD554" s="40">
        <v>1</v>
      </c>
      <c r="AE554" s="40">
        <v>1</v>
      </c>
      <c r="AF554" s="39"/>
      <c r="AG554" s="39"/>
      <c r="AH554" s="39"/>
      <c r="AI554" s="39"/>
    </row>
    <row r="555" spans="1:35" ht="12.75" x14ac:dyDescent="0.2">
      <c r="A555" s="16"/>
      <c r="B555" s="16"/>
      <c r="C555" s="633"/>
      <c r="D555" s="633"/>
      <c r="E555" s="633"/>
      <c r="F555" s="633"/>
      <c r="G555" s="633"/>
      <c r="H555" s="633"/>
      <c r="I555" s="633"/>
      <c r="J555" s="23" t="s">
        <v>577</v>
      </c>
      <c r="K555" s="39">
        <v>47.69</v>
      </c>
      <c r="L555" s="39">
        <v>40.68</v>
      </c>
      <c r="M555" s="39">
        <v>6.65</v>
      </c>
      <c r="N555" s="39">
        <v>61.76</v>
      </c>
      <c r="O555" s="39">
        <v>2.68</v>
      </c>
      <c r="P555" s="632"/>
      <c r="Q555" s="39"/>
      <c r="R555" s="39"/>
      <c r="S555" s="632"/>
      <c r="T555" s="39">
        <v>567.20000000000005</v>
      </c>
      <c r="U555" s="39">
        <v>-0.46</v>
      </c>
      <c r="V555" s="39"/>
      <c r="W555" s="39"/>
      <c r="X555" s="39">
        <v>575.25</v>
      </c>
      <c r="Y555" s="40">
        <v>2.81</v>
      </c>
      <c r="Z555" s="40">
        <v>0</v>
      </c>
      <c r="AA555" s="39">
        <v>594.35</v>
      </c>
      <c r="AB555" s="40">
        <v>1</v>
      </c>
      <c r="AC555" s="40">
        <v>1</v>
      </c>
      <c r="AD555" s="40">
        <v>3.4409999999999998</v>
      </c>
      <c r="AE555" s="40">
        <v>3.0280800000000001</v>
      </c>
      <c r="AF555" s="39"/>
      <c r="AG555" s="39"/>
      <c r="AH555" s="39"/>
      <c r="AI555" s="39"/>
    </row>
    <row r="556" spans="1:35" ht="12.75" x14ac:dyDescent="0.2">
      <c r="A556" s="638" t="s">
        <v>578</v>
      </c>
      <c r="B556" s="638"/>
      <c r="C556" s="639" t="s">
        <v>579</v>
      </c>
      <c r="D556" s="639"/>
      <c r="E556" s="639"/>
      <c r="F556" s="639"/>
      <c r="G556" s="639"/>
      <c r="H556" s="639"/>
      <c r="I556" s="639"/>
      <c r="J556" s="21"/>
      <c r="K556" s="36">
        <v>53.77</v>
      </c>
      <c r="L556" s="36">
        <v>84.39</v>
      </c>
      <c r="M556" s="36">
        <v>112.31</v>
      </c>
      <c r="N556" s="36">
        <v>285.66000000000003</v>
      </c>
      <c r="O556" s="36">
        <v>17.850000000000001</v>
      </c>
      <c r="P556" s="36">
        <v>1180.52</v>
      </c>
      <c r="Q556" s="36">
        <v>176.4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1374.55</v>
      </c>
      <c r="X556" s="36">
        <v>1358.61</v>
      </c>
      <c r="Y556" s="37">
        <v>1403.72</v>
      </c>
      <c r="Z556" s="37">
        <v>0</v>
      </c>
      <c r="AA556" s="37">
        <v>1403.72</v>
      </c>
      <c r="AB556" s="38"/>
      <c r="AC556" s="38"/>
      <c r="AD556" s="38"/>
      <c r="AE556" s="38"/>
      <c r="AF556" s="36">
        <v>112.31</v>
      </c>
      <c r="AG556" s="36">
        <v>0</v>
      </c>
      <c r="AH556" s="36">
        <v>0</v>
      </c>
      <c r="AI556" s="36">
        <v>0</v>
      </c>
    </row>
    <row r="557" spans="1:35" ht="12.75" x14ac:dyDescent="0.2">
      <c r="A557" s="638"/>
      <c r="B557" s="638"/>
      <c r="C557" s="639"/>
      <c r="D557" s="639"/>
      <c r="E557" s="639"/>
      <c r="F557" s="639"/>
      <c r="G557" s="639"/>
      <c r="H557" s="639"/>
      <c r="I557" s="639"/>
      <c r="J557" s="21"/>
      <c r="K557" s="36">
        <v>501.21</v>
      </c>
      <c r="L557" s="36">
        <v>17.61</v>
      </c>
      <c r="M557" s="36">
        <v>8.7799999999999994</v>
      </c>
      <c r="N557" s="36">
        <v>154.61000000000001</v>
      </c>
      <c r="O557" s="36">
        <v>15.71</v>
      </c>
      <c r="P557" s="36"/>
      <c r="Q557" s="36">
        <v>0</v>
      </c>
      <c r="R557" s="36">
        <v>0</v>
      </c>
      <c r="S557" s="36"/>
      <c r="T557" s="36">
        <v>1356.92</v>
      </c>
      <c r="U557" s="36">
        <v>-2.72</v>
      </c>
      <c r="V557" s="36">
        <v>0</v>
      </c>
      <c r="W557" s="36">
        <v>0</v>
      </c>
      <c r="X557" s="36">
        <v>1374.55</v>
      </c>
      <c r="Y557" s="37">
        <v>16.47</v>
      </c>
      <c r="Z557" s="37">
        <v>0</v>
      </c>
      <c r="AA557" s="37">
        <v>1420.19</v>
      </c>
      <c r="AB557" s="38"/>
      <c r="AC557" s="38"/>
      <c r="AD557" s="38"/>
      <c r="AE557" s="38"/>
      <c r="AF557" s="36">
        <v>8.7799999999999994</v>
      </c>
      <c r="AG557" s="36">
        <v>0</v>
      </c>
      <c r="AH557" s="36"/>
      <c r="AI557" s="36"/>
    </row>
    <row r="558" spans="1:35" ht="12.75" x14ac:dyDescent="0.2">
      <c r="A558" s="15">
        <v>204</v>
      </c>
      <c r="B558" s="16" t="s">
        <v>352</v>
      </c>
      <c r="C558" s="633" t="s">
        <v>353</v>
      </c>
      <c r="D558" s="633"/>
      <c r="E558" s="633"/>
      <c r="F558" s="633"/>
      <c r="G558" s="633"/>
      <c r="H558" s="633"/>
      <c r="I558" s="633"/>
      <c r="J558" s="24" t="s">
        <v>372</v>
      </c>
      <c r="K558" s="39">
        <v>53.77</v>
      </c>
      <c r="L558" s="39">
        <v>84.39</v>
      </c>
      <c r="M558" s="39">
        <v>112.31</v>
      </c>
      <c r="N558" s="39">
        <v>285.66000000000003</v>
      </c>
      <c r="O558" s="39">
        <v>17.850000000000001</v>
      </c>
      <c r="P558" s="632">
        <v>1180.52</v>
      </c>
      <c r="Q558" s="39">
        <v>176.4</v>
      </c>
      <c r="R558" s="39"/>
      <c r="S558" s="632"/>
      <c r="T558" s="39"/>
      <c r="U558" s="39"/>
      <c r="V558" s="39"/>
      <c r="W558" s="39">
        <v>1374.55</v>
      </c>
      <c r="X558" s="39">
        <v>1358.61</v>
      </c>
      <c r="Y558" s="39">
        <v>1403.72</v>
      </c>
      <c r="Z558" s="39">
        <v>0</v>
      </c>
      <c r="AA558" s="39">
        <v>1403.72</v>
      </c>
      <c r="AB558" s="40">
        <v>1</v>
      </c>
      <c r="AC558" s="40">
        <v>1</v>
      </c>
      <c r="AD558" s="40">
        <v>1</v>
      </c>
      <c r="AE558" s="40">
        <v>1</v>
      </c>
      <c r="AF558" s="39">
        <v>112.31</v>
      </c>
      <c r="AG558" s="39"/>
      <c r="AH558" s="39"/>
      <c r="AI558" s="39"/>
    </row>
    <row r="559" spans="1:35" ht="12.75" x14ac:dyDescent="0.2">
      <c r="A559" s="16"/>
      <c r="B559" s="16"/>
      <c r="C559" s="633"/>
      <c r="D559" s="633"/>
      <c r="E559" s="633"/>
      <c r="F559" s="633"/>
      <c r="G559" s="633"/>
      <c r="H559" s="633"/>
      <c r="I559" s="633"/>
      <c r="J559" s="23" t="s">
        <v>526</v>
      </c>
      <c r="K559" s="39">
        <v>501.21</v>
      </c>
      <c r="L559" s="39">
        <v>17.61</v>
      </c>
      <c r="M559" s="39">
        <v>8.7799999999999994</v>
      </c>
      <c r="N559" s="39">
        <v>154.61000000000001</v>
      </c>
      <c r="O559" s="39">
        <v>15.71</v>
      </c>
      <c r="P559" s="632"/>
      <c r="Q559" s="39"/>
      <c r="R559" s="39"/>
      <c r="S559" s="632"/>
      <c r="T559" s="39">
        <v>1356.92</v>
      </c>
      <c r="U559" s="39">
        <v>-2.72</v>
      </c>
      <c r="V559" s="39"/>
      <c r="W559" s="39"/>
      <c r="X559" s="39">
        <v>1374.55</v>
      </c>
      <c r="Y559" s="40">
        <v>16.47</v>
      </c>
      <c r="Z559" s="40">
        <v>0</v>
      </c>
      <c r="AA559" s="39">
        <v>1420.19</v>
      </c>
      <c r="AB559" s="40">
        <v>1</v>
      </c>
      <c r="AC559" s="40">
        <v>1</v>
      </c>
      <c r="AD559" s="40">
        <v>3.4409999999999998</v>
      </c>
      <c r="AE559" s="40">
        <v>3.0280800000000001</v>
      </c>
      <c r="AF559" s="39">
        <v>8.7799999999999994</v>
      </c>
      <c r="AG559" s="39"/>
      <c r="AH559" s="39"/>
      <c r="AI559" s="39"/>
    </row>
    <row r="560" spans="1:35" ht="12.75" x14ac:dyDescent="0.2">
      <c r="A560" s="638" t="s">
        <v>580</v>
      </c>
      <c r="B560" s="638"/>
      <c r="C560" s="639" t="s">
        <v>581</v>
      </c>
      <c r="D560" s="639"/>
      <c r="E560" s="639"/>
      <c r="F560" s="639"/>
      <c r="G560" s="639"/>
      <c r="H560" s="639"/>
      <c r="I560" s="639"/>
      <c r="J560" s="21"/>
      <c r="K560" s="36">
        <v>1044.45</v>
      </c>
      <c r="L560" s="36">
        <v>1745.42</v>
      </c>
      <c r="M560" s="36">
        <v>11489.95</v>
      </c>
      <c r="N560" s="36">
        <v>5498.37</v>
      </c>
      <c r="O560" s="36">
        <v>287.89</v>
      </c>
      <c r="P560" s="36">
        <v>34320.79</v>
      </c>
      <c r="Q560" s="36">
        <v>2844.56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37679</v>
      </c>
      <c r="X560" s="36">
        <v>37421.86</v>
      </c>
      <c r="Y560" s="37">
        <v>38664.480000000003</v>
      </c>
      <c r="Z560" s="37">
        <v>0</v>
      </c>
      <c r="AA560" s="37">
        <v>38664.480000000003</v>
      </c>
      <c r="AB560" s="38"/>
      <c r="AC560" s="38"/>
      <c r="AD560" s="38"/>
      <c r="AE560" s="38"/>
      <c r="AF560" s="36">
        <v>11489.95</v>
      </c>
      <c r="AG560" s="36">
        <v>0</v>
      </c>
      <c r="AH560" s="36">
        <v>0</v>
      </c>
      <c r="AI560" s="36">
        <v>0</v>
      </c>
    </row>
    <row r="561" spans="1:35" ht="12.75" x14ac:dyDescent="0.2">
      <c r="A561" s="638"/>
      <c r="B561" s="638"/>
      <c r="C561" s="639"/>
      <c r="D561" s="639"/>
      <c r="E561" s="639"/>
      <c r="F561" s="639"/>
      <c r="G561" s="639"/>
      <c r="H561" s="639"/>
      <c r="I561" s="639"/>
      <c r="J561" s="21"/>
      <c r="K561" s="36">
        <v>8058.87</v>
      </c>
      <c r="L561" s="36">
        <v>307.48</v>
      </c>
      <c r="M561" s="36">
        <v>1139.7</v>
      </c>
      <c r="N561" s="36">
        <v>5847.25</v>
      </c>
      <c r="O561" s="36">
        <v>253.34</v>
      </c>
      <c r="P561" s="36"/>
      <c r="Q561" s="36">
        <v>0</v>
      </c>
      <c r="R561" s="36">
        <v>0</v>
      </c>
      <c r="S561" s="36"/>
      <c r="T561" s="36">
        <v>37165.35</v>
      </c>
      <c r="U561" s="36">
        <v>-43.83</v>
      </c>
      <c r="V561" s="36">
        <v>0</v>
      </c>
      <c r="W561" s="36">
        <v>0</v>
      </c>
      <c r="X561" s="36">
        <v>37679</v>
      </c>
      <c r="Y561" s="37">
        <v>265.68</v>
      </c>
      <c r="Z561" s="37">
        <v>0</v>
      </c>
      <c r="AA561" s="37">
        <v>38930.160000000003</v>
      </c>
      <c r="AB561" s="38"/>
      <c r="AC561" s="38"/>
      <c r="AD561" s="38"/>
      <c r="AE561" s="38"/>
      <c r="AF561" s="36">
        <v>1139.7</v>
      </c>
      <c r="AG561" s="36">
        <v>0</v>
      </c>
      <c r="AH561" s="36"/>
      <c r="AI561" s="36"/>
    </row>
    <row r="562" spans="1:35" ht="12.75" x14ac:dyDescent="0.2">
      <c r="A562" s="15">
        <v>205</v>
      </c>
      <c r="B562" s="16" t="s">
        <v>367</v>
      </c>
      <c r="C562" s="633" t="s">
        <v>368</v>
      </c>
      <c r="D562" s="633"/>
      <c r="E562" s="633"/>
      <c r="F562" s="633"/>
      <c r="G562" s="633"/>
      <c r="H562" s="633"/>
      <c r="I562" s="633"/>
      <c r="J562" s="24" t="s">
        <v>372</v>
      </c>
      <c r="K562" s="39">
        <v>1044.45</v>
      </c>
      <c r="L562" s="39">
        <v>1745.42</v>
      </c>
      <c r="M562" s="39">
        <v>11489.95</v>
      </c>
      <c r="N562" s="39">
        <v>5498.37</v>
      </c>
      <c r="O562" s="39">
        <v>287.89</v>
      </c>
      <c r="P562" s="632">
        <v>34320.79</v>
      </c>
      <c r="Q562" s="39">
        <v>2844.56</v>
      </c>
      <c r="R562" s="39"/>
      <c r="S562" s="632"/>
      <c r="T562" s="39"/>
      <c r="U562" s="39"/>
      <c r="V562" s="39"/>
      <c r="W562" s="39">
        <v>37679</v>
      </c>
      <c r="X562" s="39">
        <v>37421.86</v>
      </c>
      <c r="Y562" s="39">
        <v>38664.480000000003</v>
      </c>
      <c r="Z562" s="39">
        <v>0</v>
      </c>
      <c r="AA562" s="39">
        <v>38664.480000000003</v>
      </c>
      <c r="AB562" s="40">
        <v>1</v>
      </c>
      <c r="AC562" s="40">
        <v>1</v>
      </c>
      <c r="AD562" s="40">
        <v>1</v>
      </c>
      <c r="AE562" s="40">
        <v>1</v>
      </c>
      <c r="AF562" s="39">
        <v>11489.95</v>
      </c>
      <c r="AG562" s="39"/>
      <c r="AH562" s="39"/>
      <c r="AI562" s="39"/>
    </row>
    <row r="563" spans="1:35" ht="12.75" x14ac:dyDescent="0.2">
      <c r="A563" s="16"/>
      <c r="B563" s="16"/>
      <c r="C563" s="633"/>
      <c r="D563" s="633"/>
      <c r="E563" s="633"/>
      <c r="F563" s="633"/>
      <c r="G563" s="633"/>
      <c r="H563" s="633"/>
      <c r="I563" s="633"/>
      <c r="J563" s="23" t="s">
        <v>582</v>
      </c>
      <c r="K563" s="39">
        <v>8058.87</v>
      </c>
      <c r="L563" s="39">
        <v>307.48</v>
      </c>
      <c r="M563" s="39">
        <v>1139.7</v>
      </c>
      <c r="N563" s="39">
        <v>5847.25</v>
      </c>
      <c r="O563" s="39">
        <v>253.34</v>
      </c>
      <c r="P563" s="632"/>
      <c r="Q563" s="39"/>
      <c r="R563" s="39"/>
      <c r="S563" s="632"/>
      <c r="T563" s="39">
        <v>37165.35</v>
      </c>
      <c r="U563" s="39">
        <v>-43.83</v>
      </c>
      <c r="V563" s="39"/>
      <c r="W563" s="39"/>
      <c r="X563" s="39">
        <v>37679</v>
      </c>
      <c r="Y563" s="40">
        <v>265.68</v>
      </c>
      <c r="Z563" s="40">
        <v>0</v>
      </c>
      <c r="AA563" s="39">
        <v>38930.160000000003</v>
      </c>
      <c r="AB563" s="40">
        <v>1</v>
      </c>
      <c r="AC563" s="40">
        <v>1</v>
      </c>
      <c r="AD563" s="40">
        <v>3.4409999999999998</v>
      </c>
      <c r="AE563" s="40">
        <v>3.0280800000000001</v>
      </c>
      <c r="AF563" s="39">
        <v>1139.7</v>
      </c>
      <c r="AG563" s="39"/>
      <c r="AH563" s="39"/>
      <c r="AI563" s="39"/>
    </row>
    <row r="564" spans="1:35" ht="12.75" x14ac:dyDescent="0.2">
      <c r="A564" s="635" t="s">
        <v>583</v>
      </c>
      <c r="B564" s="635"/>
      <c r="C564" s="637" t="s">
        <v>584</v>
      </c>
      <c r="D564" s="637"/>
      <c r="E564" s="637"/>
      <c r="F564" s="637"/>
      <c r="G564" s="637"/>
      <c r="H564" s="637"/>
      <c r="I564" s="637"/>
      <c r="J564" s="20"/>
      <c r="K564" s="33">
        <v>7810.96</v>
      </c>
      <c r="L564" s="33">
        <v>6587.5</v>
      </c>
      <c r="M564" s="33">
        <v>328339.82999999996</v>
      </c>
      <c r="N564" s="33">
        <v>41414.079999999994</v>
      </c>
      <c r="O564" s="33">
        <v>2168.38</v>
      </c>
      <c r="P564" s="33">
        <v>557374.16999999993</v>
      </c>
      <c r="Q564" s="33">
        <v>21425.420000000002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587151.45000000007</v>
      </c>
      <c r="X564" s="33">
        <v>585214.66</v>
      </c>
      <c r="Y564" s="34">
        <v>604647.10000000009</v>
      </c>
      <c r="Z564" s="34">
        <v>0</v>
      </c>
      <c r="AA564" s="34">
        <v>604647.10000000009</v>
      </c>
      <c r="AB564" s="35"/>
      <c r="AC564" s="35"/>
      <c r="AD564" s="35"/>
      <c r="AE564" s="35"/>
      <c r="AF564" s="33">
        <v>328339.82999999996</v>
      </c>
      <c r="AG564" s="33">
        <v>0</v>
      </c>
      <c r="AH564" s="33">
        <v>466348.26999999996</v>
      </c>
      <c r="AI564" s="33"/>
    </row>
    <row r="565" spans="1:35" ht="12.75" x14ac:dyDescent="0.2">
      <c r="A565" s="635"/>
      <c r="B565" s="635"/>
      <c r="C565" s="637"/>
      <c r="D565" s="637"/>
      <c r="E565" s="637"/>
      <c r="F565" s="637"/>
      <c r="G565" s="637"/>
      <c r="H565" s="637"/>
      <c r="I565" s="637"/>
      <c r="J565" s="20"/>
      <c r="K565" s="33">
        <v>61504.259999999995</v>
      </c>
      <c r="L565" s="33">
        <v>1511.68</v>
      </c>
      <c r="M565" s="33">
        <v>71410.12</v>
      </c>
      <c r="N565" s="33">
        <v>44041.83</v>
      </c>
      <c r="O565" s="33">
        <v>1908.1699999999998</v>
      </c>
      <c r="P565" s="33"/>
      <c r="Q565" s="33">
        <v>0</v>
      </c>
      <c r="R565" s="33">
        <v>0</v>
      </c>
      <c r="S565" s="33"/>
      <c r="T565" s="33">
        <v>578799.59</v>
      </c>
      <c r="U565" s="33">
        <v>-330.14</v>
      </c>
      <c r="V565" s="33">
        <v>0</v>
      </c>
      <c r="W565" s="33">
        <v>0</v>
      </c>
      <c r="X565" s="33">
        <v>587151.45000000007</v>
      </c>
      <c r="Y565" s="34">
        <v>2001.1</v>
      </c>
      <c r="Z565" s="34">
        <v>0</v>
      </c>
      <c r="AA565" s="34">
        <v>606648.20000000007</v>
      </c>
      <c r="AB565" s="35"/>
      <c r="AC565" s="35"/>
      <c r="AD565" s="35"/>
      <c r="AE565" s="35"/>
      <c r="AF565" s="33">
        <v>71410.12</v>
      </c>
      <c r="AG565" s="33">
        <v>0</v>
      </c>
      <c r="AH565" s="33">
        <v>0</v>
      </c>
      <c r="AI565" s="33"/>
    </row>
    <row r="566" spans="1:35" ht="12.75" x14ac:dyDescent="0.2">
      <c r="A566" s="638" t="s">
        <v>585</v>
      </c>
      <c r="B566" s="638"/>
      <c r="C566" s="639" t="s">
        <v>586</v>
      </c>
      <c r="D566" s="639"/>
      <c r="E566" s="639"/>
      <c r="F566" s="639"/>
      <c r="G566" s="639"/>
      <c r="H566" s="639"/>
      <c r="I566" s="639"/>
      <c r="J566" s="21"/>
      <c r="K566" s="36">
        <v>6825.96</v>
      </c>
      <c r="L566" s="36">
        <v>3922.38</v>
      </c>
      <c r="M566" s="36">
        <v>293073.65999999997</v>
      </c>
      <c r="N566" s="36">
        <v>35492.949999999997</v>
      </c>
      <c r="O566" s="36">
        <v>1858.36</v>
      </c>
      <c r="P566" s="36">
        <v>494614.47</v>
      </c>
      <c r="Q566" s="36">
        <v>18362.150000000001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520388.33</v>
      </c>
      <c r="X566" s="36">
        <v>518728.45</v>
      </c>
      <c r="Y566" s="37">
        <v>535953.17000000004</v>
      </c>
      <c r="Z566" s="37">
        <v>0</v>
      </c>
      <c r="AA566" s="37">
        <v>535953.17000000004</v>
      </c>
      <c r="AB566" s="38"/>
      <c r="AC566" s="38"/>
      <c r="AD566" s="38"/>
      <c r="AE566" s="38"/>
      <c r="AF566" s="36">
        <v>293073.65999999997</v>
      </c>
      <c r="AG566" s="36">
        <v>0</v>
      </c>
      <c r="AH566" s="36">
        <v>0</v>
      </c>
      <c r="AI566" s="36">
        <v>0</v>
      </c>
    </row>
    <row r="567" spans="1:35" ht="12.75" x14ac:dyDescent="0.2">
      <c r="A567" s="638"/>
      <c r="B567" s="638"/>
      <c r="C567" s="639"/>
      <c r="D567" s="639"/>
      <c r="E567" s="639"/>
      <c r="F567" s="639"/>
      <c r="G567" s="639"/>
      <c r="H567" s="639"/>
      <c r="I567" s="639"/>
      <c r="J567" s="21"/>
      <c r="K567" s="36">
        <v>52968.09</v>
      </c>
      <c r="L567" s="36">
        <v>1038.22</v>
      </c>
      <c r="M567" s="36">
        <v>67918.679999999993</v>
      </c>
      <c r="N567" s="36">
        <v>37745</v>
      </c>
      <c r="O567" s="36">
        <v>1635.35</v>
      </c>
      <c r="P567" s="36"/>
      <c r="Q567" s="36">
        <v>0</v>
      </c>
      <c r="R567" s="36">
        <v>0</v>
      </c>
      <c r="S567" s="36"/>
      <c r="T567" s="36">
        <v>512976.62</v>
      </c>
      <c r="U567" s="36">
        <v>-282.94</v>
      </c>
      <c r="V567" s="36">
        <v>0</v>
      </c>
      <c r="W567" s="36">
        <v>0</v>
      </c>
      <c r="X567" s="36">
        <v>520388.33</v>
      </c>
      <c r="Y567" s="37">
        <v>1715</v>
      </c>
      <c r="Z567" s="37">
        <v>0</v>
      </c>
      <c r="AA567" s="37">
        <v>537668.17000000004</v>
      </c>
      <c r="AB567" s="38"/>
      <c r="AC567" s="38"/>
      <c r="AD567" s="38"/>
      <c r="AE567" s="38"/>
      <c r="AF567" s="36">
        <v>67918.679999999993</v>
      </c>
      <c r="AG567" s="36">
        <v>0</v>
      </c>
      <c r="AH567" s="36"/>
      <c r="AI567" s="36"/>
    </row>
    <row r="568" spans="1:35" ht="12.75" x14ac:dyDescent="0.2">
      <c r="A568" s="15">
        <v>206</v>
      </c>
      <c r="B568" s="16" t="s">
        <v>359</v>
      </c>
      <c r="C568" s="633" t="s">
        <v>360</v>
      </c>
      <c r="D568" s="633"/>
      <c r="E568" s="633"/>
      <c r="F568" s="633"/>
      <c r="G568" s="633"/>
      <c r="H568" s="633"/>
      <c r="I568" s="633"/>
      <c r="J568" s="24" t="s">
        <v>74</v>
      </c>
      <c r="K568" s="39">
        <v>6825.96</v>
      </c>
      <c r="L568" s="39">
        <v>3922.38</v>
      </c>
      <c r="M568" s="39">
        <v>293073.65999999997</v>
      </c>
      <c r="N568" s="39">
        <v>35492.949999999997</v>
      </c>
      <c r="O568" s="39">
        <v>1858.36</v>
      </c>
      <c r="P568" s="632">
        <v>494614.47</v>
      </c>
      <c r="Q568" s="39">
        <v>18362.150000000001</v>
      </c>
      <c r="R568" s="39"/>
      <c r="S568" s="632"/>
      <c r="T568" s="39"/>
      <c r="U568" s="39"/>
      <c r="V568" s="39"/>
      <c r="W568" s="39">
        <v>520388.33</v>
      </c>
      <c r="X568" s="39">
        <v>518728.45</v>
      </c>
      <c r="Y568" s="39">
        <v>535953.17000000004</v>
      </c>
      <c r="Z568" s="39">
        <v>0</v>
      </c>
      <c r="AA568" s="39">
        <v>535953.17000000004</v>
      </c>
      <c r="AB568" s="40">
        <v>1</v>
      </c>
      <c r="AC568" s="40">
        <v>1</v>
      </c>
      <c r="AD568" s="40">
        <v>1</v>
      </c>
      <c r="AE568" s="40">
        <v>1</v>
      </c>
      <c r="AF568" s="39">
        <v>293073.65999999997</v>
      </c>
      <c r="AG568" s="39"/>
      <c r="AH568" s="39"/>
      <c r="AI568" s="39"/>
    </row>
    <row r="569" spans="1:35" ht="12.75" x14ac:dyDescent="0.2">
      <c r="A569" s="16"/>
      <c r="B569" s="16"/>
      <c r="C569" s="633"/>
      <c r="D569" s="633"/>
      <c r="E569" s="633"/>
      <c r="F569" s="633"/>
      <c r="G569" s="633"/>
      <c r="H569" s="633"/>
      <c r="I569" s="633"/>
      <c r="J569" s="23" t="s">
        <v>587</v>
      </c>
      <c r="K569" s="39">
        <v>52968.09</v>
      </c>
      <c r="L569" s="39">
        <v>1038.22</v>
      </c>
      <c r="M569" s="39">
        <v>67918.679999999993</v>
      </c>
      <c r="N569" s="39">
        <v>37745</v>
      </c>
      <c r="O569" s="39">
        <v>1635.35</v>
      </c>
      <c r="P569" s="632"/>
      <c r="Q569" s="39"/>
      <c r="R569" s="39"/>
      <c r="S569" s="632"/>
      <c r="T569" s="39">
        <v>512976.62</v>
      </c>
      <c r="U569" s="39">
        <v>-282.94</v>
      </c>
      <c r="V569" s="39"/>
      <c r="W569" s="39"/>
      <c r="X569" s="39">
        <v>520388.33</v>
      </c>
      <c r="Y569" s="40">
        <v>1715</v>
      </c>
      <c r="Z569" s="40">
        <v>0</v>
      </c>
      <c r="AA569" s="39">
        <v>537668.17000000004</v>
      </c>
      <c r="AB569" s="40">
        <v>1</v>
      </c>
      <c r="AC569" s="40">
        <v>1</v>
      </c>
      <c r="AD569" s="40">
        <v>3.4409999999999998</v>
      </c>
      <c r="AE569" s="40">
        <v>3.0280800000000001</v>
      </c>
      <c r="AF569" s="39">
        <v>67918.679999999993</v>
      </c>
      <c r="AG569" s="39"/>
      <c r="AH569" s="39"/>
      <c r="AI569" s="39"/>
    </row>
    <row r="570" spans="1:35" ht="12.75" x14ac:dyDescent="0.2">
      <c r="A570" s="638" t="s">
        <v>588</v>
      </c>
      <c r="B570" s="638"/>
      <c r="C570" s="639" t="s">
        <v>589</v>
      </c>
      <c r="D570" s="639"/>
      <c r="E570" s="639"/>
      <c r="F570" s="639"/>
      <c r="G570" s="639"/>
      <c r="H570" s="639"/>
      <c r="I570" s="639"/>
      <c r="J570" s="21"/>
      <c r="K570" s="36">
        <v>985</v>
      </c>
      <c r="L570" s="36">
        <v>2665.12</v>
      </c>
      <c r="M570" s="36">
        <v>18758.57</v>
      </c>
      <c r="N570" s="36">
        <v>5921.13</v>
      </c>
      <c r="O570" s="36">
        <v>310.02</v>
      </c>
      <c r="P570" s="36">
        <v>44940.57</v>
      </c>
      <c r="Q570" s="36">
        <v>3063.27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48676.7</v>
      </c>
      <c r="X570" s="36">
        <v>48399.79</v>
      </c>
      <c r="Y570" s="37">
        <v>50006.94</v>
      </c>
      <c r="Z570" s="37">
        <v>0</v>
      </c>
      <c r="AA570" s="37">
        <v>50006.94</v>
      </c>
      <c r="AB570" s="38"/>
      <c r="AC570" s="38"/>
      <c r="AD570" s="38"/>
      <c r="AE570" s="38"/>
      <c r="AF570" s="36">
        <v>18758.57</v>
      </c>
      <c r="AG570" s="36">
        <v>0</v>
      </c>
      <c r="AH570" s="36">
        <v>372.48</v>
      </c>
      <c r="AI570" s="36">
        <v>0</v>
      </c>
    </row>
    <row r="571" spans="1:35" ht="12.75" x14ac:dyDescent="0.2">
      <c r="A571" s="638"/>
      <c r="B571" s="638"/>
      <c r="C571" s="639"/>
      <c r="D571" s="639"/>
      <c r="E571" s="639"/>
      <c r="F571" s="639"/>
      <c r="G571" s="639"/>
      <c r="H571" s="639"/>
      <c r="I571" s="639"/>
      <c r="J571" s="21"/>
      <c r="K571" s="36">
        <v>8536.17</v>
      </c>
      <c r="L571" s="36">
        <v>473.46</v>
      </c>
      <c r="M571" s="36">
        <v>2179.91</v>
      </c>
      <c r="N571" s="36">
        <v>6296.83</v>
      </c>
      <c r="O571" s="36">
        <v>272.82</v>
      </c>
      <c r="P571" s="36"/>
      <c r="Q571" s="36">
        <v>0</v>
      </c>
      <c r="R571" s="36">
        <v>0</v>
      </c>
      <c r="S571" s="36"/>
      <c r="T571" s="36">
        <v>48003.839999999997</v>
      </c>
      <c r="U571" s="36">
        <v>-47.2</v>
      </c>
      <c r="V571" s="36">
        <v>0</v>
      </c>
      <c r="W571" s="36">
        <v>0</v>
      </c>
      <c r="X571" s="36">
        <v>48676.7</v>
      </c>
      <c r="Y571" s="37">
        <v>286.10000000000002</v>
      </c>
      <c r="Z571" s="37">
        <v>0</v>
      </c>
      <c r="AA571" s="37">
        <v>50293.04</v>
      </c>
      <c r="AB571" s="38"/>
      <c r="AC571" s="38"/>
      <c r="AD571" s="38"/>
      <c r="AE571" s="38"/>
      <c r="AF571" s="36">
        <v>2179.91</v>
      </c>
      <c r="AG571" s="36">
        <v>0</v>
      </c>
      <c r="AH571" s="36"/>
      <c r="AI571" s="36"/>
    </row>
    <row r="572" spans="1:35" ht="12.75" x14ac:dyDescent="0.2">
      <c r="A572" s="15">
        <v>207</v>
      </c>
      <c r="B572" s="16" t="s">
        <v>367</v>
      </c>
      <c r="C572" s="633" t="s">
        <v>368</v>
      </c>
      <c r="D572" s="633"/>
      <c r="E572" s="633"/>
      <c r="F572" s="633"/>
      <c r="G572" s="633"/>
      <c r="H572" s="633"/>
      <c r="I572" s="633"/>
      <c r="J572" s="24" t="s">
        <v>82</v>
      </c>
      <c r="K572" s="39">
        <v>985</v>
      </c>
      <c r="L572" s="39">
        <v>2665.12</v>
      </c>
      <c r="M572" s="39">
        <v>18758.57</v>
      </c>
      <c r="N572" s="39">
        <v>5921.13</v>
      </c>
      <c r="O572" s="39">
        <v>310.02</v>
      </c>
      <c r="P572" s="632">
        <v>44940.57</v>
      </c>
      <c r="Q572" s="39">
        <v>3063.27</v>
      </c>
      <c r="R572" s="39"/>
      <c r="S572" s="632"/>
      <c r="T572" s="39"/>
      <c r="U572" s="39"/>
      <c r="V572" s="39"/>
      <c r="W572" s="39">
        <v>48676.7</v>
      </c>
      <c r="X572" s="39">
        <v>48399.79</v>
      </c>
      <c r="Y572" s="39">
        <v>50006.94</v>
      </c>
      <c r="Z572" s="39">
        <v>0</v>
      </c>
      <c r="AA572" s="39">
        <v>50006.94</v>
      </c>
      <c r="AB572" s="40">
        <v>1</v>
      </c>
      <c r="AC572" s="40">
        <v>1</v>
      </c>
      <c r="AD572" s="40">
        <v>1</v>
      </c>
      <c r="AE572" s="40">
        <v>1</v>
      </c>
      <c r="AF572" s="39">
        <v>18758.57</v>
      </c>
      <c r="AG572" s="39"/>
      <c r="AH572" s="39">
        <v>372.48</v>
      </c>
      <c r="AI572" s="39"/>
    </row>
    <row r="573" spans="1:35" ht="12.75" x14ac:dyDescent="0.2">
      <c r="A573" s="16"/>
      <c r="B573" s="16"/>
      <c r="C573" s="633"/>
      <c r="D573" s="633"/>
      <c r="E573" s="633"/>
      <c r="F573" s="633"/>
      <c r="G573" s="633"/>
      <c r="H573" s="633"/>
      <c r="I573" s="633"/>
      <c r="J573" s="23" t="s">
        <v>590</v>
      </c>
      <c r="K573" s="39">
        <v>8536.17</v>
      </c>
      <c r="L573" s="39">
        <v>473.46</v>
      </c>
      <c r="M573" s="39">
        <v>2179.91</v>
      </c>
      <c r="N573" s="39">
        <v>6296.83</v>
      </c>
      <c r="O573" s="39">
        <v>272.82</v>
      </c>
      <c r="P573" s="632"/>
      <c r="Q573" s="39"/>
      <c r="R573" s="39"/>
      <c r="S573" s="632"/>
      <c r="T573" s="39">
        <v>48003.839999999997</v>
      </c>
      <c r="U573" s="39">
        <v>-47.2</v>
      </c>
      <c r="V573" s="39"/>
      <c r="W573" s="39"/>
      <c r="X573" s="39">
        <v>48676.7</v>
      </c>
      <c r="Y573" s="40">
        <v>286.10000000000002</v>
      </c>
      <c r="Z573" s="40">
        <v>0</v>
      </c>
      <c r="AA573" s="39">
        <v>50293.04</v>
      </c>
      <c r="AB573" s="40">
        <v>1</v>
      </c>
      <c r="AC573" s="40">
        <v>1</v>
      </c>
      <c r="AD573" s="40">
        <v>3.4409999999999998</v>
      </c>
      <c r="AE573" s="40">
        <v>3.0280800000000001</v>
      </c>
      <c r="AF573" s="39">
        <v>2179.91</v>
      </c>
      <c r="AG573" s="39"/>
      <c r="AH573" s="39"/>
      <c r="AI573" s="39"/>
    </row>
    <row r="574" spans="1:35" ht="14.1" customHeight="1" x14ac:dyDescent="0.2">
      <c r="A574" s="638" t="s">
        <v>591</v>
      </c>
      <c r="B574" s="638"/>
      <c r="C574" s="639" t="s">
        <v>592</v>
      </c>
      <c r="D574" s="639"/>
      <c r="E574" s="639"/>
      <c r="F574" s="639"/>
      <c r="G574" s="639"/>
      <c r="H574" s="639"/>
      <c r="I574" s="639"/>
      <c r="J574" s="21"/>
      <c r="K574" s="36">
        <v>0</v>
      </c>
      <c r="L574" s="36">
        <v>0</v>
      </c>
      <c r="M574" s="36">
        <v>16507.599999999999</v>
      </c>
      <c r="N574" s="36">
        <v>0</v>
      </c>
      <c r="O574" s="36">
        <v>0</v>
      </c>
      <c r="P574" s="36">
        <v>17819.13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18086.420000000002</v>
      </c>
      <c r="X574" s="36">
        <v>18086.420000000002</v>
      </c>
      <c r="Y574" s="37">
        <v>18686.990000000002</v>
      </c>
      <c r="Z574" s="37">
        <v>0</v>
      </c>
      <c r="AA574" s="37">
        <v>18686.990000000002</v>
      </c>
      <c r="AB574" s="38"/>
      <c r="AC574" s="38"/>
      <c r="AD574" s="38"/>
      <c r="AE574" s="38"/>
      <c r="AF574" s="36">
        <v>16507.599999999999</v>
      </c>
      <c r="AG574" s="36">
        <v>0</v>
      </c>
      <c r="AH574" s="36">
        <v>465975.79</v>
      </c>
      <c r="AI574" s="36">
        <v>0</v>
      </c>
    </row>
    <row r="575" spans="1:35" ht="14.1" customHeight="1" x14ac:dyDescent="0.2">
      <c r="A575" s="638"/>
      <c r="B575" s="638"/>
      <c r="C575" s="639"/>
      <c r="D575" s="639"/>
      <c r="E575" s="639"/>
      <c r="F575" s="639"/>
      <c r="G575" s="639"/>
      <c r="H575" s="639"/>
      <c r="I575" s="639"/>
      <c r="J575" s="21"/>
      <c r="K575" s="36">
        <v>0</v>
      </c>
      <c r="L575" s="36">
        <v>0</v>
      </c>
      <c r="M575" s="36">
        <v>1311.53</v>
      </c>
      <c r="N575" s="36">
        <v>0</v>
      </c>
      <c r="O575" s="36">
        <v>0</v>
      </c>
      <c r="P575" s="36"/>
      <c r="Q575" s="36">
        <v>0</v>
      </c>
      <c r="R575" s="36">
        <v>0</v>
      </c>
      <c r="S575" s="36"/>
      <c r="T575" s="36">
        <v>17819.13</v>
      </c>
      <c r="U575" s="36">
        <v>0</v>
      </c>
      <c r="V575" s="36">
        <v>0</v>
      </c>
      <c r="W575" s="36">
        <v>0</v>
      </c>
      <c r="X575" s="36">
        <v>18086.420000000002</v>
      </c>
      <c r="Y575" s="37">
        <v>0</v>
      </c>
      <c r="Z575" s="37">
        <v>0</v>
      </c>
      <c r="AA575" s="37">
        <v>18686.990000000002</v>
      </c>
      <c r="AB575" s="38"/>
      <c r="AC575" s="38"/>
      <c r="AD575" s="38"/>
      <c r="AE575" s="38"/>
      <c r="AF575" s="36">
        <v>1311.53</v>
      </c>
      <c r="AG575" s="36">
        <v>0</v>
      </c>
      <c r="AH575" s="36"/>
      <c r="AI575" s="36"/>
    </row>
    <row r="576" spans="1:35" ht="12.75" x14ac:dyDescent="0.2">
      <c r="A576" s="15">
        <v>208</v>
      </c>
      <c r="B576" s="16" t="s">
        <v>378</v>
      </c>
      <c r="C576" s="633" t="s">
        <v>379</v>
      </c>
      <c r="D576" s="633"/>
      <c r="E576" s="633"/>
      <c r="F576" s="633"/>
      <c r="G576" s="633"/>
      <c r="H576" s="633"/>
      <c r="I576" s="633"/>
      <c r="J576" s="24" t="s">
        <v>169</v>
      </c>
      <c r="K576" s="39"/>
      <c r="L576" s="39"/>
      <c r="M576" s="39">
        <v>3506.04</v>
      </c>
      <c r="N576" s="39"/>
      <c r="O576" s="39"/>
      <c r="P576" s="632">
        <v>3784.38</v>
      </c>
      <c r="Q576" s="39"/>
      <c r="R576" s="39"/>
      <c r="S576" s="632"/>
      <c r="T576" s="39"/>
      <c r="U576" s="39"/>
      <c r="V576" s="39"/>
      <c r="W576" s="39">
        <v>3841.15</v>
      </c>
      <c r="X576" s="39">
        <v>3841.15</v>
      </c>
      <c r="Y576" s="39">
        <v>3968.7</v>
      </c>
      <c r="Z576" s="39">
        <v>0</v>
      </c>
      <c r="AA576" s="39">
        <v>3968.7</v>
      </c>
      <c r="AB576" s="40">
        <v>1</v>
      </c>
      <c r="AC576" s="40">
        <v>1</v>
      </c>
      <c r="AD576" s="40">
        <v>1</v>
      </c>
      <c r="AE576" s="40">
        <v>1</v>
      </c>
      <c r="AF576" s="39">
        <v>3506.04</v>
      </c>
      <c r="AG576" s="39"/>
      <c r="AH576" s="39">
        <v>465975.79</v>
      </c>
      <c r="AI576" s="39"/>
    </row>
    <row r="577" spans="1:35" ht="12.75" x14ac:dyDescent="0.2">
      <c r="A577" s="16"/>
      <c r="B577" s="16"/>
      <c r="C577" s="633"/>
      <c r="D577" s="633"/>
      <c r="E577" s="633"/>
      <c r="F577" s="633"/>
      <c r="G577" s="633"/>
      <c r="H577" s="633"/>
      <c r="I577" s="633"/>
      <c r="J577" s="23" t="s">
        <v>593</v>
      </c>
      <c r="K577" s="39"/>
      <c r="L577" s="39"/>
      <c r="M577" s="39">
        <v>278.33999999999997</v>
      </c>
      <c r="N577" s="39"/>
      <c r="O577" s="39"/>
      <c r="P577" s="632"/>
      <c r="Q577" s="39"/>
      <c r="R577" s="39"/>
      <c r="S577" s="632"/>
      <c r="T577" s="39">
        <v>3784.38</v>
      </c>
      <c r="U577" s="39"/>
      <c r="V577" s="39"/>
      <c r="W577" s="39"/>
      <c r="X577" s="39">
        <v>3841.15</v>
      </c>
      <c r="Y577" s="40">
        <v>0</v>
      </c>
      <c r="Z577" s="40">
        <v>0</v>
      </c>
      <c r="AA577" s="39">
        <v>3968.7</v>
      </c>
      <c r="AB577" s="40">
        <v>1</v>
      </c>
      <c r="AC577" s="40">
        <v>1</v>
      </c>
      <c r="AD577" s="40">
        <v>3.4409999999999998</v>
      </c>
      <c r="AE577" s="40">
        <v>3.0280800000000001</v>
      </c>
      <c r="AF577" s="39">
        <v>278.33999999999997</v>
      </c>
      <c r="AG577" s="39"/>
      <c r="AH577" s="39"/>
      <c r="AI577" s="39"/>
    </row>
    <row r="578" spans="1:35" ht="12.75" x14ac:dyDescent="0.2">
      <c r="A578" s="15">
        <v>209</v>
      </c>
      <c r="B578" s="16" t="s">
        <v>352</v>
      </c>
      <c r="C578" s="633" t="s">
        <v>353</v>
      </c>
      <c r="D578" s="633"/>
      <c r="E578" s="633"/>
      <c r="F578" s="633"/>
      <c r="G578" s="633"/>
      <c r="H578" s="633"/>
      <c r="I578" s="633"/>
      <c r="J578" s="24" t="s">
        <v>78</v>
      </c>
      <c r="K578" s="39"/>
      <c r="L578" s="39"/>
      <c r="M578" s="39">
        <v>13001.56</v>
      </c>
      <c r="N578" s="39"/>
      <c r="O578" s="39"/>
      <c r="P578" s="632">
        <v>14034.75</v>
      </c>
      <c r="Q578" s="39"/>
      <c r="R578" s="39"/>
      <c r="S578" s="632"/>
      <c r="T578" s="39"/>
      <c r="U578" s="39"/>
      <c r="V578" s="39"/>
      <c r="W578" s="39">
        <v>14245.27</v>
      </c>
      <c r="X578" s="39">
        <v>14245.27</v>
      </c>
      <c r="Y578" s="39">
        <v>14718.29</v>
      </c>
      <c r="Z578" s="39">
        <v>0</v>
      </c>
      <c r="AA578" s="39">
        <v>14718.29</v>
      </c>
      <c r="AB578" s="40">
        <v>1</v>
      </c>
      <c r="AC578" s="40">
        <v>1</v>
      </c>
      <c r="AD578" s="40">
        <v>1</v>
      </c>
      <c r="AE578" s="40">
        <v>1</v>
      </c>
      <c r="AF578" s="39">
        <v>13001.56</v>
      </c>
      <c r="AG578" s="39"/>
      <c r="AH578" s="39"/>
      <c r="AI578" s="39"/>
    </row>
    <row r="579" spans="1:35" ht="12.75" x14ac:dyDescent="0.2">
      <c r="A579" s="16"/>
      <c r="B579" s="16"/>
      <c r="C579" s="633"/>
      <c r="D579" s="633"/>
      <c r="E579" s="633"/>
      <c r="F579" s="633"/>
      <c r="G579" s="633"/>
      <c r="H579" s="633"/>
      <c r="I579" s="633"/>
      <c r="J579" s="23" t="s">
        <v>594</v>
      </c>
      <c r="K579" s="39"/>
      <c r="L579" s="39"/>
      <c r="M579" s="39">
        <v>1033.19</v>
      </c>
      <c r="N579" s="39"/>
      <c r="O579" s="39"/>
      <c r="P579" s="632"/>
      <c r="Q579" s="39"/>
      <c r="R579" s="39"/>
      <c r="S579" s="632"/>
      <c r="T579" s="39">
        <v>14034.75</v>
      </c>
      <c r="U579" s="39"/>
      <c r="V579" s="39"/>
      <c r="W579" s="39"/>
      <c r="X579" s="39">
        <v>14245.27</v>
      </c>
      <c r="Y579" s="40">
        <v>0</v>
      </c>
      <c r="Z579" s="40">
        <v>0</v>
      </c>
      <c r="AA579" s="39">
        <v>14718.29</v>
      </c>
      <c r="AB579" s="40">
        <v>1</v>
      </c>
      <c r="AC579" s="40">
        <v>1</v>
      </c>
      <c r="AD579" s="40">
        <v>3.4409999999999998</v>
      </c>
      <c r="AE579" s="40">
        <v>3.0280800000000001</v>
      </c>
      <c r="AF579" s="39">
        <v>1033.19</v>
      </c>
      <c r="AG579" s="39"/>
      <c r="AH579" s="39"/>
      <c r="AI579" s="39"/>
    </row>
    <row r="580" spans="1:35" ht="12.75" x14ac:dyDescent="0.2">
      <c r="A580" s="635" t="s">
        <v>595</v>
      </c>
      <c r="B580" s="635"/>
      <c r="C580" s="637" t="s">
        <v>596</v>
      </c>
      <c r="D580" s="637"/>
      <c r="E580" s="637"/>
      <c r="F580" s="637"/>
      <c r="G580" s="637"/>
      <c r="H580" s="637"/>
      <c r="I580" s="637"/>
      <c r="J580" s="20"/>
      <c r="K580" s="33">
        <v>3281.8399999999997</v>
      </c>
      <c r="L580" s="33">
        <v>0</v>
      </c>
      <c r="M580" s="33">
        <v>0</v>
      </c>
      <c r="N580" s="33">
        <v>22928.16</v>
      </c>
      <c r="O580" s="33">
        <v>0</v>
      </c>
      <c r="P580" s="33">
        <v>87354.06</v>
      </c>
      <c r="Q580" s="33">
        <v>18902.940000000002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107850.84999999999</v>
      </c>
      <c r="X580" s="33">
        <v>107850.84999999999</v>
      </c>
      <c r="Y580" s="34">
        <v>111432.1</v>
      </c>
      <c r="Z580" s="34">
        <v>0</v>
      </c>
      <c r="AA580" s="34">
        <v>111432.1</v>
      </c>
      <c r="AB580" s="35"/>
      <c r="AC580" s="35"/>
      <c r="AD580" s="35"/>
      <c r="AE580" s="35"/>
      <c r="AF580" s="33">
        <v>0</v>
      </c>
      <c r="AG580" s="33">
        <v>0</v>
      </c>
      <c r="AH580" s="33">
        <v>0</v>
      </c>
      <c r="AI580" s="33"/>
    </row>
    <row r="581" spans="1:35" ht="12.75" x14ac:dyDescent="0.2">
      <c r="A581" s="635"/>
      <c r="B581" s="635"/>
      <c r="C581" s="637"/>
      <c r="D581" s="637"/>
      <c r="E581" s="637"/>
      <c r="F581" s="637"/>
      <c r="G581" s="637"/>
      <c r="H581" s="637"/>
      <c r="I581" s="637"/>
      <c r="J581" s="20"/>
      <c r="K581" s="33">
        <v>55596.86</v>
      </c>
      <c r="L581" s="33">
        <v>0</v>
      </c>
      <c r="M581" s="33">
        <v>0</v>
      </c>
      <c r="N581" s="33">
        <v>8829.0400000000009</v>
      </c>
      <c r="O581" s="33">
        <v>0</v>
      </c>
      <c r="P581" s="33"/>
      <c r="Q581" s="33">
        <v>0</v>
      </c>
      <c r="R581" s="33">
        <v>0</v>
      </c>
      <c r="S581" s="33"/>
      <c r="T581" s="33">
        <v>106257</v>
      </c>
      <c r="U581" s="33">
        <v>0</v>
      </c>
      <c r="V581" s="33">
        <v>0</v>
      </c>
      <c r="W581" s="33">
        <v>0</v>
      </c>
      <c r="X581" s="33">
        <v>107850.84999999999</v>
      </c>
      <c r="Y581" s="34">
        <v>0</v>
      </c>
      <c r="Z581" s="34">
        <v>0</v>
      </c>
      <c r="AA581" s="34">
        <v>111432.1</v>
      </c>
      <c r="AB581" s="35"/>
      <c r="AC581" s="35"/>
      <c r="AD581" s="35"/>
      <c r="AE581" s="35"/>
      <c r="AF581" s="33">
        <v>0</v>
      </c>
      <c r="AG581" s="33">
        <v>0</v>
      </c>
      <c r="AH581" s="33">
        <v>0</v>
      </c>
      <c r="AI581" s="33"/>
    </row>
    <row r="582" spans="1:35" ht="14.1" customHeight="1" x14ac:dyDescent="0.2">
      <c r="A582" s="638" t="s">
        <v>597</v>
      </c>
      <c r="B582" s="638"/>
      <c r="C582" s="639" t="s">
        <v>598</v>
      </c>
      <c r="D582" s="639"/>
      <c r="E582" s="639"/>
      <c r="F582" s="639"/>
      <c r="G582" s="639"/>
      <c r="H582" s="639"/>
      <c r="I582" s="639"/>
      <c r="J582" s="21"/>
      <c r="K582" s="36">
        <v>581.63</v>
      </c>
      <c r="L582" s="36">
        <v>0</v>
      </c>
      <c r="M582" s="36">
        <v>0</v>
      </c>
      <c r="N582" s="36">
        <v>3793.06</v>
      </c>
      <c r="O582" s="36">
        <v>0</v>
      </c>
      <c r="P582" s="36">
        <v>14451.16</v>
      </c>
      <c r="Q582" s="36">
        <v>3127.16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17841.990000000002</v>
      </c>
      <c r="X582" s="36">
        <v>17841.990000000002</v>
      </c>
      <c r="Y582" s="37">
        <v>18434.439999999999</v>
      </c>
      <c r="Z582" s="37">
        <v>0</v>
      </c>
      <c r="AA582" s="37">
        <v>18434.439999999999</v>
      </c>
      <c r="AB582" s="38"/>
      <c r="AC582" s="38"/>
      <c r="AD582" s="38"/>
      <c r="AE582" s="38"/>
      <c r="AF582" s="36">
        <v>0</v>
      </c>
      <c r="AG582" s="36">
        <v>0</v>
      </c>
      <c r="AH582" s="36">
        <v>0</v>
      </c>
      <c r="AI582" s="36">
        <v>0</v>
      </c>
    </row>
    <row r="583" spans="1:35" ht="14.1" customHeight="1" x14ac:dyDescent="0.2">
      <c r="A583" s="638"/>
      <c r="B583" s="638"/>
      <c r="C583" s="639"/>
      <c r="D583" s="639"/>
      <c r="E583" s="639"/>
      <c r="F583" s="639"/>
      <c r="G583" s="639"/>
      <c r="H583" s="639"/>
      <c r="I583" s="639"/>
      <c r="J583" s="21"/>
      <c r="K583" s="36">
        <v>9197.5300000000007</v>
      </c>
      <c r="L583" s="36">
        <v>0</v>
      </c>
      <c r="M583" s="36">
        <v>0</v>
      </c>
      <c r="N583" s="36">
        <v>1460.57</v>
      </c>
      <c r="O583" s="36">
        <v>0</v>
      </c>
      <c r="P583" s="36"/>
      <c r="Q583" s="36">
        <v>0</v>
      </c>
      <c r="R583" s="36">
        <v>0</v>
      </c>
      <c r="S583" s="36"/>
      <c r="T583" s="36">
        <v>17578.32</v>
      </c>
      <c r="U583" s="36">
        <v>0</v>
      </c>
      <c r="V583" s="36">
        <v>0</v>
      </c>
      <c r="W583" s="36">
        <v>0</v>
      </c>
      <c r="X583" s="36">
        <v>17841.990000000002</v>
      </c>
      <c r="Y583" s="37">
        <v>0</v>
      </c>
      <c r="Z583" s="37">
        <v>0</v>
      </c>
      <c r="AA583" s="37">
        <v>18434.439999999999</v>
      </c>
      <c r="AB583" s="38"/>
      <c r="AC583" s="38"/>
      <c r="AD583" s="38"/>
      <c r="AE583" s="38"/>
      <c r="AF583" s="36">
        <v>0</v>
      </c>
      <c r="AG583" s="36">
        <v>0</v>
      </c>
      <c r="AH583" s="36"/>
      <c r="AI583" s="36"/>
    </row>
    <row r="584" spans="1:35" ht="12.75" x14ac:dyDescent="0.2">
      <c r="A584" s="15">
        <v>210</v>
      </c>
      <c r="B584" s="16" t="s">
        <v>599</v>
      </c>
      <c r="C584" s="633" t="s">
        <v>600</v>
      </c>
      <c r="D584" s="633"/>
      <c r="E584" s="633"/>
      <c r="F584" s="633"/>
      <c r="G584" s="633"/>
      <c r="H584" s="633"/>
      <c r="I584" s="633"/>
      <c r="J584" s="24" t="s">
        <v>601</v>
      </c>
      <c r="K584" s="39">
        <v>581.63</v>
      </c>
      <c r="L584" s="39"/>
      <c r="M584" s="39"/>
      <c r="N584" s="39">
        <v>3793.06</v>
      </c>
      <c r="O584" s="39"/>
      <c r="P584" s="632">
        <v>14451.16</v>
      </c>
      <c r="Q584" s="39">
        <v>3127.16</v>
      </c>
      <c r="R584" s="39"/>
      <c r="S584" s="632"/>
      <c r="T584" s="39"/>
      <c r="U584" s="39"/>
      <c r="V584" s="39"/>
      <c r="W584" s="39">
        <v>17841.990000000002</v>
      </c>
      <c r="X584" s="39">
        <v>17841.990000000002</v>
      </c>
      <c r="Y584" s="39">
        <v>18434.439999999999</v>
      </c>
      <c r="Z584" s="39">
        <v>0</v>
      </c>
      <c r="AA584" s="39">
        <v>18434.439999999999</v>
      </c>
      <c r="AB584" s="40">
        <v>1</v>
      </c>
      <c r="AC584" s="40"/>
      <c r="AD584" s="40"/>
      <c r="AE584" s="40"/>
      <c r="AF584" s="39"/>
      <c r="AG584" s="39"/>
      <c r="AH584" s="39"/>
      <c r="AI584" s="39"/>
    </row>
    <row r="585" spans="1:35" ht="12.75" x14ac:dyDescent="0.2">
      <c r="A585" s="16"/>
      <c r="B585" s="16"/>
      <c r="C585" s="633"/>
      <c r="D585" s="633"/>
      <c r="E585" s="633"/>
      <c r="F585" s="633"/>
      <c r="G585" s="633"/>
      <c r="H585" s="633"/>
      <c r="I585" s="633"/>
      <c r="J585" s="23" t="s">
        <v>103</v>
      </c>
      <c r="K585" s="39">
        <v>9197.5300000000007</v>
      </c>
      <c r="L585" s="39"/>
      <c r="M585" s="39"/>
      <c r="N585" s="39">
        <v>1460.57</v>
      </c>
      <c r="O585" s="39"/>
      <c r="P585" s="632"/>
      <c r="Q585" s="39"/>
      <c r="R585" s="39"/>
      <c r="S585" s="632"/>
      <c r="T585" s="39">
        <v>17578.32</v>
      </c>
      <c r="U585" s="39"/>
      <c r="V585" s="39"/>
      <c r="W585" s="39"/>
      <c r="X585" s="39">
        <v>17841.990000000002</v>
      </c>
      <c r="Y585" s="40">
        <v>0</v>
      </c>
      <c r="Z585" s="40">
        <v>0</v>
      </c>
      <c r="AA585" s="39">
        <v>18434.439999999999</v>
      </c>
      <c r="AB585" s="40">
        <v>1</v>
      </c>
      <c r="AC585" s="40">
        <v>1</v>
      </c>
      <c r="AD585" s="40"/>
      <c r="AE585" s="40"/>
      <c r="AF585" s="39"/>
      <c r="AG585" s="39"/>
      <c r="AH585" s="39"/>
      <c r="AI585" s="39"/>
    </row>
    <row r="586" spans="1:35" ht="14.1" customHeight="1" x14ac:dyDescent="0.2">
      <c r="A586" s="638" t="s">
        <v>602</v>
      </c>
      <c r="B586" s="638"/>
      <c r="C586" s="639" t="s">
        <v>603</v>
      </c>
      <c r="D586" s="639"/>
      <c r="E586" s="639"/>
      <c r="F586" s="639"/>
      <c r="G586" s="639"/>
      <c r="H586" s="639"/>
      <c r="I586" s="639"/>
      <c r="J586" s="21"/>
      <c r="K586" s="36">
        <v>377.56</v>
      </c>
      <c r="L586" s="36">
        <v>0</v>
      </c>
      <c r="M586" s="36">
        <v>0</v>
      </c>
      <c r="N586" s="36">
        <v>2857.45</v>
      </c>
      <c r="O586" s="36">
        <v>0</v>
      </c>
      <c r="P586" s="36">
        <v>10886.82</v>
      </c>
      <c r="Q586" s="36">
        <v>2355.8000000000002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13441.26</v>
      </c>
      <c r="X586" s="36">
        <v>13441.26</v>
      </c>
      <c r="Y586" s="37">
        <v>13887.59</v>
      </c>
      <c r="Z586" s="37">
        <v>0</v>
      </c>
      <c r="AA586" s="37">
        <v>13887.59</v>
      </c>
      <c r="AB586" s="38"/>
      <c r="AC586" s="38"/>
      <c r="AD586" s="38"/>
      <c r="AE586" s="38"/>
      <c r="AF586" s="36">
        <v>0</v>
      </c>
      <c r="AG586" s="36">
        <v>0</v>
      </c>
      <c r="AH586" s="36">
        <v>0</v>
      </c>
      <c r="AI586" s="36">
        <v>0</v>
      </c>
    </row>
    <row r="587" spans="1:35" ht="14.1" customHeight="1" x14ac:dyDescent="0.2">
      <c r="A587" s="638"/>
      <c r="B587" s="638"/>
      <c r="C587" s="639"/>
      <c r="D587" s="639"/>
      <c r="E587" s="639"/>
      <c r="F587" s="639"/>
      <c r="G587" s="639"/>
      <c r="H587" s="639"/>
      <c r="I587" s="639"/>
      <c r="J587" s="21"/>
      <c r="K587" s="36">
        <v>6928.82</v>
      </c>
      <c r="L587" s="36">
        <v>0</v>
      </c>
      <c r="M587" s="36">
        <v>0</v>
      </c>
      <c r="N587" s="36">
        <v>1100.55</v>
      </c>
      <c r="O587" s="36">
        <v>0</v>
      </c>
      <c r="P587" s="36"/>
      <c r="Q587" s="36">
        <v>0</v>
      </c>
      <c r="R587" s="36">
        <v>0</v>
      </c>
      <c r="S587" s="36"/>
      <c r="T587" s="36">
        <v>13242.619999999999</v>
      </c>
      <c r="U587" s="36">
        <v>0</v>
      </c>
      <c r="V587" s="36">
        <v>0</v>
      </c>
      <c r="W587" s="36">
        <v>0</v>
      </c>
      <c r="X587" s="36">
        <v>13441.26</v>
      </c>
      <c r="Y587" s="37">
        <v>0</v>
      </c>
      <c r="Z587" s="37">
        <v>0</v>
      </c>
      <c r="AA587" s="37">
        <v>13887.59</v>
      </c>
      <c r="AB587" s="38"/>
      <c r="AC587" s="38"/>
      <c r="AD587" s="38"/>
      <c r="AE587" s="38"/>
      <c r="AF587" s="36">
        <v>0</v>
      </c>
      <c r="AG587" s="36">
        <v>0</v>
      </c>
      <c r="AH587" s="36"/>
      <c r="AI587" s="36"/>
    </row>
    <row r="588" spans="1:35" ht="12.75" x14ac:dyDescent="0.2">
      <c r="A588" s="15">
        <v>211</v>
      </c>
      <c r="B588" s="16" t="s">
        <v>604</v>
      </c>
      <c r="C588" s="633" t="s">
        <v>605</v>
      </c>
      <c r="D588" s="633"/>
      <c r="E588" s="633"/>
      <c r="F588" s="633"/>
      <c r="G588" s="633"/>
      <c r="H588" s="633"/>
      <c r="I588" s="633"/>
      <c r="J588" s="24" t="s">
        <v>606</v>
      </c>
      <c r="K588" s="39">
        <v>377.56</v>
      </c>
      <c r="L588" s="39"/>
      <c r="M588" s="39"/>
      <c r="N588" s="39">
        <v>2857.45</v>
      </c>
      <c r="O588" s="39"/>
      <c r="P588" s="632">
        <v>10886.82</v>
      </c>
      <c r="Q588" s="39">
        <v>2355.8000000000002</v>
      </c>
      <c r="R588" s="39"/>
      <c r="S588" s="632"/>
      <c r="T588" s="39"/>
      <c r="U588" s="39"/>
      <c r="V588" s="39"/>
      <c r="W588" s="39">
        <v>13441.26</v>
      </c>
      <c r="X588" s="39">
        <v>13441.26</v>
      </c>
      <c r="Y588" s="39">
        <v>13887.59</v>
      </c>
      <c r="Z588" s="39">
        <v>0</v>
      </c>
      <c r="AA588" s="39">
        <v>13887.59</v>
      </c>
      <c r="AB588" s="40">
        <v>1</v>
      </c>
      <c r="AC588" s="40"/>
      <c r="AD588" s="40"/>
      <c r="AE588" s="40"/>
      <c r="AF588" s="39"/>
      <c r="AG588" s="39"/>
      <c r="AH588" s="39"/>
      <c r="AI588" s="39"/>
    </row>
    <row r="589" spans="1:35" ht="12.75" x14ac:dyDescent="0.2">
      <c r="A589" s="16"/>
      <c r="B589" s="16"/>
      <c r="C589" s="633"/>
      <c r="D589" s="633"/>
      <c r="E589" s="633"/>
      <c r="F589" s="633"/>
      <c r="G589" s="633"/>
      <c r="H589" s="633"/>
      <c r="I589" s="633"/>
      <c r="J589" s="23" t="s">
        <v>237</v>
      </c>
      <c r="K589" s="39">
        <v>6928.82</v>
      </c>
      <c r="L589" s="39"/>
      <c r="M589" s="39"/>
      <c r="N589" s="39">
        <v>1100.55</v>
      </c>
      <c r="O589" s="39"/>
      <c r="P589" s="632"/>
      <c r="Q589" s="39"/>
      <c r="R589" s="39"/>
      <c r="S589" s="632"/>
      <c r="T589" s="39">
        <v>13242.619999999999</v>
      </c>
      <c r="U589" s="39"/>
      <c r="V589" s="39"/>
      <c r="W589" s="39"/>
      <c r="X589" s="39">
        <v>13441.26</v>
      </c>
      <c r="Y589" s="40">
        <v>0</v>
      </c>
      <c r="Z589" s="40">
        <v>0</v>
      </c>
      <c r="AA589" s="39">
        <v>13887.59</v>
      </c>
      <c r="AB589" s="40">
        <v>1</v>
      </c>
      <c r="AC589" s="40">
        <v>1</v>
      </c>
      <c r="AD589" s="40"/>
      <c r="AE589" s="40"/>
      <c r="AF589" s="39"/>
      <c r="AG589" s="39"/>
      <c r="AH589" s="39"/>
      <c r="AI589" s="39"/>
    </row>
    <row r="590" spans="1:35" ht="14.1" customHeight="1" x14ac:dyDescent="0.2">
      <c r="A590" s="638" t="s">
        <v>607</v>
      </c>
      <c r="B590" s="638"/>
      <c r="C590" s="639" t="s">
        <v>608</v>
      </c>
      <c r="D590" s="639"/>
      <c r="E590" s="639"/>
      <c r="F590" s="639"/>
      <c r="G590" s="639"/>
      <c r="H590" s="639"/>
      <c r="I590" s="639"/>
      <c r="J590" s="21"/>
      <c r="K590" s="36">
        <v>702.28</v>
      </c>
      <c r="L590" s="36">
        <v>0</v>
      </c>
      <c r="M590" s="36">
        <v>0</v>
      </c>
      <c r="N590" s="36">
        <v>4666.58</v>
      </c>
      <c r="O590" s="36">
        <v>0</v>
      </c>
      <c r="P590" s="36">
        <v>17779.16</v>
      </c>
      <c r="Q590" s="36">
        <v>3847.32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21950.880000000001</v>
      </c>
      <c r="X590" s="36">
        <v>21950.880000000001</v>
      </c>
      <c r="Y590" s="37">
        <v>22679.77</v>
      </c>
      <c r="Z590" s="37">
        <v>0</v>
      </c>
      <c r="AA590" s="37">
        <v>22679.77</v>
      </c>
      <c r="AB590" s="38"/>
      <c r="AC590" s="38"/>
      <c r="AD590" s="38"/>
      <c r="AE590" s="38"/>
      <c r="AF590" s="36">
        <v>0</v>
      </c>
      <c r="AG590" s="36">
        <v>0</v>
      </c>
      <c r="AH590" s="36">
        <v>0</v>
      </c>
      <c r="AI590" s="36">
        <v>0</v>
      </c>
    </row>
    <row r="591" spans="1:35" ht="14.1" customHeight="1" x14ac:dyDescent="0.2">
      <c r="A591" s="638"/>
      <c r="B591" s="638"/>
      <c r="C591" s="639"/>
      <c r="D591" s="639"/>
      <c r="E591" s="639"/>
      <c r="F591" s="639"/>
      <c r="G591" s="639"/>
      <c r="H591" s="639"/>
      <c r="I591" s="639"/>
      <c r="J591" s="21"/>
      <c r="K591" s="36">
        <v>11315.65</v>
      </c>
      <c r="L591" s="36">
        <v>0</v>
      </c>
      <c r="M591" s="36">
        <v>0</v>
      </c>
      <c r="N591" s="36">
        <v>1796.93</v>
      </c>
      <c r="O591" s="36">
        <v>0</v>
      </c>
      <c r="P591" s="36"/>
      <c r="Q591" s="36">
        <v>0</v>
      </c>
      <c r="R591" s="36">
        <v>0</v>
      </c>
      <c r="S591" s="36"/>
      <c r="T591" s="36">
        <v>21626.48</v>
      </c>
      <c r="U591" s="36">
        <v>0</v>
      </c>
      <c r="V591" s="36">
        <v>0</v>
      </c>
      <c r="W591" s="36">
        <v>0</v>
      </c>
      <c r="X591" s="36">
        <v>21950.880000000001</v>
      </c>
      <c r="Y591" s="37">
        <v>0</v>
      </c>
      <c r="Z591" s="37">
        <v>0</v>
      </c>
      <c r="AA591" s="37">
        <v>22679.77</v>
      </c>
      <c r="AB591" s="38"/>
      <c r="AC591" s="38"/>
      <c r="AD591" s="38"/>
      <c r="AE591" s="38"/>
      <c r="AF591" s="36">
        <v>0</v>
      </c>
      <c r="AG591" s="36">
        <v>0</v>
      </c>
      <c r="AH591" s="36"/>
      <c r="AI591" s="36"/>
    </row>
    <row r="592" spans="1:35" ht="12.75" x14ac:dyDescent="0.2">
      <c r="A592" s="15">
        <v>212</v>
      </c>
      <c r="B592" s="16" t="s">
        <v>599</v>
      </c>
      <c r="C592" s="633" t="s">
        <v>600</v>
      </c>
      <c r="D592" s="633"/>
      <c r="E592" s="633"/>
      <c r="F592" s="633"/>
      <c r="G592" s="633"/>
      <c r="H592" s="633"/>
      <c r="I592" s="633"/>
      <c r="J592" s="24" t="s">
        <v>601</v>
      </c>
      <c r="K592" s="39">
        <v>702.28</v>
      </c>
      <c r="L592" s="39"/>
      <c r="M592" s="39"/>
      <c r="N592" s="39">
        <v>4666.58</v>
      </c>
      <c r="O592" s="39"/>
      <c r="P592" s="632">
        <v>17779.16</v>
      </c>
      <c r="Q592" s="39">
        <v>3847.32</v>
      </c>
      <c r="R592" s="39"/>
      <c r="S592" s="632"/>
      <c r="T592" s="39"/>
      <c r="U592" s="39"/>
      <c r="V592" s="39"/>
      <c r="W592" s="39">
        <v>21950.880000000001</v>
      </c>
      <c r="X592" s="39">
        <v>21950.880000000001</v>
      </c>
      <c r="Y592" s="39">
        <v>22679.77</v>
      </c>
      <c r="Z592" s="39">
        <v>0</v>
      </c>
      <c r="AA592" s="39">
        <v>22679.77</v>
      </c>
      <c r="AB592" s="40">
        <v>1</v>
      </c>
      <c r="AC592" s="40"/>
      <c r="AD592" s="40"/>
      <c r="AE592" s="40"/>
      <c r="AF592" s="39"/>
      <c r="AG592" s="39"/>
      <c r="AH592" s="39"/>
      <c r="AI592" s="39"/>
    </row>
    <row r="593" spans="1:35" ht="12.75" x14ac:dyDescent="0.2">
      <c r="A593" s="16"/>
      <c r="B593" s="16"/>
      <c r="C593" s="633"/>
      <c r="D593" s="633"/>
      <c r="E593" s="633"/>
      <c r="F593" s="633"/>
      <c r="G593" s="633"/>
      <c r="H593" s="633"/>
      <c r="I593" s="633"/>
      <c r="J593" s="23" t="s">
        <v>103</v>
      </c>
      <c r="K593" s="39">
        <v>11315.65</v>
      </c>
      <c r="L593" s="39"/>
      <c r="M593" s="39"/>
      <c r="N593" s="39">
        <v>1796.93</v>
      </c>
      <c r="O593" s="39"/>
      <c r="P593" s="632"/>
      <c r="Q593" s="39"/>
      <c r="R593" s="39"/>
      <c r="S593" s="632"/>
      <c r="T593" s="39">
        <v>21626.48</v>
      </c>
      <c r="U593" s="39"/>
      <c r="V593" s="39"/>
      <c r="W593" s="39"/>
      <c r="X593" s="39">
        <v>21950.880000000001</v>
      </c>
      <c r="Y593" s="40">
        <v>0</v>
      </c>
      <c r="Z593" s="40">
        <v>0</v>
      </c>
      <c r="AA593" s="39">
        <v>22679.77</v>
      </c>
      <c r="AB593" s="40">
        <v>1</v>
      </c>
      <c r="AC593" s="40">
        <v>1</v>
      </c>
      <c r="AD593" s="40"/>
      <c r="AE593" s="40"/>
      <c r="AF593" s="39"/>
      <c r="AG593" s="39"/>
      <c r="AH593" s="39"/>
      <c r="AI593" s="39"/>
    </row>
    <row r="594" spans="1:35" ht="14.1" customHeight="1" x14ac:dyDescent="0.2">
      <c r="A594" s="638" t="s">
        <v>609</v>
      </c>
      <c r="B594" s="638"/>
      <c r="C594" s="639" t="s">
        <v>610</v>
      </c>
      <c r="D594" s="639"/>
      <c r="E594" s="639"/>
      <c r="F594" s="639"/>
      <c r="G594" s="639"/>
      <c r="H594" s="639"/>
      <c r="I594" s="639"/>
      <c r="J594" s="21"/>
      <c r="K594" s="36">
        <v>554.27</v>
      </c>
      <c r="L594" s="36">
        <v>0</v>
      </c>
      <c r="M594" s="36">
        <v>0</v>
      </c>
      <c r="N594" s="36">
        <v>4194.8</v>
      </c>
      <c r="O594" s="36">
        <v>0</v>
      </c>
      <c r="P594" s="36">
        <v>15981.74</v>
      </c>
      <c r="Q594" s="36">
        <v>3458.37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19731.71</v>
      </c>
      <c r="X594" s="36">
        <v>19731.71</v>
      </c>
      <c r="Y594" s="37">
        <v>20386.91</v>
      </c>
      <c r="Z594" s="37">
        <v>0</v>
      </c>
      <c r="AA594" s="37">
        <v>20386.91</v>
      </c>
      <c r="AB594" s="38"/>
      <c r="AC594" s="38"/>
      <c r="AD594" s="38"/>
      <c r="AE594" s="38"/>
      <c r="AF594" s="36">
        <v>0</v>
      </c>
      <c r="AG594" s="36">
        <v>0</v>
      </c>
      <c r="AH594" s="36">
        <v>0</v>
      </c>
      <c r="AI594" s="36">
        <v>0</v>
      </c>
    </row>
    <row r="595" spans="1:35" ht="14.1" customHeight="1" x14ac:dyDescent="0.2">
      <c r="A595" s="638"/>
      <c r="B595" s="638"/>
      <c r="C595" s="639"/>
      <c r="D595" s="639"/>
      <c r="E595" s="639"/>
      <c r="F595" s="639"/>
      <c r="G595" s="639"/>
      <c r="H595" s="639"/>
      <c r="I595" s="639"/>
      <c r="J595" s="21"/>
      <c r="K595" s="36">
        <v>10171.68</v>
      </c>
      <c r="L595" s="36">
        <v>0</v>
      </c>
      <c r="M595" s="36">
        <v>0</v>
      </c>
      <c r="N595" s="36">
        <v>1615.26</v>
      </c>
      <c r="O595" s="36">
        <v>0</v>
      </c>
      <c r="P595" s="36"/>
      <c r="Q595" s="36">
        <v>0</v>
      </c>
      <c r="R595" s="36">
        <v>0</v>
      </c>
      <c r="S595" s="36"/>
      <c r="T595" s="36">
        <v>19440.11</v>
      </c>
      <c r="U595" s="36">
        <v>0</v>
      </c>
      <c r="V595" s="36">
        <v>0</v>
      </c>
      <c r="W595" s="36">
        <v>0</v>
      </c>
      <c r="X595" s="36">
        <v>19731.71</v>
      </c>
      <c r="Y595" s="37">
        <v>0</v>
      </c>
      <c r="Z595" s="37">
        <v>0</v>
      </c>
      <c r="AA595" s="37">
        <v>20386.91</v>
      </c>
      <c r="AB595" s="38"/>
      <c r="AC595" s="38"/>
      <c r="AD595" s="38"/>
      <c r="AE595" s="38"/>
      <c r="AF595" s="36">
        <v>0</v>
      </c>
      <c r="AG595" s="36">
        <v>0</v>
      </c>
      <c r="AH595" s="36"/>
      <c r="AI595" s="36"/>
    </row>
    <row r="596" spans="1:35" ht="12.75" x14ac:dyDescent="0.2">
      <c r="A596" s="15">
        <v>213</v>
      </c>
      <c r="B596" s="16" t="s">
        <v>604</v>
      </c>
      <c r="C596" s="633" t="s">
        <v>611</v>
      </c>
      <c r="D596" s="633"/>
      <c r="E596" s="633"/>
      <c r="F596" s="633"/>
      <c r="G596" s="633"/>
      <c r="H596" s="633"/>
      <c r="I596" s="633"/>
      <c r="J596" s="24" t="s">
        <v>606</v>
      </c>
      <c r="K596" s="39">
        <v>554.27</v>
      </c>
      <c r="L596" s="39"/>
      <c r="M596" s="39"/>
      <c r="N596" s="39">
        <v>4194.8</v>
      </c>
      <c r="O596" s="39"/>
      <c r="P596" s="632">
        <v>15981.74</v>
      </c>
      <c r="Q596" s="39">
        <v>3458.37</v>
      </c>
      <c r="R596" s="39"/>
      <c r="S596" s="632"/>
      <c r="T596" s="39"/>
      <c r="U596" s="39"/>
      <c r="V596" s="39"/>
      <c r="W596" s="39">
        <v>19731.71</v>
      </c>
      <c r="X596" s="39">
        <v>19731.71</v>
      </c>
      <c r="Y596" s="39">
        <v>20386.91</v>
      </c>
      <c r="Z596" s="39">
        <v>0</v>
      </c>
      <c r="AA596" s="39">
        <v>20386.91</v>
      </c>
      <c r="AB596" s="40">
        <v>1</v>
      </c>
      <c r="AC596" s="40"/>
      <c r="AD596" s="40"/>
      <c r="AE596" s="40"/>
      <c r="AF596" s="39"/>
      <c r="AG596" s="39"/>
      <c r="AH596" s="39"/>
      <c r="AI596" s="39"/>
    </row>
    <row r="597" spans="1:35" ht="12.75" x14ac:dyDescent="0.2">
      <c r="A597" s="16"/>
      <c r="B597" s="16"/>
      <c r="C597" s="633"/>
      <c r="D597" s="633"/>
      <c r="E597" s="633"/>
      <c r="F597" s="633"/>
      <c r="G597" s="633"/>
      <c r="H597" s="633"/>
      <c r="I597" s="633"/>
      <c r="J597" s="23" t="s">
        <v>237</v>
      </c>
      <c r="K597" s="39">
        <v>10171.68</v>
      </c>
      <c r="L597" s="39"/>
      <c r="M597" s="39"/>
      <c r="N597" s="39">
        <v>1615.26</v>
      </c>
      <c r="O597" s="39"/>
      <c r="P597" s="632"/>
      <c r="Q597" s="39"/>
      <c r="R597" s="39"/>
      <c r="S597" s="632"/>
      <c r="T597" s="39">
        <v>19440.11</v>
      </c>
      <c r="U597" s="39"/>
      <c r="V597" s="39"/>
      <c r="W597" s="39"/>
      <c r="X597" s="39">
        <v>19731.71</v>
      </c>
      <c r="Y597" s="40">
        <v>0</v>
      </c>
      <c r="Z597" s="40">
        <v>0</v>
      </c>
      <c r="AA597" s="39">
        <v>20386.91</v>
      </c>
      <c r="AB597" s="40">
        <v>1</v>
      </c>
      <c r="AC597" s="40">
        <v>1</v>
      </c>
      <c r="AD597" s="40"/>
      <c r="AE597" s="40"/>
      <c r="AF597" s="39"/>
      <c r="AG597" s="39"/>
      <c r="AH597" s="39"/>
      <c r="AI597" s="39"/>
    </row>
    <row r="598" spans="1:35" ht="14.1" customHeight="1" x14ac:dyDescent="0.2">
      <c r="A598" s="638" t="s">
        <v>612</v>
      </c>
      <c r="B598" s="638"/>
      <c r="C598" s="639" t="s">
        <v>613</v>
      </c>
      <c r="D598" s="639"/>
      <c r="E598" s="639"/>
      <c r="F598" s="639"/>
      <c r="G598" s="639"/>
      <c r="H598" s="639"/>
      <c r="I598" s="639"/>
      <c r="J598" s="21"/>
      <c r="K598" s="36">
        <v>600.17999999999995</v>
      </c>
      <c r="L598" s="36">
        <v>0</v>
      </c>
      <c r="M598" s="36">
        <v>0</v>
      </c>
      <c r="N598" s="36">
        <v>3890.14</v>
      </c>
      <c r="O598" s="36">
        <v>0</v>
      </c>
      <c r="P598" s="36">
        <v>14821.02</v>
      </c>
      <c r="Q598" s="36">
        <v>3207.2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18298.64</v>
      </c>
      <c r="X598" s="36">
        <v>18298.64</v>
      </c>
      <c r="Y598" s="37">
        <v>18906.259999999998</v>
      </c>
      <c r="Z598" s="37">
        <v>0</v>
      </c>
      <c r="AA598" s="37">
        <v>18906.259999999998</v>
      </c>
      <c r="AB598" s="38"/>
      <c r="AC598" s="38"/>
      <c r="AD598" s="38"/>
      <c r="AE598" s="38"/>
      <c r="AF598" s="36">
        <v>0</v>
      </c>
      <c r="AG598" s="36">
        <v>0</v>
      </c>
      <c r="AH598" s="36">
        <v>0</v>
      </c>
      <c r="AI598" s="36">
        <v>0</v>
      </c>
    </row>
    <row r="599" spans="1:35" ht="14.1" customHeight="1" x14ac:dyDescent="0.2">
      <c r="A599" s="638"/>
      <c r="B599" s="638"/>
      <c r="C599" s="639"/>
      <c r="D599" s="639"/>
      <c r="E599" s="639"/>
      <c r="F599" s="639"/>
      <c r="G599" s="639"/>
      <c r="H599" s="639"/>
      <c r="I599" s="639"/>
      <c r="J599" s="21"/>
      <c r="K599" s="36">
        <v>9432.93</v>
      </c>
      <c r="L599" s="36">
        <v>0</v>
      </c>
      <c r="M599" s="36">
        <v>0</v>
      </c>
      <c r="N599" s="36">
        <v>1497.95</v>
      </c>
      <c r="O599" s="36">
        <v>0</v>
      </c>
      <c r="P599" s="36"/>
      <c r="Q599" s="36">
        <v>0</v>
      </c>
      <c r="R599" s="36">
        <v>0</v>
      </c>
      <c r="S599" s="36"/>
      <c r="T599" s="36">
        <v>18028.22</v>
      </c>
      <c r="U599" s="36">
        <v>0</v>
      </c>
      <c r="V599" s="36">
        <v>0</v>
      </c>
      <c r="W599" s="36">
        <v>0</v>
      </c>
      <c r="X599" s="36">
        <v>18298.64</v>
      </c>
      <c r="Y599" s="37">
        <v>0</v>
      </c>
      <c r="Z599" s="37">
        <v>0</v>
      </c>
      <c r="AA599" s="37">
        <v>18906.259999999998</v>
      </c>
      <c r="AB599" s="38"/>
      <c r="AC599" s="38"/>
      <c r="AD599" s="38"/>
      <c r="AE599" s="38"/>
      <c r="AF599" s="36">
        <v>0</v>
      </c>
      <c r="AG599" s="36">
        <v>0</v>
      </c>
      <c r="AH599" s="36"/>
      <c r="AI599" s="36"/>
    </row>
    <row r="600" spans="1:35" ht="12.75" x14ac:dyDescent="0.2">
      <c r="A600" s="15">
        <v>214</v>
      </c>
      <c r="B600" s="16" t="s">
        <v>599</v>
      </c>
      <c r="C600" s="633" t="s">
        <v>600</v>
      </c>
      <c r="D600" s="633"/>
      <c r="E600" s="633"/>
      <c r="F600" s="633"/>
      <c r="G600" s="633"/>
      <c r="H600" s="633"/>
      <c r="I600" s="633"/>
      <c r="J600" s="24" t="s">
        <v>601</v>
      </c>
      <c r="K600" s="39">
        <v>600.17999999999995</v>
      </c>
      <c r="L600" s="39"/>
      <c r="M600" s="39"/>
      <c r="N600" s="39">
        <v>3890.14</v>
      </c>
      <c r="O600" s="39"/>
      <c r="P600" s="632">
        <v>14821.02</v>
      </c>
      <c r="Q600" s="39">
        <v>3207.2</v>
      </c>
      <c r="R600" s="39"/>
      <c r="S600" s="632"/>
      <c r="T600" s="39"/>
      <c r="U600" s="39"/>
      <c r="V600" s="39"/>
      <c r="W600" s="39">
        <v>18298.64</v>
      </c>
      <c r="X600" s="39">
        <v>18298.64</v>
      </c>
      <c r="Y600" s="39">
        <v>18906.259999999998</v>
      </c>
      <c r="Z600" s="39">
        <v>0</v>
      </c>
      <c r="AA600" s="39">
        <v>18906.259999999998</v>
      </c>
      <c r="AB600" s="40">
        <v>1</v>
      </c>
      <c r="AC600" s="40"/>
      <c r="AD600" s="40"/>
      <c r="AE600" s="40"/>
      <c r="AF600" s="39"/>
      <c r="AG600" s="39"/>
      <c r="AH600" s="39"/>
      <c r="AI600" s="39"/>
    </row>
    <row r="601" spans="1:35" ht="12.75" x14ac:dyDescent="0.2">
      <c r="A601" s="16"/>
      <c r="B601" s="16"/>
      <c r="C601" s="633"/>
      <c r="D601" s="633"/>
      <c r="E601" s="633"/>
      <c r="F601" s="633"/>
      <c r="G601" s="633"/>
      <c r="H601" s="633"/>
      <c r="I601" s="633"/>
      <c r="J601" s="23" t="s">
        <v>103</v>
      </c>
      <c r="K601" s="39">
        <v>9432.93</v>
      </c>
      <c r="L601" s="39"/>
      <c r="M601" s="39"/>
      <c r="N601" s="39">
        <v>1497.95</v>
      </c>
      <c r="O601" s="39"/>
      <c r="P601" s="632"/>
      <c r="Q601" s="39"/>
      <c r="R601" s="39"/>
      <c r="S601" s="632"/>
      <c r="T601" s="39">
        <v>18028.22</v>
      </c>
      <c r="U601" s="39"/>
      <c r="V601" s="39"/>
      <c r="W601" s="39"/>
      <c r="X601" s="39">
        <v>18298.64</v>
      </c>
      <c r="Y601" s="40">
        <v>0</v>
      </c>
      <c r="Z601" s="40">
        <v>0</v>
      </c>
      <c r="AA601" s="39">
        <v>18906.259999999998</v>
      </c>
      <c r="AB601" s="40">
        <v>1</v>
      </c>
      <c r="AC601" s="40">
        <v>1</v>
      </c>
      <c r="AD601" s="40"/>
      <c r="AE601" s="40"/>
      <c r="AF601" s="39"/>
      <c r="AG601" s="39"/>
      <c r="AH601" s="39"/>
      <c r="AI601" s="39"/>
    </row>
    <row r="602" spans="1:35" ht="14.1" customHeight="1" x14ac:dyDescent="0.2">
      <c r="A602" s="638" t="s">
        <v>614</v>
      </c>
      <c r="B602" s="638"/>
      <c r="C602" s="639" t="s">
        <v>615</v>
      </c>
      <c r="D602" s="639"/>
      <c r="E602" s="639"/>
      <c r="F602" s="639"/>
      <c r="G602" s="639"/>
      <c r="H602" s="639"/>
      <c r="I602" s="639"/>
      <c r="J602" s="21"/>
      <c r="K602" s="36">
        <v>465.92</v>
      </c>
      <c r="L602" s="36">
        <v>0</v>
      </c>
      <c r="M602" s="36">
        <v>0</v>
      </c>
      <c r="N602" s="36">
        <v>3526.13</v>
      </c>
      <c r="O602" s="36">
        <v>0</v>
      </c>
      <c r="P602" s="36">
        <v>13434.16</v>
      </c>
      <c r="Q602" s="36">
        <v>2907.09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16586.37</v>
      </c>
      <c r="X602" s="36">
        <v>16586.37</v>
      </c>
      <c r="Y602" s="37">
        <v>17137.13</v>
      </c>
      <c r="Z602" s="37">
        <v>0</v>
      </c>
      <c r="AA602" s="37">
        <v>17137.13</v>
      </c>
      <c r="AB602" s="38"/>
      <c r="AC602" s="38"/>
      <c r="AD602" s="38"/>
      <c r="AE602" s="38"/>
      <c r="AF602" s="36">
        <v>0</v>
      </c>
      <c r="AG602" s="36">
        <v>0</v>
      </c>
      <c r="AH602" s="36">
        <v>0</v>
      </c>
      <c r="AI602" s="36">
        <v>0</v>
      </c>
    </row>
    <row r="603" spans="1:35" ht="14.1" customHeight="1" x14ac:dyDescent="0.2">
      <c r="A603" s="638"/>
      <c r="B603" s="638"/>
      <c r="C603" s="639"/>
      <c r="D603" s="639"/>
      <c r="E603" s="639"/>
      <c r="F603" s="639"/>
      <c r="G603" s="639"/>
      <c r="H603" s="639"/>
      <c r="I603" s="639"/>
      <c r="J603" s="21"/>
      <c r="K603" s="36">
        <v>8550.25</v>
      </c>
      <c r="L603" s="36">
        <v>0</v>
      </c>
      <c r="M603" s="36">
        <v>0</v>
      </c>
      <c r="N603" s="36">
        <v>1357.78</v>
      </c>
      <c r="O603" s="36">
        <v>0</v>
      </c>
      <c r="P603" s="36"/>
      <c r="Q603" s="36">
        <v>0</v>
      </c>
      <c r="R603" s="36">
        <v>0</v>
      </c>
      <c r="S603" s="36"/>
      <c r="T603" s="36">
        <v>16341.25</v>
      </c>
      <c r="U603" s="36">
        <v>0</v>
      </c>
      <c r="V603" s="36">
        <v>0</v>
      </c>
      <c r="W603" s="36">
        <v>0</v>
      </c>
      <c r="X603" s="36">
        <v>16586.37</v>
      </c>
      <c r="Y603" s="37">
        <v>0</v>
      </c>
      <c r="Z603" s="37">
        <v>0</v>
      </c>
      <c r="AA603" s="37">
        <v>17137.13</v>
      </c>
      <c r="AB603" s="38"/>
      <c r="AC603" s="38"/>
      <c r="AD603" s="38"/>
      <c r="AE603" s="38"/>
      <c r="AF603" s="36">
        <v>0</v>
      </c>
      <c r="AG603" s="36">
        <v>0</v>
      </c>
      <c r="AH603" s="36"/>
      <c r="AI603" s="36"/>
    </row>
    <row r="604" spans="1:35" ht="12.75" x14ac:dyDescent="0.2">
      <c r="A604" s="15">
        <v>215</v>
      </c>
      <c r="B604" s="16" t="s">
        <v>604</v>
      </c>
      <c r="C604" s="633" t="s">
        <v>616</v>
      </c>
      <c r="D604" s="633"/>
      <c r="E604" s="633"/>
      <c r="F604" s="633"/>
      <c r="G604" s="633"/>
      <c r="H604" s="633"/>
      <c r="I604" s="633"/>
      <c r="J604" s="24" t="s">
        <v>606</v>
      </c>
      <c r="K604" s="39">
        <v>465.92</v>
      </c>
      <c r="L604" s="39"/>
      <c r="M604" s="39"/>
      <c r="N604" s="39">
        <v>3526.13</v>
      </c>
      <c r="O604" s="39"/>
      <c r="P604" s="632">
        <v>13434.16</v>
      </c>
      <c r="Q604" s="39">
        <v>2907.09</v>
      </c>
      <c r="R604" s="39"/>
      <c r="S604" s="632"/>
      <c r="T604" s="39"/>
      <c r="U604" s="39"/>
      <c r="V604" s="39"/>
      <c r="W604" s="39">
        <v>16586.37</v>
      </c>
      <c r="X604" s="39">
        <v>16586.37</v>
      </c>
      <c r="Y604" s="39">
        <v>17137.13</v>
      </c>
      <c r="Z604" s="39">
        <v>0</v>
      </c>
      <c r="AA604" s="39">
        <v>17137.13</v>
      </c>
      <c r="AB604" s="40">
        <v>1</v>
      </c>
      <c r="AC604" s="40"/>
      <c r="AD604" s="40"/>
      <c r="AE604" s="40"/>
      <c r="AF604" s="39"/>
      <c r="AG604" s="39"/>
      <c r="AH604" s="39"/>
      <c r="AI604" s="39"/>
    </row>
    <row r="605" spans="1:35" ht="12.75" x14ac:dyDescent="0.2">
      <c r="A605" s="16"/>
      <c r="B605" s="16"/>
      <c r="C605" s="633"/>
      <c r="D605" s="633"/>
      <c r="E605" s="633"/>
      <c r="F605" s="633"/>
      <c r="G605" s="633"/>
      <c r="H605" s="633"/>
      <c r="I605" s="633"/>
      <c r="J605" s="23" t="s">
        <v>237</v>
      </c>
      <c r="K605" s="39">
        <v>8550.25</v>
      </c>
      <c r="L605" s="39"/>
      <c r="M605" s="39"/>
      <c r="N605" s="39">
        <v>1357.78</v>
      </c>
      <c r="O605" s="39"/>
      <c r="P605" s="632"/>
      <c r="Q605" s="39"/>
      <c r="R605" s="39"/>
      <c r="S605" s="632"/>
      <c r="T605" s="39">
        <v>16341.25</v>
      </c>
      <c r="U605" s="39"/>
      <c r="V605" s="39"/>
      <c r="W605" s="39"/>
      <c r="X605" s="39">
        <v>16586.37</v>
      </c>
      <c r="Y605" s="40">
        <v>0</v>
      </c>
      <c r="Z605" s="40">
        <v>0</v>
      </c>
      <c r="AA605" s="39">
        <v>17137.13</v>
      </c>
      <c r="AB605" s="40">
        <v>1</v>
      </c>
      <c r="AC605" s="40">
        <v>1</v>
      </c>
      <c r="AD605" s="40"/>
      <c r="AE605" s="40"/>
      <c r="AF605" s="39"/>
      <c r="AG605" s="39"/>
      <c r="AH605" s="39"/>
      <c r="AI605" s="39"/>
    </row>
    <row r="606" spans="1:35" ht="12.75" x14ac:dyDescent="0.2">
      <c r="A606" s="635" t="s">
        <v>617</v>
      </c>
      <c r="B606" s="635"/>
      <c r="C606" s="637" t="s">
        <v>618</v>
      </c>
      <c r="D606" s="637"/>
      <c r="E606" s="637"/>
      <c r="F606" s="637"/>
      <c r="G606" s="637"/>
      <c r="H606" s="637"/>
      <c r="I606" s="637"/>
      <c r="J606" s="20"/>
      <c r="K606" s="33">
        <v>169.44</v>
      </c>
      <c r="L606" s="33">
        <v>2197.0700000000002</v>
      </c>
      <c r="M606" s="33">
        <v>27062.1</v>
      </c>
      <c r="N606" s="33">
        <v>1034.82</v>
      </c>
      <c r="O606" s="33">
        <v>0</v>
      </c>
      <c r="P606" s="33">
        <v>33810.03</v>
      </c>
      <c r="Q606" s="33">
        <v>535.36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34860.57</v>
      </c>
      <c r="X606" s="33">
        <v>34812.18</v>
      </c>
      <c r="Y606" s="34">
        <v>35968.14</v>
      </c>
      <c r="Z606" s="34">
        <v>0</v>
      </c>
      <c r="AA606" s="34">
        <v>35968.14</v>
      </c>
      <c r="AB606" s="35"/>
      <c r="AC606" s="35"/>
      <c r="AD606" s="35"/>
      <c r="AE606" s="35"/>
      <c r="AF606" s="33">
        <v>27062.1</v>
      </c>
      <c r="AG606" s="33">
        <v>0</v>
      </c>
      <c r="AH606" s="33">
        <v>0</v>
      </c>
      <c r="AI606" s="33"/>
    </row>
    <row r="607" spans="1:35" ht="12.75" x14ac:dyDescent="0.2">
      <c r="A607" s="635"/>
      <c r="B607" s="635"/>
      <c r="C607" s="637"/>
      <c r="D607" s="637"/>
      <c r="E607" s="637"/>
      <c r="F607" s="637"/>
      <c r="G607" s="637"/>
      <c r="H607" s="637"/>
      <c r="I607" s="637"/>
      <c r="J607" s="20"/>
      <c r="K607" s="33">
        <v>1087.9000000000001</v>
      </c>
      <c r="L607" s="33">
        <v>486.68</v>
      </c>
      <c r="M607" s="33">
        <v>1279.98</v>
      </c>
      <c r="N607" s="33">
        <v>1100.48</v>
      </c>
      <c r="O607" s="33">
        <v>47.68</v>
      </c>
      <c r="P607" s="33"/>
      <c r="Q607" s="33">
        <v>0</v>
      </c>
      <c r="R607" s="33">
        <v>0</v>
      </c>
      <c r="S607" s="33"/>
      <c r="T607" s="33">
        <v>34345.39</v>
      </c>
      <c r="U607" s="33">
        <v>0</v>
      </c>
      <c r="V607" s="33">
        <v>0</v>
      </c>
      <c r="W607" s="33">
        <v>0</v>
      </c>
      <c r="X607" s="33">
        <v>34860.57</v>
      </c>
      <c r="Y607" s="34">
        <v>50</v>
      </c>
      <c r="Z607" s="34">
        <v>0</v>
      </c>
      <c r="AA607" s="34">
        <v>36018.14</v>
      </c>
      <c r="AB607" s="35"/>
      <c r="AC607" s="35"/>
      <c r="AD607" s="35"/>
      <c r="AE607" s="35"/>
      <c r="AF607" s="33">
        <v>1279.98</v>
      </c>
      <c r="AG607" s="33">
        <v>0</v>
      </c>
      <c r="AH607" s="33">
        <v>0</v>
      </c>
      <c r="AI607" s="33"/>
    </row>
    <row r="608" spans="1:35" ht="12.75" x14ac:dyDescent="0.2">
      <c r="A608" s="638" t="s">
        <v>619</v>
      </c>
      <c r="B608" s="638"/>
      <c r="C608" s="639" t="s">
        <v>620</v>
      </c>
      <c r="D608" s="639"/>
      <c r="E608" s="639"/>
      <c r="F608" s="639"/>
      <c r="G608" s="639"/>
      <c r="H608" s="639"/>
      <c r="I608" s="639"/>
      <c r="J608" s="21"/>
      <c r="K608" s="36">
        <v>169.44</v>
      </c>
      <c r="L608" s="36">
        <v>2197.0700000000002</v>
      </c>
      <c r="M608" s="36">
        <v>27062.1</v>
      </c>
      <c r="N608" s="36">
        <v>1034.82</v>
      </c>
      <c r="O608" s="36">
        <v>0</v>
      </c>
      <c r="P608" s="36">
        <v>33810.03</v>
      </c>
      <c r="Q608" s="36">
        <v>535.36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34860.57</v>
      </c>
      <c r="X608" s="36">
        <v>34812.18</v>
      </c>
      <c r="Y608" s="37">
        <v>35968.14</v>
      </c>
      <c r="Z608" s="37">
        <v>0</v>
      </c>
      <c r="AA608" s="37">
        <v>35968.14</v>
      </c>
      <c r="AB608" s="38"/>
      <c r="AC608" s="38"/>
      <c r="AD608" s="38"/>
      <c r="AE608" s="38"/>
      <c r="AF608" s="36">
        <v>27062.1</v>
      </c>
      <c r="AG608" s="36">
        <v>0</v>
      </c>
      <c r="AH608" s="36">
        <v>0</v>
      </c>
      <c r="AI608" s="36">
        <v>0</v>
      </c>
    </row>
    <row r="609" spans="1:37" ht="12.75" x14ac:dyDescent="0.2">
      <c r="A609" s="638"/>
      <c r="B609" s="638"/>
      <c r="C609" s="639"/>
      <c r="D609" s="639"/>
      <c r="E609" s="639"/>
      <c r="F609" s="639"/>
      <c r="G609" s="639"/>
      <c r="H609" s="639"/>
      <c r="I609" s="639"/>
      <c r="J609" s="21"/>
      <c r="K609" s="36">
        <v>1087.9000000000001</v>
      </c>
      <c r="L609" s="36">
        <v>486.68</v>
      </c>
      <c r="M609" s="36">
        <v>1279.98</v>
      </c>
      <c r="N609" s="36">
        <v>1100.48</v>
      </c>
      <c r="O609" s="36">
        <v>47.68</v>
      </c>
      <c r="P609" s="36"/>
      <c r="Q609" s="36">
        <v>0</v>
      </c>
      <c r="R609" s="36">
        <v>0</v>
      </c>
      <c r="S609" s="36"/>
      <c r="T609" s="36">
        <v>34345.39</v>
      </c>
      <c r="U609" s="36">
        <v>0</v>
      </c>
      <c r="V609" s="36">
        <v>0</v>
      </c>
      <c r="W609" s="36">
        <v>0</v>
      </c>
      <c r="X609" s="36">
        <v>34860.57</v>
      </c>
      <c r="Y609" s="37">
        <v>50</v>
      </c>
      <c r="Z609" s="37">
        <v>0</v>
      </c>
      <c r="AA609" s="37">
        <v>36018.14</v>
      </c>
      <c r="AB609" s="38"/>
      <c r="AC609" s="38"/>
      <c r="AD609" s="38"/>
      <c r="AE609" s="38"/>
      <c r="AF609" s="36">
        <v>1279.98</v>
      </c>
      <c r="AG609" s="36">
        <v>0</v>
      </c>
      <c r="AH609" s="36"/>
      <c r="AI609" s="36"/>
    </row>
    <row r="610" spans="1:37" ht="12.75" x14ac:dyDescent="0.2">
      <c r="A610" s="15">
        <v>216</v>
      </c>
      <c r="B610" s="16" t="s">
        <v>621</v>
      </c>
      <c r="C610" s="633" t="s">
        <v>622</v>
      </c>
      <c r="D610" s="633"/>
      <c r="E610" s="633"/>
      <c r="F610" s="633"/>
      <c r="G610" s="633"/>
      <c r="H610" s="633"/>
      <c r="I610" s="633"/>
      <c r="J610" s="24" t="s">
        <v>623</v>
      </c>
      <c r="K610" s="39">
        <v>169.44</v>
      </c>
      <c r="L610" s="39">
        <v>2197.0700000000002</v>
      </c>
      <c r="M610" s="39">
        <v>27062.1</v>
      </c>
      <c r="N610" s="39">
        <v>1034.82</v>
      </c>
      <c r="O610" s="39"/>
      <c r="P610" s="632">
        <v>33810.03</v>
      </c>
      <c r="Q610" s="39">
        <v>535.36</v>
      </c>
      <c r="R610" s="39"/>
      <c r="S610" s="632"/>
      <c r="T610" s="39"/>
      <c r="U610" s="39"/>
      <c r="V610" s="39"/>
      <c r="W610" s="39">
        <v>34860.57</v>
      </c>
      <c r="X610" s="39">
        <v>34812.18</v>
      </c>
      <c r="Y610" s="39">
        <v>35968.14</v>
      </c>
      <c r="Z610" s="39">
        <v>0</v>
      </c>
      <c r="AA610" s="39">
        <v>35968.14</v>
      </c>
      <c r="AB610" s="40">
        <v>1</v>
      </c>
      <c r="AC610" s="40">
        <v>1</v>
      </c>
      <c r="AD610" s="40">
        <v>1</v>
      </c>
      <c r="AE610" s="40">
        <v>1</v>
      </c>
      <c r="AF610" s="39">
        <v>27062.1</v>
      </c>
      <c r="AG610" s="39"/>
      <c r="AH610" s="39"/>
      <c r="AI610" s="39"/>
    </row>
    <row r="611" spans="1:37" ht="12.75" x14ac:dyDescent="0.2">
      <c r="A611" s="16"/>
      <c r="B611" s="16"/>
      <c r="C611" s="633"/>
      <c r="D611" s="633"/>
      <c r="E611" s="633"/>
      <c r="F611" s="633"/>
      <c r="G611" s="633"/>
      <c r="H611" s="633"/>
      <c r="I611" s="633"/>
      <c r="J611" s="23" t="s">
        <v>624</v>
      </c>
      <c r="K611" s="39">
        <v>1087.9000000000001</v>
      </c>
      <c r="L611" s="39">
        <v>486.68</v>
      </c>
      <c r="M611" s="39">
        <v>1279.98</v>
      </c>
      <c r="N611" s="39">
        <v>1100.48</v>
      </c>
      <c r="O611" s="39">
        <v>47.68</v>
      </c>
      <c r="P611" s="632"/>
      <c r="Q611" s="39"/>
      <c r="R611" s="39"/>
      <c r="S611" s="632"/>
      <c r="T611" s="39">
        <v>34345.39</v>
      </c>
      <c r="U611" s="39"/>
      <c r="V611" s="39"/>
      <c r="W611" s="39"/>
      <c r="X611" s="39">
        <v>34860.57</v>
      </c>
      <c r="Y611" s="40">
        <v>50</v>
      </c>
      <c r="Z611" s="40">
        <v>0</v>
      </c>
      <c r="AA611" s="39">
        <v>36018.14</v>
      </c>
      <c r="AB611" s="40">
        <v>1</v>
      </c>
      <c r="AC611" s="40">
        <v>1</v>
      </c>
      <c r="AD611" s="40">
        <v>3.4409999999999998</v>
      </c>
      <c r="AE611" s="40">
        <v>3.0280800000000001</v>
      </c>
      <c r="AF611" s="39">
        <v>1279.98</v>
      </c>
      <c r="AG611" s="39"/>
      <c r="AH611" s="39"/>
      <c r="AI611" s="39"/>
    </row>
    <row r="612" spans="1:37" s="4" customFormat="1" ht="12.75" x14ac:dyDescent="0.2">
      <c r="A612" s="17"/>
      <c r="B612" s="17"/>
      <c r="C612" s="432" t="s">
        <v>625</v>
      </c>
      <c r="D612" s="432"/>
      <c r="E612" s="432"/>
      <c r="F612" s="432"/>
      <c r="G612" s="432"/>
      <c r="H612" s="432"/>
      <c r="I612" s="432"/>
      <c r="J612" s="25"/>
      <c r="K612" s="41">
        <v>102885.73000000001</v>
      </c>
      <c r="L612" s="41">
        <v>854214.73</v>
      </c>
      <c r="M612" s="41">
        <v>5433414.4600000009</v>
      </c>
      <c r="N612" s="41">
        <v>572419.0299999998</v>
      </c>
      <c r="O612" s="41">
        <v>28848.530000000002</v>
      </c>
      <c r="P612" s="41">
        <v>11278616.619999999</v>
      </c>
      <c r="Q612" s="41">
        <v>304485.99</v>
      </c>
      <c r="R612" s="41"/>
      <c r="S612" s="41"/>
      <c r="T612" s="41">
        <v>43939.670000000006</v>
      </c>
      <c r="U612" s="41"/>
      <c r="V612" s="41"/>
      <c r="W612" s="41">
        <v>11797055.730000002</v>
      </c>
      <c r="X612" s="41">
        <v>11771239.899999999</v>
      </c>
      <c r="Y612" s="41">
        <v>12162111.58</v>
      </c>
      <c r="Z612" s="41"/>
      <c r="AA612" s="41">
        <v>12162111.58</v>
      </c>
      <c r="AB612" s="41"/>
      <c r="AC612" s="41"/>
      <c r="AD612" s="41"/>
      <c r="AE612" s="41"/>
      <c r="AF612" s="41">
        <v>5433414.4600000009</v>
      </c>
      <c r="AG612" s="41"/>
      <c r="AH612" s="41">
        <v>2338972.29</v>
      </c>
      <c r="AI612" s="41"/>
    </row>
    <row r="613" spans="1:37" s="9" customFormat="1" ht="12.75" x14ac:dyDescent="0.2">
      <c r="A613" s="18"/>
      <c r="B613" s="18"/>
      <c r="C613" s="432"/>
      <c r="D613" s="432"/>
      <c r="E613" s="432"/>
      <c r="F613" s="432"/>
      <c r="G613" s="432"/>
      <c r="H613" s="432"/>
      <c r="I613" s="432"/>
      <c r="J613" s="26"/>
      <c r="K613" s="27">
        <v>761798.03</v>
      </c>
      <c r="L613" s="27">
        <v>133748.97999999995</v>
      </c>
      <c r="M613" s="27">
        <v>3023078.7400000012</v>
      </c>
      <c r="N613" s="27">
        <v>579408.80000000005</v>
      </c>
      <c r="O613" s="27">
        <v>25434.299999999996</v>
      </c>
      <c r="P613" s="27"/>
      <c r="Q613" s="27"/>
      <c r="R613" s="27"/>
      <c r="S613" s="27"/>
      <c r="T613" s="27">
        <v>11627042.280000003</v>
      </c>
      <c r="U613" s="27">
        <v>-4392.170000000001</v>
      </c>
      <c r="V613" s="27"/>
      <c r="W613" s="27"/>
      <c r="X613" s="27">
        <v>11797055.730000002</v>
      </c>
      <c r="Y613" s="28">
        <v>26673.059999999998</v>
      </c>
      <c r="Z613" s="28"/>
      <c r="AA613" s="28">
        <v>12188784.639999999</v>
      </c>
      <c r="AB613" s="29"/>
      <c r="AC613" s="29"/>
      <c r="AD613" s="29"/>
      <c r="AE613" s="29"/>
      <c r="AF613" s="27">
        <v>2921387.9700000011</v>
      </c>
      <c r="AG613" s="27"/>
      <c r="AH613" s="27"/>
      <c r="AI613" s="27"/>
    </row>
    <row r="614" spans="1:37" s="158" customFormat="1" x14ac:dyDescent="0.2">
      <c r="B614" s="158" t="s">
        <v>1103</v>
      </c>
      <c r="J614" s="160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AA614" s="161"/>
      <c r="AF614" s="161"/>
      <c r="AG614" s="161"/>
      <c r="AH614" s="161"/>
      <c r="AI614" s="161"/>
    </row>
    <row r="615" spans="1:37" ht="12.75" x14ac:dyDescent="0.2">
      <c r="A615" s="469" t="s">
        <v>1104</v>
      </c>
      <c r="B615" s="469"/>
      <c r="C615" s="470" t="s">
        <v>1105</v>
      </c>
      <c r="D615" s="470"/>
      <c r="E615" s="470"/>
      <c r="F615" s="470"/>
      <c r="G615" s="470"/>
      <c r="H615" s="470"/>
      <c r="I615" s="470"/>
      <c r="J615" s="149"/>
      <c r="K615" s="152">
        <v>0</v>
      </c>
      <c r="L615" s="152">
        <v>0</v>
      </c>
      <c r="M615" s="152">
        <v>-334590.59999999998</v>
      </c>
      <c r="N615" s="152">
        <v>0</v>
      </c>
      <c r="O615" s="152">
        <v>0</v>
      </c>
      <c r="P615" s="152">
        <v>-1190163.25</v>
      </c>
      <c r="Q615" s="152">
        <v>0</v>
      </c>
      <c r="R615" s="152">
        <v>0</v>
      </c>
      <c r="S615" s="152">
        <v>0</v>
      </c>
      <c r="T615" s="152">
        <v>0</v>
      </c>
      <c r="U615" s="152">
        <v>0</v>
      </c>
      <c r="V615" s="152">
        <v>0</v>
      </c>
      <c r="W615" s="152">
        <v>-1208015.7</v>
      </c>
      <c r="X615" s="153">
        <v>-1208015.7</v>
      </c>
      <c r="Y615" s="153">
        <v>-1248128.6499999999</v>
      </c>
      <c r="Z615" s="153">
        <v>0</v>
      </c>
      <c r="AA615" s="154">
        <v>-1248128.6499999999</v>
      </c>
      <c r="AB615" s="154"/>
      <c r="AC615" s="154"/>
      <c r="AD615" s="154"/>
      <c r="AE615" s="152"/>
      <c r="AF615" s="152">
        <v>-334590.59999999998</v>
      </c>
      <c r="AG615" s="152">
        <v>0</v>
      </c>
      <c r="AH615" s="152">
        <v>0</v>
      </c>
      <c r="AI615" s="152"/>
      <c r="AJ615" s="152"/>
      <c r="AK615" s="154"/>
    </row>
    <row r="616" spans="1:37" ht="12.75" x14ac:dyDescent="0.2">
      <c r="A616" s="469"/>
      <c r="B616" s="469"/>
      <c r="C616" s="470"/>
      <c r="D616" s="470"/>
      <c r="E616" s="470"/>
      <c r="F616" s="470"/>
      <c r="G616" s="470"/>
      <c r="H616" s="470"/>
      <c r="I616" s="470"/>
      <c r="J616" s="149"/>
      <c r="K616" s="152">
        <v>0</v>
      </c>
      <c r="L616" s="152">
        <v>0</v>
      </c>
      <c r="M616" s="152">
        <v>-855572.65</v>
      </c>
      <c r="N616" s="152">
        <v>0</v>
      </c>
      <c r="O616" s="152">
        <v>0</v>
      </c>
      <c r="P616" s="152"/>
      <c r="Q616" s="152">
        <v>0</v>
      </c>
      <c r="R616" s="152">
        <v>0</v>
      </c>
      <c r="S616" s="152"/>
      <c r="T616" s="152">
        <v>-1190163.25</v>
      </c>
      <c r="U616" s="152">
        <v>0</v>
      </c>
      <c r="V616" s="152">
        <v>0</v>
      </c>
      <c r="W616" s="152">
        <v>0</v>
      </c>
      <c r="X616" s="153">
        <v>-1208015.7</v>
      </c>
      <c r="Y616" s="153">
        <v>0</v>
      </c>
      <c r="Z616" s="153">
        <v>0</v>
      </c>
      <c r="AA616" s="154">
        <v>-1248128.6499999999</v>
      </c>
      <c r="AB616" s="154"/>
      <c r="AC616" s="154"/>
      <c r="AD616" s="154"/>
      <c r="AE616" s="152"/>
      <c r="AF616" s="152">
        <v>-855572.65</v>
      </c>
      <c r="AG616" s="152">
        <v>0</v>
      </c>
      <c r="AH616" s="152">
        <v>0</v>
      </c>
      <c r="AI616" s="152"/>
      <c r="AJ616" s="152"/>
      <c r="AK616" s="154"/>
    </row>
    <row r="617" spans="1:37" ht="12.75" x14ac:dyDescent="0.2">
      <c r="A617" s="147">
        <v>217</v>
      </c>
      <c r="B617" s="148" t="s">
        <v>1106</v>
      </c>
      <c r="C617" s="471" t="s">
        <v>385</v>
      </c>
      <c r="D617" s="471"/>
      <c r="E617" s="471"/>
      <c r="F617" s="471"/>
      <c r="G617" s="471"/>
      <c r="H617" s="471"/>
      <c r="I617" s="471"/>
      <c r="J617" s="151" t="s">
        <v>156</v>
      </c>
      <c r="K617" s="155"/>
      <c r="L617" s="155"/>
      <c r="M617" s="155">
        <v>-334590.59999999998</v>
      </c>
      <c r="N617" s="155"/>
      <c r="O617" s="155"/>
      <c r="P617" s="472">
        <v>-1190163.25</v>
      </c>
      <c r="Q617" s="155"/>
      <c r="R617" s="155"/>
      <c r="S617" s="472"/>
      <c r="T617" s="155"/>
      <c r="U617" s="155"/>
      <c r="V617" s="155"/>
      <c r="W617" s="155">
        <v>-1208015.7</v>
      </c>
      <c r="X617" s="155">
        <v>-1208015.7</v>
      </c>
      <c r="Y617" s="155">
        <v>-1248128.6499999999</v>
      </c>
      <c r="Z617" s="155">
        <v>0</v>
      </c>
      <c r="AA617" s="155">
        <v>-1248128.6499999999</v>
      </c>
      <c r="AB617" s="156">
        <v>1</v>
      </c>
      <c r="AC617" s="156">
        <v>1</v>
      </c>
      <c r="AD617" s="156">
        <v>1</v>
      </c>
      <c r="AE617" s="155">
        <v>1</v>
      </c>
      <c r="AF617" s="155">
        <v>-334590.59999999998</v>
      </c>
      <c r="AG617" s="155"/>
      <c r="AH617" s="155"/>
      <c r="AI617" s="155"/>
      <c r="AJ617" s="155"/>
      <c r="AK617" s="156"/>
    </row>
    <row r="618" spans="1:37" ht="12.75" x14ac:dyDescent="0.2">
      <c r="A618" s="148"/>
      <c r="B618" s="148"/>
      <c r="C618" s="471"/>
      <c r="D618" s="471"/>
      <c r="E618" s="471"/>
      <c r="F618" s="471"/>
      <c r="G618" s="471"/>
      <c r="H618" s="471"/>
      <c r="I618" s="471"/>
      <c r="J618" s="150" t="s">
        <v>1156</v>
      </c>
      <c r="K618" s="155"/>
      <c r="L618" s="155"/>
      <c r="M618" s="155">
        <v>-855572.65</v>
      </c>
      <c r="N618" s="155"/>
      <c r="O618" s="155"/>
      <c r="P618" s="472"/>
      <c r="Q618" s="155"/>
      <c r="R618" s="155"/>
      <c r="S618" s="472"/>
      <c r="T618" s="155">
        <v>-1190163.25</v>
      </c>
      <c r="U618" s="155"/>
      <c r="V618" s="155"/>
      <c r="W618" s="155"/>
      <c r="X618" s="155">
        <v>-1208015.7</v>
      </c>
      <c r="Y618" s="155">
        <v>0</v>
      </c>
      <c r="Z618" s="155"/>
      <c r="AA618" s="155">
        <v>-1248128.6499999999</v>
      </c>
      <c r="AB618" s="156">
        <v>1</v>
      </c>
      <c r="AC618" s="156">
        <v>1</v>
      </c>
      <c r="AD618" s="156">
        <v>3.4409999999999998</v>
      </c>
      <c r="AE618" s="155">
        <v>3.0280800000000001</v>
      </c>
      <c r="AF618" s="155">
        <v>-855572.65</v>
      </c>
      <c r="AG618" s="155"/>
      <c r="AH618" s="155"/>
      <c r="AI618" s="155"/>
      <c r="AJ618" s="155"/>
      <c r="AK618" s="156"/>
    </row>
    <row r="619" spans="1:37" ht="12.75" x14ac:dyDescent="0.2">
      <c r="A619" s="469" t="s">
        <v>1107</v>
      </c>
      <c r="B619" s="469"/>
      <c r="C619" s="470" t="s">
        <v>1108</v>
      </c>
      <c r="D619" s="470"/>
      <c r="E619" s="470"/>
      <c r="F619" s="470"/>
      <c r="G619" s="470"/>
      <c r="H619" s="470"/>
      <c r="I619" s="470"/>
      <c r="J619" s="149"/>
      <c r="K619" s="152">
        <v>1188.9399999999998</v>
      </c>
      <c r="L619" s="152">
        <v>18842.87</v>
      </c>
      <c r="M619" s="152">
        <v>5827.3499999999995</v>
      </c>
      <c r="N619" s="152">
        <v>7703.1600000000008</v>
      </c>
      <c r="O619" s="152">
        <v>403.31999999999994</v>
      </c>
      <c r="P619" s="152">
        <v>66395.48000000001</v>
      </c>
      <c r="Q619" s="152">
        <v>3985.1899999999996</v>
      </c>
      <c r="R619" s="152">
        <v>0</v>
      </c>
      <c r="S619" s="152">
        <v>0</v>
      </c>
      <c r="T619" s="152">
        <v>0</v>
      </c>
      <c r="U619" s="152">
        <v>0</v>
      </c>
      <c r="V619" s="152">
        <v>0</v>
      </c>
      <c r="W619" s="152">
        <v>71374.98000000001</v>
      </c>
      <c r="X619" s="153">
        <v>71014.739999999991</v>
      </c>
      <c r="Y619" s="153">
        <v>73372.83</v>
      </c>
      <c r="Z619" s="153">
        <v>0</v>
      </c>
      <c r="AA619" s="154">
        <v>73372.83</v>
      </c>
      <c r="AB619" s="154"/>
      <c r="AC619" s="154"/>
      <c r="AD619" s="154"/>
      <c r="AE619" s="152"/>
      <c r="AF619" s="152">
        <v>5827.3499999999995</v>
      </c>
      <c r="AG619" s="152">
        <v>0</v>
      </c>
      <c r="AH619" s="152">
        <v>0</v>
      </c>
      <c r="AI619" s="152"/>
      <c r="AJ619" s="152"/>
      <c r="AK619" s="154"/>
    </row>
    <row r="620" spans="1:37" ht="12.75" x14ac:dyDescent="0.2">
      <c r="A620" s="469"/>
      <c r="B620" s="469"/>
      <c r="C620" s="470"/>
      <c r="D620" s="470"/>
      <c r="E620" s="470"/>
      <c r="F620" s="470"/>
      <c r="G620" s="470"/>
      <c r="H620" s="470"/>
      <c r="I620" s="470"/>
      <c r="J620" s="149"/>
      <c r="K620" s="152">
        <v>5640.6800000000012</v>
      </c>
      <c r="L620" s="152">
        <v>6080.5</v>
      </c>
      <c r="M620" s="152">
        <v>19431.210000000003</v>
      </c>
      <c r="N620" s="152">
        <v>8191.96</v>
      </c>
      <c r="O620" s="152">
        <v>354.93</v>
      </c>
      <c r="P620" s="152"/>
      <c r="Q620" s="152">
        <v>0</v>
      </c>
      <c r="R620" s="152">
        <v>0</v>
      </c>
      <c r="S620" s="152"/>
      <c r="T620" s="152">
        <v>70380.670000000013</v>
      </c>
      <c r="U620" s="152">
        <v>-61.4</v>
      </c>
      <c r="V620" s="152">
        <v>0</v>
      </c>
      <c r="W620" s="152">
        <v>0</v>
      </c>
      <c r="X620" s="153">
        <v>71374.98000000001</v>
      </c>
      <c r="Y620" s="153">
        <v>372.21000000000004</v>
      </c>
      <c r="Z620" s="153">
        <v>0</v>
      </c>
      <c r="AA620" s="154">
        <v>73745.039999999979</v>
      </c>
      <c r="AB620" s="154"/>
      <c r="AC620" s="154"/>
      <c r="AD620" s="154"/>
      <c r="AE620" s="152"/>
      <c r="AF620" s="152">
        <v>10382.400000000001</v>
      </c>
      <c r="AG620" s="152">
        <v>0</v>
      </c>
      <c r="AH620" s="152">
        <v>0</v>
      </c>
      <c r="AI620" s="152"/>
      <c r="AJ620" s="152"/>
      <c r="AK620" s="154"/>
    </row>
    <row r="621" spans="1:37" ht="12.75" x14ac:dyDescent="0.2">
      <c r="A621" s="147">
        <v>218</v>
      </c>
      <c r="B621" s="148" t="s">
        <v>1109</v>
      </c>
      <c r="C621" s="471" t="s">
        <v>475</v>
      </c>
      <c r="D621" s="471"/>
      <c r="E621" s="471"/>
      <c r="F621" s="471"/>
      <c r="G621" s="471"/>
      <c r="H621" s="471"/>
      <c r="I621" s="471"/>
      <c r="J621" s="151" t="s">
        <v>156</v>
      </c>
      <c r="K621" s="155">
        <v>69.27</v>
      </c>
      <c r="L621" s="155">
        <v>888.15</v>
      </c>
      <c r="M621" s="155">
        <v>518.29</v>
      </c>
      <c r="N621" s="155">
        <v>420.35</v>
      </c>
      <c r="O621" s="155">
        <v>22.01</v>
      </c>
      <c r="P621" s="472">
        <v>4097.24</v>
      </c>
      <c r="Q621" s="155">
        <v>217.46</v>
      </c>
      <c r="R621" s="155"/>
      <c r="S621" s="472"/>
      <c r="T621" s="155"/>
      <c r="U621" s="155"/>
      <c r="V621" s="155"/>
      <c r="W621" s="155">
        <v>4376.07</v>
      </c>
      <c r="X621" s="155">
        <v>4356.41</v>
      </c>
      <c r="Y621" s="155">
        <v>4501.07</v>
      </c>
      <c r="Z621" s="155">
        <v>0</v>
      </c>
      <c r="AA621" s="155">
        <v>4501.07</v>
      </c>
      <c r="AB621" s="156">
        <v>1</v>
      </c>
      <c r="AC621" s="156">
        <v>1</v>
      </c>
      <c r="AD621" s="156">
        <v>1</v>
      </c>
      <c r="AE621" s="155">
        <v>1</v>
      </c>
      <c r="AF621" s="155">
        <v>518.29</v>
      </c>
      <c r="AG621" s="155"/>
      <c r="AH621" s="155"/>
      <c r="AI621" s="155"/>
      <c r="AJ621" s="155"/>
      <c r="AK621" s="156"/>
    </row>
    <row r="622" spans="1:37" ht="12.75" x14ac:dyDescent="0.2">
      <c r="A622" s="148"/>
      <c r="B622" s="148"/>
      <c r="C622" s="471"/>
      <c r="D622" s="471"/>
      <c r="E622" s="471"/>
      <c r="F622" s="471"/>
      <c r="G622" s="471"/>
      <c r="H622" s="471"/>
      <c r="I622" s="471"/>
      <c r="J622" s="150" t="s">
        <v>1157</v>
      </c>
      <c r="K622" s="155">
        <v>446.63</v>
      </c>
      <c r="L622" s="155">
        <v>192.97</v>
      </c>
      <c r="M622" s="155">
        <v>1335.42</v>
      </c>
      <c r="N622" s="155">
        <v>447.02</v>
      </c>
      <c r="O622" s="155">
        <v>19.37</v>
      </c>
      <c r="P622" s="472"/>
      <c r="Q622" s="155"/>
      <c r="R622" s="155"/>
      <c r="S622" s="472"/>
      <c r="T622" s="155">
        <v>4314.7</v>
      </c>
      <c r="U622" s="155">
        <v>-3.35</v>
      </c>
      <c r="V622" s="155"/>
      <c r="W622" s="155"/>
      <c r="X622" s="155">
        <v>4376.07</v>
      </c>
      <c r="Y622" s="155">
        <v>0</v>
      </c>
      <c r="Z622" s="155"/>
      <c r="AA622" s="155">
        <v>4521.38</v>
      </c>
      <c r="AB622" s="156">
        <v>1</v>
      </c>
      <c r="AC622" s="156">
        <v>1</v>
      </c>
      <c r="AD622" s="156">
        <v>3.4409999999999998</v>
      </c>
      <c r="AE622" s="155">
        <v>3.0280800000000001</v>
      </c>
      <c r="AF622" s="155">
        <v>1335.42</v>
      </c>
      <c r="AG622" s="155"/>
      <c r="AH622" s="155"/>
      <c r="AI622" s="155"/>
      <c r="AJ622" s="155"/>
      <c r="AK622" s="156"/>
    </row>
    <row r="623" spans="1:37" ht="12.75" x14ac:dyDescent="0.2">
      <c r="A623" s="147">
        <v>219</v>
      </c>
      <c r="B623" s="148" t="s">
        <v>1109</v>
      </c>
      <c r="C623" s="471" t="s">
        <v>1110</v>
      </c>
      <c r="D623" s="471"/>
      <c r="E623" s="471"/>
      <c r="F623" s="471"/>
      <c r="G623" s="471"/>
      <c r="H623" s="471"/>
      <c r="I623" s="471"/>
      <c r="J623" s="151" t="s">
        <v>156</v>
      </c>
      <c r="K623" s="155">
        <v>73.239999999999995</v>
      </c>
      <c r="L623" s="155">
        <v>3080.32</v>
      </c>
      <c r="M623" s="155">
        <v>1.65</v>
      </c>
      <c r="N623" s="155">
        <v>528.47</v>
      </c>
      <c r="O623" s="155">
        <v>27.67</v>
      </c>
      <c r="P623" s="472">
        <v>4382.71</v>
      </c>
      <c r="Q623" s="155">
        <v>273.39999999999998</v>
      </c>
      <c r="R623" s="155"/>
      <c r="S623" s="472"/>
      <c r="T623" s="155"/>
      <c r="U623" s="155"/>
      <c r="V623" s="155"/>
      <c r="W623" s="155">
        <v>4721.74</v>
      </c>
      <c r="X623" s="155">
        <v>4697.03</v>
      </c>
      <c r="Y623" s="155">
        <v>4853</v>
      </c>
      <c r="Z623" s="155">
        <v>0</v>
      </c>
      <c r="AA623" s="155">
        <v>4853</v>
      </c>
      <c r="AB623" s="156">
        <v>1</v>
      </c>
      <c r="AC623" s="156">
        <v>1</v>
      </c>
      <c r="AD623" s="156">
        <v>1</v>
      </c>
      <c r="AE623" s="155">
        <v>1</v>
      </c>
      <c r="AF623" s="155">
        <v>1.65</v>
      </c>
      <c r="AG623" s="155"/>
      <c r="AH623" s="155"/>
      <c r="AI623" s="155"/>
      <c r="AJ623" s="155"/>
      <c r="AK623" s="156"/>
    </row>
    <row r="624" spans="1:37" ht="12.75" x14ac:dyDescent="0.2">
      <c r="A624" s="148"/>
      <c r="B624" s="148"/>
      <c r="C624" s="471"/>
      <c r="D624" s="471"/>
      <c r="E624" s="471"/>
      <c r="F624" s="471"/>
      <c r="G624" s="471"/>
      <c r="H624" s="471"/>
      <c r="I624" s="471"/>
      <c r="J624" s="150" t="s">
        <v>1158</v>
      </c>
      <c r="K624" s="155">
        <v>158.24</v>
      </c>
      <c r="L624" s="155">
        <v>645.89</v>
      </c>
      <c r="M624" s="155"/>
      <c r="N624" s="155">
        <v>562.01</v>
      </c>
      <c r="O624" s="155">
        <v>24.35</v>
      </c>
      <c r="P624" s="472"/>
      <c r="Q624" s="155"/>
      <c r="R624" s="155"/>
      <c r="S624" s="472"/>
      <c r="T624" s="155">
        <v>4656.1099999999997</v>
      </c>
      <c r="U624" s="155">
        <v>-4.21</v>
      </c>
      <c r="V624" s="155"/>
      <c r="W624" s="155"/>
      <c r="X624" s="155">
        <v>4721.74</v>
      </c>
      <c r="Y624" s="155">
        <v>0</v>
      </c>
      <c r="Z624" s="155"/>
      <c r="AA624" s="155">
        <v>4878.53</v>
      </c>
      <c r="AB624" s="156">
        <v>1</v>
      </c>
      <c r="AC624" s="156">
        <v>1</v>
      </c>
      <c r="AD624" s="156">
        <v>3.4409999999999998</v>
      </c>
      <c r="AE624" s="155">
        <v>3.0280800000000001</v>
      </c>
      <c r="AF624" s="155"/>
      <c r="AG624" s="155"/>
      <c r="AH624" s="155"/>
      <c r="AI624" s="155"/>
      <c r="AJ624" s="155"/>
      <c r="AK624" s="156"/>
    </row>
    <row r="625" spans="1:37" ht="12.75" x14ac:dyDescent="0.2">
      <c r="A625" s="147">
        <v>220</v>
      </c>
      <c r="B625" s="148" t="s">
        <v>1109</v>
      </c>
      <c r="C625" s="471" t="s">
        <v>1111</v>
      </c>
      <c r="D625" s="471"/>
      <c r="E625" s="471"/>
      <c r="F625" s="471"/>
      <c r="G625" s="471"/>
      <c r="H625" s="471"/>
      <c r="I625" s="471"/>
      <c r="J625" s="151" t="s">
        <v>1112</v>
      </c>
      <c r="K625" s="155">
        <v>122.81</v>
      </c>
      <c r="L625" s="155"/>
      <c r="M625" s="155"/>
      <c r="N625" s="155">
        <v>680.15</v>
      </c>
      <c r="O625" s="155">
        <v>35.61</v>
      </c>
      <c r="P625" s="472">
        <v>2505.33</v>
      </c>
      <c r="Q625" s="155">
        <v>351.87</v>
      </c>
      <c r="R625" s="155"/>
      <c r="S625" s="472"/>
      <c r="T625" s="155"/>
      <c r="U625" s="155"/>
      <c r="V625" s="155"/>
      <c r="W625" s="155">
        <v>2894.64</v>
      </c>
      <c r="X625" s="155">
        <v>2862.83</v>
      </c>
      <c r="Y625" s="155">
        <v>2957.89</v>
      </c>
      <c r="Z625" s="155">
        <v>0</v>
      </c>
      <c r="AA625" s="155">
        <v>2957.89</v>
      </c>
      <c r="AB625" s="156">
        <v>1</v>
      </c>
      <c r="AC625" s="156">
        <v>1</v>
      </c>
      <c r="AD625" s="156">
        <v>1</v>
      </c>
      <c r="AE625" s="155">
        <v>1</v>
      </c>
      <c r="AF625" s="155"/>
      <c r="AG625" s="155"/>
      <c r="AH625" s="155"/>
      <c r="AI625" s="155"/>
      <c r="AJ625" s="155"/>
      <c r="AK625" s="156"/>
    </row>
    <row r="626" spans="1:37" ht="12.75" x14ac:dyDescent="0.2">
      <c r="A626" s="148"/>
      <c r="B626" s="148"/>
      <c r="C626" s="471"/>
      <c r="D626" s="471"/>
      <c r="E626" s="471"/>
      <c r="F626" s="471"/>
      <c r="G626" s="471"/>
      <c r="H626" s="471"/>
      <c r="I626" s="471"/>
      <c r="J626" s="150" t="s">
        <v>1159</v>
      </c>
      <c r="K626" s="155">
        <v>1034.92</v>
      </c>
      <c r="L626" s="155"/>
      <c r="M626" s="155"/>
      <c r="N626" s="155">
        <v>723.31</v>
      </c>
      <c r="O626" s="155">
        <v>31.34</v>
      </c>
      <c r="P626" s="472"/>
      <c r="Q626" s="155"/>
      <c r="R626" s="155"/>
      <c r="S626" s="472"/>
      <c r="T626" s="155">
        <v>2857.2</v>
      </c>
      <c r="U626" s="155">
        <v>-5.42</v>
      </c>
      <c r="V626" s="155"/>
      <c r="W626" s="155"/>
      <c r="X626" s="155">
        <v>2894.64</v>
      </c>
      <c r="Y626" s="155">
        <v>0</v>
      </c>
      <c r="Z626" s="155"/>
      <c r="AA626" s="155">
        <v>2990.7599999999998</v>
      </c>
      <c r="AB626" s="156">
        <v>1</v>
      </c>
      <c r="AC626" s="156">
        <v>1</v>
      </c>
      <c r="AD626" s="156">
        <v>3.4409999999999998</v>
      </c>
      <c r="AE626" s="155">
        <v>3.0280800000000001</v>
      </c>
      <c r="AF626" s="155"/>
      <c r="AG626" s="155"/>
      <c r="AH626" s="155"/>
      <c r="AI626" s="155"/>
      <c r="AJ626" s="155"/>
      <c r="AK626" s="156"/>
    </row>
    <row r="627" spans="1:37" ht="12.75" x14ac:dyDescent="0.2">
      <c r="A627" s="147">
        <v>221</v>
      </c>
      <c r="B627" s="148" t="s">
        <v>1109</v>
      </c>
      <c r="C627" s="471" t="s">
        <v>1113</v>
      </c>
      <c r="D627" s="471"/>
      <c r="E627" s="471"/>
      <c r="F627" s="471"/>
      <c r="G627" s="471"/>
      <c r="H627" s="471"/>
      <c r="I627" s="471"/>
      <c r="J627" s="151" t="s">
        <v>156</v>
      </c>
      <c r="K627" s="155">
        <v>2.4900000000000002</v>
      </c>
      <c r="L627" s="155">
        <v>104.37</v>
      </c>
      <c r="M627" s="155">
        <v>0.05</v>
      </c>
      <c r="N627" s="155">
        <v>17.899999999999999</v>
      </c>
      <c r="O627" s="155">
        <v>0.94</v>
      </c>
      <c r="P627" s="472">
        <v>148.47999999999999</v>
      </c>
      <c r="Q627" s="155">
        <v>9.26</v>
      </c>
      <c r="R627" s="155"/>
      <c r="S627" s="472"/>
      <c r="T627" s="155"/>
      <c r="U627" s="155"/>
      <c r="V627" s="155"/>
      <c r="W627" s="155">
        <v>159.97</v>
      </c>
      <c r="X627" s="155">
        <v>159.13</v>
      </c>
      <c r="Y627" s="155">
        <v>164.41</v>
      </c>
      <c r="Z627" s="155">
        <v>0</v>
      </c>
      <c r="AA627" s="155">
        <v>164.41</v>
      </c>
      <c r="AB627" s="156">
        <v>1</v>
      </c>
      <c r="AC627" s="156">
        <v>1</v>
      </c>
      <c r="AD627" s="156">
        <v>1</v>
      </c>
      <c r="AE627" s="155">
        <v>1</v>
      </c>
      <c r="AF627" s="155">
        <v>0.05</v>
      </c>
      <c r="AG627" s="155"/>
      <c r="AH627" s="155"/>
      <c r="AI627" s="155"/>
      <c r="AJ627" s="155"/>
      <c r="AK627" s="156"/>
    </row>
    <row r="628" spans="1:37" ht="12.75" x14ac:dyDescent="0.2">
      <c r="A628" s="148"/>
      <c r="B628" s="148"/>
      <c r="C628" s="471"/>
      <c r="D628" s="471"/>
      <c r="E628" s="471"/>
      <c r="F628" s="471"/>
      <c r="G628" s="471"/>
      <c r="H628" s="471"/>
      <c r="I628" s="471"/>
      <c r="J628" s="150" t="s">
        <v>1160</v>
      </c>
      <c r="K628" s="155">
        <v>5.36</v>
      </c>
      <c r="L628" s="155">
        <v>21.88</v>
      </c>
      <c r="M628" s="155"/>
      <c r="N628" s="155">
        <v>19.04</v>
      </c>
      <c r="O628" s="155">
        <v>0.82</v>
      </c>
      <c r="P628" s="472"/>
      <c r="Q628" s="155"/>
      <c r="R628" s="155"/>
      <c r="S628" s="472"/>
      <c r="T628" s="155">
        <v>157.73999999999998</v>
      </c>
      <c r="U628" s="155">
        <v>-0.14000000000000001</v>
      </c>
      <c r="V628" s="155"/>
      <c r="W628" s="155"/>
      <c r="X628" s="155">
        <v>159.97</v>
      </c>
      <c r="Y628" s="155">
        <v>0</v>
      </c>
      <c r="Z628" s="155"/>
      <c r="AA628" s="155">
        <v>165.28</v>
      </c>
      <c r="AB628" s="156">
        <v>1</v>
      </c>
      <c r="AC628" s="156">
        <v>1</v>
      </c>
      <c r="AD628" s="156">
        <v>3.4409999999999998</v>
      </c>
      <c r="AE628" s="155">
        <v>3.0280800000000001</v>
      </c>
      <c r="AF628" s="155"/>
      <c r="AG628" s="155"/>
      <c r="AH628" s="155"/>
      <c r="AI628" s="155"/>
      <c r="AJ628" s="155"/>
      <c r="AK628" s="156"/>
    </row>
    <row r="629" spans="1:37" ht="12.75" x14ac:dyDescent="0.2">
      <c r="A629" s="147">
        <v>222</v>
      </c>
      <c r="B629" s="148" t="s">
        <v>1109</v>
      </c>
      <c r="C629" s="471" t="s">
        <v>1114</v>
      </c>
      <c r="D629" s="471"/>
      <c r="E629" s="471"/>
      <c r="F629" s="471"/>
      <c r="G629" s="471"/>
      <c r="H629" s="471"/>
      <c r="I629" s="471"/>
      <c r="J629" s="151" t="s">
        <v>178</v>
      </c>
      <c r="K629" s="155"/>
      <c r="L629" s="155"/>
      <c r="M629" s="155"/>
      <c r="N629" s="155"/>
      <c r="O629" s="155"/>
      <c r="P629" s="472">
        <v>2873.08</v>
      </c>
      <c r="Q629" s="155"/>
      <c r="R629" s="155"/>
      <c r="S629" s="472"/>
      <c r="T629" s="155"/>
      <c r="U629" s="155"/>
      <c r="V629" s="155"/>
      <c r="W629" s="155">
        <v>2916.18</v>
      </c>
      <c r="X629" s="155">
        <v>2916.18</v>
      </c>
      <c r="Y629" s="155">
        <v>3013.01</v>
      </c>
      <c r="Z629" s="155">
        <v>0</v>
      </c>
      <c r="AA629" s="155">
        <v>3013.01</v>
      </c>
      <c r="AB629" s="156">
        <v>1</v>
      </c>
      <c r="AC629" s="156">
        <v>1</v>
      </c>
      <c r="AD629" s="156">
        <v>1</v>
      </c>
      <c r="AE629" s="155">
        <v>1</v>
      </c>
      <c r="AF629" s="155"/>
      <c r="AG629" s="155"/>
      <c r="AH629" s="155"/>
      <c r="AI629" s="155"/>
      <c r="AJ629" s="155"/>
      <c r="AK629" s="156"/>
    </row>
    <row r="630" spans="1:37" ht="12.75" x14ac:dyDescent="0.2">
      <c r="A630" s="148"/>
      <c r="B630" s="148"/>
      <c r="C630" s="471"/>
      <c r="D630" s="471"/>
      <c r="E630" s="471"/>
      <c r="F630" s="471"/>
      <c r="G630" s="471"/>
      <c r="H630" s="471"/>
      <c r="I630" s="471"/>
      <c r="J630" s="150" t="s">
        <v>1161</v>
      </c>
      <c r="K630" s="155"/>
      <c r="L630" s="155"/>
      <c r="M630" s="155">
        <v>2873.08</v>
      </c>
      <c r="N630" s="155"/>
      <c r="O630" s="155"/>
      <c r="P630" s="472"/>
      <c r="Q630" s="155"/>
      <c r="R630" s="155"/>
      <c r="S630" s="472"/>
      <c r="T630" s="155">
        <v>2873.08</v>
      </c>
      <c r="U630" s="155"/>
      <c r="V630" s="155"/>
      <c r="W630" s="155"/>
      <c r="X630" s="155">
        <v>2916.18</v>
      </c>
      <c r="Y630" s="155">
        <v>0</v>
      </c>
      <c r="Z630" s="155"/>
      <c r="AA630" s="155">
        <v>3013.01</v>
      </c>
      <c r="AB630" s="156">
        <v>1</v>
      </c>
      <c r="AC630" s="156">
        <v>1</v>
      </c>
      <c r="AD630" s="156">
        <v>3.4409999999999998</v>
      </c>
      <c r="AE630" s="155">
        <v>3.0280800000000001</v>
      </c>
      <c r="AF630" s="155"/>
      <c r="AG630" s="155"/>
      <c r="AH630" s="155"/>
      <c r="AI630" s="155"/>
      <c r="AJ630" s="155"/>
      <c r="AK630" s="156"/>
    </row>
    <row r="631" spans="1:37" ht="12.75" x14ac:dyDescent="0.2">
      <c r="A631" s="147">
        <v>223</v>
      </c>
      <c r="B631" s="148" t="s">
        <v>1109</v>
      </c>
      <c r="C631" s="471" t="s">
        <v>1115</v>
      </c>
      <c r="D631" s="471"/>
      <c r="E631" s="471"/>
      <c r="F631" s="471"/>
      <c r="G631" s="471"/>
      <c r="H631" s="471"/>
      <c r="I631" s="471"/>
      <c r="J631" s="151" t="s">
        <v>178</v>
      </c>
      <c r="K631" s="155"/>
      <c r="L631" s="155"/>
      <c r="M631" s="155"/>
      <c r="N631" s="155"/>
      <c r="O631" s="155"/>
      <c r="P631" s="472">
        <v>4007.26</v>
      </c>
      <c r="Q631" s="155"/>
      <c r="R631" s="155"/>
      <c r="S631" s="472"/>
      <c r="T631" s="155"/>
      <c r="U631" s="155"/>
      <c r="V631" s="155"/>
      <c r="W631" s="155">
        <v>4067.37</v>
      </c>
      <c r="X631" s="155">
        <v>4067.37</v>
      </c>
      <c r="Y631" s="155">
        <v>4202.43</v>
      </c>
      <c r="Z631" s="155">
        <v>0</v>
      </c>
      <c r="AA631" s="155">
        <v>4202.43</v>
      </c>
      <c r="AB631" s="156">
        <v>1</v>
      </c>
      <c r="AC631" s="156">
        <v>1</v>
      </c>
      <c r="AD631" s="156">
        <v>1</v>
      </c>
      <c r="AE631" s="155">
        <v>1</v>
      </c>
      <c r="AF631" s="155"/>
      <c r="AG631" s="155"/>
      <c r="AH631" s="155"/>
      <c r="AI631" s="155"/>
      <c r="AJ631" s="155"/>
      <c r="AK631" s="156"/>
    </row>
    <row r="632" spans="1:37" ht="12.75" x14ac:dyDescent="0.2">
      <c r="A632" s="148"/>
      <c r="B632" s="148"/>
      <c r="C632" s="471"/>
      <c r="D632" s="471"/>
      <c r="E632" s="471"/>
      <c r="F632" s="471"/>
      <c r="G632" s="471"/>
      <c r="H632" s="471"/>
      <c r="I632" s="471"/>
      <c r="J632" s="150" t="s">
        <v>1162</v>
      </c>
      <c r="K632" s="155"/>
      <c r="L632" s="155"/>
      <c r="M632" s="155">
        <v>4007.26</v>
      </c>
      <c r="N632" s="155"/>
      <c r="O632" s="155"/>
      <c r="P632" s="472"/>
      <c r="Q632" s="155"/>
      <c r="R632" s="155"/>
      <c r="S632" s="472"/>
      <c r="T632" s="155">
        <v>4007.26</v>
      </c>
      <c r="U632" s="155"/>
      <c r="V632" s="155"/>
      <c r="W632" s="155"/>
      <c r="X632" s="155">
        <v>4067.37</v>
      </c>
      <c r="Y632" s="155">
        <v>0</v>
      </c>
      <c r="Z632" s="155"/>
      <c r="AA632" s="155">
        <v>4202.43</v>
      </c>
      <c r="AB632" s="156">
        <v>1</v>
      </c>
      <c r="AC632" s="156">
        <v>1</v>
      </c>
      <c r="AD632" s="156">
        <v>3.4409999999999998</v>
      </c>
      <c r="AE632" s="155">
        <v>3.0280800000000001</v>
      </c>
      <c r="AF632" s="155"/>
      <c r="AG632" s="155"/>
      <c r="AH632" s="155"/>
      <c r="AI632" s="155"/>
      <c r="AJ632" s="155"/>
      <c r="AK632" s="156"/>
    </row>
    <row r="633" spans="1:37" ht="12.75" x14ac:dyDescent="0.2">
      <c r="A633" s="147">
        <v>224</v>
      </c>
      <c r="B633" s="148" t="s">
        <v>1109</v>
      </c>
      <c r="C633" s="471" t="s">
        <v>1110</v>
      </c>
      <c r="D633" s="471"/>
      <c r="E633" s="471"/>
      <c r="F633" s="471"/>
      <c r="G633" s="471"/>
      <c r="H633" s="471"/>
      <c r="I633" s="471"/>
      <c r="J633" s="151" t="s">
        <v>156</v>
      </c>
      <c r="K633" s="155">
        <v>52.45</v>
      </c>
      <c r="L633" s="155">
        <v>2205.7800000000002</v>
      </c>
      <c r="M633" s="155">
        <v>1.18</v>
      </c>
      <c r="N633" s="155">
        <v>378.43</v>
      </c>
      <c r="O633" s="155">
        <v>19.809999999999999</v>
      </c>
      <c r="P633" s="472">
        <v>3138.39</v>
      </c>
      <c r="Q633" s="155">
        <v>195.78</v>
      </c>
      <c r="R633" s="155"/>
      <c r="S633" s="472"/>
      <c r="T633" s="155"/>
      <c r="U633" s="155"/>
      <c r="V633" s="155"/>
      <c r="W633" s="155">
        <v>3381.16</v>
      </c>
      <c r="X633" s="155">
        <v>3363.46</v>
      </c>
      <c r="Y633" s="155">
        <v>3475.15</v>
      </c>
      <c r="Z633" s="155">
        <v>0</v>
      </c>
      <c r="AA633" s="155">
        <v>3475.15</v>
      </c>
      <c r="AB633" s="156">
        <v>1</v>
      </c>
      <c r="AC633" s="156">
        <v>1</v>
      </c>
      <c r="AD633" s="156">
        <v>1</v>
      </c>
      <c r="AE633" s="155">
        <v>1</v>
      </c>
      <c r="AF633" s="155">
        <v>1.18</v>
      </c>
      <c r="AG633" s="155"/>
      <c r="AH633" s="155"/>
      <c r="AI633" s="155"/>
      <c r="AJ633" s="155"/>
      <c r="AK633" s="156"/>
    </row>
    <row r="634" spans="1:37" ht="12.75" x14ac:dyDescent="0.2">
      <c r="A634" s="148"/>
      <c r="B634" s="148"/>
      <c r="C634" s="471"/>
      <c r="D634" s="471"/>
      <c r="E634" s="471"/>
      <c r="F634" s="471"/>
      <c r="G634" s="471"/>
      <c r="H634" s="471"/>
      <c r="I634" s="471"/>
      <c r="J634" s="150" t="s">
        <v>1163</v>
      </c>
      <c r="K634" s="155">
        <v>113.31</v>
      </c>
      <c r="L634" s="155">
        <v>462.51</v>
      </c>
      <c r="M634" s="155"/>
      <c r="N634" s="155">
        <v>402.44</v>
      </c>
      <c r="O634" s="155">
        <v>17.440000000000001</v>
      </c>
      <c r="P634" s="472"/>
      <c r="Q634" s="155"/>
      <c r="R634" s="155"/>
      <c r="S634" s="472"/>
      <c r="T634" s="155">
        <v>3334.17</v>
      </c>
      <c r="U634" s="155">
        <v>-3.02</v>
      </c>
      <c r="V634" s="155"/>
      <c r="W634" s="155"/>
      <c r="X634" s="155">
        <v>3381.16</v>
      </c>
      <c r="Y634" s="155">
        <v>0</v>
      </c>
      <c r="Z634" s="155"/>
      <c r="AA634" s="155">
        <v>3493.44</v>
      </c>
      <c r="AB634" s="156">
        <v>1</v>
      </c>
      <c r="AC634" s="156">
        <v>1</v>
      </c>
      <c r="AD634" s="156">
        <v>3.4409999999999998</v>
      </c>
      <c r="AE634" s="155">
        <v>3.0280800000000001</v>
      </c>
      <c r="AF634" s="155"/>
      <c r="AG634" s="155"/>
      <c r="AH634" s="155"/>
      <c r="AI634" s="155"/>
      <c r="AJ634" s="155"/>
      <c r="AK634" s="156"/>
    </row>
    <row r="635" spans="1:37" ht="12.75" x14ac:dyDescent="0.2">
      <c r="A635" s="147">
        <v>225</v>
      </c>
      <c r="B635" s="148" t="s">
        <v>1109</v>
      </c>
      <c r="C635" s="471" t="s">
        <v>1114</v>
      </c>
      <c r="D635" s="471"/>
      <c r="E635" s="471"/>
      <c r="F635" s="471"/>
      <c r="G635" s="471"/>
      <c r="H635" s="471"/>
      <c r="I635" s="471"/>
      <c r="J635" s="151" t="s">
        <v>178</v>
      </c>
      <c r="K635" s="155"/>
      <c r="L635" s="155"/>
      <c r="M635" s="155"/>
      <c r="N635" s="155"/>
      <c r="O635" s="155"/>
      <c r="P635" s="472">
        <v>2168.4699999999998</v>
      </c>
      <c r="Q635" s="155"/>
      <c r="R635" s="155"/>
      <c r="S635" s="472"/>
      <c r="T635" s="155"/>
      <c r="U635" s="155"/>
      <c r="V635" s="155"/>
      <c r="W635" s="155">
        <v>2201</v>
      </c>
      <c r="X635" s="155">
        <v>2201</v>
      </c>
      <c r="Y635" s="155">
        <v>2274.09</v>
      </c>
      <c r="Z635" s="155">
        <v>0</v>
      </c>
      <c r="AA635" s="155">
        <v>2274.09</v>
      </c>
      <c r="AB635" s="156">
        <v>1</v>
      </c>
      <c r="AC635" s="156">
        <v>1</v>
      </c>
      <c r="AD635" s="156">
        <v>1</v>
      </c>
      <c r="AE635" s="155">
        <v>1</v>
      </c>
      <c r="AF635" s="155"/>
      <c r="AG635" s="155"/>
      <c r="AH635" s="155"/>
      <c r="AI635" s="155"/>
      <c r="AJ635" s="155"/>
      <c r="AK635" s="156"/>
    </row>
    <row r="636" spans="1:37" ht="12.75" x14ac:dyDescent="0.2">
      <c r="A636" s="148"/>
      <c r="B636" s="148"/>
      <c r="C636" s="471"/>
      <c r="D636" s="471"/>
      <c r="E636" s="471"/>
      <c r="F636" s="471"/>
      <c r="G636" s="471"/>
      <c r="H636" s="471"/>
      <c r="I636" s="471"/>
      <c r="J636" s="150" t="s">
        <v>1164</v>
      </c>
      <c r="K636" s="155"/>
      <c r="L636" s="155"/>
      <c r="M636" s="155">
        <v>2168.4699999999998</v>
      </c>
      <c r="N636" s="155"/>
      <c r="O636" s="155"/>
      <c r="P636" s="472"/>
      <c r="Q636" s="155"/>
      <c r="R636" s="155"/>
      <c r="S636" s="472"/>
      <c r="T636" s="155">
        <v>2168.4699999999998</v>
      </c>
      <c r="U636" s="155"/>
      <c r="V636" s="155"/>
      <c r="W636" s="155"/>
      <c r="X636" s="155">
        <v>2201</v>
      </c>
      <c r="Y636" s="155">
        <v>0</v>
      </c>
      <c r="Z636" s="155"/>
      <c r="AA636" s="155">
        <v>2274.09</v>
      </c>
      <c r="AB636" s="156">
        <v>1</v>
      </c>
      <c r="AC636" s="156">
        <v>1</v>
      </c>
      <c r="AD636" s="156">
        <v>3.4409999999999998</v>
      </c>
      <c r="AE636" s="155">
        <v>3.0280800000000001</v>
      </c>
      <c r="AF636" s="155"/>
      <c r="AG636" s="155"/>
      <c r="AH636" s="155"/>
      <c r="AI636" s="155"/>
      <c r="AJ636" s="155"/>
      <c r="AK636" s="156"/>
    </row>
    <row r="637" spans="1:37" ht="12.75" x14ac:dyDescent="0.2">
      <c r="A637" s="147">
        <v>226</v>
      </c>
      <c r="B637" s="148" t="s">
        <v>1109</v>
      </c>
      <c r="C637" s="471" t="s">
        <v>1119</v>
      </c>
      <c r="D637" s="471"/>
      <c r="E637" s="471"/>
      <c r="F637" s="471"/>
      <c r="G637" s="471"/>
      <c r="H637" s="471"/>
      <c r="I637" s="471"/>
      <c r="J637" s="151" t="s">
        <v>156</v>
      </c>
      <c r="K637" s="155">
        <v>11.93</v>
      </c>
      <c r="L637" s="155">
        <v>516.75</v>
      </c>
      <c r="M637" s="155"/>
      <c r="N637" s="155">
        <v>84.64</v>
      </c>
      <c r="O637" s="155">
        <v>4.43</v>
      </c>
      <c r="P637" s="472">
        <v>699.73</v>
      </c>
      <c r="Q637" s="155">
        <v>43.79</v>
      </c>
      <c r="R637" s="155"/>
      <c r="S637" s="472"/>
      <c r="T637" s="155"/>
      <c r="U637" s="155"/>
      <c r="V637" s="155"/>
      <c r="W637" s="155">
        <v>754</v>
      </c>
      <c r="X637" s="155">
        <v>750.04</v>
      </c>
      <c r="Y637" s="155">
        <v>774.95</v>
      </c>
      <c r="Z637" s="155">
        <v>0</v>
      </c>
      <c r="AA637" s="155">
        <v>774.95</v>
      </c>
      <c r="AB637" s="156">
        <v>1</v>
      </c>
      <c r="AC637" s="156">
        <v>1</v>
      </c>
      <c r="AD637" s="156">
        <v>1</v>
      </c>
      <c r="AE637" s="155">
        <v>1</v>
      </c>
      <c r="AF637" s="155"/>
      <c r="AG637" s="155"/>
      <c r="AH637" s="155"/>
      <c r="AI637" s="155"/>
      <c r="AJ637" s="155"/>
      <c r="AK637" s="156"/>
    </row>
    <row r="638" spans="1:37" ht="12.75" x14ac:dyDescent="0.2">
      <c r="A638" s="148"/>
      <c r="B638" s="148"/>
      <c r="C638" s="471"/>
      <c r="D638" s="471"/>
      <c r="E638" s="471"/>
      <c r="F638" s="471"/>
      <c r="G638" s="471"/>
      <c r="H638" s="471"/>
      <c r="I638" s="471"/>
      <c r="J638" s="150" t="s">
        <v>1165</v>
      </c>
      <c r="K638" s="155"/>
      <c r="L638" s="155">
        <v>128.79</v>
      </c>
      <c r="M638" s="155"/>
      <c r="N638" s="155">
        <v>90.01</v>
      </c>
      <c r="O638" s="155">
        <v>3.9</v>
      </c>
      <c r="P638" s="472"/>
      <c r="Q638" s="155"/>
      <c r="R638" s="155"/>
      <c r="S638" s="472"/>
      <c r="T638" s="155">
        <v>743.52</v>
      </c>
      <c r="U638" s="155">
        <v>-0.67</v>
      </c>
      <c r="V638" s="155"/>
      <c r="W638" s="155"/>
      <c r="X638" s="155">
        <v>754</v>
      </c>
      <c r="Y638" s="155">
        <v>0</v>
      </c>
      <c r="Z638" s="155"/>
      <c r="AA638" s="155">
        <v>779.04000000000008</v>
      </c>
      <c r="AB638" s="156">
        <v>1</v>
      </c>
      <c r="AC638" s="156">
        <v>1</v>
      </c>
      <c r="AD638" s="156">
        <v>3.4409999999999998</v>
      </c>
      <c r="AE638" s="155">
        <v>3.0280800000000001</v>
      </c>
      <c r="AF638" s="155"/>
      <c r="AG638" s="155"/>
      <c r="AH638" s="155"/>
      <c r="AI638" s="155"/>
      <c r="AJ638" s="155"/>
      <c r="AK638" s="156"/>
    </row>
    <row r="639" spans="1:37" ht="12.75" x14ac:dyDescent="0.2">
      <c r="A639" s="147">
        <v>227</v>
      </c>
      <c r="B639" s="148" t="s">
        <v>1109</v>
      </c>
      <c r="C639" s="471" t="s">
        <v>1121</v>
      </c>
      <c r="D639" s="471"/>
      <c r="E639" s="471"/>
      <c r="F639" s="471"/>
      <c r="G639" s="471"/>
      <c r="H639" s="471"/>
      <c r="I639" s="471"/>
      <c r="J639" s="151" t="s">
        <v>1112</v>
      </c>
      <c r="K639" s="155">
        <v>31.19</v>
      </c>
      <c r="L639" s="155"/>
      <c r="M639" s="155">
        <v>3453.94</v>
      </c>
      <c r="N639" s="155">
        <v>172.75</v>
      </c>
      <c r="O639" s="155">
        <v>9.0399999999999991</v>
      </c>
      <c r="P639" s="472">
        <v>12989.61</v>
      </c>
      <c r="Q639" s="155">
        <v>89.37</v>
      </c>
      <c r="R639" s="155"/>
      <c r="S639" s="472"/>
      <c r="T639" s="155"/>
      <c r="U639" s="155"/>
      <c r="V639" s="155"/>
      <c r="W639" s="155">
        <v>13273.78</v>
      </c>
      <c r="X639" s="155">
        <v>13265.71</v>
      </c>
      <c r="Y639" s="155">
        <v>13706.21</v>
      </c>
      <c r="Z639" s="155">
        <v>0</v>
      </c>
      <c r="AA639" s="155">
        <v>13706.21</v>
      </c>
      <c r="AB639" s="156">
        <v>1</v>
      </c>
      <c r="AC639" s="156">
        <v>1</v>
      </c>
      <c r="AD639" s="156">
        <v>1</v>
      </c>
      <c r="AE639" s="155">
        <v>1</v>
      </c>
      <c r="AF639" s="155">
        <v>3453.94</v>
      </c>
      <c r="AG639" s="155"/>
      <c r="AH639" s="155"/>
      <c r="AI639" s="155"/>
      <c r="AJ639" s="155"/>
      <c r="AK639" s="156"/>
    </row>
    <row r="640" spans="1:37" ht="12.75" x14ac:dyDescent="0.2">
      <c r="A640" s="148"/>
      <c r="B640" s="148"/>
      <c r="C640" s="471"/>
      <c r="D640" s="471"/>
      <c r="E640" s="471"/>
      <c r="F640" s="471"/>
      <c r="G640" s="471"/>
      <c r="H640" s="471"/>
      <c r="I640" s="471"/>
      <c r="J640" s="150" t="s">
        <v>1166</v>
      </c>
      <c r="K640" s="155">
        <v>262.85000000000002</v>
      </c>
      <c r="L640" s="155"/>
      <c r="M640" s="155">
        <v>8899.36</v>
      </c>
      <c r="N640" s="155">
        <v>183.71</v>
      </c>
      <c r="O640" s="155">
        <v>7.96</v>
      </c>
      <c r="P640" s="472"/>
      <c r="Q640" s="155"/>
      <c r="R640" s="155"/>
      <c r="S640" s="472"/>
      <c r="T640" s="155">
        <v>13078.980000000001</v>
      </c>
      <c r="U640" s="155">
        <v>-1.38</v>
      </c>
      <c r="V640" s="155"/>
      <c r="W640" s="155"/>
      <c r="X640" s="155">
        <v>13273.78</v>
      </c>
      <c r="Y640" s="155">
        <v>0</v>
      </c>
      <c r="Z640" s="155"/>
      <c r="AA640" s="155">
        <v>13714.55</v>
      </c>
      <c r="AB640" s="156">
        <v>1</v>
      </c>
      <c r="AC640" s="156">
        <v>1</v>
      </c>
      <c r="AD640" s="156">
        <v>3.4409999999999998</v>
      </c>
      <c r="AE640" s="155">
        <v>3.0280800000000001</v>
      </c>
      <c r="AF640" s="155">
        <v>8899.36</v>
      </c>
      <c r="AG640" s="155"/>
      <c r="AH640" s="155"/>
      <c r="AI640" s="155"/>
      <c r="AJ640" s="155"/>
      <c r="AK640" s="156"/>
    </row>
    <row r="641" spans="1:37" ht="12.75" x14ac:dyDescent="0.2">
      <c r="A641" s="147">
        <v>228</v>
      </c>
      <c r="B641" s="148" t="s">
        <v>1109</v>
      </c>
      <c r="C641" s="471" t="s">
        <v>1123</v>
      </c>
      <c r="D641" s="471"/>
      <c r="E641" s="471"/>
      <c r="F641" s="471"/>
      <c r="G641" s="471"/>
      <c r="H641" s="471"/>
      <c r="I641" s="471"/>
      <c r="J641" s="151" t="s">
        <v>1125</v>
      </c>
      <c r="K641" s="155">
        <v>366.98</v>
      </c>
      <c r="L641" s="155">
        <v>5452.08</v>
      </c>
      <c r="M641" s="155"/>
      <c r="N641" s="155">
        <v>2279.58</v>
      </c>
      <c r="O641" s="155">
        <v>119.36</v>
      </c>
      <c r="P641" s="472">
        <v>12076.2</v>
      </c>
      <c r="Q641" s="155">
        <v>1179.33</v>
      </c>
      <c r="R641" s="155"/>
      <c r="S641" s="472"/>
      <c r="T641" s="155"/>
      <c r="U641" s="155"/>
      <c r="V641" s="155"/>
      <c r="W641" s="155">
        <v>13436.19</v>
      </c>
      <c r="X641" s="155">
        <v>13329.59</v>
      </c>
      <c r="Y641" s="155">
        <v>13772.21</v>
      </c>
      <c r="Z641" s="155">
        <v>0</v>
      </c>
      <c r="AA641" s="155">
        <v>13772.21</v>
      </c>
      <c r="AB641" s="156">
        <v>1</v>
      </c>
      <c r="AC641" s="156">
        <v>1</v>
      </c>
      <c r="AD641" s="156">
        <v>1</v>
      </c>
      <c r="AE641" s="155">
        <v>1</v>
      </c>
      <c r="AF641" s="155"/>
      <c r="AG641" s="155"/>
      <c r="AH641" s="155"/>
      <c r="AI641" s="155"/>
      <c r="AJ641" s="155"/>
      <c r="AK641" s="156"/>
    </row>
    <row r="642" spans="1:37" ht="12.75" x14ac:dyDescent="0.2">
      <c r="A642" s="148"/>
      <c r="B642" s="148"/>
      <c r="C642" s="471"/>
      <c r="D642" s="471"/>
      <c r="E642" s="471"/>
      <c r="F642" s="471"/>
      <c r="G642" s="471"/>
      <c r="H642" s="471"/>
      <c r="I642" s="471"/>
      <c r="J642" s="150" t="s">
        <v>1167</v>
      </c>
      <c r="K642" s="155">
        <v>1695.92</v>
      </c>
      <c r="L642" s="155">
        <v>1772.71</v>
      </c>
      <c r="M642" s="155"/>
      <c r="N642" s="155">
        <v>2424.23</v>
      </c>
      <c r="O642" s="155">
        <v>105.03</v>
      </c>
      <c r="P642" s="472"/>
      <c r="Q642" s="155"/>
      <c r="R642" s="155"/>
      <c r="S642" s="472"/>
      <c r="T642" s="155">
        <v>13255.53</v>
      </c>
      <c r="U642" s="155">
        <v>-18.170000000000002</v>
      </c>
      <c r="V642" s="155"/>
      <c r="W642" s="155"/>
      <c r="X642" s="155">
        <v>13436.19</v>
      </c>
      <c r="Y642" s="155">
        <v>0</v>
      </c>
      <c r="Z642" s="155"/>
      <c r="AA642" s="155">
        <v>13882.349999999999</v>
      </c>
      <c r="AB642" s="156">
        <v>1</v>
      </c>
      <c r="AC642" s="156">
        <v>1</v>
      </c>
      <c r="AD642" s="156">
        <v>3.4409999999999998</v>
      </c>
      <c r="AE642" s="155">
        <v>3.0280800000000001</v>
      </c>
      <c r="AF642" s="155"/>
      <c r="AG642" s="155"/>
      <c r="AH642" s="155"/>
      <c r="AI642" s="155"/>
      <c r="AJ642" s="155"/>
      <c r="AK642" s="156"/>
    </row>
    <row r="643" spans="1:37" ht="12.75" x14ac:dyDescent="0.2">
      <c r="A643" s="147">
        <v>229</v>
      </c>
      <c r="B643" s="148" t="s">
        <v>1126</v>
      </c>
      <c r="C643" s="471" t="s">
        <v>461</v>
      </c>
      <c r="D643" s="471"/>
      <c r="E643" s="471"/>
      <c r="F643" s="471"/>
      <c r="G643" s="471"/>
      <c r="H643" s="471"/>
      <c r="I643" s="471"/>
      <c r="J643" s="151" t="s">
        <v>1128</v>
      </c>
      <c r="K643" s="155">
        <v>212.7</v>
      </c>
      <c r="L643" s="155">
        <v>3264.51</v>
      </c>
      <c r="M643" s="155">
        <v>570.6</v>
      </c>
      <c r="N643" s="155">
        <v>1466.48</v>
      </c>
      <c r="O643" s="155">
        <v>76.78</v>
      </c>
      <c r="P643" s="472">
        <v>7868.97</v>
      </c>
      <c r="Q643" s="155">
        <v>758.68</v>
      </c>
      <c r="R643" s="155"/>
      <c r="S643" s="472"/>
      <c r="T643" s="155"/>
      <c r="U643" s="155"/>
      <c r="V643" s="155"/>
      <c r="W643" s="155">
        <v>8745.3700000000008</v>
      </c>
      <c r="X643" s="155">
        <v>8676.7900000000009</v>
      </c>
      <c r="Y643" s="155">
        <v>8964.91</v>
      </c>
      <c r="Z643" s="155">
        <v>0</v>
      </c>
      <c r="AA643" s="155">
        <v>8964.91</v>
      </c>
      <c r="AB643" s="156">
        <v>1</v>
      </c>
      <c r="AC643" s="156">
        <v>1</v>
      </c>
      <c r="AD643" s="156">
        <v>1</v>
      </c>
      <c r="AE643" s="155">
        <v>1</v>
      </c>
      <c r="AF643" s="155">
        <v>570.6</v>
      </c>
      <c r="AG643" s="155"/>
      <c r="AH643" s="155"/>
      <c r="AI643" s="155"/>
      <c r="AJ643" s="155"/>
      <c r="AK643" s="156"/>
    </row>
    <row r="644" spans="1:37" ht="12.75" x14ac:dyDescent="0.2">
      <c r="A644" s="148"/>
      <c r="B644" s="148"/>
      <c r="C644" s="471"/>
      <c r="D644" s="471"/>
      <c r="E644" s="471"/>
      <c r="F644" s="471"/>
      <c r="G644" s="471"/>
      <c r="H644" s="471"/>
      <c r="I644" s="471"/>
      <c r="J644" s="150" t="s">
        <v>1168</v>
      </c>
      <c r="K644" s="155">
        <v>818.08</v>
      </c>
      <c r="L644" s="155">
        <v>1413.32</v>
      </c>
      <c r="M644" s="155">
        <v>45.42</v>
      </c>
      <c r="N644" s="155">
        <v>1559.53</v>
      </c>
      <c r="O644" s="155">
        <v>67.569999999999993</v>
      </c>
      <c r="P644" s="472"/>
      <c r="Q644" s="155"/>
      <c r="R644" s="155"/>
      <c r="S644" s="472"/>
      <c r="T644" s="155">
        <v>8627.65</v>
      </c>
      <c r="U644" s="155">
        <v>-11.69</v>
      </c>
      <c r="V644" s="155"/>
      <c r="W644" s="155"/>
      <c r="X644" s="155">
        <v>8745.3700000000008</v>
      </c>
      <c r="Y644" s="155">
        <v>0</v>
      </c>
      <c r="Z644" s="155"/>
      <c r="AA644" s="155">
        <v>9035.77</v>
      </c>
      <c r="AB644" s="156">
        <v>1</v>
      </c>
      <c r="AC644" s="156">
        <v>1</v>
      </c>
      <c r="AD644" s="156">
        <v>3.4409999999999998</v>
      </c>
      <c r="AE644" s="155">
        <v>3.0280800000000001</v>
      </c>
      <c r="AF644" s="155">
        <v>45.42</v>
      </c>
      <c r="AG644" s="155"/>
      <c r="AH644" s="155"/>
      <c r="AI644" s="155"/>
      <c r="AJ644" s="155"/>
      <c r="AK644" s="156"/>
    </row>
    <row r="645" spans="1:37" ht="12.75" x14ac:dyDescent="0.2">
      <c r="A645" s="147">
        <v>230</v>
      </c>
      <c r="B645" s="148" t="s">
        <v>1126</v>
      </c>
      <c r="C645" s="471" t="s">
        <v>1129</v>
      </c>
      <c r="D645" s="471"/>
      <c r="E645" s="471"/>
      <c r="F645" s="471"/>
      <c r="G645" s="471"/>
      <c r="H645" s="471"/>
      <c r="I645" s="471"/>
      <c r="J645" s="151" t="s">
        <v>1128</v>
      </c>
      <c r="K645" s="155">
        <v>40.090000000000003</v>
      </c>
      <c r="L645" s="155">
        <v>609.12</v>
      </c>
      <c r="M645" s="155">
        <v>148.69</v>
      </c>
      <c r="N645" s="155">
        <v>276.27</v>
      </c>
      <c r="O645" s="155">
        <v>14.46</v>
      </c>
      <c r="P645" s="472">
        <v>1523.5</v>
      </c>
      <c r="Q645" s="155">
        <v>142.93</v>
      </c>
      <c r="R645" s="155"/>
      <c r="S645" s="472"/>
      <c r="T645" s="155"/>
      <c r="U645" s="155"/>
      <c r="V645" s="155"/>
      <c r="W645" s="155">
        <v>1689.23</v>
      </c>
      <c r="X645" s="155">
        <v>1676.31</v>
      </c>
      <c r="Y645" s="155">
        <v>1731.97</v>
      </c>
      <c r="Z645" s="155">
        <v>0</v>
      </c>
      <c r="AA645" s="155">
        <v>1731.97</v>
      </c>
      <c r="AB645" s="156">
        <v>1</v>
      </c>
      <c r="AC645" s="156">
        <v>1</v>
      </c>
      <c r="AD645" s="156">
        <v>1</v>
      </c>
      <c r="AE645" s="155">
        <v>1</v>
      </c>
      <c r="AF645" s="155">
        <v>148.69</v>
      </c>
      <c r="AG645" s="155"/>
      <c r="AH645" s="155"/>
      <c r="AI645" s="155"/>
      <c r="AJ645" s="155"/>
      <c r="AK645" s="156"/>
    </row>
    <row r="646" spans="1:37" ht="12.75" x14ac:dyDescent="0.2">
      <c r="A646" s="148"/>
      <c r="B646" s="148"/>
      <c r="C646" s="471"/>
      <c r="D646" s="471"/>
      <c r="E646" s="471"/>
      <c r="F646" s="471"/>
      <c r="G646" s="471"/>
      <c r="H646" s="471"/>
      <c r="I646" s="471"/>
      <c r="J646" s="150" t="s">
        <v>521</v>
      </c>
      <c r="K646" s="155">
        <v>156.6</v>
      </c>
      <c r="L646" s="155">
        <v>263.77</v>
      </c>
      <c r="M646" s="155">
        <v>11.83</v>
      </c>
      <c r="N646" s="155">
        <v>293.8</v>
      </c>
      <c r="O646" s="155">
        <v>12.73</v>
      </c>
      <c r="P646" s="472"/>
      <c r="Q646" s="155"/>
      <c r="R646" s="155"/>
      <c r="S646" s="472"/>
      <c r="T646" s="155">
        <v>1666.43</v>
      </c>
      <c r="U646" s="155">
        <v>-2.2000000000000002</v>
      </c>
      <c r="V646" s="155"/>
      <c r="W646" s="155"/>
      <c r="X646" s="155">
        <v>1689.23</v>
      </c>
      <c r="Y646" s="155">
        <v>0</v>
      </c>
      <c r="Z646" s="155"/>
      <c r="AA646" s="155">
        <v>1745.32</v>
      </c>
      <c r="AB646" s="156">
        <v>1</v>
      </c>
      <c r="AC646" s="156">
        <v>1</v>
      </c>
      <c r="AD646" s="156">
        <v>3.4409999999999998</v>
      </c>
      <c r="AE646" s="155">
        <v>3.0280800000000001</v>
      </c>
      <c r="AF646" s="155">
        <v>11.83</v>
      </c>
      <c r="AG646" s="155"/>
      <c r="AH646" s="155"/>
      <c r="AI646" s="155"/>
      <c r="AJ646" s="155"/>
      <c r="AK646" s="156"/>
    </row>
    <row r="647" spans="1:37" ht="12.75" x14ac:dyDescent="0.2">
      <c r="A647" s="147">
        <v>231</v>
      </c>
      <c r="B647" s="148" t="s">
        <v>1126</v>
      </c>
      <c r="C647" s="471" t="s">
        <v>1130</v>
      </c>
      <c r="D647" s="471"/>
      <c r="E647" s="471"/>
      <c r="F647" s="471"/>
      <c r="G647" s="471"/>
      <c r="H647" s="471"/>
      <c r="I647" s="471"/>
      <c r="J647" s="151" t="s">
        <v>1128</v>
      </c>
      <c r="K647" s="155">
        <v>6.92</v>
      </c>
      <c r="L647" s="155">
        <v>105.41</v>
      </c>
      <c r="M647" s="155">
        <v>22.2</v>
      </c>
      <c r="N647" s="155">
        <v>47.67</v>
      </c>
      <c r="O647" s="155">
        <v>2.5</v>
      </c>
      <c r="P647" s="472">
        <v>259.33</v>
      </c>
      <c r="Q647" s="155">
        <v>24.66</v>
      </c>
      <c r="R647" s="155"/>
      <c r="S647" s="472"/>
      <c r="T647" s="155"/>
      <c r="U647" s="155"/>
      <c r="V647" s="155"/>
      <c r="W647" s="155">
        <v>287.87</v>
      </c>
      <c r="X647" s="155">
        <v>285.64</v>
      </c>
      <c r="Y647" s="155">
        <v>295.12</v>
      </c>
      <c r="Z647" s="155">
        <v>0</v>
      </c>
      <c r="AA647" s="155">
        <v>295.12</v>
      </c>
      <c r="AB647" s="156">
        <v>1</v>
      </c>
      <c r="AC647" s="156">
        <v>1</v>
      </c>
      <c r="AD647" s="156">
        <v>1</v>
      </c>
      <c r="AE647" s="155">
        <v>1</v>
      </c>
      <c r="AF647" s="155">
        <v>22.2</v>
      </c>
      <c r="AG647" s="155"/>
      <c r="AH647" s="155"/>
      <c r="AI647" s="155"/>
      <c r="AJ647" s="155"/>
      <c r="AK647" s="156"/>
    </row>
    <row r="648" spans="1:37" ht="12.75" x14ac:dyDescent="0.2">
      <c r="A648" s="148"/>
      <c r="B648" s="148"/>
      <c r="C648" s="471"/>
      <c r="D648" s="471"/>
      <c r="E648" s="471"/>
      <c r="F648" s="471"/>
      <c r="G648" s="471"/>
      <c r="H648" s="471"/>
      <c r="I648" s="471"/>
      <c r="J648" s="150" t="s">
        <v>310</v>
      </c>
      <c r="K648" s="155">
        <v>26.88</v>
      </c>
      <c r="L648" s="155">
        <v>45.66</v>
      </c>
      <c r="M648" s="155">
        <v>1.77</v>
      </c>
      <c r="N648" s="155">
        <v>50.7</v>
      </c>
      <c r="O648" s="155">
        <v>2.2000000000000002</v>
      </c>
      <c r="P648" s="472"/>
      <c r="Q648" s="155"/>
      <c r="R648" s="155"/>
      <c r="S648" s="472"/>
      <c r="T648" s="155">
        <v>283.99</v>
      </c>
      <c r="U648" s="155">
        <v>-0.38</v>
      </c>
      <c r="V648" s="155"/>
      <c r="W648" s="155"/>
      <c r="X648" s="155">
        <v>287.87</v>
      </c>
      <c r="Y648" s="155">
        <v>0</v>
      </c>
      <c r="Z648" s="155"/>
      <c r="AA648" s="155">
        <v>297.42</v>
      </c>
      <c r="AB648" s="156">
        <v>1</v>
      </c>
      <c r="AC648" s="156">
        <v>1</v>
      </c>
      <c r="AD648" s="156">
        <v>3.4409999999999998</v>
      </c>
      <c r="AE648" s="155">
        <v>3.0280800000000001</v>
      </c>
      <c r="AF648" s="155">
        <v>1.77</v>
      </c>
      <c r="AG648" s="155"/>
      <c r="AH648" s="155"/>
      <c r="AI648" s="155"/>
      <c r="AJ648" s="155"/>
      <c r="AK648" s="156"/>
    </row>
    <row r="649" spans="1:37" ht="12.75" x14ac:dyDescent="0.2">
      <c r="A649" s="147">
        <v>232</v>
      </c>
      <c r="B649" s="148" t="s">
        <v>1126</v>
      </c>
      <c r="C649" s="471" t="s">
        <v>1131</v>
      </c>
      <c r="D649" s="471"/>
      <c r="E649" s="471"/>
      <c r="F649" s="471"/>
      <c r="G649" s="471"/>
      <c r="H649" s="471"/>
      <c r="I649" s="471"/>
      <c r="J649" s="151" t="s">
        <v>1128</v>
      </c>
      <c r="K649" s="155">
        <v>14.53</v>
      </c>
      <c r="L649" s="155">
        <v>216.67</v>
      </c>
      <c r="M649" s="155">
        <v>47.8</v>
      </c>
      <c r="N649" s="155">
        <v>100.05</v>
      </c>
      <c r="O649" s="155">
        <v>5.24</v>
      </c>
      <c r="P649" s="472">
        <v>543.01</v>
      </c>
      <c r="Q649" s="155">
        <v>51.76</v>
      </c>
      <c r="R649" s="155"/>
      <c r="S649" s="472"/>
      <c r="T649" s="155"/>
      <c r="U649" s="155"/>
      <c r="V649" s="155"/>
      <c r="W649" s="155">
        <v>602.89</v>
      </c>
      <c r="X649" s="155">
        <v>598.21</v>
      </c>
      <c r="Y649" s="155">
        <v>618.07000000000005</v>
      </c>
      <c r="Z649" s="155">
        <v>0</v>
      </c>
      <c r="AA649" s="155">
        <v>618.07000000000005</v>
      </c>
      <c r="AB649" s="156">
        <v>1</v>
      </c>
      <c r="AC649" s="156">
        <v>1</v>
      </c>
      <c r="AD649" s="156">
        <v>1</v>
      </c>
      <c r="AE649" s="155">
        <v>1</v>
      </c>
      <c r="AF649" s="155">
        <v>47.8</v>
      </c>
      <c r="AG649" s="155"/>
      <c r="AH649" s="155"/>
      <c r="AI649" s="155"/>
      <c r="AJ649" s="155"/>
      <c r="AK649" s="156"/>
    </row>
    <row r="650" spans="1:37" ht="12.75" x14ac:dyDescent="0.2">
      <c r="A650" s="148"/>
      <c r="B650" s="148"/>
      <c r="C650" s="471"/>
      <c r="D650" s="471"/>
      <c r="E650" s="471"/>
      <c r="F650" s="471"/>
      <c r="G650" s="471"/>
      <c r="H650" s="471"/>
      <c r="I650" s="471"/>
      <c r="J650" s="150" t="s">
        <v>485</v>
      </c>
      <c r="K650" s="155">
        <v>58.43</v>
      </c>
      <c r="L650" s="155">
        <v>93.81</v>
      </c>
      <c r="M650" s="155">
        <v>3.81</v>
      </c>
      <c r="N650" s="155">
        <v>106.4</v>
      </c>
      <c r="O650" s="155">
        <v>4.6100000000000003</v>
      </c>
      <c r="P650" s="472"/>
      <c r="Q650" s="155"/>
      <c r="R650" s="155"/>
      <c r="S650" s="472"/>
      <c r="T650" s="155">
        <v>594.77</v>
      </c>
      <c r="U650" s="155">
        <v>-0.8</v>
      </c>
      <c r="V650" s="155"/>
      <c r="W650" s="155"/>
      <c r="X650" s="155">
        <v>602.89</v>
      </c>
      <c r="Y650" s="155">
        <v>0</v>
      </c>
      <c r="Z650" s="155"/>
      <c r="AA650" s="155">
        <v>622.91000000000008</v>
      </c>
      <c r="AB650" s="156">
        <v>1</v>
      </c>
      <c r="AC650" s="156">
        <v>1</v>
      </c>
      <c r="AD650" s="156">
        <v>3.4409999999999998</v>
      </c>
      <c r="AE650" s="155">
        <v>3.0280800000000001</v>
      </c>
      <c r="AF650" s="155">
        <v>3.81</v>
      </c>
      <c r="AG650" s="155"/>
      <c r="AH650" s="155"/>
      <c r="AI650" s="155"/>
      <c r="AJ650" s="155"/>
      <c r="AK650" s="156"/>
    </row>
    <row r="651" spans="1:37" ht="12.75" x14ac:dyDescent="0.2">
      <c r="A651" s="147">
        <v>233</v>
      </c>
      <c r="B651" s="148" t="s">
        <v>1126</v>
      </c>
      <c r="C651" s="471" t="s">
        <v>1133</v>
      </c>
      <c r="D651" s="471"/>
      <c r="E651" s="471"/>
      <c r="F651" s="471"/>
      <c r="G651" s="471"/>
      <c r="H651" s="471"/>
      <c r="I651" s="471"/>
      <c r="J651" s="151" t="s">
        <v>1128</v>
      </c>
      <c r="K651" s="155">
        <v>184.34</v>
      </c>
      <c r="L651" s="155">
        <v>2399.71</v>
      </c>
      <c r="M651" s="155">
        <v>1062.95</v>
      </c>
      <c r="N651" s="155">
        <v>1250.42</v>
      </c>
      <c r="O651" s="155">
        <v>65.47</v>
      </c>
      <c r="P651" s="472">
        <v>7114.17</v>
      </c>
      <c r="Q651" s="155">
        <v>646.9</v>
      </c>
      <c r="R651" s="155"/>
      <c r="S651" s="472"/>
      <c r="T651" s="155"/>
      <c r="U651" s="155"/>
      <c r="V651" s="155"/>
      <c r="W651" s="155">
        <v>7867.52</v>
      </c>
      <c r="X651" s="155">
        <v>7809.04</v>
      </c>
      <c r="Y651" s="155">
        <v>8068.34</v>
      </c>
      <c r="Z651" s="155">
        <v>0</v>
      </c>
      <c r="AA651" s="155">
        <v>8068.34</v>
      </c>
      <c r="AB651" s="156">
        <v>1</v>
      </c>
      <c r="AC651" s="156">
        <v>1</v>
      </c>
      <c r="AD651" s="156">
        <v>1</v>
      </c>
      <c r="AE651" s="155">
        <v>1</v>
      </c>
      <c r="AF651" s="155">
        <v>1062.95</v>
      </c>
      <c r="AG651" s="155"/>
      <c r="AH651" s="155"/>
      <c r="AI651" s="155"/>
      <c r="AJ651" s="155"/>
      <c r="AK651" s="156"/>
    </row>
    <row r="652" spans="1:37" ht="12.75" x14ac:dyDescent="0.2">
      <c r="A652" s="148"/>
      <c r="B652" s="148"/>
      <c r="C652" s="471"/>
      <c r="D652" s="471"/>
      <c r="E652" s="471"/>
      <c r="F652" s="471"/>
      <c r="G652" s="471"/>
      <c r="H652" s="471"/>
      <c r="I652" s="471"/>
      <c r="J652" s="150" t="s">
        <v>1169</v>
      </c>
      <c r="K652" s="155">
        <v>863.46</v>
      </c>
      <c r="L652" s="155">
        <v>1039.19</v>
      </c>
      <c r="M652" s="155">
        <v>84.79</v>
      </c>
      <c r="N652" s="155">
        <v>1329.76</v>
      </c>
      <c r="O652" s="155">
        <v>57.61</v>
      </c>
      <c r="P652" s="472"/>
      <c r="Q652" s="155"/>
      <c r="R652" s="155"/>
      <c r="S652" s="472"/>
      <c r="T652" s="155">
        <v>7761.07</v>
      </c>
      <c r="U652" s="155">
        <v>-9.9700000000000006</v>
      </c>
      <c r="V652" s="155"/>
      <c r="W652" s="155"/>
      <c r="X652" s="155">
        <v>7867.52</v>
      </c>
      <c r="Y652" s="155">
        <v>0</v>
      </c>
      <c r="Z652" s="155"/>
      <c r="AA652" s="155">
        <v>8128.76</v>
      </c>
      <c r="AB652" s="156">
        <v>1</v>
      </c>
      <c r="AC652" s="156">
        <v>1</v>
      </c>
      <c r="AD652" s="156">
        <v>3.4409999999999998</v>
      </c>
      <c r="AE652" s="155">
        <v>3.0280800000000001</v>
      </c>
      <c r="AF652" s="155">
        <v>84.79</v>
      </c>
      <c r="AG652" s="155"/>
      <c r="AH652" s="155"/>
      <c r="AI652" s="155"/>
      <c r="AJ652" s="155"/>
      <c r="AK652" s="156"/>
    </row>
    <row r="653" spans="1:37" ht="12.75" x14ac:dyDescent="0.2">
      <c r="A653" s="469" t="s">
        <v>1135</v>
      </c>
      <c r="B653" s="469"/>
      <c r="C653" s="470" t="s">
        <v>1136</v>
      </c>
      <c r="D653" s="470"/>
      <c r="E653" s="470"/>
      <c r="F653" s="470"/>
      <c r="G653" s="470"/>
      <c r="H653" s="470"/>
      <c r="I653" s="470"/>
      <c r="J653" s="149"/>
      <c r="K653" s="152">
        <v>674.42000000000007</v>
      </c>
      <c r="L653" s="152">
        <v>35331.69</v>
      </c>
      <c r="M653" s="152">
        <v>35197.99</v>
      </c>
      <c r="N653" s="152">
        <v>5061.4599999999991</v>
      </c>
      <c r="O653" s="152">
        <v>265.02</v>
      </c>
      <c r="P653" s="152">
        <v>197353.87999999998</v>
      </c>
      <c r="Q653" s="152">
        <v>2618.5300000000002</v>
      </c>
      <c r="R653" s="152">
        <v>0</v>
      </c>
      <c r="S653" s="152">
        <v>0</v>
      </c>
      <c r="T653" s="152">
        <v>0</v>
      </c>
      <c r="U653" s="152">
        <v>0</v>
      </c>
      <c r="V653" s="152">
        <v>0</v>
      </c>
      <c r="W653" s="152">
        <v>202931.65</v>
      </c>
      <c r="X653" s="153">
        <v>202694.93</v>
      </c>
      <c r="Y653" s="153">
        <v>209425.53999999998</v>
      </c>
      <c r="Z653" s="153">
        <v>0</v>
      </c>
      <c r="AA653" s="154">
        <v>209425.53999999998</v>
      </c>
      <c r="AB653" s="154"/>
      <c r="AC653" s="154"/>
      <c r="AD653" s="154"/>
      <c r="AE653" s="152"/>
      <c r="AF653" s="152">
        <v>35197.99</v>
      </c>
      <c r="AG653" s="152">
        <v>0</v>
      </c>
      <c r="AH653" s="152">
        <v>0</v>
      </c>
      <c r="AI653" s="152"/>
      <c r="AJ653" s="152"/>
      <c r="AK653" s="154"/>
    </row>
    <row r="654" spans="1:37" ht="12.75" x14ac:dyDescent="0.2">
      <c r="A654" s="469"/>
      <c r="B654" s="469"/>
      <c r="C654" s="470"/>
      <c r="D654" s="470"/>
      <c r="E654" s="470"/>
      <c r="F654" s="470"/>
      <c r="G654" s="470"/>
      <c r="H654" s="470"/>
      <c r="I654" s="470"/>
      <c r="J654" s="149"/>
      <c r="K654" s="152">
        <v>355.35</v>
      </c>
      <c r="L654" s="152">
        <v>7346.2000000000007</v>
      </c>
      <c r="M654" s="152">
        <v>115526.54000000001</v>
      </c>
      <c r="N654" s="152">
        <v>5382.6200000000008</v>
      </c>
      <c r="O654" s="152">
        <v>233.21</v>
      </c>
      <c r="P654" s="152"/>
      <c r="Q654" s="152">
        <v>0</v>
      </c>
      <c r="R654" s="152">
        <v>0</v>
      </c>
      <c r="S654" s="152"/>
      <c r="T654" s="152">
        <v>199972.40999999995</v>
      </c>
      <c r="U654" s="152">
        <v>-40.349999999999994</v>
      </c>
      <c r="V654" s="152">
        <v>0</v>
      </c>
      <c r="W654" s="152">
        <v>0</v>
      </c>
      <c r="X654" s="153">
        <v>202931.65</v>
      </c>
      <c r="Y654" s="153">
        <v>244.57000000000002</v>
      </c>
      <c r="Z654" s="153">
        <v>0</v>
      </c>
      <c r="AA654" s="154">
        <v>209670.11000000002</v>
      </c>
      <c r="AB654" s="154"/>
      <c r="AC654" s="154"/>
      <c r="AD654" s="154"/>
      <c r="AE654" s="152"/>
      <c r="AF654" s="152">
        <v>108726.35</v>
      </c>
      <c r="AG654" s="152">
        <v>0</v>
      </c>
      <c r="AH654" s="152">
        <v>0</v>
      </c>
      <c r="AI654" s="152"/>
      <c r="AJ654" s="152"/>
      <c r="AK654" s="154"/>
    </row>
    <row r="655" spans="1:37" ht="12.75" x14ac:dyDescent="0.2">
      <c r="A655" s="147">
        <v>234</v>
      </c>
      <c r="B655" s="148" t="s">
        <v>1137</v>
      </c>
      <c r="C655" s="471" t="s">
        <v>1138</v>
      </c>
      <c r="D655" s="471"/>
      <c r="E655" s="471"/>
      <c r="F655" s="471"/>
      <c r="G655" s="471"/>
      <c r="H655" s="471"/>
      <c r="I655" s="471"/>
      <c r="J655" s="151" t="s">
        <v>156</v>
      </c>
      <c r="K655" s="155">
        <v>164.46</v>
      </c>
      <c r="L655" s="155">
        <v>6917.17</v>
      </c>
      <c r="M655" s="155"/>
      <c r="N655" s="155">
        <v>1186.74</v>
      </c>
      <c r="O655" s="155">
        <v>62.14</v>
      </c>
      <c r="P655" s="472">
        <v>9838.1200000000008</v>
      </c>
      <c r="Q655" s="155">
        <v>613.96</v>
      </c>
      <c r="R655" s="155"/>
      <c r="S655" s="472"/>
      <c r="T655" s="155"/>
      <c r="U655" s="155"/>
      <c r="V655" s="155"/>
      <c r="W655" s="155">
        <v>10599.4</v>
      </c>
      <c r="X655" s="155">
        <v>10543.9</v>
      </c>
      <c r="Y655" s="155">
        <v>10894.02</v>
      </c>
      <c r="Z655" s="155">
        <v>0</v>
      </c>
      <c r="AA655" s="155">
        <v>10894.02</v>
      </c>
      <c r="AB655" s="156">
        <v>1</v>
      </c>
      <c r="AC655" s="156">
        <v>1</v>
      </c>
      <c r="AD655" s="156">
        <v>1</v>
      </c>
      <c r="AE655" s="155">
        <v>1</v>
      </c>
      <c r="AF655" s="155"/>
      <c r="AG655" s="155"/>
      <c r="AH655" s="155"/>
      <c r="AI655" s="155"/>
      <c r="AJ655" s="155"/>
      <c r="AK655" s="156"/>
    </row>
    <row r="656" spans="1:37" ht="12.75" x14ac:dyDescent="0.2">
      <c r="A656" s="148"/>
      <c r="B656" s="148"/>
      <c r="C656" s="471"/>
      <c r="D656" s="471"/>
      <c r="E656" s="471"/>
      <c r="F656" s="471"/>
      <c r="G656" s="471"/>
      <c r="H656" s="471"/>
      <c r="I656" s="471"/>
      <c r="J656" s="150" t="s">
        <v>1170</v>
      </c>
      <c r="K656" s="155">
        <v>355.35</v>
      </c>
      <c r="L656" s="155">
        <v>1450.4</v>
      </c>
      <c r="M656" s="155"/>
      <c r="N656" s="155">
        <v>1262.04</v>
      </c>
      <c r="O656" s="155">
        <v>54.68</v>
      </c>
      <c r="P656" s="472"/>
      <c r="Q656" s="155"/>
      <c r="R656" s="155"/>
      <c r="S656" s="472"/>
      <c r="T656" s="155">
        <v>10452.080000000002</v>
      </c>
      <c r="U656" s="155">
        <v>-9.4600000000000009</v>
      </c>
      <c r="V656" s="155"/>
      <c r="W656" s="155"/>
      <c r="X656" s="155">
        <v>10599.4</v>
      </c>
      <c r="Y656" s="155">
        <v>0</v>
      </c>
      <c r="Z656" s="155"/>
      <c r="AA656" s="155">
        <v>10951.36</v>
      </c>
      <c r="AB656" s="156">
        <v>1</v>
      </c>
      <c r="AC656" s="156">
        <v>1</v>
      </c>
      <c r="AD656" s="156">
        <v>3.4409999999999998</v>
      </c>
      <c r="AE656" s="155">
        <v>3.0280800000000001</v>
      </c>
      <c r="AF656" s="155"/>
      <c r="AG656" s="155"/>
      <c r="AH656" s="155"/>
      <c r="AI656" s="155"/>
      <c r="AJ656" s="155"/>
      <c r="AK656" s="156"/>
    </row>
    <row r="657" spans="1:37" ht="12.75" x14ac:dyDescent="0.2">
      <c r="A657" s="147">
        <v>235</v>
      </c>
      <c r="B657" s="148" t="s">
        <v>1137</v>
      </c>
      <c r="C657" s="471" t="s">
        <v>1139</v>
      </c>
      <c r="D657" s="471"/>
      <c r="E657" s="471"/>
      <c r="F657" s="471"/>
      <c r="G657" s="471"/>
      <c r="H657" s="471"/>
      <c r="I657" s="471"/>
      <c r="J657" s="151" t="s">
        <v>178</v>
      </c>
      <c r="K657" s="155"/>
      <c r="L657" s="155"/>
      <c r="M657" s="155"/>
      <c r="N657" s="155"/>
      <c r="O657" s="155"/>
      <c r="P657" s="472">
        <v>6800.19</v>
      </c>
      <c r="Q657" s="155"/>
      <c r="R657" s="155"/>
      <c r="S657" s="472"/>
      <c r="T657" s="155"/>
      <c r="U657" s="155"/>
      <c r="V657" s="155"/>
      <c r="W657" s="155">
        <v>6902.19</v>
      </c>
      <c r="X657" s="155">
        <v>6902.19</v>
      </c>
      <c r="Y657" s="155">
        <v>7131.38</v>
      </c>
      <c r="Z657" s="155">
        <v>0</v>
      </c>
      <c r="AA657" s="155">
        <v>7131.38</v>
      </c>
      <c r="AB657" s="156">
        <v>1</v>
      </c>
      <c r="AC657" s="156">
        <v>1</v>
      </c>
      <c r="AD657" s="156">
        <v>1</v>
      </c>
      <c r="AE657" s="155">
        <v>1</v>
      </c>
      <c r="AF657" s="155"/>
      <c r="AG657" s="155"/>
      <c r="AH657" s="155"/>
      <c r="AI657" s="155"/>
      <c r="AJ657" s="155"/>
      <c r="AK657" s="156"/>
    </row>
    <row r="658" spans="1:37" ht="12.75" x14ac:dyDescent="0.2">
      <c r="A658" s="148"/>
      <c r="B658" s="148"/>
      <c r="C658" s="471"/>
      <c r="D658" s="471"/>
      <c r="E658" s="471"/>
      <c r="F658" s="471"/>
      <c r="G658" s="471"/>
      <c r="H658" s="471"/>
      <c r="I658" s="471"/>
      <c r="J658" s="150" t="s">
        <v>1171</v>
      </c>
      <c r="K658" s="155"/>
      <c r="L658" s="155"/>
      <c r="M658" s="155">
        <v>6800.19</v>
      </c>
      <c r="N658" s="155"/>
      <c r="O658" s="155"/>
      <c r="P658" s="472"/>
      <c r="Q658" s="155"/>
      <c r="R658" s="155"/>
      <c r="S658" s="472"/>
      <c r="T658" s="155">
        <v>6800.19</v>
      </c>
      <c r="U658" s="155"/>
      <c r="V658" s="155"/>
      <c r="W658" s="155"/>
      <c r="X658" s="155">
        <v>6902.19</v>
      </c>
      <c r="Y658" s="155">
        <v>0</v>
      </c>
      <c r="Z658" s="155"/>
      <c r="AA658" s="155">
        <v>7131.38</v>
      </c>
      <c r="AB658" s="156">
        <v>1</v>
      </c>
      <c r="AC658" s="156">
        <v>1</v>
      </c>
      <c r="AD658" s="156">
        <v>3.4409999999999998</v>
      </c>
      <c r="AE658" s="155">
        <v>3.0280800000000001</v>
      </c>
      <c r="AF658" s="155"/>
      <c r="AG658" s="155"/>
      <c r="AH658" s="155"/>
      <c r="AI658" s="155"/>
      <c r="AJ658" s="155"/>
      <c r="AK658" s="156"/>
    </row>
    <row r="659" spans="1:37" ht="12.75" x14ac:dyDescent="0.2">
      <c r="A659" s="147">
        <v>236</v>
      </c>
      <c r="B659" s="148" t="s">
        <v>1137</v>
      </c>
      <c r="C659" s="471" t="s">
        <v>1140</v>
      </c>
      <c r="D659" s="471"/>
      <c r="E659" s="471"/>
      <c r="F659" s="471"/>
      <c r="G659" s="471"/>
      <c r="H659" s="471"/>
      <c r="I659" s="471"/>
      <c r="J659" s="151" t="s">
        <v>156</v>
      </c>
      <c r="K659" s="155">
        <v>374.27</v>
      </c>
      <c r="L659" s="155">
        <v>23185.74</v>
      </c>
      <c r="M659" s="155"/>
      <c r="N659" s="155">
        <v>2924.91</v>
      </c>
      <c r="O659" s="155">
        <v>153.13999999999999</v>
      </c>
      <c r="P659" s="472">
        <v>29509.06</v>
      </c>
      <c r="Q659" s="155">
        <v>1513.19</v>
      </c>
      <c r="R659" s="155"/>
      <c r="S659" s="472"/>
      <c r="T659" s="155"/>
      <c r="U659" s="155"/>
      <c r="V659" s="155"/>
      <c r="W659" s="155">
        <v>31464.26</v>
      </c>
      <c r="X659" s="155">
        <v>31327.47</v>
      </c>
      <c r="Y659" s="155">
        <v>32367.72</v>
      </c>
      <c r="Z659" s="155">
        <v>0</v>
      </c>
      <c r="AA659" s="155">
        <v>32367.72</v>
      </c>
      <c r="AB659" s="156">
        <v>1</v>
      </c>
      <c r="AC659" s="156">
        <v>1</v>
      </c>
      <c r="AD659" s="156">
        <v>1</v>
      </c>
      <c r="AE659" s="155">
        <v>1</v>
      </c>
      <c r="AF659" s="155"/>
      <c r="AG659" s="155"/>
      <c r="AH659" s="155"/>
      <c r="AI659" s="155"/>
      <c r="AJ659" s="155"/>
      <c r="AK659" s="156"/>
    </row>
    <row r="660" spans="1:37" ht="12.75" x14ac:dyDescent="0.2">
      <c r="A660" s="148"/>
      <c r="B660" s="148"/>
      <c r="C660" s="471"/>
      <c r="D660" s="471"/>
      <c r="E660" s="471"/>
      <c r="F660" s="471"/>
      <c r="G660" s="471"/>
      <c r="H660" s="471"/>
      <c r="I660" s="471"/>
      <c r="J660" s="150" t="s">
        <v>1172</v>
      </c>
      <c r="K660" s="155"/>
      <c r="L660" s="155">
        <v>4450.5600000000004</v>
      </c>
      <c r="M660" s="155"/>
      <c r="N660" s="155">
        <v>3110.5</v>
      </c>
      <c r="O660" s="155">
        <v>134.77000000000001</v>
      </c>
      <c r="P660" s="472"/>
      <c r="Q660" s="155"/>
      <c r="R660" s="155"/>
      <c r="S660" s="472"/>
      <c r="T660" s="155">
        <v>31022.25</v>
      </c>
      <c r="U660" s="155">
        <v>-23.32</v>
      </c>
      <c r="V660" s="155"/>
      <c r="W660" s="155"/>
      <c r="X660" s="155">
        <v>31464.26</v>
      </c>
      <c r="Y660" s="155">
        <v>0</v>
      </c>
      <c r="Z660" s="155"/>
      <c r="AA660" s="155">
        <v>32509.050000000003</v>
      </c>
      <c r="AB660" s="156">
        <v>1</v>
      </c>
      <c r="AC660" s="156">
        <v>1</v>
      </c>
      <c r="AD660" s="156">
        <v>3.4409999999999998</v>
      </c>
      <c r="AE660" s="155">
        <v>3.0280800000000001</v>
      </c>
      <c r="AF660" s="155"/>
      <c r="AG660" s="155"/>
      <c r="AH660" s="155"/>
      <c r="AI660" s="155"/>
      <c r="AJ660" s="155"/>
      <c r="AK660" s="156"/>
    </row>
    <row r="661" spans="1:37" ht="12.75" x14ac:dyDescent="0.2">
      <c r="A661" s="147">
        <v>237</v>
      </c>
      <c r="B661" s="148" t="s">
        <v>1137</v>
      </c>
      <c r="C661" s="471" t="s">
        <v>1141</v>
      </c>
      <c r="D661" s="471"/>
      <c r="E661" s="471"/>
      <c r="F661" s="471"/>
      <c r="G661" s="471"/>
      <c r="H661" s="471"/>
      <c r="I661" s="471"/>
      <c r="J661" s="151" t="s">
        <v>156</v>
      </c>
      <c r="K661" s="155">
        <v>9.15</v>
      </c>
      <c r="L661" s="155">
        <v>542.66999999999996</v>
      </c>
      <c r="M661" s="155"/>
      <c r="N661" s="155">
        <v>71.36</v>
      </c>
      <c r="O661" s="155">
        <v>3.74</v>
      </c>
      <c r="P661" s="472">
        <v>696.95</v>
      </c>
      <c r="Q661" s="155">
        <v>36.92</v>
      </c>
      <c r="R661" s="155"/>
      <c r="S661" s="472"/>
      <c r="T661" s="155"/>
      <c r="U661" s="155"/>
      <c r="V661" s="155"/>
      <c r="W661" s="155">
        <v>744.31</v>
      </c>
      <c r="X661" s="155">
        <v>740.97</v>
      </c>
      <c r="Y661" s="155">
        <v>765.57</v>
      </c>
      <c r="Z661" s="155">
        <v>0</v>
      </c>
      <c r="AA661" s="155">
        <v>765.57</v>
      </c>
      <c r="AB661" s="156">
        <v>1</v>
      </c>
      <c r="AC661" s="156">
        <v>1</v>
      </c>
      <c r="AD661" s="156">
        <v>1</v>
      </c>
      <c r="AE661" s="155">
        <v>1</v>
      </c>
      <c r="AF661" s="155"/>
      <c r="AG661" s="155"/>
      <c r="AH661" s="155"/>
      <c r="AI661" s="155"/>
      <c r="AJ661" s="155"/>
      <c r="AK661" s="156"/>
    </row>
    <row r="662" spans="1:37" ht="12.75" x14ac:dyDescent="0.2">
      <c r="A662" s="148"/>
      <c r="B662" s="148"/>
      <c r="C662" s="471"/>
      <c r="D662" s="471"/>
      <c r="E662" s="471"/>
      <c r="F662" s="471"/>
      <c r="G662" s="471"/>
      <c r="H662" s="471"/>
      <c r="I662" s="471"/>
      <c r="J662" s="150" t="s">
        <v>1172</v>
      </c>
      <c r="K662" s="155"/>
      <c r="L662" s="155">
        <v>108.58</v>
      </c>
      <c r="M662" s="155"/>
      <c r="N662" s="155">
        <v>75.89</v>
      </c>
      <c r="O662" s="155">
        <v>3.29</v>
      </c>
      <c r="P662" s="472"/>
      <c r="Q662" s="155"/>
      <c r="R662" s="155"/>
      <c r="S662" s="472"/>
      <c r="T662" s="155">
        <v>733.87</v>
      </c>
      <c r="U662" s="155">
        <v>-0.56999999999999995</v>
      </c>
      <c r="V662" s="155"/>
      <c r="W662" s="155"/>
      <c r="X662" s="155">
        <v>744.31</v>
      </c>
      <c r="Y662" s="155">
        <v>0</v>
      </c>
      <c r="Z662" s="155"/>
      <c r="AA662" s="155">
        <v>769.0200000000001</v>
      </c>
      <c r="AB662" s="156">
        <v>1</v>
      </c>
      <c r="AC662" s="156">
        <v>1</v>
      </c>
      <c r="AD662" s="156">
        <v>3.4409999999999998</v>
      </c>
      <c r="AE662" s="155">
        <v>3.0280800000000001</v>
      </c>
      <c r="AF662" s="155"/>
      <c r="AG662" s="155"/>
      <c r="AH662" s="155"/>
      <c r="AI662" s="155"/>
      <c r="AJ662" s="155"/>
      <c r="AK662" s="156"/>
    </row>
    <row r="663" spans="1:37" ht="12.75" x14ac:dyDescent="0.2">
      <c r="A663" s="147">
        <v>238</v>
      </c>
      <c r="B663" s="148" t="s">
        <v>1137</v>
      </c>
      <c r="C663" s="471" t="s">
        <v>1142</v>
      </c>
      <c r="D663" s="471"/>
      <c r="E663" s="471"/>
      <c r="F663" s="471"/>
      <c r="G663" s="471"/>
      <c r="H663" s="471"/>
      <c r="I663" s="471"/>
      <c r="J663" s="151" t="s">
        <v>156</v>
      </c>
      <c r="K663" s="155">
        <v>33.1</v>
      </c>
      <c r="L663" s="155">
        <v>1434.05</v>
      </c>
      <c r="M663" s="155">
        <v>35197.99</v>
      </c>
      <c r="N663" s="155">
        <v>234.9</v>
      </c>
      <c r="O663" s="155">
        <v>12.3</v>
      </c>
      <c r="P663" s="472">
        <v>145866.21</v>
      </c>
      <c r="Q663" s="155">
        <v>121.52</v>
      </c>
      <c r="R663" s="155"/>
      <c r="S663" s="472"/>
      <c r="T663" s="155"/>
      <c r="U663" s="155"/>
      <c r="V663" s="155"/>
      <c r="W663" s="155">
        <v>148175.67999999999</v>
      </c>
      <c r="X663" s="155">
        <v>148164.69</v>
      </c>
      <c r="Y663" s="155">
        <v>153084.59</v>
      </c>
      <c r="Z663" s="155">
        <v>0</v>
      </c>
      <c r="AA663" s="155">
        <v>153084.59</v>
      </c>
      <c r="AB663" s="156">
        <v>1</v>
      </c>
      <c r="AC663" s="156">
        <v>1</v>
      </c>
      <c r="AD663" s="156">
        <v>1</v>
      </c>
      <c r="AE663" s="155">
        <v>1</v>
      </c>
      <c r="AF663" s="155">
        <v>35197.99</v>
      </c>
      <c r="AG663" s="155"/>
      <c r="AH663" s="155"/>
      <c r="AI663" s="155"/>
      <c r="AJ663" s="155"/>
      <c r="AK663" s="156"/>
    </row>
    <row r="664" spans="1:37" ht="12.75" x14ac:dyDescent="0.2">
      <c r="A664" s="148"/>
      <c r="B664" s="148"/>
      <c r="C664" s="471"/>
      <c r="D664" s="471"/>
      <c r="E664" s="471"/>
      <c r="F664" s="471"/>
      <c r="G664" s="471"/>
      <c r="H664" s="471"/>
      <c r="I664" s="471"/>
      <c r="J664" s="150" t="s">
        <v>1173</v>
      </c>
      <c r="K664" s="155"/>
      <c r="L664" s="155">
        <v>357.42</v>
      </c>
      <c r="M664" s="155">
        <v>108726.35</v>
      </c>
      <c r="N664" s="155">
        <v>249.8</v>
      </c>
      <c r="O664" s="155">
        <v>10.82</v>
      </c>
      <c r="P664" s="472"/>
      <c r="Q664" s="155"/>
      <c r="R664" s="155"/>
      <c r="S664" s="472"/>
      <c r="T664" s="155">
        <v>145987.72999999998</v>
      </c>
      <c r="U664" s="155">
        <v>-1.87</v>
      </c>
      <c r="V664" s="155"/>
      <c r="W664" s="155"/>
      <c r="X664" s="155">
        <v>148175.67999999999</v>
      </c>
      <c r="Y664" s="155">
        <v>0</v>
      </c>
      <c r="Z664" s="155"/>
      <c r="AA664" s="155">
        <v>153095.94</v>
      </c>
      <c r="AB664" s="156">
        <v>1</v>
      </c>
      <c r="AC664" s="156">
        <v>1</v>
      </c>
      <c r="AD664" s="156">
        <v>3.4409999999999998</v>
      </c>
      <c r="AE664" s="155">
        <v>3.0280800000000001</v>
      </c>
      <c r="AF664" s="155">
        <v>108726.35</v>
      </c>
      <c r="AG664" s="155"/>
      <c r="AH664" s="155"/>
      <c r="AI664" s="155"/>
      <c r="AJ664" s="155"/>
      <c r="AK664" s="156"/>
    </row>
    <row r="665" spans="1:37" ht="12.75" x14ac:dyDescent="0.2">
      <c r="A665" s="147">
        <v>239</v>
      </c>
      <c r="B665" s="148" t="s">
        <v>1137</v>
      </c>
      <c r="C665" s="471" t="s">
        <v>1144</v>
      </c>
      <c r="D665" s="471"/>
      <c r="E665" s="471"/>
      <c r="F665" s="471"/>
      <c r="G665" s="471"/>
      <c r="H665" s="471"/>
      <c r="I665" s="471"/>
      <c r="J665" s="151" t="s">
        <v>1145</v>
      </c>
      <c r="K665" s="155">
        <v>35.57</v>
      </c>
      <c r="L665" s="155">
        <v>1607.07</v>
      </c>
      <c r="M665" s="155"/>
      <c r="N665" s="155">
        <v>270.73</v>
      </c>
      <c r="O665" s="155">
        <v>14.18</v>
      </c>
      <c r="P665" s="472">
        <v>2192.36</v>
      </c>
      <c r="Q665" s="155">
        <v>140.06</v>
      </c>
      <c r="R665" s="155"/>
      <c r="S665" s="472"/>
      <c r="T665" s="155"/>
      <c r="U665" s="155"/>
      <c r="V665" s="155"/>
      <c r="W665" s="155">
        <v>2365.25</v>
      </c>
      <c r="X665" s="155">
        <v>2352.59</v>
      </c>
      <c r="Y665" s="155">
        <v>2430.71</v>
      </c>
      <c r="Z665" s="155">
        <v>0</v>
      </c>
      <c r="AA665" s="155">
        <v>2430.71</v>
      </c>
      <c r="AB665" s="156">
        <v>1</v>
      </c>
      <c r="AC665" s="156">
        <v>1</v>
      </c>
      <c r="AD665" s="156">
        <v>1</v>
      </c>
      <c r="AE665" s="155">
        <v>1</v>
      </c>
      <c r="AF665" s="155"/>
      <c r="AG665" s="155"/>
      <c r="AH665" s="155"/>
      <c r="AI665" s="155"/>
      <c r="AJ665" s="155"/>
      <c r="AK665" s="156"/>
    </row>
    <row r="666" spans="1:37" ht="12.75" x14ac:dyDescent="0.2">
      <c r="A666" s="148"/>
      <c r="B666" s="148"/>
      <c r="C666" s="471"/>
      <c r="D666" s="471"/>
      <c r="E666" s="471"/>
      <c r="F666" s="471"/>
      <c r="G666" s="471"/>
      <c r="H666" s="471"/>
      <c r="I666" s="471"/>
      <c r="J666" s="150" t="s">
        <v>1173</v>
      </c>
      <c r="K666" s="155"/>
      <c r="L666" s="155">
        <v>411.95</v>
      </c>
      <c r="M666" s="155"/>
      <c r="N666" s="155">
        <v>287.91000000000003</v>
      </c>
      <c r="O666" s="155">
        <v>12.47</v>
      </c>
      <c r="P666" s="472"/>
      <c r="Q666" s="155"/>
      <c r="R666" s="155"/>
      <c r="S666" s="472"/>
      <c r="T666" s="155">
        <v>2332.42</v>
      </c>
      <c r="U666" s="155">
        <v>-2.16</v>
      </c>
      <c r="V666" s="155"/>
      <c r="W666" s="155"/>
      <c r="X666" s="155">
        <v>2365.25</v>
      </c>
      <c r="Y666" s="155">
        <v>0</v>
      </c>
      <c r="Z666" s="155"/>
      <c r="AA666" s="155">
        <v>2443.79</v>
      </c>
      <c r="AB666" s="156">
        <v>1</v>
      </c>
      <c r="AC666" s="156">
        <v>1</v>
      </c>
      <c r="AD666" s="156">
        <v>3.4409999999999998</v>
      </c>
      <c r="AE666" s="155">
        <v>3.0280800000000001</v>
      </c>
      <c r="AF666" s="155"/>
      <c r="AG666" s="155"/>
      <c r="AH666" s="155"/>
      <c r="AI666" s="155"/>
      <c r="AJ666" s="155"/>
      <c r="AK666" s="156"/>
    </row>
    <row r="667" spans="1:37" ht="12.75" x14ac:dyDescent="0.2">
      <c r="A667" s="147">
        <v>240</v>
      </c>
      <c r="B667" s="148" t="s">
        <v>1137</v>
      </c>
      <c r="C667" s="471" t="s">
        <v>1146</v>
      </c>
      <c r="D667" s="471"/>
      <c r="E667" s="471"/>
      <c r="F667" s="471"/>
      <c r="G667" s="471"/>
      <c r="H667" s="471"/>
      <c r="I667" s="471"/>
      <c r="J667" s="151" t="s">
        <v>1145</v>
      </c>
      <c r="K667" s="155">
        <v>57.87</v>
      </c>
      <c r="L667" s="155">
        <v>1644.99</v>
      </c>
      <c r="M667" s="155"/>
      <c r="N667" s="155">
        <v>372.82</v>
      </c>
      <c r="O667" s="155">
        <v>19.52</v>
      </c>
      <c r="P667" s="472">
        <v>2450.9899999999998</v>
      </c>
      <c r="Q667" s="155">
        <v>192.88</v>
      </c>
      <c r="R667" s="155"/>
      <c r="S667" s="472"/>
      <c r="T667" s="155"/>
      <c r="U667" s="155"/>
      <c r="V667" s="155"/>
      <c r="W667" s="155">
        <v>2680.56</v>
      </c>
      <c r="X667" s="155">
        <v>2663.12</v>
      </c>
      <c r="Y667" s="155">
        <v>2751.55</v>
      </c>
      <c r="Z667" s="155">
        <v>0</v>
      </c>
      <c r="AA667" s="155">
        <v>2751.55</v>
      </c>
      <c r="AB667" s="156">
        <v>1</v>
      </c>
      <c r="AC667" s="156">
        <v>1</v>
      </c>
      <c r="AD667" s="156">
        <v>1</v>
      </c>
      <c r="AE667" s="155">
        <v>1</v>
      </c>
      <c r="AF667" s="155"/>
      <c r="AG667" s="155"/>
      <c r="AH667" s="155"/>
      <c r="AI667" s="155"/>
      <c r="AJ667" s="155"/>
      <c r="AK667" s="156"/>
    </row>
    <row r="668" spans="1:37" ht="12.75" x14ac:dyDescent="0.2">
      <c r="A668" s="148"/>
      <c r="B668" s="148"/>
      <c r="C668" s="471"/>
      <c r="D668" s="471"/>
      <c r="E668" s="471"/>
      <c r="F668" s="471"/>
      <c r="G668" s="471"/>
      <c r="H668" s="471"/>
      <c r="I668" s="471"/>
      <c r="J668" s="150" t="s">
        <v>1173</v>
      </c>
      <c r="K668" s="155"/>
      <c r="L668" s="155">
        <v>567.29</v>
      </c>
      <c r="M668" s="155"/>
      <c r="N668" s="155">
        <v>396.48</v>
      </c>
      <c r="O668" s="155">
        <v>17.18</v>
      </c>
      <c r="P668" s="472"/>
      <c r="Q668" s="155"/>
      <c r="R668" s="155"/>
      <c r="S668" s="472"/>
      <c r="T668" s="155">
        <v>2643.87</v>
      </c>
      <c r="U668" s="155">
        <v>-2.97</v>
      </c>
      <c r="V668" s="155"/>
      <c r="W668" s="155"/>
      <c r="X668" s="155">
        <v>2680.56</v>
      </c>
      <c r="Y668" s="155">
        <v>0</v>
      </c>
      <c r="Z668" s="155"/>
      <c r="AA668" s="155">
        <v>2769.57</v>
      </c>
      <c r="AB668" s="156">
        <v>1</v>
      </c>
      <c r="AC668" s="156">
        <v>1</v>
      </c>
      <c r="AD668" s="156">
        <v>3.4409999999999998</v>
      </c>
      <c r="AE668" s="155">
        <v>3.0280800000000001</v>
      </c>
      <c r="AF668" s="155"/>
      <c r="AG668" s="155"/>
      <c r="AH668" s="155"/>
      <c r="AI668" s="155"/>
      <c r="AJ668" s="155"/>
      <c r="AK668" s="156"/>
    </row>
    <row r="669" spans="1:37" ht="12.75" x14ac:dyDescent="0.2">
      <c r="A669" s="469" t="s">
        <v>1147</v>
      </c>
      <c r="B669" s="469"/>
      <c r="C669" s="470" t="s">
        <v>1148</v>
      </c>
      <c r="D669" s="470"/>
      <c r="E669" s="470"/>
      <c r="F669" s="470"/>
      <c r="G669" s="470"/>
      <c r="H669" s="470"/>
      <c r="I669" s="470"/>
      <c r="J669" s="149"/>
      <c r="K669" s="152">
        <v>74.39</v>
      </c>
      <c r="L669" s="152">
        <v>3171.2</v>
      </c>
      <c r="M669" s="152">
        <v>35550.550000000003</v>
      </c>
      <c r="N669" s="152">
        <v>532.80999999999995</v>
      </c>
      <c r="O669" s="152">
        <v>27.9</v>
      </c>
      <c r="P669" s="152">
        <v>151471.19</v>
      </c>
      <c r="Q669" s="152">
        <v>275.64999999999998</v>
      </c>
      <c r="R669" s="152">
        <v>0</v>
      </c>
      <c r="S669" s="152">
        <v>0</v>
      </c>
      <c r="T669" s="152">
        <v>0</v>
      </c>
      <c r="U669" s="152">
        <v>0</v>
      </c>
      <c r="V669" s="152">
        <v>0</v>
      </c>
      <c r="W669" s="152">
        <v>154018.79</v>
      </c>
      <c r="X669" s="153">
        <v>153993.87</v>
      </c>
      <c r="Y669" s="153">
        <v>159107.34000000003</v>
      </c>
      <c r="Z669" s="153">
        <v>0</v>
      </c>
      <c r="AA669" s="154">
        <v>159107.34000000003</v>
      </c>
      <c r="AB669" s="154"/>
      <c r="AC669" s="154"/>
      <c r="AD669" s="154"/>
      <c r="AE669" s="152"/>
      <c r="AF669" s="152">
        <v>35550.550000000003</v>
      </c>
      <c r="AG669" s="152">
        <v>0</v>
      </c>
      <c r="AH669" s="152">
        <v>0</v>
      </c>
      <c r="AI669" s="152"/>
      <c r="AJ669" s="152"/>
      <c r="AK669" s="154"/>
    </row>
    <row r="670" spans="1:37" ht="12.75" x14ac:dyDescent="0.2">
      <c r="A670" s="469"/>
      <c r="B670" s="469"/>
      <c r="C670" s="470"/>
      <c r="D670" s="470"/>
      <c r="E670" s="470"/>
      <c r="F670" s="470"/>
      <c r="G670" s="470"/>
      <c r="H670" s="470"/>
      <c r="I670" s="470"/>
      <c r="J670" s="149"/>
      <c r="K670" s="152">
        <v>88.5</v>
      </c>
      <c r="L670" s="152">
        <v>722.23</v>
      </c>
      <c r="M670" s="152">
        <v>111509.06</v>
      </c>
      <c r="N670" s="152">
        <v>566.62</v>
      </c>
      <c r="O670" s="152">
        <v>24.549999999999997</v>
      </c>
      <c r="P670" s="152"/>
      <c r="Q670" s="152">
        <v>0</v>
      </c>
      <c r="R670" s="152">
        <v>0</v>
      </c>
      <c r="S670" s="152"/>
      <c r="T670" s="152">
        <v>151746.84</v>
      </c>
      <c r="U670" s="152">
        <v>-4.25</v>
      </c>
      <c r="V670" s="152">
        <v>0</v>
      </c>
      <c r="W670" s="152">
        <v>0</v>
      </c>
      <c r="X670" s="153">
        <v>154018.79</v>
      </c>
      <c r="Y670" s="153">
        <v>25.75</v>
      </c>
      <c r="Z670" s="153">
        <v>0</v>
      </c>
      <c r="AA670" s="154">
        <v>159133.09</v>
      </c>
      <c r="AB670" s="154"/>
      <c r="AC670" s="154"/>
      <c r="AD670" s="154"/>
      <c r="AE670" s="152"/>
      <c r="AF670" s="152">
        <v>109815.41</v>
      </c>
      <c r="AG670" s="152">
        <v>0</v>
      </c>
      <c r="AH670" s="152">
        <v>0</v>
      </c>
      <c r="AI670" s="152"/>
      <c r="AJ670" s="152"/>
      <c r="AK670" s="154"/>
    </row>
    <row r="671" spans="1:37" ht="12.75" x14ac:dyDescent="0.2">
      <c r="A671" s="147">
        <v>241</v>
      </c>
      <c r="B671" s="148" t="s">
        <v>1137</v>
      </c>
      <c r="C671" s="471" t="s">
        <v>1138</v>
      </c>
      <c r="D671" s="471"/>
      <c r="E671" s="471"/>
      <c r="F671" s="471"/>
      <c r="G671" s="471"/>
      <c r="H671" s="471"/>
      <c r="I671" s="471"/>
      <c r="J671" s="151" t="s">
        <v>156</v>
      </c>
      <c r="K671" s="155">
        <v>40.96</v>
      </c>
      <c r="L671" s="155">
        <v>1722.78</v>
      </c>
      <c r="M671" s="155"/>
      <c r="N671" s="155">
        <v>295.56</v>
      </c>
      <c r="O671" s="155">
        <v>15.48</v>
      </c>
      <c r="P671" s="472">
        <v>2450.2600000000002</v>
      </c>
      <c r="Q671" s="155">
        <v>152.91</v>
      </c>
      <c r="R671" s="155"/>
      <c r="S671" s="472"/>
      <c r="T671" s="155"/>
      <c r="U671" s="155"/>
      <c r="V671" s="155"/>
      <c r="W671" s="155">
        <v>2639.86</v>
      </c>
      <c r="X671" s="155">
        <v>2626.03</v>
      </c>
      <c r="Y671" s="155">
        <v>2713.23</v>
      </c>
      <c r="Z671" s="155">
        <v>0</v>
      </c>
      <c r="AA671" s="155">
        <v>2713.23</v>
      </c>
      <c r="AB671" s="156">
        <v>1</v>
      </c>
      <c r="AC671" s="156">
        <v>1</v>
      </c>
      <c r="AD671" s="156">
        <v>1</v>
      </c>
      <c r="AE671" s="155">
        <v>1</v>
      </c>
      <c r="AF671" s="155"/>
      <c r="AG671" s="155"/>
      <c r="AH671" s="155"/>
      <c r="AI671" s="155"/>
      <c r="AJ671" s="155"/>
      <c r="AK671" s="156"/>
    </row>
    <row r="672" spans="1:37" ht="12.75" x14ac:dyDescent="0.2">
      <c r="A672" s="148"/>
      <c r="B672" s="148"/>
      <c r="C672" s="471"/>
      <c r="D672" s="471"/>
      <c r="E672" s="471"/>
      <c r="F672" s="471"/>
      <c r="G672" s="471"/>
      <c r="H672" s="471"/>
      <c r="I672" s="471"/>
      <c r="J672" s="150" t="s">
        <v>1174</v>
      </c>
      <c r="K672" s="155">
        <v>88.5</v>
      </c>
      <c r="L672" s="155">
        <v>361.23</v>
      </c>
      <c r="M672" s="155"/>
      <c r="N672" s="155">
        <v>314.32</v>
      </c>
      <c r="O672" s="155">
        <v>13.62</v>
      </c>
      <c r="P672" s="472"/>
      <c r="Q672" s="155"/>
      <c r="R672" s="155"/>
      <c r="S672" s="472"/>
      <c r="T672" s="155">
        <v>2603.17</v>
      </c>
      <c r="U672" s="155">
        <v>-2.36</v>
      </c>
      <c r="V672" s="155"/>
      <c r="W672" s="155"/>
      <c r="X672" s="155">
        <v>2639.86</v>
      </c>
      <c r="Y672" s="155">
        <v>0</v>
      </c>
      <c r="Z672" s="155"/>
      <c r="AA672" s="155">
        <v>2727.52</v>
      </c>
      <c r="AB672" s="156">
        <v>1</v>
      </c>
      <c r="AC672" s="156">
        <v>1</v>
      </c>
      <c r="AD672" s="156">
        <v>3.4409999999999998</v>
      </c>
      <c r="AE672" s="155">
        <v>3.0280800000000001</v>
      </c>
      <c r="AF672" s="155"/>
      <c r="AG672" s="155"/>
      <c r="AH672" s="155"/>
      <c r="AI672" s="155"/>
      <c r="AJ672" s="155"/>
      <c r="AK672" s="156"/>
    </row>
    <row r="673" spans="1:37" ht="12.75" x14ac:dyDescent="0.2">
      <c r="A673" s="147">
        <v>242</v>
      </c>
      <c r="B673" s="148" t="s">
        <v>1137</v>
      </c>
      <c r="C673" s="471" t="s">
        <v>1139</v>
      </c>
      <c r="D673" s="471"/>
      <c r="E673" s="471"/>
      <c r="F673" s="471"/>
      <c r="G673" s="471"/>
      <c r="H673" s="471"/>
      <c r="I673" s="471"/>
      <c r="J673" s="151" t="s">
        <v>178</v>
      </c>
      <c r="K673" s="155"/>
      <c r="L673" s="155"/>
      <c r="M673" s="155"/>
      <c r="N673" s="155"/>
      <c r="O673" s="155"/>
      <c r="P673" s="472">
        <v>1693.65</v>
      </c>
      <c r="Q673" s="155"/>
      <c r="R673" s="155"/>
      <c r="S673" s="472"/>
      <c r="T673" s="155"/>
      <c r="U673" s="155"/>
      <c r="V673" s="155"/>
      <c r="W673" s="155">
        <v>1719.05</v>
      </c>
      <c r="X673" s="155">
        <v>1719.05</v>
      </c>
      <c r="Y673" s="155">
        <v>1776.13</v>
      </c>
      <c r="Z673" s="155">
        <v>0</v>
      </c>
      <c r="AA673" s="155">
        <v>1776.13</v>
      </c>
      <c r="AB673" s="156">
        <v>1</v>
      </c>
      <c r="AC673" s="156">
        <v>1</v>
      </c>
      <c r="AD673" s="156">
        <v>1</v>
      </c>
      <c r="AE673" s="155">
        <v>1</v>
      </c>
      <c r="AF673" s="155"/>
      <c r="AG673" s="155"/>
      <c r="AH673" s="155"/>
      <c r="AI673" s="155"/>
      <c r="AJ673" s="155"/>
      <c r="AK673" s="156"/>
    </row>
    <row r="674" spans="1:37" ht="12.75" x14ac:dyDescent="0.2">
      <c r="A674" s="148"/>
      <c r="B674" s="148"/>
      <c r="C674" s="471"/>
      <c r="D674" s="471"/>
      <c r="E674" s="471"/>
      <c r="F674" s="471"/>
      <c r="G674" s="471"/>
      <c r="H674" s="471"/>
      <c r="I674" s="471"/>
      <c r="J674" s="150" t="s">
        <v>1175</v>
      </c>
      <c r="K674" s="155"/>
      <c r="L674" s="155"/>
      <c r="M674" s="155">
        <v>1693.65</v>
      </c>
      <c r="N674" s="155"/>
      <c r="O674" s="155"/>
      <c r="P674" s="472"/>
      <c r="Q674" s="155"/>
      <c r="R674" s="155"/>
      <c r="S674" s="472"/>
      <c r="T674" s="155">
        <v>1693.65</v>
      </c>
      <c r="U674" s="155"/>
      <c r="V674" s="155"/>
      <c r="W674" s="155"/>
      <c r="X674" s="155">
        <v>1719.05</v>
      </c>
      <c r="Y674" s="155">
        <v>0</v>
      </c>
      <c r="Z674" s="155"/>
      <c r="AA674" s="155">
        <v>1776.13</v>
      </c>
      <c r="AB674" s="156">
        <v>1</v>
      </c>
      <c r="AC674" s="156">
        <v>1</v>
      </c>
      <c r="AD674" s="156">
        <v>3.4409999999999998</v>
      </c>
      <c r="AE674" s="155">
        <v>3.0280800000000001</v>
      </c>
      <c r="AF674" s="155"/>
      <c r="AG674" s="155"/>
      <c r="AH674" s="155"/>
      <c r="AI674" s="155"/>
      <c r="AJ674" s="155"/>
      <c r="AK674" s="156"/>
    </row>
    <row r="675" spans="1:37" ht="12.75" x14ac:dyDescent="0.2">
      <c r="A675" s="147">
        <v>243</v>
      </c>
      <c r="B675" s="148" t="s">
        <v>1137</v>
      </c>
      <c r="C675" s="471" t="s">
        <v>1142</v>
      </c>
      <c r="D675" s="471"/>
      <c r="E675" s="471"/>
      <c r="F675" s="471"/>
      <c r="G675" s="471"/>
      <c r="H675" s="471"/>
      <c r="I675" s="471"/>
      <c r="J675" s="151" t="s">
        <v>156</v>
      </c>
      <c r="K675" s="155">
        <v>33.43</v>
      </c>
      <c r="L675" s="155">
        <v>1448.42</v>
      </c>
      <c r="M675" s="155">
        <v>35550.550000000003</v>
      </c>
      <c r="N675" s="155">
        <v>237.25</v>
      </c>
      <c r="O675" s="155">
        <v>12.42</v>
      </c>
      <c r="P675" s="472">
        <v>147327.28</v>
      </c>
      <c r="Q675" s="155">
        <v>122.74</v>
      </c>
      <c r="R675" s="155"/>
      <c r="S675" s="472"/>
      <c r="T675" s="155"/>
      <c r="U675" s="155"/>
      <c r="V675" s="155"/>
      <c r="W675" s="155">
        <v>149659.88</v>
      </c>
      <c r="X675" s="155">
        <v>149648.79</v>
      </c>
      <c r="Y675" s="155">
        <v>154617.98000000001</v>
      </c>
      <c r="Z675" s="155">
        <v>0</v>
      </c>
      <c r="AA675" s="155">
        <v>154617.98000000001</v>
      </c>
      <c r="AB675" s="156">
        <v>1</v>
      </c>
      <c r="AC675" s="156">
        <v>1</v>
      </c>
      <c r="AD675" s="156">
        <v>1</v>
      </c>
      <c r="AE675" s="155">
        <v>1</v>
      </c>
      <c r="AF675" s="155">
        <v>35550.550000000003</v>
      </c>
      <c r="AG675" s="155"/>
      <c r="AH675" s="155"/>
      <c r="AI675" s="155"/>
      <c r="AJ675" s="155"/>
      <c r="AK675" s="156"/>
    </row>
    <row r="676" spans="1:37" ht="12.75" x14ac:dyDescent="0.2">
      <c r="A676" s="148"/>
      <c r="B676" s="148"/>
      <c r="C676" s="471"/>
      <c r="D676" s="471"/>
      <c r="E676" s="471"/>
      <c r="F676" s="471"/>
      <c r="G676" s="471"/>
      <c r="H676" s="471"/>
      <c r="I676" s="471"/>
      <c r="J676" s="150" t="s">
        <v>1176</v>
      </c>
      <c r="K676" s="155"/>
      <c r="L676" s="155">
        <v>361</v>
      </c>
      <c r="M676" s="155">
        <v>109815.41</v>
      </c>
      <c r="N676" s="155">
        <v>252.3</v>
      </c>
      <c r="O676" s="155">
        <v>10.93</v>
      </c>
      <c r="P676" s="472"/>
      <c r="Q676" s="155"/>
      <c r="R676" s="155"/>
      <c r="S676" s="472"/>
      <c r="T676" s="155">
        <v>147450.01999999999</v>
      </c>
      <c r="U676" s="155">
        <v>-1.89</v>
      </c>
      <c r="V676" s="155"/>
      <c r="W676" s="155"/>
      <c r="X676" s="155">
        <v>149659.88</v>
      </c>
      <c r="Y676" s="155">
        <v>0</v>
      </c>
      <c r="Z676" s="155"/>
      <c r="AA676" s="155">
        <v>154629.44</v>
      </c>
      <c r="AB676" s="156">
        <v>1</v>
      </c>
      <c r="AC676" s="156">
        <v>1</v>
      </c>
      <c r="AD676" s="156">
        <v>3.4409999999999998</v>
      </c>
      <c r="AE676" s="155">
        <v>3.0280800000000001</v>
      </c>
      <c r="AF676" s="155">
        <v>109815.41</v>
      </c>
      <c r="AG676" s="155"/>
      <c r="AH676" s="155"/>
      <c r="AI676" s="155"/>
      <c r="AJ676" s="155"/>
      <c r="AK676" s="156"/>
    </row>
    <row r="677" spans="1:37" ht="12.75" x14ac:dyDescent="0.2">
      <c r="A677" s="469" t="s">
        <v>1149</v>
      </c>
      <c r="B677" s="469"/>
      <c r="C677" s="470" t="s">
        <v>1136</v>
      </c>
      <c r="D677" s="470"/>
      <c r="E677" s="470"/>
      <c r="F677" s="470"/>
      <c r="G677" s="470"/>
      <c r="H677" s="470"/>
      <c r="I677" s="470"/>
      <c r="J677" s="149"/>
      <c r="K677" s="152">
        <v>0</v>
      </c>
      <c r="L677" s="152">
        <v>0</v>
      </c>
      <c r="M677" s="152">
        <v>22992.61</v>
      </c>
      <c r="N677" s="152">
        <v>0</v>
      </c>
      <c r="O677" s="152">
        <v>0</v>
      </c>
      <c r="P677" s="152">
        <v>34657.53</v>
      </c>
      <c r="Q677" s="152">
        <v>0</v>
      </c>
      <c r="R677" s="152">
        <v>0</v>
      </c>
      <c r="S677" s="152">
        <v>0</v>
      </c>
      <c r="T677" s="152">
        <v>0</v>
      </c>
      <c r="U677" s="152">
        <v>0</v>
      </c>
      <c r="V677" s="152">
        <v>0</v>
      </c>
      <c r="W677" s="152">
        <v>35177.39</v>
      </c>
      <c r="X677" s="153">
        <v>35177.39</v>
      </c>
      <c r="Y677" s="153">
        <v>36345.480000000003</v>
      </c>
      <c r="Z677" s="153">
        <v>0</v>
      </c>
      <c r="AA677" s="154">
        <v>36345.480000000003</v>
      </c>
      <c r="AB677" s="154"/>
      <c r="AC677" s="154"/>
      <c r="AD677" s="154"/>
      <c r="AE677" s="152"/>
      <c r="AF677" s="152">
        <v>22992.61</v>
      </c>
      <c r="AG677" s="152">
        <v>0</v>
      </c>
      <c r="AH677" s="152">
        <v>0</v>
      </c>
      <c r="AI677" s="152"/>
      <c r="AJ677" s="152"/>
      <c r="AK677" s="154"/>
    </row>
    <row r="678" spans="1:37" ht="12.75" x14ac:dyDescent="0.2">
      <c r="A678" s="469"/>
      <c r="B678" s="469"/>
      <c r="C678" s="470"/>
      <c r="D678" s="470"/>
      <c r="E678" s="470"/>
      <c r="F678" s="470"/>
      <c r="G678" s="470"/>
      <c r="H678" s="470"/>
      <c r="I678" s="470"/>
      <c r="J678" s="149"/>
      <c r="K678" s="152">
        <v>0</v>
      </c>
      <c r="L678" s="152">
        <v>0</v>
      </c>
      <c r="M678" s="152">
        <v>11664.92</v>
      </c>
      <c r="N678" s="152">
        <v>0</v>
      </c>
      <c r="O678" s="152">
        <v>0</v>
      </c>
      <c r="P678" s="152"/>
      <c r="Q678" s="152">
        <v>0</v>
      </c>
      <c r="R678" s="152">
        <v>0</v>
      </c>
      <c r="S678" s="152"/>
      <c r="T678" s="152">
        <v>34657.53</v>
      </c>
      <c r="U678" s="152">
        <v>0</v>
      </c>
      <c r="V678" s="152">
        <v>0</v>
      </c>
      <c r="W678" s="152">
        <v>0</v>
      </c>
      <c r="X678" s="153">
        <v>35177.39</v>
      </c>
      <c r="Y678" s="153">
        <v>0</v>
      </c>
      <c r="Z678" s="153">
        <v>0</v>
      </c>
      <c r="AA678" s="154">
        <v>36345.480000000003</v>
      </c>
      <c r="AB678" s="154"/>
      <c r="AC678" s="154"/>
      <c r="AD678" s="154"/>
      <c r="AE678" s="152"/>
      <c r="AF678" s="152">
        <v>0</v>
      </c>
      <c r="AG678" s="152">
        <v>0</v>
      </c>
      <c r="AH678" s="152">
        <v>0</v>
      </c>
      <c r="AI678" s="152"/>
      <c r="AJ678" s="152"/>
      <c r="AK678" s="154"/>
    </row>
    <row r="679" spans="1:37" ht="12.75" x14ac:dyDescent="0.2">
      <c r="A679" s="147">
        <v>244</v>
      </c>
      <c r="B679" s="148" t="s">
        <v>1150</v>
      </c>
      <c r="C679" s="471" t="s">
        <v>353</v>
      </c>
      <c r="D679" s="471"/>
      <c r="E679" s="471"/>
      <c r="F679" s="471"/>
      <c r="G679" s="471"/>
      <c r="H679" s="471"/>
      <c r="I679" s="471"/>
      <c r="J679" s="151" t="s">
        <v>178</v>
      </c>
      <c r="K679" s="155"/>
      <c r="L679" s="155"/>
      <c r="M679" s="155">
        <v>22992.61</v>
      </c>
      <c r="N679" s="155"/>
      <c r="O679" s="155"/>
      <c r="P679" s="472">
        <v>34657.53</v>
      </c>
      <c r="Q679" s="155"/>
      <c r="R679" s="155"/>
      <c r="S679" s="472"/>
      <c r="T679" s="155"/>
      <c r="U679" s="155"/>
      <c r="V679" s="155"/>
      <c r="W679" s="155">
        <v>35177.39</v>
      </c>
      <c r="X679" s="155">
        <v>35177.39</v>
      </c>
      <c r="Y679" s="155">
        <v>36345.480000000003</v>
      </c>
      <c r="Z679" s="155">
        <v>0</v>
      </c>
      <c r="AA679" s="155">
        <v>36345.480000000003</v>
      </c>
      <c r="AB679" s="156">
        <v>1</v>
      </c>
      <c r="AC679" s="156">
        <v>1</v>
      </c>
      <c r="AD679" s="156">
        <v>1</v>
      </c>
      <c r="AE679" s="155">
        <v>1</v>
      </c>
      <c r="AF679" s="155">
        <v>22992.61</v>
      </c>
      <c r="AG679" s="155"/>
      <c r="AH679" s="155"/>
      <c r="AI679" s="155"/>
      <c r="AJ679" s="155"/>
      <c r="AK679" s="156"/>
    </row>
    <row r="680" spans="1:37" ht="12.75" x14ac:dyDescent="0.2">
      <c r="A680" s="148"/>
      <c r="B680" s="148"/>
      <c r="C680" s="471"/>
      <c r="D680" s="471"/>
      <c r="E680" s="471"/>
      <c r="F680" s="471"/>
      <c r="G680" s="471"/>
      <c r="H680" s="471"/>
      <c r="I680" s="471"/>
      <c r="J680" s="150" t="s">
        <v>1177</v>
      </c>
      <c r="K680" s="155"/>
      <c r="L680" s="155"/>
      <c r="M680" s="155">
        <v>11664.92</v>
      </c>
      <c r="N680" s="155"/>
      <c r="O680" s="155"/>
      <c r="P680" s="472"/>
      <c r="Q680" s="155"/>
      <c r="R680" s="155"/>
      <c r="S680" s="472"/>
      <c r="T680" s="155">
        <v>34657.53</v>
      </c>
      <c r="U680" s="155"/>
      <c r="V680" s="155"/>
      <c r="W680" s="155"/>
      <c r="X680" s="155">
        <v>35177.39</v>
      </c>
      <c r="Y680" s="155">
        <v>0</v>
      </c>
      <c r="Z680" s="155"/>
      <c r="AA680" s="155">
        <v>36345.480000000003</v>
      </c>
      <c r="AB680" s="156">
        <v>1</v>
      </c>
      <c r="AC680" s="156">
        <v>1</v>
      </c>
      <c r="AD680" s="156">
        <v>3.4409999999999998</v>
      </c>
      <c r="AE680" s="155">
        <v>3.0280800000000001</v>
      </c>
      <c r="AF680" s="155"/>
      <c r="AG680" s="155"/>
      <c r="AH680" s="155"/>
      <c r="AI680" s="155"/>
      <c r="AJ680" s="155"/>
      <c r="AK680" s="156"/>
    </row>
    <row r="681" spans="1:37" ht="12.75" x14ac:dyDescent="0.2">
      <c r="A681" s="469" t="s">
        <v>1151</v>
      </c>
      <c r="B681" s="469"/>
      <c r="C681" s="470" t="s">
        <v>1152</v>
      </c>
      <c r="D681" s="470"/>
      <c r="E681" s="470"/>
      <c r="F681" s="470"/>
      <c r="G681" s="470"/>
      <c r="H681" s="470"/>
      <c r="I681" s="470"/>
      <c r="J681" s="149"/>
      <c r="K681" s="152">
        <v>151.78999999999996</v>
      </c>
      <c r="L681" s="152">
        <v>9102.5599999999977</v>
      </c>
      <c r="M681" s="152">
        <v>8941.57</v>
      </c>
      <c r="N681" s="152">
        <v>1183.92</v>
      </c>
      <c r="O681" s="152">
        <v>61.990000000000009</v>
      </c>
      <c r="P681" s="152">
        <v>25139.98</v>
      </c>
      <c r="Q681" s="152">
        <v>612.5</v>
      </c>
      <c r="R681" s="152">
        <v>0</v>
      </c>
      <c r="S681" s="152">
        <v>0</v>
      </c>
      <c r="T681" s="152">
        <v>0</v>
      </c>
      <c r="U681" s="152">
        <v>0</v>
      </c>
      <c r="V681" s="152">
        <v>0</v>
      </c>
      <c r="W681" s="152">
        <v>26129.340000000007</v>
      </c>
      <c r="X681" s="153">
        <v>26073.97</v>
      </c>
      <c r="Y681" s="153">
        <v>26939.769999999997</v>
      </c>
      <c r="Z681" s="153">
        <v>0</v>
      </c>
      <c r="AA681" s="154">
        <v>26939.769999999997</v>
      </c>
      <c r="AB681" s="154"/>
      <c r="AC681" s="154"/>
      <c r="AD681" s="154"/>
      <c r="AE681" s="152"/>
      <c r="AF681" s="152">
        <v>8941.57</v>
      </c>
      <c r="AG681" s="152">
        <v>0</v>
      </c>
      <c r="AH681" s="152">
        <v>0</v>
      </c>
      <c r="AI681" s="152"/>
      <c r="AJ681" s="152"/>
      <c r="AK681" s="154"/>
    </row>
    <row r="682" spans="1:37" ht="12.75" x14ac:dyDescent="0.2">
      <c r="A682" s="469"/>
      <c r="B682" s="469"/>
      <c r="C682" s="470"/>
      <c r="D682" s="470"/>
      <c r="E682" s="470"/>
      <c r="F682" s="470"/>
      <c r="G682" s="470"/>
      <c r="H682" s="470"/>
      <c r="I682" s="470"/>
      <c r="J682" s="149"/>
      <c r="K682" s="152">
        <v>0</v>
      </c>
      <c r="L682" s="152">
        <v>1801.4699999999993</v>
      </c>
      <c r="M682" s="152">
        <v>4536.3500000000004</v>
      </c>
      <c r="N682" s="152">
        <v>1259.04</v>
      </c>
      <c r="O682" s="152">
        <v>54.549999999999983</v>
      </c>
      <c r="P682" s="152"/>
      <c r="Q682" s="152">
        <v>0</v>
      </c>
      <c r="R682" s="152">
        <v>0</v>
      </c>
      <c r="S682" s="152"/>
      <c r="T682" s="152">
        <v>25752.480000000003</v>
      </c>
      <c r="U682" s="152">
        <v>-9.43</v>
      </c>
      <c r="V682" s="152">
        <v>0</v>
      </c>
      <c r="W682" s="152">
        <v>0</v>
      </c>
      <c r="X682" s="153">
        <v>26129.340000000007</v>
      </c>
      <c r="Y682" s="153">
        <v>57.20999999999998</v>
      </c>
      <c r="Z682" s="153">
        <v>0</v>
      </c>
      <c r="AA682" s="154">
        <v>26996.979999999996</v>
      </c>
      <c r="AB682" s="154"/>
      <c r="AC682" s="154"/>
      <c r="AD682" s="154"/>
      <c r="AE682" s="152"/>
      <c r="AF682" s="152">
        <v>0</v>
      </c>
      <c r="AG682" s="152">
        <v>0</v>
      </c>
      <c r="AH682" s="152">
        <v>0</v>
      </c>
      <c r="AI682" s="152"/>
      <c r="AJ682" s="152"/>
      <c r="AK682" s="154"/>
    </row>
    <row r="683" spans="1:37" ht="12.75" x14ac:dyDescent="0.2">
      <c r="A683" s="147">
        <v>245</v>
      </c>
      <c r="B683" s="148" t="s">
        <v>1137</v>
      </c>
      <c r="C683" s="471" t="s">
        <v>1138</v>
      </c>
      <c r="D683" s="471"/>
      <c r="E683" s="471"/>
      <c r="F683" s="471"/>
      <c r="G683" s="471"/>
      <c r="H683" s="471"/>
      <c r="I683" s="471"/>
      <c r="J683" s="151" t="s">
        <v>156</v>
      </c>
      <c r="K683" s="155">
        <v>-374.27</v>
      </c>
      <c r="L683" s="155">
        <v>-23185.74</v>
      </c>
      <c r="M683" s="155"/>
      <c r="N683" s="155">
        <v>-2924.91</v>
      </c>
      <c r="O683" s="155">
        <v>-153.13999999999999</v>
      </c>
      <c r="P683" s="472">
        <v>-29509.06</v>
      </c>
      <c r="Q683" s="155">
        <v>-1513.19</v>
      </c>
      <c r="R683" s="155"/>
      <c r="S683" s="472"/>
      <c r="T683" s="155"/>
      <c r="U683" s="155"/>
      <c r="V683" s="155"/>
      <c r="W683" s="155">
        <v>-31464.26</v>
      </c>
      <c r="X683" s="155">
        <v>-31327.47</v>
      </c>
      <c r="Y683" s="155">
        <v>-32367.72</v>
      </c>
      <c r="Z683" s="155">
        <v>0</v>
      </c>
      <c r="AA683" s="155">
        <v>-32367.72</v>
      </c>
      <c r="AB683" s="156">
        <v>1</v>
      </c>
      <c r="AC683" s="156">
        <v>1</v>
      </c>
      <c r="AD683" s="156">
        <v>1</v>
      </c>
      <c r="AE683" s="155">
        <v>1</v>
      </c>
      <c r="AF683" s="155"/>
      <c r="AG683" s="155"/>
      <c r="AH683" s="155"/>
      <c r="AI683" s="155"/>
      <c r="AJ683" s="155"/>
      <c r="AK683" s="156"/>
    </row>
    <row r="684" spans="1:37" ht="12.75" x14ac:dyDescent="0.2">
      <c r="A684" s="148"/>
      <c r="B684" s="148"/>
      <c r="C684" s="471"/>
      <c r="D684" s="471"/>
      <c r="E684" s="471"/>
      <c r="F684" s="471"/>
      <c r="G684" s="471"/>
      <c r="H684" s="471"/>
      <c r="I684" s="471"/>
      <c r="J684" s="150" t="s">
        <v>1178</v>
      </c>
      <c r="K684" s="155"/>
      <c r="L684" s="155">
        <v>-4450.5600000000004</v>
      </c>
      <c r="M684" s="155"/>
      <c r="N684" s="155">
        <v>-3110.5</v>
      </c>
      <c r="O684" s="155">
        <v>-134.77000000000001</v>
      </c>
      <c r="P684" s="472"/>
      <c r="Q684" s="155"/>
      <c r="R684" s="155"/>
      <c r="S684" s="472"/>
      <c r="T684" s="155">
        <v>-31022.25</v>
      </c>
      <c r="U684" s="155">
        <v>23.32</v>
      </c>
      <c r="V684" s="155"/>
      <c r="W684" s="155"/>
      <c r="X684" s="155">
        <v>-31464.26</v>
      </c>
      <c r="Y684" s="155">
        <v>0</v>
      </c>
      <c r="Z684" s="155"/>
      <c r="AA684" s="155">
        <v>-32509.050000000003</v>
      </c>
      <c r="AB684" s="156">
        <v>1</v>
      </c>
      <c r="AC684" s="156">
        <v>1</v>
      </c>
      <c r="AD684" s="156">
        <v>3.4409999999999998</v>
      </c>
      <c r="AE684" s="155">
        <v>3.0280800000000001</v>
      </c>
      <c r="AF684" s="155"/>
      <c r="AG684" s="155"/>
      <c r="AH684" s="155"/>
      <c r="AI684" s="155"/>
      <c r="AJ684" s="155"/>
      <c r="AK684" s="156"/>
    </row>
    <row r="685" spans="1:37" ht="12.75" x14ac:dyDescent="0.2">
      <c r="A685" s="147">
        <v>246</v>
      </c>
      <c r="B685" s="148" t="s">
        <v>1137</v>
      </c>
      <c r="C685" s="471" t="s">
        <v>1153</v>
      </c>
      <c r="D685" s="471"/>
      <c r="E685" s="471"/>
      <c r="F685" s="471"/>
      <c r="G685" s="471"/>
      <c r="H685" s="471"/>
      <c r="I685" s="471"/>
      <c r="J685" s="151" t="s">
        <v>156</v>
      </c>
      <c r="K685" s="155">
        <v>526.05999999999995</v>
      </c>
      <c r="L685" s="155">
        <v>32288.3</v>
      </c>
      <c r="M685" s="155"/>
      <c r="N685" s="155">
        <v>4108.83</v>
      </c>
      <c r="O685" s="155">
        <v>215.13</v>
      </c>
      <c r="P685" s="472">
        <v>41171.120000000003</v>
      </c>
      <c r="Q685" s="155">
        <v>2125.69</v>
      </c>
      <c r="R685" s="155"/>
      <c r="S685" s="472"/>
      <c r="T685" s="155"/>
      <c r="U685" s="155"/>
      <c r="V685" s="155"/>
      <c r="W685" s="155">
        <v>43913.51</v>
      </c>
      <c r="X685" s="155">
        <v>43721.35</v>
      </c>
      <c r="Y685" s="155">
        <v>45173.15</v>
      </c>
      <c r="Z685" s="155">
        <v>0</v>
      </c>
      <c r="AA685" s="155">
        <v>45173.15</v>
      </c>
      <c r="AB685" s="156">
        <v>1</v>
      </c>
      <c r="AC685" s="156">
        <v>1</v>
      </c>
      <c r="AD685" s="156">
        <v>1</v>
      </c>
      <c r="AE685" s="155">
        <v>1</v>
      </c>
      <c r="AF685" s="155"/>
      <c r="AG685" s="155"/>
      <c r="AH685" s="155"/>
      <c r="AI685" s="155"/>
      <c r="AJ685" s="155"/>
      <c r="AK685" s="156"/>
    </row>
    <row r="686" spans="1:37" ht="12.75" x14ac:dyDescent="0.2">
      <c r="A686" s="148"/>
      <c r="B686" s="148"/>
      <c r="C686" s="471"/>
      <c r="D686" s="471"/>
      <c r="E686" s="471"/>
      <c r="F686" s="471"/>
      <c r="G686" s="471"/>
      <c r="H686" s="471"/>
      <c r="I686" s="471"/>
      <c r="J686" s="150" t="s">
        <v>1172</v>
      </c>
      <c r="K686" s="155"/>
      <c r="L686" s="155">
        <v>6252.03</v>
      </c>
      <c r="M686" s="155"/>
      <c r="N686" s="155">
        <v>4369.54</v>
      </c>
      <c r="O686" s="155">
        <v>189.32</v>
      </c>
      <c r="P686" s="472"/>
      <c r="Q686" s="155"/>
      <c r="R686" s="155"/>
      <c r="S686" s="472"/>
      <c r="T686" s="155">
        <v>43296.810000000005</v>
      </c>
      <c r="U686" s="155">
        <v>-32.75</v>
      </c>
      <c r="V686" s="155"/>
      <c r="W686" s="155"/>
      <c r="X686" s="155">
        <v>43913.51</v>
      </c>
      <c r="Y686" s="155">
        <v>0</v>
      </c>
      <c r="Z686" s="155"/>
      <c r="AA686" s="155">
        <v>45371.69</v>
      </c>
      <c r="AB686" s="156">
        <v>1</v>
      </c>
      <c r="AC686" s="156">
        <v>1</v>
      </c>
      <c r="AD686" s="156">
        <v>3.4409999999999998</v>
      </c>
      <c r="AE686" s="155">
        <v>3.0280800000000001</v>
      </c>
      <c r="AF686" s="155"/>
      <c r="AG686" s="155"/>
      <c r="AH686" s="155"/>
      <c r="AI686" s="155"/>
      <c r="AJ686" s="155"/>
      <c r="AK686" s="156"/>
    </row>
    <row r="687" spans="1:37" ht="12.75" x14ac:dyDescent="0.2">
      <c r="A687" s="147">
        <v>247</v>
      </c>
      <c r="B687" s="148" t="s">
        <v>1150</v>
      </c>
      <c r="C687" s="471" t="s">
        <v>353</v>
      </c>
      <c r="D687" s="471"/>
      <c r="E687" s="471"/>
      <c r="F687" s="471"/>
      <c r="G687" s="471"/>
      <c r="H687" s="471"/>
      <c r="I687" s="471"/>
      <c r="J687" s="151" t="s">
        <v>178</v>
      </c>
      <c r="K687" s="155"/>
      <c r="L687" s="155"/>
      <c r="M687" s="155">
        <v>-22992.61</v>
      </c>
      <c r="N687" s="155"/>
      <c r="O687" s="155"/>
      <c r="P687" s="472">
        <v>-34657.53</v>
      </c>
      <c r="Q687" s="155"/>
      <c r="R687" s="155"/>
      <c r="S687" s="472"/>
      <c r="T687" s="155"/>
      <c r="U687" s="155"/>
      <c r="V687" s="155"/>
      <c r="W687" s="155">
        <v>-35177.39</v>
      </c>
      <c r="X687" s="155">
        <v>-35177.39</v>
      </c>
      <c r="Y687" s="155">
        <v>-36345.480000000003</v>
      </c>
      <c r="Z687" s="155">
        <v>0</v>
      </c>
      <c r="AA687" s="155">
        <v>-36345.480000000003</v>
      </c>
      <c r="AB687" s="156">
        <v>1</v>
      </c>
      <c r="AC687" s="156">
        <v>1</v>
      </c>
      <c r="AD687" s="156">
        <v>1</v>
      </c>
      <c r="AE687" s="155">
        <v>1</v>
      </c>
      <c r="AF687" s="155">
        <v>-22992.61</v>
      </c>
      <c r="AG687" s="155"/>
      <c r="AH687" s="155"/>
      <c r="AI687" s="155"/>
      <c r="AJ687" s="155"/>
      <c r="AK687" s="156"/>
    </row>
    <row r="688" spans="1:37" ht="12.75" x14ac:dyDescent="0.2">
      <c r="A688" s="148"/>
      <c r="B688" s="148"/>
      <c r="C688" s="471"/>
      <c r="D688" s="471"/>
      <c r="E688" s="471"/>
      <c r="F688" s="471"/>
      <c r="G688" s="471"/>
      <c r="H688" s="471"/>
      <c r="I688" s="471"/>
      <c r="J688" s="150" t="s">
        <v>1179</v>
      </c>
      <c r="K688" s="155"/>
      <c r="L688" s="155"/>
      <c r="M688" s="155">
        <v>-11664.92</v>
      </c>
      <c r="N688" s="155"/>
      <c r="O688" s="155"/>
      <c r="P688" s="472"/>
      <c r="Q688" s="155"/>
      <c r="R688" s="155"/>
      <c r="S688" s="472"/>
      <c r="T688" s="155">
        <v>-34657.53</v>
      </c>
      <c r="U688" s="155"/>
      <c r="V688" s="155"/>
      <c r="W688" s="155"/>
      <c r="X688" s="155">
        <v>-35177.39</v>
      </c>
      <c r="Y688" s="155">
        <v>0</v>
      </c>
      <c r="Z688" s="155"/>
      <c r="AA688" s="155">
        <v>-36345.480000000003</v>
      </c>
      <c r="AB688" s="156">
        <v>1</v>
      </c>
      <c r="AC688" s="156">
        <v>1</v>
      </c>
      <c r="AD688" s="156">
        <v>3.4409999999999998</v>
      </c>
      <c r="AE688" s="155">
        <v>3.0280800000000001</v>
      </c>
      <c r="AF688" s="155"/>
      <c r="AG688" s="155"/>
      <c r="AH688" s="155"/>
      <c r="AI688" s="155"/>
      <c r="AJ688" s="155"/>
      <c r="AK688" s="156"/>
    </row>
    <row r="689" spans="1:38" ht="12.75" x14ac:dyDescent="0.2">
      <c r="A689" s="147">
        <v>248</v>
      </c>
      <c r="B689" s="148" t="s">
        <v>1150</v>
      </c>
      <c r="C689" s="471" t="s">
        <v>1154</v>
      </c>
      <c r="D689" s="471"/>
      <c r="E689" s="471"/>
      <c r="F689" s="471"/>
      <c r="G689" s="471"/>
      <c r="H689" s="471"/>
      <c r="I689" s="471"/>
      <c r="J689" s="151" t="s">
        <v>178</v>
      </c>
      <c r="K689" s="155"/>
      <c r="L689" s="155"/>
      <c r="M689" s="155">
        <v>31934.18</v>
      </c>
      <c r="N689" s="155"/>
      <c r="O689" s="155"/>
      <c r="P689" s="472">
        <v>48135.45</v>
      </c>
      <c r="Q689" s="155"/>
      <c r="R689" s="155"/>
      <c r="S689" s="472"/>
      <c r="T689" s="155"/>
      <c r="U689" s="155"/>
      <c r="V689" s="155"/>
      <c r="W689" s="155">
        <v>48857.48</v>
      </c>
      <c r="X689" s="155">
        <v>48857.48</v>
      </c>
      <c r="Y689" s="155">
        <v>50479.82</v>
      </c>
      <c r="Z689" s="155">
        <v>0</v>
      </c>
      <c r="AA689" s="155">
        <v>50479.82</v>
      </c>
      <c r="AB689" s="156">
        <v>1</v>
      </c>
      <c r="AC689" s="156">
        <v>1</v>
      </c>
      <c r="AD689" s="156">
        <v>1</v>
      </c>
      <c r="AE689" s="155">
        <v>1</v>
      </c>
      <c r="AF689" s="155">
        <v>31934.18</v>
      </c>
      <c r="AG689" s="155"/>
      <c r="AH689" s="155"/>
      <c r="AI689" s="155"/>
      <c r="AJ689" s="155"/>
      <c r="AK689" s="156"/>
    </row>
    <row r="690" spans="1:38" ht="12.75" x14ac:dyDescent="0.2">
      <c r="A690" s="148"/>
      <c r="B690" s="148"/>
      <c r="C690" s="471"/>
      <c r="D690" s="471"/>
      <c r="E690" s="471"/>
      <c r="F690" s="471"/>
      <c r="G690" s="471"/>
      <c r="H690" s="471"/>
      <c r="I690" s="471"/>
      <c r="J690" s="150" t="s">
        <v>1180</v>
      </c>
      <c r="K690" s="155"/>
      <c r="L690" s="155"/>
      <c r="M690" s="155">
        <v>16201.27</v>
      </c>
      <c r="N690" s="155"/>
      <c r="O690" s="155"/>
      <c r="P690" s="472"/>
      <c r="Q690" s="155"/>
      <c r="R690" s="155"/>
      <c r="S690" s="472"/>
      <c r="T690" s="155">
        <v>48135.45</v>
      </c>
      <c r="U690" s="155"/>
      <c r="V690" s="155"/>
      <c r="W690" s="155"/>
      <c r="X690" s="155">
        <v>48857.48</v>
      </c>
      <c r="Y690" s="155">
        <v>0</v>
      </c>
      <c r="Z690" s="155"/>
      <c r="AA690" s="155">
        <v>50479.82</v>
      </c>
      <c r="AB690" s="156">
        <v>1</v>
      </c>
      <c r="AC690" s="156">
        <v>1</v>
      </c>
      <c r="AD690" s="156">
        <v>3.4409999999999998</v>
      </c>
      <c r="AE690" s="155">
        <v>3.0280800000000001</v>
      </c>
      <c r="AF690" s="155"/>
      <c r="AG690" s="155"/>
      <c r="AH690" s="155"/>
      <c r="AI690" s="155"/>
      <c r="AJ690" s="155"/>
      <c r="AK690" s="156"/>
    </row>
    <row r="691" spans="1:38" s="4" customFormat="1" ht="12.75" x14ac:dyDescent="0.2">
      <c r="A691" s="17"/>
      <c r="B691" s="17"/>
      <c r="C691" s="432" t="s">
        <v>1181</v>
      </c>
      <c r="D691" s="432"/>
      <c r="E691" s="432"/>
      <c r="F691" s="432"/>
      <c r="G691" s="432"/>
      <c r="H691" s="432"/>
      <c r="I691" s="432"/>
      <c r="J691" s="25"/>
      <c r="K691" s="41">
        <f>K681+K677+K669+K653+K619+K615</f>
        <v>2089.54</v>
      </c>
      <c r="L691" s="41">
        <f t="shared" ref="L691:T691" si="0">L681+L677+L669+L653+L619+L615</f>
        <v>66448.319999999992</v>
      </c>
      <c r="M691" s="41">
        <f t="shared" si="0"/>
        <v>-226080.52999999997</v>
      </c>
      <c r="N691" s="41">
        <f t="shared" si="0"/>
        <v>14481.349999999999</v>
      </c>
      <c r="O691" s="41">
        <f t="shared" si="0"/>
        <v>758.2299999999999</v>
      </c>
      <c r="P691" s="41">
        <f t="shared" si="0"/>
        <v>-715145.19000000006</v>
      </c>
      <c r="Q691" s="41">
        <f t="shared" si="0"/>
        <v>7491.87</v>
      </c>
      <c r="R691" s="41">
        <f t="shared" si="0"/>
        <v>0</v>
      </c>
      <c r="S691" s="41">
        <f t="shared" si="0"/>
        <v>0</v>
      </c>
      <c r="T691" s="41">
        <f t="shared" si="0"/>
        <v>0</v>
      </c>
      <c r="U691" s="41">
        <f t="shared" ref="U691:AH691" si="1">U681+U677+U669+U653+U619+U615</f>
        <v>0</v>
      </c>
      <c r="V691" s="41">
        <f t="shared" si="1"/>
        <v>0</v>
      </c>
      <c r="W691" s="41">
        <f t="shared" si="1"/>
        <v>-718383.54999999993</v>
      </c>
      <c r="X691" s="41">
        <f t="shared" si="1"/>
        <v>-719060.8</v>
      </c>
      <c r="Y691" s="41">
        <f t="shared" si="1"/>
        <v>-742937.69</v>
      </c>
      <c r="Z691" s="41">
        <f t="shared" si="1"/>
        <v>0</v>
      </c>
      <c r="AA691" s="41">
        <f t="shared" si="1"/>
        <v>-742937.69</v>
      </c>
      <c r="AB691" s="41">
        <f t="shared" si="1"/>
        <v>0</v>
      </c>
      <c r="AC691" s="41">
        <f t="shared" si="1"/>
        <v>0</v>
      </c>
      <c r="AD691" s="41">
        <f t="shared" si="1"/>
        <v>0</v>
      </c>
      <c r="AE691" s="41">
        <f t="shared" si="1"/>
        <v>0</v>
      </c>
      <c r="AF691" s="41">
        <f t="shared" si="1"/>
        <v>-226080.52999999997</v>
      </c>
      <c r="AG691" s="41">
        <f t="shared" si="1"/>
        <v>0</v>
      </c>
      <c r="AH691" s="41">
        <f t="shared" si="1"/>
        <v>0</v>
      </c>
      <c r="AI691" s="41"/>
    </row>
    <row r="692" spans="1:38" s="9" customFormat="1" ht="12.75" x14ac:dyDescent="0.2">
      <c r="A692" s="18"/>
      <c r="B692" s="18"/>
      <c r="C692" s="432"/>
      <c r="D692" s="432"/>
      <c r="E692" s="432"/>
      <c r="F692" s="432"/>
      <c r="G692" s="432"/>
      <c r="H692" s="432"/>
      <c r="I692" s="432"/>
      <c r="J692" s="26"/>
      <c r="K692" s="27">
        <f>K682+K678+K670+K654+K620+K616</f>
        <v>6084.5300000000016</v>
      </c>
      <c r="L692" s="27">
        <f t="shared" ref="L692:T692" si="2">L682+L678+L670+L654+L620+L616</f>
        <v>15950.4</v>
      </c>
      <c r="M692" s="27">
        <f t="shared" si="2"/>
        <v>-592904.57000000007</v>
      </c>
      <c r="N692" s="27">
        <f t="shared" si="2"/>
        <v>15400.240000000002</v>
      </c>
      <c r="O692" s="27">
        <f t="shared" si="2"/>
        <v>667.24</v>
      </c>
      <c r="P692" s="27">
        <f t="shared" si="2"/>
        <v>0</v>
      </c>
      <c r="Q692" s="27">
        <f t="shared" si="2"/>
        <v>0</v>
      </c>
      <c r="R692" s="27">
        <f t="shared" si="2"/>
        <v>0</v>
      </c>
      <c r="S692" s="27">
        <f t="shared" si="2"/>
        <v>0</v>
      </c>
      <c r="T692" s="27">
        <f t="shared" si="2"/>
        <v>-707653.32000000007</v>
      </c>
      <c r="U692" s="27">
        <f t="shared" ref="U692:AH692" si="3">U682+U678+U670+U654+U620+U616</f>
        <v>-115.42999999999999</v>
      </c>
      <c r="V692" s="27">
        <f t="shared" si="3"/>
        <v>0</v>
      </c>
      <c r="W692" s="27">
        <f t="shared" si="3"/>
        <v>0</v>
      </c>
      <c r="X692" s="27">
        <f t="shared" si="3"/>
        <v>-718383.54999999993</v>
      </c>
      <c r="Y692" s="27">
        <f t="shared" si="3"/>
        <v>699.74</v>
      </c>
      <c r="Z692" s="27">
        <f t="shared" si="3"/>
        <v>0</v>
      </c>
      <c r="AA692" s="27">
        <f t="shared" si="3"/>
        <v>-742237.95</v>
      </c>
      <c r="AB692" s="27">
        <f t="shared" si="3"/>
        <v>0</v>
      </c>
      <c r="AC692" s="27">
        <f t="shared" si="3"/>
        <v>0</v>
      </c>
      <c r="AD692" s="27">
        <f t="shared" si="3"/>
        <v>0</v>
      </c>
      <c r="AE692" s="27">
        <f t="shared" si="3"/>
        <v>0</v>
      </c>
      <c r="AF692" s="27">
        <f t="shared" si="3"/>
        <v>-626648.49</v>
      </c>
      <c r="AG692" s="27">
        <f t="shared" si="3"/>
        <v>0</v>
      </c>
      <c r="AH692" s="27">
        <f t="shared" si="3"/>
        <v>0</v>
      </c>
      <c r="AI692" s="27"/>
    </row>
    <row r="693" spans="1:38" s="4" customFormat="1" ht="12.75" x14ac:dyDescent="0.2">
      <c r="A693" s="17"/>
      <c r="B693" s="17"/>
      <c r="C693" s="432" t="s">
        <v>625</v>
      </c>
      <c r="D693" s="432"/>
      <c r="E693" s="432"/>
      <c r="F693" s="432"/>
      <c r="G693" s="432"/>
      <c r="H693" s="432"/>
      <c r="I693" s="432"/>
      <c r="J693" s="25"/>
      <c r="K693" s="41">
        <f>K691+K612</f>
        <v>104975.27</v>
      </c>
      <c r="L693" s="41">
        <f t="shared" ref="L693:U693" si="4">L691+L612</f>
        <v>920663.04999999993</v>
      </c>
      <c r="M693" s="41">
        <f t="shared" si="4"/>
        <v>5207333.9300000006</v>
      </c>
      <c r="N693" s="41">
        <f t="shared" si="4"/>
        <v>586900.37999999977</v>
      </c>
      <c r="O693" s="41">
        <f t="shared" si="4"/>
        <v>29606.760000000002</v>
      </c>
      <c r="P693" s="41">
        <f t="shared" si="4"/>
        <v>10563471.43</v>
      </c>
      <c r="Q693" s="41">
        <f t="shared" si="4"/>
        <v>311977.86</v>
      </c>
      <c r="R693" s="41">
        <f t="shared" si="4"/>
        <v>0</v>
      </c>
      <c r="S693" s="41">
        <f t="shared" si="4"/>
        <v>0</v>
      </c>
      <c r="T693" s="41">
        <f t="shared" si="4"/>
        <v>43939.670000000006</v>
      </c>
      <c r="U693" s="41">
        <f t="shared" si="4"/>
        <v>0</v>
      </c>
      <c r="V693" s="41">
        <f t="shared" ref="V693:AI693" si="5">V691+V612</f>
        <v>0</v>
      </c>
      <c r="W693" s="41">
        <f t="shared" si="5"/>
        <v>11078672.180000002</v>
      </c>
      <c r="X693" s="41">
        <f t="shared" si="5"/>
        <v>11052179.099999998</v>
      </c>
      <c r="Y693" s="41">
        <f t="shared" si="5"/>
        <v>11419173.890000001</v>
      </c>
      <c r="Z693" s="41">
        <f t="shared" si="5"/>
        <v>0</v>
      </c>
      <c r="AA693" s="41">
        <f t="shared" si="5"/>
        <v>11419173.890000001</v>
      </c>
      <c r="AB693" s="41">
        <f t="shared" si="5"/>
        <v>0</v>
      </c>
      <c r="AC693" s="41">
        <f t="shared" si="5"/>
        <v>0</v>
      </c>
      <c r="AD693" s="41">
        <f t="shared" si="5"/>
        <v>0</v>
      </c>
      <c r="AE693" s="41">
        <f t="shared" si="5"/>
        <v>0</v>
      </c>
      <c r="AF693" s="41">
        <f t="shared" si="5"/>
        <v>5207333.9300000006</v>
      </c>
      <c r="AG693" s="41">
        <f t="shared" si="5"/>
        <v>0</v>
      </c>
      <c r="AH693" s="41">
        <f t="shared" si="5"/>
        <v>2338972.29</v>
      </c>
      <c r="AI693" s="41">
        <f t="shared" si="5"/>
        <v>0</v>
      </c>
    </row>
    <row r="694" spans="1:38" s="9" customFormat="1" ht="12.75" x14ac:dyDescent="0.2">
      <c r="A694" s="18"/>
      <c r="B694" s="18"/>
      <c r="C694" s="432"/>
      <c r="D694" s="432"/>
      <c r="E694" s="432"/>
      <c r="F694" s="432"/>
      <c r="G694" s="432"/>
      <c r="H694" s="432"/>
      <c r="I694" s="432"/>
      <c r="J694" s="26"/>
      <c r="K694" s="27">
        <f>K692+K613</f>
        <v>767882.56</v>
      </c>
      <c r="L694" s="27">
        <f t="shared" ref="L694:U694" si="6">L692+L613</f>
        <v>149699.37999999995</v>
      </c>
      <c r="M694" s="27">
        <f t="shared" si="6"/>
        <v>2430174.1700000009</v>
      </c>
      <c r="N694" s="27">
        <f t="shared" si="6"/>
        <v>594809.04</v>
      </c>
      <c r="O694" s="27">
        <f t="shared" si="6"/>
        <v>26101.539999999997</v>
      </c>
      <c r="P694" s="27">
        <f t="shared" si="6"/>
        <v>0</v>
      </c>
      <c r="Q694" s="27">
        <f t="shared" si="6"/>
        <v>0</v>
      </c>
      <c r="R694" s="27">
        <f t="shared" si="6"/>
        <v>0</v>
      </c>
      <c r="S694" s="27">
        <f t="shared" si="6"/>
        <v>0</v>
      </c>
      <c r="T694" s="27">
        <f t="shared" si="6"/>
        <v>10919388.960000003</v>
      </c>
      <c r="U694" s="27">
        <f t="shared" si="6"/>
        <v>-4507.6000000000013</v>
      </c>
      <c r="V694" s="27">
        <f t="shared" ref="V694:AI694" si="7">V692+V613</f>
        <v>0</v>
      </c>
      <c r="W694" s="27">
        <f t="shared" si="7"/>
        <v>0</v>
      </c>
      <c r="X694" s="27">
        <f t="shared" si="7"/>
        <v>11078672.180000002</v>
      </c>
      <c r="Y694" s="27">
        <f t="shared" si="7"/>
        <v>27372.799999999999</v>
      </c>
      <c r="Z694" s="27">
        <f t="shared" si="7"/>
        <v>0</v>
      </c>
      <c r="AA694" s="27">
        <f t="shared" si="7"/>
        <v>11446546.689999999</v>
      </c>
      <c r="AB694" s="27">
        <f t="shared" si="7"/>
        <v>0</v>
      </c>
      <c r="AC694" s="27">
        <f t="shared" si="7"/>
        <v>0</v>
      </c>
      <c r="AD694" s="27">
        <f t="shared" si="7"/>
        <v>0</v>
      </c>
      <c r="AE694" s="27">
        <f t="shared" si="7"/>
        <v>0</v>
      </c>
      <c r="AF694" s="27">
        <f t="shared" si="7"/>
        <v>2294739.4800000014</v>
      </c>
      <c r="AG694" s="27">
        <f t="shared" si="7"/>
        <v>0</v>
      </c>
      <c r="AH694" s="27">
        <f t="shared" si="7"/>
        <v>0</v>
      </c>
      <c r="AI694" s="27">
        <f t="shared" si="7"/>
        <v>0</v>
      </c>
    </row>
    <row r="695" spans="1:38" s="158" customFormat="1" x14ac:dyDescent="0.2">
      <c r="B695" s="158" t="s">
        <v>1183</v>
      </c>
      <c r="J695" s="160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AA695" s="161"/>
      <c r="AF695" s="161"/>
      <c r="AG695" s="161"/>
      <c r="AH695" s="161"/>
      <c r="AI695" s="161"/>
    </row>
    <row r="696" spans="1:38" ht="12.75" customHeight="1" x14ac:dyDescent="0.2">
      <c r="A696" s="461" t="s">
        <v>1184</v>
      </c>
      <c r="B696" s="461"/>
      <c r="C696" s="462" t="s">
        <v>1185</v>
      </c>
      <c r="D696" s="462"/>
      <c r="E696" s="462"/>
      <c r="F696" s="462"/>
      <c r="G696" s="462"/>
      <c r="H696" s="462"/>
      <c r="I696" s="462"/>
      <c r="J696" s="184"/>
      <c r="K696" s="189">
        <v>-63.16</v>
      </c>
      <c r="L696" s="189">
        <v>-739.18</v>
      </c>
      <c r="M696" s="189">
        <v>-6155.0899999999974</v>
      </c>
      <c r="N696" s="189">
        <v>-461.47999999999996</v>
      </c>
      <c r="O696" s="189">
        <v>-22.14</v>
      </c>
      <c r="P696" s="189">
        <v>-8798.25</v>
      </c>
      <c r="Q696" s="189">
        <v>-218.78</v>
      </c>
      <c r="R696" s="189">
        <v>0</v>
      </c>
      <c r="S696" s="189">
        <v>0</v>
      </c>
      <c r="T696" s="189">
        <v>0</v>
      </c>
      <c r="U696" s="189">
        <v>0</v>
      </c>
      <c r="V696" s="189">
        <v>0</v>
      </c>
      <c r="W696" s="189">
        <v>-9148.8900000000012</v>
      </c>
      <c r="X696" s="185">
        <v>-9129.1299999999992</v>
      </c>
      <c r="Y696" s="185">
        <v>-9432.260000000002</v>
      </c>
      <c r="Z696" s="185">
        <v>0</v>
      </c>
      <c r="AA696" s="180">
        <v>-9432.260000000002</v>
      </c>
      <c r="AB696" s="185">
        <v>-11969.350000000004</v>
      </c>
      <c r="AC696" s="180"/>
      <c r="AD696" s="180"/>
      <c r="AE696" s="189"/>
      <c r="AF696" s="189">
        <v>-6155.0899999999974</v>
      </c>
      <c r="AG696" s="189">
        <v>0</v>
      </c>
      <c r="AH696" s="189">
        <v>0</v>
      </c>
      <c r="AI696" s="180"/>
      <c r="AJ696" s="180"/>
      <c r="AK696" s="180"/>
      <c r="AL696" s="180"/>
    </row>
    <row r="697" spans="1:38" ht="12.75" x14ac:dyDescent="0.2">
      <c r="A697" s="461"/>
      <c r="B697" s="461"/>
      <c r="C697" s="462"/>
      <c r="D697" s="462"/>
      <c r="E697" s="462"/>
      <c r="F697" s="462"/>
      <c r="G697" s="462"/>
      <c r="H697" s="462"/>
      <c r="I697" s="462"/>
      <c r="J697" s="184"/>
      <c r="K697" s="189">
        <v>-508.82</v>
      </c>
      <c r="L697" s="189">
        <v>-134.66</v>
      </c>
      <c r="M697" s="189">
        <v>-507.37999999999988</v>
      </c>
      <c r="N697" s="189">
        <v>-384.68</v>
      </c>
      <c r="O697" s="189">
        <v>-19.48</v>
      </c>
      <c r="P697" s="189"/>
      <c r="Q697" s="189">
        <v>0</v>
      </c>
      <c r="R697" s="189">
        <v>0</v>
      </c>
      <c r="S697" s="189"/>
      <c r="T697" s="189">
        <v>-9017.0300000000007</v>
      </c>
      <c r="U697" s="189">
        <v>3.38</v>
      </c>
      <c r="V697" s="189">
        <v>0</v>
      </c>
      <c r="W697" s="189">
        <v>0</v>
      </c>
      <c r="X697" s="185">
        <v>-9148.8900000000012</v>
      </c>
      <c r="Y697" s="185">
        <v>-20.420000000000002</v>
      </c>
      <c r="Z697" s="185">
        <v>0</v>
      </c>
      <c r="AA697" s="180">
        <v>-9452.6800000000021</v>
      </c>
      <c r="AB697" s="185">
        <v>-2516.6700000000023</v>
      </c>
      <c r="AC697" s="180"/>
      <c r="AD697" s="180"/>
      <c r="AE697" s="189"/>
      <c r="AF697" s="189">
        <v>-507.37999999999988</v>
      </c>
      <c r="AG697" s="189">
        <v>0</v>
      </c>
      <c r="AH697" s="189">
        <v>0</v>
      </c>
      <c r="AI697" s="180"/>
      <c r="AJ697" s="180"/>
      <c r="AK697" s="180"/>
      <c r="AL697" s="180"/>
    </row>
    <row r="698" spans="1:38" ht="12.75" customHeight="1" x14ac:dyDescent="0.2">
      <c r="A698" s="182">
        <v>205</v>
      </c>
      <c r="B698" s="183" t="s">
        <v>1186</v>
      </c>
      <c r="C698" s="451" t="s">
        <v>396</v>
      </c>
      <c r="D698" s="451"/>
      <c r="E698" s="451"/>
      <c r="F698" s="451"/>
      <c r="G698" s="451"/>
      <c r="H698" s="451"/>
      <c r="I698" s="451"/>
      <c r="J698" s="188" t="s">
        <v>78</v>
      </c>
      <c r="K698" s="179">
        <v>-7.02</v>
      </c>
      <c r="L698" s="179">
        <v>-117.33</v>
      </c>
      <c r="M698" s="179">
        <v>-124.14</v>
      </c>
      <c r="N698" s="179">
        <v>-44.33</v>
      </c>
      <c r="O698" s="179">
        <v>-2.56</v>
      </c>
      <c r="P698" s="452">
        <v>-379.48</v>
      </c>
      <c r="Q698" s="179">
        <v>-25.3</v>
      </c>
      <c r="R698" s="179"/>
      <c r="S698" s="452"/>
      <c r="T698" s="179"/>
      <c r="U698" s="179"/>
      <c r="V698" s="179"/>
      <c r="W698" s="179">
        <v>-410.46</v>
      </c>
      <c r="X698" s="179">
        <v>-408.18</v>
      </c>
      <c r="Y698" s="179">
        <v>-421.73</v>
      </c>
      <c r="Z698" s="179">
        <v>0</v>
      </c>
      <c r="AA698" s="179">
        <v>-421.73</v>
      </c>
      <c r="AB698" s="179">
        <v>-535.58000000000004</v>
      </c>
      <c r="AC698" s="181">
        <v>1</v>
      </c>
      <c r="AD698" s="181">
        <v>1</v>
      </c>
      <c r="AE698" s="179">
        <v>1</v>
      </c>
      <c r="AF698" s="179">
        <v>-124.14</v>
      </c>
      <c r="AG698" s="179"/>
      <c r="AH698" s="179"/>
      <c r="AI698" s="181"/>
      <c r="AJ698" s="181"/>
      <c r="AK698" s="181"/>
      <c r="AL698" s="181"/>
    </row>
    <row r="699" spans="1:38" ht="12.75" x14ac:dyDescent="0.2">
      <c r="A699" s="183"/>
      <c r="B699" s="183"/>
      <c r="C699" s="451"/>
      <c r="D699" s="451"/>
      <c r="E699" s="451"/>
      <c r="F699" s="451"/>
      <c r="G699" s="451"/>
      <c r="H699" s="451"/>
      <c r="I699" s="451"/>
      <c r="J699" s="187" t="s">
        <v>1239</v>
      </c>
      <c r="K699" s="179">
        <v>-50.2</v>
      </c>
      <c r="L699" s="179">
        <v>-24.22</v>
      </c>
      <c r="M699" s="179">
        <v>-8.5</v>
      </c>
      <c r="N699" s="179">
        <v>-30.17</v>
      </c>
      <c r="O699" s="179">
        <v>-2.25</v>
      </c>
      <c r="P699" s="452"/>
      <c r="Q699" s="179"/>
      <c r="R699" s="179"/>
      <c r="S699" s="452"/>
      <c r="T699" s="179">
        <v>-404.78000000000003</v>
      </c>
      <c r="U699" s="179">
        <v>0.39</v>
      </c>
      <c r="V699" s="179"/>
      <c r="W699" s="179"/>
      <c r="X699" s="179">
        <v>-410.46</v>
      </c>
      <c r="Y699" s="179"/>
      <c r="Z699" s="179"/>
      <c r="AA699" s="179">
        <v>-424.09000000000003</v>
      </c>
      <c r="AB699" s="179">
        <v>-111.49000000000001</v>
      </c>
      <c r="AC699" s="181">
        <v>1</v>
      </c>
      <c r="AD699" s="181">
        <v>1</v>
      </c>
      <c r="AE699" s="179">
        <v>3.4409999999999998</v>
      </c>
      <c r="AF699" s="179">
        <v>-8.5</v>
      </c>
      <c r="AG699" s="179"/>
      <c r="AH699" s="179"/>
      <c r="AI699" s="181"/>
      <c r="AJ699" s="181"/>
      <c r="AK699" s="181"/>
      <c r="AL699" s="181"/>
    </row>
    <row r="700" spans="1:38" ht="12.75" customHeight="1" x14ac:dyDescent="0.2">
      <c r="A700" s="182">
        <v>206</v>
      </c>
      <c r="B700" s="183" t="s">
        <v>1186</v>
      </c>
      <c r="C700" s="451" t="s">
        <v>1187</v>
      </c>
      <c r="D700" s="451"/>
      <c r="E700" s="451"/>
      <c r="F700" s="451"/>
      <c r="G700" s="451"/>
      <c r="H700" s="451"/>
      <c r="I700" s="451"/>
      <c r="J700" s="188" t="s">
        <v>78</v>
      </c>
      <c r="K700" s="179"/>
      <c r="L700" s="179"/>
      <c r="M700" s="179">
        <v>-3203.85</v>
      </c>
      <c r="N700" s="179"/>
      <c r="O700" s="179"/>
      <c r="P700" s="452">
        <v>-3374.29</v>
      </c>
      <c r="Q700" s="179"/>
      <c r="R700" s="179"/>
      <c r="S700" s="452"/>
      <c r="T700" s="179"/>
      <c r="U700" s="179"/>
      <c r="V700" s="179"/>
      <c r="W700" s="179">
        <v>-3424.9</v>
      </c>
      <c r="X700" s="179">
        <v>-3424.9</v>
      </c>
      <c r="Y700" s="179">
        <v>-3538.63</v>
      </c>
      <c r="Z700" s="179">
        <v>0</v>
      </c>
      <c r="AA700" s="179">
        <v>-3538.63</v>
      </c>
      <c r="AB700" s="179">
        <v>-4488.16</v>
      </c>
      <c r="AC700" s="181">
        <v>1</v>
      </c>
      <c r="AD700" s="181">
        <v>1</v>
      </c>
      <c r="AE700" s="179">
        <v>1</v>
      </c>
      <c r="AF700" s="179">
        <v>-3203.85</v>
      </c>
      <c r="AG700" s="179"/>
      <c r="AH700" s="179"/>
      <c r="AI700" s="181"/>
      <c r="AJ700" s="181"/>
      <c r="AK700" s="181"/>
      <c r="AL700" s="181"/>
    </row>
    <row r="701" spans="1:38" ht="12.75" x14ac:dyDescent="0.2">
      <c r="A701" s="183"/>
      <c r="B701" s="183"/>
      <c r="C701" s="451"/>
      <c r="D701" s="451"/>
      <c r="E701" s="451"/>
      <c r="F701" s="451"/>
      <c r="G701" s="451"/>
      <c r="H701" s="451"/>
      <c r="I701" s="451"/>
      <c r="J701" s="187" t="s">
        <v>1240</v>
      </c>
      <c r="K701" s="179"/>
      <c r="L701" s="179"/>
      <c r="M701" s="179">
        <v>-170.44</v>
      </c>
      <c r="N701" s="179"/>
      <c r="O701" s="179"/>
      <c r="P701" s="452"/>
      <c r="Q701" s="179"/>
      <c r="R701" s="179"/>
      <c r="S701" s="452"/>
      <c r="T701" s="179">
        <v>-3374.29</v>
      </c>
      <c r="U701" s="179"/>
      <c r="V701" s="179"/>
      <c r="W701" s="179"/>
      <c r="X701" s="179">
        <v>-3424.9</v>
      </c>
      <c r="Y701" s="179"/>
      <c r="Z701" s="179"/>
      <c r="AA701" s="179">
        <v>-3538.63</v>
      </c>
      <c r="AB701" s="179">
        <v>-949.52999999999975</v>
      </c>
      <c r="AC701" s="181">
        <v>1</v>
      </c>
      <c r="AD701" s="181">
        <v>1</v>
      </c>
      <c r="AE701" s="179">
        <v>3.4409999999999998</v>
      </c>
      <c r="AF701" s="179">
        <v>-170.44</v>
      </c>
      <c r="AG701" s="179"/>
      <c r="AH701" s="179"/>
      <c r="AI701" s="181"/>
      <c r="AJ701" s="181"/>
      <c r="AK701" s="181"/>
      <c r="AL701" s="181"/>
    </row>
    <row r="702" spans="1:38" ht="12.75" customHeight="1" x14ac:dyDescent="0.2">
      <c r="A702" s="182">
        <v>207</v>
      </c>
      <c r="B702" s="183" t="s">
        <v>1186</v>
      </c>
      <c r="C702" s="451" t="s">
        <v>1188</v>
      </c>
      <c r="D702" s="451"/>
      <c r="E702" s="451"/>
      <c r="F702" s="451"/>
      <c r="G702" s="451"/>
      <c r="H702" s="451"/>
      <c r="I702" s="451"/>
      <c r="J702" s="188" t="s">
        <v>78</v>
      </c>
      <c r="K702" s="179"/>
      <c r="L702" s="179"/>
      <c r="M702" s="179">
        <v>-109.64</v>
      </c>
      <c r="N702" s="179"/>
      <c r="O702" s="179"/>
      <c r="P702" s="452">
        <v>-115.47</v>
      </c>
      <c r="Q702" s="179"/>
      <c r="R702" s="179"/>
      <c r="S702" s="452"/>
      <c r="T702" s="179"/>
      <c r="U702" s="179"/>
      <c r="V702" s="179"/>
      <c r="W702" s="179">
        <v>-117.2</v>
      </c>
      <c r="X702" s="179">
        <v>-117.2</v>
      </c>
      <c r="Y702" s="179">
        <v>-121.09</v>
      </c>
      <c r="Z702" s="179">
        <v>0</v>
      </c>
      <c r="AA702" s="179">
        <v>-121.09</v>
      </c>
      <c r="AB702" s="179">
        <v>-153.58000000000001</v>
      </c>
      <c r="AC702" s="181">
        <v>1</v>
      </c>
      <c r="AD702" s="181">
        <v>1</v>
      </c>
      <c r="AE702" s="179">
        <v>1</v>
      </c>
      <c r="AF702" s="179">
        <v>-109.64</v>
      </c>
      <c r="AG702" s="179"/>
      <c r="AH702" s="179"/>
      <c r="AI702" s="181"/>
      <c r="AJ702" s="181"/>
      <c r="AK702" s="181"/>
      <c r="AL702" s="181"/>
    </row>
    <row r="703" spans="1:38" ht="12.75" x14ac:dyDescent="0.2">
      <c r="A703" s="183"/>
      <c r="B703" s="183"/>
      <c r="C703" s="451"/>
      <c r="D703" s="451"/>
      <c r="E703" s="451"/>
      <c r="F703" s="451"/>
      <c r="G703" s="451"/>
      <c r="H703" s="451"/>
      <c r="I703" s="451"/>
      <c r="J703" s="187" t="s">
        <v>1241</v>
      </c>
      <c r="K703" s="179"/>
      <c r="L703" s="179"/>
      <c r="M703" s="179">
        <v>-5.83</v>
      </c>
      <c r="N703" s="179"/>
      <c r="O703" s="179"/>
      <c r="P703" s="452"/>
      <c r="Q703" s="179"/>
      <c r="R703" s="179"/>
      <c r="S703" s="452"/>
      <c r="T703" s="179">
        <v>-115.47</v>
      </c>
      <c r="U703" s="179"/>
      <c r="V703" s="179"/>
      <c r="W703" s="179"/>
      <c r="X703" s="179">
        <v>-117.2</v>
      </c>
      <c r="Y703" s="179"/>
      <c r="Z703" s="179"/>
      <c r="AA703" s="179">
        <v>-121.09</v>
      </c>
      <c r="AB703" s="179">
        <v>-32.490000000000009</v>
      </c>
      <c r="AC703" s="181">
        <v>1</v>
      </c>
      <c r="AD703" s="181">
        <v>1</v>
      </c>
      <c r="AE703" s="179">
        <v>3.4409999999999998</v>
      </c>
      <c r="AF703" s="179">
        <v>-5.83</v>
      </c>
      <c r="AG703" s="179"/>
      <c r="AH703" s="179"/>
      <c r="AI703" s="181"/>
      <c r="AJ703" s="181"/>
      <c r="AK703" s="181"/>
      <c r="AL703" s="181"/>
    </row>
    <row r="704" spans="1:38" ht="12.75" customHeight="1" x14ac:dyDescent="0.2">
      <c r="A704" s="182">
        <v>208</v>
      </c>
      <c r="B704" s="183" t="s">
        <v>1186</v>
      </c>
      <c r="C704" s="451" t="s">
        <v>1189</v>
      </c>
      <c r="D704" s="451"/>
      <c r="E704" s="451"/>
      <c r="F704" s="451"/>
      <c r="G704" s="451"/>
      <c r="H704" s="451"/>
      <c r="I704" s="451"/>
      <c r="J704" s="188" t="s">
        <v>78</v>
      </c>
      <c r="K704" s="179"/>
      <c r="L704" s="179"/>
      <c r="M704" s="179">
        <v>4466.38</v>
      </c>
      <c r="N704" s="179"/>
      <c r="O704" s="179"/>
      <c r="P704" s="452">
        <v>4703.99</v>
      </c>
      <c r="Q704" s="179"/>
      <c r="R704" s="179"/>
      <c r="S704" s="452"/>
      <c r="T704" s="179"/>
      <c r="U704" s="179"/>
      <c r="V704" s="179"/>
      <c r="W704" s="179">
        <v>4774.55</v>
      </c>
      <c r="X704" s="179">
        <v>4774.55</v>
      </c>
      <c r="Y704" s="179">
        <v>4933.09</v>
      </c>
      <c r="Z704" s="179">
        <v>0</v>
      </c>
      <c r="AA704" s="179">
        <v>4933.09</v>
      </c>
      <c r="AB704" s="179">
        <v>6256.79</v>
      </c>
      <c r="AC704" s="181">
        <v>1</v>
      </c>
      <c r="AD704" s="181">
        <v>1</v>
      </c>
      <c r="AE704" s="179">
        <v>1</v>
      </c>
      <c r="AF704" s="179">
        <v>4466.38</v>
      </c>
      <c r="AG704" s="179"/>
      <c r="AH704" s="179"/>
      <c r="AI704" s="181"/>
      <c r="AJ704" s="181"/>
      <c r="AK704" s="181"/>
      <c r="AL704" s="181"/>
    </row>
    <row r="705" spans="1:38" ht="12.75" x14ac:dyDescent="0.2">
      <c r="A705" s="183"/>
      <c r="B705" s="183"/>
      <c r="C705" s="451"/>
      <c r="D705" s="451"/>
      <c r="E705" s="451"/>
      <c r="F705" s="451"/>
      <c r="G705" s="451"/>
      <c r="H705" s="451"/>
      <c r="I705" s="451"/>
      <c r="J705" s="187" t="s">
        <v>1242</v>
      </c>
      <c r="K705" s="179"/>
      <c r="L705" s="179"/>
      <c r="M705" s="179">
        <v>237.61</v>
      </c>
      <c r="N705" s="179"/>
      <c r="O705" s="179"/>
      <c r="P705" s="452"/>
      <c r="Q705" s="179"/>
      <c r="R705" s="179"/>
      <c r="S705" s="452"/>
      <c r="T705" s="179">
        <v>4703.99</v>
      </c>
      <c r="U705" s="179"/>
      <c r="V705" s="179"/>
      <c r="W705" s="179"/>
      <c r="X705" s="179">
        <v>4774.55</v>
      </c>
      <c r="Y705" s="179"/>
      <c r="Z705" s="179"/>
      <c r="AA705" s="179">
        <v>4933.09</v>
      </c>
      <c r="AB705" s="179">
        <v>1323.6999999999998</v>
      </c>
      <c r="AC705" s="181">
        <v>1</v>
      </c>
      <c r="AD705" s="181">
        <v>1</v>
      </c>
      <c r="AE705" s="179">
        <v>3.4409999999999998</v>
      </c>
      <c r="AF705" s="179">
        <v>237.61</v>
      </c>
      <c r="AG705" s="179"/>
      <c r="AH705" s="179"/>
      <c r="AI705" s="181"/>
      <c r="AJ705" s="181"/>
      <c r="AK705" s="181"/>
      <c r="AL705" s="181"/>
    </row>
    <row r="706" spans="1:38" ht="12.75" customHeight="1" x14ac:dyDescent="0.2">
      <c r="A706" s="182">
        <v>209</v>
      </c>
      <c r="B706" s="183" t="s">
        <v>1186</v>
      </c>
      <c r="C706" s="451" t="s">
        <v>398</v>
      </c>
      <c r="D706" s="451"/>
      <c r="E706" s="451"/>
      <c r="F706" s="451"/>
      <c r="G706" s="451"/>
      <c r="H706" s="451"/>
      <c r="I706" s="451"/>
      <c r="J706" s="188" t="s">
        <v>1190</v>
      </c>
      <c r="K706" s="179">
        <v>-12.68</v>
      </c>
      <c r="L706" s="179">
        <v>-73.14</v>
      </c>
      <c r="M706" s="179">
        <v>-17.97</v>
      </c>
      <c r="N706" s="179">
        <v>-90.11</v>
      </c>
      <c r="O706" s="179">
        <v>-3.94</v>
      </c>
      <c r="P706" s="452">
        <v>-369.56</v>
      </c>
      <c r="Q706" s="179">
        <v>-38.96</v>
      </c>
      <c r="R706" s="179"/>
      <c r="S706" s="452"/>
      <c r="T706" s="179"/>
      <c r="U706" s="179"/>
      <c r="V706" s="179"/>
      <c r="W706" s="179">
        <v>-414.05</v>
      </c>
      <c r="X706" s="179">
        <v>-410.53</v>
      </c>
      <c r="Y706" s="179">
        <v>-424.16</v>
      </c>
      <c r="Z706" s="179">
        <v>0</v>
      </c>
      <c r="AA706" s="179">
        <v>-424.16</v>
      </c>
      <c r="AB706" s="179">
        <v>-539.07000000000005</v>
      </c>
      <c r="AC706" s="181">
        <v>1</v>
      </c>
      <c r="AD706" s="181">
        <v>1</v>
      </c>
      <c r="AE706" s="179">
        <v>1</v>
      </c>
      <c r="AF706" s="179">
        <v>-17.97</v>
      </c>
      <c r="AG706" s="179"/>
      <c r="AH706" s="179"/>
      <c r="AI706" s="181"/>
      <c r="AJ706" s="181"/>
      <c r="AK706" s="181"/>
      <c r="AL706" s="181"/>
    </row>
    <row r="707" spans="1:38" ht="12.75" x14ac:dyDescent="0.2">
      <c r="A707" s="183"/>
      <c r="B707" s="183"/>
      <c r="C707" s="451"/>
      <c r="D707" s="451"/>
      <c r="E707" s="451"/>
      <c r="F707" s="451"/>
      <c r="G707" s="451"/>
      <c r="H707" s="451"/>
      <c r="I707" s="451"/>
      <c r="J707" s="187" t="s">
        <v>1243</v>
      </c>
      <c r="K707" s="179">
        <v>-98.54</v>
      </c>
      <c r="L707" s="179">
        <v>-16.05</v>
      </c>
      <c r="M707" s="179">
        <v>-1.32</v>
      </c>
      <c r="N707" s="179">
        <v>-81.069999999999993</v>
      </c>
      <c r="O707" s="179">
        <v>-3.47</v>
      </c>
      <c r="P707" s="452"/>
      <c r="Q707" s="179"/>
      <c r="R707" s="179"/>
      <c r="S707" s="452"/>
      <c r="T707" s="179">
        <v>-408.52</v>
      </c>
      <c r="U707" s="179">
        <v>0.6</v>
      </c>
      <c r="V707" s="179"/>
      <c r="W707" s="179"/>
      <c r="X707" s="179">
        <v>-414.05</v>
      </c>
      <c r="Y707" s="179"/>
      <c r="Z707" s="179"/>
      <c r="AA707" s="179">
        <v>-427.8</v>
      </c>
      <c r="AB707" s="179">
        <v>-111.27000000000004</v>
      </c>
      <c r="AC707" s="181">
        <v>1</v>
      </c>
      <c r="AD707" s="181">
        <v>1</v>
      </c>
      <c r="AE707" s="179">
        <v>3.4409999999999998</v>
      </c>
      <c r="AF707" s="179">
        <v>-1.32</v>
      </c>
      <c r="AG707" s="179"/>
      <c r="AH707" s="179"/>
      <c r="AI707" s="181"/>
      <c r="AJ707" s="181"/>
      <c r="AK707" s="181"/>
      <c r="AL707" s="181"/>
    </row>
    <row r="708" spans="1:38" ht="12.75" customHeight="1" x14ac:dyDescent="0.2">
      <c r="A708" s="182">
        <v>210</v>
      </c>
      <c r="B708" s="183" t="s">
        <v>1186</v>
      </c>
      <c r="C708" s="451" t="s">
        <v>1191</v>
      </c>
      <c r="D708" s="451"/>
      <c r="E708" s="451"/>
      <c r="F708" s="451"/>
      <c r="G708" s="451"/>
      <c r="H708" s="451"/>
      <c r="I708" s="451"/>
      <c r="J708" s="188" t="s">
        <v>102</v>
      </c>
      <c r="K708" s="179"/>
      <c r="L708" s="179"/>
      <c r="M708" s="179">
        <v>-2302.4699999999998</v>
      </c>
      <c r="N708" s="179"/>
      <c r="O708" s="179"/>
      <c r="P708" s="452">
        <v>-2485.29</v>
      </c>
      <c r="Q708" s="179"/>
      <c r="R708" s="179"/>
      <c r="S708" s="452"/>
      <c r="T708" s="179"/>
      <c r="U708" s="179"/>
      <c r="V708" s="179"/>
      <c r="W708" s="179">
        <v>-2522.5700000000002</v>
      </c>
      <c r="X708" s="179">
        <v>-2522.5700000000002</v>
      </c>
      <c r="Y708" s="179">
        <v>-2606.33</v>
      </c>
      <c r="Z708" s="179">
        <v>0</v>
      </c>
      <c r="AA708" s="179">
        <v>-2606.33</v>
      </c>
      <c r="AB708" s="179">
        <v>-3305.7</v>
      </c>
      <c r="AC708" s="181">
        <v>1</v>
      </c>
      <c r="AD708" s="181">
        <v>1</v>
      </c>
      <c r="AE708" s="179">
        <v>1</v>
      </c>
      <c r="AF708" s="179">
        <v>-2302.4699999999998</v>
      </c>
      <c r="AG708" s="179"/>
      <c r="AH708" s="179"/>
      <c r="AI708" s="181"/>
      <c r="AJ708" s="181"/>
      <c r="AK708" s="181"/>
      <c r="AL708" s="181"/>
    </row>
    <row r="709" spans="1:38" ht="12.75" x14ac:dyDescent="0.2">
      <c r="A709" s="183"/>
      <c r="B709" s="183"/>
      <c r="C709" s="451"/>
      <c r="D709" s="451"/>
      <c r="E709" s="451"/>
      <c r="F709" s="451"/>
      <c r="G709" s="451"/>
      <c r="H709" s="451"/>
      <c r="I709" s="451"/>
      <c r="J709" s="187" t="s">
        <v>1244</v>
      </c>
      <c r="K709" s="179"/>
      <c r="L709" s="179"/>
      <c r="M709" s="179">
        <v>-182.82</v>
      </c>
      <c r="N709" s="179"/>
      <c r="O709" s="179"/>
      <c r="P709" s="452"/>
      <c r="Q709" s="179"/>
      <c r="R709" s="179"/>
      <c r="S709" s="452"/>
      <c r="T709" s="179">
        <v>-2485.29</v>
      </c>
      <c r="U709" s="179"/>
      <c r="V709" s="179"/>
      <c r="W709" s="179"/>
      <c r="X709" s="179">
        <v>-2522.5700000000002</v>
      </c>
      <c r="Y709" s="179"/>
      <c r="Z709" s="179"/>
      <c r="AA709" s="179">
        <v>-2606.33</v>
      </c>
      <c r="AB709" s="179">
        <v>-699.36999999999989</v>
      </c>
      <c r="AC709" s="181">
        <v>1</v>
      </c>
      <c r="AD709" s="181">
        <v>1</v>
      </c>
      <c r="AE709" s="179">
        <v>3.4409999999999998</v>
      </c>
      <c r="AF709" s="179">
        <v>-182.82</v>
      </c>
      <c r="AG709" s="179"/>
      <c r="AH709" s="179"/>
      <c r="AI709" s="181"/>
      <c r="AJ709" s="181"/>
      <c r="AK709" s="181"/>
      <c r="AL709" s="181"/>
    </row>
    <row r="710" spans="1:38" ht="12.75" customHeight="1" x14ac:dyDescent="0.2">
      <c r="A710" s="182">
        <v>211</v>
      </c>
      <c r="B710" s="183" t="s">
        <v>1186</v>
      </c>
      <c r="C710" s="451" t="s">
        <v>1192</v>
      </c>
      <c r="D710" s="451"/>
      <c r="E710" s="451"/>
      <c r="F710" s="451"/>
      <c r="G710" s="451"/>
      <c r="H710" s="451"/>
      <c r="I710" s="451"/>
      <c r="J710" s="188" t="s">
        <v>102</v>
      </c>
      <c r="K710" s="179"/>
      <c r="L710" s="179"/>
      <c r="M710" s="179">
        <v>-814.57</v>
      </c>
      <c r="N710" s="179"/>
      <c r="O710" s="179"/>
      <c r="P710" s="452">
        <v>-879.26</v>
      </c>
      <c r="Q710" s="179"/>
      <c r="R710" s="179"/>
      <c r="S710" s="452"/>
      <c r="T710" s="179"/>
      <c r="U710" s="179"/>
      <c r="V710" s="179"/>
      <c r="W710" s="179">
        <v>-892.45</v>
      </c>
      <c r="X710" s="179">
        <v>-892.45</v>
      </c>
      <c r="Y710" s="179">
        <v>-922.08</v>
      </c>
      <c r="Z710" s="179">
        <v>0</v>
      </c>
      <c r="AA710" s="179">
        <v>-922.08</v>
      </c>
      <c r="AB710" s="179">
        <v>-1169.5</v>
      </c>
      <c r="AC710" s="181">
        <v>1</v>
      </c>
      <c r="AD710" s="181">
        <v>1</v>
      </c>
      <c r="AE710" s="179">
        <v>1</v>
      </c>
      <c r="AF710" s="179">
        <v>-814.57</v>
      </c>
      <c r="AG710" s="179"/>
      <c r="AH710" s="179"/>
      <c r="AI710" s="181"/>
      <c r="AJ710" s="181"/>
      <c r="AK710" s="181"/>
      <c r="AL710" s="181"/>
    </row>
    <row r="711" spans="1:38" ht="12.75" x14ac:dyDescent="0.2">
      <c r="A711" s="183"/>
      <c r="B711" s="183"/>
      <c r="C711" s="451"/>
      <c r="D711" s="451"/>
      <c r="E711" s="451"/>
      <c r="F711" s="451"/>
      <c r="G711" s="451"/>
      <c r="H711" s="451"/>
      <c r="I711" s="451"/>
      <c r="J711" s="187" t="s">
        <v>1244</v>
      </c>
      <c r="K711" s="179"/>
      <c r="L711" s="179"/>
      <c r="M711" s="179">
        <v>-64.69</v>
      </c>
      <c r="N711" s="179"/>
      <c r="O711" s="179"/>
      <c r="P711" s="452"/>
      <c r="Q711" s="179"/>
      <c r="R711" s="179"/>
      <c r="S711" s="452"/>
      <c r="T711" s="179">
        <v>-879.26</v>
      </c>
      <c r="U711" s="179"/>
      <c r="V711" s="179"/>
      <c r="W711" s="179"/>
      <c r="X711" s="179">
        <v>-892.45</v>
      </c>
      <c r="Y711" s="179"/>
      <c r="Z711" s="179"/>
      <c r="AA711" s="179">
        <v>-922.08</v>
      </c>
      <c r="AB711" s="179">
        <v>-247.41999999999996</v>
      </c>
      <c r="AC711" s="181">
        <v>1</v>
      </c>
      <c r="AD711" s="181">
        <v>1</v>
      </c>
      <c r="AE711" s="179">
        <v>3.4409999999999998</v>
      </c>
      <c r="AF711" s="179">
        <v>-64.69</v>
      </c>
      <c r="AG711" s="179"/>
      <c r="AH711" s="179"/>
      <c r="AI711" s="181"/>
      <c r="AJ711" s="181"/>
      <c r="AK711" s="181"/>
      <c r="AL711" s="181"/>
    </row>
    <row r="712" spans="1:38" ht="12.75" customHeight="1" x14ac:dyDescent="0.2">
      <c r="A712" s="182">
        <v>212</v>
      </c>
      <c r="B712" s="183" t="s">
        <v>1186</v>
      </c>
      <c r="C712" s="451" t="s">
        <v>1193</v>
      </c>
      <c r="D712" s="451"/>
      <c r="E712" s="451"/>
      <c r="F712" s="451"/>
      <c r="G712" s="451"/>
      <c r="H712" s="451"/>
      <c r="I712" s="451"/>
      <c r="J712" s="188" t="s">
        <v>102</v>
      </c>
      <c r="K712" s="179"/>
      <c r="L712" s="179"/>
      <c r="M712" s="179">
        <v>-779.12</v>
      </c>
      <c r="N712" s="179"/>
      <c r="O712" s="179"/>
      <c r="P712" s="452">
        <v>-840.98</v>
      </c>
      <c r="Q712" s="179"/>
      <c r="R712" s="179"/>
      <c r="S712" s="452"/>
      <c r="T712" s="179"/>
      <c r="U712" s="179"/>
      <c r="V712" s="179"/>
      <c r="W712" s="179">
        <v>-853.59</v>
      </c>
      <c r="X712" s="179">
        <v>-853.59</v>
      </c>
      <c r="Y712" s="179">
        <v>-881.93</v>
      </c>
      <c r="Z712" s="179">
        <v>0</v>
      </c>
      <c r="AA712" s="179">
        <v>-881.93</v>
      </c>
      <c r="AB712" s="179">
        <v>-1118.58</v>
      </c>
      <c r="AC712" s="181">
        <v>1</v>
      </c>
      <c r="AD712" s="181">
        <v>1</v>
      </c>
      <c r="AE712" s="179">
        <v>1</v>
      </c>
      <c r="AF712" s="179">
        <v>-779.12</v>
      </c>
      <c r="AG712" s="179"/>
      <c r="AH712" s="179"/>
      <c r="AI712" s="181"/>
      <c r="AJ712" s="181"/>
      <c r="AK712" s="181"/>
      <c r="AL712" s="181"/>
    </row>
    <row r="713" spans="1:38" ht="12.75" x14ac:dyDescent="0.2">
      <c r="A713" s="183"/>
      <c r="B713" s="183"/>
      <c r="C713" s="451"/>
      <c r="D713" s="451"/>
      <c r="E713" s="451"/>
      <c r="F713" s="451"/>
      <c r="G713" s="451"/>
      <c r="H713" s="451"/>
      <c r="I713" s="451"/>
      <c r="J713" s="187" t="s">
        <v>1244</v>
      </c>
      <c r="K713" s="179"/>
      <c r="L713" s="179"/>
      <c r="M713" s="179">
        <v>-61.86</v>
      </c>
      <c r="N713" s="179"/>
      <c r="O713" s="179"/>
      <c r="P713" s="452"/>
      <c r="Q713" s="179"/>
      <c r="R713" s="179"/>
      <c r="S713" s="452"/>
      <c r="T713" s="179">
        <v>-840.98</v>
      </c>
      <c r="U713" s="179"/>
      <c r="V713" s="179"/>
      <c r="W713" s="179"/>
      <c r="X713" s="179">
        <v>-853.59</v>
      </c>
      <c r="Y713" s="179"/>
      <c r="Z713" s="179"/>
      <c r="AA713" s="179">
        <v>-881.93</v>
      </c>
      <c r="AB713" s="179">
        <v>-236.64999999999998</v>
      </c>
      <c r="AC713" s="181">
        <v>1</v>
      </c>
      <c r="AD713" s="181">
        <v>1</v>
      </c>
      <c r="AE713" s="179">
        <v>3.4409999999999998</v>
      </c>
      <c r="AF713" s="179">
        <v>-61.86</v>
      </c>
      <c r="AG713" s="179"/>
      <c r="AH713" s="179"/>
      <c r="AI713" s="181"/>
      <c r="AJ713" s="181"/>
      <c r="AK713" s="181"/>
      <c r="AL713" s="181"/>
    </row>
    <row r="714" spans="1:38" ht="12.75" customHeight="1" x14ac:dyDescent="0.2">
      <c r="A714" s="182">
        <v>213</v>
      </c>
      <c r="B714" s="183" t="s">
        <v>1186</v>
      </c>
      <c r="C714" s="451" t="s">
        <v>1194</v>
      </c>
      <c r="D714" s="451"/>
      <c r="E714" s="451"/>
      <c r="F714" s="451"/>
      <c r="G714" s="451"/>
      <c r="H714" s="451"/>
      <c r="I714" s="451"/>
      <c r="J714" s="188" t="s">
        <v>102</v>
      </c>
      <c r="K714" s="179"/>
      <c r="L714" s="179"/>
      <c r="M714" s="179">
        <v>-643.65</v>
      </c>
      <c r="N714" s="179"/>
      <c r="O714" s="179"/>
      <c r="P714" s="452">
        <v>-694.76</v>
      </c>
      <c r="Q714" s="179"/>
      <c r="R714" s="179"/>
      <c r="S714" s="452"/>
      <c r="T714" s="179"/>
      <c r="U714" s="179"/>
      <c r="V714" s="179"/>
      <c r="W714" s="179">
        <v>-705.18</v>
      </c>
      <c r="X714" s="179">
        <v>-705.18</v>
      </c>
      <c r="Y714" s="179">
        <v>-728.6</v>
      </c>
      <c r="Z714" s="179">
        <v>0</v>
      </c>
      <c r="AA714" s="179">
        <v>-728.6</v>
      </c>
      <c r="AB714" s="179">
        <v>-924.11</v>
      </c>
      <c r="AC714" s="181">
        <v>1</v>
      </c>
      <c r="AD714" s="181">
        <v>1</v>
      </c>
      <c r="AE714" s="179">
        <v>1</v>
      </c>
      <c r="AF714" s="179">
        <v>-643.65</v>
      </c>
      <c r="AG714" s="179"/>
      <c r="AH714" s="179"/>
      <c r="AI714" s="181"/>
      <c r="AJ714" s="181"/>
      <c r="AK714" s="181"/>
      <c r="AL714" s="181"/>
    </row>
    <row r="715" spans="1:38" ht="12.75" x14ac:dyDescent="0.2">
      <c r="A715" s="183"/>
      <c r="B715" s="183"/>
      <c r="C715" s="451"/>
      <c r="D715" s="451"/>
      <c r="E715" s="451"/>
      <c r="F715" s="451"/>
      <c r="G715" s="451"/>
      <c r="H715" s="451"/>
      <c r="I715" s="451"/>
      <c r="J715" s="187" t="s">
        <v>1244</v>
      </c>
      <c r="K715" s="179"/>
      <c r="L715" s="179"/>
      <c r="M715" s="179">
        <v>-51.11</v>
      </c>
      <c r="N715" s="179"/>
      <c r="O715" s="179"/>
      <c r="P715" s="452"/>
      <c r="Q715" s="179"/>
      <c r="R715" s="179"/>
      <c r="S715" s="452"/>
      <c r="T715" s="179">
        <v>-694.76</v>
      </c>
      <c r="U715" s="179"/>
      <c r="V715" s="179"/>
      <c r="W715" s="179"/>
      <c r="X715" s="179">
        <v>-705.18</v>
      </c>
      <c r="Y715" s="179"/>
      <c r="Z715" s="179"/>
      <c r="AA715" s="179">
        <v>-728.6</v>
      </c>
      <c r="AB715" s="179">
        <v>-195.51</v>
      </c>
      <c r="AC715" s="181">
        <v>1</v>
      </c>
      <c r="AD715" s="181">
        <v>1</v>
      </c>
      <c r="AE715" s="179">
        <v>3.4409999999999998</v>
      </c>
      <c r="AF715" s="179">
        <v>-51.11</v>
      </c>
      <c r="AG715" s="179"/>
      <c r="AH715" s="179"/>
      <c r="AI715" s="181"/>
      <c r="AJ715" s="181"/>
      <c r="AK715" s="181"/>
      <c r="AL715" s="181"/>
    </row>
    <row r="716" spans="1:38" ht="12.75" customHeight="1" x14ac:dyDescent="0.2">
      <c r="A716" s="182">
        <v>214</v>
      </c>
      <c r="B716" s="183" t="s">
        <v>1186</v>
      </c>
      <c r="C716" s="451" t="s">
        <v>1195</v>
      </c>
      <c r="D716" s="451"/>
      <c r="E716" s="451"/>
      <c r="F716" s="451"/>
      <c r="G716" s="451"/>
      <c r="H716" s="451"/>
      <c r="I716" s="451"/>
      <c r="J716" s="188" t="s">
        <v>102</v>
      </c>
      <c r="K716" s="179">
        <v>-12.51</v>
      </c>
      <c r="L716" s="179">
        <v>-7.83</v>
      </c>
      <c r="M716" s="179">
        <v>-232.68</v>
      </c>
      <c r="N716" s="179">
        <v>-76.86</v>
      </c>
      <c r="O716" s="179">
        <v>-4.4400000000000004</v>
      </c>
      <c r="P716" s="452">
        <v>-518.38</v>
      </c>
      <c r="Q716" s="179">
        <v>-43.87</v>
      </c>
      <c r="R716" s="179"/>
      <c r="S716" s="452"/>
      <c r="T716" s="179"/>
      <c r="U716" s="179"/>
      <c r="V716" s="179"/>
      <c r="W716" s="179">
        <v>-570</v>
      </c>
      <c r="X716" s="179">
        <v>-566.04</v>
      </c>
      <c r="Y716" s="179">
        <v>-584.84</v>
      </c>
      <c r="Z716" s="179">
        <v>0</v>
      </c>
      <c r="AA716" s="179">
        <v>-584.84</v>
      </c>
      <c r="AB716" s="179">
        <v>-743</v>
      </c>
      <c r="AC716" s="181">
        <v>1</v>
      </c>
      <c r="AD716" s="181">
        <v>1</v>
      </c>
      <c r="AE716" s="179">
        <v>1</v>
      </c>
      <c r="AF716" s="179">
        <v>-232.68</v>
      </c>
      <c r="AG716" s="179"/>
      <c r="AH716" s="179"/>
      <c r="AI716" s="181"/>
      <c r="AJ716" s="181"/>
      <c r="AK716" s="181"/>
      <c r="AL716" s="181"/>
    </row>
    <row r="717" spans="1:38" ht="12.75" x14ac:dyDescent="0.2">
      <c r="A717" s="183"/>
      <c r="B717" s="183"/>
      <c r="C717" s="451"/>
      <c r="D717" s="451"/>
      <c r="E717" s="451"/>
      <c r="F717" s="451"/>
      <c r="G717" s="451"/>
      <c r="H717" s="451"/>
      <c r="I717" s="451"/>
      <c r="J717" s="187" t="s">
        <v>1243</v>
      </c>
      <c r="K717" s="179">
        <v>-127.19</v>
      </c>
      <c r="L717" s="179">
        <v>-1.83</v>
      </c>
      <c r="M717" s="179">
        <v>-13.17</v>
      </c>
      <c r="N717" s="179">
        <v>-52.3</v>
      </c>
      <c r="O717" s="179">
        <v>-3.91</v>
      </c>
      <c r="P717" s="452"/>
      <c r="Q717" s="179"/>
      <c r="R717" s="179"/>
      <c r="S717" s="452"/>
      <c r="T717" s="179">
        <v>-562.25</v>
      </c>
      <c r="U717" s="179">
        <v>0.68</v>
      </c>
      <c r="V717" s="179"/>
      <c r="W717" s="179"/>
      <c r="X717" s="179">
        <v>-570</v>
      </c>
      <c r="Y717" s="179"/>
      <c r="Z717" s="179"/>
      <c r="AA717" s="179">
        <v>-588.93000000000006</v>
      </c>
      <c r="AB717" s="179">
        <v>-154.06999999999994</v>
      </c>
      <c r="AC717" s="181">
        <v>1</v>
      </c>
      <c r="AD717" s="181">
        <v>1</v>
      </c>
      <c r="AE717" s="179">
        <v>3.4409999999999998</v>
      </c>
      <c r="AF717" s="179">
        <v>-13.17</v>
      </c>
      <c r="AG717" s="179"/>
      <c r="AH717" s="179"/>
      <c r="AI717" s="181"/>
      <c r="AJ717" s="181"/>
      <c r="AK717" s="181"/>
      <c r="AL717" s="181"/>
    </row>
    <row r="718" spans="1:38" ht="12.75" customHeight="1" x14ac:dyDescent="0.2">
      <c r="A718" s="182">
        <v>215</v>
      </c>
      <c r="B718" s="183" t="s">
        <v>1186</v>
      </c>
      <c r="C718" s="451" t="s">
        <v>1197</v>
      </c>
      <c r="D718" s="451"/>
      <c r="E718" s="451"/>
      <c r="F718" s="451"/>
      <c r="G718" s="451"/>
      <c r="H718" s="451"/>
      <c r="I718" s="451"/>
      <c r="J718" s="188" t="s">
        <v>102</v>
      </c>
      <c r="K718" s="179"/>
      <c r="L718" s="179"/>
      <c r="M718" s="179">
        <v>-637.41999999999996</v>
      </c>
      <c r="N718" s="179"/>
      <c r="O718" s="179"/>
      <c r="P718" s="452">
        <v>-688</v>
      </c>
      <c r="Q718" s="179"/>
      <c r="R718" s="179"/>
      <c r="S718" s="452"/>
      <c r="T718" s="179"/>
      <c r="U718" s="179"/>
      <c r="V718" s="179"/>
      <c r="W718" s="179">
        <v>-698.32</v>
      </c>
      <c r="X718" s="179">
        <v>-698.32</v>
      </c>
      <c r="Y718" s="179">
        <v>-721.51</v>
      </c>
      <c r="Z718" s="179">
        <v>0</v>
      </c>
      <c r="AA718" s="179">
        <v>-721.51</v>
      </c>
      <c r="AB718" s="179">
        <v>-915.11</v>
      </c>
      <c r="AC718" s="181">
        <v>1</v>
      </c>
      <c r="AD718" s="181">
        <v>1</v>
      </c>
      <c r="AE718" s="179">
        <v>1</v>
      </c>
      <c r="AF718" s="179">
        <v>-637.41999999999996</v>
      </c>
      <c r="AG718" s="179"/>
      <c r="AH718" s="179"/>
      <c r="AI718" s="181"/>
      <c r="AJ718" s="181"/>
      <c r="AK718" s="181"/>
      <c r="AL718" s="181"/>
    </row>
    <row r="719" spans="1:38" ht="12.75" x14ac:dyDescent="0.2">
      <c r="A719" s="183"/>
      <c r="B719" s="183"/>
      <c r="C719" s="451"/>
      <c r="D719" s="451"/>
      <c r="E719" s="451"/>
      <c r="F719" s="451"/>
      <c r="G719" s="451"/>
      <c r="H719" s="451"/>
      <c r="I719" s="451"/>
      <c r="J719" s="187" t="s">
        <v>1245</v>
      </c>
      <c r="K719" s="179"/>
      <c r="L719" s="179"/>
      <c r="M719" s="179">
        <v>-50.58</v>
      </c>
      <c r="N719" s="179"/>
      <c r="O719" s="179"/>
      <c r="P719" s="452"/>
      <c r="Q719" s="179"/>
      <c r="R719" s="179"/>
      <c r="S719" s="452"/>
      <c r="T719" s="179">
        <v>-688</v>
      </c>
      <c r="U719" s="179"/>
      <c r="V719" s="179"/>
      <c r="W719" s="179"/>
      <c r="X719" s="179">
        <v>-698.32</v>
      </c>
      <c r="Y719" s="179"/>
      <c r="Z719" s="179"/>
      <c r="AA719" s="179">
        <v>-721.51</v>
      </c>
      <c r="AB719" s="179">
        <v>-193.60000000000002</v>
      </c>
      <c r="AC719" s="181">
        <v>1</v>
      </c>
      <c r="AD719" s="181">
        <v>1</v>
      </c>
      <c r="AE719" s="179">
        <v>3.4409999999999998</v>
      </c>
      <c r="AF719" s="179">
        <v>-50.58</v>
      </c>
      <c r="AG719" s="179"/>
      <c r="AH719" s="179"/>
      <c r="AI719" s="181"/>
      <c r="AJ719" s="181"/>
      <c r="AK719" s="181"/>
      <c r="AL719" s="181"/>
    </row>
    <row r="720" spans="1:38" ht="12.75" customHeight="1" x14ac:dyDescent="0.2">
      <c r="A720" s="182">
        <v>216</v>
      </c>
      <c r="B720" s="183" t="s">
        <v>1186</v>
      </c>
      <c r="C720" s="451" t="s">
        <v>1198</v>
      </c>
      <c r="D720" s="451"/>
      <c r="E720" s="451"/>
      <c r="F720" s="451"/>
      <c r="G720" s="451"/>
      <c r="H720" s="451"/>
      <c r="I720" s="451"/>
      <c r="J720" s="188" t="s">
        <v>102</v>
      </c>
      <c r="K720" s="179"/>
      <c r="L720" s="179"/>
      <c r="M720" s="179">
        <v>472.34</v>
      </c>
      <c r="N720" s="179"/>
      <c r="O720" s="179"/>
      <c r="P720" s="452">
        <v>509.84</v>
      </c>
      <c r="Q720" s="179"/>
      <c r="R720" s="179"/>
      <c r="S720" s="452"/>
      <c r="T720" s="179"/>
      <c r="U720" s="179"/>
      <c r="V720" s="179"/>
      <c r="W720" s="179">
        <v>517.49</v>
      </c>
      <c r="X720" s="179">
        <v>517.49</v>
      </c>
      <c r="Y720" s="179">
        <v>534.66999999999996</v>
      </c>
      <c r="Z720" s="179">
        <v>0</v>
      </c>
      <c r="AA720" s="179">
        <v>534.66999999999996</v>
      </c>
      <c r="AB720" s="179">
        <v>678.14</v>
      </c>
      <c r="AC720" s="181">
        <v>1</v>
      </c>
      <c r="AD720" s="181">
        <v>1</v>
      </c>
      <c r="AE720" s="179">
        <v>1</v>
      </c>
      <c r="AF720" s="179">
        <v>472.34</v>
      </c>
      <c r="AG720" s="179"/>
      <c r="AH720" s="179"/>
      <c r="AI720" s="181"/>
      <c r="AJ720" s="181"/>
      <c r="AK720" s="181"/>
      <c r="AL720" s="181"/>
    </row>
    <row r="721" spans="1:38" ht="12.75" x14ac:dyDescent="0.2">
      <c r="A721" s="183"/>
      <c r="B721" s="183"/>
      <c r="C721" s="451"/>
      <c r="D721" s="451"/>
      <c r="E721" s="451"/>
      <c r="F721" s="451"/>
      <c r="G721" s="451"/>
      <c r="H721" s="451"/>
      <c r="I721" s="451"/>
      <c r="J721" s="187" t="s">
        <v>1246</v>
      </c>
      <c r="K721" s="179"/>
      <c r="L721" s="179"/>
      <c r="M721" s="179">
        <v>37.5</v>
      </c>
      <c r="N721" s="179"/>
      <c r="O721" s="179"/>
      <c r="P721" s="452"/>
      <c r="Q721" s="179"/>
      <c r="R721" s="179"/>
      <c r="S721" s="452"/>
      <c r="T721" s="179">
        <v>509.84</v>
      </c>
      <c r="U721" s="179"/>
      <c r="V721" s="179"/>
      <c r="W721" s="179"/>
      <c r="X721" s="179">
        <v>517.49</v>
      </c>
      <c r="Y721" s="179"/>
      <c r="Z721" s="179"/>
      <c r="AA721" s="179">
        <v>534.66999999999996</v>
      </c>
      <c r="AB721" s="179">
        <v>143.47000000000003</v>
      </c>
      <c r="AC721" s="181">
        <v>1</v>
      </c>
      <c r="AD721" s="181">
        <v>1</v>
      </c>
      <c r="AE721" s="179">
        <v>3.4409999999999998</v>
      </c>
      <c r="AF721" s="179">
        <v>37.5</v>
      </c>
      <c r="AG721" s="179"/>
      <c r="AH721" s="179"/>
      <c r="AI721" s="181"/>
      <c r="AJ721" s="181"/>
      <c r="AK721" s="181"/>
      <c r="AL721" s="181"/>
    </row>
    <row r="722" spans="1:38" ht="12.75" customHeight="1" x14ac:dyDescent="0.2">
      <c r="A722" s="182">
        <v>217</v>
      </c>
      <c r="B722" s="183" t="s">
        <v>1186</v>
      </c>
      <c r="C722" s="451" t="s">
        <v>1199</v>
      </c>
      <c r="D722" s="451"/>
      <c r="E722" s="451"/>
      <c r="F722" s="451"/>
      <c r="G722" s="451"/>
      <c r="H722" s="451"/>
      <c r="I722" s="451"/>
      <c r="J722" s="186" t="s">
        <v>399</v>
      </c>
      <c r="K722" s="179">
        <v>-27.87</v>
      </c>
      <c r="L722" s="179">
        <v>-540.72</v>
      </c>
      <c r="M722" s="179"/>
      <c r="N722" s="179">
        <v>-232.22</v>
      </c>
      <c r="O722" s="179">
        <v>-10.16</v>
      </c>
      <c r="P722" s="452">
        <v>-1203.7</v>
      </c>
      <c r="Q722" s="179">
        <v>-100.4</v>
      </c>
      <c r="R722" s="179"/>
      <c r="S722" s="452"/>
      <c r="T722" s="179"/>
      <c r="U722" s="179"/>
      <c r="V722" s="179"/>
      <c r="W722" s="179">
        <v>-1322.11</v>
      </c>
      <c r="X722" s="179">
        <v>-1313.04</v>
      </c>
      <c r="Y722" s="179">
        <v>-1356.64</v>
      </c>
      <c r="Z722" s="179">
        <v>0</v>
      </c>
      <c r="AA722" s="179">
        <v>-1356.64</v>
      </c>
      <c r="AB722" s="179">
        <v>-1723.47</v>
      </c>
      <c r="AC722" s="181">
        <v>1</v>
      </c>
      <c r="AD722" s="181">
        <v>1</v>
      </c>
      <c r="AE722" s="179">
        <v>1</v>
      </c>
      <c r="AF722" s="179"/>
      <c r="AG722" s="179"/>
      <c r="AH722" s="179"/>
      <c r="AI722" s="181"/>
      <c r="AJ722" s="181"/>
      <c r="AK722" s="181"/>
      <c r="AL722" s="181"/>
    </row>
    <row r="723" spans="1:38" ht="12.75" x14ac:dyDescent="0.2">
      <c r="A723" s="183"/>
      <c r="B723" s="183"/>
      <c r="C723" s="451"/>
      <c r="D723" s="451"/>
      <c r="E723" s="451"/>
      <c r="F723" s="451"/>
      <c r="G723" s="451"/>
      <c r="H723" s="451"/>
      <c r="I723" s="451"/>
      <c r="J723" s="187" t="s">
        <v>1247</v>
      </c>
      <c r="K723" s="179">
        <v>-202.74</v>
      </c>
      <c r="L723" s="179">
        <v>-92.56</v>
      </c>
      <c r="M723" s="179"/>
      <c r="N723" s="179">
        <v>-208.92</v>
      </c>
      <c r="O723" s="179">
        <v>-8.94</v>
      </c>
      <c r="P723" s="452"/>
      <c r="Q723" s="179"/>
      <c r="R723" s="179"/>
      <c r="S723" s="452"/>
      <c r="T723" s="179">
        <v>-1304.1000000000001</v>
      </c>
      <c r="U723" s="179">
        <v>1.55</v>
      </c>
      <c r="V723" s="179"/>
      <c r="W723" s="179"/>
      <c r="X723" s="179">
        <v>-1322.11</v>
      </c>
      <c r="Y723" s="179"/>
      <c r="Z723" s="179"/>
      <c r="AA723" s="179">
        <v>-1366.01</v>
      </c>
      <c r="AB723" s="179">
        <v>-357.46000000000004</v>
      </c>
      <c r="AC723" s="181">
        <v>1</v>
      </c>
      <c r="AD723" s="181">
        <v>1</v>
      </c>
      <c r="AE723" s="179">
        <v>3.4409999999999998</v>
      </c>
      <c r="AF723" s="179"/>
      <c r="AG723" s="179"/>
      <c r="AH723" s="179"/>
      <c r="AI723" s="181"/>
      <c r="AJ723" s="181"/>
      <c r="AK723" s="181"/>
      <c r="AL723" s="181"/>
    </row>
    <row r="724" spans="1:38" ht="12.75" customHeight="1" x14ac:dyDescent="0.2">
      <c r="A724" s="182">
        <v>218</v>
      </c>
      <c r="B724" s="183" t="s">
        <v>1186</v>
      </c>
      <c r="C724" s="451" t="s">
        <v>1201</v>
      </c>
      <c r="D724" s="451"/>
      <c r="E724" s="451"/>
      <c r="F724" s="451"/>
      <c r="G724" s="451"/>
      <c r="H724" s="451"/>
      <c r="I724" s="451"/>
      <c r="J724" s="188" t="s">
        <v>102</v>
      </c>
      <c r="K724" s="179"/>
      <c r="L724" s="179"/>
      <c r="M724" s="179">
        <v>-253.21</v>
      </c>
      <c r="N724" s="179"/>
      <c r="O724" s="179"/>
      <c r="P724" s="452">
        <v>-273.31</v>
      </c>
      <c r="Q724" s="179"/>
      <c r="R724" s="179"/>
      <c r="S724" s="452"/>
      <c r="T724" s="179"/>
      <c r="U724" s="179"/>
      <c r="V724" s="179"/>
      <c r="W724" s="179">
        <v>-277.41000000000003</v>
      </c>
      <c r="X724" s="179">
        <v>-277.41000000000003</v>
      </c>
      <c r="Y724" s="179">
        <v>-286.62</v>
      </c>
      <c r="Z724" s="179">
        <v>0</v>
      </c>
      <c r="AA724" s="179">
        <v>-286.62</v>
      </c>
      <c r="AB724" s="179">
        <v>-363.54</v>
      </c>
      <c r="AC724" s="181">
        <v>1</v>
      </c>
      <c r="AD724" s="181">
        <v>1</v>
      </c>
      <c r="AE724" s="179">
        <v>1</v>
      </c>
      <c r="AF724" s="179">
        <v>-253.21</v>
      </c>
      <c r="AG724" s="179"/>
      <c r="AH724" s="179"/>
      <c r="AI724" s="181"/>
      <c r="AJ724" s="181"/>
      <c r="AK724" s="181"/>
      <c r="AL724" s="181"/>
    </row>
    <row r="725" spans="1:38" ht="12.75" x14ac:dyDescent="0.2">
      <c r="A725" s="183"/>
      <c r="B725" s="183"/>
      <c r="C725" s="451"/>
      <c r="D725" s="451"/>
      <c r="E725" s="451"/>
      <c r="F725" s="451"/>
      <c r="G725" s="451"/>
      <c r="H725" s="451"/>
      <c r="I725" s="451"/>
      <c r="J725" s="187" t="s">
        <v>1244</v>
      </c>
      <c r="K725" s="179"/>
      <c r="L725" s="179"/>
      <c r="M725" s="179">
        <v>-20.100000000000001</v>
      </c>
      <c r="N725" s="179"/>
      <c r="O725" s="179"/>
      <c r="P725" s="452"/>
      <c r="Q725" s="179"/>
      <c r="R725" s="179"/>
      <c r="S725" s="452"/>
      <c r="T725" s="179">
        <v>-273.31</v>
      </c>
      <c r="U725" s="179"/>
      <c r="V725" s="179"/>
      <c r="W725" s="179"/>
      <c r="X725" s="179">
        <v>-277.41000000000003</v>
      </c>
      <c r="Y725" s="179"/>
      <c r="Z725" s="179"/>
      <c r="AA725" s="179">
        <v>-286.62</v>
      </c>
      <c r="AB725" s="179">
        <v>-76.920000000000016</v>
      </c>
      <c r="AC725" s="181">
        <v>1</v>
      </c>
      <c r="AD725" s="181">
        <v>1</v>
      </c>
      <c r="AE725" s="179">
        <v>3.4409999999999998</v>
      </c>
      <c r="AF725" s="179">
        <v>-20.100000000000001</v>
      </c>
      <c r="AG725" s="179"/>
      <c r="AH725" s="179"/>
      <c r="AI725" s="181"/>
      <c r="AJ725" s="181"/>
      <c r="AK725" s="181"/>
      <c r="AL725" s="181"/>
    </row>
    <row r="726" spans="1:38" ht="12.75" customHeight="1" x14ac:dyDescent="0.2">
      <c r="A726" s="182">
        <v>219</v>
      </c>
      <c r="B726" s="183" t="s">
        <v>1186</v>
      </c>
      <c r="C726" s="451" t="s">
        <v>1203</v>
      </c>
      <c r="D726" s="451"/>
      <c r="E726" s="451"/>
      <c r="F726" s="451"/>
      <c r="G726" s="451"/>
      <c r="H726" s="451"/>
      <c r="I726" s="451"/>
      <c r="J726" s="188" t="s">
        <v>169</v>
      </c>
      <c r="K726" s="179"/>
      <c r="L726" s="179"/>
      <c r="M726" s="179">
        <v>-5890.15</v>
      </c>
      <c r="N726" s="179"/>
      <c r="O726" s="179"/>
      <c r="P726" s="452">
        <v>-6357.86</v>
      </c>
      <c r="Q726" s="179"/>
      <c r="R726" s="179"/>
      <c r="S726" s="452"/>
      <c r="T726" s="179"/>
      <c r="U726" s="179"/>
      <c r="V726" s="179"/>
      <c r="W726" s="179">
        <v>-6453.23</v>
      </c>
      <c r="X726" s="179">
        <v>-6453.23</v>
      </c>
      <c r="Y726" s="179">
        <v>-6667.51</v>
      </c>
      <c r="Z726" s="179">
        <v>0</v>
      </c>
      <c r="AA726" s="179">
        <v>-6667.51</v>
      </c>
      <c r="AB726" s="179">
        <v>-8456.61</v>
      </c>
      <c r="AC726" s="181">
        <v>1</v>
      </c>
      <c r="AD726" s="181">
        <v>1</v>
      </c>
      <c r="AE726" s="179">
        <v>1</v>
      </c>
      <c r="AF726" s="179">
        <v>-5890.15</v>
      </c>
      <c r="AG726" s="179"/>
      <c r="AH726" s="179"/>
      <c r="AI726" s="181"/>
      <c r="AJ726" s="181"/>
      <c r="AK726" s="181"/>
      <c r="AL726" s="181"/>
    </row>
    <row r="727" spans="1:38" ht="12.75" x14ac:dyDescent="0.2">
      <c r="A727" s="183"/>
      <c r="B727" s="183"/>
      <c r="C727" s="451"/>
      <c r="D727" s="451"/>
      <c r="E727" s="451"/>
      <c r="F727" s="451"/>
      <c r="G727" s="451"/>
      <c r="H727" s="451"/>
      <c r="I727" s="451"/>
      <c r="J727" s="187" t="s">
        <v>1248</v>
      </c>
      <c r="K727" s="179"/>
      <c r="L727" s="179"/>
      <c r="M727" s="179">
        <v>-467.71</v>
      </c>
      <c r="N727" s="179"/>
      <c r="O727" s="179"/>
      <c r="P727" s="452"/>
      <c r="Q727" s="179"/>
      <c r="R727" s="179"/>
      <c r="S727" s="452"/>
      <c r="T727" s="179">
        <v>-6357.86</v>
      </c>
      <c r="U727" s="179"/>
      <c r="V727" s="179"/>
      <c r="W727" s="179"/>
      <c r="X727" s="179">
        <v>-6453.23</v>
      </c>
      <c r="Y727" s="179"/>
      <c r="Z727" s="179"/>
      <c r="AA727" s="179">
        <v>-6667.51</v>
      </c>
      <c r="AB727" s="179">
        <v>-1789.1000000000004</v>
      </c>
      <c r="AC727" s="181">
        <v>1</v>
      </c>
      <c r="AD727" s="181">
        <v>1</v>
      </c>
      <c r="AE727" s="179">
        <v>3.4409999999999998</v>
      </c>
      <c r="AF727" s="179">
        <v>-467.71</v>
      </c>
      <c r="AG727" s="179"/>
      <c r="AH727" s="179"/>
      <c r="AI727" s="181"/>
      <c r="AJ727" s="181"/>
      <c r="AK727" s="181"/>
      <c r="AL727" s="181"/>
    </row>
    <row r="728" spans="1:38" ht="12.75" customHeight="1" x14ac:dyDescent="0.2">
      <c r="A728" s="182">
        <v>220</v>
      </c>
      <c r="B728" s="183" t="s">
        <v>1186</v>
      </c>
      <c r="C728" s="451" t="s">
        <v>1203</v>
      </c>
      <c r="D728" s="451"/>
      <c r="E728" s="451"/>
      <c r="F728" s="451"/>
      <c r="G728" s="451"/>
      <c r="H728" s="451"/>
      <c r="I728" s="451"/>
      <c r="J728" s="188" t="s">
        <v>169</v>
      </c>
      <c r="K728" s="179"/>
      <c r="L728" s="179"/>
      <c r="M728" s="179">
        <v>11613.91</v>
      </c>
      <c r="N728" s="179"/>
      <c r="O728" s="179"/>
      <c r="P728" s="452">
        <v>12535.76</v>
      </c>
      <c r="Q728" s="179"/>
      <c r="R728" s="179"/>
      <c r="S728" s="452"/>
      <c r="T728" s="179"/>
      <c r="U728" s="179"/>
      <c r="V728" s="179"/>
      <c r="W728" s="179">
        <v>12723.8</v>
      </c>
      <c r="X728" s="179">
        <v>12723.8</v>
      </c>
      <c r="Y728" s="179">
        <v>13146.3</v>
      </c>
      <c r="Z728" s="179">
        <v>0</v>
      </c>
      <c r="AA728" s="179">
        <v>13146.3</v>
      </c>
      <c r="AB728" s="179">
        <v>16673.87</v>
      </c>
      <c r="AC728" s="181">
        <v>1</v>
      </c>
      <c r="AD728" s="181">
        <v>1</v>
      </c>
      <c r="AE728" s="179">
        <v>1</v>
      </c>
      <c r="AF728" s="179">
        <v>11613.91</v>
      </c>
      <c r="AG728" s="179"/>
      <c r="AH728" s="179"/>
      <c r="AI728" s="181"/>
      <c r="AJ728" s="181"/>
      <c r="AK728" s="181"/>
      <c r="AL728" s="181"/>
    </row>
    <row r="729" spans="1:38" ht="12.75" x14ac:dyDescent="0.2">
      <c r="A729" s="183"/>
      <c r="B729" s="183"/>
      <c r="C729" s="451"/>
      <c r="D729" s="451"/>
      <c r="E729" s="451"/>
      <c r="F729" s="451"/>
      <c r="G729" s="451"/>
      <c r="H729" s="451"/>
      <c r="I729" s="451"/>
      <c r="J729" s="187" t="s">
        <v>1249</v>
      </c>
      <c r="K729" s="179"/>
      <c r="L729" s="179"/>
      <c r="M729" s="179">
        <v>921.85</v>
      </c>
      <c r="N729" s="179"/>
      <c r="O729" s="179"/>
      <c r="P729" s="452"/>
      <c r="Q729" s="179"/>
      <c r="R729" s="179"/>
      <c r="S729" s="452"/>
      <c r="T729" s="179">
        <v>12535.76</v>
      </c>
      <c r="U729" s="179"/>
      <c r="V729" s="179"/>
      <c r="W729" s="179"/>
      <c r="X729" s="179">
        <v>12723.8</v>
      </c>
      <c r="Y729" s="179"/>
      <c r="Z729" s="179"/>
      <c r="AA729" s="179">
        <v>13146.3</v>
      </c>
      <c r="AB729" s="179">
        <v>3527.5699999999997</v>
      </c>
      <c r="AC729" s="181">
        <v>1</v>
      </c>
      <c r="AD729" s="181">
        <v>1</v>
      </c>
      <c r="AE729" s="179">
        <v>3.4409999999999998</v>
      </c>
      <c r="AF729" s="179">
        <v>921.85</v>
      </c>
      <c r="AG729" s="179"/>
      <c r="AH729" s="179"/>
      <c r="AI729" s="181"/>
      <c r="AJ729" s="181"/>
      <c r="AK729" s="181"/>
      <c r="AL729" s="181"/>
    </row>
    <row r="730" spans="1:38" ht="12.75" customHeight="1" x14ac:dyDescent="0.2">
      <c r="A730" s="182">
        <v>221</v>
      </c>
      <c r="B730" s="183" t="s">
        <v>1186</v>
      </c>
      <c r="C730" s="451" t="s">
        <v>1204</v>
      </c>
      <c r="D730" s="451"/>
      <c r="E730" s="451"/>
      <c r="F730" s="451"/>
      <c r="G730" s="451"/>
      <c r="H730" s="451"/>
      <c r="I730" s="451"/>
      <c r="J730" s="188" t="s">
        <v>169</v>
      </c>
      <c r="K730" s="179"/>
      <c r="L730" s="179"/>
      <c r="M730" s="179">
        <v>-5900.78</v>
      </c>
      <c r="N730" s="179"/>
      <c r="O730" s="179"/>
      <c r="P730" s="452">
        <v>-6369.3</v>
      </c>
      <c r="Q730" s="179"/>
      <c r="R730" s="179"/>
      <c r="S730" s="452"/>
      <c r="T730" s="179"/>
      <c r="U730" s="179"/>
      <c r="V730" s="179"/>
      <c r="W730" s="179">
        <v>-6464.84</v>
      </c>
      <c r="X730" s="179">
        <v>-6464.84</v>
      </c>
      <c r="Y730" s="179">
        <v>-6679.51</v>
      </c>
      <c r="Z730" s="179">
        <v>0</v>
      </c>
      <c r="AA730" s="179">
        <v>-6679.51</v>
      </c>
      <c r="AB730" s="179">
        <v>-8471.84</v>
      </c>
      <c r="AC730" s="181">
        <v>1</v>
      </c>
      <c r="AD730" s="181">
        <v>1</v>
      </c>
      <c r="AE730" s="179">
        <v>1</v>
      </c>
      <c r="AF730" s="179">
        <v>-5900.78</v>
      </c>
      <c r="AG730" s="179"/>
      <c r="AH730" s="179"/>
      <c r="AI730" s="181"/>
      <c r="AJ730" s="181"/>
      <c r="AK730" s="181"/>
      <c r="AL730" s="181"/>
    </row>
    <row r="731" spans="1:38" ht="12.75" x14ac:dyDescent="0.2">
      <c r="A731" s="183"/>
      <c r="B731" s="183"/>
      <c r="C731" s="451"/>
      <c r="D731" s="451"/>
      <c r="E731" s="451"/>
      <c r="F731" s="451"/>
      <c r="G731" s="451"/>
      <c r="H731" s="451"/>
      <c r="I731" s="451"/>
      <c r="J731" s="187" t="s">
        <v>1248</v>
      </c>
      <c r="K731" s="179"/>
      <c r="L731" s="179"/>
      <c r="M731" s="179">
        <v>-468.52</v>
      </c>
      <c r="N731" s="179"/>
      <c r="O731" s="179"/>
      <c r="P731" s="452"/>
      <c r="Q731" s="179"/>
      <c r="R731" s="179"/>
      <c r="S731" s="452"/>
      <c r="T731" s="179">
        <v>-6369.3</v>
      </c>
      <c r="U731" s="179"/>
      <c r="V731" s="179"/>
      <c r="W731" s="179"/>
      <c r="X731" s="179">
        <v>-6464.84</v>
      </c>
      <c r="Y731" s="179"/>
      <c r="Z731" s="179"/>
      <c r="AA731" s="179">
        <v>-6679.51</v>
      </c>
      <c r="AB731" s="179">
        <v>-1792.33</v>
      </c>
      <c r="AC731" s="181">
        <v>1</v>
      </c>
      <c r="AD731" s="181">
        <v>1</v>
      </c>
      <c r="AE731" s="179">
        <v>3.4409999999999998</v>
      </c>
      <c r="AF731" s="179">
        <v>-468.52</v>
      </c>
      <c r="AG731" s="179"/>
      <c r="AH731" s="179"/>
      <c r="AI731" s="181"/>
      <c r="AJ731" s="181"/>
      <c r="AK731" s="181"/>
      <c r="AL731" s="181"/>
    </row>
    <row r="732" spans="1:38" ht="12.75" customHeight="1" x14ac:dyDescent="0.2">
      <c r="A732" s="182">
        <v>222</v>
      </c>
      <c r="B732" s="183" t="s">
        <v>1186</v>
      </c>
      <c r="C732" s="451" t="s">
        <v>1204</v>
      </c>
      <c r="D732" s="451"/>
      <c r="E732" s="451"/>
      <c r="F732" s="451"/>
      <c r="G732" s="451"/>
      <c r="H732" s="451"/>
      <c r="I732" s="451"/>
      <c r="J732" s="188" t="s">
        <v>169</v>
      </c>
      <c r="K732" s="179"/>
      <c r="L732" s="179"/>
      <c r="M732" s="179">
        <v>1314.65</v>
      </c>
      <c r="N732" s="179"/>
      <c r="O732" s="179"/>
      <c r="P732" s="452">
        <v>1419.02</v>
      </c>
      <c r="Q732" s="179"/>
      <c r="R732" s="179"/>
      <c r="S732" s="452"/>
      <c r="T732" s="179"/>
      <c r="U732" s="179"/>
      <c r="V732" s="179"/>
      <c r="W732" s="179">
        <v>1440.31</v>
      </c>
      <c r="X732" s="179">
        <v>1440.31</v>
      </c>
      <c r="Y732" s="179">
        <v>1488.14</v>
      </c>
      <c r="Z732" s="179">
        <v>0</v>
      </c>
      <c r="AA732" s="179">
        <v>1488.14</v>
      </c>
      <c r="AB732" s="179">
        <v>1887.46</v>
      </c>
      <c r="AC732" s="181">
        <v>1</v>
      </c>
      <c r="AD732" s="181">
        <v>1</v>
      </c>
      <c r="AE732" s="179">
        <v>1</v>
      </c>
      <c r="AF732" s="179">
        <v>1314.65</v>
      </c>
      <c r="AG732" s="179"/>
      <c r="AH732" s="179"/>
      <c r="AI732" s="181"/>
      <c r="AJ732" s="181"/>
      <c r="AK732" s="181"/>
      <c r="AL732" s="181"/>
    </row>
    <row r="733" spans="1:38" ht="12.75" x14ac:dyDescent="0.2">
      <c r="A733" s="183"/>
      <c r="B733" s="183"/>
      <c r="C733" s="451"/>
      <c r="D733" s="451"/>
      <c r="E733" s="451"/>
      <c r="F733" s="451"/>
      <c r="G733" s="451"/>
      <c r="H733" s="451"/>
      <c r="I733" s="451"/>
      <c r="J733" s="187" t="s">
        <v>1250</v>
      </c>
      <c r="K733" s="179"/>
      <c r="L733" s="179"/>
      <c r="M733" s="179">
        <v>104.37</v>
      </c>
      <c r="N733" s="179"/>
      <c r="O733" s="179"/>
      <c r="P733" s="452"/>
      <c r="Q733" s="179"/>
      <c r="R733" s="179"/>
      <c r="S733" s="452"/>
      <c r="T733" s="179">
        <v>1419.02</v>
      </c>
      <c r="U733" s="179"/>
      <c r="V733" s="179"/>
      <c r="W733" s="179"/>
      <c r="X733" s="179">
        <v>1440.31</v>
      </c>
      <c r="Y733" s="179"/>
      <c r="Z733" s="179"/>
      <c r="AA733" s="179">
        <v>1488.14</v>
      </c>
      <c r="AB733" s="179">
        <v>399.31999999999994</v>
      </c>
      <c r="AC733" s="181">
        <v>1</v>
      </c>
      <c r="AD733" s="181">
        <v>1</v>
      </c>
      <c r="AE733" s="179">
        <v>3.4409999999999998</v>
      </c>
      <c r="AF733" s="179">
        <v>104.37</v>
      </c>
      <c r="AG733" s="179"/>
      <c r="AH733" s="179"/>
      <c r="AI733" s="181"/>
      <c r="AJ733" s="181"/>
      <c r="AK733" s="181"/>
      <c r="AL733" s="181"/>
    </row>
    <row r="734" spans="1:38" ht="12.75" customHeight="1" x14ac:dyDescent="0.2">
      <c r="A734" s="182">
        <v>223</v>
      </c>
      <c r="B734" s="183" t="s">
        <v>1186</v>
      </c>
      <c r="C734" s="451" t="s">
        <v>1205</v>
      </c>
      <c r="D734" s="451"/>
      <c r="E734" s="451"/>
      <c r="F734" s="451"/>
      <c r="G734" s="451"/>
      <c r="H734" s="451"/>
      <c r="I734" s="451"/>
      <c r="J734" s="188" t="s">
        <v>169</v>
      </c>
      <c r="K734" s="179"/>
      <c r="L734" s="179"/>
      <c r="M734" s="179">
        <v>-2914.59</v>
      </c>
      <c r="N734" s="179"/>
      <c r="O734" s="179"/>
      <c r="P734" s="452">
        <v>-3146.01</v>
      </c>
      <c r="Q734" s="179"/>
      <c r="R734" s="179"/>
      <c r="S734" s="452"/>
      <c r="T734" s="179"/>
      <c r="U734" s="179"/>
      <c r="V734" s="179"/>
      <c r="W734" s="179">
        <v>-3193.2</v>
      </c>
      <c r="X734" s="179">
        <v>-3193.2</v>
      </c>
      <c r="Y734" s="179">
        <v>-3299.23</v>
      </c>
      <c r="Z734" s="179">
        <v>0</v>
      </c>
      <c r="AA734" s="179">
        <v>-3299.23</v>
      </c>
      <c r="AB734" s="179">
        <v>-4184.5200000000004</v>
      </c>
      <c r="AC734" s="181">
        <v>1</v>
      </c>
      <c r="AD734" s="181">
        <v>1</v>
      </c>
      <c r="AE734" s="179">
        <v>1</v>
      </c>
      <c r="AF734" s="179">
        <v>-2914.59</v>
      </c>
      <c r="AG734" s="179"/>
      <c r="AH734" s="179"/>
      <c r="AI734" s="181"/>
      <c r="AJ734" s="181"/>
      <c r="AK734" s="181"/>
      <c r="AL734" s="181"/>
    </row>
    <row r="735" spans="1:38" ht="12.75" x14ac:dyDescent="0.2">
      <c r="A735" s="183"/>
      <c r="B735" s="183"/>
      <c r="C735" s="451"/>
      <c r="D735" s="451"/>
      <c r="E735" s="451"/>
      <c r="F735" s="451"/>
      <c r="G735" s="451"/>
      <c r="H735" s="451"/>
      <c r="I735" s="451"/>
      <c r="J735" s="187" t="s">
        <v>1244</v>
      </c>
      <c r="K735" s="179"/>
      <c r="L735" s="179"/>
      <c r="M735" s="179">
        <v>-231.42</v>
      </c>
      <c r="N735" s="179"/>
      <c r="O735" s="179"/>
      <c r="P735" s="452"/>
      <c r="Q735" s="179"/>
      <c r="R735" s="179"/>
      <c r="S735" s="452"/>
      <c r="T735" s="179">
        <v>-3146.01</v>
      </c>
      <c r="U735" s="179"/>
      <c r="V735" s="179"/>
      <c r="W735" s="179"/>
      <c r="X735" s="179">
        <v>-3193.2</v>
      </c>
      <c r="Y735" s="179"/>
      <c r="Z735" s="179"/>
      <c r="AA735" s="179">
        <v>-3299.23</v>
      </c>
      <c r="AB735" s="179">
        <v>-885.29000000000042</v>
      </c>
      <c r="AC735" s="181">
        <v>1</v>
      </c>
      <c r="AD735" s="181">
        <v>1</v>
      </c>
      <c r="AE735" s="179">
        <v>3.4409999999999998</v>
      </c>
      <c r="AF735" s="179">
        <v>-231.42</v>
      </c>
      <c r="AG735" s="179"/>
      <c r="AH735" s="179"/>
      <c r="AI735" s="181"/>
      <c r="AJ735" s="181"/>
      <c r="AK735" s="181"/>
      <c r="AL735" s="181"/>
    </row>
    <row r="736" spans="1:38" ht="12.75" customHeight="1" x14ac:dyDescent="0.2">
      <c r="A736" s="182">
        <v>224</v>
      </c>
      <c r="B736" s="183" t="s">
        <v>1186</v>
      </c>
      <c r="C736" s="451" t="s">
        <v>401</v>
      </c>
      <c r="D736" s="451"/>
      <c r="E736" s="451"/>
      <c r="F736" s="451"/>
      <c r="G736" s="451"/>
      <c r="H736" s="451"/>
      <c r="I736" s="451"/>
      <c r="J736" s="188" t="s">
        <v>102</v>
      </c>
      <c r="K736" s="179">
        <v>-3.08</v>
      </c>
      <c r="L736" s="179">
        <v>-0.16</v>
      </c>
      <c r="M736" s="179">
        <v>-5.34</v>
      </c>
      <c r="N736" s="179">
        <v>-17.96</v>
      </c>
      <c r="O736" s="179">
        <v>-1.04</v>
      </c>
      <c r="P736" s="452">
        <v>-68.17</v>
      </c>
      <c r="Q736" s="179">
        <v>-10.25</v>
      </c>
      <c r="R736" s="179"/>
      <c r="S736" s="452"/>
      <c r="T736" s="179"/>
      <c r="U736" s="179"/>
      <c r="V736" s="179"/>
      <c r="W736" s="179">
        <v>-79.44</v>
      </c>
      <c r="X736" s="179">
        <v>-78.510000000000005</v>
      </c>
      <c r="Y736" s="179">
        <v>-81.12</v>
      </c>
      <c r="Z736" s="179">
        <v>0</v>
      </c>
      <c r="AA736" s="179">
        <v>-81.12</v>
      </c>
      <c r="AB736" s="179">
        <v>-103.17</v>
      </c>
      <c r="AC736" s="181">
        <v>1</v>
      </c>
      <c r="AD736" s="181">
        <v>1</v>
      </c>
      <c r="AE736" s="179">
        <v>1</v>
      </c>
      <c r="AF736" s="179">
        <v>-5.34</v>
      </c>
      <c r="AG736" s="179"/>
      <c r="AH736" s="179"/>
      <c r="AI736" s="181"/>
      <c r="AJ736" s="181"/>
      <c r="AK736" s="181"/>
      <c r="AL736" s="181"/>
    </row>
    <row r="737" spans="1:38" ht="12.75" x14ac:dyDescent="0.2">
      <c r="A737" s="183"/>
      <c r="B737" s="183"/>
      <c r="C737" s="451"/>
      <c r="D737" s="451"/>
      <c r="E737" s="451"/>
      <c r="F737" s="451"/>
      <c r="G737" s="451"/>
      <c r="H737" s="451"/>
      <c r="I737" s="451"/>
      <c r="J737" s="187" t="s">
        <v>1243</v>
      </c>
      <c r="K737" s="179">
        <v>-30.15</v>
      </c>
      <c r="L737" s="179"/>
      <c r="M737" s="179">
        <v>-0.39</v>
      </c>
      <c r="N737" s="179">
        <v>-12.22</v>
      </c>
      <c r="O737" s="179">
        <v>-0.91</v>
      </c>
      <c r="P737" s="452"/>
      <c r="Q737" s="179"/>
      <c r="R737" s="179"/>
      <c r="S737" s="452"/>
      <c r="T737" s="179">
        <v>-78.42</v>
      </c>
      <c r="U737" s="179">
        <v>0.16</v>
      </c>
      <c r="V737" s="179"/>
      <c r="W737" s="179"/>
      <c r="X737" s="179">
        <v>-79.44</v>
      </c>
      <c r="Y737" s="179"/>
      <c r="Z737" s="179"/>
      <c r="AA737" s="179">
        <v>-82.08</v>
      </c>
      <c r="AB737" s="179">
        <v>-21.090000000000003</v>
      </c>
      <c r="AC737" s="181">
        <v>1</v>
      </c>
      <c r="AD737" s="181">
        <v>1</v>
      </c>
      <c r="AE737" s="179">
        <v>3.4409999999999998</v>
      </c>
      <c r="AF737" s="179">
        <v>-0.39</v>
      </c>
      <c r="AG737" s="179"/>
      <c r="AH737" s="179"/>
      <c r="AI737" s="181"/>
      <c r="AJ737" s="181"/>
      <c r="AK737" s="181"/>
      <c r="AL737" s="181"/>
    </row>
    <row r="738" spans="1:38" ht="12.75" customHeight="1" x14ac:dyDescent="0.2">
      <c r="A738" s="182">
        <v>225</v>
      </c>
      <c r="B738" s="183" t="s">
        <v>1186</v>
      </c>
      <c r="C738" s="451" t="s">
        <v>1208</v>
      </c>
      <c r="D738" s="451"/>
      <c r="E738" s="451"/>
      <c r="F738" s="451"/>
      <c r="G738" s="451"/>
      <c r="H738" s="451"/>
      <c r="I738" s="451"/>
      <c r="J738" s="188" t="s">
        <v>112</v>
      </c>
      <c r="K738" s="179"/>
      <c r="L738" s="179"/>
      <c r="M738" s="179">
        <v>-192.79</v>
      </c>
      <c r="N738" s="179"/>
      <c r="O738" s="179"/>
      <c r="P738" s="452">
        <v>-203.04</v>
      </c>
      <c r="Q738" s="179"/>
      <c r="R738" s="179"/>
      <c r="S738" s="452"/>
      <c r="T738" s="179"/>
      <c r="U738" s="179"/>
      <c r="V738" s="179"/>
      <c r="W738" s="179">
        <v>-206.09</v>
      </c>
      <c r="X738" s="179">
        <v>-206.09</v>
      </c>
      <c r="Y738" s="179">
        <v>-212.93</v>
      </c>
      <c r="Z738" s="179">
        <v>0</v>
      </c>
      <c r="AA738" s="179">
        <v>-212.93</v>
      </c>
      <c r="AB738" s="179">
        <v>-270.07</v>
      </c>
      <c r="AC738" s="181">
        <v>1</v>
      </c>
      <c r="AD738" s="181">
        <v>1</v>
      </c>
      <c r="AE738" s="179">
        <v>1</v>
      </c>
      <c r="AF738" s="179">
        <v>-192.79</v>
      </c>
      <c r="AG738" s="179"/>
      <c r="AH738" s="179"/>
      <c r="AI738" s="181"/>
      <c r="AJ738" s="181"/>
      <c r="AK738" s="181"/>
      <c r="AL738" s="181"/>
    </row>
    <row r="739" spans="1:38" ht="12.75" x14ac:dyDescent="0.2">
      <c r="A739" s="183"/>
      <c r="B739" s="183"/>
      <c r="C739" s="451"/>
      <c r="D739" s="451"/>
      <c r="E739" s="451"/>
      <c r="F739" s="451"/>
      <c r="G739" s="451"/>
      <c r="H739" s="451"/>
      <c r="I739" s="451"/>
      <c r="J739" s="187" t="s">
        <v>1243</v>
      </c>
      <c r="K739" s="179"/>
      <c r="L739" s="179"/>
      <c r="M739" s="179">
        <v>-10.25</v>
      </c>
      <c r="N739" s="179"/>
      <c r="O739" s="179"/>
      <c r="P739" s="452"/>
      <c r="Q739" s="179"/>
      <c r="R739" s="179"/>
      <c r="S739" s="452"/>
      <c r="T739" s="179">
        <v>-203.04</v>
      </c>
      <c r="U739" s="179"/>
      <c r="V739" s="179"/>
      <c r="W739" s="179"/>
      <c r="X739" s="179">
        <v>-206.09</v>
      </c>
      <c r="Y739" s="179"/>
      <c r="Z739" s="179"/>
      <c r="AA739" s="179">
        <v>-212.93</v>
      </c>
      <c r="AB739" s="179">
        <v>-57.139999999999986</v>
      </c>
      <c r="AC739" s="181">
        <v>1</v>
      </c>
      <c r="AD739" s="181">
        <v>1</v>
      </c>
      <c r="AE739" s="179">
        <v>3.4409999999999998</v>
      </c>
      <c r="AF739" s="179">
        <v>-10.25</v>
      </c>
      <c r="AG739" s="179"/>
      <c r="AH739" s="179"/>
      <c r="AI739" s="181"/>
      <c r="AJ739" s="181"/>
      <c r="AK739" s="181"/>
      <c r="AL739" s="181"/>
    </row>
    <row r="740" spans="1:38" ht="12.75" x14ac:dyDescent="0.2">
      <c r="A740" s="461" t="s">
        <v>1210</v>
      </c>
      <c r="B740" s="461"/>
      <c r="C740" s="462" t="s">
        <v>1211</v>
      </c>
      <c r="D740" s="462"/>
      <c r="E740" s="462"/>
      <c r="F740" s="462"/>
      <c r="G740" s="462"/>
      <c r="H740" s="462"/>
      <c r="I740" s="462"/>
      <c r="J740" s="184"/>
      <c r="K740" s="189">
        <v>-201.24</v>
      </c>
      <c r="L740" s="189">
        <v>-1694.7399999999998</v>
      </c>
      <c r="M740" s="189">
        <v>-10244.139999999992</v>
      </c>
      <c r="N740" s="189">
        <v>-1299.2700000000002</v>
      </c>
      <c r="O740" s="189">
        <v>-68.029999999999987</v>
      </c>
      <c r="P740" s="189">
        <v>-17430.44000000001</v>
      </c>
      <c r="Q740" s="189">
        <v>-672.15999999999985</v>
      </c>
      <c r="R740" s="189">
        <v>0</v>
      </c>
      <c r="S740" s="189">
        <v>0</v>
      </c>
      <c r="T740" s="189">
        <v>0</v>
      </c>
      <c r="U740" s="189">
        <v>0</v>
      </c>
      <c r="V740" s="189">
        <v>0</v>
      </c>
      <c r="W740" s="189">
        <v>-18363.800000000036</v>
      </c>
      <c r="X740" s="185">
        <v>-18303.029999999981</v>
      </c>
      <c r="Y740" s="185">
        <v>-18910.780000000013</v>
      </c>
      <c r="Z740" s="185">
        <v>0</v>
      </c>
      <c r="AA740" s="180">
        <v>-18910.780000000013</v>
      </c>
      <c r="AB740" s="185">
        <v>-23938.690000000017</v>
      </c>
      <c r="AC740" s="180"/>
      <c r="AD740" s="180"/>
      <c r="AE740" s="189"/>
      <c r="AF740" s="189">
        <v>-10244.139999999992</v>
      </c>
      <c r="AG740" s="189">
        <v>0</v>
      </c>
      <c r="AH740" s="189">
        <v>0</v>
      </c>
      <c r="AI740" s="180"/>
      <c r="AJ740" s="180"/>
      <c r="AK740" s="180"/>
    </row>
    <row r="741" spans="1:38" ht="12.75" x14ac:dyDescent="0.2">
      <c r="A741" s="461"/>
      <c r="B741" s="461"/>
      <c r="C741" s="462"/>
      <c r="D741" s="462"/>
      <c r="E741" s="462"/>
      <c r="F741" s="462"/>
      <c r="G741" s="462"/>
      <c r="H741" s="462"/>
      <c r="I741" s="462"/>
      <c r="J741" s="184"/>
      <c r="K741" s="189">
        <v>-1579.1199999999992</v>
      </c>
      <c r="L741" s="189">
        <v>-397.87000000000018</v>
      </c>
      <c r="M741" s="189">
        <v>-1103.5600000000009</v>
      </c>
      <c r="N741" s="189">
        <v>-1381.7100000000005</v>
      </c>
      <c r="O741" s="189">
        <v>-59.869999999999969</v>
      </c>
      <c r="P741" s="189"/>
      <c r="Q741" s="189">
        <v>0</v>
      </c>
      <c r="R741" s="189">
        <v>0</v>
      </c>
      <c r="S741" s="189"/>
      <c r="T741" s="189">
        <v>-18102.599999999984</v>
      </c>
      <c r="U741" s="189">
        <v>10.35</v>
      </c>
      <c r="V741" s="189">
        <v>0</v>
      </c>
      <c r="W741" s="189">
        <v>0</v>
      </c>
      <c r="X741" s="185">
        <v>-18363.800000000036</v>
      </c>
      <c r="Y741" s="185">
        <v>-62.77</v>
      </c>
      <c r="Z741" s="185">
        <v>0</v>
      </c>
      <c r="AA741" s="180">
        <v>-18973.550000000021</v>
      </c>
      <c r="AB741" s="185">
        <v>-4965.1399999999776</v>
      </c>
      <c r="AC741" s="180"/>
      <c r="AD741" s="180"/>
      <c r="AE741" s="189"/>
      <c r="AF741" s="189">
        <v>-1103.5600000000009</v>
      </c>
      <c r="AG741" s="189">
        <v>0</v>
      </c>
      <c r="AH741" s="189">
        <v>0</v>
      </c>
      <c r="AI741" s="180"/>
      <c r="AJ741" s="180"/>
      <c r="AK741" s="180"/>
    </row>
    <row r="742" spans="1:38" ht="12.75" x14ac:dyDescent="0.2">
      <c r="A742" s="182">
        <v>265</v>
      </c>
      <c r="B742" s="183" t="s">
        <v>1212</v>
      </c>
      <c r="C742" s="451" t="s">
        <v>478</v>
      </c>
      <c r="D742" s="451"/>
      <c r="E742" s="451"/>
      <c r="F742" s="451"/>
      <c r="G742" s="451"/>
      <c r="H742" s="451"/>
      <c r="I742" s="451"/>
      <c r="J742" s="188" t="s">
        <v>156</v>
      </c>
      <c r="K742" s="179">
        <v>-0.15</v>
      </c>
      <c r="L742" s="179">
        <v>-1.24</v>
      </c>
      <c r="M742" s="179">
        <v>-68.489999999999995</v>
      </c>
      <c r="N742" s="179">
        <v>-0.99</v>
      </c>
      <c r="O742" s="179">
        <v>-0.05</v>
      </c>
      <c r="P742" s="452">
        <v>-79.290000000000006</v>
      </c>
      <c r="Q742" s="179">
        <v>-0.51</v>
      </c>
      <c r="R742" s="179"/>
      <c r="S742" s="452"/>
      <c r="T742" s="179"/>
      <c r="U742" s="179"/>
      <c r="V742" s="179"/>
      <c r="W742" s="179">
        <v>-80.989999999999995</v>
      </c>
      <c r="X742" s="179">
        <v>-80.94</v>
      </c>
      <c r="Y742" s="179">
        <v>-83.63</v>
      </c>
      <c r="Z742" s="179">
        <v>0</v>
      </c>
      <c r="AA742" s="179">
        <v>-83.63</v>
      </c>
      <c r="AB742" s="179">
        <v>-105.88</v>
      </c>
      <c r="AC742" s="181">
        <v>1</v>
      </c>
      <c r="AD742" s="181">
        <v>1</v>
      </c>
      <c r="AE742" s="179">
        <v>1</v>
      </c>
      <c r="AF742" s="179">
        <v>-68.489999999999995</v>
      </c>
      <c r="AG742" s="179"/>
      <c r="AH742" s="179"/>
      <c r="AI742" s="181"/>
      <c r="AJ742" s="181"/>
      <c r="AK742" s="181"/>
    </row>
    <row r="743" spans="1:38" ht="12.75" x14ac:dyDescent="0.2">
      <c r="A743" s="183"/>
      <c r="B743" s="183"/>
      <c r="C743" s="451"/>
      <c r="D743" s="451"/>
      <c r="E743" s="451"/>
      <c r="F743" s="451"/>
      <c r="G743" s="451"/>
      <c r="H743" s="451"/>
      <c r="I743" s="451"/>
      <c r="J743" s="187" t="s">
        <v>1251</v>
      </c>
      <c r="K743" s="179">
        <v>-1.24</v>
      </c>
      <c r="L743" s="179">
        <v>-0.27</v>
      </c>
      <c r="M743" s="179">
        <v>-6.17</v>
      </c>
      <c r="N743" s="179">
        <v>-1.06</v>
      </c>
      <c r="O743" s="179">
        <v>-0.05</v>
      </c>
      <c r="P743" s="452"/>
      <c r="Q743" s="179"/>
      <c r="R743" s="179"/>
      <c r="S743" s="452"/>
      <c r="T743" s="179">
        <v>-79.800000000000011</v>
      </c>
      <c r="U743" s="179">
        <v>0.01</v>
      </c>
      <c r="V743" s="179"/>
      <c r="W743" s="179"/>
      <c r="X743" s="179">
        <v>-80.989999999999995</v>
      </c>
      <c r="Y743" s="179"/>
      <c r="Z743" s="179"/>
      <c r="AA743" s="179">
        <v>-83.679999999999993</v>
      </c>
      <c r="AB743" s="179">
        <v>-22.200000000000003</v>
      </c>
      <c r="AC743" s="181">
        <v>1</v>
      </c>
      <c r="AD743" s="181">
        <v>1</v>
      </c>
      <c r="AE743" s="179">
        <v>3.4409999999999998</v>
      </c>
      <c r="AF743" s="179">
        <v>-6.17</v>
      </c>
      <c r="AG743" s="179"/>
      <c r="AH743" s="179"/>
      <c r="AI743" s="181"/>
      <c r="AJ743" s="181"/>
      <c r="AK743" s="181"/>
    </row>
    <row r="744" spans="1:38" ht="12.75" x14ac:dyDescent="0.2">
      <c r="A744" s="182">
        <v>266</v>
      </c>
      <c r="B744" s="183" t="s">
        <v>1212</v>
      </c>
      <c r="C744" s="451" t="s">
        <v>1213</v>
      </c>
      <c r="D744" s="451"/>
      <c r="E744" s="451"/>
      <c r="F744" s="451"/>
      <c r="G744" s="451"/>
      <c r="H744" s="451"/>
      <c r="I744" s="451"/>
      <c r="J744" s="188" t="s">
        <v>156</v>
      </c>
      <c r="K744" s="179">
        <v>-20.95</v>
      </c>
      <c r="L744" s="179">
        <v>-199.74</v>
      </c>
      <c r="M744" s="179">
        <v>-1662.2</v>
      </c>
      <c r="N744" s="179">
        <v>-134.12</v>
      </c>
      <c r="O744" s="179">
        <v>-7.02</v>
      </c>
      <c r="P744" s="452">
        <v>-2449.9699999999998</v>
      </c>
      <c r="Q744" s="179">
        <v>-69.39</v>
      </c>
      <c r="R744" s="179"/>
      <c r="S744" s="452"/>
      <c r="T744" s="179"/>
      <c r="U744" s="179"/>
      <c r="V744" s="179"/>
      <c r="W744" s="179">
        <v>-2556.08</v>
      </c>
      <c r="X744" s="179">
        <v>-2549.81</v>
      </c>
      <c r="Y744" s="179">
        <v>-2634.48</v>
      </c>
      <c r="Z744" s="179">
        <v>0</v>
      </c>
      <c r="AA744" s="179">
        <v>-2634.48</v>
      </c>
      <c r="AB744" s="179">
        <v>-3334.92</v>
      </c>
      <c r="AC744" s="181">
        <v>1</v>
      </c>
      <c r="AD744" s="181">
        <v>1</v>
      </c>
      <c r="AE744" s="179">
        <v>1</v>
      </c>
      <c r="AF744" s="179">
        <v>-1662.2</v>
      </c>
      <c r="AG744" s="179"/>
      <c r="AH744" s="179"/>
      <c r="AI744" s="181"/>
      <c r="AJ744" s="181"/>
      <c r="AK744" s="181"/>
    </row>
    <row r="745" spans="1:38" ht="12.75" x14ac:dyDescent="0.2">
      <c r="A745" s="183"/>
      <c r="B745" s="183"/>
      <c r="C745" s="451"/>
      <c r="D745" s="451"/>
      <c r="E745" s="451"/>
      <c r="F745" s="451"/>
      <c r="G745" s="451"/>
      <c r="H745" s="451"/>
      <c r="I745" s="451"/>
      <c r="J745" s="187" t="s">
        <v>1252</v>
      </c>
      <c r="K745" s="179">
        <v>-155.94999999999999</v>
      </c>
      <c r="L745" s="179">
        <v>-48.13</v>
      </c>
      <c r="M745" s="179">
        <v>-142.13</v>
      </c>
      <c r="N745" s="179">
        <v>-142.63</v>
      </c>
      <c r="O745" s="179">
        <v>-6.18</v>
      </c>
      <c r="P745" s="452"/>
      <c r="Q745" s="179"/>
      <c r="R745" s="179"/>
      <c r="S745" s="452"/>
      <c r="T745" s="179">
        <v>-2519.3599999999997</v>
      </c>
      <c r="U745" s="179">
        <v>1.07</v>
      </c>
      <c r="V745" s="179"/>
      <c r="W745" s="179"/>
      <c r="X745" s="179">
        <v>-2556.08</v>
      </c>
      <c r="Y745" s="179"/>
      <c r="Z745" s="179"/>
      <c r="AA745" s="179">
        <v>-2640.96</v>
      </c>
      <c r="AB745" s="179">
        <v>-693.96</v>
      </c>
      <c r="AC745" s="181">
        <v>1</v>
      </c>
      <c r="AD745" s="181">
        <v>1</v>
      </c>
      <c r="AE745" s="179">
        <v>3.4409999999999998</v>
      </c>
      <c r="AF745" s="179">
        <v>-142.13</v>
      </c>
      <c r="AG745" s="179"/>
      <c r="AH745" s="179"/>
      <c r="AI745" s="181"/>
      <c r="AJ745" s="181"/>
      <c r="AK745" s="181"/>
    </row>
    <row r="746" spans="1:38" ht="12.75" x14ac:dyDescent="0.2">
      <c r="A746" s="182">
        <v>267</v>
      </c>
      <c r="B746" s="183" t="s">
        <v>1212</v>
      </c>
      <c r="C746" s="451" t="s">
        <v>1215</v>
      </c>
      <c r="D746" s="451"/>
      <c r="E746" s="451"/>
      <c r="F746" s="451"/>
      <c r="G746" s="451"/>
      <c r="H746" s="451"/>
      <c r="I746" s="451"/>
      <c r="J746" s="188" t="s">
        <v>82</v>
      </c>
      <c r="K746" s="179">
        <v>-62.78</v>
      </c>
      <c r="L746" s="179">
        <v>-288.35000000000002</v>
      </c>
      <c r="M746" s="179">
        <v>-1732.72</v>
      </c>
      <c r="N746" s="179">
        <v>-380.27</v>
      </c>
      <c r="O746" s="179">
        <v>-19.91</v>
      </c>
      <c r="P746" s="452">
        <v>-3465.05</v>
      </c>
      <c r="Q746" s="179">
        <v>-196.73</v>
      </c>
      <c r="R746" s="179"/>
      <c r="S746" s="452"/>
      <c r="T746" s="179"/>
      <c r="U746" s="179"/>
      <c r="V746" s="179"/>
      <c r="W746" s="179">
        <v>-3713.68</v>
      </c>
      <c r="X746" s="179">
        <v>-3695.89</v>
      </c>
      <c r="Y746" s="179">
        <v>-3818.61</v>
      </c>
      <c r="Z746" s="179">
        <v>0</v>
      </c>
      <c r="AA746" s="179">
        <v>-3818.61</v>
      </c>
      <c r="AB746" s="179">
        <v>-4833.8900000000003</v>
      </c>
      <c r="AC746" s="181">
        <v>1</v>
      </c>
      <c r="AD746" s="181">
        <v>1</v>
      </c>
      <c r="AE746" s="179">
        <v>1</v>
      </c>
      <c r="AF746" s="179">
        <v>-1732.72</v>
      </c>
      <c r="AG746" s="179"/>
      <c r="AH746" s="179"/>
      <c r="AI746" s="181"/>
      <c r="AJ746" s="181"/>
      <c r="AK746" s="181"/>
    </row>
    <row r="747" spans="1:38" ht="12.75" x14ac:dyDescent="0.2">
      <c r="A747" s="183"/>
      <c r="B747" s="183"/>
      <c r="C747" s="451"/>
      <c r="D747" s="451"/>
      <c r="E747" s="451"/>
      <c r="F747" s="451"/>
      <c r="G747" s="451"/>
      <c r="H747" s="451"/>
      <c r="I747" s="451"/>
      <c r="J747" s="187" t="s">
        <v>1253</v>
      </c>
      <c r="K747" s="179">
        <v>-485.26</v>
      </c>
      <c r="L747" s="179">
        <v>-93.36</v>
      </c>
      <c r="M747" s="179">
        <v>-136.62</v>
      </c>
      <c r="N747" s="179">
        <v>-404.4</v>
      </c>
      <c r="O747" s="179">
        <v>-17.52</v>
      </c>
      <c r="P747" s="452"/>
      <c r="Q747" s="179"/>
      <c r="R747" s="179"/>
      <c r="S747" s="452"/>
      <c r="T747" s="179">
        <v>-3661.78</v>
      </c>
      <c r="U747" s="179">
        <v>3.03</v>
      </c>
      <c r="V747" s="179"/>
      <c r="W747" s="179"/>
      <c r="X747" s="179">
        <v>-3713.68</v>
      </c>
      <c r="Y747" s="179"/>
      <c r="Z747" s="179"/>
      <c r="AA747" s="179">
        <v>-3836.9900000000002</v>
      </c>
      <c r="AB747" s="179">
        <v>-996.90000000000009</v>
      </c>
      <c r="AC747" s="181">
        <v>1</v>
      </c>
      <c r="AD747" s="181">
        <v>1</v>
      </c>
      <c r="AE747" s="179">
        <v>3.4409999999999998</v>
      </c>
      <c r="AF747" s="179">
        <v>-136.62</v>
      </c>
      <c r="AG747" s="179"/>
      <c r="AH747" s="179"/>
      <c r="AI747" s="181"/>
      <c r="AJ747" s="181"/>
      <c r="AK747" s="181"/>
    </row>
    <row r="748" spans="1:38" ht="12.75" x14ac:dyDescent="0.2">
      <c r="A748" s="182">
        <v>268</v>
      </c>
      <c r="B748" s="183" t="s">
        <v>1212</v>
      </c>
      <c r="C748" s="451" t="s">
        <v>1216</v>
      </c>
      <c r="D748" s="451"/>
      <c r="E748" s="451"/>
      <c r="F748" s="451"/>
      <c r="G748" s="451"/>
      <c r="H748" s="451"/>
      <c r="I748" s="451"/>
      <c r="J748" s="188" t="s">
        <v>82</v>
      </c>
      <c r="K748" s="179">
        <v>-42.38</v>
      </c>
      <c r="L748" s="179">
        <v>-15.61</v>
      </c>
      <c r="M748" s="179">
        <v>-255.83</v>
      </c>
      <c r="N748" s="179">
        <v>-238.51</v>
      </c>
      <c r="O748" s="179">
        <v>-12.49</v>
      </c>
      <c r="P748" s="452">
        <v>-1165.33</v>
      </c>
      <c r="Q748" s="179">
        <v>-123.39</v>
      </c>
      <c r="R748" s="179"/>
      <c r="S748" s="452"/>
      <c r="T748" s="179"/>
      <c r="U748" s="179"/>
      <c r="V748" s="179"/>
      <c r="W748" s="179">
        <v>-1306.1500000000001</v>
      </c>
      <c r="X748" s="179">
        <v>-1295</v>
      </c>
      <c r="Y748" s="179">
        <v>-1338</v>
      </c>
      <c r="Z748" s="179">
        <v>0</v>
      </c>
      <c r="AA748" s="179">
        <v>-1338</v>
      </c>
      <c r="AB748" s="179">
        <v>-1693.74</v>
      </c>
      <c r="AC748" s="181">
        <v>1</v>
      </c>
      <c r="AD748" s="181">
        <v>1</v>
      </c>
      <c r="AE748" s="179">
        <v>1</v>
      </c>
      <c r="AF748" s="179">
        <v>-255.83</v>
      </c>
      <c r="AG748" s="179"/>
      <c r="AH748" s="179"/>
      <c r="AI748" s="181"/>
      <c r="AJ748" s="181"/>
      <c r="AK748" s="181"/>
    </row>
    <row r="749" spans="1:38" ht="12.75" x14ac:dyDescent="0.2">
      <c r="A749" s="183"/>
      <c r="B749" s="183"/>
      <c r="C749" s="451"/>
      <c r="D749" s="451"/>
      <c r="E749" s="451"/>
      <c r="F749" s="451"/>
      <c r="G749" s="451"/>
      <c r="H749" s="451"/>
      <c r="I749" s="451"/>
      <c r="J749" s="187" t="s">
        <v>1254</v>
      </c>
      <c r="K749" s="179">
        <v>-358.45</v>
      </c>
      <c r="L749" s="179">
        <v>-4.47</v>
      </c>
      <c r="M749" s="179">
        <v>-19.809999999999999</v>
      </c>
      <c r="N749" s="179">
        <v>-253.64</v>
      </c>
      <c r="O749" s="179">
        <v>-10.99</v>
      </c>
      <c r="P749" s="452"/>
      <c r="Q749" s="179"/>
      <c r="R749" s="179"/>
      <c r="S749" s="452"/>
      <c r="T749" s="179">
        <v>-1288.72</v>
      </c>
      <c r="U749" s="179">
        <v>1.9</v>
      </c>
      <c r="V749" s="179"/>
      <c r="W749" s="179"/>
      <c r="X749" s="179">
        <v>-1306.1500000000001</v>
      </c>
      <c r="Y749" s="179"/>
      <c r="Z749" s="179"/>
      <c r="AA749" s="179">
        <v>-1349.52</v>
      </c>
      <c r="AB749" s="179">
        <v>-344.22</v>
      </c>
      <c r="AC749" s="181">
        <v>1</v>
      </c>
      <c r="AD749" s="181">
        <v>1</v>
      </c>
      <c r="AE749" s="179">
        <v>3.4409999999999998</v>
      </c>
      <c r="AF749" s="179">
        <v>-19.809999999999999</v>
      </c>
      <c r="AG749" s="179"/>
      <c r="AH749" s="179"/>
      <c r="AI749" s="181"/>
      <c r="AJ749" s="181"/>
      <c r="AK749" s="181"/>
    </row>
    <row r="750" spans="1:38" ht="12.75" x14ac:dyDescent="0.2">
      <c r="A750" s="182">
        <v>269</v>
      </c>
      <c r="B750" s="183" t="s">
        <v>1212</v>
      </c>
      <c r="C750" s="451" t="s">
        <v>1217</v>
      </c>
      <c r="D750" s="451"/>
      <c r="E750" s="451"/>
      <c r="F750" s="451"/>
      <c r="G750" s="451"/>
      <c r="H750" s="451"/>
      <c r="I750" s="451"/>
      <c r="J750" s="188" t="s">
        <v>82</v>
      </c>
      <c r="K750" s="179">
        <v>-2.74</v>
      </c>
      <c r="L750" s="179">
        <v>-2.82</v>
      </c>
      <c r="M750" s="179">
        <v>-122.26</v>
      </c>
      <c r="N750" s="179">
        <v>-15.39</v>
      </c>
      <c r="O750" s="179">
        <v>-0.81</v>
      </c>
      <c r="P750" s="452">
        <v>-189.34</v>
      </c>
      <c r="Q750" s="179">
        <v>-7.96</v>
      </c>
      <c r="R750" s="179"/>
      <c r="S750" s="452"/>
      <c r="T750" s="179"/>
      <c r="U750" s="179"/>
      <c r="V750" s="179"/>
      <c r="W750" s="179">
        <v>-200.14</v>
      </c>
      <c r="X750" s="179">
        <v>-199.42</v>
      </c>
      <c r="Y750" s="179">
        <v>-206.04</v>
      </c>
      <c r="Z750" s="179">
        <v>0</v>
      </c>
      <c r="AA750" s="179">
        <v>-206.04</v>
      </c>
      <c r="AB750" s="179">
        <v>-260.83</v>
      </c>
      <c r="AC750" s="181">
        <v>1</v>
      </c>
      <c r="AD750" s="181">
        <v>1</v>
      </c>
      <c r="AE750" s="179">
        <v>1</v>
      </c>
      <c r="AF750" s="179">
        <v>-122.26</v>
      </c>
      <c r="AG750" s="179"/>
      <c r="AH750" s="179"/>
      <c r="AI750" s="181"/>
      <c r="AJ750" s="181"/>
      <c r="AK750" s="181"/>
    </row>
    <row r="751" spans="1:38" ht="12.75" x14ac:dyDescent="0.2">
      <c r="A751" s="183"/>
      <c r="B751" s="183"/>
      <c r="C751" s="451"/>
      <c r="D751" s="451"/>
      <c r="E751" s="451"/>
      <c r="F751" s="451"/>
      <c r="G751" s="451"/>
      <c r="H751" s="451"/>
      <c r="I751" s="451"/>
      <c r="J751" s="187" t="s">
        <v>1254</v>
      </c>
      <c r="K751" s="179">
        <v>-21.47</v>
      </c>
      <c r="L751" s="179">
        <v>-1.95</v>
      </c>
      <c r="M751" s="179">
        <v>-9.51</v>
      </c>
      <c r="N751" s="179">
        <v>-16.37</v>
      </c>
      <c r="O751" s="179">
        <v>-0.71</v>
      </c>
      <c r="P751" s="452"/>
      <c r="Q751" s="179"/>
      <c r="R751" s="179"/>
      <c r="S751" s="452"/>
      <c r="T751" s="179">
        <v>-197.3</v>
      </c>
      <c r="U751" s="179">
        <v>0.12</v>
      </c>
      <c r="V751" s="179"/>
      <c r="W751" s="179"/>
      <c r="X751" s="179">
        <v>-200.14</v>
      </c>
      <c r="Y751" s="179"/>
      <c r="Z751" s="179"/>
      <c r="AA751" s="179">
        <v>-206.78</v>
      </c>
      <c r="AB751" s="179">
        <v>-54.049999999999983</v>
      </c>
      <c r="AC751" s="181">
        <v>1</v>
      </c>
      <c r="AD751" s="181">
        <v>1</v>
      </c>
      <c r="AE751" s="179">
        <v>3.4409999999999998</v>
      </c>
      <c r="AF751" s="179">
        <v>-9.51</v>
      </c>
      <c r="AG751" s="179"/>
      <c r="AH751" s="179"/>
      <c r="AI751" s="181"/>
      <c r="AJ751" s="181"/>
      <c r="AK751" s="181"/>
    </row>
    <row r="752" spans="1:38" ht="12.75" x14ac:dyDescent="0.2">
      <c r="A752" s="182">
        <v>270</v>
      </c>
      <c r="B752" s="183" t="s">
        <v>1212</v>
      </c>
      <c r="C752" s="451" t="s">
        <v>478</v>
      </c>
      <c r="D752" s="451"/>
      <c r="E752" s="451"/>
      <c r="F752" s="451"/>
      <c r="G752" s="451"/>
      <c r="H752" s="451"/>
      <c r="I752" s="451"/>
      <c r="J752" s="188" t="s">
        <v>156</v>
      </c>
      <c r="K752" s="179">
        <v>-585.63</v>
      </c>
      <c r="L752" s="179">
        <v>-4856.6099999999997</v>
      </c>
      <c r="M752" s="179">
        <v>-126355.31</v>
      </c>
      <c r="N752" s="179">
        <v>-3875.52</v>
      </c>
      <c r="O752" s="179">
        <v>-202.92</v>
      </c>
      <c r="P752" s="452">
        <v>-155720.03</v>
      </c>
      <c r="Q752" s="179">
        <v>-2004.99</v>
      </c>
      <c r="R752" s="179"/>
      <c r="S752" s="452"/>
      <c r="T752" s="179"/>
      <c r="U752" s="179"/>
      <c r="V752" s="179"/>
      <c r="W752" s="179">
        <v>-160060.01</v>
      </c>
      <c r="X752" s="179">
        <v>-159878.76</v>
      </c>
      <c r="Y752" s="179">
        <v>-165187.64000000001</v>
      </c>
      <c r="Z752" s="179">
        <v>0</v>
      </c>
      <c r="AA752" s="179">
        <v>-165187.64000000001</v>
      </c>
      <c r="AB752" s="179">
        <v>-209106.79</v>
      </c>
      <c r="AC752" s="181">
        <v>1</v>
      </c>
      <c r="AD752" s="181">
        <v>1</v>
      </c>
      <c r="AE752" s="179">
        <v>1</v>
      </c>
      <c r="AF752" s="179">
        <v>-126355.31</v>
      </c>
      <c r="AG752" s="179"/>
      <c r="AH752" s="179"/>
      <c r="AI752" s="181"/>
      <c r="AJ752" s="181"/>
      <c r="AK752" s="181"/>
    </row>
    <row r="753" spans="1:37" ht="12.75" x14ac:dyDescent="0.2">
      <c r="A753" s="183"/>
      <c r="B753" s="183"/>
      <c r="C753" s="451"/>
      <c r="D753" s="451"/>
      <c r="E753" s="451"/>
      <c r="F753" s="451"/>
      <c r="G753" s="451"/>
      <c r="H753" s="451"/>
      <c r="I753" s="451"/>
      <c r="J753" s="187" t="s">
        <v>1255</v>
      </c>
      <c r="K753" s="179">
        <v>-4860.3599999999997</v>
      </c>
      <c r="L753" s="179">
        <v>-1036.6600000000001</v>
      </c>
      <c r="M753" s="179">
        <v>-11269.31</v>
      </c>
      <c r="N753" s="179">
        <v>-4121.43</v>
      </c>
      <c r="O753" s="179">
        <v>-178.57</v>
      </c>
      <c r="P753" s="452"/>
      <c r="Q753" s="179"/>
      <c r="R753" s="179"/>
      <c r="S753" s="452"/>
      <c r="T753" s="179">
        <v>-157725.01999999999</v>
      </c>
      <c r="U753" s="179">
        <v>30.89</v>
      </c>
      <c r="V753" s="179"/>
      <c r="W753" s="179"/>
      <c r="X753" s="179">
        <v>-160060.01</v>
      </c>
      <c r="Y753" s="179"/>
      <c r="Z753" s="179"/>
      <c r="AA753" s="179">
        <v>-165374.91</v>
      </c>
      <c r="AB753" s="179">
        <v>-43731.880000000005</v>
      </c>
      <c r="AC753" s="181">
        <v>1</v>
      </c>
      <c r="AD753" s="181">
        <v>1</v>
      </c>
      <c r="AE753" s="179">
        <v>3.4409999999999998</v>
      </c>
      <c r="AF753" s="179">
        <v>-11269.31</v>
      </c>
      <c r="AG753" s="179"/>
      <c r="AH753" s="179"/>
      <c r="AI753" s="181"/>
      <c r="AJ753" s="181"/>
      <c r="AK753" s="181"/>
    </row>
    <row r="754" spans="1:37" ht="12.75" x14ac:dyDescent="0.2">
      <c r="A754" s="182">
        <v>271</v>
      </c>
      <c r="B754" s="183" t="s">
        <v>1212</v>
      </c>
      <c r="C754" s="451" t="s">
        <v>478</v>
      </c>
      <c r="D754" s="451"/>
      <c r="E754" s="451"/>
      <c r="F754" s="451"/>
      <c r="G754" s="451"/>
      <c r="H754" s="451"/>
      <c r="I754" s="451"/>
      <c r="J754" s="188" t="s">
        <v>178</v>
      </c>
      <c r="K754" s="179">
        <v>0.6</v>
      </c>
      <c r="L754" s="179">
        <v>1.58</v>
      </c>
      <c r="M754" s="179">
        <v>81.41</v>
      </c>
      <c r="N754" s="179">
        <v>4.13</v>
      </c>
      <c r="O754" s="179">
        <v>0.22</v>
      </c>
      <c r="P754" s="452">
        <v>102.65</v>
      </c>
      <c r="Q754" s="179">
        <v>2.14</v>
      </c>
      <c r="R754" s="179"/>
      <c r="S754" s="452"/>
      <c r="T754" s="179"/>
      <c r="U754" s="179"/>
      <c r="V754" s="179"/>
      <c r="W754" s="179">
        <v>106.33</v>
      </c>
      <c r="X754" s="179">
        <v>106.14</v>
      </c>
      <c r="Y754" s="179">
        <v>109.66</v>
      </c>
      <c r="Z754" s="179">
        <v>0</v>
      </c>
      <c r="AA754" s="179">
        <v>109.66</v>
      </c>
      <c r="AB754" s="179">
        <v>138.82</v>
      </c>
      <c r="AC754" s="181">
        <v>1</v>
      </c>
      <c r="AD754" s="181">
        <v>1</v>
      </c>
      <c r="AE754" s="179">
        <v>1</v>
      </c>
      <c r="AF754" s="179">
        <v>81.41</v>
      </c>
      <c r="AG754" s="179"/>
      <c r="AH754" s="179"/>
      <c r="AI754" s="181"/>
      <c r="AJ754" s="181"/>
      <c r="AK754" s="181"/>
    </row>
    <row r="755" spans="1:37" ht="12.75" x14ac:dyDescent="0.2">
      <c r="A755" s="183"/>
      <c r="B755" s="183"/>
      <c r="C755" s="451"/>
      <c r="D755" s="451"/>
      <c r="E755" s="451"/>
      <c r="F755" s="451"/>
      <c r="G755" s="451"/>
      <c r="H755" s="451"/>
      <c r="I755" s="451"/>
      <c r="J755" s="187" t="s">
        <v>1256</v>
      </c>
      <c r="K755" s="179">
        <v>6.02</v>
      </c>
      <c r="L755" s="179">
        <v>0.26</v>
      </c>
      <c r="M755" s="179">
        <v>4.71</v>
      </c>
      <c r="N755" s="179">
        <v>4.3899999999999997</v>
      </c>
      <c r="O755" s="179">
        <v>0.19</v>
      </c>
      <c r="P755" s="452"/>
      <c r="Q755" s="179"/>
      <c r="R755" s="179"/>
      <c r="S755" s="452"/>
      <c r="T755" s="179">
        <v>104.79</v>
      </c>
      <c r="U755" s="179">
        <v>-0.03</v>
      </c>
      <c r="V755" s="179"/>
      <c r="W755" s="179"/>
      <c r="X755" s="179">
        <v>106.33</v>
      </c>
      <c r="Y755" s="179"/>
      <c r="Z755" s="179"/>
      <c r="AA755" s="179">
        <v>109.86</v>
      </c>
      <c r="AB755" s="179">
        <v>28.959999999999994</v>
      </c>
      <c r="AC755" s="181">
        <v>1</v>
      </c>
      <c r="AD755" s="181">
        <v>1</v>
      </c>
      <c r="AE755" s="179">
        <v>3.4409999999999998</v>
      </c>
      <c r="AF755" s="179">
        <v>4.71</v>
      </c>
      <c r="AG755" s="179"/>
      <c r="AH755" s="179"/>
      <c r="AI755" s="181"/>
      <c r="AJ755" s="181"/>
      <c r="AK755" s="181"/>
    </row>
    <row r="756" spans="1:37" ht="12.75" x14ac:dyDescent="0.2">
      <c r="A756" s="182">
        <v>272</v>
      </c>
      <c r="B756" s="183" t="s">
        <v>1212</v>
      </c>
      <c r="C756" s="451" t="s">
        <v>478</v>
      </c>
      <c r="D756" s="451"/>
      <c r="E756" s="451"/>
      <c r="F756" s="451"/>
      <c r="G756" s="451"/>
      <c r="H756" s="451"/>
      <c r="I756" s="451"/>
      <c r="J756" s="188" t="s">
        <v>156</v>
      </c>
      <c r="K756" s="179">
        <v>20.85</v>
      </c>
      <c r="L756" s="179">
        <v>170.77</v>
      </c>
      <c r="M756" s="179">
        <v>1369.85</v>
      </c>
      <c r="N756" s="179">
        <v>128.65</v>
      </c>
      <c r="O756" s="179">
        <v>6.74</v>
      </c>
      <c r="P756" s="452">
        <v>2092.98</v>
      </c>
      <c r="Q756" s="179">
        <v>66.56</v>
      </c>
      <c r="R756" s="179"/>
      <c r="S756" s="452"/>
      <c r="T756" s="179"/>
      <c r="U756" s="179"/>
      <c r="V756" s="179"/>
      <c r="W756" s="179">
        <v>2190.9</v>
      </c>
      <c r="X756" s="179">
        <v>2184.88</v>
      </c>
      <c r="Y756" s="179">
        <v>2257.4299999999998</v>
      </c>
      <c r="Z756" s="179">
        <v>0</v>
      </c>
      <c r="AA756" s="179">
        <v>2257.4299999999998</v>
      </c>
      <c r="AB756" s="179">
        <v>2857.63</v>
      </c>
      <c r="AC756" s="181">
        <v>1</v>
      </c>
      <c r="AD756" s="181">
        <v>1</v>
      </c>
      <c r="AE756" s="179">
        <v>1</v>
      </c>
      <c r="AF756" s="179">
        <v>1369.85</v>
      </c>
      <c r="AG756" s="179"/>
      <c r="AH756" s="179"/>
      <c r="AI756" s="181"/>
      <c r="AJ756" s="181"/>
      <c r="AK756" s="181"/>
    </row>
    <row r="757" spans="1:37" ht="12.75" x14ac:dyDescent="0.2">
      <c r="A757" s="183"/>
      <c r="B757" s="183"/>
      <c r="C757" s="451"/>
      <c r="D757" s="451"/>
      <c r="E757" s="451"/>
      <c r="F757" s="451"/>
      <c r="G757" s="451"/>
      <c r="H757" s="451"/>
      <c r="I757" s="451"/>
      <c r="J757" s="187" t="s">
        <v>1257</v>
      </c>
      <c r="K757" s="179">
        <v>167.45</v>
      </c>
      <c r="L757" s="179">
        <v>28.31</v>
      </c>
      <c r="M757" s="179">
        <v>106.77</v>
      </c>
      <c r="N757" s="179">
        <v>136.82</v>
      </c>
      <c r="O757" s="179">
        <v>5.93</v>
      </c>
      <c r="P757" s="452"/>
      <c r="Q757" s="179"/>
      <c r="R757" s="179"/>
      <c r="S757" s="452"/>
      <c r="T757" s="179">
        <v>2159.54</v>
      </c>
      <c r="U757" s="179">
        <v>-1.03</v>
      </c>
      <c r="V757" s="179"/>
      <c r="W757" s="179"/>
      <c r="X757" s="179">
        <v>2190.9</v>
      </c>
      <c r="Y757" s="179"/>
      <c r="Z757" s="179"/>
      <c r="AA757" s="179">
        <v>2263.6499999999996</v>
      </c>
      <c r="AB757" s="179">
        <v>593.98000000000047</v>
      </c>
      <c r="AC757" s="181">
        <v>1</v>
      </c>
      <c r="AD757" s="181">
        <v>1</v>
      </c>
      <c r="AE757" s="179">
        <v>3.4409999999999998</v>
      </c>
      <c r="AF757" s="179">
        <v>106.77</v>
      </c>
      <c r="AG757" s="179"/>
      <c r="AH757" s="179"/>
      <c r="AI757" s="181"/>
      <c r="AJ757" s="181"/>
      <c r="AK757" s="181"/>
    </row>
    <row r="758" spans="1:37" ht="12.75" x14ac:dyDescent="0.2">
      <c r="A758" s="182">
        <v>273</v>
      </c>
      <c r="B758" s="183" t="s">
        <v>1212</v>
      </c>
      <c r="C758" s="451" t="s">
        <v>1221</v>
      </c>
      <c r="D758" s="451"/>
      <c r="E758" s="451"/>
      <c r="F758" s="451"/>
      <c r="G758" s="451"/>
      <c r="H758" s="451"/>
      <c r="I758" s="451"/>
      <c r="J758" s="188" t="s">
        <v>156</v>
      </c>
      <c r="K758" s="179">
        <v>87.29</v>
      </c>
      <c r="L758" s="179">
        <v>211.11</v>
      </c>
      <c r="M758" s="179">
        <v>1703.31</v>
      </c>
      <c r="N758" s="179">
        <v>542.29</v>
      </c>
      <c r="O758" s="179">
        <v>28.39</v>
      </c>
      <c r="P758" s="452">
        <v>3999.16</v>
      </c>
      <c r="Q758" s="179">
        <v>280.55</v>
      </c>
      <c r="R758" s="179"/>
      <c r="S758" s="452"/>
      <c r="T758" s="179"/>
      <c r="U758" s="179"/>
      <c r="V758" s="179"/>
      <c r="W758" s="179">
        <v>4339.59</v>
      </c>
      <c r="X758" s="179">
        <v>4314.22</v>
      </c>
      <c r="Y758" s="179">
        <v>4457.4799999999996</v>
      </c>
      <c r="Z758" s="179">
        <v>0</v>
      </c>
      <c r="AA758" s="179">
        <v>4457.4799999999996</v>
      </c>
      <c r="AB758" s="179">
        <v>5642.62</v>
      </c>
      <c r="AC758" s="181">
        <v>1</v>
      </c>
      <c r="AD758" s="181">
        <v>1</v>
      </c>
      <c r="AE758" s="179">
        <v>1</v>
      </c>
      <c r="AF758" s="179">
        <v>1703.31</v>
      </c>
      <c r="AG758" s="179"/>
      <c r="AH758" s="179"/>
      <c r="AI758" s="181"/>
      <c r="AJ758" s="181"/>
      <c r="AK758" s="181"/>
    </row>
    <row r="759" spans="1:37" ht="12.75" x14ac:dyDescent="0.2">
      <c r="A759" s="183"/>
      <c r="B759" s="183"/>
      <c r="C759" s="451"/>
      <c r="D759" s="451"/>
      <c r="E759" s="451"/>
      <c r="F759" s="451"/>
      <c r="G759" s="451"/>
      <c r="H759" s="451"/>
      <c r="I759" s="451"/>
      <c r="J759" s="187" t="s">
        <v>1258</v>
      </c>
      <c r="K759" s="179">
        <v>778.96</v>
      </c>
      <c r="L759" s="179">
        <v>46.19</v>
      </c>
      <c r="M759" s="179">
        <v>133.41</v>
      </c>
      <c r="N759" s="179">
        <v>576.70000000000005</v>
      </c>
      <c r="O759" s="179">
        <v>24.99</v>
      </c>
      <c r="P759" s="452"/>
      <c r="Q759" s="179"/>
      <c r="R759" s="179"/>
      <c r="S759" s="452"/>
      <c r="T759" s="179">
        <v>4279.71</v>
      </c>
      <c r="U759" s="179">
        <v>-4.32</v>
      </c>
      <c r="V759" s="179"/>
      <c r="W759" s="179"/>
      <c r="X759" s="179">
        <v>4339.59</v>
      </c>
      <c r="Y759" s="179"/>
      <c r="Z759" s="179"/>
      <c r="AA759" s="179">
        <v>4483.6899999999996</v>
      </c>
      <c r="AB759" s="179">
        <v>1158.9300000000003</v>
      </c>
      <c r="AC759" s="181">
        <v>1</v>
      </c>
      <c r="AD759" s="181">
        <v>1</v>
      </c>
      <c r="AE759" s="179">
        <v>3.4409999999999998</v>
      </c>
      <c r="AF759" s="179">
        <v>133.41</v>
      </c>
      <c r="AG759" s="179"/>
      <c r="AH759" s="179"/>
      <c r="AI759" s="181"/>
      <c r="AJ759" s="181"/>
      <c r="AK759" s="181"/>
    </row>
    <row r="760" spans="1:37" ht="12.75" x14ac:dyDescent="0.2">
      <c r="A760" s="182">
        <v>274</v>
      </c>
      <c r="B760" s="183" t="s">
        <v>1212</v>
      </c>
      <c r="C760" s="451" t="s">
        <v>1223</v>
      </c>
      <c r="D760" s="451"/>
      <c r="E760" s="451"/>
      <c r="F760" s="451"/>
      <c r="G760" s="451"/>
      <c r="H760" s="451"/>
      <c r="I760" s="451"/>
      <c r="J760" s="188" t="s">
        <v>156</v>
      </c>
      <c r="K760" s="179">
        <v>5.76</v>
      </c>
      <c r="L760" s="179">
        <v>9.39</v>
      </c>
      <c r="M760" s="179">
        <v>5755.2</v>
      </c>
      <c r="N760" s="179">
        <v>35.270000000000003</v>
      </c>
      <c r="O760" s="179">
        <v>1.85</v>
      </c>
      <c r="P760" s="452">
        <v>6224.37</v>
      </c>
      <c r="Q760" s="179">
        <v>18.25</v>
      </c>
      <c r="R760" s="179"/>
      <c r="S760" s="452"/>
      <c r="T760" s="179"/>
      <c r="U760" s="179"/>
      <c r="V760" s="179"/>
      <c r="W760" s="179">
        <v>6335.98</v>
      </c>
      <c r="X760" s="179">
        <v>6334.32</v>
      </c>
      <c r="Y760" s="179">
        <v>6544.66</v>
      </c>
      <c r="Z760" s="179">
        <v>0</v>
      </c>
      <c r="AA760" s="179">
        <v>6544.66</v>
      </c>
      <c r="AB760" s="179">
        <v>8284.7099999999991</v>
      </c>
      <c r="AC760" s="181">
        <v>1</v>
      </c>
      <c r="AD760" s="181">
        <v>1</v>
      </c>
      <c r="AE760" s="179">
        <v>1</v>
      </c>
      <c r="AF760" s="179">
        <v>5755.2</v>
      </c>
      <c r="AG760" s="179"/>
      <c r="AH760" s="179"/>
      <c r="AI760" s="181"/>
      <c r="AJ760" s="181"/>
      <c r="AK760" s="181"/>
    </row>
    <row r="761" spans="1:37" ht="12.75" x14ac:dyDescent="0.2">
      <c r="A761" s="183"/>
      <c r="B761" s="183"/>
      <c r="C761" s="451"/>
      <c r="D761" s="451"/>
      <c r="E761" s="451"/>
      <c r="F761" s="451"/>
      <c r="G761" s="451"/>
      <c r="H761" s="451"/>
      <c r="I761" s="451"/>
      <c r="J761" s="187" t="s">
        <v>1259</v>
      </c>
      <c r="K761" s="179">
        <v>51.38</v>
      </c>
      <c r="L761" s="179">
        <v>2.29</v>
      </c>
      <c r="M761" s="179">
        <v>332.14</v>
      </c>
      <c r="N761" s="179">
        <v>37.51</v>
      </c>
      <c r="O761" s="179">
        <v>1.63</v>
      </c>
      <c r="P761" s="452"/>
      <c r="Q761" s="179"/>
      <c r="R761" s="179"/>
      <c r="S761" s="452"/>
      <c r="T761" s="179">
        <v>6242.62</v>
      </c>
      <c r="U761" s="179">
        <v>-0.28000000000000003</v>
      </c>
      <c r="V761" s="179"/>
      <c r="W761" s="179"/>
      <c r="X761" s="179">
        <v>6335.98</v>
      </c>
      <c r="Y761" s="179"/>
      <c r="Z761" s="179"/>
      <c r="AA761" s="179">
        <v>6546.38</v>
      </c>
      <c r="AB761" s="179">
        <v>1738.329999999999</v>
      </c>
      <c r="AC761" s="181">
        <v>1</v>
      </c>
      <c r="AD761" s="181">
        <v>1</v>
      </c>
      <c r="AE761" s="179">
        <v>3.4409999999999998</v>
      </c>
      <c r="AF761" s="179">
        <v>332.14</v>
      </c>
      <c r="AG761" s="179"/>
      <c r="AH761" s="179"/>
      <c r="AI761" s="181"/>
      <c r="AJ761" s="181"/>
      <c r="AK761" s="181"/>
    </row>
    <row r="762" spans="1:37" ht="12.75" x14ac:dyDescent="0.2">
      <c r="A762" s="182">
        <v>275</v>
      </c>
      <c r="B762" s="183" t="s">
        <v>1212</v>
      </c>
      <c r="C762" s="451" t="s">
        <v>1225</v>
      </c>
      <c r="D762" s="451"/>
      <c r="E762" s="451"/>
      <c r="F762" s="451"/>
      <c r="G762" s="451"/>
      <c r="H762" s="451"/>
      <c r="I762" s="451"/>
      <c r="J762" s="188" t="s">
        <v>156</v>
      </c>
      <c r="K762" s="179">
        <v>360.71</v>
      </c>
      <c r="L762" s="179">
        <v>2991.33</v>
      </c>
      <c r="M762" s="179">
        <v>108029.91</v>
      </c>
      <c r="N762" s="179">
        <v>2387.0500000000002</v>
      </c>
      <c r="O762" s="179">
        <v>124.98</v>
      </c>
      <c r="P762" s="452">
        <v>128841.39</v>
      </c>
      <c r="Q762" s="179">
        <v>1234.93</v>
      </c>
      <c r="R762" s="179"/>
      <c r="S762" s="452"/>
      <c r="T762" s="179"/>
      <c r="U762" s="179"/>
      <c r="V762" s="179"/>
      <c r="W762" s="179">
        <v>132008.43</v>
      </c>
      <c r="X762" s="179">
        <v>131896.81</v>
      </c>
      <c r="Y762" s="179">
        <v>136276.53</v>
      </c>
      <c r="Z762" s="179">
        <v>0</v>
      </c>
      <c r="AA762" s="179">
        <v>136276.53</v>
      </c>
      <c r="AB762" s="179">
        <v>172508.94</v>
      </c>
      <c r="AC762" s="181">
        <v>1</v>
      </c>
      <c r="AD762" s="181">
        <v>1</v>
      </c>
      <c r="AE762" s="179">
        <v>1</v>
      </c>
      <c r="AF762" s="179">
        <v>108029.91</v>
      </c>
      <c r="AG762" s="179"/>
      <c r="AH762" s="179"/>
      <c r="AI762" s="181"/>
      <c r="AJ762" s="181"/>
      <c r="AK762" s="181"/>
    </row>
    <row r="763" spans="1:37" ht="12.75" x14ac:dyDescent="0.2">
      <c r="A763" s="183"/>
      <c r="B763" s="183"/>
      <c r="C763" s="451"/>
      <c r="D763" s="451"/>
      <c r="E763" s="451"/>
      <c r="F763" s="451"/>
      <c r="G763" s="451"/>
      <c r="H763" s="451"/>
      <c r="I763" s="451"/>
      <c r="J763" s="187" t="s">
        <v>1260</v>
      </c>
      <c r="K763" s="179">
        <v>2993.64</v>
      </c>
      <c r="L763" s="179">
        <v>638.51</v>
      </c>
      <c r="M763" s="179">
        <v>9665.99</v>
      </c>
      <c r="N763" s="179">
        <v>2538.5100000000002</v>
      </c>
      <c r="O763" s="179">
        <v>109.98</v>
      </c>
      <c r="P763" s="452"/>
      <c r="Q763" s="179"/>
      <c r="R763" s="179"/>
      <c r="S763" s="452"/>
      <c r="T763" s="179">
        <v>130076.31999999999</v>
      </c>
      <c r="U763" s="179">
        <v>-19.03</v>
      </c>
      <c r="V763" s="179"/>
      <c r="W763" s="179"/>
      <c r="X763" s="179">
        <v>132008.43</v>
      </c>
      <c r="Y763" s="179"/>
      <c r="Z763" s="179"/>
      <c r="AA763" s="179">
        <v>136391.85999999999</v>
      </c>
      <c r="AB763" s="179">
        <v>36117.080000000016</v>
      </c>
      <c r="AC763" s="181">
        <v>1</v>
      </c>
      <c r="AD763" s="181">
        <v>1</v>
      </c>
      <c r="AE763" s="179">
        <v>3.4409999999999998</v>
      </c>
      <c r="AF763" s="179">
        <v>9665.99</v>
      </c>
      <c r="AG763" s="179"/>
      <c r="AH763" s="179"/>
      <c r="AI763" s="181"/>
      <c r="AJ763" s="181"/>
      <c r="AK763" s="181"/>
    </row>
    <row r="764" spans="1:37" ht="12.75" x14ac:dyDescent="0.2">
      <c r="A764" s="182">
        <v>276</v>
      </c>
      <c r="B764" s="183" t="s">
        <v>1212</v>
      </c>
      <c r="C764" s="451" t="s">
        <v>1227</v>
      </c>
      <c r="D764" s="451"/>
      <c r="E764" s="451"/>
      <c r="F764" s="451"/>
      <c r="G764" s="451"/>
      <c r="H764" s="451"/>
      <c r="I764" s="451"/>
      <c r="J764" s="188" t="s">
        <v>178</v>
      </c>
      <c r="K764" s="179">
        <v>9.99</v>
      </c>
      <c r="L764" s="179">
        <v>26.08</v>
      </c>
      <c r="M764" s="179">
        <v>897.08</v>
      </c>
      <c r="N764" s="179">
        <v>68.209999999999994</v>
      </c>
      <c r="O764" s="179">
        <v>3.57</v>
      </c>
      <c r="P764" s="452">
        <v>1222.4000000000001</v>
      </c>
      <c r="Q764" s="179">
        <v>35.29</v>
      </c>
      <c r="R764" s="179"/>
      <c r="S764" s="452"/>
      <c r="T764" s="179"/>
      <c r="U764" s="179"/>
      <c r="V764" s="179"/>
      <c r="W764" s="179">
        <v>1276.02</v>
      </c>
      <c r="X764" s="179">
        <v>1272.83</v>
      </c>
      <c r="Y764" s="179">
        <v>1315.1</v>
      </c>
      <c r="Z764" s="179">
        <v>0</v>
      </c>
      <c r="AA764" s="179">
        <v>1315.1</v>
      </c>
      <c r="AB764" s="179">
        <v>1664.76</v>
      </c>
      <c r="AC764" s="181">
        <v>1</v>
      </c>
      <c r="AD764" s="181">
        <v>1</v>
      </c>
      <c r="AE764" s="179">
        <v>1</v>
      </c>
      <c r="AF764" s="179">
        <v>897.08</v>
      </c>
      <c r="AG764" s="179"/>
      <c r="AH764" s="179"/>
      <c r="AI764" s="181"/>
      <c r="AJ764" s="181"/>
      <c r="AK764" s="181"/>
    </row>
    <row r="765" spans="1:37" ht="12.75" x14ac:dyDescent="0.2">
      <c r="A765" s="183"/>
      <c r="B765" s="183"/>
      <c r="C765" s="451"/>
      <c r="D765" s="451"/>
      <c r="E765" s="451"/>
      <c r="F765" s="451"/>
      <c r="G765" s="451"/>
      <c r="H765" s="451"/>
      <c r="I765" s="451"/>
      <c r="J765" s="187" t="s">
        <v>1261</v>
      </c>
      <c r="K765" s="179">
        <v>99.43</v>
      </c>
      <c r="L765" s="179">
        <v>4.3600000000000003</v>
      </c>
      <c r="M765" s="179">
        <v>52.35</v>
      </c>
      <c r="N765" s="179">
        <v>72.540000000000006</v>
      </c>
      <c r="O765" s="179">
        <v>3.14</v>
      </c>
      <c r="P765" s="452"/>
      <c r="Q765" s="179"/>
      <c r="R765" s="179"/>
      <c r="S765" s="452"/>
      <c r="T765" s="179">
        <v>1257.69</v>
      </c>
      <c r="U765" s="179">
        <v>-0.54</v>
      </c>
      <c r="V765" s="179"/>
      <c r="W765" s="179"/>
      <c r="X765" s="179">
        <v>1276.02</v>
      </c>
      <c r="Y765" s="179"/>
      <c r="Z765" s="179"/>
      <c r="AA765" s="179">
        <v>1318.3999999999999</v>
      </c>
      <c r="AB765" s="179">
        <v>346.36000000000013</v>
      </c>
      <c r="AC765" s="181">
        <v>1</v>
      </c>
      <c r="AD765" s="181">
        <v>1</v>
      </c>
      <c r="AE765" s="179">
        <v>3.4409999999999998</v>
      </c>
      <c r="AF765" s="179">
        <v>52.35</v>
      </c>
      <c r="AG765" s="179"/>
      <c r="AH765" s="179"/>
      <c r="AI765" s="181"/>
      <c r="AJ765" s="181"/>
      <c r="AK765" s="181"/>
    </row>
    <row r="766" spans="1:37" ht="12.75" x14ac:dyDescent="0.2">
      <c r="A766" s="182">
        <v>277</v>
      </c>
      <c r="B766" s="183" t="s">
        <v>1212</v>
      </c>
      <c r="C766" s="451" t="s">
        <v>478</v>
      </c>
      <c r="D766" s="451"/>
      <c r="E766" s="451"/>
      <c r="F766" s="451"/>
      <c r="G766" s="451"/>
      <c r="H766" s="451"/>
      <c r="I766" s="451"/>
      <c r="J766" s="188" t="s">
        <v>156</v>
      </c>
      <c r="K766" s="179">
        <v>0.35</v>
      </c>
      <c r="L766" s="179">
        <v>0.52</v>
      </c>
      <c r="M766" s="179">
        <v>0.13</v>
      </c>
      <c r="N766" s="179">
        <v>1.95</v>
      </c>
      <c r="O766" s="179">
        <v>0.1</v>
      </c>
      <c r="P766" s="452">
        <v>9.85</v>
      </c>
      <c r="Q766" s="179">
        <v>1.01</v>
      </c>
      <c r="R766" s="179"/>
      <c r="S766" s="452"/>
      <c r="T766" s="179"/>
      <c r="U766" s="179"/>
      <c r="V766" s="179"/>
      <c r="W766" s="179">
        <v>11</v>
      </c>
      <c r="X766" s="179">
        <v>10.91</v>
      </c>
      <c r="Y766" s="179">
        <v>11.27</v>
      </c>
      <c r="Z766" s="179">
        <v>0</v>
      </c>
      <c r="AA766" s="179">
        <v>11.27</v>
      </c>
      <c r="AB766" s="179">
        <v>14.27</v>
      </c>
      <c r="AC766" s="181">
        <v>1</v>
      </c>
      <c r="AD766" s="181">
        <v>1</v>
      </c>
      <c r="AE766" s="179">
        <v>1</v>
      </c>
      <c r="AF766" s="179">
        <v>0.13</v>
      </c>
      <c r="AG766" s="179"/>
      <c r="AH766" s="179"/>
      <c r="AI766" s="181"/>
      <c r="AJ766" s="181"/>
      <c r="AK766" s="181"/>
    </row>
    <row r="767" spans="1:37" ht="12.75" x14ac:dyDescent="0.2">
      <c r="A767" s="183"/>
      <c r="B767" s="183"/>
      <c r="C767" s="451"/>
      <c r="D767" s="451"/>
      <c r="E767" s="451"/>
      <c r="F767" s="451"/>
      <c r="G767" s="451"/>
      <c r="H767" s="451"/>
      <c r="I767" s="451"/>
      <c r="J767" s="187" t="s">
        <v>1262</v>
      </c>
      <c r="K767" s="179">
        <v>2.74</v>
      </c>
      <c r="L767" s="179">
        <v>0.22</v>
      </c>
      <c r="M767" s="179">
        <v>2.25</v>
      </c>
      <c r="N767" s="179">
        <v>2.0699999999999998</v>
      </c>
      <c r="O767" s="179">
        <v>0.09</v>
      </c>
      <c r="P767" s="452"/>
      <c r="Q767" s="179"/>
      <c r="R767" s="179"/>
      <c r="S767" s="452"/>
      <c r="T767" s="179">
        <v>10.86</v>
      </c>
      <c r="U767" s="179">
        <v>-0.02</v>
      </c>
      <c r="V767" s="179"/>
      <c r="W767" s="179"/>
      <c r="X767" s="179">
        <v>11</v>
      </c>
      <c r="Y767" s="179"/>
      <c r="Z767" s="179"/>
      <c r="AA767" s="179">
        <v>11.36</v>
      </c>
      <c r="AB767" s="179">
        <v>2.91</v>
      </c>
      <c r="AC767" s="181">
        <v>1</v>
      </c>
      <c r="AD767" s="181">
        <v>1</v>
      </c>
      <c r="AE767" s="179">
        <v>3.4409999999999998</v>
      </c>
      <c r="AF767" s="179">
        <v>2.25</v>
      </c>
      <c r="AG767" s="179"/>
      <c r="AH767" s="179"/>
      <c r="AI767" s="181"/>
      <c r="AJ767" s="181"/>
      <c r="AK767" s="181"/>
    </row>
    <row r="768" spans="1:37" ht="12.75" x14ac:dyDescent="0.2">
      <c r="A768" s="182">
        <v>278</v>
      </c>
      <c r="B768" s="183" t="s">
        <v>1212</v>
      </c>
      <c r="C768" s="451" t="s">
        <v>1230</v>
      </c>
      <c r="D768" s="451"/>
      <c r="E768" s="451"/>
      <c r="F768" s="451"/>
      <c r="G768" s="451"/>
      <c r="H768" s="451"/>
      <c r="I768" s="451"/>
      <c r="J768" s="188" t="s">
        <v>102</v>
      </c>
      <c r="K768" s="179">
        <v>3.97</v>
      </c>
      <c r="L768" s="179">
        <v>31.31</v>
      </c>
      <c r="M768" s="179">
        <v>193.22</v>
      </c>
      <c r="N768" s="179">
        <v>25.19</v>
      </c>
      <c r="O768" s="179">
        <v>1.32</v>
      </c>
      <c r="P768" s="452">
        <v>322.67</v>
      </c>
      <c r="Q768" s="179">
        <v>13.03</v>
      </c>
      <c r="R768" s="179"/>
      <c r="S768" s="452"/>
      <c r="T768" s="179"/>
      <c r="U768" s="179"/>
      <c r="V768" s="179"/>
      <c r="W768" s="179">
        <v>340.54</v>
      </c>
      <c r="X768" s="179">
        <v>339.36</v>
      </c>
      <c r="Y768" s="179">
        <v>350.63</v>
      </c>
      <c r="Z768" s="179">
        <v>0</v>
      </c>
      <c r="AA768" s="179">
        <v>350.63</v>
      </c>
      <c r="AB768" s="179">
        <v>443.87</v>
      </c>
      <c r="AC768" s="181">
        <v>1</v>
      </c>
      <c r="AD768" s="181">
        <v>1</v>
      </c>
      <c r="AE768" s="179">
        <v>1</v>
      </c>
      <c r="AF768" s="179">
        <v>193.22</v>
      </c>
      <c r="AG768" s="179"/>
      <c r="AH768" s="179"/>
      <c r="AI768" s="181"/>
      <c r="AJ768" s="181"/>
      <c r="AK768" s="181"/>
    </row>
    <row r="769" spans="1:38" ht="12.75" x14ac:dyDescent="0.2">
      <c r="A769" s="183"/>
      <c r="B769" s="183"/>
      <c r="C769" s="451"/>
      <c r="D769" s="451"/>
      <c r="E769" s="451"/>
      <c r="F769" s="451"/>
      <c r="G769" s="451"/>
      <c r="H769" s="451"/>
      <c r="I769" s="451"/>
      <c r="J769" s="187" t="s">
        <v>1263</v>
      </c>
      <c r="K769" s="179">
        <v>26.33</v>
      </c>
      <c r="L769" s="179">
        <v>12</v>
      </c>
      <c r="M769" s="179">
        <v>17.350000000000001</v>
      </c>
      <c r="N769" s="179">
        <v>26.79</v>
      </c>
      <c r="O769" s="179">
        <v>1.1599999999999999</v>
      </c>
      <c r="P769" s="452"/>
      <c r="Q769" s="179"/>
      <c r="R769" s="179"/>
      <c r="S769" s="452"/>
      <c r="T769" s="179">
        <v>335.7</v>
      </c>
      <c r="U769" s="179">
        <v>-0.2</v>
      </c>
      <c r="V769" s="179"/>
      <c r="W769" s="179"/>
      <c r="X769" s="179">
        <v>340.54</v>
      </c>
      <c r="Y769" s="179"/>
      <c r="Z769" s="179"/>
      <c r="AA769" s="179">
        <v>351.85</v>
      </c>
      <c r="AB769" s="179">
        <v>92.019999999999982</v>
      </c>
      <c r="AC769" s="181">
        <v>1</v>
      </c>
      <c r="AD769" s="181">
        <v>1</v>
      </c>
      <c r="AE769" s="179">
        <v>3.4409999999999998</v>
      </c>
      <c r="AF769" s="179">
        <v>17.350000000000001</v>
      </c>
      <c r="AG769" s="179"/>
      <c r="AH769" s="179"/>
      <c r="AI769" s="181"/>
      <c r="AJ769" s="181"/>
      <c r="AK769" s="181"/>
    </row>
    <row r="770" spans="1:38" ht="12.75" x14ac:dyDescent="0.2">
      <c r="A770" s="182">
        <v>279</v>
      </c>
      <c r="B770" s="183" t="s">
        <v>1212</v>
      </c>
      <c r="C770" s="451" t="s">
        <v>1232</v>
      </c>
      <c r="D770" s="451"/>
      <c r="E770" s="451"/>
      <c r="F770" s="451"/>
      <c r="G770" s="451"/>
      <c r="H770" s="451"/>
      <c r="I770" s="451"/>
      <c r="J770" s="188" t="s">
        <v>156</v>
      </c>
      <c r="K770" s="179">
        <v>23.87</v>
      </c>
      <c r="L770" s="179">
        <v>227.54</v>
      </c>
      <c r="M770" s="179">
        <v>1922.56</v>
      </c>
      <c r="N770" s="179">
        <v>152.79</v>
      </c>
      <c r="O770" s="179">
        <v>8</v>
      </c>
      <c r="P770" s="452">
        <v>2823.1</v>
      </c>
      <c r="Q770" s="179">
        <v>79.05</v>
      </c>
      <c r="R770" s="179"/>
      <c r="S770" s="452"/>
      <c r="T770" s="179"/>
      <c r="U770" s="179"/>
      <c r="V770" s="179"/>
      <c r="W770" s="179">
        <v>2944.46</v>
      </c>
      <c r="X770" s="179">
        <v>2937.32</v>
      </c>
      <c r="Y770" s="179">
        <v>3034.86</v>
      </c>
      <c r="Z770" s="179">
        <v>0</v>
      </c>
      <c r="AA770" s="179">
        <v>3034.86</v>
      </c>
      <c r="AB770" s="179">
        <v>3841.74</v>
      </c>
      <c r="AC770" s="181">
        <v>1</v>
      </c>
      <c r="AD770" s="181">
        <v>1</v>
      </c>
      <c r="AE770" s="179">
        <v>1</v>
      </c>
      <c r="AF770" s="179">
        <v>1922.56</v>
      </c>
      <c r="AG770" s="179"/>
      <c r="AH770" s="179"/>
      <c r="AI770" s="181"/>
      <c r="AJ770" s="181"/>
      <c r="AK770" s="181"/>
    </row>
    <row r="771" spans="1:38" ht="12.75" x14ac:dyDescent="0.2">
      <c r="A771" s="183"/>
      <c r="B771" s="183"/>
      <c r="C771" s="451"/>
      <c r="D771" s="451"/>
      <c r="E771" s="451"/>
      <c r="F771" s="451"/>
      <c r="G771" s="451"/>
      <c r="H771" s="451"/>
      <c r="I771" s="451"/>
      <c r="J771" s="187" t="s">
        <v>1264</v>
      </c>
      <c r="K771" s="179">
        <v>177.66</v>
      </c>
      <c r="L771" s="179">
        <v>54.83</v>
      </c>
      <c r="M771" s="179">
        <v>165.02</v>
      </c>
      <c r="N771" s="179">
        <v>162.49</v>
      </c>
      <c r="O771" s="179">
        <v>7.04</v>
      </c>
      <c r="P771" s="452"/>
      <c r="Q771" s="179"/>
      <c r="R771" s="179"/>
      <c r="S771" s="452"/>
      <c r="T771" s="179">
        <v>2902.15</v>
      </c>
      <c r="U771" s="179">
        <v>-1.22</v>
      </c>
      <c r="V771" s="179"/>
      <c r="W771" s="179"/>
      <c r="X771" s="179">
        <v>2944.46</v>
      </c>
      <c r="Y771" s="179"/>
      <c r="Z771" s="179"/>
      <c r="AA771" s="179">
        <v>3042.2400000000002</v>
      </c>
      <c r="AB771" s="179">
        <v>799.49999999999955</v>
      </c>
      <c r="AC771" s="181">
        <v>1</v>
      </c>
      <c r="AD771" s="181">
        <v>1</v>
      </c>
      <c r="AE771" s="179">
        <v>3.4409999999999998</v>
      </c>
      <c r="AF771" s="179">
        <v>165.02</v>
      </c>
      <c r="AG771" s="179"/>
      <c r="AH771" s="179"/>
      <c r="AI771" s="181"/>
      <c r="AJ771" s="181"/>
      <c r="AK771" s="181"/>
    </row>
    <row r="772" spans="1:38" ht="12.75" x14ac:dyDescent="0.2">
      <c r="A772" s="461" t="s">
        <v>1233</v>
      </c>
      <c r="B772" s="461"/>
      <c r="C772" s="462" t="s">
        <v>1234</v>
      </c>
      <c r="D772" s="462"/>
      <c r="E772" s="462"/>
      <c r="F772" s="462"/>
      <c r="G772" s="462"/>
      <c r="H772" s="462"/>
      <c r="I772" s="462"/>
      <c r="J772" s="184"/>
      <c r="K772" s="189">
        <v>3.98</v>
      </c>
      <c r="L772" s="189">
        <v>5.57</v>
      </c>
      <c r="M772" s="189">
        <v>320.01</v>
      </c>
      <c r="N772" s="189">
        <v>30.619999999999997</v>
      </c>
      <c r="O772" s="189">
        <v>1.3599999999999999</v>
      </c>
      <c r="P772" s="189">
        <v>450.83</v>
      </c>
      <c r="Q772" s="189">
        <v>13.52</v>
      </c>
      <c r="R772" s="189">
        <v>0</v>
      </c>
      <c r="S772" s="189">
        <v>0</v>
      </c>
      <c r="T772" s="189">
        <v>0</v>
      </c>
      <c r="U772" s="189">
        <v>0</v>
      </c>
      <c r="V772" s="189">
        <v>0</v>
      </c>
      <c r="W772" s="189">
        <v>471.11</v>
      </c>
      <c r="X772" s="185">
        <v>469.90000000000003</v>
      </c>
      <c r="Y772" s="185">
        <v>485.5</v>
      </c>
      <c r="Z772" s="185">
        <v>0</v>
      </c>
      <c r="AA772" s="180">
        <v>485.5</v>
      </c>
      <c r="AB772" s="185">
        <v>507.03000000000003</v>
      </c>
      <c r="AC772" s="180"/>
      <c r="AD772" s="180"/>
      <c r="AE772" s="189"/>
      <c r="AF772" s="189">
        <v>320.01</v>
      </c>
      <c r="AG772" s="189">
        <v>0</v>
      </c>
      <c r="AH772" s="189">
        <v>0</v>
      </c>
      <c r="AI772" s="180"/>
      <c r="AJ772" s="180"/>
      <c r="AK772" s="180"/>
    </row>
    <row r="773" spans="1:38" ht="12.75" x14ac:dyDescent="0.2">
      <c r="A773" s="461"/>
      <c r="B773" s="461"/>
      <c r="C773" s="462"/>
      <c r="D773" s="462"/>
      <c r="E773" s="462"/>
      <c r="F773" s="462"/>
      <c r="G773" s="462"/>
      <c r="H773" s="462"/>
      <c r="I773" s="462"/>
      <c r="J773" s="184"/>
      <c r="K773" s="189">
        <v>39.07</v>
      </c>
      <c r="L773" s="189">
        <v>0.69000000000000006</v>
      </c>
      <c r="M773" s="189">
        <v>24.16</v>
      </c>
      <c r="N773" s="189">
        <v>28.84</v>
      </c>
      <c r="O773" s="189">
        <v>1.2</v>
      </c>
      <c r="P773" s="189"/>
      <c r="Q773" s="189">
        <v>0</v>
      </c>
      <c r="R773" s="189">
        <v>0</v>
      </c>
      <c r="S773" s="189"/>
      <c r="T773" s="189">
        <v>464.34999999999997</v>
      </c>
      <c r="U773" s="189">
        <v>-0.2</v>
      </c>
      <c r="V773" s="189">
        <v>0</v>
      </c>
      <c r="W773" s="189">
        <v>0</v>
      </c>
      <c r="X773" s="185">
        <v>471.11</v>
      </c>
      <c r="Y773" s="185">
        <v>1.25</v>
      </c>
      <c r="Z773" s="185">
        <v>0</v>
      </c>
      <c r="AA773" s="180">
        <v>486.75</v>
      </c>
      <c r="AB773" s="185">
        <v>20.28000000000003</v>
      </c>
      <c r="AC773" s="180"/>
      <c r="AD773" s="180"/>
      <c r="AE773" s="189"/>
      <c r="AF773" s="189">
        <v>24.16</v>
      </c>
      <c r="AG773" s="189">
        <v>0</v>
      </c>
      <c r="AH773" s="189">
        <v>0</v>
      </c>
      <c r="AI773" s="180"/>
      <c r="AJ773" s="180"/>
      <c r="AK773" s="180"/>
    </row>
    <row r="774" spans="1:38" ht="12.75" x14ac:dyDescent="0.2">
      <c r="A774" s="182">
        <v>281</v>
      </c>
      <c r="B774" s="183" t="s">
        <v>1126</v>
      </c>
      <c r="C774" s="451" t="s">
        <v>461</v>
      </c>
      <c r="D774" s="451"/>
      <c r="E774" s="451"/>
      <c r="F774" s="451"/>
      <c r="G774" s="451"/>
      <c r="H774" s="451"/>
      <c r="I774" s="451"/>
      <c r="J774" s="188" t="s">
        <v>306</v>
      </c>
      <c r="K774" s="179">
        <v>1.04</v>
      </c>
      <c r="L774" s="179">
        <v>0.81</v>
      </c>
      <c r="M774" s="179">
        <v>36.58</v>
      </c>
      <c r="N774" s="179">
        <v>6.76</v>
      </c>
      <c r="O774" s="179">
        <v>0.35</v>
      </c>
      <c r="P774" s="452">
        <v>63.89</v>
      </c>
      <c r="Q774" s="179">
        <v>3.5</v>
      </c>
      <c r="R774" s="179"/>
      <c r="S774" s="452"/>
      <c r="T774" s="179"/>
      <c r="U774" s="179"/>
      <c r="V774" s="179"/>
      <c r="W774" s="179">
        <v>68.349999999999994</v>
      </c>
      <c r="X774" s="179">
        <v>68.040000000000006</v>
      </c>
      <c r="Y774" s="179">
        <v>70.3</v>
      </c>
      <c r="Z774" s="179">
        <v>0</v>
      </c>
      <c r="AA774" s="179">
        <v>70.3</v>
      </c>
      <c r="AB774" s="179">
        <v>73.56</v>
      </c>
      <c r="AC774" s="181">
        <v>1</v>
      </c>
      <c r="AD774" s="181">
        <v>1</v>
      </c>
      <c r="AE774" s="179">
        <v>1</v>
      </c>
      <c r="AF774" s="179">
        <v>36.58</v>
      </c>
      <c r="AG774" s="179"/>
      <c r="AH774" s="179"/>
      <c r="AI774" s="181"/>
      <c r="AJ774" s="181"/>
      <c r="AK774" s="181"/>
    </row>
    <row r="775" spans="1:38" ht="12.75" x14ac:dyDescent="0.2">
      <c r="A775" s="183"/>
      <c r="B775" s="183"/>
      <c r="C775" s="451"/>
      <c r="D775" s="451"/>
      <c r="E775" s="451"/>
      <c r="F775" s="451"/>
      <c r="G775" s="451"/>
      <c r="H775" s="451"/>
      <c r="I775" s="451"/>
      <c r="J775" s="187" t="s">
        <v>1265</v>
      </c>
      <c r="K775" s="179">
        <v>10.15</v>
      </c>
      <c r="L775" s="179">
        <v>0.14000000000000001</v>
      </c>
      <c r="M775" s="179">
        <v>1.74</v>
      </c>
      <c r="N775" s="179">
        <v>7.19</v>
      </c>
      <c r="O775" s="179">
        <v>0.31</v>
      </c>
      <c r="P775" s="452"/>
      <c r="Q775" s="179"/>
      <c r="R775" s="179"/>
      <c r="S775" s="452"/>
      <c r="T775" s="179">
        <v>67.39</v>
      </c>
      <c r="U775" s="179">
        <v>-0.05</v>
      </c>
      <c r="V775" s="179"/>
      <c r="W775" s="179"/>
      <c r="X775" s="179">
        <v>68.349999999999994</v>
      </c>
      <c r="Y775" s="179"/>
      <c r="Z775" s="179"/>
      <c r="AA775" s="179">
        <v>70.61999999999999</v>
      </c>
      <c r="AB775" s="179">
        <v>2.9400000000000119</v>
      </c>
      <c r="AC775" s="181">
        <v>1</v>
      </c>
      <c r="AD775" s="181">
        <v>1</v>
      </c>
      <c r="AE775" s="179">
        <v>3.4409999999999998</v>
      </c>
      <c r="AF775" s="179">
        <v>1.74</v>
      </c>
      <c r="AG775" s="179"/>
      <c r="AH775" s="179"/>
      <c r="AI775" s="181"/>
      <c r="AJ775" s="181"/>
      <c r="AK775" s="181"/>
    </row>
    <row r="776" spans="1:38" ht="12.75" x14ac:dyDescent="0.2">
      <c r="A776" s="182">
        <v>282</v>
      </c>
      <c r="B776" s="183" t="s">
        <v>1126</v>
      </c>
      <c r="C776" s="451" t="s">
        <v>1235</v>
      </c>
      <c r="D776" s="451"/>
      <c r="E776" s="451"/>
      <c r="F776" s="451"/>
      <c r="G776" s="451"/>
      <c r="H776" s="451"/>
      <c r="I776" s="451"/>
      <c r="J776" s="188" t="s">
        <v>102</v>
      </c>
      <c r="K776" s="179">
        <v>2.94</v>
      </c>
      <c r="L776" s="179">
        <v>4.76</v>
      </c>
      <c r="M776" s="179">
        <v>283.43</v>
      </c>
      <c r="N776" s="179">
        <v>23.86</v>
      </c>
      <c r="O776" s="179">
        <v>1.01</v>
      </c>
      <c r="P776" s="452">
        <v>386.94</v>
      </c>
      <c r="Q776" s="179">
        <v>10.02</v>
      </c>
      <c r="R776" s="179"/>
      <c r="S776" s="452"/>
      <c r="T776" s="179"/>
      <c r="U776" s="179"/>
      <c r="V776" s="179"/>
      <c r="W776" s="179">
        <v>402.76</v>
      </c>
      <c r="X776" s="179">
        <v>401.86</v>
      </c>
      <c r="Y776" s="179">
        <v>415.2</v>
      </c>
      <c r="Z776" s="179">
        <v>0</v>
      </c>
      <c r="AA776" s="179">
        <v>415.2</v>
      </c>
      <c r="AB776" s="179">
        <v>433.47</v>
      </c>
      <c r="AC776" s="181">
        <v>1</v>
      </c>
      <c r="AD776" s="181">
        <v>1</v>
      </c>
      <c r="AE776" s="179">
        <v>1</v>
      </c>
      <c r="AF776" s="179">
        <v>283.43</v>
      </c>
      <c r="AG776" s="179"/>
      <c r="AH776" s="179"/>
      <c r="AI776" s="181"/>
      <c r="AJ776" s="181"/>
      <c r="AK776" s="181"/>
    </row>
    <row r="777" spans="1:38" ht="12.75" x14ac:dyDescent="0.2">
      <c r="A777" s="183"/>
      <c r="B777" s="183"/>
      <c r="C777" s="451"/>
      <c r="D777" s="451"/>
      <c r="E777" s="451"/>
      <c r="F777" s="451"/>
      <c r="G777" s="451"/>
      <c r="H777" s="451"/>
      <c r="I777" s="451"/>
      <c r="J777" s="187" t="s">
        <v>237</v>
      </c>
      <c r="K777" s="179">
        <v>28.92</v>
      </c>
      <c r="L777" s="179">
        <v>0.55000000000000004</v>
      </c>
      <c r="M777" s="179">
        <v>22.42</v>
      </c>
      <c r="N777" s="179">
        <v>21.65</v>
      </c>
      <c r="O777" s="179">
        <v>0.89</v>
      </c>
      <c r="P777" s="452"/>
      <c r="Q777" s="179"/>
      <c r="R777" s="179"/>
      <c r="S777" s="452"/>
      <c r="T777" s="179">
        <v>396.96</v>
      </c>
      <c r="U777" s="179">
        <v>-0.15</v>
      </c>
      <c r="V777" s="179"/>
      <c r="W777" s="179"/>
      <c r="X777" s="179">
        <v>402.76</v>
      </c>
      <c r="Y777" s="179"/>
      <c r="Z777" s="179"/>
      <c r="AA777" s="179">
        <v>416.13</v>
      </c>
      <c r="AB777" s="179">
        <v>17.340000000000032</v>
      </c>
      <c r="AC777" s="181">
        <v>1</v>
      </c>
      <c r="AD777" s="181">
        <v>1</v>
      </c>
      <c r="AE777" s="179">
        <v>3.4409999999999998</v>
      </c>
      <c r="AF777" s="179">
        <v>22.42</v>
      </c>
      <c r="AG777" s="179"/>
      <c r="AH777" s="179"/>
      <c r="AI777" s="181"/>
      <c r="AJ777" s="181"/>
      <c r="AK777" s="181"/>
    </row>
    <row r="778" spans="1:38" s="4" customFormat="1" ht="12.75" x14ac:dyDescent="0.2">
      <c r="A778" s="17"/>
      <c r="B778" s="17"/>
      <c r="C778" s="432" t="s">
        <v>1266</v>
      </c>
      <c r="D778" s="432"/>
      <c r="E778" s="432"/>
      <c r="F778" s="432"/>
      <c r="G778" s="432"/>
      <c r="H778" s="432"/>
      <c r="I778" s="432"/>
      <c r="J778" s="25"/>
      <c r="K778" s="41">
        <f>K772+K740+K696</f>
        <v>-260.42</v>
      </c>
      <c r="L778" s="41">
        <f t="shared" ref="L778:AI778" si="8">L772+L740+L696</f>
        <v>-2428.35</v>
      </c>
      <c r="M778" s="41">
        <f t="shared" si="8"/>
        <v>-16079.21999999999</v>
      </c>
      <c r="N778" s="41">
        <f t="shared" si="8"/>
        <v>-1730.1300000000003</v>
      </c>
      <c r="O778" s="41">
        <f t="shared" si="8"/>
        <v>-88.809999999999988</v>
      </c>
      <c r="P778" s="41">
        <f t="shared" si="8"/>
        <v>-25777.860000000008</v>
      </c>
      <c r="Q778" s="41">
        <f t="shared" si="8"/>
        <v>-877.41999999999985</v>
      </c>
      <c r="R778" s="41">
        <f t="shared" si="8"/>
        <v>0</v>
      </c>
      <c r="S778" s="41">
        <f t="shared" si="8"/>
        <v>0</v>
      </c>
      <c r="T778" s="41">
        <f t="shared" si="8"/>
        <v>0</v>
      </c>
      <c r="U778" s="41">
        <f t="shared" si="8"/>
        <v>0</v>
      </c>
      <c r="V778" s="41">
        <f t="shared" si="8"/>
        <v>0</v>
      </c>
      <c r="W778" s="41">
        <f t="shared" si="8"/>
        <v>-27041.580000000038</v>
      </c>
      <c r="X778" s="41">
        <f t="shared" si="8"/>
        <v>-26962.25999999998</v>
      </c>
      <c r="Y778" s="41">
        <f t="shared" si="8"/>
        <v>-27857.540000000015</v>
      </c>
      <c r="Z778" s="41">
        <f t="shared" si="8"/>
        <v>0</v>
      </c>
      <c r="AA778" s="41">
        <f t="shared" si="8"/>
        <v>-27857.540000000015</v>
      </c>
      <c r="AB778" s="41">
        <f t="shared" si="8"/>
        <v>-35401.010000000024</v>
      </c>
      <c r="AC778" s="41">
        <f t="shared" si="8"/>
        <v>0</v>
      </c>
      <c r="AD778" s="41">
        <f t="shared" si="8"/>
        <v>0</v>
      </c>
      <c r="AE778" s="41">
        <f t="shared" si="8"/>
        <v>0</v>
      </c>
      <c r="AF778" s="41">
        <f t="shared" si="8"/>
        <v>-16079.21999999999</v>
      </c>
      <c r="AG778" s="41">
        <f t="shared" si="8"/>
        <v>0</v>
      </c>
      <c r="AH778" s="41">
        <f t="shared" si="8"/>
        <v>0</v>
      </c>
      <c r="AI778" s="41">
        <f t="shared" si="8"/>
        <v>0</v>
      </c>
    </row>
    <row r="779" spans="1:38" s="9" customFormat="1" ht="12.75" x14ac:dyDescent="0.2">
      <c r="A779" s="18"/>
      <c r="B779" s="18"/>
      <c r="C779" s="432"/>
      <c r="D779" s="432"/>
      <c r="E779" s="432"/>
      <c r="F779" s="432"/>
      <c r="G779" s="432"/>
      <c r="H779" s="432"/>
      <c r="I779" s="432"/>
      <c r="J779" s="26"/>
      <c r="K779" s="27">
        <f>K773+K741+K697</f>
        <v>-2048.8699999999994</v>
      </c>
      <c r="L779" s="27">
        <f t="shared" ref="L779:AI779" si="9">L773+L741+L697</f>
        <v>-531.84000000000015</v>
      </c>
      <c r="M779" s="27">
        <f t="shared" si="9"/>
        <v>-1586.7800000000007</v>
      </c>
      <c r="N779" s="27">
        <f t="shared" si="9"/>
        <v>-1737.5500000000006</v>
      </c>
      <c r="O779" s="27">
        <f t="shared" si="9"/>
        <v>-78.149999999999963</v>
      </c>
      <c r="P779" s="27">
        <f t="shared" si="9"/>
        <v>0</v>
      </c>
      <c r="Q779" s="27">
        <f t="shared" si="9"/>
        <v>0</v>
      </c>
      <c r="R779" s="27">
        <f t="shared" si="9"/>
        <v>0</v>
      </c>
      <c r="S779" s="27">
        <f t="shared" si="9"/>
        <v>0</v>
      </c>
      <c r="T779" s="27">
        <f t="shared" si="9"/>
        <v>-26655.279999999984</v>
      </c>
      <c r="U779" s="27">
        <f t="shared" si="9"/>
        <v>13.530000000000001</v>
      </c>
      <c r="V779" s="27">
        <f t="shared" si="9"/>
        <v>0</v>
      </c>
      <c r="W779" s="27">
        <f t="shared" si="9"/>
        <v>0</v>
      </c>
      <c r="X779" s="27">
        <f t="shared" si="9"/>
        <v>-27041.580000000038</v>
      </c>
      <c r="Y779" s="27">
        <f t="shared" si="9"/>
        <v>-81.94</v>
      </c>
      <c r="Z779" s="27">
        <f t="shared" si="9"/>
        <v>0</v>
      </c>
      <c r="AA779" s="27">
        <f t="shared" si="9"/>
        <v>-27939.480000000025</v>
      </c>
      <c r="AB779" s="27">
        <f t="shared" si="9"/>
        <v>-7461.5299999999806</v>
      </c>
      <c r="AC779" s="27">
        <f t="shared" si="9"/>
        <v>0</v>
      </c>
      <c r="AD779" s="27">
        <f t="shared" si="9"/>
        <v>0</v>
      </c>
      <c r="AE779" s="27">
        <f t="shared" si="9"/>
        <v>0</v>
      </c>
      <c r="AF779" s="27">
        <f t="shared" si="9"/>
        <v>-1586.7800000000007</v>
      </c>
      <c r="AG779" s="27">
        <f t="shared" si="9"/>
        <v>0</v>
      </c>
      <c r="AH779" s="27">
        <f t="shared" si="9"/>
        <v>0</v>
      </c>
      <c r="AI779" s="27">
        <f t="shared" si="9"/>
        <v>0</v>
      </c>
    </row>
    <row r="780" spans="1:38" s="4" customFormat="1" ht="12.75" x14ac:dyDescent="0.2">
      <c r="A780" s="17"/>
      <c r="B780" s="17"/>
      <c r="C780" s="432" t="s">
        <v>625</v>
      </c>
      <c r="D780" s="432"/>
      <c r="E780" s="432"/>
      <c r="F780" s="432"/>
      <c r="G780" s="432"/>
      <c r="H780" s="432"/>
      <c r="I780" s="432"/>
      <c r="J780" s="25"/>
      <c r="K780" s="41">
        <f>K778+K693</f>
        <v>104714.85</v>
      </c>
      <c r="L780" s="41">
        <f t="shared" ref="L780:AI780" si="10">L778+L693</f>
        <v>918234.7</v>
      </c>
      <c r="M780" s="41">
        <f t="shared" si="10"/>
        <v>5191254.7100000009</v>
      </c>
      <c r="N780" s="41">
        <f t="shared" si="10"/>
        <v>585170.24999999977</v>
      </c>
      <c r="O780" s="41">
        <f t="shared" si="10"/>
        <v>29517.95</v>
      </c>
      <c r="P780" s="41">
        <f t="shared" si="10"/>
        <v>10537693.57</v>
      </c>
      <c r="Q780" s="41">
        <f t="shared" si="10"/>
        <v>311100.44</v>
      </c>
      <c r="R780" s="41">
        <f t="shared" si="10"/>
        <v>0</v>
      </c>
      <c r="S780" s="41">
        <f t="shared" si="10"/>
        <v>0</v>
      </c>
      <c r="T780" s="41">
        <f t="shared" si="10"/>
        <v>43939.670000000006</v>
      </c>
      <c r="U780" s="41">
        <f t="shared" si="10"/>
        <v>0</v>
      </c>
      <c r="V780" s="41">
        <f t="shared" si="10"/>
        <v>0</v>
      </c>
      <c r="W780" s="41">
        <f t="shared" si="10"/>
        <v>11051630.600000001</v>
      </c>
      <c r="X780" s="41">
        <f t="shared" si="10"/>
        <v>11025216.839999998</v>
      </c>
      <c r="Y780" s="41">
        <f t="shared" si="10"/>
        <v>11391316.350000001</v>
      </c>
      <c r="Z780" s="41">
        <f t="shared" si="10"/>
        <v>0</v>
      </c>
      <c r="AA780" s="41">
        <f t="shared" si="10"/>
        <v>11391316.350000001</v>
      </c>
      <c r="AB780" s="41">
        <f t="shared" si="10"/>
        <v>-35401.010000000024</v>
      </c>
      <c r="AC780" s="41">
        <f t="shared" si="10"/>
        <v>0</v>
      </c>
      <c r="AD780" s="41">
        <f t="shared" si="10"/>
        <v>0</v>
      </c>
      <c r="AE780" s="41">
        <f t="shared" si="10"/>
        <v>0</v>
      </c>
      <c r="AF780" s="41">
        <f t="shared" si="10"/>
        <v>5191254.7100000009</v>
      </c>
      <c r="AG780" s="41">
        <f t="shared" si="10"/>
        <v>0</v>
      </c>
      <c r="AH780" s="41">
        <f t="shared" si="10"/>
        <v>2338972.29</v>
      </c>
      <c r="AI780" s="41">
        <f t="shared" si="10"/>
        <v>0</v>
      </c>
    </row>
    <row r="781" spans="1:38" s="9" customFormat="1" ht="12.75" x14ac:dyDescent="0.2">
      <c r="A781" s="18"/>
      <c r="B781" s="18"/>
      <c r="C781" s="432"/>
      <c r="D781" s="432"/>
      <c r="E781" s="432"/>
      <c r="F781" s="432"/>
      <c r="G781" s="432"/>
      <c r="H781" s="432"/>
      <c r="I781" s="432"/>
      <c r="J781" s="26"/>
      <c r="K781" s="27">
        <f>K779+K694</f>
        <v>765833.69000000006</v>
      </c>
      <c r="L781" s="27">
        <f t="shared" ref="L781:AI781" si="11">L779+L694</f>
        <v>149167.53999999995</v>
      </c>
      <c r="M781" s="27">
        <f t="shared" si="11"/>
        <v>2428587.3900000011</v>
      </c>
      <c r="N781" s="27">
        <f t="shared" si="11"/>
        <v>593071.49</v>
      </c>
      <c r="O781" s="27">
        <f t="shared" si="11"/>
        <v>26023.389999999996</v>
      </c>
      <c r="P781" s="27">
        <f t="shared" si="11"/>
        <v>0</v>
      </c>
      <c r="Q781" s="27">
        <f t="shared" si="11"/>
        <v>0</v>
      </c>
      <c r="R781" s="27">
        <f t="shared" si="11"/>
        <v>0</v>
      </c>
      <c r="S781" s="27">
        <f t="shared" si="11"/>
        <v>0</v>
      </c>
      <c r="T781" s="27">
        <f t="shared" si="11"/>
        <v>10892733.680000003</v>
      </c>
      <c r="U781" s="27">
        <f t="shared" si="11"/>
        <v>-4494.0700000000015</v>
      </c>
      <c r="V781" s="27">
        <f t="shared" si="11"/>
        <v>0</v>
      </c>
      <c r="W781" s="27">
        <f t="shared" si="11"/>
        <v>0</v>
      </c>
      <c r="X781" s="27">
        <f t="shared" si="11"/>
        <v>11051630.600000001</v>
      </c>
      <c r="Y781" s="27">
        <f t="shared" si="11"/>
        <v>27290.86</v>
      </c>
      <c r="Z781" s="27">
        <f t="shared" si="11"/>
        <v>0</v>
      </c>
      <c r="AA781" s="27">
        <f t="shared" si="11"/>
        <v>11418607.209999999</v>
      </c>
      <c r="AB781" s="27">
        <f t="shared" si="11"/>
        <v>-7461.5299999999806</v>
      </c>
      <c r="AC781" s="27">
        <f t="shared" si="11"/>
        <v>0</v>
      </c>
      <c r="AD781" s="27">
        <f t="shared" si="11"/>
        <v>0</v>
      </c>
      <c r="AE781" s="27">
        <f t="shared" si="11"/>
        <v>0</v>
      </c>
      <c r="AF781" s="27">
        <f t="shared" si="11"/>
        <v>2293152.7000000016</v>
      </c>
      <c r="AG781" s="27">
        <f t="shared" si="11"/>
        <v>0</v>
      </c>
      <c r="AH781" s="27">
        <f t="shared" si="11"/>
        <v>0</v>
      </c>
      <c r="AI781" s="27">
        <f t="shared" si="11"/>
        <v>0</v>
      </c>
    </row>
    <row r="782" spans="1:38" s="158" customFormat="1" x14ac:dyDescent="0.2">
      <c r="B782" s="158" t="s">
        <v>1267</v>
      </c>
      <c r="J782" s="160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AA782" s="161"/>
      <c r="AF782" s="161"/>
      <c r="AG782" s="161"/>
      <c r="AH782" s="161"/>
      <c r="AI782" s="161"/>
    </row>
    <row r="783" spans="1:38" ht="12.75" customHeight="1" x14ac:dyDescent="0.2">
      <c r="A783" s="459" t="s">
        <v>1268</v>
      </c>
      <c r="B783" s="459"/>
      <c r="C783" s="460" t="s">
        <v>1269</v>
      </c>
      <c r="D783" s="460"/>
      <c r="E783" s="460"/>
      <c r="F783" s="460"/>
      <c r="G783" s="460"/>
      <c r="H783" s="460"/>
      <c r="I783" s="460"/>
      <c r="J783" s="211"/>
      <c r="K783" s="216">
        <v>0</v>
      </c>
      <c r="L783" s="216">
        <v>0</v>
      </c>
      <c r="M783" s="216">
        <v>0</v>
      </c>
      <c r="N783" s="216">
        <v>0</v>
      </c>
      <c r="O783" s="216">
        <v>0</v>
      </c>
      <c r="P783" s="216">
        <v>0</v>
      </c>
      <c r="Q783" s="216">
        <v>0</v>
      </c>
      <c r="R783" s="216">
        <v>0</v>
      </c>
      <c r="S783" s="216">
        <v>0</v>
      </c>
      <c r="T783" s="216">
        <v>0</v>
      </c>
      <c r="U783" s="216">
        <v>0</v>
      </c>
      <c r="V783" s="216">
        <v>0</v>
      </c>
      <c r="W783" s="216">
        <v>0</v>
      </c>
      <c r="X783" s="213">
        <v>0</v>
      </c>
      <c r="Y783" s="213">
        <v>0</v>
      </c>
      <c r="Z783" s="213">
        <v>0</v>
      </c>
      <c r="AA783" s="212">
        <v>0</v>
      </c>
      <c r="AB783" s="212"/>
      <c r="AC783" s="212"/>
      <c r="AD783" s="216"/>
      <c r="AE783" s="216"/>
      <c r="AF783" s="216">
        <v>0</v>
      </c>
      <c r="AG783" s="216">
        <v>0</v>
      </c>
      <c r="AH783" s="216">
        <v>650.89</v>
      </c>
      <c r="AI783" s="212"/>
      <c r="AJ783" s="212"/>
      <c r="AK783" s="190"/>
      <c r="AL783" s="190"/>
    </row>
    <row r="784" spans="1:38" ht="12.75" x14ac:dyDescent="0.2">
      <c r="A784" s="459"/>
      <c r="B784" s="459"/>
      <c r="C784" s="460"/>
      <c r="D784" s="460"/>
      <c r="E784" s="460"/>
      <c r="F784" s="460"/>
      <c r="G784" s="460"/>
      <c r="H784" s="460"/>
      <c r="I784" s="460"/>
      <c r="J784" s="211"/>
      <c r="K784" s="216">
        <v>0</v>
      </c>
      <c r="L784" s="216">
        <v>0</v>
      </c>
      <c r="M784" s="216">
        <v>0</v>
      </c>
      <c r="N784" s="216">
        <v>0</v>
      </c>
      <c r="O784" s="216">
        <v>0</v>
      </c>
      <c r="P784" s="216"/>
      <c r="Q784" s="216">
        <v>0</v>
      </c>
      <c r="R784" s="216">
        <v>0</v>
      </c>
      <c r="S784" s="216"/>
      <c r="T784" s="216">
        <v>0</v>
      </c>
      <c r="U784" s="216">
        <v>0</v>
      </c>
      <c r="V784" s="216">
        <v>0</v>
      </c>
      <c r="W784" s="216">
        <v>0</v>
      </c>
      <c r="X784" s="213">
        <v>0</v>
      </c>
      <c r="Y784" s="213">
        <v>0</v>
      </c>
      <c r="Z784" s="213">
        <v>0</v>
      </c>
      <c r="AA784" s="212">
        <v>0</v>
      </c>
      <c r="AB784" s="212"/>
      <c r="AC784" s="212"/>
      <c r="AD784" s="216"/>
      <c r="AE784" s="216"/>
      <c r="AF784" s="216">
        <v>0</v>
      </c>
      <c r="AG784" s="216">
        <v>0</v>
      </c>
      <c r="AH784" s="216">
        <v>0</v>
      </c>
      <c r="AI784" s="212"/>
      <c r="AJ784" s="212"/>
      <c r="AK784" s="190"/>
      <c r="AL784" s="190"/>
    </row>
    <row r="785" spans="1:38" ht="12.75" customHeight="1" x14ac:dyDescent="0.2">
      <c r="A785" s="209">
        <v>58</v>
      </c>
      <c r="B785" s="210" t="s">
        <v>621</v>
      </c>
      <c r="C785" s="458" t="s">
        <v>1270</v>
      </c>
      <c r="D785" s="458"/>
      <c r="E785" s="458"/>
      <c r="F785" s="458"/>
      <c r="G785" s="458"/>
      <c r="H785" s="458"/>
      <c r="I785" s="458"/>
      <c r="J785" s="215" t="s">
        <v>169</v>
      </c>
      <c r="K785" s="208"/>
      <c r="L785" s="208"/>
      <c r="M785" s="208"/>
      <c r="N785" s="208"/>
      <c r="O785" s="208"/>
      <c r="P785" s="457"/>
      <c r="Q785" s="208"/>
      <c r="R785" s="208"/>
      <c r="S785" s="457"/>
      <c r="T785" s="208"/>
      <c r="U785" s="208"/>
      <c r="V785" s="208"/>
      <c r="W785" s="208"/>
      <c r="X785" s="208"/>
      <c r="Y785" s="208">
        <v>0</v>
      </c>
      <c r="Z785" s="208">
        <v>0</v>
      </c>
      <c r="AA785" s="208"/>
      <c r="AB785" s="217">
        <v>1</v>
      </c>
      <c r="AC785" s="217">
        <v>1</v>
      </c>
      <c r="AD785" s="208">
        <v>1</v>
      </c>
      <c r="AE785" s="208">
        <v>1</v>
      </c>
      <c r="AF785" s="208"/>
      <c r="AG785" s="208"/>
      <c r="AH785" s="208">
        <v>130.5</v>
      </c>
      <c r="AI785" s="217"/>
      <c r="AJ785" s="217"/>
      <c r="AK785" s="191"/>
      <c r="AL785" s="191"/>
    </row>
    <row r="786" spans="1:38" ht="12.75" x14ac:dyDescent="0.2">
      <c r="A786" s="210"/>
      <c r="B786" s="210"/>
      <c r="C786" s="458"/>
      <c r="D786" s="458"/>
      <c r="E786" s="458"/>
      <c r="F786" s="458"/>
      <c r="G786" s="458"/>
      <c r="H786" s="458"/>
      <c r="I786" s="458"/>
      <c r="J786" s="214" t="s">
        <v>103</v>
      </c>
      <c r="K786" s="208"/>
      <c r="L786" s="208"/>
      <c r="M786" s="208"/>
      <c r="N786" s="208"/>
      <c r="O786" s="208"/>
      <c r="P786" s="457"/>
      <c r="Q786" s="208"/>
      <c r="R786" s="208"/>
      <c r="S786" s="457"/>
      <c r="T786" s="208"/>
      <c r="U786" s="208"/>
      <c r="V786" s="208"/>
      <c r="W786" s="208"/>
      <c r="X786" s="208"/>
      <c r="Y786" s="208"/>
      <c r="Z786" s="208"/>
      <c r="AA786" s="208">
        <v>0</v>
      </c>
      <c r="AB786" s="217">
        <v>1</v>
      </c>
      <c r="AC786" s="217">
        <v>1</v>
      </c>
      <c r="AD786" s="208">
        <v>3.4409999999999998</v>
      </c>
      <c r="AE786" s="208">
        <v>3.0280800000000001</v>
      </c>
      <c r="AF786" s="208"/>
      <c r="AG786" s="208"/>
      <c r="AH786" s="208"/>
      <c r="AI786" s="217"/>
      <c r="AJ786" s="217"/>
      <c r="AK786" s="191"/>
      <c r="AL786" s="191"/>
    </row>
    <row r="787" spans="1:38" ht="12.75" customHeight="1" x14ac:dyDescent="0.2">
      <c r="A787" s="209">
        <v>59</v>
      </c>
      <c r="B787" s="210" t="s">
        <v>621</v>
      </c>
      <c r="C787" s="458" t="s">
        <v>1271</v>
      </c>
      <c r="D787" s="458"/>
      <c r="E787" s="458"/>
      <c r="F787" s="458"/>
      <c r="G787" s="458"/>
      <c r="H787" s="458"/>
      <c r="I787" s="458"/>
      <c r="J787" s="215" t="s">
        <v>169</v>
      </c>
      <c r="K787" s="208"/>
      <c r="L787" s="208"/>
      <c r="M787" s="208"/>
      <c r="N787" s="208"/>
      <c r="O787" s="208"/>
      <c r="P787" s="457"/>
      <c r="Q787" s="208"/>
      <c r="R787" s="208"/>
      <c r="S787" s="457"/>
      <c r="T787" s="208"/>
      <c r="U787" s="208"/>
      <c r="V787" s="208"/>
      <c r="W787" s="208"/>
      <c r="X787" s="208"/>
      <c r="Y787" s="208">
        <v>0</v>
      </c>
      <c r="Z787" s="208">
        <v>0</v>
      </c>
      <c r="AA787" s="208"/>
      <c r="AB787" s="217">
        <v>1</v>
      </c>
      <c r="AC787" s="217">
        <v>1</v>
      </c>
      <c r="AD787" s="208">
        <v>1</v>
      </c>
      <c r="AE787" s="208">
        <v>1</v>
      </c>
      <c r="AF787" s="208"/>
      <c r="AG787" s="208"/>
      <c r="AH787" s="208">
        <v>239.89</v>
      </c>
      <c r="AI787" s="217"/>
      <c r="AJ787" s="217"/>
      <c r="AK787" s="191"/>
      <c r="AL787" s="191"/>
    </row>
    <row r="788" spans="1:38" ht="12.75" x14ac:dyDescent="0.2">
      <c r="A788" s="210"/>
      <c r="B788" s="210"/>
      <c r="C788" s="458"/>
      <c r="D788" s="458"/>
      <c r="E788" s="458"/>
      <c r="F788" s="458"/>
      <c r="G788" s="458"/>
      <c r="H788" s="458"/>
      <c r="I788" s="458"/>
      <c r="J788" s="214" t="s">
        <v>103</v>
      </c>
      <c r="K788" s="208"/>
      <c r="L788" s="208"/>
      <c r="M788" s="208"/>
      <c r="N788" s="208"/>
      <c r="O788" s="208"/>
      <c r="P788" s="457"/>
      <c r="Q788" s="208"/>
      <c r="R788" s="208"/>
      <c r="S788" s="457"/>
      <c r="T788" s="208"/>
      <c r="U788" s="208"/>
      <c r="V788" s="208"/>
      <c r="W788" s="208"/>
      <c r="X788" s="208"/>
      <c r="Y788" s="208"/>
      <c r="Z788" s="208"/>
      <c r="AA788" s="208">
        <v>0</v>
      </c>
      <c r="AB788" s="217">
        <v>1</v>
      </c>
      <c r="AC788" s="217">
        <v>1</v>
      </c>
      <c r="AD788" s="208">
        <v>3.4409999999999998</v>
      </c>
      <c r="AE788" s="208">
        <v>3.0280800000000001</v>
      </c>
      <c r="AF788" s="208"/>
      <c r="AG788" s="208"/>
      <c r="AH788" s="208"/>
      <c r="AI788" s="217"/>
      <c r="AJ788" s="217"/>
      <c r="AK788" s="191"/>
      <c r="AL788" s="191"/>
    </row>
    <row r="789" spans="1:38" ht="12.75" customHeight="1" x14ac:dyDescent="0.2">
      <c r="A789" s="209">
        <v>60</v>
      </c>
      <c r="B789" s="210" t="s">
        <v>621</v>
      </c>
      <c r="C789" s="458" t="s">
        <v>1272</v>
      </c>
      <c r="D789" s="458"/>
      <c r="E789" s="458"/>
      <c r="F789" s="458"/>
      <c r="G789" s="458"/>
      <c r="H789" s="458"/>
      <c r="I789" s="458"/>
      <c r="J789" s="215" t="s">
        <v>169</v>
      </c>
      <c r="K789" s="208"/>
      <c r="L789" s="208"/>
      <c r="M789" s="208"/>
      <c r="N789" s="208"/>
      <c r="O789" s="208"/>
      <c r="P789" s="457"/>
      <c r="Q789" s="208"/>
      <c r="R789" s="208"/>
      <c r="S789" s="457"/>
      <c r="T789" s="208"/>
      <c r="U789" s="208"/>
      <c r="V789" s="208"/>
      <c r="W789" s="208"/>
      <c r="X789" s="208"/>
      <c r="Y789" s="208">
        <v>0</v>
      </c>
      <c r="Z789" s="208">
        <v>0</v>
      </c>
      <c r="AA789" s="208"/>
      <c r="AB789" s="217">
        <v>1</v>
      </c>
      <c r="AC789" s="217">
        <v>1</v>
      </c>
      <c r="AD789" s="208">
        <v>1</v>
      </c>
      <c r="AE789" s="208">
        <v>1</v>
      </c>
      <c r="AF789" s="208"/>
      <c r="AG789" s="208"/>
      <c r="AH789" s="208">
        <v>428.4</v>
      </c>
      <c r="AI789" s="217"/>
      <c r="AJ789" s="217"/>
      <c r="AK789" s="191"/>
      <c r="AL789" s="191"/>
    </row>
    <row r="790" spans="1:38" ht="12.75" x14ac:dyDescent="0.2">
      <c r="A790" s="210"/>
      <c r="B790" s="210"/>
      <c r="C790" s="458"/>
      <c r="D790" s="458"/>
      <c r="E790" s="458"/>
      <c r="F790" s="458"/>
      <c r="G790" s="458"/>
      <c r="H790" s="458"/>
      <c r="I790" s="458"/>
      <c r="J790" s="214" t="s">
        <v>207</v>
      </c>
      <c r="K790" s="208"/>
      <c r="L790" s="208"/>
      <c r="M790" s="208"/>
      <c r="N790" s="208"/>
      <c r="O790" s="208"/>
      <c r="P790" s="457"/>
      <c r="Q790" s="208"/>
      <c r="R790" s="208"/>
      <c r="S790" s="457"/>
      <c r="T790" s="208"/>
      <c r="U790" s="208"/>
      <c r="V790" s="208"/>
      <c r="W790" s="208"/>
      <c r="X790" s="208"/>
      <c r="Y790" s="208"/>
      <c r="Z790" s="208"/>
      <c r="AA790" s="208">
        <v>0</v>
      </c>
      <c r="AB790" s="217">
        <v>1</v>
      </c>
      <c r="AC790" s="217">
        <v>1</v>
      </c>
      <c r="AD790" s="208">
        <v>3.4409999999999998</v>
      </c>
      <c r="AE790" s="208">
        <v>3.0280800000000001</v>
      </c>
      <c r="AF790" s="208"/>
      <c r="AG790" s="208"/>
      <c r="AH790" s="208"/>
      <c r="AI790" s="217"/>
      <c r="AJ790" s="217"/>
      <c r="AK790" s="191"/>
      <c r="AL790" s="191"/>
    </row>
    <row r="791" spans="1:38" ht="12.75" customHeight="1" x14ac:dyDescent="0.2">
      <c r="A791" s="209">
        <v>61</v>
      </c>
      <c r="B791" s="210" t="s">
        <v>621</v>
      </c>
      <c r="C791" s="458" t="s">
        <v>1273</v>
      </c>
      <c r="D791" s="458"/>
      <c r="E791" s="458"/>
      <c r="F791" s="458"/>
      <c r="G791" s="458"/>
      <c r="H791" s="458"/>
      <c r="I791" s="458"/>
      <c r="J791" s="215" t="s">
        <v>169</v>
      </c>
      <c r="K791" s="208"/>
      <c r="L791" s="208"/>
      <c r="M791" s="208"/>
      <c r="N791" s="208"/>
      <c r="O791" s="208"/>
      <c r="P791" s="457"/>
      <c r="Q791" s="208"/>
      <c r="R791" s="208"/>
      <c r="S791" s="457"/>
      <c r="T791" s="208"/>
      <c r="U791" s="208"/>
      <c r="V791" s="208"/>
      <c r="W791" s="208"/>
      <c r="X791" s="208"/>
      <c r="Y791" s="208">
        <v>0</v>
      </c>
      <c r="Z791" s="208">
        <v>0</v>
      </c>
      <c r="AA791" s="208"/>
      <c r="AB791" s="217">
        <v>1</v>
      </c>
      <c r="AC791" s="217">
        <v>1</v>
      </c>
      <c r="AD791" s="208">
        <v>1</v>
      </c>
      <c r="AE791" s="208">
        <v>1</v>
      </c>
      <c r="AF791" s="208"/>
      <c r="AG791" s="208"/>
      <c r="AH791" s="208">
        <v>-147.9</v>
      </c>
      <c r="AI791" s="217"/>
      <c r="AJ791" s="217"/>
      <c r="AK791" s="191"/>
      <c r="AL791" s="191"/>
    </row>
    <row r="792" spans="1:38" ht="12.75" x14ac:dyDescent="0.2">
      <c r="A792" s="210"/>
      <c r="B792" s="210"/>
      <c r="C792" s="458"/>
      <c r="D792" s="458"/>
      <c r="E792" s="458"/>
      <c r="F792" s="458"/>
      <c r="G792" s="458"/>
      <c r="H792" s="458"/>
      <c r="I792" s="458"/>
      <c r="J792" s="214" t="s">
        <v>1286</v>
      </c>
      <c r="K792" s="208"/>
      <c r="L792" s="208"/>
      <c r="M792" s="208"/>
      <c r="N792" s="208"/>
      <c r="O792" s="208"/>
      <c r="P792" s="457"/>
      <c r="Q792" s="208"/>
      <c r="R792" s="208"/>
      <c r="S792" s="457"/>
      <c r="T792" s="208"/>
      <c r="U792" s="208"/>
      <c r="V792" s="208"/>
      <c r="W792" s="208"/>
      <c r="X792" s="208"/>
      <c r="Y792" s="208"/>
      <c r="Z792" s="208"/>
      <c r="AA792" s="208">
        <v>0</v>
      </c>
      <c r="AB792" s="217">
        <v>1</v>
      </c>
      <c r="AC792" s="217">
        <v>1</v>
      </c>
      <c r="AD792" s="208">
        <v>3.4409999999999998</v>
      </c>
      <c r="AE792" s="208">
        <v>3.0280800000000001</v>
      </c>
      <c r="AF792" s="208"/>
      <c r="AG792" s="208"/>
      <c r="AH792" s="208"/>
      <c r="AI792" s="217"/>
      <c r="AJ792" s="217"/>
      <c r="AK792" s="191"/>
      <c r="AL792" s="191"/>
    </row>
    <row r="793" spans="1:38" ht="12.75" customHeight="1" x14ac:dyDescent="0.2">
      <c r="A793" s="459" t="s">
        <v>1274</v>
      </c>
      <c r="B793" s="459"/>
      <c r="C793" s="460" t="s">
        <v>1275</v>
      </c>
      <c r="D793" s="460"/>
      <c r="E793" s="460"/>
      <c r="F793" s="460"/>
      <c r="G793" s="460"/>
      <c r="H793" s="460"/>
      <c r="I793" s="460"/>
      <c r="J793" s="211"/>
      <c r="K793" s="216">
        <v>0</v>
      </c>
      <c r="L793" s="216">
        <v>0</v>
      </c>
      <c r="M793" s="216">
        <v>6319.29</v>
      </c>
      <c r="N793" s="216">
        <v>0</v>
      </c>
      <c r="O793" s="216">
        <v>0</v>
      </c>
      <c r="P793" s="216">
        <v>7082.87</v>
      </c>
      <c r="Q793" s="216">
        <v>0</v>
      </c>
      <c r="R793" s="216">
        <v>0</v>
      </c>
      <c r="S793" s="216">
        <v>0</v>
      </c>
      <c r="T793" s="216">
        <v>0</v>
      </c>
      <c r="U793" s="216">
        <v>0</v>
      </c>
      <c r="V793" s="216">
        <v>0</v>
      </c>
      <c r="W793" s="216">
        <v>7189.11</v>
      </c>
      <c r="X793" s="213">
        <v>7189.11</v>
      </c>
      <c r="Y793" s="213">
        <v>7427.83</v>
      </c>
      <c r="Z793" s="213">
        <v>0</v>
      </c>
      <c r="AA793" s="212">
        <v>7427.83</v>
      </c>
      <c r="AB793" s="212"/>
      <c r="AC793" s="212"/>
      <c r="AD793" s="216"/>
      <c r="AE793" s="216"/>
      <c r="AF793" s="216">
        <v>6319.29</v>
      </c>
      <c r="AG793" s="216">
        <v>0</v>
      </c>
      <c r="AH793" s="216">
        <v>-6445.45</v>
      </c>
      <c r="AI793" s="212"/>
      <c r="AJ793" s="212"/>
      <c r="AK793" s="190"/>
    </row>
    <row r="794" spans="1:38" ht="12.75" x14ac:dyDescent="0.2">
      <c r="A794" s="459"/>
      <c r="B794" s="459"/>
      <c r="C794" s="460"/>
      <c r="D794" s="460"/>
      <c r="E794" s="460"/>
      <c r="F794" s="460"/>
      <c r="G794" s="460"/>
      <c r="H794" s="460"/>
      <c r="I794" s="460"/>
      <c r="J794" s="211"/>
      <c r="K794" s="216">
        <v>0</v>
      </c>
      <c r="L794" s="216">
        <v>0</v>
      </c>
      <c r="M794" s="216">
        <v>763.58</v>
      </c>
      <c r="N794" s="216">
        <v>0</v>
      </c>
      <c r="O794" s="216">
        <v>0</v>
      </c>
      <c r="P794" s="216"/>
      <c r="Q794" s="216">
        <v>0</v>
      </c>
      <c r="R794" s="216">
        <v>0</v>
      </c>
      <c r="S794" s="216"/>
      <c r="T794" s="216">
        <v>7082.87</v>
      </c>
      <c r="U794" s="216">
        <v>0</v>
      </c>
      <c r="V794" s="216">
        <v>0</v>
      </c>
      <c r="W794" s="216">
        <v>0</v>
      </c>
      <c r="X794" s="213">
        <v>7189.11</v>
      </c>
      <c r="Y794" s="213">
        <v>0</v>
      </c>
      <c r="Z794" s="213">
        <v>0</v>
      </c>
      <c r="AA794" s="212">
        <v>7427.83</v>
      </c>
      <c r="AB794" s="212"/>
      <c r="AC794" s="212"/>
      <c r="AD794" s="216"/>
      <c r="AE794" s="216"/>
      <c r="AF794" s="216">
        <v>763.58</v>
      </c>
      <c r="AG794" s="216">
        <v>0</v>
      </c>
      <c r="AH794" s="216">
        <v>0</v>
      </c>
      <c r="AI794" s="212"/>
      <c r="AJ794" s="212"/>
      <c r="AK794" s="190"/>
    </row>
    <row r="795" spans="1:38" ht="12.75" customHeight="1" x14ac:dyDescent="0.2">
      <c r="A795" s="209">
        <v>208</v>
      </c>
      <c r="B795" s="210" t="s">
        <v>1276</v>
      </c>
      <c r="C795" s="458" t="s">
        <v>368</v>
      </c>
      <c r="D795" s="458"/>
      <c r="E795" s="458"/>
      <c r="F795" s="458"/>
      <c r="G795" s="458"/>
      <c r="H795" s="458"/>
      <c r="I795" s="458"/>
      <c r="J795" s="215" t="s">
        <v>178</v>
      </c>
      <c r="K795" s="208"/>
      <c r="L795" s="208"/>
      <c r="M795" s="208"/>
      <c r="N795" s="208"/>
      <c r="O795" s="208"/>
      <c r="P795" s="457"/>
      <c r="Q795" s="208"/>
      <c r="R795" s="208"/>
      <c r="S795" s="457"/>
      <c r="T795" s="208"/>
      <c r="U795" s="208"/>
      <c r="V795" s="208"/>
      <c r="W795" s="208"/>
      <c r="X795" s="208"/>
      <c r="Y795" s="208">
        <v>0</v>
      </c>
      <c r="Z795" s="208">
        <v>0</v>
      </c>
      <c r="AA795" s="208"/>
      <c r="AB795" s="217">
        <v>1</v>
      </c>
      <c r="AC795" s="217">
        <v>1</v>
      </c>
      <c r="AD795" s="208">
        <v>1</v>
      </c>
      <c r="AE795" s="208">
        <v>1</v>
      </c>
      <c r="AF795" s="208"/>
      <c r="AG795" s="208"/>
      <c r="AH795" s="208">
        <v>-6445.45</v>
      </c>
      <c r="AI795" s="217"/>
      <c r="AJ795" s="217"/>
      <c r="AK795" s="191"/>
    </row>
    <row r="796" spans="1:38" ht="12.75" x14ac:dyDescent="0.2">
      <c r="A796" s="210"/>
      <c r="B796" s="210"/>
      <c r="C796" s="458"/>
      <c r="D796" s="458"/>
      <c r="E796" s="458"/>
      <c r="F796" s="458"/>
      <c r="G796" s="458"/>
      <c r="H796" s="458"/>
      <c r="I796" s="458"/>
      <c r="J796" s="214" t="s">
        <v>1287</v>
      </c>
      <c r="K796" s="208"/>
      <c r="L796" s="208"/>
      <c r="M796" s="208"/>
      <c r="N796" s="208"/>
      <c r="O796" s="208"/>
      <c r="P796" s="457"/>
      <c r="Q796" s="208"/>
      <c r="R796" s="208"/>
      <c r="S796" s="457"/>
      <c r="T796" s="208"/>
      <c r="U796" s="208"/>
      <c r="V796" s="208"/>
      <c r="W796" s="208"/>
      <c r="X796" s="208"/>
      <c r="Y796" s="208"/>
      <c r="Z796" s="208"/>
      <c r="AA796" s="208">
        <v>0</v>
      </c>
      <c r="AB796" s="217">
        <v>1</v>
      </c>
      <c r="AC796" s="217">
        <v>1</v>
      </c>
      <c r="AD796" s="208">
        <v>3.4409999999999998</v>
      </c>
      <c r="AE796" s="208">
        <v>3.0280800000000001</v>
      </c>
      <c r="AF796" s="208"/>
      <c r="AG796" s="208"/>
      <c r="AH796" s="208"/>
      <c r="AI796" s="217"/>
      <c r="AJ796" s="217"/>
      <c r="AK796" s="191"/>
    </row>
    <row r="797" spans="1:38" ht="12.75" customHeight="1" x14ac:dyDescent="0.2">
      <c r="A797" s="209">
        <v>209</v>
      </c>
      <c r="B797" s="210" t="s">
        <v>1276</v>
      </c>
      <c r="C797" s="458" t="s">
        <v>1277</v>
      </c>
      <c r="D797" s="458"/>
      <c r="E797" s="458"/>
      <c r="F797" s="458"/>
      <c r="G797" s="458"/>
      <c r="H797" s="458"/>
      <c r="I797" s="458"/>
      <c r="J797" s="215" t="s">
        <v>178</v>
      </c>
      <c r="K797" s="208"/>
      <c r="L797" s="208"/>
      <c r="M797" s="208">
        <v>6319.29</v>
      </c>
      <c r="N797" s="208"/>
      <c r="O797" s="208"/>
      <c r="P797" s="457">
        <v>7082.87</v>
      </c>
      <c r="Q797" s="208"/>
      <c r="R797" s="208"/>
      <c r="S797" s="457"/>
      <c r="T797" s="208"/>
      <c r="U797" s="208"/>
      <c r="V797" s="208"/>
      <c r="W797" s="208">
        <v>7189.11</v>
      </c>
      <c r="X797" s="208">
        <v>7189.11</v>
      </c>
      <c r="Y797" s="208">
        <v>7427.83</v>
      </c>
      <c r="Z797" s="208">
        <v>0</v>
      </c>
      <c r="AA797" s="208">
        <v>7427.83</v>
      </c>
      <c r="AB797" s="217">
        <v>1</v>
      </c>
      <c r="AC797" s="217">
        <v>1</v>
      </c>
      <c r="AD797" s="208">
        <v>1</v>
      </c>
      <c r="AE797" s="208">
        <v>1</v>
      </c>
      <c r="AF797" s="208">
        <v>6319.29</v>
      </c>
      <c r="AG797" s="208"/>
      <c r="AH797" s="208"/>
      <c r="AI797" s="217"/>
      <c r="AJ797" s="217"/>
      <c r="AK797" s="191"/>
    </row>
    <row r="798" spans="1:38" ht="12.75" x14ac:dyDescent="0.2">
      <c r="A798" s="210"/>
      <c r="B798" s="210"/>
      <c r="C798" s="458"/>
      <c r="D798" s="458"/>
      <c r="E798" s="458"/>
      <c r="F798" s="458"/>
      <c r="G798" s="458"/>
      <c r="H798" s="458"/>
      <c r="I798" s="458"/>
      <c r="J798" s="214" t="s">
        <v>1288</v>
      </c>
      <c r="K798" s="208"/>
      <c r="L798" s="208"/>
      <c r="M798" s="208">
        <v>763.58</v>
      </c>
      <c r="N798" s="208"/>
      <c r="O798" s="208"/>
      <c r="P798" s="457"/>
      <c r="Q798" s="208"/>
      <c r="R798" s="208"/>
      <c r="S798" s="457"/>
      <c r="T798" s="208">
        <v>7082.87</v>
      </c>
      <c r="U798" s="208"/>
      <c r="V798" s="208"/>
      <c r="W798" s="208"/>
      <c r="X798" s="208">
        <v>7189.11</v>
      </c>
      <c r="Y798" s="208"/>
      <c r="Z798" s="208"/>
      <c r="AA798" s="208">
        <v>7427.83</v>
      </c>
      <c r="AB798" s="217">
        <v>1</v>
      </c>
      <c r="AC798" s="217">
        <v>1</v>
      </c>
      <c r="AD798" s="208">
        <v>3.4409999999999998</v>
      </c>
      <c r="AE798" s="208">
        <v>3.0280800000000001</v>
      </c>
      <c r="AF798" s="208">
        <v>763.58</v>
      </c>
      <c r="AG798" s="208"/>
      <c r="AH798" s="208"/>
      <c r="AI798" s="217"/>
      <c r="AJ798" s="217"/>
      <c r="AK798" s="191"/>
    </row>
    <row r="799" spans="1:38" ht="12.75" x14ac:dyDescent="0.2">
      <c r="A799" s="455" t="s">
        <v>1295</v>
      </c>
      <c r="B799" s="455"/>
      <c r="C799" s="456" t="s">
        <v>1296</v>
      </c>
      <c r="D799" s="456"/>
      <c r="E799" s="456"/>
      <c r="F799" s="456"/>
      <c r="G799" s="456"/>
      <c r="H799" s="456"/>
      <c r="I799" s="456"/>
      <c r="J799" s="237"/>
      <c r="K799" s="242">
        <v>0</v>
      </c>
      <c r="L799" s="242">
        <v>0</v>
      </c>
      <c r="M799" s="242">
        <v>1420.0299999999997</v>
      </c>
      <c r="N799" s="242">
        <v>0</v>
      </c>
      <c r="O799" s="242">
        <v>0</v>
      </c>
      <c r="P799" s="242">
        <v>1510.6800000000012</v>
      </c>
      <c r="Q799" s="242">
        <v>0</v>
      </c>
      <c r="R799" s="242">
        <v>0</v>
      </c>
      <c r="S799" s="242">
        <v>0</v>
      </c>
      <c r="T799" s="242">
        <v>0</v>
      </c>
      <c r="U799" s="242">
        <v>0</v>
      </c>
      <c r="V799" s="242">
        <v>0</v>
      </c>
      <c r="W799" s="242">
        <v>1533.3399999999992</v>
      </c>
      <c r="X799" s="239">
        <v>1533.3399999999992</v>
      </c>
      <c r="Y799" s="239">
        <v>1584.2599999999993</v>
      </c>
      <c r="Z799" s="239">
        <v>0</v>
      </c>
      <c r="AA799" s="238">
        <v>1584.2599999999993</v>
      </c>
      <c r="AB799" s="238"/>
      <c r="AC799" s="238"/>
      <c r="AD799" s="242"/>
      <c r="AE799" s="242"/>
      <c r="AF799" s="242">
        <v>1420.0299999999997</v>
      </c>
      <c r="AG799" s="242">
        <v>0</v>
      </c>
      <c r="AH799" s="242">
        <v>0</v>
      </c>
      <c r="AI799" s="238"/>
      <c r="AJ799" s="238"/>
      <c r="AK799" s="79"/>
    </row>
    <row r="800" spans="1:38" ht="12.75" x14ac:dyDescent="0.2">
      <c r="A800" s="455"/>
      <c r="B800" s="455"/>
      <c r="C800" s="456"/>
      <c r="D800" s="456"/>
      <c r="E800" s="456"/>
      <c r="F800" s="456"/>
      <c r="G800" s="456"/>
      <c r="H800" s="456"/>
      <c r="I800" s="456"/>
      <c r="J800" s="237"/>
      <c r="K800" s="242">
        <v>0</v>
      </c>
      <c r="L800" s="242">
        <v>0</v>
      </c>
      <c r="M800" s="242">
        <v>90.64999999999992</v>
      </c>
      <c r="N800" s="242">
        <v>0</v>
      </c>
      <c r="O800" s="242">
        <v>0</v>
      </c>
      <c r="P800" s="242"/>
      <c r="Q800" s="242">
        <v>0</v>
      </c>
      <c r="R800" s="242">
        <v>0</v>
      </c>
      <c r="S800" s="242"/>
      <c r="T800" s="242">
        <v>1510.6800000000012</v>
      </c>
      <c r="U800" s="242">
        <v>0</v>
      </c>
      <c r="V800" s="242">
        <v>0</v>
      </c>
      <c r="W800" s="242">
        <v>0</v>
      </c>
      <c r="X800" s="239">
        <v>1533.3399999999992</v>
      </c>
      <c r="Y800" s="239">
        <v>0</v>
      </c>
      <c r="Z800" s="239">
        <v>0</v>
      </c>
      <c r="AA800" s="238">
        <v>1584.2599999999993</v>
      </c>
      <c r="AB800" s="238"/>
      <c r="AC800" s="238"/>
      <c r="AD800" s="242"/>
      <c r="AE800" s="242"/>
      <c r="AF800" s="242">
        <v>90.64999999999992</v>
      </c>
      <c r="AG800" s="242">
        <v>0</v>
      </c>
      <c r="AH800" s="242">
        <v>0</v>
      </c>
      <c r="AI800" s="238"/>
      <c r="AJ800" s="238"/>
      <c r="AK800" s="79"/>
    </row>
    <row r="801" spans="1:37" ht="12.75" x14ac:dyDescent="0.2">
      <c r="A801" s="235">
        <v>211</v>
      </c>
      <c r="B801" s="236" t="s">
        <v>621</v>
      </c>
      <c r="C801" s="454" t="s">
        <v>1297</v>
      </c>
      <c r="D801" s="454"/>
      <c r="E801" s="454"/>
      <c r="F801" s="454"/>
      <c r="G801" s="454"/>
      <c r="H801" s="454"/>
      <c r="I801" s="454"/>
      <c r="J801" s="241" t="s">
        <v>1298</v>
      </c>
      <c r="K801" s="234"/>
      <c r="L801" s="234"/>
      <c r="M801" s="234">
        <v>-5264.5</v>
      </c>
      <c r="N801" s="234"/>
      <c r="O801" s="234"/>
      <c r="P801" s="453">
        <v>-5674.11</v>
      </c>
      <c r="Q801" s="234"/>
      <c r="R801" s="234"/>
      <c r="S801" s="453"/>
      <c r="T801" s="234"/>
      <c r="U801" s="234"/>
      <c r="V801" s="234"/>
      <c r="W801" s="234">
        <v>-5759.22</v>
      </c>
      <c r="X801" s="234">
        <v>-5759.22</v>
      </c>
      <c r="Y801" s="234">
        <v>-5950.46</v>
      </c>
      <c r="Z801" s="234">
        <v>0</v>
      </c>
      <c r="AA801" s="234">
        <v>-5950.46</v>
      </c>
      <c r="AB801" s="243">
        <v>1</v>
      </c>
      <c r="AC801" s="243">
        <v>1</v>
      </c>
      <c r="AD801" s="234">
        <v>1</v>
      </c>
      <c r="AE801" s="234">
        <v>1</v>
      </c>
      <c r="AF801" s="234">
        <v>-5264.5</v>
      </c>
      <c r="AG801" s="234"/>
      <c r="AH801" s="234"/>
      <c r="AI801" s="243"/>
      <c r="AJ801" s="243"/>
      <c r="AK801" s="79"/>
    </row>
    <row r="802" spans="1:37" ht="12.75" x14ac:dyDescent="0.2">
      <c r="A802" s="236"/>
      <c r="B802" s="236"/>
      <c r="C802" s="454"/>
      <c r="D802" s="454"/>
      <c r="E802" s="454"/>
      <c r="F802" s="454"/>
      <c r="G802" s="454"/>
      <c r="H802" s="454"/>
      <c r="I802" s="454"/>
      <c r="J802" s="240" t="s">
        <v>1301</v>
      </c>
      <c r="K802" s="234"/>
      <c r="L802" s="234"/>
      <c r="M802" s="234">
        <v>-409.61</v>
      </c>
      <c r="N802" s="234"/>
      <c r="O802" s="234"/>
      <c r="P802" s="453"/>
      <c r="Q802" s="234"/>
      <c r="R802" s="234"/>
      <c r="S802" s="453"/>
      <c r="T802" s="234">
        <v>-5674.11</v>
      </c>
      <c r="U802" s="234"/>
      <c r="V802" s="234"/>
      <c r="W802" s="234"/>
      <c r="X802" s="234">
        <v>-5759.22</v>
      </c>
      <c r="Y802" s="234"/>
      <c r="Z802" s="234"/>
      <c r="AA802" s="234">
        <v>-5950.46</v>
      </c>
      <c r="AB802" s="243">
        <v>1</v>
      </c>
      <c r="AC802" s="243">
        <v>1</v>
      </c>
      <c r="AD802" s="234">
        <v>3.4409999999999998</v>
      </c>
      <c r="AE802" s="234">
        <v>3.0280800000000001</v>
      </c>
      <c r="AF802" s="234">
        <v>-409.61</v>
      </c>
      <c r="AG802" s="234"/>
      <c r="AH802" s="234"/>
      <c r="AI802" s="243"/>
      <c r="AJ802" s="243"/>
      <c r="AK802" s="79"/>
    </row>
    <row r="803" spans="1:37" ht="12.75" x14ac:dyDescent="0.2">
      <c r="A803" s="235">
        <v>212</v>
      </c>
      <c r="B803" s="236" t="s">
        <v>621</v>
      </c>
      <c r="C803" s="454" t="s">
        <v>1299</v>
      </c>
      <c r="D803" s="454"/>
      <c r="E803" s="454"/>
      <c r="F803" s="454"/>
      <c r="G803" s="454"/>
      <c r="H803" s="454"/>
      <c r="I803" s="454"/>
      <c r="J803" s="241" t="s">
        <v>1300</v>
      </c>
      <c r="K803" s="234"/>
      <c r="L803" s="234"/>
      <c r="M803" s="234">
        <v>-5800.85</v>
      </c>
      <c r="N803" s="234"/>
      <c r="O803" s="234"/>
      <c r="P803" s="453">
        <v>-6132.65</v>
      </c>
      <c r="Q803" s="234"/>
      <c r="R803" s="234"/>
      <c r="S803" s="453"/>
      <c r="T803" s="234"/>
      <c r="U803" s="234"/>
      <c r="V803" s="234"/>
      <c r="W803" s="234">
        <v>-6224.64</v>
      </c>
      <c r="X803" s="234">
        <v>-6224.64</v>
      </c>
      <c r="Y803" s="234">
        <v>-6431.33</v>
      </c>
      <c r="Z803" s="234">
        <v>0</v>
      </c>
      <c r="AA803" s="234">
        <v>-6431.33</v>
      </c>
      <c r="AB803" s="243">
        <v>1</v>
      </c>
      <c r="AC803" s="243">
        <v>1</v>
      </c>
      <c r="AD803" s="234">
        <v>1</v>
      </c>
      <c r="AE803" s="234">
        <v>1</v>
      </c>
      <c r="AF803" s="234">
        <v>-5800.85</v>
      </c>
      <c r="AG803" s="234"/>
      <c r="AH803" s="234"/>
      <c r="AI803" s="243"/>
      <c r="AJ803" s="243"/>
      <c r="AK803" s="79"/>
    </row>
    <row r="804" spans="1:37" ht="12.75" x14ac:dyDescent="0.2">
      <c r="A804" s="236"/>
      <c r="B804" s="236"/>
      <c r="C804" s="454"/>
      <c r="D804" s="454"/>
      <c r="E804" s="454"/>
      <c r="F804" s="454"/>
      <c r="G804" s="454"/>
      <c r="H804" s="454"/>
      <c r="I804" s="454"/>
      <c r="J804" s="240" t="s">
        <v>1302</v>
      </c>
      <c r="K804" s="234"/>
      <c r="L804" s="234"/>
      <c r="M804" s="234">
        <v>-331.8</v>
      </c>
      <c r="N804" s="234"/>
      <c r="O804" s="234"/>
      <c r="P804" s="453"/>
      <c r="Q804" s="234"/>
      <c r="R804" s="234"/>
      <c r="S804" s="453"/>
      <c r="T804" s="234">
        <v>-6132.65</v>
      </c>
      <c r="U804" s="234"/>
      <c r="V804" s="234"/>
      <c r="W804" s="234"/>
      <c r="X804" s="234">
        <v>-6224.64</v>
      </c>
      <c r="Y804" s="234"/>
      <c r="Z804" s="234"/>
      <c r="AA804" s="234">
        <v>-6431.33</v>
      </c>
      <c r="AB804" s="243">
        <v>1</v>
      </c>
      <c r="AC804" s="243">
        <v>1</v>
      </c>
      <c r="AD804" s="234">
        <v>3.4409999999999998</v>
      </c>
      <c r="AE804" s="234">
        <v>3.0280800000000001</v>
      </c>
      <c r="AF804" s="234">
        <v>-331.8</v>
      </c>
      <c r="AG804" s="234"/>
      <c r="AH804" s="234"/>
      <c r="AI804" s="243"/>
      <c r="AJ804" s="243"/>
      <c r="AK804" s="79"/>
    </row>
    <row r="805" spans="1:37" ht="12.75" x14ac:dyDescent="0.2">
      <c r="A805" s="235">
        <v>213</v>
      </c>
      <c r="B805" s="236" t="s">
        <v>621</v>
      </c>
      <c r="C805" s="454" t="s">
        <v>1297</v>
      </c>
      <c r="D805" s="454"/>
      <c r="E805" s="454"/>
      <c r="F805" s="454"/>
      <c r="G805" s="454"/>
      <c r="H805" s="454"/>
      <c r="I805" s="454"/>
      <c r="J805" s="241" t="s">
        <v>1298</v>
      </c>
      <c r="K805" s="234"/>
      <c r="L805" s="234"/>
      <c r="M805" s="234">
        <v>5722.28</v>
      </c>
      <c r="N805" s="234"/>
      <c r="O805" s="234"/>
      <c r="P805" s="453">
        <v>6167.5</v>
      </c>
      <c r="Q805" s="234"/>
      <c r="R805" s="234"/>
      <c r="S805" s="453"/>
      <c r="T805" s="234"/>
      <c r="U805" s="234"/>
      <c r="V805" s="234"/>
      <c r="W805" s="234">
        <v>6260.01</v>
      </c>
      <c r="X805" s="234">
        <v>6260.01</v>
      </c>
      <c r="Y805" s="234">
        <v>6467.88</v>
      </c>
      <c r="Z805" s="234">
        <v>0</v>
      </c>
      <c r="AA805" s="234">
        <v>6467.88</v>
      </c>
      <c r="AB805" s="243">
        <v>1</v>
      </c>
      <c r="AC805" s="243">
        <v>1</v>
      </c>
      <c r="AD805" s="234">
        <v>1</v>
      </c>
      <c r="AE805" s="234">
        <v>1</v>
      </c>
      <c r="AF805" s="234">
        <v>5722.28</v>
      </c>
      <c r="AG805" s="234"/>
      <c r="AH805" s="234"/>
      <c r="AI805" s="243"/>
      <c r="AJ805" s="243"/>
      <c r="AK805" s="79"/>
    </row>
    <row r="806" spans="1:37" ht="12.75" x14ac:dyDescent="0.2">
      <c r="A806" s="236"/>
      <c r="B806" s="236"/>
      <c r="C806" s="454"/>
      <c r="D806" s="454"/>
      <c r="E806" s="454"/>
      <c r="F806" s="454"/>
      <c r="G806" s="454"/>
      <c r="H806" s="454"/>
      <c r="I806" s="454"/>
      <c r="J806" s="240" t="s">
        <v>1303</v>
      </c>
      <c r="K806" s="234"/>
      <c r="L806" s="234"/>
      <c r="M806" s="234">
        <v>445.22</v>
      </c>
      <c r="N806" s="234"/>
      <c r="O806" s="234"/>
      <c r="P806" s="453"/>
      <c r="Q806" s="234"/>
      <c r="R806" s="234"/>
      <c r="S806" s="453"/>
      <c r="T806" s="234">
        <v>6167.5</v>
      </c>
      <c r="U806" s="234"/>
      <c r="V806" s="234"/>
      <c r="W806" s="234"/>
      <c r="X806" s="234">
        <v>6260.01</v>
      </c>
      <c r="Y806" s="234"/>
      <c r="Z806" s="234"/>
      <c r="AA806" s="234">
        <v>6467.88</v>
      </c>
      <c r="AB806" s="243">
        <v>1</v>
      </c>
      <c r="AC806" s="243">
        <v>1</v>
      </c>
      <c r="AD806" s="234">
        <v>3.4409999999999998</v>
      </c>
      <c r="AE806" s="234">
        <v>3.0280800000000001</v>
      </c>
      <c r="AF806" s="234">
        <v>445.22</v>
      </c>
      <c r="AG806" s="234"/>
      <c r="AH806" s="234"/>
      <c r="AI806" s="243"/>
      <c r="AJ806" s="243"/>
      <c r="AK806" s="79"/>
    </row>
    <row r="807" spans="1:37" ht="12.75" x14ac:dyDescent="0.2">
      <c r="A807" s="235">
        <v>214</v>
      </c>
      <c r="B807" s="236" t="s">
        <v>621</v>
      </c>
      <c r="C807" s="454" t="s">
        <v>1299</v>
      </c>
      <c r="D807" s="454"/>
      <c r="E807" s="454"/>
      <c r="F807" s="454"/>
      <c r="G807" s="454"/>
      <c r="H807" s="454"/>
      <c r="I807" s="454"/>
      <c r="J807" s="241" t="s">
        <v>1300</v>
      </c>
      <c r="K807" s="234"/>
      <c r="L807" s="234"/>
      <c r="M807" s="234">
        <v>6763.1</v>
      </c>
      <c r="N807" s="234"/>
      <c r="O807" s="234"/>
      <c r="P807" s="453">
        <v>7149.94</v>
      </c>
      <c r="Q807" s="234"/>
      <c r="R807" s="234"/>
      <c r="S807" s="453"/>
      <c r="T807" s="234"/>
      <c r="U807" s="234"/>
      <c r="V807" s="234"/>
      <c r="W807" s="234">
        <v>7257.19</v>
      </c>
      <c r="X807" s="234">
        <v>7257.19</v>
      </c>
      <c r="Y807" s="234">
        <v>7498.17</v>
      </c>
      <c r="Z807" s="234">
        <v>0</v>
      </c>
      <c r="AA807" s="234">
        <v>7498.17</v>
      </c>
      <c r="AB807" s="243">
        <v>1</v>
      </c>
      <c r="AC807" s="243">
        <v>1</v>
      </c>
      <c r="AD807" s="234">
        <v>1</v>
      </c>
      <c r="AE807" s="234">
        <v>1</v>
      </c>
      <c r="AF807" s="234">
        <v>6763.1</v>
      </c>
      <c r="AG807" s="234"/>
      <c r="AH807" s="234"/>
      <c r="AI807" s="243"/>
      <c r="AJ807" s="243"/>
      <c r="AK807" s="79"/>
    </row>
    <row r="808" spans="1:37" ht="12.75" x14ac:dyDescent="0.2">
      <c r="A808" s="236"/>
      <c r="B808" s="236"/>
      <c r="C808" s="454"/>
      <c r="D808" s="454"/>
      <c r="E808" s="454"/>
      <c r="F808" s="454"/>
      <c r="G808" s="454"/>
      <c r="H808" s="454"/>
      <c r="I808" s="454"/>
      <c r="J808" s="240" t="s">
        <v>1304</v>
      </c>
      <c r="K808" s="234"/>
      <c r="L808" s="234"/>
      <c r="M808" s="234">
        <v>386.84</v>
      </c>
      <c r="N808" s="234"/>
      <c r="O808" s="234"/>
      <c r="P808" s="453"/>
      <c r="Q808" s="234"/>
      <c r="R808" s="234"/>
      <c r="S808" s="453"/>
      <c r="T808" s="234">
        <v>7149.94</v>
      </c>
      <c r="U808" s="234"/>
      <c r="V808" s="234"/>
      <c r="W808" s="234"/>
      <c r="X808" s="234">
        <v>7257.19</v>
      </c>
      <c r="Y808" s="234"/>
      <c r="Z808" s="234"/>
      <c r="AA808" s="234">
        <v>7498.17</v>
      </c>
      <c r="AB808" s="243">
        <v>1</v>
      </c>
      <c r="AC808" s="243">
        <v>1</v>
      </c>
      <c r="AD808" s="234">
        <v>3.4409999999999998</v>
      </c>
      <c r="AE808" s="234">
        <v>3.0280800000000001</v>
      </c>
      <c r="AF808" s="234">
        <v>386.84</v>
      </c>
      <c r="AG808" s="234"/>
      <c r="AH808" s="234"/>
      <c r="AI808" s="243"/>
      <c r="AJ808" s="243"/>
      <c r="AK808" s="79"/>
    </row>
    <row r="809" spans="1:37" ht="12.75" x14ac:dyDescent="0.2">
      <c r="A809" s="459" t="s">
        <v>1279</v>
      </c>
      <c r="B809" s="459"/>
      <c r="C809" s="460" t="s">
        <v>1280</v>
      </c>
      <c r="D809" s="460"/>
      <c r="E809" s="460"/>
      <c r="F809" s="460"/>
      <c r="G809" s="460"/>
      <c r="H809" s="460"/>
      <c r="I809" s="460"/>
      <c r="J809" s="211"/>
      <c r="K809" s="216">
        <v>216.53</v>
      </c>
      <c r="L809" s="216">
        <v>11857.58</v>
      </c>
      <c r="M809" s="216">
        <v>12919.76</v>
      </c>
      <c r="N809" s="216">
        <v>1691.1999999999998</v>
      </c>
      <c r="O809" s="216">
        <v>88.550000000000011</v>
      </c>
      <c r="P809" s="216">
        <v>34919.229999999996</v>
      </c>
      <c r="Q809" s="216">
        <v>874.94</v>
      </c>
      <c r="R809" s="216">
        <v>0</v>
      </c>
      <c r="S809" s="216">
        <v>0</v>
      </c>
      <c r="T809" s="216">
        <v>0</v>
      </c>
      <c r="U809" s="216">
        <v>0</v>
      </c>
      <c r="V809" s="216">
        <v>0</v>
      </c>
      <c r="W809" s="216">
        <v>36317.599999999999</v>
      </c>
      <c r="X809" s="213">
        <v>36238.51</v>
      </c>
      <c r="Y809" s="213">
        <v>37441.839999999997</v>
      </c>
      <c r="Z809" s="213">
        <v>0</v>
      </c>
      <c r="AA809" s="212">
        <v>37441.839999999997</v>
      </c>
      <c r="AB809" s="212"/>
      <c r="AC809" s="212"/>
      <c r="AD809" s="216"/>
      <c r="AE809" s="216"/>
      <c r="AF809" s="216">
        <v>12919.76</v>
      </c>
      <c r="AG809" s="216">
        <v>0</v>
      </c>
      <c r="AH809" s="216">
        <v>0</v>
      </c>
      <c r="AI809" s="212"/>
      <c r="AJ809" s="212"/>
    </row>
    <row r="810" spans="1:37" ht="12.75" x14ac:dyDescent="0.2">
      <c r="A810" s="459"/>
      <c r="B810" s="459"/>
      <c r="C810" s="460"/>
      <c r="D810" s="460"/>
      <c r="E810" s="460"/>
      <c r="F810" s="460"/>
      <c r="G810" s="460"/>
      <c r="H810" s="460"/>
      <c r="I810" s="460"/>
      <c r="J810" s="211"/>
      <c r="K810" s="216">
        <v>0</v>
      </c>
      <c r="L810" s="216">
        <v>2573.3399999999997</v>
      </c>
      <c r="M810" s="216">
        <v>6485.72</v>
      </c>
      <c r="N810" s="216">
        <v>1798.5</v>
      </c>
      <c r="O810" s="216">
        <v>77.92</v>
      </c>
      <c r="P810" s="216"/>
      <c r="Q810" s="216">
        <v>0</v>
      </c>
      <c r="R810" s="216">
        <v>0</v>
      </c>
      <c r="S810" s="216"/>
      <c r="T810" s="216">
        <v>35794.17</v>
      </c>
      <c r="U810" s="216">
        <v>-13.48</v>
      </c>
      <c r="V810" s="216">
        <v>0</v>
      </c>
      <c r="W810" s="216">
        <v>0</v>
      </c>
      <c r="X810" s="213">
        <v>36317.599999999999</v>
      </c>
      <c r="Y810" s="213">
        <v>81.709999999999994</v>
      </c>
      <c r="Z810" s="213">
        <v>0</v>
      </c>
      <c r="AA810" s="212">
        <v>37523.550000000003</v>
      </c>
      <c r="AB810" s="212"/>
      <c r="AC810" s="212"/>
      <c r="AD810" s="216"/>
      <c r="AE810" s="216"/>
      <c r="AF810" s="216">
        <v>1024.97</v>
      </c>
      <c r="AG810" s="216">
        <v>0</v>
      </c>
      <c r="AH810" s="216">
        <v>0</v>
      </c>
      <c r="AI810" s="212"/>
      <c r="AJ810" s="212"/>
    </row>
    <row r="811" spans="1:37" ht="12.75" x14ac:dyDescent="0.2">
      <c r="A811" s="209">
        <v>334</v>
      </c>
      <c r="B811" s="210" t="s">
        <v>1137</v>
      </c>
      <c r="C811" s="458" t="s">
        <v>1138</v>
      </c>
      <c r="D811" s="458"/>
      <c r="E811" s="458"/>
      <c r="F811" s="458"/>
      <c r="G811" s="458"/>
      <c r="H811" s="458"/>
      <c r="I811" s="458"/>
      <c r="J811" s="215" t="s">
        <v>156</v>
      </c>
      <c r="K811" s="208">
        <v>212.83</v>
      </c>
      <c r="L811" s="208">
        <v>11662.03</v>
      </c>
      <c r="M811" s="208"/>
      <c r="N811" s="208">
        <v>1662.33</v>
      </c>
      <c r="O811" s="208">
        <v>87.04</v>
      </c>
      <c r="P811" s="457">
        <v>15255.79</v>
      </c>
      <c r="Q811" s="208">
        <v>860</v>
      </c>
      <c r="R811" s="208"/>
      <c r="S811" s="457"/>
      <c r="T811" s="208"/>
      <c r="U811" s="208"/>
      <c r="V811" s="208"/>
      <c r="W811" s="208">
        <v>16344.28</v>
      </c>
      <c r="X811" s="208">
        <v>16266.54</v>
      </c>
      <c r="Y811" s="208">
        <v>16806.68</v>
      </c>
      <c r="Z811" s="208">
        <v>0</v>
      </c>
      <c r="AA811" s="208">
        <v>16806.68</v>
      </c>
      <c r="AB811" s="217">
        <v>1</v>
      </c>
      <c r="AC811" s="217">
        <v>1</v>
      </c>
      <c r="AD811" s="208">
        <v>1</v>
      </c>
      <c r="AE811" s="208">
        <v>1</v>
      </c>
      <c r="AF811" s="208"/>
      <c r="AG811" s="208"/>
      <c r="AH811" s="208"/>
      <c r="AI811" s="217"/>
      <c r="AJ811" s="217"/>
    </row>
    <row r="812" spans="1:37" ht="12.75" x14ac:dyDescent="0.2">
      <c r="A812" s="210"/>
      <c r="B812" s="210"/>
      <c r="C812" s="458"/>
      <c r="D812" s="458"/>
      <c r="E812" s="458"/>
      <c r="F812" s="458"/>
      <c r="G812" s="458"/>
      <c r="H812" s="458"/>
      <c r="I812" s="458"/>
      <c r="J812" s="214" t="s">
        <v>1289</v>
      </c>
      <c r="K812" s="208"/>
      <c r="L812" s="208">
        <v>2529.41</v>
      </c>
      <c r="M812" s="208"/>
      <c r="N812" s="208">
        <v>1767.8</v>
      </c>
      <c r="O812" s="208">
        <v>76.59</v>
      </c>
      <c r="P812" s="457"/>
      <c r="Q812" s="208"/>
      <c r="R812" s="208"/>
      <c r="S812" s="457"/>
      <c r="T812" s="208">
        <v>16115.79</v>
      </c>
      <c r="U812" s="208">
        <v>-13.25</v>
      </c>
      <c r="V812" s="208"/>
      <c r="W812" s="208"/>
      <c r="X812" s="208">
        <v>16344.28</v>
      </c>
      <c r="Y812" s="208"/>
      <c r="Z812" s="208"/>
      <c r="AA812" s="208">
        <v>16887</v>
      </c>
      <c r="AB812" s="217">
        <v>1</v>
      </c>
      <c r="AC812" s="217">
        <v>1</v>
      </c>
      <c r="AD812" s="208">
        <v>3.4409999999999998</v>
      </c>
      <c r="AE812" s="208">
        <v>3.0280800000000001</v>
      </c>
      <c r="AF812" s="208"/>
      <c r="AG812" s="208"/>
      <c r="AH812" s="208"/>
      <c r="AI812" s="217"/>
      <c r="AJ812" s="217"/>
    </row>
    <row r="813" spans="1:37" ht="12.75" x14ac:dyDescent="0.2">
      <c r="A813" s="209">
        <v>335</v>
      </c>
      <c r="B813" s="210" t="s">
        <v>1137</v>
      </c>
      <c r="C813" s="458" t="s">
        <v>1141</v>
      </c>
      <c r="D813" s="458"/>
      <c r="E813" s="458"/>
      <c r="F813" s="458"/>
      <c r="G813" s="458"/>
      <c r="H813" s="458"/>
      <c r="I813" s="458"/>
      <c r="J813" s="215" t="s">
        <v>156</v>
      </c>
      <c r="K813" s="208">
        <v>3.7</v>
      </c>
      <c r="L813" s="208">
        <v>195.55</v>
      </c>
      <c r="M813" s="208"/>
      <c r="N813" s="208">
        <v>28.87</v>
      </c>
      <c r="O813" s="208">
        <v>1.51</v>
      </c>
      <c r="P813" s="457">
        <v>257.95999999999998</v>
      </c>
      <c r="Q813" s="208">
        <v>14.94</v>
      </c>
      <c r="R813" s="208"/>
      <c r="S813" s="457"/>
      <c r="T813" s="208"/>
      <c r="U813" s="208"/>
      <c r="V813" s="208"/>
      <c r="W813" s="208">
        <v>276.76</v>
      </c>
      <c r="X813" s="208">
        <v>275.41000000000003</v>
      </c>
      <c r="Y813" s="208">
        <v>284.56</v>
      </c>
      <c r="Z813" s="208">
        <v>0</v>
      </c>
      <c r="AA813" s="208">
        <v>284.56</v>
      </c>
      <c r="AB813" s="217">
        <v>1</v>
      </c>
      <c r="AC813" s="217">
        <v>1</v>
      </c>
      <c r="AD813" s="208">
        <v>1</v>
      </c>
      <c r="AE813" s="208">
        <v>1</v>
      </c>
      <c r="AF813" s="208"/>
      <c r="AG813" s="208"/>
      <c r="AH813" s="208"/>
      <c r="AI813" s="217"/>
      <c r="AJ813" s="217"/>
    </row>
    <row r="814" spans="1:37" ht="12.75" x14ac:dyDescent="0.2">
      <c r="A814" s="210"/>
      <c r="B814" s="210"/>
      <c r="C814" s="458"/>
      <c r="D814" s="458"/>
      <c r="E814" s="458"/>
      <c r="F814" s="458"/>
      <c r="G814" s="458"/>
      <c r="H814" s="458"/>
      <c r="I814" s="458"/>
      <c r="J814" s="214" t="s">
        <v>1289</v>
      </c>
      <c r="K814" s="208"/>
      <c r="L814" s="208">
        <v>43.93</v>
      </c>
      <c r="M814" s="208"/>
      <c r="N814" s="208">
        <v>30.7</v>
      </c>
      <c r="O814" s="208">
        <v>1.33</v>
      </c>
      <c r="P814" s="457"/>
      <c r="Q814" s="208"/>
      <c r="R814" s="208"/>
      <c r="S814" s="457"/>
      <c r="T814" s="208">
        <v>272.89999999999998</v>
      </c>
      <c r="U814" s="208">
        <v>-0.23</v>
      </c>
      <c r="V814" s="208"/>
      <c r="W814" s="208"/>
      <c r="X814" s="208">
        <v>276.76</v>
      </c>
      <c r="Y814" s="208"/>
      <c r="Z814" s="208"/>
      <c r="AA814" s="208">
        <v>285.95</v>
      </c>
      <c r="AB814" s="217">
        <v>1</v>
      </c>
      <c r="AC814" s="217">
        <v>1</v>
      </c>
      <c r="AD814" s="208">
        <v>3.4409999999999998</v>
      </c>
      <c r="AE814" s="208">
        <v>3.0280800000000001</v>
      </c>
      <c r="AF814" s="208"/>
      <c r="AG814" s="208"/>
      <c r="AH814" s="208"/>
      <c r="AI814" s="217"/>
      <c r="AJ814" s="217"/>
    </row>
    <row r="815" spans="1:37" ht="12.75" x14ac:dyDescent="0.2">
      <c r="A815" s="209">
        <v>336</v>
      </c>
      <c r="B815" s="210" t="s">
        <v>1137</v>
      </c>
      <c r="C815" s="458" t="s">
        <v>1281</v>
      </c>
      <c r="D815" s="458"/>
      <c r="E815" s="458"/>
      <c r="F815" s="458"/>
      <c r="G815" s="458"/>
      <c r="H815" s="458"/>
      <c r="I815" s="458"/>
      <c r="J815" s="215" t="s">
        <v>178</v>
      </c>
      <c r="K815" s="208"/>
      <c r="L815" s="208"/>
      <c r="M815" s="208"/>
      <c r="N815" s="208"/>
      <c r="O815" s="208"/>
      <c r="P815" s="457">
        <v>5460.75</v>
      </c>
      <c r="Q815" s="208"/>
      <c r="R815" s="208"/>
      <c r="S815" s="457"/>
      <c r="T815" s="208"/>
      <c r="U815" s="208"/>
      <c r="V815" s="208"/>
      <c r="W815" s="208">
        <v>5542.66</v>
      </c>
      <c r="X815" s="208">
        <v>5542.66</v>
      </c>
      <c r="Y815" s="208">
        <v>5726.71</v>
      </c>
      <c r="Z815" s="208">
        <v>0</v>
      </c>
      <c r="AA815" s="208">
        <v>5726.71</v>
      </c>
      <c r="AB815" s="217">
        <v>1</v>
      </c>
      <c r="AC815" s="217">
        <v>1</v>
      </c>
      <c r="AD815" s="208">
        <v>1</v>
      </c>
      <c r="AE815" s="208">
        <v>1</v>
      </c>
      <c r="AF815" s="208"/>
      <c r="AG815" s="208"/>
      <c r="AH815" s="208"/>
      <c r="AI815" s="217"/>
      <c r="AJ815" s="217"/>
    </row>
    <row r="816" spans="1:37" ht="12.75" x14ac:dyDescent="0.2">
      <c r="A816" s="210"/>
      <c r="B816" s="210"/>
      <c r="C816" s="458"/>
      <c r="D816" s="458"/>
      <c r="E816" s="458"/>
      <c r="F816" s="458"/>
      <c r="G816" s="458"/>
      <c r="H816" s="458"/>
      <c r="I816" s="458"/>
      <c r="J816" s="214" t="s">
        <v>1290</v>
      </c>
      <c r="K816" s="208"/>
      <c r="L816" s="208"/>
      <c r="M816" s="208">
        <v>5460.75</v>
      </c>
      <c r="N816" s="208"/>
      <c r="O816" s="208"/>
      <c r="P816" s="457"/>
      <c r="Q816" s="208"/>
      <c r="R816" s="208"/>
      <c r="S816" s="457"/>
      <c r="T816" s="208">
        <v>5460.75</v>
      </c>
      <c r="U816" s="208"/>
      <c r="V816" s="208"/>
      <c r="W816" s="208"/>
      <c r="X816" s="208">
        <v>5542.66</v>
      </c>
      <c r="Y816" s="208"/>
      <c r="Z816" s="208"/>
      <c r="AA816" s="208">
        <v>5726.71</v>
      </c>
      <c r="AB816" s="217">
        <v>1</v>
      </c>
      <c r="AC816" s="217">
        <v>1</v>
      </c>
      <c r="AD816" s="208">
        <v>3.4409999999999998</v>
      </c>
      <c r="AE816" s="208">
        <v>3.0280800000000001</v>
      </c>
      <c r="AF816" s="208"/>
      <c r="AG816" s="208"/>
      <c r="AH816" s="208"/>
      <c r="AI816" s="217"/>
      <c r="AJ816" s="217"/>
    </row>
    <row r="817" spans="1:36" ht="12.75" x14ac:dyDescent="0.2">
      <c r="A817" s="209">
        <v>337</v>
      </c>
      <c r="B817" s="210" t="s">
        <v>1137</v>
      </c>
      <c r="C817" s="458" t="s">
        <v>1282</v>
      </c>
      <c r="D817" s="458"/>
      <c r="E817" s="458"/>
      <c r="F817" s="458"/>
      <c r="G817" s="458"/>
      <c r="H817" s="458"/>
      <c r="I817" s="458"/>
      <c r="J817" s="215" t="s">
        <v>1291</v>
      </c>
      <c r="K817" s="208"/>
      <c r="L817" s="208"/>
      <c r="M817" s="208">
        <v>12919.76</v>
      </c>
      <c r="N817" s="208"/>
      <c r="O817" s="208"/>
      <c r="P817" s="457">
        <v>13944.73</v>
      </c>
      <c r="Q817" s="208"/>
      <c r="R817" s="208"/>
      <c r="S817" s="457"/>
      <c r="T817" s="208"/>
      <c r="U817" s="208"/>
      <c r="V817" s="208"/>
      <c r="W817" s="208">
        <v>14153.9</v>
      </c>
      <c r="X817" s="208">
        <v>14153.9</v>
      </c>
      <c r="Y817" s="208">
        <v>14623.89</v>
      </c>
      <c r="Z817" s="208">
        <v>0</v>
      </c>
      <c r="AA817" s="208">
        <v>14623.89</v>
      </c>
      <c r="AB817" s="217">
        <v>1</v>
      </c>
      <c r="AC817" s="217">
        <v>1</v>
      </c>
      <c r="AD817" s="208">
        <v>1</v>
      </c>
      <c r="AE817" s="208">
        <v>1</v>
      </c>
      <c r="AF817" s="208">
        <v>12919.76</v>
      </c>
      <c r="AG817" s="208"/>
      <c r="AH817" s="208"/>
      <c r="AI817" s="217"/>
      <c r="AJ817" s="217"/>
    </row>
    <row r="818" spans="1:36" ht="12.75" x14ac:dyDescent="0.2">
      <c r="A818" s="210"/>
      <c r="B818" s="210"/>
      <c r="C818" s="458"/>
      <c r="D818" s="458"/>
      <c r="E818" s="458"/>
      <c r="F818" s="458"/>
      <c r="G818" s="458"/>
      <c r="H818" s="458"/>
      <c r="I818" s="458"/>
      <c r="J818" s="214" t="s">
        <v>1290</v>
      </c>
      <c r="K818" s="208"/>
      <c r="L818" s="208"/>
      <c r="M818" s="208">
        <v>1024.97</v>
      </c>
      <c r="N818" s="208"/>
      <c r="O818" s="208"/>
      <c r="P818" s="457"/>
      <c r="Q818" s="208"/>
      <c r="R818" s="208"/>
      <c r="S818" s="457"/>
      <c r="T818" s="208">
        <v>13944.73</v>
      </c>
      <c r="U818" s="208"/>
      <c r="V818" s="208"/>
      <c r="W818" s="208"/>
      <c r="X818" s="208">
        <v>14153.9</v>
      </c>
      <c r="Y818" s="208"/>
      <c r="Z818" s="208"/>
      <c r="AA818" s="208">
        <v>14623.89</v>
      </c>
      <c r="AB818" s="217">
        <v>1</v>
      </c>
      <c r="AC818" s="217">
        <v>1</v>
      </c>
      <c r="AD818" s="208">
        <v>3.4409999999999998</v>
      </c>
      <c r="AE818" s="208">
        <v>3.0280800000000001</v>
      </c>
      <c r="AF818" s="208">
        <v>1024.97</v>
      </c>
      <c r="AG818" s="208"/>
      <c r="AH818" s="208"/>
      <c r="AI818" s="217"/>
      <c r="AJ818" s="217"/>
    </row>
    <row r="819" spans="1:36" ht="12.75" x14ac:dyDescent="0.2">
      <c r="A819" s="459" t="s">
        <v>1283</v>
      </c>
      <c r="B819" s="459"/>
      <c r="C819" s="460" t="s">
        <v>1284</v>
      </c>
      <c r="D819" s="460"/>
      <c r="E819" s="460"/>
      <c r="F819" s="460"/>
      <c r="G819" s="460"/>
      <c r="H819" s="460"/>
      <c r="I819" s="460"/>
      <c r="J819" s="211"/>
      <c r="K819" s="216">
        <v>0</v>
      </c>
      <c r="L819" s="216">
        <v>0</v>
      </c>
      <c r="M819" s="216">
        <v>365.19</v>
      </c>
      <c r="N819" s="216">
        <v>0</v>
      </c>
      <c r="O819" s="216">
        <v>0</v>
      </c>
      <c r="P819" s="216">
        <v>409.32</v>
      </c>
      <c r="Q819" s="216">
        <v>0</v>
      </c>
      <c r="R819" s="216">
        <v>0</v>
      </c>
      <c r="S819" s="216">
        <v>0</v>
      </c>
      <c r="T819" s="216">
        <v>0</v>
      </c>
      <c r="U819" s="216">
        <v>0</v>
      </c>
      <c r="V819" s="216">
        <v>0</v>
      </c>
      <c r="W819" s="216">
        <v>415.46</v>
      </c>
      <c r="X819" s="213">
        <v>415.46</v>
      </c>
      <c r="Y819" s="213">
        <v>429.26</v>
      </c>
      <c r="Z819" s="213">
        <v>0</v>
      </c>
      <c r="AA819" s="212">
        <v>429.26</v>
      </c>
      <c r="AB819" s="212"/>
      <c r="AC819" s="212"/>
      <c r="AD819" s="216"/>
      <c r="AE819" s="216"/>
      <c r="AF819" s="216">
        <v>365.19</v>
      </c>
      <c r="AG819" s="216">
        <v>0</v>
      </c>
      <c r="AH819" s="216">
        <v>-372.48</v>
      </c>
      <c r="AI819" s="212"/>
      <c r="AJ819" s="212"/>
    </row>
    <row r="820" spans="1:36" ht="12.75" x14ac:dyDescent="0.2">
      <c r="A820" s="459"/>
      <c r="B820" s="459"/>
      <c r="C820" s="460"/>
      <c r="D820" s="460"/>
      <c r="E820" s="460"/>
      <c r="F820" s="460"/>
      <c r="G820" s="460"/>
      <c r="H820" s="460"/>
      <c r="I820" s="460"/>
      <c r="J820" s="211"/>
      <c r="K820" s="216">
        <v>0</v>
      </c>
      <c r="L820" s="216">
        <v>0</v>
      </c>
      <c r="M820" s="216">
        <v>44.13</v>
      </c>
      <c r="N820" s="216">
        <v>0</v>
      </c>
      <c r="O820" s="216">
        <v>0</v>
      </c>
      <c r="P820" s="216"/>
      <c r="Q820" s="216">
        <v>0</v>
      </c>
      <c r="R820" s="216">
        <v>0</v>
      </c>
      <c r="S820" s="216"/>
      <c r="T820" s="216">
        <v>409.32</v>
      </c>
      <c r="U820" s="216">
        <v>0</v>
      </c>
      <c r="V820" s="216">
        <v>0</v>
      </c>
      <c r="W820" s="216">
        <v>0</v>
      </c>
      <c r="X820" s="213">
        <v>415.46</v>
      </c>
      <c r="Y820" s="213">
        <v>0</v>
      </c>
      <c r="Z820" s="213">
        <v>0</v>
      </c>
      <c r="AA820" s="212">
        <v>429.26</v>
      </c>
      <c r="AB820" s="212"/>
      <c r="AC820" s="212"/>
      <c r="AD820" s="216"/>
      <c r="AE820" s="216"/>
      <c r="AF820" s="216">
        <v>44.13</v>
      </c>
      <c r="AG820" s="216">
        <v>0</v>
      </c>
      <c r="AH820" s="216">
        <v>0</v>
      </c>
      <c r="AI820" s="212"/>
      <c r="AJ820" s="212"/>
    </row>
    <row r="821" spans="1:36" ht="12.75" x14ac:dyDescent="0.2">
      <c r="A821" s="209">
        <v>347</v>
      </c>
      <c r="B821" s="210" t="s">
        <v>1276</v>
      </c>
      <c r="C821" s="458" t="s">
        <v>368</v>
      </c>
      <c r="D821" s="458"/>
      <c r="E821" s="458"/>
      <c r="F821" s="458"/>
      <c r="G821" s="458"/>
      <c r="H821" s="458"/>
      <c r="I821" s="458"/>
      <c r="J821" s="215" t="s">
        <v>178</v>
      </c>
      <c r="K821" s="208"/>
      <c r="L821" s="208"/>
      <c r="M821" s="208"/>
      <c r="N821" s="208"/>
      <c r="O821" s="208"/>
      <c r="P821" s="457"/>
      <c r="Q821" s="208"/>
      <c r="R821" s="208"/>
      <c r="S821" s="457"/>
      <c r="T821" s="208"/>
      <c r="U821" s="208"/>
      <c r="V821" s="208"/>
      <c r="W821" s="208"/>
      <c r="X821" s="208"/>
      <c r="Y821" s="208">
        <v>0</v>
      </c>
      <c r="Z821" s="208">
        <v>0</v>
      </c>
      <c r="AA821" s="208"/>
      <c r="AB821" s="217">
        <v>1</v>
      </c>
      <c r="AC821" s="217">
        <v>1</v>
      </c>
      <c r="AD821" s="208">
        <v>1</v>
      </c>
      <c r="AE821" s="208">
        <v>1</v>
      </c>
      <c r="AF821" s="208"/>
      <c r="AG821" s="208"/>
      <c r="AH821" s="208">
        <v>-372.48</v>
      </c>
      <c r="AI821" s="217"/>
      <c r="AJ821" s="217"/>
    </row>
    <row r="822" spans="1:36" ht="12.75" x14ac:dyDescent="0.2">
      <c r="A822" s="210"/>
      <c r="B822" s="210"/>
      <c r="C822" s="458"/>
      <c r="D822" s="458"/>
      <c r="E822" s="458"/>
      <c r="F822" s="458"/>
      <c r="G822" s="458"/>
      <c r="H822" s="458"/>
      <c r="I822" s="458"/>
      <c r="J822" s="214" t="s">
        <v>1292</v>
      </c>
      <c r="K822" s="208"/>
      <c r="L822" s="208"/>
      <c r="M822" s="208"/>
      <c r="N822" s="208"/>
      <c r="O822" s="208"/>
      <c r="P822" s="457"/>
      <c r="Q822" s="208"/>
      <c r="R822" s="208"/>
      <c r="S822" s="457"/>
      <c r="T822" s="208"/>
      <c r="U822" s="208"/>
      <c r="V822" s="208"/>
      <c r="W822" s="208"/>
      <c r="X822" s="208"/>
      <c r="Y822" s="208"/>
      <c r="Z822" s="208"/>
      <c r="AA822" s="208">
        <v>0</v>
      </c>
      <c r="AB822" s="217">
        <v>1</v>
      </c>
      <c r="AC822" s="217">
        <v>1</v>
      </c>
      <c r="AD822" s="208">
        <v>3.4409999999999998</v>
      </c>
      <c r="AE822" s="208">
        <v>3.0280800000000001</v>
      </c>
      <c r="AF822" s="208"/>
      <c r="AG822" s="208"/>
      <c r="AH822" s="208"/>
      <c r="AI822" s="217"/>
      <c r="AJ822" s="217"/>
    </row>
    <row r="823" spans="1:36" ht="12.75" x14ac:dyDescent="0.2">
      <c r="A823" s="209">
        <v>348</v>
      </c>
      <c r="B823" s="210" t="s">
        <v>1276</v>
      </c>
      <c r="C823" s="458" t="s">
        <v>1277</v>
      </c>
      <c r="D823" s="458"/>
      <c r="E823" s="458"/>
      <c r="F823" s="458"/>
      <c r="G823" s="458"/>
      <c r="H823" s="458"/>
      <c r="I823" s="458"/>
      <c r="J823" s="215" t="s">
        <v>178</v>
      </c>
      <c r="K823" s="208"/>
      <c r="L823" s="208"/>
      <c r="M823" s="208">
        <v>365.19</v>
      </c>
      <c r="N823" s="208"/>
      <c r="O823" s="208"/>
      <c r="P823" s="457">
        <v>409.32</v>
      </c>
      <c r="Q823" s="208"/>
      <c r="R823" s="208"/>
      <c r="S823" s="457"/>
      <c r="T823" s="208"/>
      <c r="U823" s="208"/>
      <c r="V823" s="208"/>
      <c r="W823" s="208">
        <v>415.46</v>
      </c>
      <c r="X823" s="208">
        <v>415.46</v>
      </c>
      <c r="Y823" s="208">
        <v>429.26</v>
      </c>
      <c r="Z823" s="208">
        <v>0</v>
      </c>
      <c r="AA823" s="208">
        <v>429.26</v>
      </c>
      <c r="AB823" s="217">
        <v>1</v>
      </c>
      <c r="AC823" s="217">
        <v>1</v>
      </c>
      <c r="AD823" s="208">
        <v>1</v>
      </c>
      <c r="AE823" s="208">
        <v>1</v>
      </c>
      <c r="AF823" s="208">
        <v>365.19</v>
      </c>
      <c r="AG823" s="208"/>
      <c r="AH823" s="208"/>
      <c r="AI823" s="217"/>
      <c r="AJ823" s="217"/>
    </row>
    <row r="824" spans="1:36" ht="12.75" x14ac:dyDescent="0.2">
      <c r="A824" s="210"/>
      <c r="B824" s="210"/>
      <c r="C824" s="458"/>
      <c r="D824" s="458"/>
      <c r="E824" s="458"/>
      <c r="F824" s="458"/>
      <c r="G824" s="458"/>
      <c r="H824" s="458"/>
      <c r="I824" s="458"/>
      <c r="J824" s="214" t="s">
        <v>1293</v>
      </c>
      <c r="K824" s="208"/>
      <c r="L824" s="208"/>
      <c r="M824" s="208">
        <v>44.13</v>
      </c>
      <c r="N824" s="208"/>
      <c r="O824" s="208"/>
      <c r="P824" s="457"/>
      <c r="Q824" s="208"/>
      <c r="R824" s="208"/>
      <c r="S824" s="457"/>
      <c r="T824" s="208">
        <v>409.32</v>
      </c>
      <c r="U824" s="208"/>
      <c r="V824" s="208"/>
      <c r="W824" s="208"/>
      <c r="X824" s="208">
        <v>415.46</v>
      </c>
      <c r="Y824" s="208"/>
      <c r="Z824" s="208"/>
      <c r="AA824" s="208">
        <v>429.26</v>
      </c>
      <c r="AB824" s="217">
        <v>1</v>
      </c>
      <c r="AC824" s="217">
        <v>1</v>
      </c>
      <c r="AD824" s="208">
        <v>3.4409999999999998</v>
      </c>
      <c r="AE824" s="208">
        <v>3.0280800000000001</v>
      </c>
      <c r="AF824" s="208">
        <v>44.13</v>
      </c>
      <c r="AG824" s="208"/>
      <c r="AH824" s="208"/>
      <c r="AI824" s="217"/>
      <c r="AJ824" s="217"/>
    </row>
    <row r="825" spans="1:36" s="4" customFormat="1" ht="12.75" x14ac:dyDescent="0.2">
      <c r="A825" s="17"/>
      <c r="B825" s="17"/>
      <c r="C825" s="432" t="s">
        <v>1294</v>
      </c>
      <c r="D825" s="432"/>
      <c r="E825" s="432"/>
      <c r="F825" s="432"/>
      <c r="G825" s="432"/>
      <c r="H825" s="432"/>
      <c r="I825" s="432"/>
      <c r="J825" s="25"/>
      <c r="K825" s="41">
        <f>K819+K809+K793+K783+K799</f>
        <v>216.53</v>
      </c>
      <c r="L825" s="41">
        <f t="shared" ref="L825:AI825" si="12">L819+L809+L793+L783+L799</f>
        <v>11857.58</v>
      </c>
      <c r="M825" s="41">
        <f t="shared" si="12"/>
        <v>21024.27</v>
      </c>
      <c r="N825" s="41">
        <f t="shared" si="12"/>
        <v>1691.1999999999998</v>
      </c>
      <c r="O825" s="41">
        <f t="shared" si="12"/>
        <v>88.550000000000011</v>
      </c>
      <c r="P825" s="41">
        <f t="shared" si="12"/>
        <v>43922.1</v>
      </c>
      <c r="Q825" s="41">
        <f t="shared" si="12"/>
        <v>874.94</v>
      </c>
      <c r="R825" s="41">
        <f t="shared" si="12"/>
        <v>0</v>
      </c>
      <c r="S825" s="41">
        <f t="shared" si="12"/>
        <v>0</v>
      </c>
      <c r="T825" s="41">
        <f t="shared" si="12"/>
        <v>0</v>
      </c>
      <c r="U825" s="41">
        <f t="shared" si="12"/>
        <v>0</v>
      </c>
      <c r="V825" s="41">
        <f t="shared" si="12"/>
        <v>0</v>
      </c>
      <c r="W825" s="41">
        <f t="shared" si="12"/>
        <v>45455.509999999995</v>
      </c>
      <c r="X825" s="41">
        <f t="shared" si="12"/>
        <v>45376.42</v>
      </c>
      <c r="Y825" s="41">
        <f t="shared" si="12"/>
        <v>46883.19</v>
      </c>
      <c r="Z825" s="41">
        <f t="shared" si="12"/>
        <v>0</v>
      </c>
      <c r="AA825" s="41">
        <f t="shared" si="12"/>
        <v>46883.19</v>
      </c>
      <c r="AB825" s="41">
        <f t="shared" si="12"/>
        <v>0</v>
      </c>
      <c r="AC825" s="41">
        <f t="shared" si="12"/>
        <v>0</v>
      </c>
      <c r="AD825" s="41">
        <f t="shared" si="12"/>
        <v>0</v>
      </c>
      <c r="AE825" s="41">
        <f t="shared" si="12"/>
        <v>0</v>
      </c>
      <c r="AF825" s="41">
        <f t="shared" si="12"/>
        <v>21024.27</v>
      </c>
      <c r="AG825" s="41">
        <f t="shared" si="12"/>
        <v>0</v>
      </c>
      <c r="AH825" s="41">
        <f t="shared" si="12"/>
        <v>-6167.04</v>
      </c>
      <c r="AI825" s="41">
        <f t="shared" si="12"/>
        <v>0</v>
      </c>
    </row>
    <row r="826" spans="1:36" s="9" customFormat="1" ht="12.75" x14ac:dyDescent="0.2">
      <c r="A826" s="18"/>
      <c r="B826" s="18"/>
      <c r="C826" s="432"/>
      <c r="D826" s="432"/>
      <c r="E826" s="432"/>
      <c r="F826" s="432"/>
      <c r="G826" s="432"/>
      <c r="H826" s="432"/>
      <c r="I826" s="432"/>
      <c r="J826" s="26"/>
      <c r="K826" s="27">
        <f>K810+K794+K784+K820+K800</f>
        <v>0</v>
      </c>
      <c r="L826" s="27">
        <f t="shared" ref="L826:AI826" si="13">L810+L794+L784+L820+L800</f>
        <v>2573.3399999999997</v>
      </c>
      <c r="M826" s="27">
        <f t="shared" si="13"/>
        <v>7384.08</v>
      </c>
      <c r="N826" s="27">
        <f t="shared" si="13"/>
        <v>1798.5</v>
      </c>
      <c r="O826" s="27">
        <f t="shared" si="13"/>
        <v>77.92</v>
      </c>
      <c r="P826" s="27">
        <f t="shared" si="13"/>
        <v>0</v>
      </c>
      <c r="Q826" s="27">
        <f t="shared" si="13"/>
        <v>0</v>
      </c>
      <c r="R826" s="27">
        <f t="shared" si="13"/>
        <v>0</v>
      </c>
      <c r="S826" s="27">
        <f t="shared" si="13"/>
        <v>0</v>
      </c>
      <c r="T826" s="27">
        <f t="shared" si="13"/>
        <v>44797.04</v>
      </c>
      <c r="U826" s="27">
        <f t="shared" si="13"/>
        <v>-13.48</v>
      </c>
      <c r="V826" s="27">
        <f t="shared" si="13"/>
        <v>0</v>
      </c>
      <c r="W826" s="27">
        <f t="shared" si="13"/>
        <v>0</v>
      </c>
      <c r="X826" s="27">
        <f t="shared" si="13"/>
        <v>45455.509999999995</v>
      </c>
      <c r="Y826" s="27">
        <f t="shared" si="13"/>
        <v>81.709999999999994</v>
      </c>
      <c r="Z826" s="27">
        <f t="shared" si="13"/>
        <v>0</v>
      </c>
      <c r="AA826" s="27">
        <f t="shared" si="13"/>
        <v>46964.900000000009</v>
      </c>
      <c r="AB826" s="27">
        <f t="shared" si="13"/>
        <v>0</v>
      </c>
      <c r="AC826" s="27">
        <f t="shared" si="13"/>
        <v>0</v>
      </c>
      <c r="AD826" s="27">
        <f t="shared" si="13"/>
        <v>0</v>
      </c>
      <c r="AE826" s="27">
        <f t="shared" si="13"/>
        <v>0</v>
      </c>
      <c r="AF826" s="27">
        <f t="shared" si="13"/>
        <v>1923.3300000000002</v>
      </c>
      <c r="AG826" s="27">
        <f t="shared" si="13"/>
        <v>0</v>
      </c>
      <c r="AH826" s="27">
        <f t="shared" si="13"/>
        <v>0</v>
      </c>
      <c r="AI826" s="27">
        <f t="shared" si="13"/>
        <v>0</v>
      </c>
    </row>
    <row r="827" spans="1:36" s="4" customFormat="1" ht="12.75" x14ac:dyDescent="0.2">
      <c r="A827" s="17"/>
      <c r="B827" s="17"/>
      <c r="C827" s="432" t="s">
        <v>625</v>
      </c>
      <c r="D827" s="432"/>
      <c r="E827" s="432"/>
      <c r="F827" s="432"/>
      <c r="G827" s="432"/>
      <c r="H827" s="432"/>
      <c r="I827" s="432"/>
      <c r="J827" s="25"/>
      <c r="K827" s="41">
        <f>K825+K780</f>
        <v>104931.38</v>
      </c>
      <c r="L827" s="41">
        <f t="shared" ref="L827:AI827" si="14">L825+L780</f>
        <v>930092.27999999991</v>
      </c>
      <c r="M827" s="41">
        <f t="shared" si="14"/>
        <v>5212278.9800000004</v>
      </c>
      <c r="N827" s="41">
        <f t="shared" si="14"/>
        <v>586861.44999999972</v>
      </c>
      <c r="O827" s="41">
        <f t="shared" si="14"/>
        <v>29606.5</v>
      </c>
      <c r="P827" s="41">
        <f t="shared" si="14"/>
        <v>10581615.67</v>
      </c>
      <c r="Q827" s="41">
        <f t="shared" si="14"/>
        <v>311975.38</v>
      </c>
      <c r="R827" s="41">
        <f t="shared" si="14"/>
        <v>0</v>
      </c>
      <c r="S827" s="41">
        <f t="shared" si="14"/>
        <v>0</v>
      </c>
      <c r="T827" s="41">
        <f t="shared" si="14"/>
        <v>43939.670000000006</v>
      </c>
      <c r="U827" s="41">
        <f t="shared" si="14"/>
        <v>0</v>
      </c>
      <c r="V827" s="41">
        <f t="shared" si="14"/>
        <v>0</v>
      </c>
      <c r="W827" s="41">
        <f t="shared" si="14"/>
        <v>11097086.110000001</v>
      </c>
      <c r="X827" s="41">
        <f t="shared" si="14"/>
        <v>11070593.259999998</v>
      </c>
      <c r="Y827" s="41">
        <f t="shared" si="14"/>
        <v>11438199.540000001</v>
      </c>
      <c r="Z827" s="41">
        <f t="shared" si="14"/>
        <v>0</v>
      </c>
      <c r="AA827" s="41">
        <f t="shared" si="14"/>
        <v>11438199.540000001</v>
      </c>
      <c r="AB827" s="41">
        <f t="shared" si="14"/>
        <v>-35401.010000000024</v>
      </c>
      <c r="AC827" s="41">
        <f t="shared" si="14"/>
        <v>0</v>
      </c>
      <c r="AD827" s="41">
        <f t="shared" si="14"/>
        <v>0</v>
      </c>
      <c r="AE827" s="41">
        <f t="shared" si="14"/>
        <v>0</v>
      </c>
      <c r="AF827" s="41">
        <f t="shared" si="14"/>
        <v>5212278.9800000004</v>
      </c>
      <c r="AG827" s="41">
        <f t="shared" si="14"/>
        <v>0</v>
      </c>
      <c r="AH827" s="41">
        <f t="shared" si="14"/>
        <v>2332805.25</v>
      </c>
      <c r="AI827" s="41">
        <f t="shared" si="14"/>
        <v>0</v>
      </c>
    </row>
    <row r="828" spans="1:36" s="9" customFormat="1" ht="12.75" x14ac:dyDescent="0.2">
      <c r="A828" s="18"/>
      <c r="B828" s="18"/>
      <c r="C828" s="432"/>
      <c r="D828" s="432"/>
      <c r="E828" s="432"/>
      <c r="F828" s="432"/>
      <c r="G828" s="432"/>
      <c r="H828" s="432"/>
      <c r="I828" s="432"/>
      <c r="J828" s="26"/>
      <c r="K828" s="27">
        <f>K826+K781</f>
        <v>765833.69000000006</v>
      </c>
      <c r="L828" s="27">
        <f t="shared" ref="L828:AI828" si="15">L826+L781</f>
        <v>151740.87999999995</v>
      </c>
      <c r="M828" s="27">
        <f t="shared" si="15"/>
        <v>2435971.4700000011</v>
      </c>
      <c r="N828" s="27">
        <f t="shared" si="15"/>
        <v>594869.99</v>
      </c>
      <c r="O828" s="27">
        <f t="shared" si="15"/>
        <v>26101.309999999994</v>
      </c>
      <c r="P828" s="27">
        <f t="shared" si="15"/>
        <v>0</v>
      </c>
      <c r="Q828" s="27">
        <f t="shared" si="15"/>
        <v>0</v>
      </c>
      <c r="R828" s="27">
        <f t="shared" si="15"/>
        <v>0</v>
      </c>
      <c r="S828" s="27">
        <f t="shared" si="15"/>
        <v>0</v>
      </c>
      <c r="T828" s="27">
        <f t="shared" si="15"/>
        <v>10937530.720000003</v>
      </c>
      <c r="U828" s="27">
        <f t="shared" si="15"/>
        <v>-4507.5500000000011</v>
      </c>
      <c r="V828" s="27">
        <f t="shared" si="15"/>
        <v>0</v>
      </c>
      <c r="W828" s="27">
        <f t="shared" si="15"/>
        <v>0</v>
      </c>
      <c r="X828" s="27">
        <f t="shared" si="15"/>
        <v>11097086.110000001</v>
      </c>
      <c r="Y828" s="27">
        <f t="shared" si="15"/>
        <v>27372.57</v>
      </c>
      <c r="Z828" s="27">
        <f t="shared" si="15"/>
        <v>0</v>
      </c>
      <c r="AA828" s="27">
        <f t="shared" si="15"/>
        <v>11465572.109999999</v>
      </c>
      <c r="AB828" s="27">
        <f t="shared" si="15"/>
        <v>-7461.5299999999806</v>
      </c>
      <c r="AC828" s="27">
        <f t="shared" si="15"/>
        <v>0</v>
      </c>
      <c r="AD828" s="27">
        <f t="shared" si="15"/>
        <v>0</v>
      </c>
      <c r="AE828" s="27">
        <f t="shared" si="15"/>
        <v>0</v>
      </c>
      <c r="AF828" s="27">
        <f t="shared" si="15"/>
        <v>2295076.0300000017</v>
      </c>
      <c r="AG828" s="27">
        <f t="shared" si="15"/>
        <v>0</v>
      </c>
      <c r="AH828" s="27">
        <f t="shared" si="15"/>
        <v>0</v>
      </c>
      <c r="AI828" s="27">
        <f t="shared" si="15"/>
        <v>0</v>
      </c>
    </row>
    <row r="829" spans="1:36" s="158" customFormat="1" x14ac:dyDescent="0.2">
      <c r="B829" s="158" t="s">
        <v>1307</v>
      </c>
      <c r="J829" s="160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AA829" s="161"/>
      <c r="AF829" s="161"/>
      <c r="AG829" s="161"/>
      <c r="AH829" s="161"/>
      <c r="AI829" s="161"/>
    </row>
    <row r="830" spans="1:36" ht="12.75" x14ac:dyDescent="0.2">
      <c r="A830" s="449" t="s">
        <v>1328</v>
      </c>
      <c r="B830" s="449"/>
      <c r="C830" s="450" t="s">
        <v>1308</v>
      </c>
      <c r="D830" s="450"/>
      <c r="E830" s="450"/>
      <c r="F830" s="450"/>
      <c r="G830" s="450"/>
      <c r="H830" s="450"/>
      <c r="I830" s="450"/>
      <c r="J830" s="279"/>
      <c r="K830" s="285">
        <v>313</v>
      </c>
      <c r="L830" s="285">
        <v>9770.39</v>
      </c>
      <c r="M830" s="285">
        <v>0</v>
      </c>
      <c r="N830" s="285">
        <v>1234.07</v>
      </c>
      <c r="O830" s="285">
        <v>64.62</v>
      </c>
      <c r="P830" s="285">
        <v>18864.580000000002</v>
      </c>
      <c r="Q830" s="285">
        <v>638.43999999999994</v>
      </c>
      <c r="R830" s="285">
        <v>0</v>
      </c>
      <c r="S830" s="285">
        <v>0</v>
      </c>
      <c r="T830" s="285">
        <v>12666.74</v>
      </c>
      <c r="U830" s="285">
        <v>0</v>
      </c>
      <c r="V830" s="285">
        <v>0</v>
      </c>
      <c r="W830" s="285">
        <v>32642.46</v>
      </c>
      <c r="X830" s="281">
        <v>32584.75</v>
      </c>
      <c r="Y830" s="281">
        <v>33666.759999999995</v>
      </c>
      <c r="Z830" s="281">
        <v>0</v>
      </c>
      <c r="AA830" s="280">
        <v>33666.759999999995</v>
      </c>
      <c r="AB830" s="280"/>
      <c r="AC830" s="280"/>
      <c r="AD830" s="285"/>
      <c r="AE830" s="285"/>
      <c r="AF830" s="285">
        <v>0</v>
      </c>
      <c r="AG830" s="285">
        <v>0</v>
      </c>
      <c r="AH830" s="285">
        <v>0</v>
      </c>
      <c r="AI830" s="280"/>
      <c r="AJ830" s="280"/>
    </row>
    <row r="831" spans="1:36" ht="12.75" x14ac:dyDescent="0.2">
      <c r="A831" s="449"/>
      <c r="B831" s="449"/>
      <c r="C831" s="450"/>
      <c r="D831" s="450"/>
      <c r="E831" s="450"/>
      <c r="F831" s="450"/>
      <c r="G831" s="450"/>
      <c r="H831" s="450"/>
      <c r="I831" s="450"/>
      <c r="J831" s="279"/>
      <c r="K831" s="285">
        <v>0</v>
      </c>
      <c r="L831" s="285">
        <v>1877.7700000000002</v>
      </c>
      <c r="M831" s="285">
        <v>6426.26</v>
      </c>
      <c r="N831" s="285">
        <v>1312.38</v>
      </c>
      <c r="O831" s="285">
        <v>56.86</v>
      </c>
      <c r="P831" s="285"/>
      <c r="Q831" s="285">
        <v>0</v>
      </c>
      <c r="R831" s="285">
        <v>0</v>
      </c>
      <c r="S831" s="285"/>
      <c r="T831" s="285">
        <v>32169.760000000002</v>
      </c>
      <c r="U831" s="285">
        <v>-9.84</v>
      </c>
      <c r="V831" s="285">
        <v>0</v>
      </c>
      <c r="W831" s="285">
        <v>0</v>
      </c>
      <c r="X831" s="281">
        <v>32642.46</v>
      </c>
      <c r="Y831" s="281">
        <v>59.63</v>
      </c>
      <c r="Z831" s="281">
        <v>0</v>
      </c>
      <c r="AA831" s="280">
        <v>33726.39</v>
      </c>
      <c r="AB831" s="280"/>
      <c r="AC831" s="280"/>
      <c r="AD831" s="285"/>
      <c r="AE831" s="285"/>
      <c r="AF831" s="285">
        <v>0</v>
      </c>
      <c r="AG831" s="285">
        <v>0</v>
      </c>
      <c r="AH831" s="285">
        <v>0</v>
      </c>
      <c r="AI831" s="280"/>
      <c r="AJ831" s="280"/>
    </row>
    <row r="832" spans="1:36" ht="12.75" x14ac:dyDescent="0.2">
      <c r="A832" s="277">
        <v>275</v>
      </c>
      <c r="B832" s="278" t="s">
        <v>621</v>
      </c>
      <c r="C832" s="445" t="s">
        <v>1309</v>
      </c>
      <c r="D832" s="445"/>
      <c r="E832" s="445"/>
      <c r="F832" s="445"/>
      <c r="G832" s="445"/>
      <c r="H832" s="445"/>
      <c r="I832" s="445"/>
      <c r="J832" s="284" t="s">
        <v>156</v>
      </c>
      <c r="K832" s="282">
        <v>303.37</v>
      </c>
      <c r="L832" s="282">
        <v>9484.84</v>
      </c>
      <c r="M832" s="282"/>
      <c r="N832" s="282">
        <v>1196.52</v>
      </c>
      <c r="O832" s="282">
        <v>62.65</v>
      </c>
      <c r="P832" s="446">
        <v>12071.59</v>
      </c>
      <c r="Q832" s="282">
        <v>619.02</v>
      </c>
      <c r="R832" s="282"/>
      <c r="S832" s="446"/>
      <c r="T832" s="282"/>
      <c r="U832" s="282"/>
      <c r="V832" s="282"/>
      <c r="W832" s="282">
        <v>12871.43</v>
      </c>
      <c r="X832" s="282">
        <v>12815.47</v>
      </c>
      <c r="Y832" s="282">
        <v>13241.02</v>
      </c>
      <c r="Z832" s="282">
        <v>0</v>
      </c>
      <c r="AA832" s="282">
        <v>13241.02</v>
      </c>
      <c r="AB832" s="286">
        <v>1</v>
      </c>
      <c r="AC832" s="286">
        <v>1</v>
      </c>
      <c r="AD832" s="282">
        <v>1</v>
      </c>
      <c r="AE832" s="282">
        <v>1</v>
      </c>
      <c r="AF832" s="282"/>
      <c r="AG832" s="282"/>
      <c r="AH832" s="282"/>
      <c r="AI832" s="286"/>
      <c r="AJ832" s="286"/>
    </row>
    <row r="833" spans="1:36" ht="12.75" x14ac:dyDescent="0.2">
      <c r="A833" s="278"/>
      <c r="B833" s="278"/>
      <c r="C833" s="445"/>
      <c r="D833" s="445"/>
      <c r="E833" s="445"/>
      <c r="F833" s="445"/>
      <c r="G833" s="445"/>
      <c r="H833" s="445"/>
      <c r="I833" s="445"/>
      <c r="J833" s="283" t="s">
        <v>1320</v>
      </c>
      <c r="K833" s="282"/>
      <c r="L833" s="282">
        <v>1820.64</v>
      </c>
      <c r="M833" s="282"/>
      <c r="N833" s="282">
        <v>1272.45</v>
      </c>
      <c r="O833" s="282">
        <v>55.13</v>
      </c>
      <c r="P833" s="446"/>
      <c r="Q833" s="282"/>
      <c r="R833" s="282"/>
      <c r="S833" s="446"/>
      <c r="T833" s="282">
        <v>12690.61</v>
      </c>
      <c r="U833" s="282">
        <v>-9.5399999999999991</v>
      </c>
      <c r="V833" s="282"/>
      <c r="W833" s="282"/>
      <c r="X833" s="282">
        <v>12871.43</v>
      </c>
      <c r="Y833" s="282"/>
      <c r="Z833" s="282"/>
      <c r="AA833" s="282">
        <v>13298.84</v>
      </c>
      <c r="AB833" s="286">
        <v>1</v>
      </c>
      <c r="AC833" s="286">
        <v>1</v>
      </c>
      <c r="AD833" s="282">
        <v>3.4409999999999998</v>
      </c>
      <c r="AE833" s="282">
        <v>3.0280800000000001</v>
      </c>
      <c r="AF833" s="282"/>
      <c r="AG833" s="282"/>
      <c r="AH833" s="282"/>
      <c r="AI833" s="286"/>
      <c r="AJ833" s="286"/>
    </row>
    <row r="834" spans="1:36" ht="12.75" x14ac:dyDescent="0.2">
      <c r="A834" s="277">
        <v>276</v>
      </c>
      <c r="B834" s="278" t="s">
        <v>621</v>
      </c>
      <c r="C834" s="445" t="s">
        <v>1310</v>
      </c>
      <c r="D834" s="445"/>
      <c r="E834" s="445"/>
      <c r="F834" s="445"/>
      <c r="G834" s="445"/>
      <c r="H834" s="445"/>
      <c r="I834" s="445"/>
      <c r="J834" s="284" t="s">
        <v>156</v>
      </c>
      <c r="K834" s="282">
        <v>9.6300000000000008</v>
      </c>
      <c r="L834" s="282">
        <v>285.55</v>
      </c>
      <c r="M834" s="282"/>
      <c r="N834" s="282">
        <v>37.549999999999997</v>
      </c>
      <c r="O834" s="282">
        <v>1.97</v>
      </c>
      <c r="P834" s="446">
        <v>366.73</v>
      </c>
      <c r="Q834" s="282">
        <v>19.420000000000002</v>
      </c>
      <c r="R834" s="282"/>
      <c r="S834" s="446"/>
      <c r="T834" s="282"/>
      <c r="U834" s="282"/>
      <c r="V834" s="282"/>
      <c r="W834" s="282">
        <v>391.64</v>
      </c>
      <c r="X834" s="282">
        <v>389.89</v>
      </c>
      <c r="Y834" s="282">
        <v>402.84</v>
      </c>
      <c r="Z834" s="282">
        <v>0</v>
      </c>
      <c r="AA834" s="282">
        <v>402.84</v>
      </c>
      <c r="AB834" s="286">
        <v>1</v>
      </c>
      <c r="AC834" s="286">
        <v>1</v>
      </c>
      <c r="AD834" s="282">
        <v>1</v>
      </c>
      <c r="AE834" s="282">
        <v>1</v>
      </c>
      <c r="AF834" s="282"/>
      <c r="AG834" s="282"/>
      <c r="AH834" s="282"/>
      <c r="AI834" s="286"/>
      <c r="AJ834" s="286"/>
    </row>
    <row r="835" spans="1:36" ht="12.75" x14ac:dyDescent="0.2">
      <c r="A835" s="278"/>
      <c r="B835" s="278"/>
      <c r="C835" s="445"/>
      <c r="D835" s="445"/>
      <c r="E835" s="445"/>
      <c r="F835" s="445"/>
      <c r="G835" s="445"/>
      <c r="H835" s="445"/>
      <c r="I835" s="445"/>
      <c r="J835" s="283" t="s">
        <v>1321</v>
      </c>
      <c r="K835" s="282"/>
      <c r="L835" s="282">
        <v>57.13</v>
      </c>
      <c r="M835" s="282"/>
      <c r="N835" s="282">
        <v>39.93</v>
      </c>
      <c r="O835" s="282">
        <v>1.73</v>
      </c>
      <c r="P835" s="446"/>
      <c r="Q835" s="282"/>
      <c r="R835" s="282"/>
      <c r="S835" s="446"/>
      <c r="T835" s="282">
        <v>386.15000000000003</v>
      </c>
      <c r="U835" s="282">
        <v>-0.3</v>
      </c>
      <c r="V835" s="282"/>
      <c r="W835" s="282"/>
      <c r="X835" s="282">
        <v>391.64</v>
      </c>
      <c r="Y835" s="282"/>
      <c r="Z835" s="282"/>
      <c r="AA835" s="282">
        <v>404.65</v>
      </c>
      <c r="AB835" s="286">
        <v>1</v>
      </c>
      <c r="AC835" s="286">
        <v>1</v>
      </c>
      <c r="AD835" s="282">
        <v>3.4409999999999998</v>
      </c>
      <c r="AE835" s="282">
        <v>3.0280800000000001</v>
      </c>
      <c r="AF835" s="282"/>
      <c r="AG835" s="282"/>
      <c r="AH835" s="282"/>
      <c r="AI835" s="286"/>
      <c r="AJ835" s="286"/>
    </row>
    <row r="836" spans="1:36" ht="12.75" x14ac:dyDescent="0.2">
      <c r="A836" s="277">
        <v>277</v>
      </c>
      <c r="B836" s="278" t="s">
        <v>621</v>
      </c>
      <c r="C836" s="445" t="s">
        <v>1311</v>
      </c>
      <c r="D836" s="445"/>
      <c r="E836" s="445"/>
      <c r="F836" s="445"/>
      <c r="G836" s="445"/>
      <c r="H836" s="445"/>
      <c r="I836" s="445"/>
      <c r="J836" s="284" t="s">
        <v>1300</v>
      </c>
      <c r="K836" s="282"/>
      <c r="L836" s="282"/>
      <c r="M836" s="282"/>
      <c r="N836" s="282"/>
      <c r="O836" s="282"/>
      <c r="P836" s="446">
        <v>6426.26</v>
      </c>
      <c r="Q836" s="282"/>
      <c r="R836" s="282"/>
      <c r="S836" s="446"/>
      <c r="T836" s="282"/>
      <c r="U836" s="282"/>
      <c r="V836" s="282"/>
      <c r="W836" s="282">
        <v>6522.65</v>
      </c>
      <c r="X836" s="282">
        <v>6522.65</v>
      </c>
      <c r="Y836" s="282">
        <v>6739.24</v>
      </c>
      <c r="Z836" s="282">
        <v>0</v>
      </c>
      <c r="AA836" s="282">
        <v>6739.24</v>
      </c>
      <c r="AB836" s="286">
        <v>1</v>
      </c>
      <c r="AC836" s="286">
        <v>1</v>
      </c>
      <c r="AD836" s="282">
        <v>1</v>
      </c>
      <c r="AE836" s="282">
        <v>1</v>
      </c>
      <c r="AF836" s="282"/>
      <c r="AG836" s="282"/>
      <c r="AH836" s="282"/>
      <c r="AI836" s="286"/>
      <c r="AJ836" s="286"/>
    </row>
    <row r="837" spans="1:36" ht="12.75" x14ac:dyDescent="0.2">
      <c r="A837" s="278"/>
      <c r="B837" s="278"/>
      <c r="C837" s="445"/>
      <c r="D837" s="445"/>
      <c r="E837" s="445"/>
      <c r="F837" s="445"/>
      <c r="G837" s="445"/>
      <c r="H837" s="445"/>
      <c r="I837" s="445"/>
      <c r="J837" s="283" t="s">
        <v>1322</v>
      </c>
      <c r="K837" s="282"/>
      <c r="L837" s="282"/>
      <c r="M837" s="282">
        <v>6426.26</v>
      </c>
      <c r="N837" s="282"/>
      <c r="O837" s="282"/>
      <c r="P837" s="446"/>
      <c r="Q837" s="282"/>
      <c r="R837" s="282"/>
      <c r="S837" s="446"/>
      <c r="T837" s="282">
        <v>6426.26</v>
      </c>
      <c r="U837" s="282"/>
      <c r="V837" s="282"/>
      <c r="W837" s="282"/>
      <c r="X837" s="282">
        <v>6522.65</v>
      </c>
      <c r="Y837" s="282"/>
      <c r="Z837" s="282"/>
      <c r="AA837" s="282">
        <v>6739.24</v>
      </c>
      <c r="AB837" s="286">
        <v>1</v>
      </c>
      <c r="AC837" s="286">
        <v>1</v>
      </c>
      <c r="AD837" s="282">
        <v>3.4409999999999998</v>
      </c>
      <c r="AE837" s="282">
        <v>3.0280800000000001</v>
      </c>
      <c r="AF837" s="282"/>
      <c r="AG837" s="282"/>
      <c r="AH837" s="282"/>
      <c r="AI837" s="286"/>
      <c r="AJ837" s="286"/>
    </row>
    <row r="838" spans="1:36" ht="12.75" x14ac:dyDescent="0.2">
      <c r="A838" s="277">
        <v>278</v>
      </c>
      <c r="B838" s="278" t="s">
        <v>621</v>
      </c>
      <c r="C838" s="445" t="s">
        <v>1312</v>
      </c>
      <c r="D838" s="445"/>
      <c r="E838" s="445"/>
      <c r="F838" s="445"/>
      <c r="G838" s="445"/>
      <c r="H838" s="445"/>
      <c r="I838" s="445"/>
      <c r="J838" s="284" t="s">
        <v>178</v>
      </c>
      <c r="K838" s="282"/>
      <c r="L838" s="282"/>
      <c r="M838" s="282"/>
      <c r="N838" s="282"/>
      <c r="O838" s="282"/>
      <c r="P838" s="446"/>
      <c r="Q838" s="282"/>
      <c r="R838" s="282"/>
      <c r="S838" s="446"/>
      <c r="T838" s="282">
        <v>12666.74</v>
      </c>
      <c r="U838" s="282"/>
      <c r="V838" s="282"/>
      <c r="W838" s="282">
        <v>12856.74</v>
      </c>
      <c r="X838" s="282">
        <v>12856.74</v>
      </c>
      <c r="Y838" s="282">
        <v>13283.66</v>
      </c>
      <c r="Z838" s="282">
        <v>0</v>
      </c>
      <c r="AA838" s="282">
        <v>13283.66</v>
      </c>
      <c r="AB838" s="286">
        <v>1</v>
      </c>
      <c r="AC838" s="286">
        <v>1</v>
      </c>
      <c r="AD838" s="282">
        <v>1</v>
      </c>
      <c r="AE838" s="282">
        <v>1</v>
      </c>
      <c r="AF838" s="282"/>
      <c r="AG838" s="282"/>
      <c r="AH838" s="282"/>
      <c r="AI838" s="286"/>
      <c r="AJ838" s="286"/>
    </row>
    <row r="839" spans="1:36" ht="12.75" x14ac:dyDescent="0.2">
      <c r="A839" s="278"/>
      <c r="B839" s="278"/>
      <c r="C839" s="445"/>
      <c r="D839" s="445"/>
      <c r="E839" s="445"/>
      <c r="F839" s="445"/>
      <c r="G839" s="445"/>
      <c r="H839" s="445"/>
      <c r="I839" s="445"/>
      <c r="J839" s="283" t="s">
        <v>1322</v>
      </c>
      <c r="K839" s="282"/>
      <c r="L839" s="282"/>
      <c r="M839" s="282"/>
      <c r="N839" s="282"/>
      <c r="O839" s="282"/>
      <c r="P839" s="446"/>
      <c r="Q839" s="282"/>
      <c r="R839" s="282"/>
      <c r="S839" s="446"/>
      <c r="T839" s="282">
        <v>12666.74</v>
      </c>
      <c r="U839" s="282"/>
      <c r="V839" s="282"/>
      <c r="W839" s="282"/>
      <c r="X839" s="282">
        <v>12856.74</v>
      </c>
      <c r="Y839" s="282"/>
      <c r="Z839" s="282"/>
      <c r="AA839" s="282">
        <v>13283.66</v>
      </c>
      <c r="AB839" s="286">
        <v>1</v>
      </c>
      <c r="AC839" s="286">
        <v>1</v>
      </c>
      <c r="AD839" s="282">
        <v>3.4409999999999998</v>
      </c>
      <c r="AE839" s="282">
        <v>3.0280800000000001</v>
      </c>
      <c r="AF839" s="282"/>
      <c r="AG839" s="282"/>
      <c r="AH839" s="282"/>
      <c r="AI839" s="286"/>
      <c r="AJ839" s="286"/>
    </row>
    <row r="840" spans="1:36" ht="12.75" x14ac:dyDescent="0.2">
      <c r="A840" s="449" t="s">
        <v>1329</v>
      </c>
      <c r="B840" s="449"/>
      <c r="C840" s="450" t="s">
        <v>1313</v>
      </c>
      <c r="D840" s="450"/>
      <c r="E840" s="450"/>
      <c r="F840" s="450"/>
      <c r="G840" s="450"/>
      <c r="H840" s="450"/>
      <c r="I840" s="450"/>
      <c r="J840" s="279"/>
      <c r="K840" s="285">
        <v>0</v>
      </c>
      <c r="L840" s="285">
        <v>0</v>
      </c>
      <c r="M840" s="285">
        <v>5775.3</v>
      </c>
      <c r="N840" s="285">
        <v>0</v>
      </c>
      <c r="O840" s="285">
        <v>0</v>
      </c>
      <c r="P840" s="285">
        <v>6048.33</v>
      </c>
      <c r="Q840" s="285">
        <v>0</v>
      </c>
      <c r="R840" s="285">
        <v>0</v>
      </c>
      <c r="S840" s="285">
        <v>0</v>
      </c>
      <c r="T840" s="285">
        <v>0</v>
      </c>
      <c r="U840" s="285">
        <v>0</v>
      </c>
      <c r="V840" s="285">
        <v>0</v>
      </c>
      <c r="W840" s="285">
        <v>6139.05</v>
      </c>
      <c r="X840" s="281">
        <v>6139.05</v>
      </c>
      <c r="Y840" s="281">
        <v>6342.9</v>
      </c>
      <c r="Z840" s="281">
        <v>0</v>
      </c>
      <c r="AA840" s="280">
        <v>6342.9</v>
      </c>
      <c r="AB840" s="280"/>
      <c r="AC840" s="280"/>
      <c r="AD840" s="285"/>
      <c r="AE840" s="285"/>
      <c r="AF840" s="285">
        <v>5775.3</v>
      </c>
      <c r="AG840" s="285">
        <v>0</v>
      </c>
      <c r="AH840" s="285">
        <v>0</v>
      </c>
      <c r="AI840" s="280"/>
      <c r="AJ840" s="280"/>
    </row>
    <row r="841" spans="1:36" ht="12.75" x14ac:dyDescent="0.2">
      <c r="A841" s="449"/>
      <c r="B841" s="449"/>
      <c r="C841" s="450"/>
      <c r="D841" s="450"/>
      <c r="E841" s="450"/>
      <c r="F841" s="450"/>
      <c r="G841" s="450"/>
      <c r="H841" s="450"/>
      <c r="I841" s="450"/>
      <c r="J841" s="279"/>
      <c r="K841" s="285">
        <v>0</v>
      </c>
      <c r="L841" s="285">
        <v>0</v>
      </c>
      <c r="M841" s="285">
        <v>273.02999999999997</v>
      </c>
      <c r="N841" s="285">
        <v>0</v>
      </c>
      <c r="O841" s="285">
        <v>0</v>
      </c>
      <c r="P841" s="285"/>
      <c r="Q841" s="285">
        <v>0</v>
      </c>
      <c r="R841" s="285">
        <v>0</v>
      </c>
      <c r="S841" s="285"/>
      <c r="T841" s="285">
        <v>6048.33</v>
      </c>
      <c r="U841" s="285">
        <v>0</v>
      </c>
      <c r="V841" s="285">
        <v>0</v>
      </c>
      <c r="W841" s="285">
        <v>0</v>
      </c>
      <c r="X841" s="281">
        <v>6139.05</v>
      </c>
      <c r="Y841" s="281">
        <v>0</v>
      </c>
      <c r="Z841" s="281">
        <v>0</v>
      </c>
      <c r="AA841" s="280">
        <v>6342.9</v>
      </c>
      <c r="AB841" s="280"/>
      <c r="AC841" s="280"/>
      <c r="AD841" s="285"/>
      <c r="AE841" s="285"/>
      <c r="AF841" s="285">
        <v>273.02999999999997</v>
      </c>
      <c r="AG841" s="285">
        <v>0</v>
      </c>
      <c r="AH841" s="285">
        <v>0</v>
      </c>
      <c r="AI841" s="280"/>
      <c r="AJ841" s="280"/>
    </row>
    <row r="842" spans="1:36" ht="12.75" x14ac:dyDescent="0.2">
      <c r="A842" s="277">
        <v>328</v>
      </c>
      <c r="B842" s="278" t="s">
        <v>621</v>
      </c>
      <c r="C842" s="445" t="s">
        <v>1314</v>
      </c>
      <c r="D842" s="445"/>
      <c r="E842" s="445"/>
      <c r="F842" s="445"/>
      <c r="G842" s="445"/>
      <c r="H842" s="445"/>
      <c r="I842" s="445"/>
      <c r="J842" s="284" t="s">
        <v>1315</v>
      </c>
      <c r="K842" s="282"/>
      <c r="L842" s="282"/>
      <c r="M842" s="282">
        <v>5775.3</v>
      </c>
      <c r="N842" s="282"/>
      <c r="O842" s="282"/>
      <c r="P842" s="446">
        <v>6048.33</v>
      </c>
      <c r="Q842" s="282"/>
      <c r="R842" s="282"/>
      <c r="S842" s="446"/>
      <c r="T842" s="282"/>
      <c r="U842" s="282"/>
      <c r="V842" s="282"/>
      <c r="W842" s="282">
        <v>6139.05</v>
      </c>
      <c r="X842" s="282">
        <v>6139.05</v>
      </c>
      <c r="Y842" s="282">
        <v>6342.9</v>
      </c>
      <c r="Z842" s="282">
        <v>0</v>
      </c>
      <c r="AA842" s="282">
        <v>6342.9</v>
      </c>
      <c r="AB842" s="286">
        <v>1</v>
      </c>
      <c r="AC842" s="286">
        <v>1</v>
      </c>
      <c r="AD842" s="282">
        <v>1</v>
      </c>
      <c r="AE842" s="282">
        <v>1</v>
      </c>
      <c r="AF842" s="282">
        <v>5775.3</v>
      </c>
      <c r="AG842" s="282"/>
      <c r="AH842" s="282"/>
      <c r="AI842" s="286"/>
      <c r="AJ842" s="286"/>
    </row>
    <row r="843" spans="1:36" ht="12.75" x14ac:dyDescent="0.2">
      <c r="A843" s="278"/>
      <c r="B843" s="278"/>
      <c r="C843" s="445"/>
      <c r="D843" s="445"/>
      <c r="E843" s="445"/>
      <c r="F843" s="445"/>
      <c r="G843" s="445"/>
      <c r="H843" s="445"/>
      <c r="I843" s="445"/>
      <c r="J843" s="283" t="s">
        <v>1323</v>
      </c>
      <c r="K843" s="282"/>
      <c r="L843" s="282"/>
      <c r="M843" s="282">
        <v>273.02999999999997</v>
      </c>
      <c r="N843" s="282"/>
      <c r="O843" s="282"/>
      <c r="P843" s="446"/>
      <c r="Q843" s="282"/>
      <c r="R843" s="282"/>
      <c r="S843" s="446"/>
      <c r="T843" s="282">
        <v>6048.33</v>
      </c>
      <c r="U843" s="282"/>
      <c r="V843" s="282"/>
      <c r="W843" s="282"/>
      <c r="X843" s="282">
        <v>6139.05</v>
      </c>
      <c r="Y843" s="282"/>
      <c r="Z843" s="282"/>
      <c r="AA843" s="282">
        <v>6342.9</v>
      </c>
      <c r="AB843" s="286">
        <v>1</v>
      </c>
      <c r="AC843" s="286">
        <v>1</v>
      </c>
      <c r="AD843" s="282">
        <v>3.4409999999999998</v>
      </c>
      <c r="AE843" s="282">
        <v>3.0280800000000001</v>
      </c>
      <c r="AF843" s="282">
        <v>273.02999999999997</v>
      </c>
      <c r="AG843" s="282"/>
      <c r="AH843" s="282"/>
      <c r="AI843" s="286"/>
      <c r="AJ843" s="286"/>
    </row>
    <row r="844" spans="1:36" ht="12.75" x14ac:dyDescent="0.2">
      <c r="A844" s="449" t="s">
        <v>1316</v>
      </c>
      <c r="B844" s="449"/>
      <c r="C844" s="450" t="s">
        <v>1317</v>
      </c>
      <c r="D844" s="450"/>
      <c r="E844" s="450"/>
      <c r="F844" s="450"/>
      <c r="G844" s="450"/>
      <c r="H844" s="450"/>
      <c r="I844" s="450"/>
      <c r="J844" s="279"/>
      <c r="K844" s="285">
        <v>5.2</v>
      </c>
      <c r="L844" s="285">
        <v>308.52999999999997</v>
      </c>
      <c r="M844" s="285">
        <v>0</v>
      </c>
      <c r="N844" s="285">
        <v>40.57</v>
      </c>
      <c r="O844" s="285">
        <v>2.12</v>
      </c>
      <c r="P844" s="285">
        <v>9239.01</v>
      </c>
      <c r="Q844" s="285">
        <v>20.99</v>
      </c>
      <c r="R844" s="285">
        <v>0</v>
      </c>
      <c r="S844" s="285">
        <v>0</v>
      </c>
      <c r="T844" s="285">
        <v>17429.93</v>
      </c>
      <c r="U844" s="285">
        <v>0</v>
      </c>
      <c r="V844" s="285">
        <v>0</v>
      </c>
      <c r="W844" s="285">
        <v>27089.96</v>
      </c>
      <c r="X844" s="281">
        <v>27088.06</v>
      </c>
      <c r="Y844" s="281">
        <v>27987.530000000002</v>
      </c>
      <c r="Z844" s="281">
        <v>0</v>
      </c>
      <c r="AA844" s="280">
        <v>27987.530000000002</v>
      </c>
      <c r="AB844" s="280"/>
      <c r="AC844" s="280"/>
      <c r="AD844" s="285"/>
      <c r="AE844" s="285"/>
      <c r="AF844" s="285">
        <v>0</v>
      </c>
      <c r="AG844" s="285">
        <v>0</v>
      </c>
      <c r="AH844" s="285">
        <v>0</v>
      </c>
      <c r="AI844" s="280"/>
      <c r="AJ844" s="280"/>
    </row>
    <row r="845" spans="1:36" ht="12.75" x14ac:dyDescent="0.2">
      <c r="A845" s="449"/>
      <c r="B845" s="449"/>
      <c r="C845" s="450"/>
      <c r="D845" s="450"/>
      <c r="E845" s="450"/>
      <c r="F845" s="450"/>
      <c r="G845" s="450"/>
      <c r="H845" s="450"/>
      <c r="I845" s="450"/>
      <c r="J845" s="279"/>
      <c r="K845" s="285">
        <v>0</v>
      </c>
      <c r="L845" s="285">
        <v>61.73</v>
      </c>
      <c r="M845" s="285">
        <v>8842.7800000000007</v>
      </c>
      <c r="N845" s="285">
        <v>43.14</v>
      </c>
      <c r="O845" s="285">
        <v>1.87</v>
      </c>
      <c r="P845" s="285"/>
      <c r="Q845" s="285">
        <v>0</v>
      </c>
      <c r="R845" s="285">
        <v>0</v>
      </c>
      <c r="S845" s="285"/>
      <c r="T845" s="285">
        <v>26689.93</v>
      </c>
      <c r="U845" s="285">
        <v>-0.32</v>
      </c>
      <c r="V845" s="285">
        <v>0</v>
      </c>
      <c r="W845" s="285">
        <v>0</v>
      </c>
      <c r="X845" s="281">
        <v>27089.96</v>
      </c>
      <c r="Y845" s="281">
        <v>1.96</v>
      </c>
      <c r="Z845" s="281">
        <v>0</v>
      </c>
      <c r="AA845" s="280">
        <v>27989.49</v>
      </c>
      <c r="AB845" s="280"/>
      <c r="AC845" s="280"/>
      <c r="AD845" s="285"/>
      <c r="AE845" s="285"/>
      <c r="AF845" s="285">
        <v>0</v>
      </c>
      <c r="AG845" s="285">
        <v>0</v>
      </c>
      <c r="AH845" s="285">
        <v>0</v>
      </c>
      <c r="AI845" s="280"/>
      <c r="AJ845" s="280"/>
    </row>
    <row r="846" spans="1:36" ht="12.75" x14ac:dyDescent="0.2">
      <c r="A846" s="277">
        <v>353</v>
      </c>
      <c r="B846" s="278" t="s">
        <v>1137</v>
      </c>
      <c r="C846" s="445" t="s">
        <v>1138</v>
      </c>
      <c r="D846" s="445"/>
      <c r="E846" s="445"/>
      <c r="F846" s="445"/>
      <c r="G846" s="445"/>
      <c r="H846" s="445"/>
      <c r="I846" s="445"/>
      <c r="J846" s="284" t="s">
        <v>156</v>
      </c>
      <c r="K846" s="282">
        <v>5.2</v>
      </c>
      <c r="L846" s="282">
        <v>308.52999999999997</v>
      </c>
      <c r="M846" s="282"/>
      <c r="N846" s="282">
        <v>40.57</v>
      </c>
      <c r="O846" s="282">
        <v>2.12</v>
      </c>
      <c r="P846" s="446">
        <v>396.23</v>
      </c>
      <c r="Q846" s="282">
        <v>20.99</v>
      </c>
      <c r="R846" s="282"/>
      <c r="S846" s="446"/>
      <c r="T846" s="282"/>
      <c r="U846" s="282"/>
      <c r="V846" s="282"/>
      <c r="W846" s="282">
        <v>423.16</v>
      </c>
      <c r="X846" s="282">
        <v>421.26</v>
      </c>
      <c r="Y846" s="282">
        <v>435.25</v>
      </c>
      <c r="Z846" s="282">
        <v>0</v>
      </c>
      <c r="AA846" s="282">
        <v>435.25</v>
      </c>
      <c r="AB846" s="286">
        <v>1</v>
      </c>
      <c r="AC846" s="286">
        <v>1</v>
      </c>
      <c r="AD846" s="282">
        <v>1</v>
      </c>
      <c r="AE846" s="282">
        <v>1</v>
      </c>
      <c r="AF846" s="282"/>
      <c r="AG846" s="282"/>
      <c r="AH846" s="282"/>
      <c r="AI846" s="286"/>
      <c r="AJ846" s="286"/>
    </row>
    <row r="847" spans="1:36" ht="12.75" x14ac:dyDescent="0.2">
      <c r="A847" s="278"/>
      <c r="B847" s="278"/>
      <c r="C847" s="445"/>
      <c r="D847" s="445"/>
      <c r="E847" s="445"/>
      <c r="F847" s="445"/>
      <c r="G847" s="445"/>
      <c r="H847" s="445"/>
      <c r="I847" s="445"/>
      <c r="J847" s="283" t="s">
        <v>1324</v>
      </c>
      <c r="K847" s="282"/>
      <c r="L847" s="282">
        <v>61.73</v>
      </c>
      <c r="M847" s="282"/>
      <c r="N847" s="282">
        <v>43.14</v>
      </c>
      <c r="O847" s="282">
        <v>1.87</v>
      </c>
      <c r="P847" s="446"/>
      <c r="Q847" s="282"/>
      <c r="R847" s="282"/>
      <c r="S847" s="446"/>
      <c r="T847" s="282">
        <v>417.22</v>
      </c>
      <c r="U847" s="282">
        <v>-0.32</v>
      </c>
      <c r="V847" s="282"/>
      <c r="W847" s="282"/>
      <c r="X847" s="282">
        <v>423.16</v>
      </c>
      <c r="Y847" s="282"/>
      <c r="Z847" s="282"/>
      <c r="AA847" s="282">
        <v>437.21</v>
      </c>
      <c r="AB847" s="286">
        <v>1</v>
      </c>
      <c r="AC847" s="286">
        <v>1</v>
      </c>
      <c r="AD847" s="282">
        <v>3.4409999999999998</v>
      </c>
      <c r="AE847" s="282">
        <v>3.0280800000000001</v>
      </c>
      <c r="AF847" s="282"/>
      <c r="AG847" s="282"/>
      <c r="AH847" s="282"/>
      <c r="AI847" s="286"/>
      <c r="AJ847" s="286"/>
    </row>
    <row r="848" spans="1:36" ht="12.75" x14ac:dyDescent="0.2">
      <c r="A848" s="277">
        <v>354</v>
      </c>
      <c r="B848" s="278" t="s">
        <v>1137</v>
      </c>
      <c r="C848" s="445" t="s">
        <v>1281</v>
      </c>
      <c r="D848" s="445"/>
      <c r="E848" s="445"/>
      <c r="F848" s="445"/>
      <c r="G848" s="445"/>
      <c r="H848" s="445"/>
      <c r="I848" s="445"/>
      <c r="J848" s="284" t="s">
        <v>178</v>
      </c>
      <c r="K848" s="282"/>
      <c r="L848" s="282"/>
      <c r="M848" s="282"/>
      <c r="N848" s="282"/>
      <c r="O848" s="282"/>
      <c r="P848" s="446">
        <v>8842.7800000000007</v>
      </c>
      <c r="Q848" s="282"/>
      <c r="R848" s="282"/>
      <c r="S848" s="446"/>
      <c r="T848" s="282"/>
      <c r="U848" s="282"/>
      <c r="V848" s="282"/>
      <c r="W848" s="282">
        <v>8975.42</v>
      </c>
      <c r="X848" s="282">
        <v>8975.42</v>
      </c>
      <c r="Y848" s="282">
        <v>9273.4500000000007</v>
      </c>
      <c r="Z848" s="282">
        <v>0</v>
      </c>
      <c r="AA848" s="282">
        <v>9273.4500000000007</v>
      </c>
      <c r="AB848" s="286">
        <v>1</v>
      </c>
      <c r="AC848" s="286">
        <v>1</v>
      </c>
      <c r="AD848" s="282">
        <v>1</v>
      </c>
      <c r="AE848" s="282">
        <v>1</v>
      </c>
      <c r="AF848" s="282"/>
      <c r="AG848" s="282"/>
      <c r="AH848" s="282"/>
      <c r="AI848" s="286"/>
      <c r="AJ848" s="286"/>
    </row>
    <row r="849" spans="1:38" ht="12.75" x14ac:dyDescent="0.2">
      <c r="A849" s="278"/>
      <c r="B849" s="278"/>
      <c r="C849" s="445"/>
      <c r="D849" s="445"/>
      <c r="E849" s="445"/>
      <c r="F849" s="445"/>
      <c r="G849" s="445"/>
      <c r="H849" s="445"/>
      <c r="I849" s="445"/>
      <c r="J849" s="283" t="s">
        <v>1325</v>
      </c>
      <c r="K849" s="282"/>
      <c r="L849" s="282"/>
      <c r="M849" s="282">
        <v>8842.7800000000007</v>
      </c>
      <c r="N849" s="282"/>
      <c r="O849" s="282"/>
      <c r="P849" s="446"/>
      <c r="Q849" s="282"/>
      <c r="R849" s="282"/>
      <c r="S849" s="446"/>
      <c r="T849" s="282">
        <v>8842.7800000000007</v>
      </c>
      <c r="U849" s="282"/>
      <c r="V849" s="282"/>
      <c r="W849" s="282"/>
      <c r="X849" s="282">
        <v>8975.42</v>
      </c>
      <c r="Y849" s="282"/>
      <c r="Z849" s="282"/>
      <c r="AA849" s="282">
        <v>9273.4500000000007</v>
      </c>
      <c r="AB849" s="286">
        <v>1</v>
      </c>
      <c r="AC849" s="286">
        <v>1</v>
      </c>
      <c r="AD849" s="282">
        <v>3.4409999999999998</v>
      </c>
      <c r="AE849" s="282">
        <v>3.0280800000000001</v>
      </c>
      <c r="AF849" s="282"/>
      <c r="AG849" s="282"/>
      <c r="AH849" s="282"/>
      <c r="AI849" s="286"/>
      <c r="AJ849" s="286"/>
    </row>
    <row r="850" spans="1:38" ht="12.75" x14ac:dyDescent="0.2">
      <c r="A850" s="277">
        <v>355</v>
      </c>
      <c r="B850" s="278" t="s">
        <v>1137</v>
      </c>
      <c r="C850" s="445" t="s">
        <v>1318</v>
      </c>
      <c r="D850" s="445"/>
      <c r="E850" s="445"/>
      <c r="F850" s="445"/>
      <c r="G850" s="445"/>
      <c r="H850" s="445"/>
      <c r="I850" s="445"/>
      <c r="J850" s="284" t="s">
        <v>1291</v>
      </c>
      <c r="K850" s="282"/>
      <c r="L850" s="282"/>
      <c r="M850" s="282"/>
      <c r="N850" s="282"/>
      <c r="O850" s="282"/>
      <c r="P850" s="446"/>
      <c r="Q850" s="282"/>
      <c r="R850" s="282"/>
      <c r="S850" s="446"/>
      <c r="T850" s="282">
        <v>17429.93</v>
      </c>
      <c r="U850" s="282"/>
      <c r="V850" s="282"/>
      <c r="W850" s="282">
        <v>17691.38</v>
      </c>
      <c r="X850" s="282">
        <v>17691.38</v>
      </c>
      <c r="Y850" s="282">
        <v>18278.830000000002</v>
      </c>
      <c r="Z850" s="282">
        <v>0</v>
      </c>
      <c r="AA850" s="282">
        <v>18278.830000000002</v>
      </c>
      <c r="AB850" s="286">
        <v>1</v>
      </c>
      <c r="AC850" s="286">
        <v>1</v>
      </c>
      <c r="AD850" s="282">
        <v>1</v>
      </c>
      <c r="AE850" s="282">
        <v>1</v>
      </c>
      <c r="AF850" s="282"/>
      <c r="AG850" s="282"/>
      <c r="AH850" s="282"/>
      <c r="AI850" s="286"/>
      <c r="AJ850" s="286"/>
    </row>
    <row r="851" spans="1:38" ht="12.75" x14ac:dyDescent="0.2">
      <c r="A851" s="278"/>
      <c r="B851" s="278"/>
      <c r="C851" s="445"/>
      <c r="D851" s="445"/>
      <c r="E851" s="445"/>
      <c r="F851" s="445"/>
      <c r="G851" s="445"/>
      <c r="H851" s="445"/>
      <c r="I851" s="445"/>
      <c r="J851" s="283" t="s">
        <v>1325</v>
      </c>
      <c r="K851" s="282"/>
      <c r="L851" s="282"/>
      <c r="M851" s="282"/>
      <c r="N851" s="282"/>
      <c r="O851" s="282"/>
      <c r="P851" s="446"/>
      <c r="Q851" s="282"/>
      <c r="R851" s="282"/>
      <c r="S851" s="446"/>
      <c r="T851" s="282">
        <v>17429.93</v>
      </c>
      <c r="U851" s="282"/>
      <c r="V851" s="282"/>
      <c r="W851" s="282"/>
      <c r="X851" s="282">
        <v>17691.38</v>
      </c>
      <c r="Y851" s="282"/>
      <c r="Z851" s="282"/>
      <c r="AA851" s="282">
        <v>18278.830000000002</v>
      </c>
      <c r="AB851" s="286">
        <v>1</v>
      </c>
      <c r="AC851" s="286">
        <v>1</v>
      </c>
      <c r="AD851" s="282">
        <v>3.4409999999999998</v>
      </c>
      <c r="AE851" s="282">
        <v>3.0280800000000001</v>
      </c>
      <c r="AF851" s="282"/>
      <c r="AG851" s="282"/>
      <c r="AH851" s="282"/>
      <c r="AI851" s="286"/>
      <c r="AJ851" s="286"/>
    </row>
    <row r="852" spans="1:38" s="4" customFormat="1" ht="12.75" x14ac:dyDescent="0.2">
      <c r="A852" s="17"/>
      <c r="B852" s="17"/>
      <c r="C852" s="432" t="s">
        <v>1326</v>
      </c>
      <c r="D852" s="432"/>
      <c r="E852" s="432"/>
      <c r="F852" s="432"/>
      <c r="G852" s="432"/>
      <c r="H852" s="432"/>
      <c r="I852" s="432"/>
      <c r="J852" s="25"/>
      <c r="K852" s="41">
        <f>K830+K840+K844</f>
        <v>318.2</v>
      </c>
      <c r="L852" s="41">
        <f t="shared" ref="L852:AI852" si="16">L830+L840+L844</f>
        <v>10078.92</v>
      </c>
      <c r="M852" s="41">
        <f t="shared" si="16"/>
        <v>5775.3</v>
      </c>
      <c r="N852" s="41">
        <f t="shared" si="16"/>
        <v>1274.6399999999999</v>
      </c>
      <c r="O852" s="41">
        <f t="shared" si="16"/>
        <v>66.740000000000009</v>
      </c>
      <c r="P852" s="41">
        <f t="shared" si="16"/>
        <v>34151.920000000006</v>
      </c>
      <c r="Q852" s="41">
        <f t="shared" si="16"/>
        <v>659.43</v>
      </c>
      <c r="R852" s="41">
        <f t="shared" si="16"/>
        <v>0</v>
      </c>
      <c r="S852" s="41">
        <f t="shared" si="16"/>
        <v>0</v>
      </c>
      <c r="T852" s="41">
        <f t="shared" si="16"/>
        <v>30096.67</v>
      </c>
      <c r="U852" s="41">
        <f t="shared" si="16"/>
        <v>0</v>
      </c>
      <c r="V852" s="41">
        <f t="shared" si="16"/>
        <v>0</v>
      </c>
      <c r="W852" s="41">
        <f t="shared" si="16"/>
        <v>65871.47</v>
      </c>
      <c r="X852" s="41">
        <f t="shared" si="16"/>
        <v>65811.86</v>
      </c>
      <c r="Y852" s="41">
        <f t="shared" si="16"/>
        <v>67997.19</v>
      </c>
      <c r="Z852" s="41">
        <f t="shared" si="16"/>
        <v>0</v>
      </c>
      <c r="AA852" s="41">
        <f t="shared" si="16"/>
        <v>67997.19</v>
      </c>
      <c r="AB852" s="41">
        <f t="shared" si="16"/>
        <v>0</v>
      </c>
      <c r="AC852" s="41">
        <f t="shared" si="16"/>
        <v>0</v>
      </c>
      <c r="AD852" s="41">
        <f t="shared" si="16"/>
        <v>0</v>
      </c>
      <c r="AE852" s="41">
        <f t="shared" si="16"/>
        <v>0</v>
      </c>
      <c r="AF852" s="41">
        <f t="shared" si="16"/>
        <v>5775.3</v>
      </c>
      <c r="AG852" s="41">
        <f t="shared" si="16"/>
        <v>0</v>
      </c>
      <c r="AH852" s="41">
        <f t="shared" si="16"/>
        <v>0</v>
      </c>
      <c r="AI852" s="41">
        <f t="shared" si="16"/>
        <v>0</v>
      </c>
    </row>
    <row r="853" spans="1:38" s="9" customFormat="1" ht="12.75" x14ac:dyDescent="0.2">
      <c r="A853" s="18"/>
      <c r="B853" s="18"/>
      <c r="C853" s="432"/>
      <c r="D853" s="432"/>
      <c r="E853" s="432"/>
      <c r="F853" s="432"/>
      <c r="G853" s="432"/>
      <c r="H853" s="432"/>
      <c r="I853" s="432"/>
      <c r="J853" s="26"/>
      <c r="K853" s="27">
        <f>K831+K841+K845</f>
        <v>0</v>
      </c>
      <c r="L853" s="27">
        <f t="shared" ref="L853:AI853" si="17">L831+L841+L845</f>
        <v>1939.5000000000002</v>
      </c>
      <c r="M853" s="27">
        <f t="shared" si="17"/>
        <v>15542.07</v>
      </c>
      <c r="N853" s="27">
        <f t="shared" si="17"/>
        <v>1355.5200000000002</v>
      </c>
      <c r="O853" s="27">
        <f t="shared" si="17"/>
        <v>58.73</v>
      </c>
      <c r="P853" s="27">
        <f t="shared" si="17"/>
        <v>0</v>
      </c>
      <c r="Q853" s="27">
        <f t="shared" si="17"/>
        <v>0</v>
      </c>
      <c r="R853" s="27">
        <f t="shared" si="17"/>
        <v>0</v>
      </c>
      <c r="S853" s="27">
        <f t="shared" si="17"/>
        <v>0</v>
      </c>
      <c r="T853" s="27">
        <f t="shared" si="17"/>
        <v>64908.020000000004</v>
      </c>
      <c r="U853" s="27">
        <f t="shared" si="17"/>
        <v>-10.16</v>
      </c>
      <c r="V853" s="27">
        <f t="shared" si="17"/>
        <v>0</v>
      </c>
      <c r="W853" s="27">
        <f t="shared" si="17"/>
        <v>0</v>
      </c>
      <c r="X853" s="27">
        <f t="shared" si="17"/>
        <v>65871.47</v>
      </c>
      <c r="Y853" s="27">
        <f t="shared" si="17"/>
        <v>61.59</v>
      </c>
      <c r="Z853" s="27">
        <f t="shared" si="17"/>
        <v>0</v>
      </c>
      <c r="AA853" s="27">
        <f t="shared" si="17"/>
        <v>68058.78</v>
      </c>
      <c r="AB853" s="27">
        <f t="shared" si="17"/>
        <v>0</v>
      </c>
      <c r="AC853" s="27">
        <f t="shared" si="17"/>
        <v>0</v>
      </c>
      <c r="AD853" s="27">
        <f t="shared" si="17"/>
        <v>0</v>
      </c>
      <c r="AE853" s="27">
        <f t="shared" si="17"/>
        <v>0</v>
      </c>
      <c r="AF853" s="27">
        <f t="shared" si="17"/>
        <v>273.02999999999997</v>
      </c>
      <c r="AG853" s="27">
        <f t="shared" si="17"/>
        <v>0</v>
      </c>
      <c r="AH853" s="27">
        <f t="shared" si="17"/>
        <v>0</v>
      </c>
      <c r="AI853" s="27">
        <f t="shared" si="17"/>
        <v>0</v>
      </c>
    </row>
    <row r="854" spans="1:38" s="315" customFormat="1" ht="12.75" customHeight="1" x14ac:dyDescent="0.2">
      <c r="A854" s="313" t="s">
        <v>1332</v>
      </c>
      <c r="B854" s="314"/>
      <c r="C854" s="314"/>
      <c r="D854" s="314"/>
      <c r="E854" s="314"/>
      <c r="F854" s="314"/>
      <c r="G854" s="314"/>
      <c r="H854" s="314"/>
      <c r="I854" s="314"/>
      <c r="J854" s="314"/>
      <c r="K854" s="314"/>
      <c r="L854" s="314"/>
      <c r="M854" s="314"/>
      <c r="N854" s="314"/>
      <c r="O854" s="314"/>
      <c r="P854" s="314"/>
      <c r="Q854" s="314"/>
      <c r="R854" s="314"/>
      <c r="S854" s="314"/>
      <c r="T854" s="314"/>
      <c r="U854" s="314"/>
      <c r="V854" s="314"/>
      <c r="W854" s="314"/>
      <c r="X854" s="314"/>
      <c r="Y854" s="314"/>
      <c r="Z854" s="314"/>
      <c r="AA854" s="314"/>
      <c r="AB854" s="314"/>
      <c r="AC854" s="314"/>
      <c r="AD854" s="314"/>
      <c r="AE854" s="314"/>
      <c r="AF854" s="314"/>
      <c r="AG854" s="314"/>
      <c r="AH854" s="314"/>
      <c r="AI854" s="314"/>
      <c r="AJ854" s="314"/>
      <c r="AK854" s="314"/>
      <c r="AL854" s="314"/>
    </row>
    <row r="855" spans="1:38" s="9" customFormat="1" ht="12.75" customHeight="1" x14ac:dyDescent="0.2">
      <c r="A855" s="443" t="s">
        <v>1333</v>
      </c>
      <c r="B855" s="443"/>
      <c r="C855" s="447" t="s">
        <v>1334</v>
      </c>
      <c r="D855" s="447"/>
      <c r="E855" s="447"/>
      <c r="F855" s="447"/>
      <c r="G855" s="447"/>
      <c r="H855" s="447"/>
      <c r="I855" s="447"/>
      <c r="J855" s="308"/>
      <c r="K855" s="312">
        <v>-14.01</v>
      </c>
      <c r="L855" s="312">
        <v>63.99</v>
      </c>
      <c r="M855" s="312">
        <v>-67.44</v>
      </c>
      <c r="N855" s="312">
        <v>-55.750000000000028</v>
      </c>
      <c r="O855" s="312">
        <v>-3.219999999999998</v>
      </c>
      <c r="P855" s="312">
        <v>-242.6700000000001</v>
      </c>
      <c r="Q855" s="312">
        <v>-31.840000000000003</v>
      </c>
      <c r="R855" s="312">
        <v>0</v>
      </c>
      <c r="S855" s="312">
        <v>0</v>
      </c>
      <c r="T855" s="312">
        <v>0</v>
      </c>
      <c r="U855" s="312">
        <v>0</v>
      </c>
      <c r="V855" s="312">
        <v>0</v>
      </c>
      <c r="W855" s="312">
        <v>-278.10999999999996</v>
      </c>
      <c r="X855" s="309">
        <v>-275.2399999999999</v>
      </c>
      <c r="Y855" s="309">
        <v>-284.37999999999994</v>
      </c>
      <c r="Z855" s="309">
        <v>0</v>
      </c>
      <c r="AA855" s="304">
        <v>-284.37999999999994</v>
      </c>
      <c r="AB855" s="304"/>
      <c r="AC855" s="304"/>
      <c r="AD855" s="312"/>
      <c r="AE855" s="312"/>
      <c r="AF855" s="312">
        <v>-67.44</v>
      </c>
      <c r="AG855" s="312">
        <v>0</v>
      </c>
      <c r="AH855" s="312">
        <v>0</v>
      </c>
      <c r="AI855" s="304"/>
      <c r="AJ855" s="304"/>
      <c r="AK855" s="304"/>
      <c r="AL855" s="304"/>
    </row>
    <row r="856" spans="1:38" s="9" customFormat="1" ht="12.75" x14ac:dyDescent="0.2">
      <c r="A856" s="443"/>
      <c r="B856" s="443"/>
      <c r="C856" s="447"/>
      <c r="D856" s="447"/>
      <c r="E856" s="447"/>
      <c r="F856" s="447"/>
      <c r="G856" s="447"/>
      <c r="H856" s="447"/>
      <c r="I856" s="447"/>
      <c r="J856" s="308"/>
      <c r="K856" s="312">
        <v>-109.74000000000005</v>
      </c>
      <c r="L856" s="312">
        <v>16.13</v>
      </c>
      <c r="M856" s="312">
        <v>-29.730000000000015</v>
      </c>
      <c r="N856" s="312">
        <v>-37.949999999999996</v>
      </c>
      <c r="O856" s="312">
        <v>-2.8299999999999992</v>
      </c>
      <c r="P856" s="312"/>
      <c r="Q856" s="312">
        <v>0</v>
      </c>
      <c r="R856" s="312">
        <v>0</v>
      </c>
      <c r="S856" s="312"/>
      <c r="T856" s="312">
        <v>-274.51</v>
      </c>
      <c r="U856" s="312">
        <v>0.48999999999999966</v>
      </c>
      <c r="V856" s="312">
        <v>0</v>
      </c>
      <c r="W856" s="312">
        <v>0</v>
      </c>
      <c r="X856" s="309">
        <v>-278.10999999999996</v>
      </c>
      <c r="Y856" s="309">
        <v>-2.95</v>
      </c>
      <c r="Z856" s="309">
        <v>0</v>
      </c>
      <c r="AA856" s="304">
        <v>-287.32999999999964</v>
      </c>
      <c r="AB856" s="304"/>
      <c r="AC856" s="304"/>
      <c r="AD856" s="312"/>
      <c r="AE856" s="312"/>
      <c r="AF856" s="312">
        <v>-29.730000000000015</v>
      </c>
      <c r="AG856" s="312">
        <v>0</v>
      </c>
      <c r="AH856" s="312">
        <v>0</v>
      </c>
      <c r="AI856" s="304"/>
      <c r="AJ856" s="304"/>
      <c r="AK856" s="304"/>
      <c r="AL856" s="304"/>
    </row>
    <row r="857" spans="1:38" s="9" customFormat="1" ht="12.75" customHeight="1" x14ac:dyDescent="0.2">
      <c r="A857" s="306">
        <v>62</v>
      </c>
      <c r="B857" s="307" t="s">
        <v>189</v>
      </c>
      <c r="C857" s="448" t="s">
        <v>190</v>
      </c>
      <c r="D857" s="448"/>
      <c r="E857" s="448"/>
      <c r="F857" s="448"/>
      <c r="G857" s="448"/>
      <c r="H857" s="448"/>
      <c r="I857" s="448"/>
      <c r="J857" s="311" t="s">
        <v>78</v>
      </c>
      <c r="K857" s="303">
        <v>-40.56</v>
      </c>
      <c r="L857" s="303">
        <v>-5.31</v>
      </c>
      <c r="M857" s="303">
        <v>-244.61</v>
      </c>
      <c r="N857" s="303">
        <v>-216.86</v>
      </c>
      <c r="O857" s="303">
        <v>-12.53</v>
      </c>
      <c r="P857" s="444">
        <v>-1021.26</v>
      </c>
      <c r="Q857" s="303">
        <v>-123.78</v>
      </c>
      <c r="R857" s="303"/>
      <c r="S857" s="444"/>
      <c r="T857" s="303"/>
      <c r="U857" s="303"/>
      <c r="V857" s="303"/>
      <c r="W857" s="303">
        <v>-1160.31</v>
      </c>
      <c r="X857" s="303">
        <v>-1149.1199999999999</v>
      </c>
      <c r="Y857" s="303">
        <v>-1187.28</v>
      </c>
      <c r="Z857" s="303">
        <v>0</v>
      </c>
      <c r="AA857" s="303">
        <v>-1187.28</v>
      </c>
      <c r="AB857" s="305">
        <v>1</v>
      </c>
      <c r="AC857" s="305">
        <v>1</v>
      </c>
      <c r="AD857" s="303">
        <v>1</v>
      </c>
      <c r="AE857" s="303">
        <v>1</v>
      </c>
      <c r="AF857" s="303">
        <v>-244.61</v>
      </c>
      <c r="AG857" s="303"/>
      <c r="AH857" s="303"/>
      <c r="AI857" s="305"/>
      <c r="AJ857" s="305"/>
      <c r="AK857" s="305"/>
      <c r="AL857" s="305"/>
    </row>
    <row r="858" spans="1:38" s="9" customFormat="1" ht="12.75" x14ac:dyDescent="0.2">
      <c r="A858" s="307"/>
      <c r="B858" s="307"/>
      <c r="C858" s="448"/>
      <c r="D858" s="448"/>
      <c r="E858" s="448"/>
      <c r="F858" s="448"/>
      <c r="G858" s="448"/>
      <c r="H858" s="448"/>
      <c r="I858" s="448"/>
      <c r="J858" s="310" t="s">
        <v>1428</v>
      </c>
      <c r="K858" s="303">
        <v>-364.05</v>
      </c>
      <c r="L858" s="303"/>
      <c r="M858" s="303">
        <v>-19.29</v>
      </c>
      <c r="N858" s="303">
        <v>-147.59</v>
      </c>
      <c r="O858" s="303">
        <v>-11.02</v>
      </c>
      <c r="P858" s="444"/>
      <c r="Q858" s="303"/>
      <c r="R858" s="303"/>
      <c r="S858" s="444"/>
      <c r="T858" s="303">
        <v>-1145.04</v>
      </c>
      <c r="U858" s="303">
        <v>1.91</v>
      </c>
      <c r="V858" s="303"/>
      <c r="W858" s="303"/>
      <c r="X858" s="303">
        <v>-1160.31</v>
      </c>
      <c r="Y858" s="303"/>
      <c r="Z858" s="303"/>
      <c r="AA858" s="303">
        <v>-1198.8399999999999</v>
      </c>
      <c r="AB858" s="305">
        <v>1</v>
      </c>
      <c r="AC858" s="305">
        <v>1</v>
      </c>
      <c r="AD858" s="303">
        <v>3.4409999999999998</v>
      </c>
      <c r="AE858" s="303">
        <v>3.0280800000000001</v>
      </c>
      <c r="AF858" s="303">
        <v>-19.29</v>
      </c>
      <c r="AG858" s="303"/>
      <c r="AH858" s="303"/>
      <c r="AI858" s="305"/>
      <c r="AJ858" s="305"/>
      <c r="AK858" s="305"/>
      <c r="AL858" s="305"/>
    </row>
    <row r="859" spans="1:38" s="9" customFormat="1" ht="12.75" customHeight="1" x14ac:dyDescent="0.2">
      <c r="A859" s="306">
        <v>63</v>
      </c>
      <c r="B859" s="307" t="s">
        <v>189</v>
      </c>
      <c r="C859" s="448" t="s">
        <v>1335</v>
      </c>
      <c r="D859" s="448"/>
      <c r="E859" s="448"/>
      <c r="F859" s="448"/>
      <c r="G859" s="448"/>
      <c r="H859" s="448"/>
      <c r="I859" s="448"/>
      <c r="J859" s="311" t="s">
        <v>169</v>
      </c>
      <c r="K859" s="303"/>
      <c r="L859" s="303"/>
      <c r="M859" s="303">
        <v>-750</v>
      </c>
      <c r="N859" s="303"/>
      <c r="O859" s="303"/>
      <c r="P859" s="444">
        <v>-809.55</v>
      </c>
      <c r="Q859" s="303"/>
      <c r="R859" s="303"/>
      <c r="S859" s="444"/>
      <c r="T859" s="303"/>
      <c r="U859" s="303"/>
      <c r="V859" s="303"/>
      <c r="W859" s="303">
        <v>-821.69</v>
      </c>
      <c r="X859" s="303">
        <v>-821.69</v>
      </c>
      <c r="Y859" s="303">
        <v>-848.97</v>
      </c>
      <c r="Z859" s="303">
        <v>0</v>
      </c>
      <c r="AA859" s="303">
        <v>-848.97</v>
      </c>
      <c r="AB859" s="305">
        <v>1</v>
      </c>
      <c r="AC859" s="305">
        <v>1</v>
      </c>
      <c r="AD859" s="303">
        <v>1</v>
      </c>
      <c r="AE859" s="303">
        <v>1</v>
      </c>
      <c r="AF859" s="303">
        <v>-750</v>
      </c>
      <c r="AG859" s="303"/>
      <c r="AH859" s="303"/>
      <c r="AI859" s="305"/>
      <c r="AJ859" s="305"/>
      <c r="AK859" s="305"/>
      <c r="AL859" s="305"/>
    </row>
    <row r="860" spans="1:38" s="9" customFormat="1" ht="12.75" x14ac:dyDescent="0.2">
      <c r="A860" s="307"/>
      <c r="B860" s="307"/>
      <c r="C860" s="448"/>
      <c r="D860" s="448"/>
      <c r="E860" s="448"/>
      <c r="F860" s="448"/>
      <c r="G860" s="448"/>
      <c r="H860" s="448"/>
      <c r="I860" s="448"/>
      <c r="J860" s="310" t="s">
        <v>1429</v>
      </c>
      <c r="K860" s="303"/>
      <c r="L860" s="303"/>
      <c r="M860" s="303">
        <v>-59.55</v>
      </c>
      <c r="N860" s="303"/>
      <c r="O860" s="303"/>
      <c r="P860" s="444"/>
      <c r="Q860" s="303"/>
      <c r="R860" s="303"/>
      <c r="S860" s="444"/>
      <c r="T860" s="303">
        <v>-809.55</v>
      </c>
      <c r="U860" s="303"/>
      <c r="V860" s="303"/>
      <c r="W860" s="303"/>
      <c r="X860" s="303">
        <v>-821.69</v>
      </c>
      <c r="Y860" s="303"/>
      <c r="Z860" s="303"/>
      <c r="AA860" s="303">
        <v>-848.97</v>
      </c>
      <c r="AB860" s="305">
        <v>1</v>
      </c>
      <c r="AC860" s="305">
        <v>1</v>
      </c>
      <c r="AD860" s="303">
        <v>3.4409999999999998</v>
      </c>
      <c r="AE860" s="303">
        <v>3.0280800000000001</v>
      </c>
      <c r="AF860" s="303">
        <v>-59.55</v>
      </c>
      <c r="AG860" s="303"/>
      <c r="AH860" s="303"/>
      <c r="AI860" s="305"/>
      <c r="AJ860" s="305"/>
      <c r="AK860" s="305"/>
      <c r="AL860" s="305"/>
    </row>
    <row r="861" spans="1:38" s="9" customFormat="1" ht="12.75" customHeight="1" x14ac:dyDescent="0.2">
      <c r="A861" s="306">
        <v>64</v>
      </c>
      <c r="B861" s="307" t="s">
        <v>189</v>
      </c>
      <c r="C861" s="448" t="s">
        <v>1336</v>
      </c>
      <c r="D861" s="448"/>
      <c r="E861" s="448"/>
      <c r="F861" s="448"/>
      <c r="G861" s="448"/>
      <c r="H861" s="448"/>
      <c r="I861" s="448"/>
      <c r="J861" s="311" t="s">
        <v>169</v>
      </c>
      <c r="K861" s="303"/>
      <c r="L861" s="303"/>
      <c r="M861" s="303">
        <v>140</v>
      </c>
      <c r="N861" s="303"/>
      <c r="O861" s="303"/>
      <c r="P861" s="444">
        <v>151.1</v>
      </c>
      <c r="Q861" s="303"/>
      <c r="R861" s="303"/>
      <c r="S861" s="444"/>
      <c r="T861" s="303"/>
      <c r="U861" s="303"/>
      <c r="V861" s="303"/>
      <c r="W861" s="303">
        <v>153.37</v>
      </c>
      <c r="X861" s="303">
        <v>153.37</v>
      </c>
      <c r="Y861" s="303">
        <v>158.46</v>
      </c>
      <c r="Z861" s="303">
        <v>0</v>
      </c>
      <c r="AA861" s="303">
        <v>158.46</v>
      </c>
      <c r="AB861" s="305">
        <v>1</v>
      </c>
      <c r="AC861" s="305">
        <v>1</v>
      </c>
      <c r="AD861" s="303">
        <v>1</v>
      </c>
      <c r="AE861" s="303">
        <v>1</v>
      </c>
      <c r="AF861" s="303">
        <v>140</v>
      </c>
      <c r="AG861" s="303"/>
      <c r="AH861" s="303"/>
      <c r="AI861" s="305"/>
      <c r="AJ861" s="305"/>
      <c r="AK861" s="305"/>
      <c r="AL861" s="305"/>
    </row>
    <row r="862" spans="1:38" s="9" customFormat="1" ht="12.75" x14ac:dyDescent="0.2">
      <c r="A862" s="307"/>
      <c r="B862" s="307"/>
      <c r="C862" s="448"/>
      <c r="D862" s="448"/>
      <c r="E862" s="448"/>
      <c r="F862" s="448"/>
      <c r="G862" s="448"/>
      <c r="H862" s="448"/>
      <c r="I862" s="448"/>
      <c r="J862" s="310" t="s">
        <v>1196</v>
      </c>
      <c r="K862" s="303"/>
      <c r="L862" s="303"/>
      <c r="M862" s="303">
        <v>11.1</v>
      </c>
      <c r="N862" s="303"/>
      <c r="O862" s="303"/>
      <c r="P862" s="444"/>
      <c r="Q862" s="303"/>
      <c r="R862" s="303"/>
      <c r="S862" s="444"/>
      <c r="T862" s="303">
        <v>151.1</v>
      </c>
      <c r="U862" s="303"/>
      <c r="V862" s="303"/>
      <c r="W862" s="303"/>
      <c r="X862" s="303">
        <v>153.37</v>
      </c>
      <c r="Y862" s="303"/>
      <c r="Z862" s="303"/>
      <c r="AA862" s="303">
        <v>158.46</v>
      </c>
      <c r="AB862" s="305">
        <v>1</v>
      </c>
      <c r="AC862" s="305">
        <v>1</v>
      </c>
      <c r="AD862" s="303">
        <v>3.4409999999999998</v>
      </c>
      <c r="AE862" s="303">
        <v>3.0280800000000001</v>
      </c>
      <c r="AF862" s="303">
        <v>11.1</v>
      </c>
      <c r="AG862" s="303"/>
      <c r="AH862" s="303"/>
      <c r="AI862" s="305"/>
      <c r="AJ862" s="305"/>
      <c r="AK862" s="305"/>
      <c r="AL862" s="305"/>
    </row>
    <row r="863" spans="1:38" s="9" customFormat="1" ht="12.75" customHeight="1" x14ac:dyDescent="0.2">
      <c r="A863" s="306">
        <v>65</v>
      </c>
      <c r="B863" s="307" t="s">
        <v>189</v>
      </c>
      <c r="C863" s="448" t="s">
        <v>1337</v>
      </c>
      <c r="D863" s="448"/>
      <c r="E863" s="448"/>
      <c r="F863" s="448"/>
      <c r="G863" s="448"/>
      <c r="H863" s="448"/>
      <c r="I863" s="448"/>
      <c r="J863" s="311" t="s">
        <v>102</v>
      </c>
      <c r="K863" s="303"/>
      <c r="L863" s="303"/>
      <c r="M863" s="303">
        <v>-10.8</v>
      </c>
      <c r="N863" s="303"/>
      <c r="O863" s="303"/>
      <c r="P863" s="444">
        <v>-11.65</v>
      </c>
      <c r="Q863" s="303"/>
      <c r="R863" s="303"/>
      <c r="S863" s="444"/>
      <c r="T863" s="303"/>
      <c r="U863" s="303"/>
      <c r="V863" s="303"/>
      <c r="W863" s="303">
        <v>-11.82</v>
      </c>
      <c r="X863" s="303">
        <v>-11.82</v>
      </c>
      <c r="Y863" s="303">
        <v>-12.21</v>
      </c>
      <c r="Z863" s="303">
        <v>0</v>
      </c>
      <c r="AA863" s="303">
        <v>-12.21</v>
      </c>
      <c r="AB863" s="305">
        <v>1</v>
      </c>
      <c r="AC863" s="305">
        <v>1</v>
      </c>
      <c r="AD863" s="303">
        <v>1</v>
      </c>
      <c r="AE863" s="303">
        <v>1</v>
      </c>
      <c r="AF863" s="303">
        <v>-10.8</v>
      </c>
      <c r="AG863" s="303"/>
      <c r="AH863" s="303"/>
      <c r="AI863" s="305"/>
      <c r="AJ863" s="305"/>
      <c r="AK863" s="305"/>
      <c r="AL863" s="305"/>
    </row>
    <row r="864" spans="1:38" s="9" customFormat="1" ht="12.75" x14ac:dyDescent="0.2">
      <c r="A864" s="307"/>
      <c r="B864" s="307"/>
      <c r="C864" s="448"/>
      <c r="D864" s="448"/>
      <c r="E864" s="448"/>
      <c r="F864" s="448"/>
      <c r="G864" s="448"/>
      <c r="H864" s="448"/>
      <c r="I864" s="448"/>
      <c r="J864" s="310" t="s">
        <v>1430</v>
      </c>
      <c r="K864" s="303"/>
      <c r="L864" s="303"/>
      <c r="M864" s="303">
        <v>-0.85</v>
      </c>
      <c r="N864" s="303"/>
      <c r="O864" s="303"/>
      <c r="P864" s="444"/>
      <c r="Q864" s="303"/>
      <c r="R864" s="303"/>
      <c r="S864" s="444"/>
      <c r="T864" s="303">
        <v>-11.65</v>
      </c>
      <c r="U864" s="303"/>
      <c r="V864" s="303"/>
      <c r="W864" s="303"/>
      <c r="X864" s="303">
        <v>-11.82</v>
      </c>
      <c r="Y864" s="303"/>
      <c r="Z864" s="303"/>
      <c r="AA864" s="303">
        <v>-12.21</v>
      </c>
      <c r="AB864" s="305">
        <v>1</v>
      </c>
      <c r="AC864" s="305">
        <v>1</v>
      </c>
      <c r="AD864" s="303">
        <v>3.4409999999999998</v>
      </c>
      <c r="AE864" s="303">
        <v>3.0280800000000001</v>
      </c>
      <c r="AF864" s="303">
        <v>-0.85</v>
      </c>
      <c r="AG864" s="303"/>
      <c r="AH864" s="303"/>
      <c r="AI864" s="305"/>
      <c r="AJ864" s="305"/>
      <c r="AK864" s="305"/>
      <c r="AL864" s="305"/>
    </row>
    <row r="865" spans="1:38" s="9" customFormat="1" ht="12.75" customHeight="1" x14ac:dyDescent="0.2">
      <c r="A865" s="306">
        <v>66</v>
      </c>
      <c r="B865" s="307" t="s">
        <v>187</v>
      </c>
      <c r="C865" s="448" t="s">
        <v>188</v>
      </c>
      <c r="D865" s="448"/>
      <c r="E865" s="448"/>
      <c r="F865" s="448"/>
      <c r="G865" s="448"/>
      <c r="H865" s="448"/>
      <c r="I865" s="448"/>
      <c r="J865" s="311" t="s">
        <v>102</v>
      </c>
      <c r="K865" s="303">
        <v>2.48</v>
      </c>
      <c r="L865" s="303">
        <v>1.38</v>
      </c>
      <c r="M865" s="303">
        <v>166.55</v>
      </c>
      <c r="N865" s="303">
        <v>15.2</v>
      </c>
      <c r="O865" s="303">
        <v>0.88</v>
      </c>
      <c r="P865" s="444">
        <v>224.78</v>
      </c>
      <c r="Q865" s="303">
        <v>8.68</v>
      </c>
      <c r="R865" s="303"/>
      <c r="S865" s="444"/>
      <c r="T865" s="303"/>
      <c r="U865" s="303"/>
      <c r="V865" s="303"/>
      <c r="W865" s="303">
        <v>236.83</v>
      </c>
      <c r="X865" s="303">
        <v>236.05</v>
      </c>
      <c r="Y865" s="303">
        <v>243.89</v>
      </c>
      <c r="Z865" s="303">
        <v>0</v>
      </c>
      <c r="AA865" s="303">
        <v>243.89</v>
      </c>
      <c r="AB865" s="305">
        <v>1</v>
      </c>
      <c r="AC865" s="305">
        <v>1</v>
      </c>
      <c r="AD865" s="303">
        <v>1</v>
      </c>
      <c r="AE865" s="303">
        <v>1</v>
      </c>
      <c r="AF865" s="303">
        <v>166.55</v>
      </c>
      <c r="AG865" s="303"/>
      <c r="AH865" s="303"/>
      <c r="AI865" s="305"/>
      <c r="AJ865" s="305"/>
      <c r="AK865" s="305"/>
      <c r="AL865" s="305"/>
    </row>
    <row r="866" spans="1:38" s="9" customFormat="1" ht="12.75" x14ac:dyDescent="0.2">
      <c r="A866" s="307"/>
      <c r="B866" s="307"/>
      <c r="C866" s="448"/>
      <c r="D866" s="448"/>
      <c r="E866" s="448"/>
      <c r="F866" s="448"/>
      <c r="G866" s="448"/>
      <c r="H866" s="448"/>
      <c r="I866" s="448"/>
      <c r="J866" s="310" t="s">
        <v>103</v>
      </c>
      <c r="K866" s="303">
        <v>25.34</v>
      </c>
      <c r="L866" s="303">
        <v>0.18</v>
      </c>
      <c r="M866" s="303">
        <v>4.3099999999999996</v>
      </c>
      <c r="N866" s="303">
        <v>10.35</v>
      </c>
      <c r="O866" s="303">
        <v>0.77</v>
      </c>
      <c r="P866" s="444"/>
      <c r="Q866" s="303"/>
      <c r="R866" s="303"/>
      <c r="S866" s="444"/>
      <c r="T866" s="303">
        <v>233.46</v>
      </c>
      <c r="U866" s="303">
        <v>-0.13</v>
      </c>
      <c r="V866" s="303"/>
      <c r="W866" s="303"/>
      <c r="X866" s="303">
        <v>236.83</v>
      </c>
      <c r="Y866" s="303"/>
      <c r="Z866" s="303"/>
      <c r="AA866" s="303">
        <v>244.7</v>
      </c>
      <c r="AB866" s="305">
        <v>1</v>
      </c>
      <c r="AC866" s="305">
        <v>1</v>
      </c>
      <c r="AD866" s="303">
        <v>3.4409999999999998</v>
      </c>
      <c r="AE866" s="303">
        <v>3.0280800000000001</v>
      </c>
      <c r="AF866" s="303">
        <v>4.3099999999999996</v>
      </c>
      <c r="AG866" s="303"/>
      <c r="AH866" s="303"/>
      <c r="AI866" s="305"/>
      <c r="AJ866" s="305"/>
      <c r="AK866" s="305"/>
      <c r="AL866" s="305"/>
    </row>
    <row r="867" spans="1:38" s="9" customFormat="1" ht="12.75" customHeight="1" x14ac:dyDescent="0.2">
      <c r="A867" s="306">
        <v>67</v>
      </c>
      <c r="B867" s="307" t="s">
        <v>187</v>
      </c>
      <c r="C867" s="448" t="s">
        <v>1338</v>
      </c>
      <c r="D867" s="448"/>
      <c r="E867" s="448"/>
      <c r="F867" s="448"/>
      <c r="G867" s="448"/>
      <c r="H867" s="448"/>
      <c r="I867" s="448"/>
      <c r="J867" s="311" t="s">
        <v>78</v>
      </c>
      <c r="K867" s="303">
        <v>1.63</v>
      </c>
      <c r="L867" s="303">
        <v>3.05</v>
      </c>
      <c r="M867" s="303">
        <v>10.56</v>
      </c>
      <c r="N867" s="303">
        <v>9.82</v>
      </c>
      <c r="O867" s="303">
        <v>0.56999999999999995</v>
      </c>
      <c r="P867" s="444">
        <v>48.07</v>
      </c>
      <c r="Q867" s="303">
        <v>5.6</v>
      </c>
      <c r="R867" s="303"/>
      <c r="S867" s="444"/>
      <c r="T867" s="303"/>
      <c r="U867" s="303"/>
      <c r="V867" s="303"/>
      <c r="W867" s="303">
        <v>54.39</v>
      </c>
      <c r="X867" s="303">
        <v>53.88</v>
      </c>
      <c r="Y867" s="303">
        <v>55.67</v>
      </c>
      <c r="Z867" s="303">
        <v>0</v>
      </c>
      <c r="AA867" s="303">
        <v>55.67</v>
      </c>
      <c r="AB867" s="305">
        <v>1</v>
      </c>
      <c r="AC867" s="305">
        <v>1</v>
      </c>
      <c r="AD867" s="303">
        <v>1</v>
      </c>
      <c r="AE867" s="303">
        <v>1</v>
      </c>
      <c r="AF867" s="303">
        <v>10.56</v>
      </c>
      <c r="AG867" s="303"/>
      <c r="AH867" s="303"/>
      <c r="AI867" s="305"/>
      <c r="AJ867" s="305"/>
      <c r="AK867" s="305"/>
      <c r="AL867" s="305"/>
    </row>
    <row r="868" spans="1:38" s="9" customFormat="1" ht="12.75" x14ac:dyDescent="0.2">
      <c r="A868" s="307"/>
      <c r="B868" s="307"/>
      <c r="C868" s="448"/>
      <c r="D868" s="448"/>
      <c r="E868" s="448"/>
      <c r="F868" s="448"/>
      <c r="G868" s="448"/>
      <c r="H868" s="448"/>
      <c r="I868" s="448"/>
      <c r="J868" s="310" t="s">
        <v>1118</v>
      </c>
      <c r="K868" s="303">
        <v>16.239999999999998</v>
      </c>
      <c r="L868" s="303">
        <v>0.24</v>
      </c>
      <c r="M868" s="303">
        <v>0.65</v>
      </c>
      <c r="N868" s="303">
        <v>6.68</v>
      </c>
      <c r="O868" s="303">
        <v>0.5</v>
      </c>
      <c r="P868" s="444"/>
      <c r="Q868" s="303"/>
      <c r="R868" s="303"/>
      <c r="S868" s="444"/>
      <c r="T868" s="303">
        <v>53.67</v>
      </c>
      <c r="U868" s="303">
        <v>-0.09</v>
      </c>
      <c r="V868" s="303"/>
      <c r="W868" s="303"/>
      <c r="X868" s="303">
        <v>54.39</v>
      </c>
      <c r="Y868" s="303"/>
      <c r="Z868" s="303"/>
      <c r="AA868" s="303">
        <v>56.2</v>
      </c>
      <c r="AB868" s="305">
        <v>1</v>
      </c>
      <c r="AC868" s="305">
        <v>1</v>
      </c>
      <c r="AD868" s="303">
        <v>3.4409999999999998</v>
      </c>
      <c r="AE868" s="303">
        <v>3.0280800000000001</v>
      </c>
      <c r="AF868" s="303">
        <v>0.65</v>
      </c>
      <c r="AG868" s="303"/>
      <c r="AH868" s="303"/>
      <c r="AI868" s="305"/>
      <c r="AJ868" s="305"/>
      <c r="AK868" s="305"/>
      <c r="AL868" s="305"/>
    </row>
    <row r="869" spans="1:38" s="9" customFormat="1" ht="12.75" customHeight="1" x14ac:dyDescent="0.2">
      <c r="A869" s="306">
        <v>68</v>
      </c>
      <c r="B869" s="307" t="s">
        <v>187</v>
      </c>
      <c r="C869" s="448" t="s">
        <v>1339</v>
      </c>
      <c r="D869" s="448"/>
      <c r="E869" s="448"/>
      <c r="F869" s="448"/>
      <c r="G869" s="448"/>
      <c r="H869" s="448"/>
      <c r="I869" s="448"/>
      <c r="J869" s="311" t="s">
        <v>78</v>
      </c>
      <c r="K869" s="303">
        <v>1.49</v>
      </c>
      <c r="L869" s="303">
        <v>2.93</v>
      </c>
      <c r="M869" s="303">
        <v>4.95</v>
      </c>
      <c r="N869" s="303">
        <v>9</v>
      </c>
      <c r="O869" s="303">
        <v>0.52</v>
      </c>
      <c r="P869" s="444">
        <v>38.549999999999997</v>
      </c>
      <c r="Q869" s="303">
        <v>5.13</v>
      </c>
      <c r="R869" s="303"/>
      <c r="S869" s="444"/>
      <c r="T869" s="303"/>
      <c r="U869" s="303"/>
      <c r="V869" s="303"/>
      <c r="W869" s="303">
        <v>44.26</v>
      </c>
      <c r="X869" s="303">
        <v>43.79</v>
      </c>
      <c r="Y869" s="303">
        <v>45.24</v>
      </c>
      <c r="Z869" s="303">
        <v>0</v>
      </c>
      <c r="AA869" s="303">
        <v>45.24</v>
      </c>
      <c r="AB869" s="305">
        <v>1</v>
      </c>
      <c r="AC869" s="305">
        <v>1</v>
      </c>
      <c r="AD869" s="303">
        <v>1</v>
      </c>
      <c r="AE869" s="303">
        <v>1</v>
      </c>
      <c r="AF869" s="303">
        <v>4.95</v>
      </c>
      <c r="AG869" s="303"/>
      <c r="AH869" s="303"/>
      <c r="AI869" s="305"/>
      <c r="AJ869" s="305"/>
      <c r="AK869" s="305"/>
      <c r="AL869" s="305"/>
    </row>
    <row r="870" spans="1:38" s="9" customFormat="1" ht="12.75" x14ac:dyDescent="0.2">
      <c r="A870" s="307"/>
      <c r="B870" s="307"/>
      <c r="C870" s="448"/>
      <c r="D870" s="448"/>
      <c r="E870" s="448"/>
      <c r="F870" s="448"/>
      <c r="G870" s="448"/>
      <c r="H870" s="448"/>
      <c r="I870" s="448"/>
      <c r="J870" s="310" t="s">
        <v>1196</v>
      </c>
      <c r="K870" s="303">
        <v>14.28</v>
      </c>
      <c r="L870" s="303">
        <v>0.82</v>
      </c>
      <c r="M870" s="303">
        <v>0.28999999999999998</v>
      </c>
      <c r="N870" s="303">
        <v>6.12</v>
      </c>
      <c r="O870" s="303">
        <v>0.46</v>
      </c>
      <c r="P870" s="444"/>
      <c r="Q870" s="303"/>
      <c r="R870" s="303"/>
      <c r="S870" s="444"/>
      <c r="T870" s="303">
        <v>43.68</v>
      </c>
      <c r="U870" s="303">
        <v>-0.08</v>
      </c>
      <c r="V870" s="303"/>
      <c r="W870" s="303"/>
      <c r="X870" s="303">
        <v>44.26</v>
      </c>
      <c r="Y870" s="303"/>
      <c r="Z870" s="303"/>
      <c r="AA870" s="303">
        <v>45.730000000000004</v>
      </c>
      <c r="AB870" s="305">
        <v>1</v>
      </c>
      <c r="AC870" s="305">
        <v>1</v>
      </c>
      <c r="AD870" s="303">
        <v>3.4409999999999998</v>
      </c>
      <c r="AE870" s="303">
        <v>3.0280800000000001</v>
      </c>
      <c r="AF870" s="303">
        <v>0.28999999999999998</v>
      </c>
      <c r="AG870" s="303"/>
      <c r="AH870" s="303"/>
      <c r="AI870" s="305"/>
      <c r="AJ870" s="305"/>
      <c r="AK870" s="305"/>
      <c r="AL870" s="305"/>
    </row>
    <row r="871" spans="1:38" s="9" customFormat="1" ht="12.75" customHeight="1" x14ac:dyDescent="0.2">
      <c r="A871" s="306">
        <v>69</v>
      </c>
      <c r="B871" s="307" t="s">
        <v>187</v>
      </c>
      <c r="C871" s="448" t="s">
        <v>1340</v>
      </c>
      <c r="D871" s="448"/>
      <c r="E871" s="448"/>
      <c r="F871" s="448"/>
      <c r="G871" s="448"/>
      <c r="H871" s="448"/>
      <c r="I871" s="448"/>
      <c r="J871" s="311" t="s">
        <v>78</v>
      </c>
      <c r="K871" s="303">
        <v>8.7799999999999994</v>
      </c>
      <c r="L871" s="303">
        <v>17.95</v>
      </c>
      <c r="M871" s="303">
        <v>16.809999999999999</v>
      </c>
      <c r="N871" s="303">
        <v>53.06</v>
      </c>
      <c r="O871" s="303">
        <v>3.06</v>
      </c>
      <c r="P871" s="444">
        <v>214.89</v>
      </c>
      <c r="Q871" s="303">
        <v>30.28</v>
      </c>
      <c r="R871" s="303"/>
      <c r="S871" s="444"/>
      <c r="T871" s="303"/>
      <c r="U871" s="303"/>
      <c r="V871" s="303"/>
      <c r="W871" s="303">
        <v>248.38</v>
      </c>
      <c r="X871" s="303">
        <v>245.64</v>
      </c>
      <c r="Y871" s="303">
        <v>253.8</v>
      </c>
      <c r="Z871" s="303">
        <v>0</v>
      </c>
      <c r="AA871" s="303">
        <v>253.8</v>
      </c>
      <c r="AB871" s="305">
        <v>1</v>
      </c>
      <c r="AC871" s="305">
        <v>1</v>
      </c>
      <c r="AD871" s="303">
        <v>1</v>
      </c>
      <c r="AE871" s="303">
        <v>1</v>
      </c>
      <c r="AF871" s="303">
        <v>16.809999999999999</v>
      </c>
      <c r="AG871" s="303"/>
      <c r="AH871" s="303"/>
      <c r="AI871" s="305"/>
      <c r="AJ871" s="305"/>
      <c r="AK871" s="305"/>
      <c r="AL871" s="305"/>
    </row>
    <row r="872" spans="1:38" s="9" customFormat="1" ht="12.75" x14ac:dyDescent="0.2">
      <c r="A872" s="307"/>
      <c r="B872" s="307"/>
      <c r="C872" s="448"/>
      <c r="D872" s="448"/>
      <c r="E872" s="448"/>
      <c r="F872" s="448"/>
      <c r="G872" s="448"/>
      <c r="H872" s="448"/>
      <c r="I872" s="448"/>
      <c r="J872" s="310" t="s">
        <v>1207</v>
      </c>
      <c r="K872" s="303">
        <v>84.19</v>
      </c>
      <c r="L872" s="303">
        <v>4.88</v>
      </c>
      <c r="M872" s="303">
        <v>1.01</v>
      </c>
      <c r="N872" s="303">
        <v>36.11</v>
      </c>
      <c r="O872" s="303">
        <v>2.7</v>
      </c>
      <c r="P872" s="444"/>
      <c r="Q872" s="303"/>
      <c r="R872" s="303"/>
      <c r="S872" s="444"/>
      <c r="T872" s="303">
        <v>245.17</v>
      </c>
      <c r="U872" s="303">
        <v>-0.47</v>
      </c>
      <c r="V872" s="303"/>
      <c r="W872" s="303"/>
      <c r="X872" s="303">
        <v>248.38</v>
      </c>
      <c r="Y872" s="303"/>
      <c r="Z872" s="303"/>
      <c r="AA872" s="303">
        <v>256.63</v>
      </c>
      <c r="AB872" s="305">
        <v>1</v>
      </c>
      <c r="AC872" s="305">
        <v>1</v>
      </c>
      <c r="AD872" s="303">
        <v>3.4409999999999998</v>
      </c>
      <c r="AE872" s="303">
        <v>3.0280800000000001</v>
      </c>
      <c r="AF872" s="303">
        <v>1.01</v>
      </c>
      <c r="AG872" s="303"/>
      <c r="AH872" s="303"/>
      <c r="AI872" s="305"/>
      <c r="AJ872" s="305"/>
      <c r="AK872" s="305"/>
      <c r="AL872" s="305"/>
    </row>
    <row r="873" spans="1:38" s="9" customFormat="1" ht="12.75" customHeight="1" x14ac:dyDescent="0.2">
      <c r="A873" s="306">
        <v>70</v>
      </c>
      <c r="B873" s="307" t="s">
        <v>187</v>
      </c>
      <c r="C873" s="448" t="s">
        <v>1341</v>
      </c>
      <c r="D873" s="448"/>
      <c r="E873" s="448"/>
      <c r="F873" s="448"/>
      <c r="G873" s="448"/>
      <c r="H873" s="448"/>
      <c r="I873" s="448"/>
      <c r="J873" s="311" t="s">
        <v>78</v>
      </c>
      <c r="K873" s="303"/>
      <c r="L873" s="303"/>
      <c r="M873" s="303">
        <v>20.059999999999999</v>
      </c>
      <c r="N873" s="303"/>
      <c r="O873" s="303"/>
      <c r="P873" s="444">
        <v>21.13</v>
      </c>
      <c r="Q873" s="303"/>
      <c r="R873" s="303"/>
      <c r="S873" s="444"/>
      <c r="T873" s="303"/>
      <c r="U873" s="303"/>
      <c r="V873" s="303"/>
      <c r="W873" s="303">
        <v>21.45</v>
      </c>
      <c r="X873" s="303">
        <v>21.45</v>
      </c>
      <c r="Y873" s="303">
        <v>22.16</v>
      </c>
      <c r="Z873" s="303">
        <v>0</v>
      </c>
      <c r="AA873" s="303">
        <v>22.16</v>
      </c>
      <c r="AB873" s="305">
        <v>1</v>
      </c>
      <c r="AC873" s="305">
        <v>1</v>
      </c>
      <c r="AD873" s="303">
        <v>1</v>
      </c>
      <c r="AE873" s="303">
        <v>1</v>
      </c>
      <c r="AF873" s="303">
        <v>20.059999999999999</v>
      </c>
      <c r="AG873" s="303"/>
      <c r="AH873" s="303"/>
      <c r="AI873" s="305"/>
      <c r="AJ873" s="305"/>
      <c r="AK873" s="305"/>
      <c r="AL873" s="305"/>
    </row>
    <row r="874" spans="1:38" s="9" customFormat="1" ht="12.75" x14ac:dyDescent="0.2">
      <c r="A874" s="307"/>
      <c r="B874" s="307"/>
      <c r="C874" s="448"/>
      <c r="D874" s="448"/>
      <c r="E874" s="448"/>
      <c r="F874" s="448"/>
      <c r="G874" s="448"/>
      <c r="H874" s="448"/>
      <c r="I874" s="448"/>
      <c r="J874" s="310" t="s">
        <v>1196</v>
      </c>
      <c r="K874" s="303"/>
      <c r="L874" s="303"/>
      <c r="M874" s="303">
        <v>1.07</v>
      </c>
      <c r="N874" s="303"/>
      <c r="O874" s="303"/>
      <c r="P874" s="444"/>
      <c r="Q874" s="303"/>
      <c r="R874" s="303"/>
      <c r="S874" s="444"/>
      <c r="T874" s="303">
        <v>21.13</v>
      </c>
      <c r="U874" s="303"/>
      <c r="V874" s="303"/>
      <c r="W874" s="303"/>
      <c r="X874" s="303">
        <v>21.45</v>
      </c>
      <c r="Y874" s="303"/>
      <c r="Z874" s="303"/>
      <c r="AA874" s="303">
        <v>22.16</v>
      </c>
      <c r="AB874" s="305">
        <v>1</v>
      </c>
      <c r="AC874" s="305">
        <v>1</v>
      </c>
      <c r="AD874" s="303">
        <v>3.4409999999999998</v>
      </c>
      <c r="AE874" s="303">
        <v>3.0280800000000001</v>
      </c>
      <c r="AF874" s="303">
        <v>1.07</v>
      </c>
      <c r="AG874" s="303"/>
      <c r="AH874" s="303"/>
      <c r="AI874" s="305"/>
      <c r="AJ874" s="305"/>
      <c r="AK874" s="305"/>
      <c r="AL874" s="305"/>
    </row>
    <row r="875" spans="1:38" s="9" customFormat="1" ht="12.75" customHeight="1" x14ac:dyDescent="0.2">
      <c r="A875" s="306">
        <v>71</v>
      </c>
      <c r="B875" s="307" t="s">
        <v>187</v>
      </c>
      <c r="C875" s="448" t="s">
        <v>1342</v>
      </c>
      <c r="D875" s="448"/>
      <c r="E875" s="448"/>
      <c r="F875" s="448"/>
      <c r="G875" s="448"/>
      <c r="H875" s="448"/>
      <c r="I875" s="448"/>
      <c r="J875" s="311" t="s">
        <v>78</v>
      </c>
      <c r="K875" s="303"/>
      <c r="L875" s="303"/>
      <c r="M875" s="303">
        <v>165.46</v>
      </c>
      <c r="N875" s="303"/>
      <c r="O875" s="303"/>
      <c r="P875" s="444">
        <v>174.26</v>
      </c>
      <c r="Q875" s="303"/>
      <c r="R875" s="303"/>
      <c r="S875" s="444"/>
      <c r="T875" s="303"/>
      <c r="U875" s="303"/>
      <c r="V875" s="303"/>
      <c r="W875" s="303">
        <v>176.87</v>
      </c>
      <c r="X875" s="303">
        <v>176.87</v>
      </c>
      <c r="Y875" s="303">
        <v>182.74</v>
      </c>
      <c r="Z875" s="303">
        <v>0</v>
      </c>
      <c r="AA875" s="303">
        <v>182.74</v>
      </c>
      <c r="AB875" s="305">
        <v>1</v>
      </c>
      <c r="AC875" s="305">
        <v>1</v>
      </c>
      <c r="AD875" s="303">
        <v>1</v>
      </c>
      <c r="AE875" s="303">
        <v>1</v>
      </c>
      <c r="AF875" s="303">
        <v>165.46</v>
      </c>
      <c r="AG875" s="303"/>
      <c r="AH875" s="303"/>
      <c r="AI875" s="305"/>
      <c r="AJ875" s="305"/>
      <c r="AK875" s="305"/>
      <c r="AL875" s="305"/>
    </row>
    <row r="876" spans="1:38" s="9" customFormat="1" ht="12.75" x14ac:dyDescent="0.2">
      <c r="A876" s="307"/>
      <c r="B876" s="307"/>
      <c r="C876" s="448"/>
      <c r="D876" s="448"/>
      <c r="E876" s="448"/>
      <c r="F876" s="448"/>
      <c r="G876" s="448"/>
      <c r="H876" s="448"/>
      <c r="I876" s="448"/>
      <c r="J876" s="310" t="s">
        <v>1207</v>
      </c>
      <c r="K876" s="303"/>
      <c r="L876" s="303"/>
      <c r="M876" s="303">
        <v>8.8000000000000007</v>
      </c>
      <c r="N876" s="303"/>
      <c r="O876" s="303"/>
      <c r="P876" s="444"/>
      <c r="Q876" s="303"/>
      <c r="R876" s="303"/>
      <c r="S876" s="444"/>
      <c r="T876" s="303">
        <v>174.26</v>
      </c>
      <c r="U876" s="303"/>
      <c r="V876" s="303"/>
      <c r="W876" s="303"/>
      <c r="X876" s="303">
        <v>176.87</v>
      </c>
      <c r="Y876" s="303"/>
      <c r="Z876" s="303"/>
      <c r="AA876" s="303">
        <v>182.74</v>
      </c>
      <c r="AB876" s="305">
        <v>1</v>
      </c>
      <c r="AC876" s="305">
        <v>1</v>
      </c>
      <c r="AD876" s="303">
        <v>3.4409999999999998</v>
      </c>
      <c r="AE876" s="303">
        <v>3.0280800000000001</v>
      </c>
      <c r="AF876" s="303">
        <v>8.8000000000000007</v>
      </c>
      <c r="AG876" s="303"/>
      <c r="AH876" s="303"/>
      <c r="AI876" s="305"/>
      <c r="AJ876" s="305"/>
      <c r="AK876" s="305"/>
      <c r="AL876" s="305"/>
    </row>
    <row r="877" spans="1:38" s="9" customFormat="1" ht="12.75" customHeight="1" x14ac:dyDescent="0.2">
      <c r="A877" s="306">
        <v>72</v>
      </c>
      <c r="B877" s="307" t="s">
        <v>187</v>
      </c>
      <c r="C877" s="448" t="s">
        <v>1343</v>
      </c>
      <c r="D877" s="448"/>
      <c r="E877" s="448"/>
      <c r="F877" s="448"/>
      <c r="G877" s="448"/>
      <c r="H877" s="448"/>
      <c r="I877" s="448"/>
      <c r="J877" s="311" t="s">
        <v>102</v>
      </c>
      <c r="K877" s="303"/>
      <c r="L877" s="303"/>
      <c r="M877" s="303">
        <v>192</v>
      </c>
      <c r="N877" s="303"/>
      <c r="O877" s="303"/>
      <c r="P877" s="444">
        <v>202.4</v>
      </c>
      <c r="Q877" s="303"/>
      <c r="R877" s="303"/>
      <c r="S877" s="444"/>
      <c r="T877" s="303"/>
      <c r="U877" s="303"/>
      <c r="V877" s="303"/>
      <c r="W877" s="303">
        <v>205.44</v>
      </c>
      <c r="X877" s="303">
        <v>205.44</v>
      </c>
      <c r="Y877" s="303">
        <v>212.26</v>
      </c>
      <c r="Z877" s="303">
        <v>0</v>
      </c>
      <c r="AA877" s="303">
        <v>212.26</v>
      </c>
      <c r="AB877" s="305">
        <v>1</v>
      </c>
      <c r="AC877" s="305">
        <v>1</v>
      </c>
      <c r="AD877" s="303">
        <v>1</v>
      </c>
      <c r="AE877" s="303">
        <v>1</v>
      </c>
      <c r="AF877" s="303">
        <v>192</v>
      </c>
      <c r="AG877" s="303"/>
      <c r="AH877" s="303"/>
      <c r="AI877" s="305"/>
      <c r="AJ877" s="305"/>
      <c r="AK877" s="305"/>
      <c r="AL877" s="305"/>
    </row>
    <row r="878" spans="1:38" s="9" customFormat="1" ht="12.75" x14ac:dyDescent="0.2">
      <c r="A878" s="307"/>
      <c r="B878" s="307"/>
      <c r="C878" s="448"/>
      <c r="D878" s="448"/>
      <c r="E878" s="448"/>
      <c r="F878" s="448"/>
      <c r="G878" s="448"/>
      <c r="H878" s="448"/>
      <c r="I878" s="448"/>
      <c r="J878" s="310" t="s">
        <v>1431</v>
      </c>
      <c r="K878" s="303"/>
      <c r="L878" s="303"/>
      <c r="M878" s="303">
        <v>10.4</v>
      </c>
      <c r="N878" s="303"/>
      <c r="O878" s="303"/>
      <c r="P878" s="444"/>
      <c r="Q878" s="303"/>
      <c r="R878" s="303"/>
      <c r="S878" s="444"/>
      <c r="T878" s="303">
        <v>202.4</v>
      </c>
      <c r="U878" s="303"/>
      <c r="V878" s="303"/>
      <c r="W878" s="303"/>
      <c r="X878" s="303">
        <v>205.44</v>
      </c>
      <c r="Y878" s="303"/>
      <c r="Z878" s="303"/>
      <c r="AA878" s="303">
        <v>212.26</v>
      </c>
      <c r="AB878" s="305">
        <v>1</v>
      </c>
      <c r="AC878" s="305">
        <v>1</v>
      </c>
      <c r="AD878" s="303">
        <v>3.4409999999999998</v>
      </c>
      <c r="AE878" s="303">
        <v>3.0280800000000001</v>
      </c>
      <c r="AF878" s="303">
        <v>10.4</v>
      </c>
      <c r="AG878" s="303"/>
      <c r="AH878" s="303"/>
      <c r="AI878" s="305"/>
      <c r="AJ878" s="305"/>
      <c r="AK878" s="305"/>
      <c r="AL878" s="305"/>
    </row>
    <row r="879" spans="1:38" s="9" customFormat="1" ht="12.75" customHeight="1" x14ac:dyDescent="0.2">
      <c r="A879" s="306">
        <v>73</v>
      </c>
      <c r="B879" s="307" t="s">
        <v>187</v>
      </c>
      <c r="C879" s="448" t="s">
        <v>1344</v>
      </c>
      <c r="D879" s="448"/>
      <c r="E879" s="448"/>
      <c r="F879" s="448"/>
      <c r="G879" s="448"/>
      <c r="H879" s="448"/>
      <c r="I879" s="448"/>
      <c r="J879" s="311" t="s">
        <v>78</v>
      </c>
      <c r="K879" s="303">
        <v>12.17</v>
      </c>
      <c r="L879" s="303">
        <v>43.99</v>
      </c>
      <c r="M879" s="303">
        <v>43.23</v>
      </c>
      <c r="N879" s="303">
        <v>74.03</v>
      </c>
      <c r="O879" s="303">
        <v>4.28</v>
      </c>
      <c r="P879" s="444">
        <v>336.23</v>
      </c>
      <c r="Q879" s="303">
        <v>42.25</v>
      </c>
      <c r="R879" s="303"/>
      <c r="S879" s="444"/>
      <c r="T879" s="303"/>
      <c r="U879" s="303"/>
      <c r="V879" s="303"/>
      <c r="W879" s="303">
        <v>383.51</v>
      </c>
      <c r="X879" s="303">
        <v>379.69</v>
      </c>
      <c r="Y879" s="303">
        <v>392.3</v>
      </c>
      <c r="Z879" s="303">
        <v>0</v>
      </c>
      <c r="AA879" s="303">
        <v>392.3</v>
      </c>
      <c r="AB879" s="305">
        <v>1</v>
      </c>
      <c r="AC879" s="305">
        <v>1</v>
      </c>
      <c r="AD879" s="303">
        <v>1</v>
      </c>
      <c r="AE879" s="303">
        <v>1</v>
      </c>
      <c r="AF879" s="303">
        <v>43.23</v>
      </c>
      <c r="AG879" s="303"/>
      <c r="AH879" s="303"/>
      <c r="AI879" s="305"/>
      <c r="AJ879" s="305"/>
      <c r="AK879" s="305"/>
      <c r="AL879" s="305"/>
    </row>
    <row r="880" spans="1:38" s="9" customFormat="1" ht="12.75" x14ac:dyDescent="0.2">
      <c r="A880" s="307"/>
      <c r="B880" s="307"/>
      <c r="C880" s="448"/>
      <c r="D880" s="448"/>
      <c r="E880" s="448"/>
      <c r="F880" s="448"/>
      <c r="G880" s="448"/>
      <c r="H880" s="448"/>
      <c r="I880" s="448"/>
      <c r="J880" s="310" t="s">
        <v>1432</v>
      </c>
      <c r="K880" s="303">
        <v>114.26</v>
      </c>
      <c r="L880" s="303">
        <v>10.01</v>
      </c>
      <c r="M880" s="303">
        <v>2.2999999999999998</v>
      </c>
      <c r="N880" s="303">
        <v>50.38</v>
      </c>
      <c r="O880" s="303">
        <v>3.76</v>
      </c>
      <c r="P880" s="444"/>
      <c r="Q880" s="303"/>
      <c r="R880" s="303"/>
      <c r="S880" s="444"/>
      <c r="T880" s="303">
        <v>378.48</v>
      </c>
      <c r="U880" s="303">
        <v>-0.65</v>
      </c>
      <c r="V880" s="303"/>
      <c r="W880" s="303"/>
      <c r="X880" s="303">
        <v>383.51</v>
      </c>
      <c r="Y880" s="303"/>
      <c r="Z880" s="303"/>
      <c r="AA880" s="303">
        <v>396.25</v>
      </c>
      <c r="AB880" s="305">
        <v>1</v>
      </c>
      <c r="AC880" s="305">
        <v>1</v>
      </c>
      <c r="AD880" s="303">
        <v>3.4409999999999998</v>
      </c>
      <c r="AE880" s="303">
        <v>3.0280800000000001</v>
      </c>
      <c r="AF880" s="303">
        <v>2.2999999999999998</v>
      </c>
      <c r="AG880" s="303"/>
      <c r="AH880" s="303"/>
      <c r="AI880" s="305"/>
      <c r="AJ880" s="305"/>
      <c r="AK880" s="305"/>
      <c r="AL880" s="305"/>
    </row>
    <row r="881" spans="1:38" s="9" customFormat="1" ht="12.75" customHeight="1" x14ac:dyDescent="0.2">
      <c r="A881" s="306">
        <v>74</v>
      </c>
      <c r="B881" s="307" t="s">
        <v>192</v>
      </c>
      <c r="C881" s="448" t="s">
        <v>193</v>
      </c>
      <c r="D881" s="448"/>
      <c r="E881" s="448"/>
      <c r="F881" s="448"/>
      <c r="G881" s="448"/>
      <c r="H881" s="448"/>
      <c r="I881" s="448"/>
      <c r="J881" s="311" t="s">
        <v>78</v>
      </c>
      <c r="K881" s="303"/>
      <c r="L881" s="303"/>
      <c r="M881" s="303">
        <v>43.04</v>
      </c>
      <c r="N881" s="303"/>
      <c r="O881" s="303"/>
      <c r="P881" s="444">
        <v>45.33</v>
      </c>
      <c r="Q881" s="303"/>
      <c r="R881" s="303"/>
      <c r="S881" s="444"/>
      <c r="T881" s="303"/>
      <c r="U881" s="303"/>
      <c r="V881" s="303"/>
      <c r="W881" s="303">
        <v>46.01</v>
      </c>
      <c r="X881" s="303">
        <v>46.01</v>
      </c>
      <c r="Y881" s="303">
        <v>47.54</v>
      </c>
      <c r="Z881" s="303">
        <v>0</v>
      </c>
      <c r="AA881" s="303">
        <v>47.54</v>
      </c>
      <c r="AB881" s="305">
        <v>1</v>
      </c>
      <c r="AC881" s="305">
        <v>1</v>
      </c>
      <c r="AD881" s="303">
        <v>1</v>
      </c>
      <c r="AE881" s="303">
        <v>1</v>
      </c>
      <c r="AF881" s="303">
        <v>43.04</v>
      </c>
      <c r="AG881" s="303"/>
      <c r="AH881" s="303"/>
      <c r="AI881" s="305"/>
      <c r="AJ881" s="305"/>
      <c r="AK881" s="305"/>
      <c r="AL881" s="305"/>
    </row>
    <row r="882" spans="1:38" s="9" customFormat="1" ht="12.75" x14ac:dyDescent="0.2">
      <c r="A882" s="307"/>
      <c r="B882" s="307"/>
      <c r="C882" s="448"/>
      <c r="D882" s="448"/>
      <c r="E882" s="448"/>
      <c r="F882" s="448"/>
      <c r="G882" s="448"/>
      <c r="H882" s="448"/>
      <c r="I882" s="448"/>
      <c r="J882" s="310" t="s">
        <v>1207</v>
      </c>
      <c r="K882" s="303"/>
      <c r="L882" s="303"/>
      <c r="M882" s="303">
        <v>2.29</v>
      </c>
      <c r="N882" s="303"/>
      <c r="O882" s="303"/>
      <c r="P882" s="444"/>
      <c r="Q882" s="303"/>
      <c r="R882" s="303"/>
      <c r="S882" s="444"/>
      <c r="T882" s="303">
        <v>45.33</v>
      </c>
      <c r="U882" s="303"/>
      <c r="V882" s="303"/>
      <c r="W882" s="303"/>
      <c r="X882" s="303">
        <v>46.01</v>
      </c>
      <c r="Y882" s="303"/>
      <c r="Z882" s="303"/>
      <c r="AA882" s="303">
        <v>47.54</v>
      </c>
      <c r="AB882" s="305">
        <v>1</v>
      </c>
      <c r="AC882" s="305">
        <v>1</v>
      </c>
      <c r="AD882" s="303">
        <v>3.4409999999999998</v>
      </c>
      <c r="AE882" s="303">
        <v>3.0280800000000001</v>
      </c>
      <c r="AF882" s="303">
        <v>2.29</v>
      </c>
      <c r="AG882" s="303"/>
      <c r="AH882" s="303"/>
      <c r="AI882" s="305"/>
      <c r="AJ882" s="305"/>
      <c r="AK882" s="305"/>
      <c r="AL882" s="305"/>
    </row>
    <row r="883" spans="1:38" s="9" customFormat="1" ht="12.75" customHeight="1" x14ac:dyDescent="0.2">
      <c r="A883" s="306">
        <v>75</v>
      </c>
      <c r="B883" s="307" t="s">
        <v>192</v>
      </c>
      <c r="C883" s="448" t="s">
        <v>1345</v>
      </c>
      <c r="D883" s="448"/>
      <c r="E883" s="448"/>
      <c r="F883" s="448"/>
      <c r="G883" s="448"/>
      <c r="H883" s="448"/>
      <c r="I883" s="448"/>
      <c r="J883" s="311" t="s">
        <v>78</v>
      </c>
      <c r="K883" s="303"/>
      <c r="L883" s="303"/>
      <c r="M883" s="303">
        <v>113.95</v>
      </c>
      <c r="N883" s="303"/>
      <c r="O883" s="303"/>
      <c r="P883" s="444">
        <v>120.01</v>
      </c>
      <c r="Q883" s="303"/>
      <c r="R883" s="303"/>
      <c r="S883" s="444"/>
      <c r="T883" s="303"/>
      <c r="U883" s="303"/>
      <c r="V883" s="303"/>
      <c r="W883" s="303">
        <v>121.81</v>
      </c>
      <c r="X883" s="303">
        <v>121.81</v>
      </c>
      <c r="Y883" s="303">
        <v>125.85</v>
      </c>
      <c r="Z883" s="303">
        <v>0</v>
      </c>
      <c r="AA883" s="303">
        <v>125.85</v>
      </c>
      <c r="AB883" s="305">
        <v>1</v>
      </c>
      <c r="AC883" s="305">
        <v>1</v>
      </c>
      <c r="AD883" s="303">
        <v>1</v>
      </c>
      <c r="AE883" s="303">
        <v>1</v>
      </c>
      <c r="AF883" s="303">
        <v>113.95</v>
      </c>
      <c r="AG883" s="303"/>
      <c r="AH883" s="303"/>
      <c r="AI883" s="305"/>
      <c r="AJ883" s="305"/>
      <c r="AK883" s="305"/>
      <c r="AL883" s="305"/>
    </row>
    <row r="884" spans="1:38" s="9" customFormat="1" ht="12.75" x14ac:dyDescent="0.2">
      <c r="A884" s="307"/>
      <c r="B884" s="307"/>
      <c r="C884" s="448"/>
      <c r="D884" s="448"/>
      <c r="E884" s="448"/>
      <c r="F884" s="448"/>
      <c r="G884" s="448"/>
      <c r="H884" s="448"/>
      <c r="I884" s="448"/>
      <c r="J884" s="310" t="s">
        <v>1196</v>
      </c>
      <c r="K884" s="303"/>
      <c r="L884" s="303"/>
      <c r="M884" s="303">
        <v>6.06</v>
      </c>
      <c r="N884" s="303"/>
      <c r="O884" s="303"/>
      <c r="P884" s="444"/>
      <c r="Q884" s="303"/>
      <c r="R884" s="303"/>
      <c r="S884" s="444"/>
      <c r="T884" s="303">
        <v>120.01</v>
      </c>
      <c r="U884" s="303"/>
      <c r="V884" s="303"/>
      <c r="W884" s="303"/>
      <c r="X884" s="303">
        <v>121.81</v>
      </c>
      <c r="Y884" s="303"/>
      <c r="Z884" s="303"/>
      <c r="AA884" s="303">
        <v>125.85</v>
      </c>
      <c r="AB884" s="305">
        <v>1</v>
      </c>
      <c r="AC884" s="305">
        <v>1</v>
      </c>
      <c r="AD884" s="303">
        <v>3.4409999999999998</v>
      </c>
      <c r="AE884" s="303">
        <v>3.0280800000000001</v>
      </c>
      <c r="AF884" s="303">
        <v>6.06</v>
      </c>
      <c r="AG884" s="303"/>
      <c r="AH884" s="303"/>
      <c r="AI884" s="305"/>
      <c r="AJ884" s="305"/>
      <c r="AK884" s="305"/>
      <c r="AL884" s="305"/>
    </row>
    <row r="885" spans="1:38" s="9" customFormat="1" ht="12.75" customHeight="1" x14ac:dyDescent="0.2">
      <c r="A885" s="306">
        <v>76</v>
      </c>
      <c r="B885" s="307" t="s">
        <v>192</v>
      </c>
      <c r="C885" s="448" t="s">
        <v>1346</v>
      </c>
      <c r="D885" s="448"/>
      <c r="E885" s="448"/>
      <c r="F885" s="448"/>
      <c r="G885" s="448"/>
      <c r="H885" s="448"/>
      <c r="I885" s="448"/>
      <c r="J885" s="311" t="s">
        <v>1291</v>
      </c>
      <c r="K885" s="303"/>
      <c r="L885" s="303"/>
      <c r="M885" s="303">
        <v>21.36</v>
      </c>
      <c r="N885" s="303"/>
      <c r="O885" s="303"/>
      <c r="P885" s="444">
        <v>23.04</v>
      </c>
      <c r="Q885" s="303"/>
      <c r="R885" s="303"/>
      <c r="S885" s="444"/>
      <c r="T885" s="303"/>
      <c r="U885" s="303"/>
      <c r="V885" s="303"/>
      <c r="W885" s="303">
        <v>23.39</v>
      </c>
      <c r="X885" s="303">
        <v>23.39</v>
      </c>
      <c r="Y885" s="303">
        <v>24.17</v>
      </c>
      <c r="Z885" s="303">
        <v>0</v>
      </c>
      <c r="AA885" s="303">
        <v>24.17</v>
      </c>
      <c r="AB885" s="305">
        <v>1</v>
      </c>
      <c r="AC885" s="305">
        <v>1</v>
      </c>
      <c r="AD885" s="303">
        <v>1</v>
      </c>
      <c r="AE885" s="303">
        <v>1</v>
      </c>
      <c r="AF885" s="303">
        <v>21.36</v>
      </c>
      <c r="AG885" s="303"/>
      <c r="AH885" s="303"/>
      <c r="AI885" s="305"/>
      <c r="AJ885" s="305"/>
      <c r="AK885" s="305"/>
      <c r="AL885" s="305"/>
    </row>
    <row r="886" spans="1:38" s="9" customFormat="1" ht="12.75" x14ac:dyDescent="0.2">
      <c r="A886" s="307"/>
      <c r="B886" s="307"/>
      <c r="C886" s="448"/>
      <c r="D886" s="448"/>
      <c r="E886" s="448"/>
      <c r="F886" s="448"/>
      <c r="G886" s="448"/>
      <c r="H886" s="448"/>
      <c r="I886" s="448"/>
      <c r="J886" s="310" t="s">
        <v>1116</v>
      </c>
      <c r="K886" s="303"/>
      <c r="L886" s="303"/>
      <c r="M886" s="303">
        <v>1.68</v>
      </c>
      <c r="N886" s="303"/>
      <c r="O886" s="303"/>
      <c r="P886" s="444"/>
      <c r="Q886" s="303"/>
      <c r="R886" s="303"/>
      <c r="S886" s="444"/>
      <c r="T886" s="303">
        <v>23.04</v>
      </c>
      <c r="U886" s="303"/>
      <c r="V886" s="303"/>
      <c r="W886" s="303"/>
      <c r="X886" s="303">
        <v>23.39</v>
      </c>
      <c r="Y886" s="303"/>
      <c r="Z886" s="303"/>
      <c r="AA886" s="303">
        <v>24.17</v>
      </c>
      <c r="AB886" s="305">
        <v>1</v>
      </c>
      <c r="AC886" s="305">
        <v>1</v>
      </c>
      <c r="AD886" s="303">
        <v>3.4409999999999998</v>
      </c>
      <c r="AE886" s="303">
        <v>3.0280800000000001</v>
      </c>
      <c r="AF886" s="303">
        <v>1.68</v>
      </c>
      <c r="AG886" s="303"/>
      <c r="AH886" s="303"/>
      <c r="AI886" s="305"/>
      <c r="AJ886" s="305"/>
      <c r="AK886" s="305"/>
      <c r="AL886" s="305"/>
    </row>
    <row r="887" spans="1:38" s="9" customFormat="1" ht="12.75" x14ac:dyDescent="0.2">
      <c r="A887" s="443" t="s">
        <v>1347</v>
      </c>
      <c r="B887" s="443"/>
      <c r="C887" s="447" t="s">
        <v>1348</v>
      </c>
      <c r="D887" s="447"/>
      <c r="E887" s="447"/>
      <c r="F887" s="447"/>
      <c r="G887" s="447"/>
      <c r="H887" s="447"/>
      <c r="I887" s="447"/>
      <c r="J887" s="308"/>
      <c r="K887" s="312">
        <v>8.98</v>
      </c>
      <c r="L887" s="312">
        <v>14.17</v>
      </c>
      <c r="M887" s="312">
        <v>41.309999999999995</v>
      </c>
      <c r="N887" s="312">
        <v>54.28</v>
      </c>
      <c r="O887" s="312">
        <v>2.8499999999999996</v>
      </c>
      <c r="P887" s="312">
        <v>272.37</v>
      </c>
      <c r="Q887" s="312">
        <v>28.080000000000002</v>
      </c>
      <c r="R887" s="312">
        <v>0</v>
      </c>
      <c r="S887" s="312">
        <v>0</v>
      </c>
      <c r="T887" s="312">
        <v>0</v>
      </c>
      <c r="U887" s="312">
        <v>0</v>
      </c>
      <c r="V887" s="312">
        <v>0</v>
      </c>
      <c r="W887" s="312">
        <v>304.51</v>
      </c>
      <c r="X887" s="309">
        <v>301.98</v>
      </c>
      <c r="Y887" s="309">
        <v>312.01</v>
      </c>
      <c r="Z887" s="309">
        <v>0</v>
      </c>
      <c r="AA887" s="304">
        <v>312.01</v>
      </c>
      <c r="AB887" s="304"/>
      <c r="AC887" s="304"/>
      <c r="AD887" s="312"/>
      <c r="AE887" s="312"/>
      <c r="AF887" s="312">
        <v>41.309999999999995</v>
      </c>
      <c r="AG887" s="312">
        <v>0</v>
      </c>
      <c r="AH887" s="312">
        <v>0</v>
      </c>
      <c r="AI887" s="304"/>
      <c r="AJ887" s="304"/>
    </row>
    <row r="888" spans="1:38" s="9" customFormat="1" ht="12.75" x14ac:dyDescent="0.2">
      <c r="A888" s="443"/>
      <c r="B888" s="443"/>
      <c r="C888" s="447"/>
      <c r="D888" s="447"/>
      <c r="E888" s="447"/>
      <c r="F888" s="447"/>
      <c r="G888" s="447"/>
      <c r="H888" s="447"/>
      <c r="I888" s="447"/>
      <c r="J888" s="308"/>
      <c r="K888" s="312">
        <v>79.42</v>
      </c>
      <c r="L888" s="312">
        <v>3.17</v>
      </c>
      <c r="M888" s="312">
        <v>20.130000000000003</v>
      </c>
      <c r="N888" s="312">
        <v>57.71</v>
      </c>
      <c r="O888" s="312">
        <v>2.5</v>
      </c>
      <c r="P888" s="312"/>
      <c r="Q888" s="312">
        <v>0</v>
      </c>
      <c r="R888" s="312">
        <v>0</v>
      </c>
      <c r="S888" s="312"/>
      <c r="T888" s="312">
        <v>300.45000000000005</v>
      </c>
      <c r="U888" s="312">
        <v>-0.43999999999999995</v>
      </c>
      <c r="V888" s="312">
        <v>0</v>
      </c>
      <c r="W888" s="312">
        <v>0</v>
      </c>
      <c r="X888" s="309">
        <v>304.51</v>
      </c>
      <c r="Y888" s="309">
        <v>2.62</v>
      </c>
      <c r="Z888" s="309">
        <v>0</v>
      </c>
      <c r="AA888" s="304">
        <v>314.63</v>
      </c>
      <c r="AB888" s="304"/>
      <c r="AC888" s="304"/>
      <c r="AD888" s="312"/>
      <c r="AE888" s="312"/>
      <c r="AF888" s="312">
        <v>0.12</v>
      </c>
      <c r="AG888" s="312">
        <v>0</v>
      </c>
      <c r="AH888" s="312">
        <v>0</v>
      </c>
      <c r="AI888" s="304"/>
      <c r="AJ888" s="304"/>
    </row>
    <row r="889" spans="1:38" s="9" customFormat="1" ht="12.75" x14ac:dyDescent="0.2">
      <c r="A889" s="306">
        <v>231</v>
      </c>
      <c r="B889" s="307" t="s">
        <v>1150</v>
      </c>
      <c r="C889" s="448" t="s">
        <v>353</v>
      </c>
      <c r="D889" s="448"/>
      <c r="E889" s="448"/>
      <c r="F889" s="448"/>
      <c r="G889" s="448"/>
      <c r="H889" s="448"/>
      <c r="I889" s="448"/>
      <c r="J889" s="311" t="s">
        <v>78</v>
      </c>
      <c r="K889" s="303">
        <v>7.47</v>
      </c>
      <c r="L889" s="303"/>
      <c r="M889" s="303"/>
      <c r="N889" s="303">
        <v>44.74</v>
      </c>
      <c r="O889" s="303">
        <v>2.34</v>
      </c>
      <c r="P889" s="444">
        <v>164.78</v>
      </c>
      <c r="Q889" s="303">
        <v>23.14</v>
      </c>
      <c r="R889" s="303"/>
      <c r="S889" s="444"/>
      <c r="T889" s="303"/>
      <c r="U889" s="303"/>
      <c r="V889" s="303"/>
      <c r="W889" s="303">
        <v>190.38</v>
      </c>
      <c r="X889" s="303">
        <v>188.29</v>
      </c>
      <c r="Y889" s="303">
        <v>194.54</v>
      </c>
      <c r="Z889" s="303">
        <v>0</v>
      </c>
      <c r="AA889" s="303">
        <v>194.54</v>
      </c>
      <c r="AB889" s="305">
        <v>1</v>
      </c>
      <c r="AC889" s="305">
        <v>1</v>
      </c>
      <c r="AD889" s="303">
        <v>1</v>
      </c>
      <c r="AE889" s="303">
        <v>1</v>
      </c>
      <c r="AF889" s="303"/>
      <c r="AG889" s="303"/>
      <c r="AH889" s="303"/>
      <c r="AI889" s="305"/>
      <c r="AJ889" s="305"/>
    </row>
    <row r="890" spans="1:38" s="9" customFormat="1" ht="12.75" x14ac:dyDescent="0.2">
      <c r="A890" s="307"/>
      <c r="B890" s="307"/>
      <c r="C890" s="448"/>
      <c r="D890" s="448"/>
      <c r="E890" s="448"/>
      <c r="F890" s="448"/>
      <c r="G890" s="448"/>
      <c r="H890" s="448"/>
      <c r="I890" s="448"/>
      <c r="J890" s="310" t="s">
        <v>1246</v>
      </c>
      <c r="K890" s="303">
        <v>68.069999999999993</v>
      </c>
      <c r="L890" s="303"/>
      <c r="M890" s="303"/>
      <c r="N890" s="303">
        <v>47.57</v>
      </c>
      <c r="O890" s="303">
        <v>2.06</v>
      </c>
      <c r="P890" s="444"/>
      <c r="Q890" s="303"/>
      <c r="R890" s="303"/>
      <c r="S890" s="444"/>
      <c r="T890" s="303">
        <v>187.92000000000002</v>
      </c>
      <c r="U890" s="303">
        <v>-0.36</v>
      </c>
      <c r="V890" s="303"/>
      <c r="W890" s="303"/>
      <c r="X890" s="303">
        <v>190.38</v>
      </c>
      <c r="Y890" s="303"/>
      <c r="Z890" s="303"/>
      <c r="AA890" s="303">
        <v>196.7</v>
      </c>
      <c r="AB890" s="305">
        <v>1</v>
      </c>
      <c r="AC890" s="305">
        <v>1</v>
      </c>
      <c r="AD890" s="303">
        <v>3.4409999999999998</v>
      </c>
      <c r="AE890" s="303">
        <v>3.0280800000000001</v>
      </c>
      <c r="AF890" s="303"/>
      <c r="AG890" s="303"/>
      <c r="AH890" s="303"/>
      <c r="AI890" s="305"/>
      <c r="AJ890" s="305"/>
    </row>
    <row r="891" spans="1:38" s="9" customFormat="1" ht="12.75" x14ac:dyDescent="0.2">
      <c r="A891" s="306">
        <v>232</v>
      </c>
      <c r="B891" s="307" t="s">
        <v>1150</v>
      </c>
      <c r="C891" s="448" t="s">
        <v>1349</v>
      </c>
      <c r="D891" s="448"/>
      <c r="E891" s="448"/>
      <c r="F891" s="448"/>
      <c r="G891" s="448"/>
      <c r="H891" s="448"/>
      <c r="I891" s="448"/>
      <c r="J891" s="311" t="s">
        <v>156</v>
      </c>
      <c r="K891" s="303">
        <v>0.81</v>
      </c>
      <c r="L891" s="303">
        <v>8.61</v>
      </c>
      <c r="M891" s="303"/>
      <c r="N891" s="303">
        <v>4.93</v>
      </c>
      <c r="O891" s="303">
        <v>0.26</v>
      </c>
      <c r="P891" s="444">
        <v>24.06</v>
      </c>
      <c r="Q891" s="303">
        <v>2.5499999999999998</v>
      </c>
      <c r="R891" s="303"/>
      <c r="S891" s="444"/>
      <c r="T891" s="303"/>
      <c r="U891" s="303"/>
      <c r="V891" s="303"/>
      <c r="W891" s="303">
        <v>26.97</v>
      </c>
      <c r="X891" s="303">
        <v>26.74</v>
      </c>
      <c r="Y891" s="303">
        <v>27.63</v>
      </c>
      <c r="Z891" s="303">
        <v>0</v>
      </c>
      <c r="AA891" s="303">
        <v>27.63</v>
      </c>
      <c r="AB891" s="305">
        <v>1</v>
      </c>
      <c r="AC891" s="305">
        <v>1</v>
      </c>
      <c r="AD891" s="303">
        <v>1</v>
      </c>
      <c r="AE891" s="303">
        <v>1</v>
      </c>
      <c r="AF891" s="303"/>
      <c r="AG891" s="303"/>
      <c r="AH891" s="303"/>
      <c r="AI891" s="305"/>
      <c r="AJ891" s="305"/>
    </row>
    <row r="892" spans="1:38" s="9" customFormat="1" ht="12.75" x14ac:dyDescent="0.2">
      <c r="A892" s="307"/>
      <c r="B892" s="307"/>
      <c r="C892" s="448"/>
      <c r="D892" s="448"/>
      <c r="E892" s="448"/>
      <c r="F892" s="448"/>
      <c r="G892" s="448"/>
      <c r="H892" s="448"/>
      <c r="I892" s="448"/>
      <c r="J892" s="310" t="s">
        <v>1433</v>
      </c>
      <c r="K892" s="303">
        <v>4.79</v>
      </c>
      <c r="L892" s="303">
        <v>2.71</v>
      </c>
      <c r="M892" s="303"/>
      <c r="N892" s="303">
        <v>5.24</v>
      </c>
      <c r="O892" s="303">
        <v>0.23</v>
      </c>
      <c r="P892" s="444"/>
      <c r="Q892" s="303"/>
      <c r="R892" s="303"/>
      <c r="S892" s="444"/>
      <c r="T892" s="303">
        <v>26.61</v>
      </c>
      <c r="U892" s="303">
        <v>-0.04</v>
      </c>
      <c r="V892" s="303"/>
      <c r="W892" s="303"/>
      <c r="X892" s="303">
        <v>26.97</v>
      </c>
      <c r="Y892" s="303"/>
      <c r="Z892" s="303"/>
      <c r="AA892" s="303">
        <v>27.869999999999997</v>
      </c>
      <c r="AB892" s="305">
        <v>1</v>
      </c>
      <c r="AC892" s="305">
        <v>1</v>
      </c>
      <c r="AD892" s="303">
        <v>3.4409999999999998</v>
      </c>
      <c r="AE892" s="303">
        <v>3.0280800000000001</v>
      </c>
      <c r="AF892" s="303"/>
      <c r="AG892" s="303"/>
      <c r="AH892" s="303"/>
      <c r="AI892" s="305"/>
      <c r="AJ892" s="305"/>
    </row>
    <row r="893" spans="1:38" s="9" customFormat="1" ht="12.75" x14ac:dyDescent="0.2">
      <c r="A893" s="306">
        <v>233</v>
      </c>
      <c r="B893" s="307" t="s">
        <v>1150</v>
      </c>
      <c r="C893" s="448" t="s">
        <v>1350</v>
      </c>
      <c r="D893" s="448"/>
      <c r="E893" s="448"/>
      <c r="F893" s="448"/>
      <c r="G893" s="448"/>
      <c r="H893" s="448"/>
      <c r="I893" s="448"/>
      <c r="J893" s="311" t="s">
        <v>78</v>
      </c>
      <c r="K893" s="303">
        <v>0.65</v>
      </c>
      <c r="L893" s="303">
        <v>3.5</v>
      </c>
      <c r="M893" s="303">
        <v>1.87</v>
      </c>
      <c r="N893" s="303">
        <v>4.3099999999999996</v>
      </c>
      <c r="O893" s="303">
        <v>0.23</v>
      </c>
      <c r="P893" s="444">
        <v>21.37</v>
      </c>
      <c r="Q893" s="303">
        <v>2.23</v>
      </c>
      <c r="R893" s="303"/>
      <c r="S893" s="444"/>
      <c r="T893" s="303"/>
      <c r="U893" s="303"/>
      <c r="V893" s="303"/>
      <c r="W893" s="303">
        <v>23.91</v>
      </c>
      <c r="X893" s="303">
        <v>23.71</v>
      </c>
      <c r="Y893" s="303">
        <v>24.5</v>
      </c>
      <c r="Z893" s="303">
        <v>0</v>
      </c>
      <c r="AA893" s="303">
        <v>24.5</v>
      </c>
      <c r="AB893" s="305">
        <v>1</v>
      </c>
      <c r="AC893" s="305">
        <v>1</v>
      </c>
      <c r="AD893" s="303">
        <v>1</v>
      </c>
      <c r="AE893" s="303">
        <v>1</v>
      </c>
      <c r="AF893" s="303">
        <v>1.87</v>
      </c>
      <c r="AG893" s="303"/>
      <c r="AH893" s="303"/>
      <c r="AI893" s="305"/>
      <c r="AJ893" s="305"/>
    </row>
    <row r="894" spans="1:38" s="9" customFormat="1" ht="12.75" x14ac:dyDescent="0.2">
      <c r="A894" s="307"/>
      <c r="B894" s="307"/>
      <c r="C894" s="448"/>
      <c r="D894" s="448"/>
      <c r="E894" s="448"/>
      <c r="F894" s="448"/>
      <c r="G894" s="448"/>
      <c r="H894" s="448"/>
      <c r="I894" s="448"/>
      <c r="J894" s="310" t="s">
        <v>1246</v>
      </c>
      <c r="K894" s="303">
        <v>6.56</v>
      </c>
      <c r="L894" s="303"/>
      <c r="M894" s="303">
        <v>0.12</v>
      </c>
      <c r="N894" s="303">
        <v>4.58</v>
      </c>
      <c r="O894" s="303">
        <v>0.2</v>
      </c>
      <c r="P894" s="444"/>
      <c r="Q894" s="303"/>
      <c r="R894" s="303"/>
      <c r="S894" s="444"/>
      <c r="T894" s="303">
        <v>23.6</v>
      </c>
      <c r="U894" s="303">
        <v>-0.04</v>
      </c>
      <c r="V894" s="303"/>
      <c r="W894" s="303"/>
      <c r="X894" s="303">
        <v>23.91</v>
      </c>
      <c r="Y894" s="303"/>
      <c r="Z894" s="303"/>
      <c r="AA894" s="303">
        <v>24.71</v>
      </c>
      <c r="AB894" s="305">
        <v>1</v>
      </c>
      <c r="AC894" s="305">
        <v>1</v>
      </c>
      <c r="AD894" s="303">
        <v>3.4409999999999998</v>
      </c>
      <c r="AE894" s="303">
        <v>3.0280800000000001</v>
      </c>
      <c r="AF894" s="303">
        <v>0.12</v>
      </c>
      <c r="AG894" s="303"/>
      <c r="AH894" s="303"/>
      <c r="AI894" s="305"/>
      <c r="AJ894" s="305"/>
    </row>
    <row r="895" spans="1:38" s="9" customFormat="1" ht="12.75" x14ac:dyDescent="0.2">
      <c r="A895" s="306">
        <v>234</v>
      </c>
      <c r="B895" s="307" t="s">
        <v>1150</v>
      </c>
      <c r="C895" s="448" t="s">
        <v>1351</v>
      </c>
      <c r="D895" s="448"/>
      <c r="E895" s="448"/>
      <c r="F895" s="448"/>
      <c r="G895" s="448"/>
      <c r="H895" s="448"/>
      <c r="I895" s="448"/>
      <c r="J895" s="311" t="s">
        <v>156</v>
      </c>
      <c r="K895" s="303">
        <v>0.05</v>
      </c>
      <c r="L895" s="303">
        <v>2.06</v>
      </c>
      <c r="M895" s="303"/>
      <c r="N895" s="303">
        <v>0.3</v>
      </c>
      <c r="O895" s="303">
        <v>0.02</v>
      </c>
      <c r="P895" s="444">
        <v>2.71</v>
      </c>
      <c r="Q895" s="303">
        <v>0.16</v>
      </c>
      <c r="R895" s="303"/>
      <c r="S895" s="444"/>
      <c r="T895" s="303"/>
      <c r="U895" s="303"/>
      <c r="V895" s="303"/>
      <c r="W895" s="303">
        <v>2.91</v>
      </c>
      <c r="X895" s="303">
        <v>2.9</v>
      </c>
      <c r="Y895" s="303">
        <v>3</v>
      </c>
      <c r="Z895" s="303">
        <v>0</v>
      </c>
      <c r="AA895" s="303">
        <v>3</v>
      </c>
      <c r="AB895" s="305">
        <v>1</v>
      </c>
      <c r="AC895" s="305">
        <v>1</v>
      </c>
      <c r="AD895" s="303">
        <v>1</v>
      </c>
      <c r="AE895" s="303">
        <v>1</v>
      </c>
      <c r="AF895" s="303"/>
      <c r="AG895" s="303"/>
      <c r="AH895" s="303"/>
      <c r="AI895" s="305"/>
      <c r="AJ895" s="305"/>
    </row>
    <row r="896" spans="1:38" s="9" customFormat="1" ht="12.75" x14ac:dyDescent="0.2">
      <c r="A896" s="307"/>
      <c r="B896" s="307"/>
      <c r="C896" s="448"/>
      <c r="D896" s="448"/>
      <c r="E896" s="448"/>
      <c r="F896" s="448"/>
      <c r="G896" s="448"/>
      <c r="H896" s="448"/>
      <c r="I896" s="448"/>
      <c r="J896" s="310" t="s">
        <v>1434</v>
      </c>
      <c r="K896" s="303"/>
      <c r="L896" s="303">
        <v>0.46</v>
      </c>
      <c r="M896" s="303"/>
      <c r="N896" s="303">
        <v>0.32</v>
      </c>
      <c r="O896" s="303">
        <v>0.01</v>
      </c>
      <c r="P896" s="444"/>
      <c r="Q896" s="303"/>
      <c r="R896" s="303"/>
      <c r="S896" s="444"/>
      <c r="T896" s="303">
        <v>2.87</v>
      </c>
      <c r="U896" s="303"/>
      <c r="V896" s="303"/>
      <c r="W896" s="303"/>
      <c r="X896" s="303">
        <v>2.91</v>
      </c>
      <c r="Y896" s="303"/>
      <c r="Z896" s="303"/>
      <c r="AA896" s="303">
        <v>3.01</v>
      </c>
      <c r="AB896" s="305">
        <v>1</v>
      </c>
      <c r="AC896" s="305">
        <v>1</v>
      </c>
      <c r="AD896" s="303">
        <v>3.4409999999999998</v>
      </c>
      <c r="AE896" s="303">
        <v>3.0280800000000001</v>
      </c>
      <c r="AF896" s="303"/>
      <c r="AG896" s="303"/>
      <c r="AH896" s="303"/>
      <c r="AI896" s="305"/>
      <c r="AJ896" s="305"/>
    </row>
    <row r="897" spans="1:36" s="9" customFormat="1" ht="12.75" x14ac:dyDescent="0.2">
      <c r="A897" s="306">
        <v>235</v>
      </c>
      <c r="B897" s="307" t="s">
        <v>1150</v>
      </c>
      <c r="C897" s="448" t="s">
        <v>1352</v>
      </c>
      <c r="D897" s="448"/>
      <c r="E897" s="448"/>
      <c r="F897" s="448"/>
      <c r="G897" s="448"/>
      <c r="H897" s="448"/>
      <c r="I897" s="448"/>
      <c r="J897" s="311" t="s">
        <v>178</v>
      </c>
      <c r="K897" s="303"/>
      <c r="L897" s="303"/>
      <c r="M897" s="303">
        <v>39.44</v>
      </c>
      <c r="N897" s="303"/>
      <c r="O897" s="303"/>
      <c r="P897" s="444">
        <v>39.44</v>
      </c>
      <c r="Q897" s="303"/>
      <c r="R897" s="303"/>
      <c r="S897" s="444"/>
      <c r="T897" s="303"/>
      <c r="U897" s="303"/>
      <c r="V897" s="303"/>
      <c r="W897" s="303">
        <v>40.03</v>
      </c>
      <c r="X897" s="303">
        <v>40.03</v>
      </c>
      <c r="Y897" s="303">
        <v>41.36</v>
      </c>
      <c r="Z897" s="303">
        <v>0</v>
      </c>
      <c r="AA897" s="303">
        <v>41.36</v>
      </c>
      <c r="AB897" s="305">
        <v>1</v>
      </c>
      <c r="AC897" s="305">
        <v>1</v>
      </c>
      <c r="AD897" s="303">
        <v>1</v>
      </c>
      <c r="AE897" s="303">
        <v>1</v>
      </c>
      <c r="AF897" s="303">
        <v>39.44</v>
      </c>
      <c r="AG897" s="303"/>
      <c r="AH897" s="303"/>
      <c r="AI897" s="305"/>
      <c r="AJ897" s="305"/>
    </row>
    <row r="898" spans="1:36" s="9" customFormat="1" ht="12.75" x14ac:dyDescent="0.2">
      <c r="A898" s="307"/>
      <c r="B898" s="307"/>
      <c r="C898" s="448"/>
      <c r="D898" s="448"/>
      <c r="E898" s="448"/>
      <c r="F898" s="448"/>
      <c r="G898" s="448"/>
      <c r="H898" s="448"/>
      <c r="I898" s="448"/>
      <c r="J898" s="310" t="s">
        <v>1435</v>
      </c>
      <c r="K898" s="303"/>
      <c r="L898" s="303"/>
      <c r="M898" s="303"/>
      <c r="N898" s="303"/>
      <c r="O898" s="303"/>
      <c r="P898" s="444"/>
      <c r="Q898" s="303"/>
      <c r="R898" s="303"/>
      <c r="S898" s="444"/>
      <c r="T898" s="303">
        <v>39.44</v>
      </c>
      <c r="U898" s="303"/>
      <c r="V898" s="303"/>
      <c r="W898" s="303"/>
      <c r="X898" s="303">
        <v>40.03</v>
      </c>
      <c r="Y898" s="303"/>
      <c r="Z898" s="303"/>
      <c r="AA898" s="303">
        <v>41.36</v>
      </c>
      <c r="AB898" s="305">
        <v>1</v>
      </c>
      <c r="AC898" s="305">
        <v>1</v>
      </c>
      <c r="AD898" s="303">
        <v>3.4409999999999998</v>
      </c>
      <c r="AE898" s="303">
        <v>3.0280800000000001</v>
      </c>
      <c r="AF898" s="303"/>
      <c r="AG898" s="303"/>
      <c r="AH898" s="303"/>
      <c r="AI898" s="305"/>
      <c r="AJ898" s="305"/>
    </row>
    <row r="899" spans="1:36" s="9" customFormat="1" ht="12.75" x14ac:dyDescent="0.2">
      <c r="A899" s="306">
        <v>236</v>
      </c>
      <c r="B899" s="307" t="s">
        <v>1150</v>
      </c>
      <c r="C899" s="448" t="s">
        <v>1353</v>
      </c>
      <c r="D899" s="448"/>
      <c r="E899" s="448"/>
      <c r="F899" s="448"/>
      <c r="G899" s="448"/>
      <c r="H899" s="448"/>
      <c r="I899" s="448"/>
      <c r="J899" s="311" t="s">
        <v>178</v>
      </c>
      <c r="K899" s="303"/>
      <c r="L899" s="303"/>
      <c r="M899" s="303"/>
      <c r="N899" s="303"/>
      <c r="O899" s="303"/>
      <c r="P899" s="444">
        <v>20.010000000000002</v>
      </c>
      <c r="Q899" s="303"/>
      <c r="R899" s="303"/>
      <c r="S899" s="444"/>
      <c r="T899" s="303"/>
      <c r="U899" s="303"/>
      <c r="V899" s="303"/>
      <c r="W899" s="303">
        <v>20.309999999999999</v>
      </c>
      <c r="X899" s="303">
        <v>20.309999999999999</v>
      </c>
      <c r="Y899" s="303">
        <v>20.98</v>
      </c>
      <c r="Z899" s="303">
        <v>0</v>
      </c>
      <c r="AA899" s="303">
        <v>20.98</v>
      </c>
      <c r="AB899" s="305">
        <v>1</v>
      </c>
      <c r="AC899" s="305">
        <v>1</v>
      </c>
      <c r="AD899" s="303">
        <v>1</v>
      </c>
      <c r="AE899" s="303">
        <v>1</v>
      </c>
      <c r="AF899" s="303"/>
      <c r="AG899" s="303"/>
      <c r="AH899" s="303"/>
      <c r="AI899" s="305"/>
      <c r="AJ899" s="305"/>
    </row>
    <row r="900" spans="1:36" s="9" customFormat="1" ht="12.75" x14ac:dyDescent="0.2">
      <c r="A900" s="307"/>
      <c r="B900" s="307"/>
      <c r="C900" s="448"/>
      <c r="D900" s="448"/>
      <c r="E900" s="448"/>
      <c r="F900" s="448"/>
      <c r="G900" s="448"/>
      <c r="H900" s="448"/>
      <c r="I900" s="448"/>
      <c r="J900" s="310" t="s">
        <v>1435</v>
      </c>
      <c r="K900" s="303"/>
      <c r="L900" s="303"/>
      <c r="M900" s="303">
        <v>20.010000000000002</v>
      </c>
      <c r="N900" s="303"/>
      <c r="O900" s="303"/>
      <c r="P900" s="444"/>
      <c r="Q900" s="303"/>
      <c r="R900" s="303"/>
      <c r="S900" s="444"/>
      <c r="T900" s="303">
        <v>20.010000000000002</v>
      </c>
      <c r="U900" s="303"/>
      <c r="V900" s="303"/>
      <c r="W900" s="303"/>
      <c r="X900" s="303">
        <v>20.309999999999999</v>
      </c>
      <c r="Y900" s="303"/>
      <c r="Z900" s="303"/>
      <c r="AA900" s="303">
        <v>20.98</v>
      </c>
      <c r="AB900" s="305">
        <v>1</v>
      </c>
      <c r="AC900" s="305">
        <v>1</v>
      </c>
      <c r="AD900" s="303">
        <v>3.4409999999999998</v>
      </c>
      <c r="AE900" s="303">
        <v>3.0280800000000001</v>
      </c>
      <c r="AF900" s="303"/>
      <c r="AG900" s="303"/>
      <c r="AH900" s="303"/>
      <c r="AI900" s="305"/>
      <c r="AJ900" s="305"/>
    </row>
    <row r="901" spans="1:36" s="9" customFormat="1" ht="12.75" x14ac:dyDescent="0.2">
      <c r="A901" s="443" t="s">
        <v>1354</v>
      </c>
      <c r="B901" s="443"/>
      <c r="C901" s="447" t="s">
        <v>1355</v>
      </c>
      <c r="D901" s="447"/>
      <c r="E901" s="447"/>
      <c r="F901" s="447"/>
      <c r="G901" s="447"/>
      <c r="H901" s="447"/>
      <c r="I901" s="447"/>
      <c r="J901" s="308"/>
      <c r="K901" s="312">
        <v>19.050000000000004</v>
      </c>
      <c r="L901" s="312">
        <v>309.48</v>
      </c>
      <c r="M901" s="312">
        <v>3073.5500000000006</v>
      </c>
      <c r="N901" s="312">
        <v>131.15999999999997</v>
      </c>
      <c r="O901" s="312">
        <v>6.8599999999999994</v>
      </c>
      <c r="P901" s="312">
        <v>4633.88</v>
      </c>
      <c r="Q901" s="312">
        <v>67.820000000000007</v>
      </c>
      <c r="R901" s="312">
        <v>0</v>
      </c>
      <c r="S901" s="312">
        <v>0</v>
      </c>
      <c r="T901" s="312">
        <v>0</v>
      </c>
      <c r="U901" s="312">
        <v>0</v>
      </c>
      <c r="V901" s="312">
        <v>0</v>
      </c>
      <c r="W901" s="312">
        <v>4771.17</v>
      </c>
      <c r="X901" s="309">
        <v>4765.0499999999975</v>
      </c>
      <c r="Y901" s="309">
        <v>4923.2800000000007</v>
      </c>
      <c r="Z901" s="309">
        <v>0</v>
      </c>
      <c r="AA901" s="304">
        <v>4923.2800000000007</v>
      </c>
      <c r="AB901" s="304"/>
      <c r="AC901" s="304"/>
      <c r="AD901" s="312"/>
      <c r="AE901" s="312"/>
      <c r="AF901" s="312">
        <v>3073.5500000000006</v>
      </c>
      <c r="AG901" s="312">
        <v>0</v>
      </c>
      <c r="AH901" s="312">
        <v>0</v>
      </c>
      <c r="AI901" s="304"/>
      <c r="AJ901" s="304"/>
    </row>
    <row r="902" spans="1:36" s="9" customFormat="1" ht="12.75" x14ac:dyDescent="0.2">
      <c r="A902" s="443"/>
      <c r="B902" s="443"/>
      <c r="C902" s="447"/>
      <c r="D902" s="447"/>
      <c r="E902" s="447"/>
      <c r="F902" s="447"/>
      <c r="G902" s="447"/>
      <c r="H902" s="447"/>
      <c r="I902" s="447"/>
      <c r="J902" s="308"/>
      <c r="K902" s="312">
        <v>117.84</v>
      </c>
      <c r="L902" s="312">
        <v>81.680000000000021</v>
      </c>
      <c r="M902" s="312">
        <v>849.49</v>
      </c>
      <c r="N902" s="312">
        <v>139.44999999999999</v>
      </c>
      <c r="O902" s="312">
        <v>6.0500000000000025</v>
      </c>
      <c r="P902" s="312"/>
      <c r="Q902" s="312">
        <v>0</v>
      </c>
      <c r="R902" s="312">
        <v>0</v>
      </c>
      <c r="S902" s="312"/>
      <c r="T902" s="312">
        <v>4701.7</v>
      </c>
      <c r="U902" s="312">
        <v>-1.04</v>
      </c>
      <c r="V902" s="312">
        <v>0</v>
      </c>
      <c r="W902" s="312">
        <v>0</v>
      </c>
      <c r="X902" s="309">
        <v>4771.17</v>
      </c>
      <c r="Y902" s="309">
        <v>6.3300000000000027</v>
      </c>
      <c r="Z902" s="309">
        <v>0</v>
      </c>
      <c r="AA902" s="304">
        <v>4929.6100000000006</v>
      </c>
      <c r="AB902" s="304"/>
      <c r="AC902" s="304"/>
      <c r="AD902" s="312"/>
      <c r="AE902" s="312"/>
      <c r="AF902" s="312">
        <v>849.49</v>
      </c>
      <c r="AG902" s="312">
        <v>0</v>
      </c>
      <c r="AH902" s="312">
        <v>0</v>
      </c>
      <c r="AI902" s="304"/>
      <c r="AJ902" s="304"/>
    </row>
    <row r="903" spans="1:36" s="9" customFormat="1" ht="12.75" x14ac:dyDescent="0.2">
      <c r="A903" s="306">
        <v>237</v>
      </c>
      <c r="B903" s="307" t="s">
        <v>1356</v>
      </c>
      <c r="C903" s="448" t="s">
        <v>360</v>
      </c>
      <c r="D903" s="448"/>
      <c r="E903" s="448"/>
      <c r="F903" s="448"/>
      <c r="G903" s="448"/>
      <c r="H903" s="448"/>
      <c r="I903" s="448"/>
      <c r="J903" s="311" t="s">
        <v>156</v>
      </c>
      <c r="K903" s="303">
        <v>0.56000000000000005</v>
      </c>
      <c r="L903" s="303">
        <v>10.92</v>
      </c>
      <c r="M903" s="303">
        <v>25.54</v>
      </c>
      <c r="N903" s="303">
        <v>3.57</v>
      </c>
      <c r="O903" s="303">
        <v>0.19</v>
      </c>
      <c r="P903" s="444">
        <v>112.52</v>
      </c>
      <c r="Q903" s="303">
        <v>1.85</v>
      </c>
      <c r="R903" s="303"/>
      <c r="S903" s="444"/>
      <c r="T903" s="303"/>
      <c r="U903" s="303"/>
      <c r="V903" s="303"/>
      <c r="W903" s="303">
        <v>116.06</v>
      </c>
      <c r="X903" s="303">
        <v>115.89</v>
      </c>
      <c r="Y903" s="303">
        <v>119.74</v>
      </c>
      <c r="Z903" s="303">
        <v>0</v>
      </c>
      <c r="AA903" s="303">
        <v>119.74</v>
      </c>
      <c r="AB903" s="305">
        <v>1</v>
      </c>
      <c r="AC903" s="305">
        <v>1</v>
      </c>
      <c r="AD903" s="303">
        <v>1</v>
      </c>
      <c r="AE903" s="303">
        <v>1</v>
      </c>
      <c r="AF903" s="303">
        <v>25.54</v>
      </c>
      <c r="AG903" s="303"/>
      <c r="AH903" s="303"/>
      <c r="AI903" s="305"/>
      <c r="AJ903" s="305"/>
    </row>
    <row r="904" spans="1:36" s="9" customFormat="1" ht="12.75" x14ac:dyDescent="0.2">
      <c r="A904" s="307"/>
      <c r="B904" s="307"/>
      <c r="C904" s="448"/>
      <c r="D904" s="448"/>
      <c r="E904" s="448"/>
      <c r="F904" s="448"/>
      <c r="G904" s="448"/>
      <c r="H904" s="448"/>
      <c r="I904" s="448"/>
      <c r="J904" s="310" t="s">
        <v>1436</v>
      </c>
      <c r="K904" s="303">
        <v>2.98</v>
      </c>
      <c r="L904" s="303">
        <v>2.4500000000000002</v>
      </c>
      <c r="M904" s="303">
        <v>65.36</v>
      </c>
      <c r="N904" s="303">
        <v>3.8</v>
      </c>
      <c r="O904" s="303">
        <v>0.16</v>
      </c>
      <c r="P904" s="444"/>
      <c r="Q904" s="303"/>
      <c r="R904" s="303"/>
      <c r="S904" s="444"/>
      <c r="T904" s="303">
        <v>114.36999999999999</v>
      </c>
      <c r="U904" s="303">
        <v>-0.03</v>
      </c>
      <c r="V904" s="303"/>
      <c r="W904" s="303"/>
      <c r="X904" s="303">
        <v>116.06</v>
      </c>
      <c r="Y904" s="303"/>
      <c r="Z904" s="303"/>
      <c r="AA904" s="303">
        <v>119.92</v>
      </c>
      <c r="AB904" s="305">
        <v>1</v>
      </c>
      <c r="AC904" s="305">
        <v>1</v>
      </c>
      <c r="AD904" s="303">
        <v>3.4409999999999998</v>
      </c>
      <c r="AE904" s="303">
        <v>3.0280800000000001</v>
      </c>
      <c r="AF904" s="303">
        <v>65.36</v>
      </c>
      <c r="AG904" s="303"/>
      <c r="AH904" s="303"/>
      <c r="AI904" s="305"/>
      <c r="AJ904" s="305"/>
    </row>
    <row r="905" spans="1:36" s="9" customFormat="1" ht="12.75" x14ac:dyDescent="0.2">
      <c r="A905" s="306">
        <v>238</v>
      </c>
      <c r="B905" s="307" t="s">
        <v>1356</v>
      </c>
      <c r="C905" s="448" t="s">
        <v>1358</v>
      </c>
      <c r="D905" s="448"/>
      <c r="E905" s="448"/>
      <c r="F905" s="448"/>
      <c r="G905" s="448"/>
      <c r="H905" s="448"/>
      <c r="I905" s="448"/>
      <c r="J905" s="311" t="s">
        <v>82</v>
      </c>
      <c r="K905" s="303">
        <v>0.69</v>
      </c>
      <c r="L905" s="303">
        <v>18.559999999999999</v>
      </c>
      <c r="M905" s="303">
        <v>61.28</v>
      </c>
      <c r="N905" s="303">
        <v>5.0599999999999996</v>
      </c>
      <c r="O905" s="303">
        <v>0.26</v>
      </c>
      <c r="P905" s="444">
        <v>138.19</v>
      </c>
      <c r="Q905" s="303">
        <v>2.61</v>
      </c>
      <c r="R905" s="303"/>
      <c r="S905" s="444"/>
      <c r="T905" s="303"/>
      <c r="U905" s="303"/>
      <c r="V905" s="303"/>
      <c r="W905" s="303">
        <v>142.87</v>
      </c>
      <c r="X905" s="303">
        <v>142.63999999999999</v>
      </c>
      <c r="Y905" s="303">
        <v>147.38</v>
      </c>
      <c r="Z905" s="303">
        <v>0</v>
      </c>
      <c r="AA905" s="303">
        <v>147.38</v>
      </c>
      <c r="AB905" s="305">
        <v>1</v>
      </c>
      <c r="AC905" s="305">
        <v>1</v>
      </c>
      <c r="AD905" s="303">
        <v>1</v>
      </c>
      <c r="AE905" s="303">
        <v>1</v>
      </c>
      <c r="AF905" s="303">
        <v>61.28</v>
      </c>
      <c r="AG905" s="303"/>
      <c r="AH905" s="303"/>
      <c r="AI905" s="305"/>
      <c r="AJ905" s="305"/>
    </row>
    <row r="906" spans="1:36" s="9" customFormat="1" ht="12.75" x14ac:dyDescent="0.2">
      <c r="A906" s="307"/>
      <c r="B906" s="307"/>
      <c r="C906" s="448"/>
      <c r="D906" s="448"/>
      <c r="E906" s="448"/>
      <c r="F906" s="448"/>
      <c r="G906" s="448"/>
      <c r="H906" s="448"/>
      <c r="I906" s="448"/>
      <c r="J906" s="310" t="s">
        <v>1437</v>
      </c>
      <c r="K906" s="303">
        <v>2.59</v>
      </c>
      <c r="L906" s="303">
        <v>5.0999999999999996</v>
      </c>
      <c r="M906" s="303">
        <v>44.84</v>
      </c>
      <c r="N906" s="303">
        <v>5.37</v>
      </c>
      <c r="O906" s="303">
        <v>0.23</v>
      </c>
      <c r="P906" s="444"/>
      <c r="Q906" s="303"/>
      <c r="R906" s="303"/>
      <c r="S906" s="444"/>
      <c r="T906" s="303">
        <v>140.80000000000001</v>
      </c>
      <c r="U906" s="303">
        <v>-0.04</v>
      </c>
      <c r="V906" s="303"/>
      <c r="W906" s="303"/>
      <c r="X906" s="303">
        <v>142.87</v>
      </c>
      <c r="Y906" s="303"/>
      <c r="Z906" s="303"/>
      <c r="AA906" s="303">
        <v>147.62</v>
      </c>
      <c r="AB906" s="305">
        <v>1</v>
      </c>
      <c r="AC906" s="305">
        <v>1</v>
      </c>
      <c r="AD906" s="303">
        <v>3.4409999999999998</v>
      </c>
      <c r="AE906" s="303">
        <v>3.0280800000000001</v>
      </c>
      <c r="AF906" s="303">
        <v>44.84</v>
      </c>
      <c r="AG906" s="303"/>
      <c r="AH906" s="303"/>
      <c r="AI906" s="305"/>
      <c r="AJ906" s="305"/>
    </row>
    <row r="907" spans="1:36" s="9" customFormat="1" ht="12.75" x14ac:dyDescent="0.2">
      <c r="A907" s="306">
        <v>239</v>
      </c>
      <c r="B907" s="307" t="s">
        <v>1356</v>
      </c>
      <c r="C907" s="448" t="s">
        <v>1359</v>
      </c>
      <c r="D907" s="448"/>
      <c r="E907" s="448"/>
      <c r="F907" s="448"/>
      <c r="G907" s="448"/>
      <c r="H907" s="448"/>
      <c r="I907" s="448"/>
      <c r="J907" s="311" t="s">
        <v>82</v>
      </c>
      <c r="K907" s="303">
        <v>0.47</v>
      </c>
      <c r="L907" s="303">
        <v>11.94</v>
      </c>
      <c r="M907" s="303">
        <v>248.51</v>
      </c>
      <c r="N907" s="303">
        <v>4.08</v>
      </c>
      <c r="O907" s="303">
        <v>0.21</v>
      </c>
      <c r="P907" s="444">
        <v>291.54000000000002</v>
      </c>
      <c r="Q907" s="303">
        <v>2.11</v>
      </c>
      <c r="R907" s="303"/>
      <c r="S907" s="444"/>
      <c r="T907" s="303"/>
      <c r="U907" s="303"/>
      <c r="V907" s="303"/>
      <c r="W907" s="303">
        <v>298.02</v>
      </c>
      <c r="X907" s="303">
        <v>297.83</v>
      </c>
      <c r="Y907" s="303">
        <v>307.72000000000003</v>
      </c>
      <c r="Z907" s="303">
        <v>0</v>
      </c>
      <c r="AA907" s="303">
        <v>307.72000000000003</v>
      </c>
      <c r="AB907" s="305">
        <v>1</v>
      </c>
      <c r="AC907" s="305">
        <v>1</v>
      </c>
      <c r="AD907" s="303">
        <v>1</v>
      </c>
      <c r="AE907" s="303">
        <v>1</v>
      </c>
      <c r="AF907" s="303">
        <v>248.51</v>
      </c>
      <c r="AG907" s="303"/>
      <c r="AH907" s="303"/>
      <c r="AI907" s="305"/>
      <c r="AJ907" s="305"/>
    </row>
    <row r="908" spans="1:36" s="9" customFormat="1" ht="12.75" x14ac:dyDescent="0.2">
      <c r="A908" s="307"/>
      <c r="B908" s="307"/>
      <c r="C908" s="448"/>
      <c r="D908" s="448"/>
      <c r="E908" s="448"/>
      <c r="F908" s="448"/>
      <c r="G908" s="448"/>
      <c r="H908" s="448"/>
      <c r="I908" s="448"/>
      <c r="J908" s="310" t="s">
        <v>1437</v>
      </c>
      <c r="K908" s="303">
        <v>2.94</v>
      </c>
      <c r="L908" s="303">
        <v>3.26</v>
      </c>
      <c r="M908" s="303">
        <v>19.329999999999998</v>
      </c>
      <c r="N908" s="303">
        <v>4.34</v>
      </c>
      <c r="O908" s="303">
        <v>0.19</v>
      </c>
      <c r="P908" s="444"/>
      <c r="Q908" s="303"/>
      <c r="R908" s="303"/>
      <c r="S908" s="444"/>
      <c r="T908" s="303">
        <v>293.65000000000003</v>
      </c>
      <c r="U908" s="303">
        <v>-0.03</v>
      </c>
      <c r="V908" s="303"/>
      <c r="W908" s="303"/>
      <c r="X908" s="303">
        <v>298.02</v>
      </c>
      <c r="Y908" s="303"/>
      <c r="Z908" s="303"/>
      <c r="AA908" s="303">
        <v>307.92</v>
      </c>
      <c r="AB908" s="305">
        <v>1</v>
      </c>
      <c r="AC908" s="305">
        <v>1</v>
      </c>
      <c r="AD908" s="303">
        <v>3.4409999999999998</v>
      </c>
      <c r="AE908" s="303">
        <v>3.0280800000000001</v>
      </c>
      <c r="AF908" s="303">
        <v>19.329999999999998</v>
      </c>
      <c r="AG908" s="303"/>
      <c r="AH908" s="303"/>
      <c r="AI908" s="305"/>
      <c r="AJ908" s="305"/>
    </row>
    <row r="909" spans="1:36" s="9" customFormat="1" ht="12.75" x14ac:dyDescent="0.2">
      <c r="A909" s="306">
        <v>240</v>
      </c>
      <c r="B909" s="307" t="s">
        <v>1356</v>
      </c>
      <c r="C909" s="448" t="s">
        <v>1361</v>
      </c>
      <c r="D909" s="448"/>
      <c r="E909" s="448"/>
      <c r="F909" s="448"/>
      <c r="G909" s="448"/>
      <c r="H909" s="448"/>
      <c r="I909" s="448"/>
      <c r="J909" s="311" t="s">
        <v>82</v>
      </c>
      <c r="K909" s="303">
        <v>0.47</v>
      </c>
      <c r="L909" s="303">
        <v>8.5299999999999994</v>
      </c>
      <c r="M909" s="303">
        <v>128.55000000000001</v>
      </c>
      <c r="N909" s="303">
        <v>3.45</v>
      </c>
      <c r="O909" s="303">
        <v>0.18</v>
      </c>
      <c r="P909" s="444">
        <v>157.44999999999999</v>
      </c>
      <c r="Q909" s="303">
        <v>1.78</v>
      </c>
      <c r="R909" s="303"/>
      <c r="S909" s="444"/>
      <c r="T909" s="303"/>
      <c r="U909" s="303"/>
      <c r="V909" s="303"/>
      <c r="W909" s="303">
        <v>161.59</v>
      </c>
      <c r="X909" s="303">
        <v>161.43</v>
      </c>
      <c r="Y909" s="303">
        <v>166.79</v>
      </c>
      <c r="Z909" s="303">
        <v>0</v>
      </c>
      <c r="AA909" s="303">
        <v>166.79</v>
      </c>
      <c r="AB909" s="305">
        <v>1</v>
      </c>
      <c r="AC909" s="305">
        <v>1</v>
      </c>
      <c r="AD909" s="303">
        <v>1</v>
      </c>
      <c r="AE909" s="303">
        <v>1</v>
      </c>
      <c r="AF909" s="303">
        <v>128.55000000000001</v>
      </c>
      <c r="AG909" s="303"/>
      <c r="AH909" s="303"/>
      <c r="AI909" s="305"/>
      <c r="AJ909" s="305"/>
    </row>
    <row r="910" spans="1:36" s="9" customFormat="1" ht="12.75" x14ac:dyDescent="0.2">
      <c r="A910" s="307"/>
      <c r="B910" s="307"/>
      <c r="C910" s="448"/>
      <c r="D910" s="448"/>
      <c r="E910" s="448"/>
      <c r="F910" s="448"/>
      <c r="G910" s="448"/>
      <c r="H910" s="448"/>
      <c r="I910" s="448"/>
      <c r="J910" s="310" t="s">
        <v>1437</v>
      </c>
      <c r="K910" s="303">
        <v>2.91</v>
      </c>
      <c r="L910" s="303">
        <v>2.33</v>
      </c>
      <c r="M910" s="303">
        <v>10</v>
      </c>
      <c r="N910" s="303">
        <v>3.67</v>
      </c>
      <c r="O910" s="303">
        <v>0.16</v>
      </c>
      <c r="P910" s="444"/>
      <c r="Q910" s="303"/>
      <c r="R910" s="303"/>
      <c r="S910" s="444"/>
      <c r="T910" s="303">
        <v>159.22999999999999</v>
      </c>
      <c r="U910" s="303">
        <v>-0.03</v>
      </c>
      <c r="V910" s="303"/>
      <c r="W910" s="303"/>
      <c r="X910" s="303">
        <v>161.59</v>
      </c>
      <c r="Y910" s="303"/>
      <c r="Z910" s="303"/>
      <c r="AA910" s="303">
        <v>166.95999999999998</v>
      </c>
      <c r="AB910" s="305">
        <v>1</v>
      </c>
      <c r="AC910" s="305">
        <v>1</v>
      </c>
      <c r="AD910" s="303">
        <v>3.4409999999999998</v>
      </c>
      <c r="AE910" s="303">
        <v>3.0280800000000001</v>
      </c>
      <c r="AF910" s="303">
        <v>10</v>
      </c>
      <c r="AG910" s="303"/>
      <c r="AH910" s="303"/>
      <c r="AI910" s="305"/>
      <c r="AJ910" s="305"/>
    </row>
    <row r="911" spans="1:36" s="9" customFormat="1" ht="12.75" x14ac:dyDescent="0.2">
      <c r="A911" s="306">
        <v>241</v>
      </c>
      <c r="B911" s="307" t="s">
        <v>1356</v>
      </c>
      <c r="C911" s="448" t="s">
        <v>1362</v>
      </c>
      <c r="D911" s="448"/>
      <c r="E911" s="448"/>
      <c r="F911" s="448"/>
      <c r="G911" s="448"/>
      <c r="H911" s="448"/>
      <c r="I911" s="448"/>
      <c r="J911" s="311" t="s">
        <v>78</v>
      </c>
      <c r="K911" s="303">
        <v>10.47</v>
      </c>
      <c r="L911" s="303">
        <v>5.58</v>
      </c>
      <c r="M911" s="303">
        <v>293.75</v>
      </c>
      <c r="N911" s="303">
        <v>61.05</v>
      </c>
      <c r="O911" s="303">
        <v>3.2</v>
      </c>
      <c r="P911" s="444">
        <v>548.11</v>
      </c>
      <c r="Q911" s="303">
        <v>31.58</v>
      </c>
      <c r="R911" s="303"/>
      <c r="S911" s="444"/>
      <c r="T911" s="303"/>
      <c r="U911" s="303"/>
      <c r="V911" s="303"/>
      <c r="W911" s="303">
        <v>587.9</v>
      </c>
      <c r="X911" s="303">
        <v>585.04</v>
      </c>
      <c r="Y911" s="303">
        <v>604.47</v>
      </c>
      <c r="Z911" s="303">
        <v>0</v>
      </c>
      <c r="AA911" s="303">
        <v>604.47</v>
      </c>
      <c r="AB911" s="305">
        <v>1</v>
      </c>
      <c r="AC911" s="305">
        <v>1</v>
      </c>
      <c r="AD911" s="303">
        <v>1</v>
      </c>
      <c r="AE911" s="303">
        <v>1</v>
      </c>
      <c r="AF911" s="303">
        <v>293.75</v>
      </c>
      <c r="AG911" s="303"/>
      <c r="AH911" s="303"/>
      <c r="AI911" s="305"/>
      <c r="AJ911" s="305"/>
    </row>
    <row r="912" spans="1:36" s="9" customFormat="1" ht="12.75" x14ac:dyDescent="0.2">
      <c r="A912" s="307"/>
      <c r="B912" s="307"/>
      <c r="C912" s="448"/>
      <c r="D912" s="448"/>
      <c r="E912" s="448"/>
      <c r="F912" s="448"/>
      <c r="G912" s="448"/>
      <c r="H912" s="448"/>
      <c r="I912" s="448"/>
      <c r="J912" s="310" t="s">
        <v>336</v>
      </c>
      <c r="K912" s="303">
        <v>91.68</v>
      </c>
      <c r="L912" s="303">
        <v>1.21</v>
      </c>
      <c r="M912" s="303">
        <v>25.12</v>
      </c>
      <c r="N912" s="303">
        <v>64.92</v>
      </c>
      <c r="O912" s="303">
        <v>2.81</v>
      </c>
      <c r="P912" s="444"/>
      <c r="Q912" s="303"/>
      <c r="R912" s="303"/>
      <c r="S912" s="444"/>
      <c r="T912" s="303">
        <v>579.69000000000005</v>
      </c>
      <c r="U912" s="303">
        <v>-0.49</v>
      </c>
      <c r="V912" s="303"/>
      <c r="W912" s="303"/>
      <c r="X912" s="303">
        <v>587.9</v>
      </c>
      <c r="Y912" s="303"/>
      <c r="Z912" s="303"/>
      <c r="AA912" s="303">
        <v>607.42000000000007</v>
      </c>
      <c r="AB912" s="305">
        <v>1</v>
      </c>
      <c r="AC912" s="305">
        <v>1</v>
      </c>
      <c r="AD912" s="303">
        <v>3.4409999999999998</v>
      </c>
      <c r="AE912" s="303">
        <v>3.0280800000000001</v>
      </c>
      <c r="AF912" s="303">
        <v>25.12</v>
      </c>
      <c r="AG912" s="303"/>
      <c r="AH912" s="303"/>
      <c r="AI912" s="305"/>
      <c r="AJ912" s="305"/>
    </row>
    <row r="913" spans="1:36" s="9" customFormat="1" ht="12.75" x14ac:dyDescent="0.2">
      <c r="A913" s="306">
        <v>242</v>
      </c>
      <c r="B913" s="307" t="s">
        <v>1356</v>
      </c>
      <c r="C913" s="448" t="s">
        <v>360</v>
      </c>
      <c r="D913" s="448"/>
      <c r="E913" s="448"/>
      <c r="F913" s="448"/>
      <c r="G913" s="448"/>
      <c r="H913" s="448"/>
      <c r="I913" s="448"/>
      <c r="J913" s="311" t="s">
        <v>156</v>
      </c>
      <c r="K913" s="303">
        <v>2.99</v>
      </c>
      <c r="L913" s="303">
        <v>57.59</v>
      </c>
      <c r="M913" s="303">
        <v>134.66</v>
      </c>
      <c r="N913" s="303">
        <v>18.82</v>
      </c>
      <c r="O913" s="303">
        <v>0.99</v>
      </c>
      <c r="P913" s="444">
        <v>593.27</v>
      </c>
      <c r="Q913" s="303">
        <v>9.74</v>
      </c>
      <c r="R913" s="303"/>
      <c r="S913" s="444"/>
      <c r="T913" s="303"/>
      <c r="U913" s="303"/>
      <c r="V913" s="303"/>
      <c r="W913" s="303">
        <v>611.91</v>
      </c>
      <c r="X913" s="303">
        <v>611.02</v>
      </c>
      <c r="Y913" s="303">
        <v>631.30999999999995</v>
      </c>
      <c r="Z913" s="303">
        <v>0</v>
      </c>
      <c r="AA913" s="303">
        <v>631.30999999999995</v>
      </c>
      <c r="AB913" s="305">
        <v>1</v>
      </c>
      <c r="AC913" s="305">
        <v>1</v>
      </c>
      <c r="AD913" s="303">
        <v>1</v>
      </c>
      <c r="AE913" s="303">
        <v>1</v>
      </c>
      <c r="AF913" s="303">
        <v>134.66</v>
      </c>
      <c r="AG913" s="303"/>
      <c r="AH913" s="303"/>
      <c r="AI913" s="305"/>
      <c r="AJ913" s="305"/>
    </row>
    <row r="914" spans="1:36" s="9" customFormat="1" ht="12.75" x14ac:dyDescent="0.2">
      <c r="A914" s="307"/>
      <c r="B914" s="307"/>
      <c r="C914" s="448"/>
      <c r="D914" s="448"/>
      <c r="E914" s="448"/>
      <c r="F914" s="448"/>
      <c r="G914" s="448"/>
      <c r="H914" s="448"/>
      <c r="I914" s="448"/>
      <c r="J914" s="310" t="s">
        <v>1438</v>
      </c>
      <c r="K914" s="303">
        <v>15.71</v>
      </c>
      <c r="L914" s="303">
        <v>12.93</v>
      </c>
      <c r="M914" s="303">
        <v>344.61</v>
      </c>
      <c r="N914" s="303">
        <v>20.02</v>
      </c>
      <c r="O914" s="303">
        <v>0.87</v>
      </c>
      <c r="P914" s="444"/>
      <c r="Q914" s="303"/>
      <c r="R914" s="303"/>
      <c r="S914" s="444"/>
      <c r="T914" s="303">
        <v>603.01</v>
      </c>
      <c r="U914" s="303">
        <v>-0.15</v>
      </c>
      <c r="V914" s="303"/>
      <c r="W914" s="303"/>
      <c r="X914" s="303">
        <v>611.91</v>
      </c>
      <c r="Y914" s="303"/>
      <c r="Z914" s="303"/>
      <c r="AA914" s="303">
        <v>632.2299999999999</v>
      </c>
      <c r="AB914" s="305">
        <v>1</v>
      </c>
      <c r="AC914" s="305">
        <v>1</v>
      </c>
      <c r="AD914" s="303">
        <v>3.4409999999999998</v>
      </c>
      <c r="AE914" s="303">
        <v>3.0280800000000001</v>
      </c>
      <c r="AF914" s="303">
        <v>344.61</v>
      </c>
      <c r="AG914" s="303"/>
      <c r="AH914" s="303"/>
      <c r="AI914" s="305"/>
      <c r="AJ914" s="305"/>
    </row>
    <row r="915" spans="1:36" s="9" customFormat="1" ht="12.75" x14ac:dyDescent="0.2">
      <c r="A915" s="306">
        <v>243</v>
      </c>
      <c r="B915" s="307" t="s">
        <v>1356</v>
      </c>
      <c r="C915" s="448" t="s">
        <v>1358</v>
      </c>
      <c r="D915" s="448"/>
      <c r="E915" s="448"/>
      <c r="F915" s="448"/>
      <c r="G915" s="448"/>
      <c r="H915" s="448"/>
      <c r="I915" s="448"/>
      <c r="J915" s="311" t="s">
        <v>82</v>
      </c>
      <c r="K915" s="303">
        <v>3.66</v>
      </c>
      <c r="L915" s="303">
        <v>97.84</v>
      </c>
      <c r="M915" s="303">
        <v>323.08999999999997</v>
      </c>
      <c r="N915" s="303">
        <v>26.61</v>
      </c>
      <c r="O915" s="303">
        <v>1.39</v>
      </c>
      <c r="P915" s="444">
        <v>728.55</v>
      </c>
      <c r="Q915" s="303">
        <v>13.77</v>
      </c>
      <c r="R915" s="303"/>
      <c r="S915" s="444"/>
      <c r="T915" s="303"/>
      <c r="U915" s="303"/>
      <c r="V915" s="303"/>
      <c r="W915" s="303">
        <v>753.24</v>
      </c>
      <c r="X915" s="303">
        <v>752</v>
      </c>
      <c r="Y915" s="303">
        <v>776.97</v>
      </c>
      <c r="Z915" s="303">
        <v>0</v>
      </c>
      <c r="AA915" s="303">
        <v>776.97</v>
      </c>
      <c r="AB915" s="305">
        <v>1</v>
      </c>
      <c r="AC915" s="305">
        <v>1</v>
      </c>
      <c r="AD915" s="303">
        <v>1</v>
      </c>
      <c r="AE915" s="303">
        <v>1</v>
      </c>
      <c r="AF915" s="303">
        <v>323.08999999999997</v>
      </c>
      <c r="AG915" s="303"/>
      <c r="AH915" s="303"/>
      <c r="AI915" s="305"/>
      <c r="AJ915" s="305"/>
    </row>
    <row r="916" spans="1:36" s="9" customFormat="1" ht="12.75" x14ac:dyDescent="0.2">
      <c r="A916" s="307"/>
      <c r="B916" s="307"/>
      <c r="C916" s="448"/>
      <c r="D916" s="448"/>
      <c r="E916" s="448"/>
      <c r="F916" s="448"/>
      <c r="G916" s="448"/>
      <c r="H916" s="448"/>
      <c r="I916" s="448"/>
      <c r="J916" s="310" t="s">
        <v>1439</v>
      </c>
      <c r="K916" s="303">
        <v>13.63</v>
      </c>
      <c r="L916" s="303">
        <v>26.86</v>
      </c>
      <c r="M916" s="303">
        <v>236.46</v>
      </c>
      <c r="N916" s="303">
        <v>28.3</v>
      </c>
      <c r="O916" s="303">
        <v>1.23</v>
      </c>
      <c r="P916" s="444"/>
      <c r="Q916" s="303"/>
      <c r="R916" s="303"/>
      <c r="S916" s="444"/>
      <c r="T916" s="303">
        <v>742.31999999999994</v>
      </c>
      <c r="U916" s="303">
        <v>-0.21</v>
      </c>
      <c r="V916" s="303"/>
      <c r="W916" s="303"/>
      <c r="X916" s="303">
        <v>753.24</v>
      </c>
      <c r="Y916" s="303"/>
      <c r="Z916" s="303"/>
      <c r="AA916" s="303">
        <v>778.25</v>
      </c>
      <c r="AB916" s="305">
        <v>1</v>
      </c>
      <c r="AC916" s="305">
        <v>1</v>
      </c>
      <c r="AD916" s="303">
        <v>3.4409999999999998</v>
      </c>
      <c r="AE916" s="303">
        <v>3.0280800000000001</v>
      </c>
      <c r="AF916" s="303">
        <v>236.46</v>
      </c>
      <c r="AG916" s="303"/>
      <c r="AH916" s="303"/>
      <c r="AI916" s="305"/>
      <c r="AJ916" s="305"/>
    </row>
    <row r="917" spans="1:36" s="9" customFormat="1" ht="12.75" x14ac:dyDescent="0.2">
      <c r="A917" s="306">
        <v>244</v>
      </c>
      <c r="B917" s="307" t="s">
        <v>1356</v>
      </c>
      <c r="C917" s="448" t="s">
        <v>1359</v>
      </c>
      <c r="D917" s="448"/>
      <c r="E917" s="448"/>
      <c r="F917" s="448"/>
      <c r="G917" s="448"/>
      <c r="H917" s="448"/>
      <c r="I917" s="448"/>
      <c r="J917" s="311" t="s">
        <v>82</v>
      </c>
      <c r="K917" s="303">
        <v>2.5</v>
      </c>
      <c r="L917" s="303">
        <v>62.96</v>
      </c>
      <c r="M917" s="303">
        <v>1310.32</v>
      </c>
      <c r="N917" s="303">
        <v>21.49</v>
      </c>
      <c r="O917" s="303">
        <v>1.1200000000000001</v>
      </c>
      <c r="P917" s="444">
        <v>1537.14</v>
      </c>
      <c r="Q917" s="303">
        <v>11.11</v>
      </c>
      <c r="R917" s="303"/>
      <c r="S917" s="444"/>
      <c r="T917" s="303"/>
      <c r="U917" s="303"/>
      <c r="V917" s="303"/>
      <c r="W917" s="303">
        <v>1571.3</v>
      </c>
      <c r="X917" s="303">
        <v>1570.3</v>
      </c>
      <c r="Y917" s="303">
        <v>1622.44</v>
      </c>
      <c r="Z917" s="303">
        <v>0</v>
      </c>
      <c r="AA917" s="303">
        <v>1622.44</v>
      </c>
      <c r="AB917" s="305">
        <v>1</v>
      </c>
      <c r="AC917" s="305">
        <v>1</v>
      </c>
      <c r="AD917" s="303">
        <v>1</v>
      </c>
      <c r="AE917" s="303">
        <v>1</v>
      </c>
      <c r="AF917" s="303">
        <v>1310.32</v>
      </c>
      <c r="AG917" s="303"/>
      <c r="AH917" s="303"/>
      <c r="AI917" s="305"/>
      <c r="AJ917" s="305"/>
    </row>
    <row r="918" spans="1:36" s="9" customFormat="1" ht="12.75" x14ac:dyDescent="0.2">
      <c r="A918" s="307"/>
      <c r="B918" s="307"/>
      <c r="C918" s="448"/>
      <c r="D918" s="448"/>
      <c r="E918" s="448"/>
      <c r="F918" s="448"/>
      <c r="G918" s="448"/>
      <c r="H918" s="448"/>
      <c r="I918" s="448"/>
      <c r="J918" s="310" t="s">
        <v>1439</v>
      </c>
      <c r="K918" s="303">
        <v>15.5</v>
      </c>
      <c r="L918" s="303">
        <v>17.190000000000001</v>
      </c>
      <c r="M918" s="303">
        <v>101.92</v>
      </c>
      <c r="N918" s="303">
        <v>22.84</v>
      </c>
      <c r="O918" s="303">
        <v>0.99</v>
      </c>
      <c r="P918" s="444"/>
      <c r="Q918" s="303"/>
      <c r="R918" s="303"/>
      <c r="S918" s="444"/>
      <c r="T918" s="303">
        <v>1548.25</v>
      </c>
      <c r="U918" s="303">
        <v>-0.17</v>
      </c>
      <c r="V918" s="303"/>
      <c r="W918" s="303"/>
      <c r="X918" s="303">
        <v>1571.3</v>
      </c>
      <c r="Y918" s="303"/>
      <c r="Z918" s="303"/>
      <c r="AA918" s="303">
        <v>1623.47</v>
      </c>
      <c r="AB918" s="305">
        <v>1</v>
      </c>
      <c r="AC918" s="305">
        <v>1</v>
      </c>
      <c r="AD918" s="303">
        <v>3.4409999999999998</v>
      </c>
      <c r="AE918" s="303">
        <v>3.0280800000000001</v>
      </c>
      <c r="AF918" s="303">
        <v>101.92</v>
      </c>
      <c r="AG918" s="303"/>
      <c r="AH918" s="303"/>
      <c r="AI918" s="305"/>
      <c r="AJ918" s="305"/>
    </row>
    <row r="919" spans="1:36" s="9" customFormat="1" ht="12.75" x14ac:dyDescent="0.2">
      <c r="A919" s="306">
        <v>245</v>
      </c>
      <c r="B919" s="307" t="s">
        <v>1356</v>
      </c>
      <c r="C919" s="448" t="s">
        <v>1361</v>
      </c>
      <c r="D919" s="448"/>
      <c r="E919" s="448"/>
      <c r="F919" s="448"/>
      <c r="G919" s="448"/>
      <c r="H919" s="448"/>
      <c r="I919" s="448"/>
      <c r="J919" s="311" t="s">
        <v>82</v>
      </c>
      <c r="K919" s="303">
        <v>2.4900000000000002</v>
      </c>
      <c r="L919" s="303">
        <v>44.99</v>
      </c>
      <c r="M919" s="303">
        <v>677.8</v>
      </c>
      <c r="N919" s="303">
        <v>18.18</v>
      </c>
      <c r="O919" s="303">
        <v>0.95</v>
      </c>
      <c r="P919" s="444">
        <v>830.15</v>
      </c>
      <c r="Q919" s="303">
        <v>9.4</v>
      </c>
      <c r="R919" s="303"/>
      <c r="S919" s="444"/>
      <c r="T919" s="303"/>
      <c r="U919" s="303"/>
      <c r="V919" s="303"/>
      <c r="W919" s="303">
        <v>852</v>
      </c>
      <c r="X919" s="303">
        <v>851.15</v>
      </c>
      <c r="Y919" s="303">
        <v>879.41</v>
      </c>
      <c r="Z919" s="303">
        <v>0</v>
      </c>
      <c r="AA919" s="303">
        <v>879.41</v>
      </c>
      <c r="AB919" s="305">
        <v>1</v>
      </c>
      <c r="AC919" s="305">
        <v>1</v>
      </c>
      <c r="AD919" s="303">
        <v>1</v>
      </c>
      <c r="AE919" s="303">
        <v>1</v>
      </c>
      <c r="AF919" s="303">
        <v>677.8</v>
      </c>
      <c r="AG919" s="303"/>
      <c r="AH919" s="303"/>
      <c r="AI919" s="305"/>
      <c r="AJ919" s="305"/>
    </row>
    <row r="920" spans="1:36" s="9" customFormat="1" ht="12.75" x14ac:dyDescent="0.2">
      <c r="A920" s="307"/>
      <c r="B920" s="307"/>
      <c r="C920" s="448"/>
      <c r="D920" s="448"/>
      <c r="E920" s="448"/>
      <c r="F920" s="448"/>
      <c r="G920" s="448"/>
      <c r="H920" s="448"/>
      <c r="I920" s="448"/>
      <c r="J920" s="310" t="s">
        <v>1439</v>
      </c>
      <c r="K920" s="303">
        <v>15.37</v>
      </c>
      <c r="L920" s="303">
        <v>12.28</v>
      </c>
      <c r="M920" s="303">
        <v>52.7</v>
      </c>
      <c r="N920" s="303">
        <v>19.32</v>
      </c>
      <c r="O920" s="303">
        <v>0.84</v>
      </c>
      <c r="P920" s="444"/>
      <c r="Q920" s="303"/>
      <c r="R920" s="303"/>
      <c r="S920" s="444"/>
      <c r="T920" s="303">
        <v>839.55</v>
      </c>
      <c r="U920" s="303">
        <v>-0.14000000000000001</v>
      </c>
      <c r="V920" s="303"/>
      <c r="W920" s="303"/>
      <c r="X920" s="303">
        <v>852</v>
      </c>
      <c r="Y920" s="303"/>
      <c r="Z920" s="303"/>
      <c r="AA920" s="303">
        <v>880.29</v>
      </c>
      <c r="AB920" s="305">
        <v>1</v>
      </c>
      <c r="AC920" s="305">
        <v>1</v>
      </c>
      <c r="AD920" s="303">
        <v>3.4409999999999998</v>
      </c>
      <c r="AE920" s="303">
        <v>3.0280800000000001</v>
      </c>
      <c r="AF920" s="303">
        <v>52.7</v>
      </c>
      <c r="AG920" s="303"/>
      <c r="AH920" s="303"/>
      <c r="AI920" s="305"/>
      <c r="AJ920" s="305"/>
    </row>
    <row r="921" spans="1:36" s="9" customFormat="1" ht="12.75" x14ac:dyDescent="0.2">
      <c r="A921" s="306">
        <v>246</v>
      </c>
      <c r="B921" s="307" t="s">
        <v>1356</v>
      </c>
      <c r="C921" s="448" t="s">
        <v>360</v>
      </c>
      <c r="D921" s="448"/>
      <c r="E921" s="448"/>
      <c r="F921" s="448"/>
      <c r="G921" s="448"/>
      <c r="H921" s="448"/>
      <c r="I921" s="448"/>
      <c r="J921" s="311" t="s">
        <v>156</v>
      </c>
      <c r="K921" s="303">
        <v>0.06</v>
      </c>
      <c r="L921" s="303">
        <v>1.18</v>
      </c>
      <c r="M921" s="303">
        <v>5.01</v>
      </c>
      <c r="N921" s="303">
        <v>0.37</v>
      </c>
      <c r="O921" s="303">
        <v>0.02</v>
      </c>
      <c r="P921" s="444">
        <v>14.88</v>
      </c>
      <c r="Q921" s="303">
        <v>0.19</v>
      </c>
      <c r="R921" s="303"/>
      <c r="S921" s="444"/>
      <c r="T921" s="303"/>
      <c r="U921" s="303"/>
      <c r="V921" s="303"/>
      <c r="W921" s="303">
        <v>15.3</v>
      </c>
      <c r="X921" s="303">
        <v>15.28</v>
      </c>
      <c r="Y921" s="303">
        <v>15.79</v>
      </c>
      <c r="Z921" s="303">
        <v>0</v>
      </c>
      <c r="AA921" s="303">
        <v>15.79</v>
      </c>
      <c r="AB921" s="305">
        <v>1</v>
      </c>
      <c r="AC921" s="305">
        <v>1</v>
      </c>
      <c r="AD921" s="303">
        <v>1</v>
      </c>
      <c r="AE921" s="303">
        <v>1</v>
      </c>
      <c r="AF921" s="303">
        <v>5.01</v>
      </c>
      <c r="AG921" s="303"/>
      <c r="AH921" s="303"/>
      <c r="AI921" s="305"/>
      <c r="AJ921" s="305"/>
    </row>
    <row r="922" spans="1:36" s="9" customFormat="1" ht="12.75" x14ac:dyDescent="0.2">
      <c r="A922" s="307"/>
      <c r="B922" s="307"/>
      <c r="C922" s="448"/>
      <c r="D922" s="448"/>
      <c r="E922" s="448"/>
      <c r="F922" s="448"/>
      <c r="G922" s="448"/>
      <c r="H922" s="448"/>
      <c r="I922" s="448"/>
      <c r="J922" s="310" t="s">
        <v>1440</v>
      </c>
      <c r="K922" s="303">
        <v>0.31</v>
      </c>
      <c r="L922" s="303">
        <v>0.26</v>
      </c>
      <c r="M922" s="303">
        <v>7.57</v>
      </c>
      <c r="N922" s="303">
        <v>0.4</v>
      </c>
      <c r="O922" s="303">
        <v>0.02</v>
      </c>
      <c r="P922" s="444"/>
      <c r="Q922" s="303"/>
      <c r="R922" s="303"/>
      <c r="S922" s="444"/>
      <c r="T922" s="303">
        <v>15.07</v>
      </c>
      <c r="U922" s="303"/>
      <c r="V922" s="303"/>
      <c r="W922" s="303"/>
      <c r="X922" s="303">
        <v>15.3</v>
      </c>
      <c r="Y922" s="303"/>
      <c r="Z922" s="303"/>
      <c r="AA922" s="303">
        <v>15.809999999999999</v>
      </c>
      <c r="AB922" s="305">
        <v>1</v>
      </c>
      <c r="AC922" s="305">
        <v>1</v>
      </c>
      <c r="AD922" s="303">
        <v>3.4409999999999998</v>
      </c>
      <c r="AE922" s="303">
        <v>3.0280800000000001</v>
      </c>
      <c r="AF922" s="303">
        <v>7.57</v>
      </c>
      <c r="AG922" s="303"/>
      <c r="AH922" s="303"/>
      <c r="AI922" s="305"/>
      <c r="AJ922" s="305"/>
    </row>
    <row r="923" spans="1:36" s="9" customFormat="1" ht="12.75" x14ac:dyDescent="0.2">
      <c r="A923" s="306">
        <v>247</v>
      </c>
      <c r="B923" s="307" t="s">
        <v>1356</v>
      </c>
      <c r="C923" s="448" t="s">
        <v>1367</v>
      </c>
      <c r="D923" s="448"/>
      <c r="E923" s="448"/>
      <c r="F923" s="448"/>
      <c r="G923" s="448"/>
      <c r="H923" s="448"/>
      <c r="I923" s="448"/>
      <c r="J923" s="311" t="s">
        <v>156</v>
      </c>
      <c r="K923" s="303">
        <v>-0.21</v>
      </c>
      <c r="L923" s="303">
        <v>-4.07</v>
      </c>
      <c r="M923" s="303">
        <v>-9.5</v>
      </c>
      <c r="N923" s="303">
        <v>-1.33</v>
      </c>
      <c r="O923" s="303">
        <v>-7.0000000000000007E-2</v>
      </c>
      <c r="P923" s="444">
        <v>-41.88</v>
      </c>
      <c r="Q923" s="303">
        <v>-0.69</v>
      </c>
      <c r="R923" s="303"/>
      <c r="S923" s="444"/>
      <c r="T923" s="303"/>
      <c r="U923" s="303"/>
      <c r="V923" s="303"/>
      <c r="W923" s="303">
        <v>-43.2</v>
      </c>
      <c r="X923" s="303">
        <v>-43.14</v>
      </c>
      <c r="Y923" s="303">
        <v>-44.57</v>
      </c>
      <c r="Z923" s="303">
        <v>0</v>
      </c>
      <c r="AA923" s="303">
        <v>-44.57</v>
      </c>
      <c r="AB923" s="305">
        <v>1</v>
      </c>
      <c r="AC923" s="305">
        <v>1</v>
      </c>
      <c r="AD923" s="303">
        <v>1</v>
      </c>
      <c r="AE923" s="303">
        <v>1</v>
      </c>
      <c r="AF923" s="303">
        <v>-9.5</v>
      </c>
      <c r="AG923" s="303"/>
      <c r="AH923" s="303"/>
      <c r="AI923" s="305"/>
      <c r="AJ923" s="305"/>
    </row>
    <row r="924" spans="1:36" s="9" customFormat="1" ht="12.75" x14ac:dyDescent="0.2">
      <c r="A924" s="307"/>
      <c r="B924" s="307"/>
      <c r="C924" s="448"/>
      <c r="D924" s="448"/>
      <c r="E924" s="448"/>
      <c r="F924" s="448"/>
      <c r="G924" s="448"/>
      <c r="H924" s="448"/>
      <c r="I924" s="448"/>
      <c r="J924" s="310" t="s">
        <v>1441</v>
      </c>
      <c r="K924" s="303">
        <v>-1.1100000000000001</v>
      </c>
      <c r="L924" s="303">
        <v>-0.91</v>
      </c>
      <c r="M924" s="303">
        <v>-24.33</v>
      </c>
      <c r="N924" s="303">
        <v>-1.41</v>
      </c>
      <c r="O924" s="303">
        <v>-0.06</v>
      </c>
      <c r="P924" s="444"/>
      <c r="Q924" s="303"/>
      <c r="R924" s="303"/>
      <c r="S924" s="444"/>
      <c r="T924" s="303">
        <v>-42.57</v>
      </c>
      <c r="U924" s="303">
        <v>0.01</v>
      </c>
      <c r="V924" s="303"/>
      <c r="W924" s="303"/>
      <c r="X924" s="303">
        <v>-43.2</v>
      </c>
      <c r="Y924" s="303"/>
      <c r="Z924" s="303"/>
      <c r="AA924" s="303">
        <v>-44.63</v>
      </c>
      <c r="AB924" s="305">
        <v>1</v>
      </c>
      <c r="AC924" s="305">
        <v>1</v>
      </c>
      <c r="AD924" s="303">
        <v>3.4409999999999998</v>
      </c>
      <c r="AE924" s="303">
        <v>3.0280800000000001</v>
      </c>
      <c r="AF924" s="303">
        <v>-24.33</v>
      </c>
      <c r="AG924" s="303"/>
      <c r="AH924" s="303"/>
      <c r="AI924" s="305"/>
      <c r="AJ924" s="305"/>
    </row>
    <row r="925" spans="1:36" s="9" customFormat="1" ht="12.75" x14ac:dyDescent="0.2">
      <c r="A925" s="306">
        <v>248</v>
      </c>
      <c r="B925" s="307" t="s">
        <v>1356</v>
      </c>
      <c r="C925" s="448" t="s">
        <v>1369</v>
      </c>
      <c r="D925" s="448"/>
      <c r="E925" s="448"/>
      <c r="F925" s="448"/>
      <c r="G925" s="448"/>
      <c r="H925" s="448"/>
      <c r="I925" s="448"/>
      <c r="J925" s="311" t="s">
        <v>156</v>
      </c>
      <c r="K925" s="303">
        <v>-0.21</v>
      </c>
      <c r="L925" s="303">
        <v>-4.22</v>
      </c>
      <c r="M925" s="303">
        <v>-17.93</v>
      </c>
      <c r="N925" s="303">
        <v>-1.33</v>
      </c>
      <c r="O925" s="303">
        <v>-7.0000000000000007E-2</v>
      </c>
      <c r="P925" s="444">
        <v>-53.28</v>
      </c>
      <c r="Q925" s="303">
        <v>-0.69</v>
      </c>
      <c r="R925" s="303"/>
      <c r="S925" s="444"/>
      <c r="T925" s="303"/>
      <c r="U925" s="303"/>
      <c r="V925" s="303"/>
      <c r="W925" s="303">
        <v>-54.77</v>
      </c>
      <c r="X925" s="303">
        <v>-54.71</v>
      </c>
      <c r="Y925" s="303">
        <v>-56.53</v>
      </c>
      <c r="Z925" s="303">
        <v>0</v>
      </c>
      <c r="AA925" s="303">
        <v>-56.53</v>
      </c>
      <c r="AB925" s="305">
        <v>1</v>
      </c>
      <c r="AC925" s="305">
        <v>1</v>
      </c>
      <c r="AD925" s="303">
        <v>1</v>
      </c>
      <c r="AE925" s="303">
        <v>1</v>
      </c>
      <c r="AF925" s="303">
        <v>-17.93</v>
      </c>
      <c r="AG925" s="303"/>
      <c r="AH925" s="303"/>
      <c r="AI925" s="305"/>
      <c r="AJ925" s="305"/>
    </row>
    <row r="926" spans="1:36" s="9" customFormat="1" ht="12.75" x14ac:dyDescent="0.2">
      <c r="A926" s="307"/>
      <c r="B926" s="307"/>
      <c r="C926" s="448"/>
      <c r="D926" s="448"/>
      <c r="E926" s="448"/>
      <c r="F926" s="448"/>
      <c r="G926" s="448"/>
      <c r="H926" s="448"/>
      <c r="I926" s="448"/>
      <c r="J926" s="310" t="s">
        <v>1441</v>
      </c>
      <c r="K926" s="303">
        <v>-1.1100000000000001</v>
      </c>
      <c r="L926" s="303">
        <v>-0.92</v>
      </c>
      <c r="M926" s="303">
        <v>-27.14</v>
      </c>
      <c r="N926" s="303">
        <v>-1.42</v>
      </c>
      <c r="O926" s="303">
        <v>-0.06</v>
      </c>
      <c r="P926" s="444"/>
      <c r="Q926" s="303"/>
      <c r="R926" s="303"/>
      <c r="S926" s="444"/>
      <c r="T926" s="303">
        <v>-53.97</v>
      </c>
      <c r="U926" s="303">
        <v>0.01</v>
      </c>
      <c r="V926" s="303"/>
      <c r="W926" s="303"/>
      <c r="X926" s="303">
        <v>-54.77</v>
      </c>
      <c r="Y926" s="303"/>
      <c r="Z926" s="303"/>
      <c r="AA926" s="303">
        <v>-56.59</v>
      </c>
      <c r="AB926" s="305">
        <v>1</v>
      </c>
      <c r="AC926" s="305">
        <v>1</v>
      </c>
      <c r="AD926" s="303">
        <v>3.4409999999999998</v>
      </c>
      <c r="AE926" s="303">
        <v>3.0280800000000001</v>
      </c>
      <c r="AF926" s="303">
        <v>-27.14</v>
      </c>
      <c r="AG926" s="303"/>
      <c r="AH926" s="303"/>
      <c r="AI926" s="305"/>
      <c r="AJ926" s="305"/>
    </row>
    <row r="927" spans="1:36" s="9" customFormat="1" ht="12.75" x14ac:dyDescent="0.2">
      <c r="A927" s="306">
        <v>249</v>
      </c>
      <c r="B927" s="307" t="s">
        <v>1356</v>
      </c>
      <c r="C927" s="448" t="s">
        <v>1371</v>
      </c>
      <c r="D927" s="448"/>
      <c r="E927" s="448"/>
      <c r="F927" s="448"/>
      <c r="G927" s="448"/>
      <c r="H927" s="448"/>
      <c r="I927" s="448"/>
      <c r="J927" s="311" t="s">
        <v>82</v>
      </c>
      <c r="K927" s="303">
        <v>-5.27</v>
      </c>
      <c r="L927" s="303">
        <v>-2.79</v>
      </c>
      <c r="M927" s="303">
        <v>-114.43</v>
      </c>
      <c r="N927" s="303">
        <v>-31.13</v>
      </c>
      <c r="O927" s="303">
        <v>-1.63</v>
      </c>
      <c r="P927" s="444">
        <v>-240.92</v>
      </c>
      <c r="Q927" s="303">
        <v>-16.11</v>
      </c>
      <c r="R927" s="303"/>
      <c r="S927" s="444"/>
      <c r="T927" s="303"/>
      <c r="U927" s="303"/>
      <c r="V927" s="303"/>
      <c r="W927" s="303">
        <v>-260.64</v>
      </c>
      <c r="X927" s="303">
        <v>-259.18</v>
      </c>
      <c r="Y927" s="303">
        <v>-267.79000000000002</v>
      </c>
      <c r="Z927" s="303">
        <v>0</v>
      </c>
      <c r="AA927" s="303">
        <v>-267.79000000000002</v>
      </c>
      <c r="AB927" s="305">
        <v>1</v>
      </c>
      <c r="AC927" s="305">
        <v>1</v>
      </c>
      <c r="AD927" s="303">
        <v>1</v>
      </c>
      <c r="AE927" s="303">
        <v>1</v>
      </c>
      <c r="AF927" s="303">
        <v>-114.43</v>
      </c>
      <c r="AG927" s="303"/>
      <c r="AH927" s="303"/>
      <c r="AI927" s="305"/>
      <c r="AJ927" s="305"/>
    </row>
    <row r="928" spans="1:36" s="9" customFormat="1" ht="12.75" x14ac:dyDescent="0.2">
      <c r="A928" s="307"/>
      <c r="B928" s="307"/>
      <c r="C928" s="448"/>
      <c r="D928" s="448"/>
      <c r="E928" s="448"/>
      <c r="F928" s="448"/>
      <c r="G928" s="448"/>
      <c r="H928" s="448"/>
      <c r="I928" s="448"/>
      <c r="J928" s="310" t="s">
        <v>1442</v>
      </c>
      <c r="K928" s="303">
        <v>-46.91</v>
      </c>
      <c r="L928" s="303">
        <v>-0.46</v>
      </c>
      <c r="M928" s="303">
        <v>-9.49</v>
      </c>
      <c r="N928" s="303">
        <v>-33.11</v>
      </c>
      <c r="O928" s="303">
        <v>-1.43</v>
      </c>
      <c r="P928" s="444"/>
      <c r="Q928" s="303"/>
      <c r="R928" s="303"/>
      <c r="S928" s="444"/>
      <c r="T928" s="303">
        <v>-257.02999999999997</v>
      </c>
      <c r="U928" s="303">
        <v>0.25</v>
      </c>
      <c r="V928" s="303"/>
      <c r="W928" s="303"/>
      <c r="X928" s="303">
        <v>-260.64</v>
      </c>
      <c r="Y928" s="303"/>
      <c r="Z928" s="303"/>
      <c r="AA928" s="303">
        <v>-269.3</v>
      </c>
      <c r="AB928" s="305">
        <v>1</v>
      </c>
      <c r="AC928" s="305">
        <v>1</v>
      </c>
      <c r="AD928" s="303">
        <v>3.4409999999999998</v>
      </c>
      <c r="AE928" s="303">
        <v>3.0280800000000001</v>
      </c>
      <c r="AF928" s="303">
        <v>-9.49</v>
      </c>
      <c r="AG928" s="303"/>
      <c r="AH928" s="303"/>
      <c r="AI928" s="305"/>
      <c r="AJ928" s="305"/>
    </row>
    <row r="929" spans="1:36" s="9" customFormat="1" ht="12.75" x14ac:dyDescent="0.2">
      <c r="A929" s="306">
        <v>250</v>
      </c>
      <c r="B929" s="307" t="s">
        <v>1356</v>
      </c>
      <c r="C929" s="448" t="s">
        <v>1373</v>
      </c>
      <c r="D929" s="448"/>
      <c r="E929" s="448"/>
      <c r="F929" s="448"/>
      <c r="G929" s="448"/>
      <c r="H929" s="448"/>
      <c r="I929" s="448"/>
      <c r="J929" s="311" t="s">
        <v>156</v>
      </c>
      <c r="K929" s="303">
        <v>0.62</v>
      </c>
      <c r="L929" s="303">
        <v>11.91</v>
      </c>
      <c r="M929" s="303">
        <v>27.86</v>
      </c>
      <c r="N929" s="303">
        <v>3.9</v>
      </c>
      <c r="O929" s="303">
        <v>0.2</v>
      </c>
      <c r="P929" s="444">
        <v>122.74</v>
      </c>
      <c r="Q929" s="303">
        <v>2.02</v>
      </c>
      <c r="R929" s="303"/>
      <c r="S929" s="444"/>
      <c r="T929" s="303"/>
      <c r="U929" s="303"/>
      <c r="V929" s="303"/>
      <c r="W929" s="303">
        <v>126.6</v>
      </c>
      <c r="X929" s="303">
        <v>126.42</v>
      </c>
      <c r="Y929" s="303">
        <v>130.62</v>
      </c>
      <c r="Z929" s="303">
        <v>0</v>
      </c>
      <c r="AA929" s="303">
        <v>130.62</v>
      </c>
      <c r="AB929" s="305">
        <v>1</v>
      </c>
      <c r="AC929" s="305">
        <v>1</v>
      </c>
      <c r="AD929" s="303">
        <v>1</v>
      </c>
      <c r="AE929" s="303">
        <v>1</v>
      </c>
      <c r="AF929" s="303">
        <v>27.86</v>
      </c>
      <c r="AG929" s="303"/>
      <c r="AH929" s="303"/>
      <c r="AI929" s="305"/>
      <c r="AJ929" s="305"/>
    </row>
    <row r="930" spans="1:36" s="9" customFormat="1" ht="12.75" x14ac:dyDescent="0.2">
      <c r="A930" s="307"/>
      <c r="B930" s="307"/>
      <c r="C930" s="448"/>
      <c r="D930" s="448"/>
      <c r="E930" s="448"/>
      <c r="F930" s="448"/>
      <c r="G930" s="448"/>
      <c r="H930" s="448"/>
      <c r="I930" s="448"/>
      <c r="J930" s="310" t="s">
        <v>1443</v>
      </c>
      <c r="K930" s="303">
        <v>3.25</v>
      </c>
      <c r="L930" s="303">
        <v>2.68</v>
      </c>
      <c r="M930" s="303">
        <v>71.3</v>
      </c>
      <c r="N930" s="303">
        <v>4.1399999999999997</v>
      </c>
      <c r="O930" s="303">
        <v>0.18</v>
      </c>
      <c r="P930" s="444"/>
      <c r="Q930" s="303"/>
      <c r="R930" s="303"/>
      <c r="S930" s="444"/>
      <c r="T930" s="303">
        <v>124.75999999999999</v>
      </c>
      <c r="U930" s="303">
        <v>-0.03</v>
      </c>
      <c r="V930" s="303"/>
      <c r="W930" s="303"/>
      <c r="X930" s="303">
        <v>126.6</v>
      </c>
      <c r="Y930" s="303"/>
      <c r="Z930" s="303"/>
      <c r="AA930" s="303">
        <v>130.81</v>
      </c>
      <c r="AB930" s="305">
        <v>1</v>
      </c>
      <c r="AC930" s="305">
        <v>1</v>
      </c>
      <c r="AD930" s="303">
        <v>3.4409999999999998</v>
      </c>
      <c r="AE930" s="303">
        <v>3.0280800000000001</v>
      </c>
      <c r="AF930" s="303">
        <v>71.3</v>
      </c>
      <c r="AG930" s="303"/>
      <c r="AH930" s="303"/>
      <c r="AI930" s="305"/>
      <c r="AJ930" s="305"/>
    </row>
    <row r="931" spans="1:36" s="9" customFormat="1" ht="12.75" x14ac:dyDescent="0.2">
      <c r="A931" s="306">
        <v>251</v>
      </c>
      <c r="B931" s="307" t="s">
        <v>1356</v>
      </c>
      <c r="C931" s="448" t="s">
        <v>1371</v>
      </c>
      <c r="D931" s="448"/>
      <c r="E931" s="448"/>
      <c r="F931" s="448"/>
      <c r="G931" s="448"/>
      <c r="H931" s="448"/>
      <c r="I931" s="448"/>
      <c r="J931" s="311" t="s">
        <v>82</v>
      </c>
      <c r="K931" s="303">
        <v>15.44</v>
      </c>
      <c r="L931" s="303">
        <v>8.17</v>
      </c>
      <c r="M931" s="303">
        <v>261.93</v>
      </c>
      <c r="N931" s="303">
        <v>91.23</v>
      </c>
      <c r="O931" s="303">
        <v>4.78</v>
      </c>
      <c r="P931" s="444">
        <v>640.39</v>
      </c>
      <c r="Q931" s="303">
        <v>47.2</v>
      </c>
      <c r="R931" s="303"/>
      <c r="S931" s="444"/>
      <c r="T931" s="303"/>
      <c r="U931" s="303"/>
      <c r="V931" s="303"/>
      <c r="W931" s="303">
        <v>697.17</v>
      </c>
      <c r="X931" s="303">
        <v>692.91</v>
      </c>
      <c r="Y931" s="303">
        <v>715.92</v>
      </c>
      <c r="Z931" s="303">
        <v>0</v>
      </c>
      <c r="AA931" s="303">
        <v>715.92</v>
      </c>
      <c r="AB931" s="305">
        <v>1</v>
      </c>
      <c r="AC931" s="305">
        <v>1</v>
      </c>
      <c r="AD931" s="303">
        <v>1</v>
      </c>
      <c r="AE931" s="303">
        <v>1</v>
      </c>
      <c r="AF931" s="303">
        <v>261.93</v>
      </c>
      <c r="AG931" s="303"/>
      <c r="AH931" s="303"/>
      <c r="AI931" s="305"/>
      <c r="AJ931" s="305"/>
    </row>
    <row r="932" spans="1:36" s="9" customFormat="1" ht="12.75" x14ac:dyDescent="0.2">
      <c r="A932" s="307"/>
      <c r="B932" s="307"/>
      <c r="C932" s="448"/>
      <c r="D932" s="448"/>
      <c r="E932" s="448"/>
      <c r="F932" s="448"/>
      <c r="G932" s="448"/>
      <c r="H932" s="448"/>
      <c r="I932" s="448"/>
      <c r="J932" s="310" t="s">
        <v>1444</v>
      </c>
      <c r="K932" s="303">
        <v>137.47</v>
      </c>
      <c r="L932" s="303">
        <v>1.35</v>
      </c>
      <c r="M932" s="303">
        <v>35.590000000000003</v>
      </c>
      <c r="N932" s="303">
        <v>97.02</v>
      </c>
      <c r="O932" s="303">
        <v>4.2</v>
      </c>
      <c r="P932" s="444"/>
      <c r="Q932" s="303"/>
      <c r="R932" s="303"/>
      <c r="S932" s="444"/>
      <c r="T932" s="303">
        <v>687.59</v>
      </c>
      <c r="U932" s="303">
        <v>-0.73</v>
      </c>
      <c r="V932" s="303"/>
      <c r="W932" s="303"/>
      <c r="X932" s="303">
        <v>697.17</v>
      </c>
      <c r="Y932" s="303"/>
      <c r="Z932" s="303"/>
      <c r="AA932" s="303">
        <v>720.31999999999994</v>
      </c>
      <c r="AB932" s="305">
        <v>1</v>
      </c>
      <c r="AC932" s="305">
        <v>1</v>
      </c>
      <c r="AD932" s="303">
        <v>3.4409999999999998</v>
      </c>
      <c r="AE932" s="303">
        <v>3.0280800000000001</v>
      </c>
      <c r="AF932" s="303">
        <v>35.590000000000003</v>
      </c>
      <c r="AG932" s="303"/>
      <c r="AH932" s="303"/>
      <c r="AI932" s="305"/>
      <c r="AJ932" s="305"/>
    </row>
    <row r="933" spans="1:36" s="9" customFormat="1" ht="12.75" x14ac:dyDescent="0.2">
      <c r="A933" s="306">
        <v>252</v>
      </c>
      <c r="B933" s="307" t="s">
        <v>1356</v>
      </c>
      <c r="C933" s="448" t="s">
        <v>1374</v>
      </c>
      <c r="D933" s="448"/>
      <c r="E933" s="448"/>
      <c r="F933" s="448"/>
      <c r="G933" s="448"/>
      <c r="H933" s="448"/>
      <c r="I933" s="448"/>
      <c r="J933" s="311" t="s">
        <v>156</v>
      </c>
      <c r="K933" s="303">
        <v>-0.61</v>
      </c>
      <c r="L933" s="303">
        <v>-11.63</v>
      </c>
      <c r="M933" s="303">
        <v>-27.19</v>
      </c>
      <c r="N933" s="303">
        <v>-3.8</v>
      </c>
      <c r="O933" s="303">
        <v>-0.2</v>
      </c>
      <c r="P933" s="444">
        <v>-119.81</v>
      </c>
      <c r="Q933" s="303">
        <v>-1.97</v>
      </c>
      <c r="R933" s="303"/>
      <c r="S933" s="444"/>
      <c r="T933" s="303"/>
      <c r="U933" s="303"/>
      <c r="V933" s="303"/>
      <c r="W933" s="303">
        <v>-123.58</v>
      </c>
      <c r="X933" s="303">
        <v>-123.39</v>
      </c>
      <c r="Y933" s="303">
        <v>-127.49</v>
      </c>
      <c r="Z933" s="303">
        <v>0</v>
      </c>
      <c r="AA933" s="303">
        <v>-127.49</v>
      </c>
      <c r="AB933" s="305">
        <v>1</v>
      </c>
      <c r="AC933" s="305">
        <v>1</v>
      </c>
      <c r="AD933" s="303">
        <v>1</v>
      </c>
      <c r="AE933" s="303">
        <v>1</v>
      </c>
      <c r="AF933" s="303">
        <v>-27.19</v>
      </c>
      <c r="AG933" s="303"/>
      <c r="AH933" s="303"/>
      <c r="AI933" s="305"/>
      <c r="AJ933" s="305"/>
    </row>
    <row r="934" spans="1:36" s="9" customFormat="1" ht="12.75" x14ac:dyDescent="0.2">
      <c r="A934" s="307"/>
      <c r="B934" s="307"/>
      <c r="C934" s="448"/>
      <c r="D934" s="448"/>
      <c r="E934" s="448"/>
      <c r="F934" s="448"/>
      <c r="G934" s="448"/>
      <c r="H934" s="448"/>
      <c r="I934" s="448"/>
      <c r="J934" s="310" t="s">
        <v>1445</v>
      </c>
      <c r="K934" s="303">
        <v>-3.17</v>
      </c>
      <c r="L934" s="303">
        <v>-2.61</v>
      </c>
      <c r="M934" s="303">
        <v>-69.599999999999994</v>
      </c>
      <c r="N934" s="303">
        <v>-4.04</v>
      </c>
      <c r="O934" s="303">
        <v>-0.18</v>
      </c>
      <c r="P934" s="444"/>
      <c r="Q934" s="303"/>
      <c r="R934" s="303"/>
      <c r="S934" s="444"/>
      <c r="T934" s="303">
        <v>-121.78</v>
      </c>
      <c r="U934" s="303">
        <v>0.03</v>
      </c>
      <c r="V934" s="303"/>
      <c r="W934" s="303"/>
      <c r="X934" s="303">
        <v>-123.58</v>
      </c>
      <c r="Y934" s="303"/>
      <c r="Z934" s="303"/>
      <c r="AA934" s="303">
        <v>-127.69</v>
      </c>
      <c r="AB934" s="305">
        <v>1</v>
      </c>
      <c r="AC934" s="305">
        <v>1</v>
      </c>
      <c r="AD934" s="303">
        <v>3.4409999999999998</v>
      </c>
      <c r="AE934" s="303">
        <v>3.0280800000000001</v>
      </c>
      <c r="AF934" s="303">
        <v>-69.599999999999994</v>
      </c>
      <c r="AG934" s="303"/>
      <c r="AH934" s="303"/>
      <c r="AI934" s="305"/>
      <c r="AJ934" s="305"/>
    </row>
    <row r="935" spans="1:36" s="9" customFormat="1" ht="12.75" x14ac:dyDescent="0.2">
      <c r="A935" s="306">
        <v>253</v>
      </c>
      <c r="B935" s="307" t="s">
        <v>1356</v>
      </c>
      <c r="C935" s="448" t="s">
        <v>1371</v>
      </c>
      <c r="D935" s="448"/>
      <c r="E935" s="448"/>
      <c r="F935" s="448"/>
      <c r="G935" s="448"/>
      <c r="H935" s="448"/>
      <c r="I935" s="448"/>
      <c r="J935" s="311" t="s">
        <v>82</v>
      </c>
      <c r="K935" s="303">
        <v>-15.07</v>
      </c>
      <c r="L935" s="303">
        <v>-7.98</v>
      </c>
      <c r="M935" s="303">
        <v>-255.7</v>
      </c>
      <c r="N935" s="303">
        <v>-89.06</v>
      </c>
      <c r="O935" s="303">
        <v>-4.66</v>
      </c>
      <c r="P935" s="444">
        <v>-625.16</v>
      </c>
      <c r="Q935" s="303">
        <v>-46.08</v>
      </c>
      <c r="R935" s="303"/>
      <c r="S935" s="444"/>
      <c r="T935" s="303"/>
      <c r="U935" s="303"/>
      <c r="V935" s="303"/>
      <c r="W935" s="303">
        <v>-680.6</v>
      </c>
      <c r="X935" s="303">
        <v>-676.44</v>
      </c>
      <c r="Y935" s="303">
        <v>-698.9</v>
      </c>
      <c r="Z935" s="303">
        <v>0</v>
      </c>
      <c r="AA935" s="303">
        <v>-698.9</v>
      </c>
      <c r="AB935" s="305">
        <v>1</v>
      </c>
      <c r="AC935" s="305">
        <v>1</v>
      </c>
      <c r="AD935" s="303">
        <v>1</v>
      </c>
      <c r="AE935" s="303">
        <v>1</v>
      </c>
      <c r="AF935" s="303">
        <v>-255.7</v>
      </c>
      <c r="AG935" s="303"/>
      <c r="AH935" s="303"/>
      <c r="AI935" s="305"/>
      <c r="AJ935" s="305"/>
    </row>
    <row r="936" spans="1:36" s="9" customFormat="1" ht="12.75" x14ac:dyDescent="0.2">
      <c r="A936" s="307"/>
      <c r="B936" s="307"/>
      <c r="C936" s="448"/>
      <c r="D936" s="448"/>
      <c r="E936" s="448"/>
      <c r="F936" s="448"/>
      <c r="G936" s="448"/>
      <c r="H936" s="448"/>
      <c r="I936" s="448"/>
      <c r="J936" s="310" t="s">
        <v>1446</v>
      </c>
      <c r="K936" s="303">
        <v>-134.19999999999999</v>
      </c>
      <c r="L936" s="303">
        <v>-1.32</v>
      </c>
      <c r="M936" s="303">
        <v>-34.75</v>
      </c>
      <c r="N936" s="303">
        <v>-94.71</v>
      </c>
      <c r="O936" s="303">
        <v>-4.0999999999999996</v>
      </c>
      <c r="P936" s="444"/>
      <c r="Q936" s="303"/>
      <c r="R936" s="303"/>
      <c r="S936" s="444"/>
      <c r="T936" s="303">
        <v>-671.24</v>
      </c>
      <c r="U936" s="303">
        <v>0.71</v>
      </c>
      <c r="V936" s="303"/>
      <c r="W936" s="303"/>
      <c r="X936" s="303">
        <v>-680.6</v>
      </c>
      <c r="Y936" s="303"/>
      <c r="Z936" s="303"/>
      <c r="AA936" s="303">
        <v>-703.19999999999993</v>
      </c>
      <c r="AB936" s="305">
        <v>1</v>
      </c>
      <c r="AC936" s="305">
        <v>1</v>
      </c>
      <c r="AD936" s="303">
        <v>3.4409999999999998</v>
      </c>
      <c r="AE936" s="303">
        <v>3.0280800000000001</v>
      </c>
      <c r="AF936" s="303">
        <v>-34.75</v>
      </c>
      <c r="AG936" s="303"/>
      <c r="AH936" s="303"/>
      <c r="AI936" s="305"/>
      <c r="AJ936" s="305"/>
    </row>
    <row r="937" spans="1:36" s="9" customFormat="1" ht="12.75" x14ac:dyDescent="0.2">
      <c r="A937" s="443" t="s">
        <v>1380</v>
      </c>
      <c r="B937" s="443"/>
      <c r="C937" s="447" t="s">
        <v>1381</v>
      </c>
      <c r="D937" s="447"/>
      <c r="E937" s="447"/>
      <c r="F937" s="447"/>
      <c r="G937" s="447"/>
      <c r="H937" s="447"/>
      <c r="I937" s="447"/>
      <c r="J937" s="308"/>
      <c r="K937" s="312">
        <v>-3.0800000000000054</v>
      </c>
      <c r="L937" s="312">
        <v>-50.64999999999997</v>
      </c>
      <c r="M937" s="312">
        <v>867.42000000000007</v>
      </c>
      <c r="N937" s="312">
        <v>-23.53</v>
      </c>
      <c r="O937" s="312">
        <v>-1.2299999999999986</v>
      </c>
      <c r="P937" s="312">
        <v>777.66000000000031</v>
      </c>
      <c r="Q937" s="312">
        <v>-12.169999999999987</v>
      </c>
      <c r="R937" s="312">
        <v>0</v>
      </c>
      <c r="S937" s="312">
        <v>0</v>
      </c>
      <c r="T937" s="312">
        <v>0</v>
      </c>
      <c r="U937" s="312">
        <v>0</v>
      </c>
      <c r="V937" s="312">
        <v>0</v>
      </c>
      <c r="W937" s="312">
        <v>777.17000000000041</v>
      </c>
      <c r="X937" s="309">
        <v>778.27000000000032</v>
      </c>
      <c r="Y937" s="309">
        <v>804.10999999999967</v>
      </c>
      <c r="Z937" s="309">
        <v>0</v>
      </c>
      <c r="AA937" s="304">
        <v>804.10999999999967</v>
      </c>
      <c r="AB937" s="304"/>
      <c r="AC937" s="304"/>
      <c r="AD937" s="312"/>
      <c r="AE937" s="312"/>
      <c r="AF937" s="312">
        <v>867.42000000000007</v>
      </c>
      <c r="AG937" s="312">
        <v>0</v>
      </c>
      <c r="AH937" s="312">
        <v>0</v>
      </c>
      <c r="AI937" s="304"/>
      <c r="AJ937" s="304"/>
    </row>
    <row r="938" spans="1:36" s="9" customFormat="1" ht="12.75" x14ac:dyDescent="0.2">
      <c r="A938" s="443"/>
      <c r="B938" s="443"/>
      <c r="C938" s="447"/>
      <c r="D938" s="447"/>
      <c r="E938" s="447"/>
      <c r="F938" s="447"/>
      <c r="G938" s="447"/>
      <c r="H938" s="447"/>
      <c r="I938" s="447"/>
      <c r="J938" s="308"/>
      <c r="K938" s="312">
        <v>-26.659999999999997</v>
      </c>
      <c r="L938" s="312">
        <v>-9.1200000000000045</v>
      </c>
      <c r="M938" s="312">
        <v>38.400000000000013</v>
      </c>
      <c r="N938" s="312">
        <v>-25.000000000000028</v>
      </c>
      <c r="O938" s="312">
        <v>-1.0900000000000007</v>
      </c>
      <c r="P938" s="312"/>
      <c r="Q938" s="312">
        <v>0</v>
      </c>
      <c r="R938" s="312">
        <v>0</v>
      </c>
      <c r="S938" s="312"/>
      <c r="T938" s="312">
        <v>765.49000000000012</v>
      </c>
      <c r="U938" s="312">
        <v>0.18999999999999995</v>
      </c>
      <c r="V938" s="312">
        <v>0</v>
      </c>
      <c r="W938" s="312">
        <v>0</v>
      </c>
      <c r="X938" s="309">
        <v>777.17000000000041</v>
      </c>
      <c r="Y938" s="309">
        <v>-1.1400000000000015</v>
      </c>
      <c r="Z938" s="309">
        <v>0</v>
      </c>
      <c r="AA938" s="304">
        <v>802.96999999999935</v>
      </c>
      <c r="AB938" s="304"/>
      <c r="AC938" s="304"/>
      <c r="AD938" s="312"/>
      <c r="AE938" s="312"/>
      <c r="AF938" s="312">
        <v>38.400000000000013</v>
      </c>
      <c r="AG938" s="312">
        <v>0</v>
      </c>
      <c r="AH938" s="312">
        <v>0</v>
      </c>
      <c r="AI938" s="304"/>
      <c r="AJ938" s="304"/>
    </row>
    <row r="939" spans="1:36" s="9" customFormat="1" ht="12.75" x14ac:dyDescent="0.2">
      <c r="A939" s="306">
        <v>349</v>
      </c>
      <c r="B939" s="307" t="s">
        <v>460</v>
      </c>
      <c r="C939" s="448" t="s">
        <v>461</v>
      </c>
      <c r="D939" s="448"/>
      <c r="E939" s="448"/>
      <c r="F939" s="448"/>
      <c r="G939" s="448"/>
      <c r="H939" s="448"/>
      <c r="I939" s="448"/>
      <c r="J939" s="311" t="s">
        <v>306</v>
      </c>
      <c r="K939" s="303">
        <v>-34.130000000000003</v>
      </c>
      <c r="L939" s="303">
        <v>-299.27999999999997</v>
      </c>
      <c r="M939" s="303">
        <v>-108.18</v>
      </c>
      <c r="N939" s="303">
        <v>-235.86</v>
      </c>
      <c r="O939" s="303">
        <v>-12.35</v>
      </c>
      <c r="P939" s="444">
        <v>-1220.71</v>
      </c>
      <c r="Q939" s="303">
        <v>-122.02</v>
      </c>
      <c r="R939" s="303"/>
      <c r="S939" s="444"/>
      <c r="T939" s="303"/>
      <c r="U939" s="303"/>
      <c r="V939" s="303"/>
      <c r="W939" s="303">
        <v>-1360.99</v>
      </c>
      <c r="X939" s="303">
        <v>-1349.96</v>
      </c>
      <c r="Y939" s="303">
        <v>-1394.79</v>
      </c>
      <c r="Z939" s="303">
        <v>0</v>
      </c>
      <c r="AA939" s="303">
        <v>-1394.79</v>
      </c>
      <c r="AB939" s="305">
        <v>1</v>
      </c>
      <c r="AC939" s="305">
        <v>1</v>
      </c>
      <c r="AD939" s="303">
        <v>1</v>
      </c>
      <c r="AE939" s="303">
        <v>1</v>
      </c>
      <c r="AF939" s="303">
        <v>-108.18</v>
      </c>
      <c r="AG939" s="303"/>
      <c r="AH939" s="303"/>
      <c r="AI939" s="305"/>
      <c r="AJ939" s="305"/>
    </row>
    <row r="940" spans="1:36" s="9" customFormat="1" ht="12.75" x14ac:dyDescent="0.2">
      <c r="A940" s="307"/>
      <c r="B940" s="307"/>
      <c r="C940" s="448"/>
      <c r="D940" s="448"/>
      <c r="E940" s="448"/>
      <c r="F940" s="448"/>
      <c r="G940" s="448"/>
      <c r="H940" s="448"/>
      <c r="I940" s="448"/>
      <c r="J940" s="310" t="s">
        <v>1447</v>
      </c>
      <c r="K940" s="303">
        <v>-294.76</v>
      </c>
      <c r="L940" s="303">
        <v>-64.12</v>
      </c>
      <c r="M940" s="303">
        <v>-8.59</v>
      </c>
      <c r="N940" s="303">
        <v>-250.82</v>
      </c>
      <c r="O940" s="303">
        <v>-10.87</v>
      </c>
      <c r="P940" s="444"/>
      <c r="Q940" s="303"/>
      <c r="R940" s="303"/>
      <c r="S940" s="444"/>
      <c r="T940" s="303">
        <v>-1342.73</v>
      </c>
      <c r="U940" s="303">
        <v>1.88</v>
      </c>
      <c r="V940" s="303"/>
      <c r="W940" s="303"/>
      <c r="X940" s="303">
        <v>-1360.99</v>
      </c>
      <c r="Y940" s="303"/>
      <c r="Z940" s="303"/>
      <c r="AA940" s="303">
        <v>-1406.19</v>
      </c>
      <c r="AB940" s="305">
        <v>1</v>
      </c>
      <c r="AC940" s="305">
        <v>1</v>
      </c>
      <c r="AD940" s="303">
        <v>3.4409999999999998</v>
      </c>
      <c r="AE940" s="303">
        <v>3.0280800000000001</v>
      </c>
      <c r="AF940" s="303">
        <v>-8.59</v>
      </c>
      <c r="AG940" s="303"/>
      <c r="AH940" s="303"/>
      <c r="AI940" s="305"/>
      <c r="AJ940" s="305"/>
    </row>
    <row r="941" spans="1:36" s="9" customFormat="1" ht="12.75" x14ac:dyDescent="0.2">
      <c r="A941" s="306">
        <v>350</v>
      </c>
      <c r="B941" s="307" t="s">
        <v>460</v>
      </c>
      <c r="C941" s="448" t="s">
        <v>1382</v>
      </c>
      <c r="D941" s="448"/>
      <c r="E941" s="448"/>
      <c r="F941" s="448"/>
      <c r="G941" s="448"/>
      <c r="H941" s="448"/>
      <c r="I941" s="448"/>
      <c r="J941" s="311" t="s">
        <v>78</v>
      </c>
      <c r="K941" s="303"/>
      <c r="L941" s="303"/>
      <c r="M941" s="303">
        <v>-2440.29</v>
      </c>
      <c r="N941" s="303"/>
      <c r="O941" s="303"/>
      <c r="P941" s="444">
        <v>-2555.79</v>
      </c>
      <c r="Q941" s="303"/>
      <c r="R941" s="303"/>
      <c r="S941" s="444"/>
      <c r="T941" s="303"/>
      <c r="U941" s="303"/>
      <c r="V941" s="303"/>
      <c r="W941" s="303">
        <v>-2594.13</v>
      </c>
      <c r="X941" s="303">
        <v>-2594.13</v>
      </c>
      <c r="Y941" s="303">
        <v>-2680.27</v>
      </c>
      <c r="Z941" s="303">
        <v>0</v>
      </c>
      <c r="AA941" s="303">
        <v>-2680.27</v>
      </c>
      <c r="AB941" s="305">
        <v>1</v>
      </c>
      <c r="AC941" s="305">
        <v>1</v>
      </c>
      <c r="AD941" s="303">
        <v>1</v>
      </c>
      <c r="AE941" s="303">
        <v>1</v>
      </c>
      <c r="AF941" s="303">
        <v>-2440.29</v>
      </c>
      <c r="AG941" s="303"/>
      <c r="AH941" s="303"/>
      <c r="AI941" s="305"/>
      <c r="AJ941" s="305"/>
    </row>
    <row r="942" spans="1:36" s="9" customFormat="1" ht="12.75" x14ac:dyDescent="0.2">
      <c r="A942" s="307"/>
      <c r="B942" s="307"/>
      <c r="C942" s="448"/>
      <c r="D942" s="448"/>
      <c r="E942" s="448"/>
      <c r="F942" s="448"/>
      <c r="G942" s="448"/>
      <c r="H942" s="448"/>
      <c r="I942" s="448"/>
      <c r="J942" s="310" t="s">
        <v>1448</v>
      </c>
      <c r="K942" s="303"/>
      <c r="L942" s="303"/>
      <c r="M942" s="303">
        <v>-115.5</v>
      </c>
      <c r="N942" s="303"/>
      <c r="O942" s="303"/>
      <c r="P942" s="444"/>
      <c r="Q942" s="303"/>
      <c r="R942" s="303"/>
      <c r="S942" s="444"/>
      <c r="T942" s="303">
        <v>-2555.79</v>
      </c>
      <c r="U942" s="303"/>
      <c r="V942" s="303"/>
      <c r="W942" s="303"/>
      <c r="X942" s="303">
        <v>-2594.13</v>
      </c>
      <c r="Y942" s="303"/>
      <c r="Z942" s="303"/>
      <c r="AA942" s="303">
        <v>-2680.27</v>
      </c>
      <c r="AB942" s="305">
        <v>1</v>
      </c>
      <c r="AC942" s="305">
        <v>1</v>
      </c>
      <c r="AD942" s="303">
        <v>3.4409999999999998</v>
      </c>
      <c r="AE942" s="303">
        <v>3.0280800000000001</v>
      </c>
      <c r="AF942" s="303">
        <v>-115.5</v>
      </c>
      <c r="AG942" s="303"/>
      <c r="AH942" s="303"/>
      <c r="AI942" s="305"/>
      <c r="AJ942" s="305"/>
    </row>
    <row r="943" spans="1:36" s="9" customFormat="1" ht="12.75" x14ac:dyDescent="0.2">
      <c r="A943" s="306">
        <v>351</v>
      </c>
      <c r="B943" s="307" t="s">
        <v>460</v>
      </c>
      <c r="C943" s="448" t="s">
        <v>1383</v>
      </c>
      <c r="D943" s="448"/>
      <c r="E943" s="448"/>
      <c r="F943" s="448"/>
      <c r="G943" s="448"/>
      <c r="H943" s="448"/>
      <c r="I943" s="448"/>
      <c r="J943" s="311" t="s">
        <v>78</v>
      </c>
      <c r="K943" s="303">
        <v>-22.38</v>
      </c>
      <c r="L943" s="303">
        <v>-2.3199999999999998</v>
      </c>
      <c r="M943" s="303">
        <v>-218.32</v>
      </c>
      <c r="N943" s="303">
        <v>-150.01</v>
      </c>
      <c r="O943" s="303">
        <v>-7.85</v>
      </c>
      <c r="P943" s="444">
        <v>-790.53</v>
      </c>
      <c r="Q943" s="303">
        <v>-77.61</v>
      </c>
      <c r="R943" s="303"/>
      <c r="S943" s="444"/>
      <c r="T943" s="303"/>
      <c r="U943" s="303"/>
      <c r="V943" s="303"/>
      <c r="W943" s="303">
        <v>-879.96</v>
      </c>
      <c r="X943" s="303">
        <v>-872.95</v>
      </c>
      <c r="Y943" s="303">
        <v>-901.94</v>
      </c>
      <c r="Z943" s="303">
        <v>0</v>
      </c>
      <c r="AA943" s="303">
        <v>-901.94</v>
      </c>
      <c r="AB943" s="305">
        <v>1</v>
      </c>
      <c r="AC943" s="305">
        <v>1</v>
      </c>
      <c r="AD943" s="303">
        <v>1</v>
      </c>
      <c r="AE943" s="303">
        <v>1</v>
      </c>
      <c r="AF943" s="303">
        <v>-218.32</v>
      </c>
      <c r="AG943" s="303"/>
      <c r="AH943" s="303"/>
      <c r="AI943" s="305"/>
      <c r="AJ943" s="305"/>
    </row>
    <row r="944" spans="1:36" s="9" customFormat="1" ht="12.75" x14ac:dyDescent="0.2">
      <c r="A944" s="307"/>
      <c r="B944" s="307"/>
      <c r="C944" s="448"/>
      <c r="D944" s="448"/>
      <c r="E944" s="448"/>
      <c r="F944" s="448"/>
      <c r="G944" s="448"/>
      <c r="H944" s="448"/>
      <c r="I944" s="448"/>
      <c r="J944" s="310" t="s">
        <v>1449</v>
      </c>
      <c r="K944" s="303">
        <v>-228.25</v>
      </c>
      <c r="L944" s="303"/>
      <c r="M944" s="303">
        <v>-17.350000000000001</v>
      </c>
      <c r="N944" s="303">
        <v>-159.52000000000001</v>
      </c>
      <c r="O944" s="303">
        <v>-6.91</v>
      </c>
      <c r="P944" s="444"/>
      <c r="Q944" s="303"/>
      <c r="R944" s="303"/>
      <c r="S944" s="444"/>
      <c r="T944" s="303">
        <v>-868.14</v>
      </c>
      <c r="U944" s="303">
        <v>1.2</v>
      </c>
      <c r="V944" s="303"/>
      <c r="W944" s="303"/>
      <c r="X944" s="303">
        <v>-879.96</v>
      </c>
      <c r="Y944" s="303"/>
      <c r="Z944" s="303"/>
      <c r="AA944" s="303">
        <v>-909.18000000000006</v>
      </c>
      <c r="AB944" s="305">
        <v>1</v>
      </c>
      <c r="AC944" s="305">
        <v>1</v>
      </c>
      <c r="AD944" s="303">
        <v>3.4409999999999998</v>
      </c>
      <c r="AE944" s="303">
        <v>3.0280800000000001</v>
      </c>
      <c r="AF944" s="303">
        <v>-17.350000000000001</v>
      </c>
      <c r="AG944" s="303"/>
      <c r="AH944" s="303"/>
      <c r="AI944" s="305"/>
      <c r="AJ944" s="305"/>
    </row>
    <row r="945" spans="1:36" s="9" customFormat="1" ht="12.75" x14ac:dyDescent="0.2">
      <c r="A945" s="306">
        <v>352</v>
      </c>
      <c r="B945" s="307" t="s">
        <v>460</v>
      </c>
      <c r="C945" s="448" t="s">
        <v>1384</v>
      </c>
      <c r="D945" s="448"/>
      <c r="E945" s="448"/>
      <c r="F945" s="448"/>
      <c r="G945" s="448"/>
      <c r="H945" s="448"/>
      <c r="I945" s="448"/>
      <c r="J945" s="311" t="s">
        <v>306</v>
      </c>
      <c r="K945" s="303">
        <v>29.06</v>
      </c>
      <c r="L945" s="303">
        <v>248.97</v>
      </c>
      <c r="M945" s="303">
        <v>182.53</v>
      </c>
      <c r="N945" s="303">
        <v>200.62</v>
      </c>
      <c r="O945" s="303">
        <v>10.5</v>
      </c>
      <c r="P945" s="444">
        <v>1128.17</v>
      </c>
      <c r="Q945" s="303">
        <v>103.79</v>
      </c>
      <c r="R945" s="303"/>
      <c r="S945" s="444"/>
      <c r="T945" s="303"/>
      <c r="U945" s="303"/>
      <c r="V945" s="303"/>
      <c r="W945" s="303">
        <v>1248.8399999999999</v>
      </c>
      <c r="X945" s="303">
        <v>1239.46</v>
      </c>
      <c r="Y945" s="303">
        <v>1280.6199999999999</v>
      </c>
      <c r="Z945" s="303">
        <v>0</v>
      </c>
      <c r="AA945" s="303">
        <v>1280.6199999999999</v>
      </c>
      <c r="AB945" s="305">
        <v>1</v>
      </c>
      <c r="AC945" s="305">
        <v>1</v>
      </c>
      <c r="AD945" s="303">
        <v>1</v>
      </c>
      <c r="AE945" s="303">
        <v>1</v>
      </c>
      <c r="AF945" s="303">
        <v>182.53</v>
      </c>
      <c r="AG945" s="303"/>
      <c r="AH945" s="303"/>
      <c r="AI945" s="305"/>
      <c r="AJ945" s="305"/>
    </row>
    <row r="946" spans="1:36" s="9" customFormat="1" ht="12.75" x14ac:dyDescent="0.2">
      <c r="A946" s="307"/>
      <c r="B946" s="307"/>
      <c r="C946" s="448"/>
      <c r="D946" s="448"/>
      <c r="E946" s="448"/>
      <c r="F946" s="448"/>
      <c r="G946" s="448"/>
      <c r="H946" s="448"/>
      <c r="I946" s="448"/>
      <c r="J946" s="310" t="s">
        <v>1450</v>
      </c>
      <c r="K946" s="303">
        <v>250.27</v>
      </c>
      <c r="L946" s="303">
        <v>55</v>
      </c>
      <c r="M946" s="303">
        <v>12.69</v>
      </c>
      <c r="N946" s="303">
        <v>213.35</v>
      </c>
      <c r="O946" s="303">
        <v>9.24</v>
      </c>
      <c r="P946" s="444"/>
      <c r="Q946" s="303"/>
      <c r="R946" s="303"/>
      <c r="S946" s="444"/>
      <c r="T946" s="303">
        <v>1231.96</v>
      </c>
      <c r="U946" s="303">
        <v>-1.6</v>
      </c>
      <c r="V946" s="303"/>
      <c r="W946" s="303"/>
      <c r="X946" s="303">
        <v>1248.8399999999999</v>
      </c>
      <c r="Y946" s="303"/>
      <c r="Z946" s="303"/>
      <c r="AA946" s="303">
        <v>1290.31</v>
      </c>
      <c r="AB946" s="305">
        <v>1</v>
      </c>
      <c r="AC946" s="305">
        <v>1</v>
      </c>
      <c r="AD946" s="303">
        <v>3.4409999999999998</v>
      </c>
      <c r="AE946" s="303">
        <v>3.0280800000000001</v>
      </c>
      <c r="AF946" s="303">
        <v>12.69</v>
      </c>
      <c r="AG946" s="303"/>
      <c r="AH946" s="303"/>
      <c r="AI946" s="305"/>
      <c r="AJ946" s="305"/>
    </row>
    <row r="947" spans="1:36" s="9" customFormat="1" ht="12.75" x14ac:dyDescent="0.2">
      <c r="A947" s="306">
        <v>353</v>
      </c>
      <c r="B947" s="307" t="s">
        <v>460</v>
      </c>
      <c r="C947" s="448" t="s">
        <v>1385</v>
      </c>
      <c r="D947" s="448"/>
      <c r="E947" s="448"/>
      <c r="F947" s="448"/>
      <c r="G947" s="448"/>
      <c r="H947" s="448"/>
      <c r="I947" s="448"/>
      <c r="J947" s="311" t="s">
        <v>78</v>
      </c>
      <c r="K947" s="303"/>
      <c r="L947" s="303"/>
      <c r="M947" s="303">
        <v>3327.7</v>
      </c>
      <c r="N947" s="303"/>
      <c r="O947" s="303"/>
      <c r="P947" s="444">
        <v>3485</v>
      </c>
      <c r="Q947" s="303"/>
      <c r="R947" s="303"/>
      <c r="S947" s="444"/>
      <c r="T947" s="303"/>
      <c r="U947" s="303"/>
      <c r="V947" s="303"/>
      <c r="W947" s="303">
        <v>3537.28</v>
      </c>
      <c r="X947" s="303">
        <v>3537.28</v>
      </c>
      <c r="Y947" s="303">
        <v>3654.74</v>
      </c>
      <c r="Z947" s="303">
        <v>0</v>
      </c>
      <c r="AA947" s="303">
        <v>3654.74</v>
      </c>
      <c r="AB947" s="305">
        <v>1</v>
      </c>
      <c r="AC947" s="305">
        <v>1</v>
      </c>
      <c r="AD947" s="303">
        <v>1</v>
      </c>
      <c r="AE947" s="303">
        <v>1</v>
      </c>
      <c r="AF947" s="303">
        <v>3327.7</v>
      </c>
      <c r="AG947" s="303"/>
      <c r="AH947" s="303"/>
      <c r="AI947" s="305"/>
      <c r="AJ947" s="305"/>
    </row>
    <row r="948" spans="1:36" s="9" customFormat="1" ht="12.75" x14ac:dyDescent="0.2">
      <c r="A948" s="307"/>
      <c r="B948" s="307"/>
      <c r="C948" s="448"/>
      <c r="D948" s="448"/>
      <c r="E948" s="448"/>
      <c r="F948" s="448"/>
      <c r="G948" s="448"/>
      <c r="H948" s="448"/>
      <c r="I948" s="448"/>
      <c r="J948" s="310" t="s">
        <v>568</v>
      </c>
      <c r="K948" s="303"/>
      <c r="L948" s="303"/>
      <c r="M948" s="303">
        <v>157.30000000000001</v>
      </c>
      <c r="N948" s="303"/>
      <c r="O948" s="303"/>
      <c r="P948" s="444"/>
      <c r="Q948" s="303"/>
      <c r="R948" s="303"/>
      <c r="S948" s="444"/>
      <c r="T948" s="303">
        <v>3485</v>
      </c>
      <c r="U948" s="303"/>
      <c r="V948" s="303"/>
      <c r="W948" s="303"/>
      <c r="X948" s="303">
        <v>3537.28</v>
      </c>
      <c r="Y948" s="303"/>
      <c r="Z948" s="303"/>
      <c r="AA948" s="303">
        <v>3654.74</v>
      </c>
      <c r="AB948" s="305">
        <v>1</v>
      </c>
      <c r="AC948" s="305">
        <v>1</v>
      </c>
      <c r="AD948" s="303">
        <v>3.4409999999999998</v>
      </c>
      <c r="AE948" s="303">
        <v>3.0280800000000001</v>
      </c>
      <c r="AF948" s="303">
        <v>157.30000000000001</v>
      </c>
      <c r="AG948" s="303"/>
      <c r="AH948" s="303"/>
      <c r="AI948" s="305"/>
      <c r="AJ948" s="305"/>
    </row>
    <row r="949" spans="1:36" s="9" customFormat="1" ht="12.75" x14ac:dyDescent="0.2">
      <c r="A949" s="306">
        <v>354</v>
      </c>
      <c r="B949" s="307" t="s">
        <v>460</v>
      </c>
      <c r="C949" s="448" t="s">
        <v>1386</v>
      </c>
      <c r="D949" s="448"/>
      <c r="E949" s="448"/>
      <c r="F949" s="448"/>
      <c r="G949" s="448"/>
      <c r="H949" s="448"/>
      <c r="I949" s="448"/>
      <c r="J949" s="311" t="s">
        <v>78</v>
      </c>
      <c r="K949" s="303">
        <v>24.37</v>
      </c>
      <c r="L949" s="303">
        <v>1.98</v>
      </c>
      <c r="M949" s="303">
        <v>123.98</v>
      </c>
      <c r="N949" s="303">
        <v>161.72</v>
      </c>
      <c r="O949" s="303">
        <v>8.4700000000000006</v>
      </c>
      <c r="P949" s="444">
        <v>731.52</v>
      </c>
      <c r="Q949" s="303">
        <v>83.67</v>
      </c>
      <c r="R949" s="303"/>
      <c r="S949" s="444"/>
      <c r="T949" s="303"/>
      <c r="U949" s="303"/>
      <c r="V949" s="303"/>
      <c r="W949" s="303">
        <v>826.13</v>
      </c>
      <c r="X949" s="303">
        <v>818.57</v>
      </c>
      <c r="Y949" s="303">
        <v>845.75</v>
      </c>
      <c r="Z949" s="303">
        <v>0</v>
      </c>
      <c r="AA949" s="303">
        <v>845.75</v>
      </c>
      <c r="AB949" s="305">
        <v>1</v>
      </c>
      <c r="AC949" s="305">
        <v>1</v>
      </c>
      <c r="AD949" s="303">
        <v>1</v>
      </c>
      <c r="AE949" s="303">
        <v>1</v>
      </c>
      <c r="AF949" s="303">
        <v>123.98</v>
      </c>
      <c r="AG949" s="303"/>
      <c r="AH949" s="303"/>
      <c r="AI949" s="305"/>
      <c r="AJ949" s="305"/>
    </row>
    <row r="950" spans="1:36" s="9" customFormat="1" ht="12.75" x14ac:dyDescent="0.2">
      <c r="A950" s="307"/>
      <c r="B950" s="307"/>
      <c r="C950" s="448"/>
      <c r="D950" s="448"/>
      <c r="E950" s="448"/>
      <c r="F950" s="448"/>
      <c r="G950" s="448"/>
      <c r="H950" s="448"/>
      <c r="I950" s="448"/>
      <c r="J950" s="310" t="s">
        <v>1451</v>
      </c>
      <c r="K950" s="303">
        <v>246.08</v>
      </c>
      <c r="L950" s="303"/>
      <c r="M950" s="303">
        <v>9.85</v>
      </c>
      <c r="N950" s="303">
        <v>171.99</v>
      </c>
      <c r="O950" s="303">
        <v>7.45</v>
      </c>
      <c r="P950" s="444"/>
      <c r="Q950" s="303"/>
      <c r="R950" s="303"/>
      <c r="S950" s="444"/>
      <c r="T950" s="303">
        <v>815.18999999999994</v>
      </c>
      <c r="U950" s="303">
        <v>-1.29</v>
      </c>
      <c r="V950" s="303"/>
      <c r="W950" s="303"/>
      <c r="X950" s="303">
        <v>826.13</v>
      </c>
      <c r="Y950" s="303"/>
      <c r="Z950" s="303"/>
      <c r="AA950" s="303">
        <v>853.56</v>
      </c>
      <c r="AB950" s="305">
        <v>1</v>
      </c>
      <c r="AC950" s="305">
        <v>1</v>
      </c>
      <c r="AD950" s="303">
        <v>3.4409999999999998</v>
      </c>
      <c r="AE950" s="303">
        <v>3.0280800000000001</v>
      </c>
      <c r="AF950" s="303">
        <v>9.85</v>
      </c>
      <c r="AG950" s="303"/>
      <c r="AH950" s="303"/>
      <c r="AI950" s="305"/>
      <c r="AJ950" s="305"/>
    </row>
    <row r="951" spans="1:36" s="9" customFormat="1" ht="12.75" x14ac:dyDescent="0.2">
      <c r="A951" s="443" t="s">
        <v>1387</v>
      </c>
      <c r="B951" s="443"/>
      <c r="C951" s="447" t="s">
        <v>1388</v>
      </c>
      <c r="D951" s="447"/>
      <c r="E951" s="447"/>
      <c r="F951" s="447"/>
      <c r="G951" s="447"/>
      <c r="H951" s="447"/>
      <c r="I951" s="447"/>
      <c r="J951" s="308"/>
      <c r="K951" s="312">
        <v>5.1400000000000006</v>
      </c>
      <c r="L951" s="312">
        <v>23.319999999999997</v>
      </c>
      <c r="M951" s="312">
        <v>2342.0599999999995</v>
      </c>
      <c r="N951" s="312">
        <v>32.49</v>
      </c>
      <c r="O951" s="312">
        <v>1.7600000000000002</v>
      </c>
      <c r="P951" s="312">
        <v>2611.98</v>
      </c>
      <c r="Q951" s="312">
        <v>17.360000000000003</v>
      </c>
      <c r="R951" s="312">
        <v>0</v>
      </c>
      <c r="S951" s="312">
        <v>0</v>
      </c>
      <c r="T951" s="312">
        <v>0</v>
      </c>
      <c r="U951" s="312">
        <v>0</v>
      </c>
      <c r="V951" s="312">
        <v>0</v>
      </c>
      <c r="W951" s="312">
        <v>2668.4900000000002</v>
      </c>
      <c r="X951" s="309">
        <v>2666.92</v>
      </c>
      <c r="Y951" s="309">
        <v>2755.4799999999996</v>
      </c>
      <c r="Z951" s="309">
        <v>0</v>
      </c>
      <c r="AA951" s="304">
        <v>2755.4799999999996</v>
      </c>
      <c r="AB951" s="304"/>
      <c r="AC951" s="304"/>
      <c r="AD951" s="312"/>
      <c r="AE951" s="312"/>
      <c r="AF951" s="312">
        <v>2342.0599999999995</v>
      </c>
      <c r="AG951" s="312">
        <v>0</v>
      </c>
      <c r="AH951" s="312">
        <v>0</v>
      </c>
      <c r="AI951" s="304"/>
      <c r="AJ951" s="304"/>
    </row>
    <row r="952" spans="1:36" s="9" customFormat="1" ht="12.75" x14ac:dyDescent="0.2">
      <c r="A952" s="443"/>
      <c r="B952" s="443"/>
      <c r="C952" s="447"/>
      <c r="D952" s="447"/>
      <c r="E952" s="447"/>
      <c r="F952" s="447"/>
      <c r="G952" s="447"/>
      <c r="H952" s="447"/>
      <c r="I952" s="447"/>
      <c r="J952" s="308"/>
      <c r="K952" s="312">
        <v>46.45</v>
      </c>
      <c r="L952" s="312">
        <v>4.57</v>
      </c>
      <c r="M952" s="312">
        <v>128.99999999999997</v>
      </c>
      <c r="N952" s="312">
        <v>35.35</v>
      </c>
      <c r="O952" s="312">
        <v>1.55</v>
      </c>
      <c r="P952" s="312"/>
      <c r="Q952" s="312">
        <v>0</v>
      </c>
      <c r="R952" s="312">
        <v>0</v>
      </c>
      <c r="S952" s="312"/>
      <c r="T952" s="312">
        <v>2629.3400000000006</v>
      </c>
      <c r="U952" s="312">
        <v>-0.28000000000000003</v>
      </c>
      <c r="V952" s="312">
        <v>0</v>
      </c>
      <c r="W952" s="312">
        <v>0</v>
      </c>
      <c r="X952" s="309">
        <v>2668.4900000000002</v>
      </c>
      <c r="Y952" s="309">
        <v>1.6199999999999999</v>
      </c>
      <c r="Z952" s="309">
        <v>0</v>
      </c>
      <c r="AA952" s="304">
        <v>2757.1</v>
      </c>
      <c r="AB952" s="304"/>
      <c r="AC952" s="304"/>
      <c r="AD952" s="312"/>
      <c r="AE952" s="312"/>
      <c r="AF952" s="312">
        <v>128.99999999999997</v>
      </c>
      <c r="AG952" s="312">
        <v>0</v>
      </c>
      <c r="AH952" s="312">
        <v>0</v>
      </c>
      <c r="AI952" s="304"/>
      <c r="AJ952" s="304"/>
    </row>
    <row r="953" spans="1:36" s="9" customFormat="1" ht="12.75" x14ac:dyDescent="0.2">
      <c r="A953" s="306">
        <v>404</v>
      </c>
      <c r="B953" s="307" t="s">
        <v>527</v>
      </c>
      <c r="C953" s="448" t="s">
        <v>528</v>
      </c>
      <c r="D953" s="448"/>
      <c r="E953" s="448"/>
      <c r="F953" s="448"/>
      <c r="G953" s="448"/>
      <c r="H953" s="448"/>
      <c r="I953" s="448"/>
      <c r="J953" s="311" t="s">
        <v>178</v>
      </c>
      <c r="K953" s="303"/>
      <c r="L953" s="303"/>
      <c r="M953" s="303">
        <v>873.85</v>
      </c>
      <c r="N953" s="303"/>
      <c r="O953" s="303"/>
      <c r="P953" s="444">
        <v>923.83</v>
      </c>
      <c r="Q953" s="303"/>
      <c r="R953" s="303"/>
      <c r="S953" s="444"/>
      <c r="T953" s="303"/>
      <c r="U953" s="303"/>
      <c r="V953" s="303"/>
      <c r="W953" s="303">
        <v>937.69</v>
      </c>
      <c r="X953" s="303">
        <v>937.69</v>
      </c>
      <c r="Y953" s="303">
        <v>968.83</v>
      </c>
      <c r="Z953" s="303">
        <v>0</v>
      </c>
      <c r="AA953" s="303">
        <v>968.83</v>
      </c>
      <c r="AB953" s="305">
        <v>1</v>
      </c>
      <c r="AC953" s="305">
        <v>1</v>
      </c>
      <c r="AD953" s="303">
        <v>1</v>
      </c>
      <c r="AE953" s="303">
        <v>1</v>
      </c>
      <c r="AF953" s="303">
        <v>873.85</v>
      </c>
      <c r="AG953" s="303"/>
      <c r="AH953" s="303"/>
      <c r="AI953" s="305"/>
      <c r="AJ953" s="305"/>
    </row>
    <row r="954" spans="1:36" s="9" customFormat="1" ht="12.75" x14ac:dyDescent="0.2">
      <c r="A954" s="307"/>
      <c r="B954" s="307"/>
      <c r="C954" s="448"/>
      <c r="D954" s="448"/>
      <c r="E954" s="448"/>
      <c r="F954" s="448"/>
      <c r="G954" s="448"/>
      <c r="H954" s="448"/>
      <c r="I954" s="448"/>
      <c r="J954" s="310" t="s">
        <v>1452</v>
      </c>
      <c r="K954" s="303"/>
      <c r="L954" s="303"/>
      <c r="M954" s="303">
        <v>49.98</v>
      </c>
      <c r="N954" s="303"/>
      <c r="O954" s="303"/>
      <c r="P954" s="444"/>
      <c r="Q954" s="303"/>
      <c r="R954" s="303"/>
      <c r="S954" s="444"/>
      <c r="T954" s="303">
        <v>923.83</v>
      </c>
      <c r="U954" s="303"/>
      <c r="V954" s="303"/>
      <c r="W954" s="303"/>
      <c r="X954" s="303">
        <v>937.69</v>
      </c>
      <c r="Y954" s="303"/>
      <c r="Z954" s="303"/>
      <c r="AA954" s="303">
        <v>968.83</v>
      </c>
      <c r="AB954" s="305">
        <v>1</v>
      </c>
      <c r="AC954" s="305">
        <v>1</v>
      </c>
      <c r="AD954" s="303">
        <v>3.4409999999999998</v>
      </c>
      <c r="AE954" s="303">
        <v>3.0280800000000001</v>
      </c>
      <c r="AF954" s="303">
        <v>49.98</v>
      </c>
      <c r="AG954" s="303"/>
      <c r="AH954" s="303"/>
      <c r="AI954" s="305"/>
      <c r="AJ954" s="305"/>
    </row>
    <row r="955" spans="1:36" s="9" customFormat="1" ht="12.75" x14ac:dyDescent="0.2">
      <c r="A955" s="306">
        <v>405</v>
      </c>
      <c r="B955" s="307" t="s">
        <v>527</v>
      </c>
      <c r="C955" s="448" t="s">
        <v>1389</v>
      </c>
      <c r="D955" s="448"/>
      <c r="E955" s="448"/>
      <c r="F955" s="448"/>
      <c r="G955" s="448"/>
      <c r="H955" s="448"/>
      <c r="I955" s="448"/>
      <c r="J955" s="311" t="s">
        <v>178</v>
      </c>
      <c r="K955" s="303"/>
      <c r="L955" s="303"/>
      <c r="M955" s="303">
        <v>117.69</v>
      </c>
      <c r="N955" s="303"/>
      <c r="O955" s="303"/>
      <c r="P955" s="444">
        <v>124.42</v>
      </c>
      <c r="Q955" s="303"/>
      <c r="R955" s="303"/>
      <c r="S955" s="444"/>
      <c r="T955" s="303"/>
      <c r="U955" s="303"/>
      <c r="V955" s="303"/>
      <c r="W955" s="303">
        <v>126.29</v>
      </c>
      <c r="X955" s="303">
        <v>126.29</v>
      </c>
      <c r="Y955" s="303">
        <v>130.47999999999999</v>
      </c>
      <c r="Z955" s="303">
        <v>0</v>
      </c>
      <c r="AA955" s="303">
        <v>130.47999999999999</v>
      </c>
      <c r="AB955" s="305">
        <v>1</v>
      </c>
      <c r="AC955" s="305">
        <v>1</v>
      </c>
      <c r="AD955" s="303">
        <v>1</v>
      </c>
      <c r="AE955" s="303">
        <v>1</v>
      </c>
      <c r="AF955" s="303">
        <v>117.69</v>
      </c>
      <c r="AG955" s="303"/>
      <c r="AH955" s="303"/>
      <c r="AI955" s="305"/>
      <c r="AJ955" s="305"/>
    </row>
    <row r="956" spans="1:36" s="9" customFormat="1" ht="12.75" x14ac:dyDescent="0.2">
      <c r="A956" s="307"/>
      <c r="B956" s="307"/>
      <c r="C956" s="448"/>
      <c r="D956" s="448"/>
      <c r="E956" s="448"/>
      <c r="F956" s="448"/>
      <c r="G956" s="448"/>
      <c r="H956" s="448"/>
      <c r="I956" s="448"/>
      <c r="J956" s="310" t="s">
        <v>1453</v>
      </c>
      <c r="K956" s="303"/>
      <c r="L956" s="303"/>
      <c r="M956" s="303">
        <v>6.73</v>
      </c>
      <c r="N956" s="303"/>
      <c r="O956" s="303"/>
      <c r="P956" s="444"/>
      <c r="Q956" s="303"/>
      <c r="R956" s="303"/>
      <c r="S956" s="444"/>
      <c r="T956" s="303">
        <v>124.42</v>
      </c>
      <c r="U956" s="303"/>
      <c r="V956" s="303"/>
      <c r="W956" s="303"/>
      <c r="X956" s="303">
        <v>126.29</v>
      </c>
      <c r="Y956" s="303"/>
      <c r="Z956" s="303"/>
      <c r="AA956" s="303">
        <v>130.47999999999999</v>
      </c>
      <c r="AB956" s="305">
        <v>1</v>
      </c>
      <c r="AC956" s="305">
        <v>1</v>
      </c>
      <c r="AD956" s="303">
        <v>3.4409999999999998</v>
      </c>
      <c r="AE956" s="303">
        <v>3.0280800000000001</v>
      </c>
      <c r="AF956" s="303">
        <v>6.73</v>
      </c>
      <c r="AG956" s="303"/>
      <c r="AH956" s="303"/>
      <c r="AI956" s="305"/>
      <c r="AJ956" s="305"/>
    </row>
    <row r="957" spans="1:36" s="9" customFormat="1" ht="12.75" x14ac:dyDescent="0.2">
      <c r="A957" s="306">
        <v>406</v>
      </c>
      <c r="B957" s="307" t="s">
        <v>527</v>
      </c>
      <c r="C957" s="448" t="s">
        <v>1390</v>
      </c>
      <c r="D957" s="448"/>
      <c r="E957" s="448"/>
      <c r="F957" s="448"/>
      <c r="G957" s="448"/>
      <c r="H957" s="448"/>
      <c r="I957" s="448"/>
      <c r="J957" s="311" t="s">
        <v>178</v>
      </c>
      <c r="K957" s="303"/>
      <c r="L957" s="303"/>
      <c r="M957" s="303">
        <v>492.74</v>
      </c>
      <c r="N957" s="303"/>
      <c r="O957" s="303"/>
      <c r="P957" s="444">
        <v>520.91999999999996</v>
      </c>
      <c r="Q957" s="303"/>
      <c r="R957" s="303"/>
      <c r="S957" s="444"/>
      <c r="T957" s="303"/>
      <c r="U957" s="303"/>
      <c r="V957" s="303"/>
      <c r="W957" s="303">
        <v>528.73</v>
      </c>
      <c r="X957" s="303">
        <v>528.73</v>
      </c>
      <c r="Y957" s="303">
        <v>546.29</v>
      </c>
      <c r="Z957" s="303">
        <v>0</v>
      </c>
      <c r="AA957" s="303">
        <v>546.29</v>
      </c>
      <c r="AB957" s="305">
        <v>1</v>
      </c>
      <c r="AC957" s="305">
        <v>1</v>
      </c>
      <c r="AD957" s="303">
        <v>1</v>
      </c>
      <c r="AE957" s="303">
        <v>1</v>
      </c>
      <c r="AF957" s="303">
        <v>492.74</v>
      </c>
      <c r="AG957" s="303"/>
      <c r="AH957" s="303"/>
      <c r="AI957" s="305"/>
      <c r="AJ957" s="305"/>
    </row>
    <row r="958" spans="1:36" s="9" customFormat="1" ht="12.75" x14ac:dyDescent="0.2">
      <c r="A958" s="307"/>
      <c r="B958" s="307"/>
      <c r="C958" s="448"/>
      <c r="D958" s="448"/>
      <c r="E958" s="448"/>
      <c r="F958" s="448"/>
      <c r="G958" s="448"/>
      <c r="H958" s="448"/>
      <c r="I958" s="448"/>
      <c r="J958" s="310" t="s">
        <v>1454</v>
      </c>
      <c r="K958" s="303"/>
      <c r="L958" s="303"/>
      <c r="M958" s="303">
        <v>28.18</v>
      </c>
      <c r="N958" s="303"/>
      <c r="O958" s="303"/>
      <c r="P958" s="444"/>
      <c r="Q958" s="303"/>
      <c r="R958" s="303"/>
      <c r="S958" s="444"/>
      <c r="T958" s="303">
        <v>520.91999999999996</v>
      </c>
      <c r="U958" s="303"/>
      <c r="V958" s="303"/>
      <c r="W958" s="303"/>
      <c r="X958" s="303">
        <v>528.73</v>
      </c>
      <c r="Y958" s="303"/>
      <c r="Z958" s="303"/>
      <c r="AA958" s="303">
        <v>546.29</v>
      </c>
      <c r="AB958" s="305">
        <v>1</v>
      </c>
      <c r="AC958" s="305">
        <v>1</v>
      </c>
      <c r="AD958" s="303">
        <v>3.4409999999999998</v>
      </c>
      <c r="AE958" s="303">
        <v>3.0280800000000001</v>
      </c>
      <c r="AF958" s="303">
        <v>28.18</v>
      </c>
      <c r="AG958" s="303"/>
      <c r="AH958" s="303"/>
      <c r="AI958" s="305"/>
      <c r="AJ958" s="305"/>
    </row>
    <row r="959" spans="1:36" s="9" customFormat="1" ht="12.75" x14ac:dyDescent="0.2">
      <c r="A959" s="306">
        <v>407</v>
      </c>
      <c r="B959" s="307" t="s">
        <v>527</v>
      </c>
      <c r="C959" s="448" t="s">
        <v>1391</v>
      </c>
      <c r="D959" s="448"/>
      <c r="E959" s="448"/>
      <c r="F959" s="448"/>
      <c r="G959" s="448"/>
      <c r="H959" s="448"/>
      <c r="I959" s="448"/>
      <c r="J959" s="311" t="s">
        <v>178</v>
      </c>
      <c r="K959" s="303">
        <v>0.28999999999999998</v>
      </c>
      <c r="L959" s="303">
        <v>0.03</v>
      </c>
      <c r="M959" s="303">
        <v>10.39</v>
      </c>
      <c r="N959" s="303">
        <v>1.87</v>
      </c>
      <c r="O959" s="303">
        <v>0.1</v>
      </c>
      <c r="P959" s="444">
        <v>17.88</v>
      </c>
      <c r="Q959" s="303">
        <v>0.97</v>
      </c>
      <c r="R959" s="303"/>
      <c r="S959" s="444"/>
      <c r="T959" s="303"/>
      <c r="U959" s="303"/>
      <c r="V959" s="303"/>
      <c r="W959" s="303">
        <v>19.11</v>
      </c>
      <c r="X959" s="303">
        <v>19.02</v>
      </c>
      <c r="Y959" s="303">
        <v>19.649999999999999</v>
      </c>
      <c r="Z959" s="303">
        <v>0</v>
      </c>
      <c r="AA959" s="303">
        <v>19.649999999999999</v>
      </c>
      <c r="AB959" s="305">
        <v>1</v>
      </c>
      <c r="AC959" s="305">
        <v>1</v>
      </c>
      <c r="AD959" s="303">
        <v>1</v>
      </c>
      <c r="AE959" s="303">
        <v>1</v>
      </c>
      <c r="AF959" s="303">
        <v>10.39</v>
      </c>
      <c r="AG959" s="303"/>
      <c r="AH959" s="303"/>
      <c r="AI959" s="305"/>
      <c r="AJ959" s="305"/>
    </row>
    <row r="960" spans="1:36" s="9" customFormat="1" ht="12.75" x14ac:dyDescent="0.2">
      <c r="A960" s="307"/>
      <c r="B960" s="307"/>
      <c r="C960" s="448"/>
      <c r="D960" s="448"/>
      <c r="E960" s="448"/>
      <c r="F960" s="448"/>
      <c r="G960" s="448"/>
      <c r="H960" s="448"/>
      <c r="I960" s="448"/>
      <c r="J960" s="310" t="s">
        <v>1455</v>
      </c>
      <c r="K960" s="303">
        <v>2.83</v>
      </c>
      <c r="L960" s="303">
        <v>0.01</v>
      </c>
      <c r="M960" s="303">
        <v>0.59</v>
      </c>
      <c r="N960" s="303">
        <v>1.98</v>
      </c>
      <c r="O960" s="303">
        <v>0.09</v>
      </c>
      <c r="P960" s="444"/>
      <c r="Q960" s="303"/>
      <c r="R960" s="303"/>
      <c r="S960" s="444"/>
      <c r="T960" s="303">
        <v>18.849999999999998</v>
      </c>
      <c r="U960" s="303">
        <v>-0.02</v>
      </c>
      <c r="V960" s="303"/>
      <c r="W960" s="303"/>
      <c r="X960" s="303">
        <v>19.11</v>
      </c>
      <c r="Y960" s="303"/>
      <c r="Z960" s="303"/>
      <c r="AA960" s="303">
        <v>19.739999999999998</v>
      </c>
      <c r="AB960" s="305">
        <v>1</v>
      </c>
      <c r="AC960" s="305">
        <v>1</v>
      </c>
      <c r="AD960" s="303">
        <v>3.4409999999999998</v>
      </c>
      <c r="AE960" s="303">
        <v>3.0280800000000001</v>
      </c>
      <c r="AF960" s="303">
        <v>0.59</v>
      </c>
      <c r="AG960" s="303"/>
      <c r="AH960" s="303"/>
      <c r="AI960" s="305"/>
      <c r="AJ960" s="305"/>
    </row>
    <row r="961" spans="1:36" s="9" customFormat="1" ht="12.75" x14ac:dyDescent="0.2">
      <c r="A961" s="306">
        <v>408</v>
      </c>
      <c r="B961" s="307" t="s">
        <v>527</v>
      </c>
      <c r="C961" s="448" t="s">
        <v>1392</v>
      </c>
      <c r="D961" s="448"/>
      <c r="E961" s="448"/>
      <c r="F961" s="448"/>
      <c r="G961" s="448"/>
      <c r="H961" s="448"/>
      <c r="I961" s="448"/>
      <c r="J961" s="311" t="s">
        <v>178</v>
      </c>
      <c r="K961" s="303">
        <v>0.13</v>
      </c>
      <c r="L961" s="303">
        <v>1.56</v>
      </c>
      <c r="M961" s="303">
        <v>25.61</v>
      </c>
      <c r="N961" s="303">
        <v>0.78</v>
      </c>
      <c r="O961" s="303">
        <v>0.05</v>
      </c>
      <c r="P961" s="444">
        <v>31.51</v>
      </c>
      <c r="Q961" s="303">
        <v>0.47</v>
      </c>
      <c r="R961" s="303"/>
      <c r="S961" s="444"/>
      <c r="T961" s="303"/>
      <c r="U961" s="303"/>
      <c r="V961" s="303"/>
      <c r="W961" s="303">
        <v>32.450000000000003</v>
      </c>
      <c r="X961" s="303">
        <v>32.409999999999997</v>
      </c>
      <c r="Y961" s="303">
        <v>33.49</v>
      </c>
      <c r="Z961" s="303">
        <v>0</v>
      </c>
      <c r="AA961" s="303">
        <v>33.49</v>
      </c>
      <c r="AB961" s="305">
        <v>1</v>
      </c>
      <c r="AC961" s="305">
        <v>1</v>
      </c>
      <c r="AD961" s="303">
        <v>1</v>
      </c>
      <c r="AE961" s="303">
        <v>1</v>
      </c>
      <c r="AF961" s="303">
        <v>25.61</v>
      </c>
      <c r="AG961" s="303"/>
      <c r="AH961" s="303"/>
      <c r="AI961" s="305"/>
      <c r="AJ961" s="305"/>
    </row>
    <row r="962" spans="1:36" s="9" customFormat="1" ht="12.75" x14ac:dyDescent="0.2">
      <c r="A962" s="307"/>
      <c r="B962" s="307"/>
      <c r="C962" s="448"/>
      <c r="D962" s="448"/>
      <c r="E962" s="448"/>
      <c r="F962" s="448"/>
      <c r="G962" s="448"/>
      <c r="H962" s="448"/>
      <c r="I962" s="448"/>
      <c r="J962" s="310" t="s">
        <v>1456</v>
      </c>
      <c r="K962" s="303">
        <v>1.08</v>
      </c>
      <c r="L962" s="303">
        <v>0.28999999999999998</v>
      </c>
      <c r="M962" s="303">
        <v>1.47</v>
      </c>
      <c r="N962" s="303">
        <v>0.92</v>
      </c>
      <c r="O962" s="303">
        <v>0.04</v>
      </c>
      <c r="P962" s="444"/>
      <c r="Q962" s="303"/>
      <c r="R962" s="303"/>
      <c r="S962" s="444"/>
      <c r="T962" s="303">
        <v>31.98</v>
      </c>
      <c r="U962" s="303">
        <v>-0.01</v>
      </c>
      <c r="V962" s="303"/>
      <c r="W962" s="303"/>
      <c r="X962" s="303">
        <v>32.450000000000003</v>
      </c>
      <c r="Y962" s="303"/>
      <c r="Z962" s="303"/>
      <c r="AA962" s="303">
        <v>33.53</v>
      </c>
      <c r="AB962" s="305">
        <v>1</v>
      </c>
      <c r="AC962" s="305">
        <v>1</v>
      </c>
      <c r="AD962" s="303">
        <v>3.4409999999999998</v>
      </c>
      <c r="AE962" s="303">
        <v>3.0280800000000001</v>
      </c>
      <c r="AF962" s="303">
        <v>1.47</v>
      </c>
      <c r="AG962" s="303"/>
      <c r="AH962" s="303"/>
      <c r="AI962" s="305"/>
      <c r="AJ962" s="305"/>
    </row>
    <row r="963" spans="1:36" s="9" customFormat="1" ht="12.75" x14ac:dyDescent="0.2">
      <c r="A963" s="306">
        <v>409</v>
      </c>
      <c r="B963" s="307" t="s">
        <v>527</v>
      </c>
      <c r="C963" s="448" t="s">
        <v>1393</v>
      </c>
      <c r="D963" s="448"/>
      <c r="E963" s="448"/>
      <c r="F963" s="448"/>
      <c r="G963" s="448"/>
      <c r="H963" s="448"/>
      <c r="I963" s="448"/>
      <c r="J963" s="311" t="s">
        <v>178</v>
      </c>
      <c r="K963" s="303">
        <v>0.21</v>
      </c>
      <c r="L963" s="303">
        <v>0.54</v>
      </c>
      <c r="M963" s="303">
        <v>14.16</v>
      </c>
      <c r="N963" s="303">
        <v>1.41</v>
      </c>
      <c r="O963" s="303">
        <v>7.0000000000000007E-2</v>
      </c>
      <c r="P963" s="444">
        <v>20.64</v>
      </c>
      <c r="Q963" s="303">
        <v>0.73</v>
      </c>
      <c r="R963" s="303"/>
      <c r="S963" s="444"/>
      <c r="T963" s="303"/>
      <c r="U963" s="303"/>
      <c r="V963" s="303"/>
      <c r="W963" s="303">
        <v>21.68</v>
      </c>
      <c r="X963" s="303">
        <v>21.61</v>
      </c>
      <c r="Y963" s="303">
        <v>22.33</v>
      </c>
      <c r="Z963" s="303">
        <v>0</v>
      </c>
      <c r="AA963" s="303">
        <v>22.33</v>
      </c>
      <c r="AB963" s="305">
        <v>1</v>
      </c>
      <c r="AC963" s="305">
        <v>1</v>
      </c>
      <c r="AD963" s="303">
        <v>1</v>
      </c>
      <c r="AE963" s="303">
        <v>1</v>
      </c>
      <c r="AF963" s="303">
        <v>14.16</v>
      </c>
      <c r="AG963" s="303"/>
      <c r="AH963" s="303"/>
      <c r="AI963" s="305"/>
      <c r="AJ963" s="305"/>
    </row>
    <row r="964" spans="1:36" s="9" customFormat="1" ht="12.75" x14ac:dyDescent="0.2">
      <c r="A964" s="307"/>
      <c r="B964" s="307"/>
      <c r="C964" s="448"/>
      <c r="D964" s="448"/>
      <c r="E964" s="448"/>
      <c r="F964" s="448"/>
      <c r="G964" s="448"/>
      <c r="H964" s="448"/>
      <c r="I964" s="448"/>
      <c r="J964" s="310" t="s">
        <v>1457</v>
      </c>
      <c r="K964" s="303">
        <v>2.06</v>
      </c>
      <c r="L964" s="303">
        <v>0.09</v>
      </c>
      <c r="M964" s="303">
        <v>0.83</v>
      </c>
      <c r="N964" s="303">
        <v>1.5</v>
      </c>
      <c r="O964" s="303">
        <v>7.0000000000000007E-2</v>
      </c>
      <c r="P964" s="444"/>
      <c r="Q964" s="303"/>
      <c r="R964" s="303"/>
      <c r="S964" s="444"/>
      <c r="T964" s="303">
        <v>21.37</v>
      </c>
      <c r="U964" s="303">
        <v>-0.01</v>
      </c>
      <c r="V964" s="303"/>
      <c r="W964" s="303"/>
      <c r="X964" s="303">
        <v>21.68</v>
      </c>
      <c r="Y964" s="303"/>
      <c r="Z964" s="303"/>
      <c r="AA964" s="303">
        <v>22.4</v>
      </c>
      <c r="AB964" s="305">
        <v>1</v>
      </c>
      <c r="AC964" s="305">
        <v>1</v>
      </c>
      <c r="AD964" s="303">
        <v>3.4409999999999998</v>
      </c>
      <c r="AE964" s="303">
        <v>3.0280800000000001</v>
      </c>
      <c r="AF964" s="303">
        <v>0.83</v>
      </c>
      <c r="AG964" s="303"/>
      <c r="AH964" s="303"/>
      <c r="AI964" s="305"/>
      <c r="AJ964" s="305"/>
    </row>
    <row r="965" spans="1:36" s="9" customFormat="1" ht="12.75" x14ac:dyDescent="0.2">
      <c r="A965" s="306">
        <v>410</v>
      </c>
      <c r="B965" s="307" t="s">
        <v>527</v>
      </c>
      <c r="C965" s="448" t="s">
        <v>528</v>
      </c>
      <c r="D965" s="448"/>
      <c r="E965" s="448"/>
      <c r="F965" s="448"/>
      <c r="G965" s="448"/>
      <c r="H965" s="448"/>
      <c r="I965" s="448"/>
      <c r="J965" s="311" t="s">
        <v>178</v>
      </c>
      <c r="K965" s="303"/>
      <c r="L965" s="303"/>
      <c r="M965" s="303">
        <v>-1121.6400000000001</v>
      </c>
      <c r="N965" s="303"/>
      <c r="O965" s="303"/>
      <c r="P965" s="444">
        <v>-1185.8</v>
      </c>
      <c r="Q965" s="303"/>
      <c r="R965" s="303"/>
      <c r="S965" s="444"/>
      <c r="T965" s="303"/>
      <c r="U965" s="303"/>
      <c r="V965" s="303"/>
      <c r="W965" s="303">
        <v>-1203.5899999999999</v>
      </c>
      <c r="X965" s="303">
        <v>-1203.5899999999999</v>
      </c>
      <c r="Y965" s="303">
        <v>-1243.56</v>
      </c>
      <c r="Z965" s="303">
        <v>0</v>
      </c>
      <c r="AA965" s="303">
        <v>-1243.56</v>
      </c>
      <c r="AB965" s="305">
        <v>1</v>
      </c>
      <c r="AC965" s="305">
        <v>1</v>
      </c>
      <c r="AD965" s="303">
        <v>1</v>
      </c>
      <c r="AE965" s="303">
        <v>1</v>
      </c>
      <c r="AF965" s="303">
        <v>-1121.6400000000001</v>
      </c>
      <c r="AG965" s="303"/>
      <c r="AH965" s="303"/>
      <c r="AI965" s="305"/>
      <c r="AJ965" s="305"/>
    </row>
    <row r="966" spans="1:36" s="9" customFormat="1" ht="12.75" x14ac:dyDescent="0.2">
      <c r="A966" s="307"/>
      <c r="B966" s="307"/>
      <c r="C966" s="448"/>
      <c r="D966" s="448"/>
      <c r="E966" s="448"/>
      <c r="F966" s="448"/>
      <c r="G966" s="448"/>
      <c r="H966" s="448"/>
      <c r="I966" s="448"/>
      <c r="J966" s="310" t="s">
        <v>1458</v>
      </c>
      <c r="K966" s="303"/>
      <c r="L966" s="303"/>
      <c r="M966" s="303">
        <v>-64.16</v>
      </c>
      <c r="N966" s="303"/>
      <c r="O966" s="303"/>
      <c r="P966" s="444"/>
      <c r="Q966" s="303"/>
      <c r="R966" s="303"/>
      <c r="S966" s="444"/>
      <c r="T966" s="303">
        <v>-1185.8</v>
      </c>
      <c r="U966" s="303"/>
      <c r="V966" s="303"/>
      <c r="W966" s="303"/>
      <c r="X966" s="303">
        <v>-1203.5899999999999</v>
      </c>
      <c r="Y966" s="303"/>
      <c r="Z966" s="303"/>
      <c r="AA966" s="303">
        <v>-1243.56</v>
      </c>
      <c r="AB966" s="305">
        <v>1</v>
      </c>
      <c r="AC966" s="305">
        <v>1</v>
      </c>
      <c r="AD966" s="303">
        <v>3.4409999999999998</v>
      </c>
      <c r="AE966" s="303">
        <v>3.0280800000000001</v>
      </c>
      <c r="AF966" s="303">
        <v>-64.16</v>
      </c>
      <c r="AG966" s="303"/>
      <c r="AH966" s="303"/>
      <c r="AI966" s="305"/>
      <c r="AJ966" s="305"/>
    </row>
    <row r="967" spans="1:36" s="9" customFormat="1" ht="12.75" x14ac:dyDescent="0.2">
      <c r="A967" s="306">
        <v>411</v>
      </c>
      <c r="B967" s="307" t="s">
        <v>527</v>
      </c>
      <c r="C967" s="448" t="s">
        <v>1389</v>
      </c>
      <c r="D967" s="448"/>
      <c r="E967" s="448"/>
      <c r="F967" s="448"/>
      <c r="G967" s="448"/>
      <c r="H967" s="448"/>
      <c r="I967" s="448"/>
      <c r="J967" s="311" t="s">
        <v>178</v>
      </c>
      <c r="K967" s="303"/>
      <c r="L967" s="303"/>
      <c r="M967" s="303">
        <v>184.33</v>
      </c>
      <c r="N967" s="303"/>
      <c r="O967" s="303"/>
      <c r="P967" s="444">
        <v>194.87</v>
      </c>
      <c r="Q967" s="303"/>
      <c r="R967" s="303"/>
      <c r="S967" s="444"/>
      <c r="T967" s="303"/>
      <c r="U967" s="303"/>
      <c r="V967" s="303"/>
      <c r="W967" s="303">
        <v>197.79</v>
      </c>
      <c r="X967" s="303">
        <v>197.79</v>
      </c>
      <c r="Y967" s="303">
        <v>204.36</v>
      </c>
      <c r="Z967" s="303">
        <v>0</v>
      </c>
      <c r="AA967" s="303">
        <v>204.36</v>
      </c>
      <c r="AB967" s="305">
        <v>1</v>
      </c>
      <c r="AC967" s="305">
        <v>1</v>
      </c>
      <c r="AD967" s="303">
        <v>1</v>
      </c>
      <c r="AE967" s="303">
        <v>1</v>
      </c>
      <c r="AF967" s="303">
        <v>184.33</v>
      </c>
      <c r="AG967" s="303"/>
      <c r="AH967" s="303"/>
      <c r="AI967" s="305"/>
      <c r="AJ967" s="305"/>
    </row>
    <row r="968" spans="1:36" s="9" customFormat="1" ht="12.75" x14ac:dyDescent="0.2">
      <c r="A968" s="307"/>
      <c r="B968" s="307"/>
      <c r="C968" s="448"/>
      <c r="D968" s="448"/>
      <c r="E968" s="448"/>
      <c r="F968" s="448"/>
      <c r="G968" s="448"/>
      <c r="H968" s="448"/>
      <c r="I968" s="448"/>
      <c r="J968" s="310" t="s">
        <v>1459</v>
      </c>
      <c r="K968" s="303"/>
      <c r="L968" s="303"/>
      <c r="M968" s="303">
        <v>10.54</v>
      </c>
      <c r="N968" s="303"/>
      <c r="O968" s="303"/>
      <c r="P968" s="444"/>
      <c r="Q968" s="303"/>
      <c r="R968" s="303"/>
      <c r="S968" s="444"/>
      <c r="T968" s="303">
        <v>194.87</v>
      </c>
      <c r="U968" s="303"/>
      <c r="V968" s="303"/>
      <c r="W968" s="303"/>
      <c r="X968" s="303">
        <v>197.79</v>
      </c>
      <c r="Y968" s="303"/>
      <c r="Z968" s="303"/>
      <c r="AA968" s="303">
        <v>204.36</v>
      </c>
      <c r="AB968" s="305">
        <v>1</v>
      </c>
      <c r="AC968" s="305">
        <v>1</v>
      </c>
      <c r="AD968" s="303">
        <v>3.4409999999999998</v>
      </c>
      <c r="AE968" s="303">
        <v>3.0280800000000001</v>
      </c>
      <c r="AF968" s="303">
        <v>10.54</v>
      </c>
      <c r="AG968" s="303"/>
      <c r="AH968" s="303"/>
      <c r="AI968" s="305"/>
      <c r="AJ968" s="305"/>
    </row>
    <row r="969" spans="1:36" s="9" customFormat="1" ht="12.75" x14ac:dyDescent="0.2">
      <c r="A969" s="306">
        <v>412</v>
      </c>
      <c r="B969" s="307" t="s">
        <v>527</v>
      </c>
      <c r="C969" s="448" t="s">
        <v>1390</v>
      </c>
      <c r="D969" s="448"/>
      <c r="E969" s="448"/>
      <c r="F969" s="448"/>
      <c r="G969" s="448"/>
      <c r="H969" s="448"/>
      <c r="I969" s="448"/>
      <c r="J969" s="311" t="s">
        <v>178</v>
      </c>
      <c r="K969" s="303"/>
      <c r="L969" s="303"/>
      <c r="M969" s="303">
        <v>505.57</v>
      </c>
      <c r="N969" s="303"/>
      <c r="O969" s="303"/>
      <c r="P969" s="444">
        <v>534.49</v>
      </c>
      <c r="Q969" s="303"/>
      <c r="R969" s="303"/>
      <c r="S969" s="444"/>
      <c r="T969" s="303"/>
      <c r="U969" s="303"/>
      <c r="V969" s="303"/>
      <c r="W969" s="303">
        <v>542.51</v>
      </c>
      <c r="X969" s="303">
        <v>542.51</v>
      </c>
      <c r="Y969" s="303">
        <v>560.52</v>
      </c>
      <c r="Z969" s="303">
        <v>0</v>
      </c>
      <c r="AA969" s="303">
        <v>560.52</v>
      </c>
      <c r="AB969" s="305">
        <v>1</v>
      </c>
      <c r="AC969" s="305">
        <v>1</v>
      </c>
      <c r="AD969" s="303">
        <v>1</v>
      </c>
      <c r="AE969" s="303">
        <v>1</v>
      </c>
      <c r="AF969" s="303">
        <v>505.57</v>
      </c>
      <c r="AG969" s="303"/>
      <c r="AH969" s="303"/>
      <c r="AI969" s="305"/>
      <c r="AJ969" s="305"/>
    </row>
    <row r="970" spans="1:36" s="9" customFormat="1" ht="12.75" x14ac:dyDescent="0.2">
      <c r="A970" s="307"/>
      <c r="B970" s="307"/>
      <c r="C970" s="448"/>
      <c r="D970" s="448"/>
      <c r="E970" s="448"/>
      <c r="F970" s="448"/>
      <c r="G970" s="448"/>
      <c r="H970" s="448"/>
      <c r="I970" s="448"/>
      <c r="J970" s="310" t="s">
        <v>1460</v>
      </c>
      <c r="K970" s="303"/>
      <c r="L970" s="303"/>
      <c r="M970" s="303">
        <v>28.92</v>
      </c>
      <c r="N970" s="303"/>
      <c r="O970" s="303"/>
      <c r="P970" s="444"/>
      <c r="Q970" s="303"/>
      <c r="R970" s="303"/>
      <c r="S970" s="444"/>
      <c r="T970" s="303">
        <v>534.49</v>
      </c>
      <c r="U970" s="303"/>
      <c r="V970" s="303"/>
      <c r="W970" s="303"/>
      <c r="X970" s="303">
        <v>542.51</v>
      </c>
      <c r="Y970" s="303"/>
      <c r="Z970" s="303"/>
      <c r="AA970" s="303">
        <v>560.52</v>
      </c>
      <c r="AB970" s="305">
        <v>1</v>
      </c>
      <c r="AC970" s="305">
        <v>1</v>
      </c>
      <c r="AD970" s="303">
        <v>3.4409999999999998</v>
      </c>
      <c r="AE970" s="303">
        <v>3.0280800000000001</v>
      </c>
      <c r="AF970" s="303">
        <v>28.92</v>
      </c>
      <c r="AG970" s="303"/>
      <c r="AH970" s="303"/>
      <c r="AI970" s="305"/>
      <c r="AJ970" s="305"/>
    </row>
    <row r="971" spans="1:36" s="9" customFormat="1" ht="12.75" x14ac:dyDescent="0.2">
      <c r="A971" s="306">
        <v>413</v>
      </c>
      <c r="B971" s="307" t="s">
        <v>527</v>
      </c>
      <c r="C971" s="448" t="s">
        <v>1391</v>
      </c>
      <c r="D971" s="448"/>
      <c r="E971" s="448"/>
      <c r="F971" s="448"/>
      <c r="G971" s="448"/>
      <c r="H971" s="448"/>
      <c r="I971" s="448"/>
      <c r="J971" s="311" t="s">
        <v>178</v>
      </c>
      <c r="K971" s="303">
        <v>1.55</v>
      </c>
      <c r="L971" s="303">
        <v>0.14000000000000001</v>
      </c>
      <c r="M971" s="303">
        <v>55.55</v>
      </c>
      <c r="N971" s="303">
        <v>10</v>
      </c>
      <c r="O971" s="303">
        <v>0.52</v>
      </c>
      <c r="P971" s="444">
        <v>95.64</v>
      </c>
      <c r="Q971" s="303">
        <v>5.17</v>
      </c>
      <c r="R971" s="303"/>
      <c r="S971" s="444"/>
      <c r="T971" s="303"/>
      <c r="U971" s="303"/>
      <c r="V971" s="303"/>
      <c r="W971" s="303">
        <v>102.24</v>
      </c>
      <c r="X971" s="303">
        <v>101.78</v>
      </c>
      <c r="Y971" s="303">
        <v>105.16</v>
      </c>
      <c r="Z971" s="303">
        <v>0</v>
      </c>
      <c r="AA971" s="303">
        <v>105.16</v>
      </c>
      <c r="AB971" s="305">
        <v>1</v>
      </c>
      <c r="AC971" s="305">
        <v>1</v>
      </c>
      <c r="AD971" s="303">
        <v>1</v>
      </c>
      <c r="AE971" s="303">
        <v>1</v>
      </c>
      <c r="AF971" s="303">
        <v>55.55</v>
      </c>
      <c r="AG971" s="303"/>
      <c r="AH971" s="303"/>
      <c r="AI971" s="305"/>
      <c r="AJ971" s="305"/>
    </row>
    <row r="972" spans="1:36" s="9" customFormat="1" ht="12.75" x14ac:dyDescent="0.2">
      <c r="A972" s="307"/>
      <c r="B972" s="307"/>
      <c r="C972" s="448"/>
      <c r="D972" s="448"/>
      <c r="E972" s="448"/>
      <c r="F972" s="448"/>
      <c r="G972" s="448"/>
      <c r="H972" s="448"/>
      <c r="I972" s="448"/>
      <c r="J972" s="310" t="s">
        <v>1461</v>
      </c>
      <c r="K972" s="303">
        <v>15.16</v>
      </c>
      <c r="L972" s="303">
        <v>0.05</v>
      </c>
      <c r="M972" s="303">
        <v>3.18</v>
      </c>
      <c r="N972" s="303">
        <v>10.63</v>
      </c>
      <c r="O972" s="303">
        <v>0.46</v>
      </c>
      <c r="P972" s="444"/>
      <c r="Q972" s="303"/>
      <c r="R972" s="303"/>
      <c r="S972" s="444"/>
      <c r="T972" s="303">
        <v>100.81</v>
      </c>
      <c r="U972" s="303">
        <v>-0.08</v>
      </c>
      <c r="V972" s="303"/>
      <c r="W972" s="303"/>
      <c r="X972" s="303">
        <v>102.24</v>
      </c>
      <c r="Y972" s="303"/>
      <c r="Z972" s="303"/>
      <c r="AA972" s="303">
        <v>105.64</v>
      </c>
      <c r="AB972" s="305">
        <v>1</v>
      </c>
      <c r="AC972" s="305">
        <v>1</v>
      </c>
      <c r="AD972" s="303">
        <v>3.4409999999999998</v>
      </c>
      <c r="AE972" s="303">
        <v>3.0280800000000001</v>
      </c>
      <c r="AF972" s="303">
        <v>3.18</v>
      </c>
      <c r="AG972" s="303"/>
      <c r="AH972" s="303"/>
      <c r="AI972" s="305"/>
      <c r="AJ972" s="305"/>
    </row>
    <row r="973" spans="1:36" s="9" customFormat="1" ht="12.75" x14ac:dyDescent="0.2">
      <c r="A973" s="306">
        <v>414</v>
      </c>
      <c r="B973" s="307" t="s">
        <v>527</v>
      </c>
      <c r="C973" s="448" t="s">
        <v>1395</v>
      </c>
      <c r="D973" s="448"/>
      <c r="E973" s="448"/>
      <c r="F973" s="448"/>
      <c r="G973" s="448"/>
      <c r="H973" s="448"/>
      <c r="I973" s="448"/>
      <c r="J973" s="311" t="s">
        <v>156</v>
      </c>
      <c r="K973" s="303">
        <v>0.15</v>
      </c>
      <c r="L973" s="303">
        <v>2.35</v>
      </c>
      <c r="M973" s="303">
        <v>-257.48</v>
      </c>
      <c r="N973" s="303">
        <v>1</v>
      </c>
      <c r="O973" s="303">
        <v>0.05</v>
      </c>
      <c r="P973" s="444">
        <v>-275.3</v>
      </c>
      <c r="Q973" s="303">
        <v>0.52</v>
      </c>
      <c r="R973" s="303"/>
      <c r="S973" s="444"/>
      <c r="T973" s="303"/>
      <c r="U973" s="303"/>
      <c r="V973" s="303"/>
      <c r="W973" s="303">
        <v>-278.91000000000003</v>
      </c>
      <c r="X973" s="303">
        <v>-278.95999999999998</v>
      </c>
      <c r="Y973" s="303">
        <v>-288.22000000000003</v>
      </c>
      <c r="Z973" s="303">
        <v>0</v>
      </c>
      <c r="AA973" s="303">
        <v>-288.22000000000003</v>
      </c>
      <c r="AB973" s="305">
        <v>1</v>
      </c>
      <c r="AC973" s="305">
        <v>1</v>
      </c>
      <c r="AD973" s="303">
        <v>1</v>
      </c>
      <c r="AE973" s="303">
        <v>1</v>
      </c>
      <c r="AF973" s="303">
        <v>-257.48</v>
      </c>
      <c r="AG973" s="303"/>
      <c r="AH973" s="303"/>
      <c r="AI973" s="305"/>
      <c r="AJ973" s="305"/>
    </row>
    <row r="974" spans="1:36" s="9" customFormat="1" ht="12.75" x14ac:dyDescent="0.2">
      <c r="A974" s="307"/>
      <c r="B974" s="307"/>
      <c r="C974" s="448"/>
      <c r="D974" s="448"/>
      <c r="E974" s="448"/>
      <c r="F974" s="448"/>
      <c r="G974" s="448"/>
      <c r="H974" s="448"/>
      <c r="I974" s="448"/>
      <c r="J974" s="310" t="s">
        <v>1462</v>
      </c>
      <c r="K974" s="303">
        <v>0.96</v>
      </c>
      <c r="L974" s="303">
        <v>0.56000000000000005</v>
      </c>
      <c r="M974" s="303">
        <v>-23.29</v>
      </c>
      <c r="N974" s="303">
        <v>1.06</v>
      </c>
      <c r="O974" s="303">
        <v>0.05</v>
      </c>
      <c r="P974" s="444"/>
      <c r="Q974" s="303"/>
      <c r="R974" s="303"/>
      <c r="S974" s="444"/>
      <c r="T974" s="303">
        <v>-274.78000000000003</v>
      </c>
      <c r="U974" s="303">
        <v>-0.01</v>
      </c>
      <c r="V974" s="303"/>
      <c r="W974" s="303"/>
      <c r="X974" s="303">
        <v>-278.91000000000003</v>
      </c>
      <c r="Y974" s="303"/>
      <c r="Z974" s="303"/>
      <c r="AA974" s="303">
        <v>-288.17</v>
      </c>
      <c r="AB974" s="305">
        <v>1</v>
      </c>
      <c r="AC974" s="305">
        <v>1</v>
      </c>
      <c r="AD974" s="303">
        <v>3.4409999999999998</v>
      </c>
      <c r="AE974" s="303">
        <v>3.0280800000000001</v>
      </c>
      <c r="AF974" s="303">
        <v>-23.29</v>
      </c>
      <c r="AG974" s="303"/>
      <c r="AH974" s="303"/>
      <c r="AI974" s="305"/>
      <c r="AJ974" s="305"/>
    </row>
    <row r="975" spans="1:36" s="9" customFormat="1" ht="12.75" x14ac:dyDescent="0.2">
      <c r="A975" s="306">
        <v>415</v>
      </c>
      <c r="B975" s="307" t="s">
        <v>527</v>
      </c>
      <c r="C975" s="448" t="s">
        <v>1396</v>
      </c>
      <c r="D975" s="448"/>
      <c r="E975" s="448"/>
      <c r="F975" s="448"/>
      <c r="G975" s="448"/>
      <c r="H975" s="448"/>
      <c r="I975" s="448"/>
      <c r="J975" s="311" t="s">
        <v>102</v>
      </c>
      <c r="K975" s="303">
        <v>1.59</v>
      </c>
      <c r="L975" s="303">
        <v>4.78</v>
      </c>
      <c r="M975" s="303">
        <v>156.58000000000001</v>
      </c>
      <c r="N975" s="303">
        <v>9.81</v>
      </c>
      <c r="O975" s="303">
        <v>0.51</v>
      </c>
      <c r="P975" s="444">
        <v>208.88</v>
      </c>
      <c r="Q975" s="303">
        <v>5.07</v>
      </c>
      <c r="R975" s="303"/>
      <c r="S975" s="444"/>
      <c r="T975" s="303"/>
      <c r="U975" s="303"/>
      <c r="V975" s="303"/>
      <c r="W975" s="303">
        <v>217.08</v>
      </c>
      <c r="X975" s="303">
        <v>216.62</v>
      </c>
      <c r="Y975" s="303">
        <v>223.81</v>
      </c>
      <c r="Z975" s="303">
        <v>0</v>
      </c>
      <c r="AA975" s="303">
        <v>223.81</v>
      </c>
      <c r="AB975" s="305">
        <v>1</v>
      </c>
      <c r="AC975" s="305">
        <v>1</v>
      </c>
      <c r="AD975" s="303">
        <v>1</v>
      </c>
      <c r="AE975" s="303">
        <v>1</v>
      </c>
      <c r="AF975" s="303">
        <v>156.58000000000001</v>
      </c>
      <c r="AG975" s="303"/>
      <c r="AH975" s="303"/>
      <c r="AI975" s="305"/>
      <c r="AJ975" s="305"/>
    </row>
    <row r="976" spans="1:36" s="9" customFormat="1" ht="12.75" x14ac:dyDescent="0.2">
      <c r="A976" s="307"/>
      <c r="B976" s="307"/>
      <c r="C976" s="448"/>
      <c r="D976" s="448"/>
      <c r="E976" s="448"/>
      <c r="F976" s="448"/>
      <c r="G976" s="448"/>
      <c r="H976" s="448"/>
      <c r="I976" s="448"/>
      <c r="J976" s="310" t="s">
        <v>237</v>
      </c>
      <c r="K976" s="303">
        <v>13.88</v>
      </c>
      <c r="L976" s="303">
        <v>1.04</v>
      </c>
      <c r="M976" s="303">
        <v>12.44</v>
      </c>
      <c r="N976" s="303">
        <v>10.43</v>
      </c>
      <c r="O976" s="303">
        <v>0.45</v>
      </c>
      <c r="P976" s="444"/>
      <c r="Q976" s="303"/>
      <c r="R976" s="303"/>
      <c r="S976" s="444"/>
      <c r="T976" s="303">
        <v>213.95</v>
      </c>
      <c r="U976" s="303">
        <v>-0.08</v>
      </c>
      <c r="V976" s="303"/>
      <c r="W976" s="303"/>
      <c r="X976" s="303">
        <v>217.08</v>
      </c>
      <c r="Y976" s="303"/>
      <c r="Z976" s="303"/>
      <c r="AA976" s="303">
        <v>224.29</v>
      </c>
      <c r="AB976" s="305">
        <v>1</v>
      </c>
      <c r="AC976" s="305">
        <v>1</v>
      </c>
      <c r="AD976" s="303">
        <v>3.4409999999999998</v>
      </c>
      <c r="AE976" s="303">
        <v>3.0280800000000001</v>
      </c>
      <c r="AF976" s="303">
        <v>12.44</v>
      </c>
      <c r="AG976" s="303"/>
      <c r="AH976" s="303"/>
      <c r="AI976" s="305"/>
      <c r="AJ976" s="305"/>
    </row>
    <row r="977" spans="1:36" s="9" customFormat="1" ht="12.75" x14ac:dyDescent="0.2">
      <c r="A977" s="306">
        <v>416</v>
      </c>
      <c r="B977" s="307" t="s">
        <v>527</v>
      </c>
      <c r="C977" s="448" t="s">
        <v>1392</v>
      </c>
      <c r="D977" s="448"/>
      <c r="E977" s="448"/>
      <c r="F977" s="448"/>
      <c r="G977" s="448"/>
      <c r="H977" s="448"/>
      <c r="I977" s="448"/>
      <c r="J977" s="311" t="s">
        <v>178</v>
      </c>
      <c r="K977" s="303">
        <v>1.04</v>
      </c>
      <c r="L977" s="303">
        <v>12.46</v>
      </c>
      <c r="M977" s="303">
        <v>205.13</v>
      </c>
      <c r="N977" s="303">
        <v>6.23</v>
      </c>
      <c r="O977" s="303">
        <v>0.38</v>
      </c>
      <c r="P977" s="444">
        <v>252.26</v>
      </c>
      <c r="Q977" s="303">
        <v>3.71</v>
      </c>
      <c r="R977" s="303"/>
      <c r="S977" s="444"/>
      <c r="T977" s="303"/>
      <c r="U977" s="303"/>
      <c r="V977" s="303"/>
      <c r="W977" s="303">
        <v>259.75</v>
      </c>
      <c r="X977" s="303">
        <v>259.41000000000003</v>
      </c>
      <c r="Y977" s="303">
        <v>268.02</v>
      </c>
      <c r="Z977" s="303">
        <v>0</v>
      </c>
      <c r="AA977" s="303">
        <v>268.02</v>
      </c>
      <c r="AB977" s="305">
        <v>1</v>
      </c>
      <c r="AC977" s="305">
        <v>1</v>
      </c>
      <c r="AD977" s="303">
        <v>1</v>
      </c>
      <c r="AE977" s="303">
        <v>1</v>
      </c>
      <c r="AF977" s="303">
        <v>205.13</v>
      </c>
      <c r="AG977" s="303"/>
      <c r="AH977" s="303"/>
      <c r="AI977" s="305"/>
      <c r="AJ977" s="305"/>
    </row>
    <row r="978" spans="1:36" s="9" customFormat="1" ht="12.75" x14ac:dyDescent="0.2">
      <c r="A978" s="307"/>
      <c r="B978" s="307"/>
      <c r="C978" s="448"/>
      <c r="D978" s="448"/>
      <c r="E978" s="448"/>
      <c r="F978" s="448"/>
      <c r="G978" s="448"/>
      <c r="H978" s="448"/>
      <c r="I978" s="448"/>
      <c r="J978" s="310" t="s">
        <v>1463</v>
      </c>
      <c r="K978" s="303">
        <v>8.61</v>
      </c>
      <c r="L978" s="303">
        <v>2.29</v>
      </c>
      <c r="M978" s="303">
        <v>11.77</v>
      </c>
      <c r="N978" s="303">
        <v>7.35</v>
      </c>
      <c r="O978" s="303">
        <v>0.33</v>
      </c>
      <c r="P978" s="444"/>
      <c r="Q978" s="303"/>
      <c r="R978" s="303"/>
      <c r="S978" s="444"/>
      <c r="T978" s="303">
        <v>255.97</v>
      </c>
      <c r="U978" s="303">
        <v>-0.06</v>
      </c>
      <c r="V978" s="303"/>
      <c r="W978" s="303"/>
      <c r="X978" s="303">
        <v>259.75</v>
      </c>
      <c r="Y978" s="303"/>
      <c r="Z978" s="303"/>
      <c r="AA978" s="303">
        <v>268.37</v>
      </c>
      <c r="AB978" s="305">
        <v>1</v>
      </c>
      <c r="AC978" s="305">
        <v>1</v>
      </c>
      <c r="AD978" s="303">
        <v>3.4409999999999998</v>
      </c>
      <c r="AE978" s="303">
        <v>3.0280800000000001</v>
      </c>
      <c r="AF978" s="303">
        <v>11.77</v>
      </c>
      <c r="AG978" s="303"/>
      <c r="AH978" s="303"/>
      <c r="AI978" s="305"/>
      <c r="AJ978" s="305"/>
    </row>
    <row r="979" spans="1:36" s="9" customFormat="1" ht="12.75" x14ac:dyDescent="0.2">
      <c r="A979" s="306">
        <v>417</v>
      </c>
      <c r="B979" s="307" t="s">
        <v>527</v>
      </c>
      <c r="C979" s="448" t="s">
        <v>1393</v>
      </c>
      <c r="D979" s="448"/>
      <c r="E979" s="448"/>
      <c r="F979" s="448"/>
      <c r="G979" s="448"/>
      <c r="H979" s="448"/>
      <c r="I979" s="448"/>
      <c r="J979" s="311" t="s">
        <v>178</v>
      </c>
      <c r="K979" s="303">
        <v>0.41</v>
      </c>
      <c r="L979" s="303">
        <v>1.08</v>
      </c>
      <c r="M979" s="303">
        <v>28.32</v>
      </c>
      <c r="N979" s="303">
        <v>2.83</v>
      </c>
      <c r="O979" s="303">
        <v>0.15</v>
      </c>
      <c r="P979" s="444">
        <v>41.3</v>
      </c>
      <c r="Q979" s="303">
        <v>1.46</v>
      </c>
      <c r="R979" s="303"/>
      <c r="S979" s="444"/>
      <c r="T979" s="303"/>
      <c r="U979" s="303"/>
      <c r="V979" s="303"/>
      <c r="W979" s="303">
        <v>43.38</v>
      </c>
      <c r="X979" s="303">
        <v>43.25</v>
      </c>
      <c r="Y979" s="303">
        <v>44.69</v>
      </c>
      <c r="Z979" s="303">
        <v>0</v>
      </c>
      <c r="AA979" s="303">
        <v>44.69</v>
      </c>
      <c r="AB979" s="305">
        <v>1</v>
      </c>
      <c r="AC979" s="305">
        <v>1</v>
      </c>
      <c r="AD979" s="303">
        <v>1</v>
      </c>
      <c r="AE979" s="303">
        <v>1</v>
      </c>
      <c r="AF979" s="303">
        <v>28.32</v>
      </c>
      <c r="AG979" s="303"/>
      <c r="AH979" s="303"/>
      <c r="AI979" s="305"/>
      <c r="AJ979" s="305"/>
    </row>
    <row r="980" spans="1:36" s="9" customFormat="1" ht="12.75" x14ac:dyDescent="0.2">
      <c r="A980" s="307"/>
      <c r="B980" s="307"/>
      <c r="C980" s="448"/>
      <c r="D980" s="448"/>
      <c r="E980" s="448"/>
      <c r="F980" s="448"/>
      <c r="G980" s="448"/>
      <c r="H980" s="448"/>
      <c r="I980" s="448"/>
      <c r="J980" s="310" t="s">
        <v>1464</v>
      </c>
      <c r="K980" s="303">
        <v>4.12</v>
      </c>
      <c r="L980" s="303">
        <v>0.18</v>
      </c>
      <c r="M980" s="303">
        <v>1.66</v>
      </c>
      <c r="N980" s="303">
        <v>3.01</v>
      </c>
      <c r="O980" s="303">
        <v>0.13</v>
      </c>
      <c r="P980" s="444"/>
      <c r="Q980" s="303"/>
      <c r="R980" s="303"/>
      <c r="S980" s="444"/>
      <c r="T980" s="303">
        <v>42.76</v>
      </c>
      <c r="U980" s="303">
        <v>-0.02</v>
      </c>
      <c r="V980" s="303"/>
      <c r="W980" s="303"/>
      <c r="X980" s="303">
        <v>43.38</v>
      </c>
      <c r="Y980" s="303"/>
      <c r="Z980" s="303"/>
      <c r="AA980" s="303">
        <v>44.82</v>
      </c>
      <c r="AB980" s="305">
        <v>1</v>
      </c>
      <c r="AC980" s="305">
        <v>1</v>
      </c>
      <c r="AD980" s="303">
        <v>3.4409999999999998</v>
      </c>
      <c r="AE980" s="303">
        <v>3.0280800000000001</v>
      </c>
      <c r="AF980" s="303">
        <v>1.66</v>
      </c>
      <c r="AG980" s="303"/>
      <c r="AH980" s="303"/>
      <c r="AI980" s="305"/>
      <c r="AJ980" s="305"/>
    </row>
    <row r="981" spans="1:36" s="9" customFormat="1" ht="12.75" x14ac:dyDescent="0.2">
      <c r="A981" s="306">
        <v>418</v>
      </c>
      <c r="B981" s="307" t="s">
        <v>527</v>
      </c>
      <c r="C981" s="448" t="s">
        <v>528</v>
      </c>
      <c r="D981" s="448"/>
      <c r="E981" s="448"/>
      <c r="F981" s="448"/>
      <c r="G981" s="448"/>
      <c r="H981" s="448"/>
      <c r="I981" s="448"/>
      <c r="J981" s="311" t="s">
        <v>178</v>
      </c>
      <c r="K981" s="303"/>
      <c r="L981" s="303"/>
      <c r="M981" s="303">
        <v>642.24</v>
      </c>
      <c r="N981" s="303"/>
      <c r="O981" s="303"/>
      <c r="P981" s="444">
        <v>678.98</v>
      </c>
      <c r="Q981" s="303"/>
      <c r="R981" s="303"/>
      <c r="S981" s="444"/>
      <c r="T981" s="303"/>
      <c r="U981" s="303"/>
      <c r="V981" s="303"/>
      <c r="W981" s="303">
        <v>689.16</v>
      </c>
      <c r="X981" s="303">
        <v>689.16</v>
      </c>
      <c r="Y981" s="303">
        <v>712.04</v>
      </c>
      <c r="Z981" s="303">
        <v>0</v>
      </c>
      <c r="AA981" s="303">
        <v>712.04</v>
      </c>
      <c r="AB981" s="305">
        <v>1</v>
      </c>
      <c r="AC981" s="305">
        <v>1</v>
      </c>
      <c r="AD981" s="303">
        <v>1</v>
      </c>
      <c r="AE981" s="303">
        <v>1</v>
      </c>
      <c r="AF981" s="303">
        <v>642.24</v>
      </c>
      <c r="AG981" s="303"/>
      <c r="AH981" s="303"/>
      <c r="AI981" s="305"/>
      <c r="AJ981" s="305"/>
    </row>
    <row r="982" spans="1:36" s="9" customFormat="1" ht="12.75" x14ac:dyDescent="0.2">
      <c r="A982" s="307"/>
      <c r="B982" s="307"/>
      <c r="C982" s="448"/>
      <c r="D982" s="448"/>
      <c r="E982" s="448"/>
      <c r="F982" s="448"/>
      <c r="G982" s="448"/>
      <c r="H982" s="448"/>
      <c r="I982" s="448"/>
      <c r="J982" s="310" t="s">
        <v>1465</v>
      </c>
      <c r="K982" s="303"/>
      <c r="L982" s="303"/>
      <c r="M982" s="303">
        <v>36.74</v>
      </c>
      <c r="N982" s="303"/>
      <c r="O982" s="303"/>
      <c r="P982" s="444"/>
      <c r="Q982" s="303"/>
      <c r="R982" s="303"/>
      <c r="S982" s="444"/>
      <c r="T982" s="303">
        <v>678.98</v>
      </c>
      <c r="U982" s="303"/>
      <c r="V982" s="303"/>
      <c r="W982" s="303"/>
      <c r="X982" s="303">
        <v>689.16</v>
      </c>
      <c r="Y982" s="303"/>
      <c r="Z982" s="303"/>
      <c r="AA982" s="303">
        <v>712.04</v>
      </c>
      <c r="AB982" s="305">
        <v>1</v>
      </c>
      <c r="AC982" s="305">
        <v>1</v>
      </c>
      <c r="AD982" s="303">
        <v>3.4409999999999998</v>
      </c>
      <c r="AE982" s="303">
        <v>3.0280800000000001</v>
      </c>
      <c r="AF982" s="303">
        <v>36.74</v>
      </c>
      <c r="AG982" s="303"/>
      <c r="AH982" s="303"/>
      <c r="AI982" s="305"/>
      <c r="AJ982" s="305"/>
    </row>
    <row r="983" spans="1:36" s="9" customFormat="1" ht="12.75" x14ac:dyDescent="0.2">
      <c r="A983" s="306">
        <v>419</v>
      </c>
      <c r="B983" s="307" t="s">
        <v>527</v>
      </c>
      <c r="C983" s="448" t="s">
        <v>1389</v>
      </c>
      <c r="D983" s="448"/>
      <c r="E983" s="448"/>
      <c r="F983" s="448"/>
      <c r="G983" s="448"/>
      <c r="H983" s="448"/>
      <c r="I983" s="448"/>
      <c r="J983" s="311" t="s">
        <v>178</v>
      </c>
      <c r="K983" s="303"/>
      <c r="L983" s="303"/>
      <c r="M983" s="303">
        <v>5.81</v>
      </c>
      <c r="N983" s="303"/>
      <c r="O983" s="303"/>
      <c r="P983" s="444">
        <v>6.14</v>
      </c>
      <c r="Q983" s="303"/>
      <c r="R983" s="303"/>
      <c r="S983" s="444"/>
      <c r="T983" s="303"/>
      <c r="U983" s="303"/>
      <c r="V983" s="303"/>
      <c r="W983" s="303">
        <v>6.23</v>
      </c>
      <c r="X983" s="303">
        <v>6.23</v>
      </c>
      <c r="Y983" s="303">
        <v>6.44</v>
      </c>
      <c r="Z983" s="303">
        <v>0</v>
      </c>
      <c r="AA983" s="303">
        <v>6.44</v>
      </c>
      <c r="AB983" s="305">
        <v>1</v>
      </c>
      <c r="AC983" s="305">
        <v>1</v>
      </c>
      <c r="AD983" s="303">
        <v>1</v>
      </c>
      <c r="AE983" s="303">
        <v>1</v>
      </c>
      <c r="AF983" s="303">
        <v>5.81</v>
      </c>
      <c r="AG983" s="303"/>
      <c r="AH983" s="303"/>
      <c r="AI983" s="305"/>
      <c r="AJ983" s="305"/>
    </row>
    <row r="984" spans="1:36" s="9" customFormat="1" ht="12.75" x14ac:dyDescent="0.2">
      <c r="A984" s="307"/>
      <c r="B984" s="307"/>
      <c r="C984" s="448"/>
      <c r="D984" s="448"/>
      <c r="E984" s="448"/>
      <c r="F984" s="448"/>
      <c r="G984" s="448"/>
      <c r="H984" s="448"/>
      <c r="I984" s="448"/>
      <c r="J984" s="310" t="s">
        <v>1466</v>
      </c>
      <c r="K984" s="303"/>
      <c r="L984" s="303"/>
      <c r="M984" s="303">
        <v>0.33</v>
      </c>
      <c r="N984" s="303"/>
      <c r="O984" s="303"/>
      <c r="P984" s="444"/>
      <c r="Q984" s="303"/>
      <c r="R984" s="303"/>
      <c r="S984" s="444"/>
      <c r="T984" s="303">
        <v>6.14</v>
      </c>
      <c r="U984" s="303"/>
      <c r="V984" s="303"/>
      <c r="W984" s="303"/>
      <c r="X984" s="303">
        <v>6.23</v>
      </c>
      <c r="Y984" s="303"/>
      <c r="Z984" s="303"/>
      <c r="AA984" s="303">
        <v>6.44</v>
      </c>
      <c r="AB984" s="305">
        <v>1</v>
      </c>
      <c r="AC984" s="305">
        <v>1</v>
      </c>
      <c r="AD984" s="303">
        <v>3.4409999999999998</v>
      </c>
      <c r="AE984" s="303">
        <v>3.0280800000000001</v>
      </c>
      <c r="AF984" s="303">
        <v>0.33</v>
      </c>
      <c r="AG984" s="303"/>
      <c r="AH984" s="303"/>
      <c r="AI984" s="305"/>
      <c r="AJ984" s="305"/>
    </row>
    <row r="985" spans="1:36" s="9" customFormat="1" ht="12.75" x14ac:dyDescent="0.2">
      <c r="A985" s="306">
        <v>420</v>
      </c>
      <c r="B985" s="307" t="s">
        <v>527</v>
      </c>
      <c r="C985" s="448" t="s">
        <v>1390</v>
      </c>
      <c r="D985" s="448"/>
      <c r="E985" s="448"/>
      <c r="F985" s="448"/>
      <c r="G985" s="448"/>
      <c r="H985" s="448"/>
      <c r="I985" s="448"/>
      <c r="J985" s="311" t="s">
        <v>178</v>
      </c>
      <c r="K985" s="303"/>
      <c r="L985" s="303"/>
      <c r="M985" s="303">
        <v>406.46</v>
      </c>
      <c r="N985" s="303"/>
      <c r="O985" s="303"/>
      <c r="P985" s="444">
        <v>429.71</v>
      </c>
      <c r="Q985" s="303"/>
      <c r="R985" s="303"/>
      <c r="S985" s="444"/>
      <c r="T985" s="303"/>
      <c r="U985" s="303"/>
      <c r="V985" s="303"/>
      <c r="W985" s="303">
        <v>436.16</v>
      </c>
      <c r="X985" s="303">
        <v>436.16</v>
      </c>
      <c r="Y985" s="303">
        <v>450.64</v>
      </c>
      <c r="Z985" s="303">
        <v>0</v>
      </c>
      <c r="AA985" s="303">
        <v>450.64</v>
      </c>
      <c r="AB985" s="305">
        <v>1</v>
      </c>
      <c r="AC985" s="305">
        <v>1</v>
      </c>
      <c r="AD985" s="303">
        <v>1</v>
      </c>
      <c r="AE985" s="303">
        <v>1</v>
      </c>
      <c r="AF985" s="303">
        <v>406.46</v>
      </c>
      <c r="AG985" s="303"/>
      <c r="AH985" s="303"/>
      <c r="AI985" s="305"/>
      <c r="AJ985" s="305"/>
    </row>
    <row r="986" spans="1:36" s="9" customFormat="1" ht="12.75" x14ac:dyDescent="0.2">
      <c r="A986" s="307"/>
      <c r="B986" s="307"/>
      <c r="C986" s="448"/>
      <c r="D986" s="448"/>
      <c r="E986" s="448"/>
      <c r="F986" s="448"/>
      <c r="G986" s="448"/>
      <c r="H986" s="448"/>
      <c r="I986" s="448"/>
      <c r="J986" s="310" t="s">
        <v>1467</v>
      </c>
      <c r="K986" s="303"/>
      <c r="L986" s="303"/>
      <c r="M986" s="303">
        <v>23.25</v>
      </c>
      <c r="N986" s="303"/>
      <c r="O986" s="303"/>
      <c r="P986" s="444"/>
      <c r="Q986" s="303"/>
      <c r="R986" s="303"/>
      <c r="S986" s="444"/>
      <c r="T986" s="303">
        <v>429.71</v>
      </c>
      <c r="U986" s="303"/>
      <c r="V986" s="303"/>
      <c r="W986" s="303"/>
      <c r="X986" s="303">
        <v>436.16</v>
      </c>
      <c r="Y986" s="303"/>
      <c r="Z986" s="303"/>
      <c r="AA986" s="303">
        <v>450.64</v>
      </c>
      <c r="AB986" s="305">
        <v>1</v>
      </c>
      <c r="AC986" s="305">
        <v>1</v>
      </c>
      <c r="AD986" s="303">
        <v>3.4409999999999998</v>
      </c>
      <c r="AE986" s="303">
        <v>3.0280800000000001</v>
      </c>
      <c r="AF986" s="303">
        <v>23.25</v>
      </c>
      <c r="AG986" s="303"/>
      <c r="AH986" s="303"/>
      <c r="AI986" s="305"/>
      <c r="AJ986" s="305"/>
    </row>
    <row r="987" spans="1:36" s="9" customFormat="1" ht="12.75" x14ac:dyDescent="0.2">
      <c r="A987" s="306">
        <v>421</v>
      </c>
      <c r="B987" s="307" t="s">
        <v>527</v>
      </c>
      <c r="C987" s="448" t="s">
        <v>1391</v>
      </c>
      <c r="D987" s="448"/>
      <c r="E987" s="448"/>
      <c r="F987" s="448"/>
      <c r="G987" s="448"/>
      <c r="H987" s="448"/>
      <c r="I987" s="448"/>
      <c r="J987" s="311" t="s">
        <v>178</v>
      </c>
      <c r="K987" s="303">
        <v>-0.39</v>
      </c>
      <c r="L987" s="303">
        <v>-0.03</v>
      </c>
      <c r="M987" s="303">
        <v>-0.05</v>
      </c>
      <c r="N987" s="303">
        <v>-2.5</v>
      </c>
      <c r="O987" s="303">
        <v>-0.13</v>
      </c>
      <c r="P987" s="444">
        <v>-9.2799999999999994</v>
      </c>
      <c r="Q987" s="303">
        <v>-1.29</v>
      </c>
      <c r="R987" s="303"/>
      <c r="S987" s="444"/>
      <c r="T987" s="303"/>
      <c r="U987" s="303"/>
      <c r="V987" s="303"/>
      <c r="W987" s="303">
        <v>-10.71</v>
      </c>
      <c r="X987" s="303">
        <v>-10.59</v>
      </c>
      <c r="Y987" s="303">
        <v>-10.94</v>
      </c>
      <c r="Z987" s="303">
        <v>0</v>
      </c>
      <c r="AA987" s="303">
        <v>-10.94</v>
      </c>
      <c r="AB987" s="305">
        <v>1</v>
      </c>
      <c r="AC987" s="305">
        <v>1</v>
      </c>
      <c r="AD987" s="303">
        <v>1</v>
      </c>
      <c r="AE987" s="303">
        <v>1</v>
      </c>
      <c r="AF987" s="303">
        <v>-0.05</v>
      </c>
      <c r="AG987" s="303"/>
      <c r="AH987" s="303"/>
      <c r="AI987" s="305"/>
      <c r="AJ987" s="305"/>
    </row>
    <row r="988" spans="1:36" s="9" customFormat="1" ht="12.75" x14ac:dyDescent="0.2">
      <c r="A988" s="307"/>
      <c r="B988" s="307"/>
      <c r="C988" s="448"/>
      <c r="D988" s="448"/>
      <c r="E988" s="448"/>
      <c r="F988" s="448"/>
      <c r="G988" s="448"/>
      <c r="H988" s="448"/>
      <c r="I988" s="448"/>
      <c r="J988" s="310" t="s">
        <v>1468</v>
      </c>
      <c r="K988" s="303">
        <v>-3.79</v>
      </c>
      <c r="L988" s="303">
        <v>-0.01</v>
      </c>
      <c r="M988" s="303"/>
      <c r="N988" s="303">
        <v>-2.66</v>
      </c>
      <c r="O988" s="303">
        <v>-0.12</v>
      </c>
      <c r="P988" s="444"/>
      <c r="Q988" s="303"/>
      <c r="R988" s="303"/>
      <c r="S988" s="444"/>
      <c r="T988" s="303">
        <v>-10.57</v>
      </c>
      <c r="U988" s="303">
        <v>0.02</v>
      </c>
      <c r="V988" s="303"/>
      <c r="W988" s="303"/>
      <c r="X988" s="303">
        <v>-10.71</v>
      </c>
      <c r="Y988" s="303"/>
      <c r="Z988" s="303"/>
      <c r="AA988" s="303">
        <v>-11.059999999999999</v>
      </c>
      <c r="AB988" s="305">
        <v>1</v>
      </c>
      <c r="AC988" s="305">
        <v>1</v>
      </c>
      <c r="AD988" s="303">
        <v>3.4409999999999998</v>
      </c>
      <c r="AE988" s="303">
        <v>3.0280800000000001</v>
      </c>
      <c r="AF988" s="303"/>
      <c r="AG988" s="303"/>
      <c r="AH988" s="303"/>
      <c r="AI988" s="305"/>
      <c r="AJ988" s="305"/>
    </row>
    <row r="989" spans="1:36" s="9" customFormat="1" ht="12.75" x14ac:dyDescent="0.2">
      <c r="A989" s="306">
        <v>422</v>
      </c>
      <c r="B989" s="307" t="s">
        <v>527</v>
      </c>
      <c r="C989" s="448" t="s">
        <v>1401</v>
      </c>
      <c r="D989" s="448"/>
      <c r="E989" s="448"/>
      <c r="F989" s="448"/>
      <c r="G989" s="448"/>
      <c r="H989" s="448"/>
      <c r="I989" s="448"/>
      <c r="J989" s="311" t="s">
        <v>178</v>
      </c>
      <c r="K989" s="303"/>
      <c r="L989" s="303"/>
      <c r="M989" s="303">
        <v>-13.82</v>
      </c>
      <c r="N989" s="303"/>
      <c r="O989" s="303"/>
      <c r="P989" s="444">
        <v>-14.61</v>
      </c>
      <c r="Q989" s="303"/>
      <c r="R989" s="303"/>
      <c r="S989" s="444"/>
      <c r="T989" s="303"/>
      <c r="U989" s="303"/>
      <c r="V989" s="303"/>
      <c r="W989" s="303">
        <v>-14.83</v>
      </c>
      <c r="X989" s="303">
        <v>-14.83</v>
      </c>
      <c r="Y989" s="303">
        <v>-15.32</v>
      </c>
      <c r="Z989" s="303">
        <v>0</v>
      </c>
      <c r="AA989" s="303">
        <v>-15.32</v>
      </c>
      <c r="AB989" s="305">
        <v>1</v>
      </c>
      <c r="AC989" s="305">
        <v>1</v>
      </c>
      <c r="AD989" s="303">
        <v>1</v>
      </c>
      <c r="AE989" s="303">
        <v>1</v>
      </c>
      <c r="AF989" s="303">
        <v>-13.82</v>
      </c>
      <c r="AG989" s="303"/>
      <c r="AH989" s="303"/>
      <c r="AI989" s="305"/>
      <c r="AJ989" s="305"/>
    </row>
    <row r="990" spans="1:36" s="9" customFormat="1" ht="12.75" x14ac:dyDescent="0.2">
      <c r="A990" s="307"/>
      <c r="B990" s="307"/>
      <c r="C990" s="448"/>
      <c r="D990" s="448"/>
      <c r="E990" s="448"/>
      <c r="F990" s="448"/>
      <c r="G990" s="448"/>
      <c r="H990" s="448"/>
      <c r="I990" s="448"/>
      <c r="J990" s="310" t="s">
        <v>1468</v>
      </c>
      <c r="K990" s="303"/>
      <c r="L990" s="303"/>
      <c r="M990" s="303">
        <v>-0.79</v>
      </c>
      <c r="N990" s="303"/>
      <c r="O990" s="303"/>
      <c r="P990" s="444"/>
      <c r="Q990" s="303"/>
      <c r="R990" s="303"/>
      <c r="S990" s="444"/>
      <c r="T990" s="303">
        <v>-14.61</v>
      </c>
      <c r="U990" s="303"/>
      <c r="V990" s="303"/>
      <c r="W990" s="303"/>
      <c r="X990" s="303">
        <v>-14.83</v>
      </c>
      <c r="Y990" s="303"/>
      <c r="Z990" s="303"/>
      <c r="AA990" s="303">
        <v>-15.32</v>
      </c>
      <c r="AB990" s="305">
        <v>1</v>
      </c>
      <c r="AC990" s="305">
        <v>1</v>
      </c>
      <c r="AD990" s="303">
        <v>3.4409999999999998</v>
      </c>
      <c r="AE990" s="303">
        <v>3.0280800000000001</v>
      </c>
      <c r="AF990" s="303">
        <v>-0.79</v>
      </c>
      <c r="AG990" s="303"/>
      <c r="AH990" s="303"/>
      <c r="AI990" s="305"/>
      <c r="AJ990" s="305"/>
    </row>
    <row r="991" spans="1:36" s="9" customFormat="1" ht="12.75" x14ac:dyDescent="0.2">
      <c r="A991" s="306">
        <v>423</v>
      </c>
      <c r="B991" s="307" t="s">
        <v>527</v>
      </c>
      <c r="C991" s="448" t="s">
        <v>1393</v>
      </c>
      <c r="D991" s="448"/>
      <c r="E991" s="448"/>
      <c r="F991" s="448"/>
      <c r="G991" s="448"/>
      <c r="H991" s="448"/>
      <c r="I991" s="448"/>
      <c r="J991" s="311" t="s">
        <v>178</v>
      </c>
      <c r="K991" s="303">
        <v>0.16</v>
      </c>
      <c r="L991" s="303">
        <v>0.41</v>
      </c>
      <c r="M991" s="303">
        <v>10.62</v>
      </c>
      <c r="N991" s="303">
        <v>1.06</v>
      </c>
      <c r="O991" s="303">
        <v>0.06</v>
      </c>
      <c r="P991" s="444">
        <v>15.5</v>
      </c>
      <c r="Q991" s="303">
        <v>0.55000000000000004</v>
      </c>
      <c r="R991" s="303"/>
      <c r="S991" s="444"/>
      <c r="T991" s="303"/>
      <c r="U991" s="303"/>
      <c r="V991" s="303"/>
      <c r="W991" s="303">
        <v>16.28</v>
      </c>
      <c r="X991" s="303">
        <v>16.23</v>
      </c>
      <c r="Y991" s="303">
        <v>16.77</v>
      </c>
      <c r="Z991" s="303">
        <v>0</v>
      </c>
      <c r="AA991" s="303">
        <v>16.77</v>
      </c>
      <c r="AB991" s="305">
        <v>1</v>
      </c>
      <c r="AC991" s="305">
        <v>1</v>
      </c>
      <c r="AD991" s="303">
        <v>1</v>
      </c>
      <c r="AE991" s="303">
        <v>1</v>
      </c>
      <c r="AF991" s="303">
        <v>10.62</v>
      </c>
      <c r="AG991" s="303"/>
      <c r="AH991" s="303"/>
      <c r="AI991" s="305"/>
      <c r="AJ991" s="305"/>
    </row>
    <row r="992" spans="1:36" s="9" customFormat="1" ht="12.75" x14ac:dyDescent="0.2">
      <c r="A992" s="307"/>
      <c r="B992" s="307"/>
      <c r="C992" s="448"/>
      <c r="D992" s="448"/>
      <c r="E992" s="448"/>
      <c r="F992" s="448"/>
      <c r="G992" s="448"/>
      <c r="H992" s="448"/>
      <c r="I992" s="448"/>
      <c r="J992" s="310" t="s">
        <v>1469</v>
      </c>
      <c r="K992" s="303">
        <v>1.54</v>
      </c>
      <c r="L992" s="303">
        <v>7.0000000000000007E-2</v>
      </c>
      <c r="M992" s="303">
        <v>0.63</v>
      </c>
      <c r="N992" s="303">
        <v>1.1299999999999999</v>
      </c>
      <c r="O992" s="303">
        <v>0.05</v>
      </c>
      <c r="P992" s="444"/>
      <c r="Q992" s="303"/>
      <c r="R992" s="303"/>
      <c r="S992" s="444"/>
      <c r="T992" s="303">
        <v>16.05</v>
      </c>
      <c r="U992" s="303">
        <v>-0.01</v>
      </c>
      <c r="V992" s="303"/>
      <c r="W992" s="303"/>
      <c r="X992" s="303">
        <v>16.28</v>
      </c>
      <c r="Y992" s="303"/>
      <c r="Z992" s="303"/>
      <c r="AA992" s="303">
        <v>16.82</v>
      </c>
      <c r="AB992" s="305">
        <v>1</v>
      </c>
      <c r="AC992" s="305">
        <v>1</v>
      </c>
      <c r="AD992" s="303">
        <v>3.4409999999999998</v>
      </c>
      <c r="AE992" s="303">
        <v>3.0280800000000001</v>
      </c>
      <c r="AF992" s="303">
        <v>0.63</v>
      </c>
      <c r="AG992" s="303"/>
      <c r="AH992" s="303"/>
      <c r="AI992" s="305"/>
      <c r="AJ992" s="305"/>
    </row>
    <row r="993" spans="1:36" s="9" customFormat="1" ht="12.75" x14ac:dyDescent="0.2">
      <c r="A993" s="443" t="s">
        <v>1404</v>
      </c>
      <c r="B993" s="443"/>
      <c r="C993" s="447" t="s">
        <v>1405</v>
      </c>
      <c r="D993" s="447"/>
      <c r="E993" s="447"/>
      <c r="F993" s="447"/>
      <c r="G993" s="447"/>
      <c r="H993" s="447"/>
      <c r="I993" s="447"/>
      <c r="J993" s="308"/>
      <c r="K993" s="312">
        <v>-3.1999999999999948</v>
      </c>
      <c r="L993" s="312">
        <v>-282.39999999999998</v>
      </c>
      <c r="M993" s="312">
        <v>2971.0199999999995</v>
      </c>
      <c r="N993" s="312">
        <v>-31.239999999999974</v>
      </c>
      <c r="O993" s="312">
        <v>-1.0200000000000009</v>
      </c>
      <c r="P993" s="312">
        <v>2712.7800000000011</v>
      </c>
      <c r="Q993" s="312">
        <v>-10.059999999999986</v>
      </c>
      <c r="R993" s="312">
        <v>0</v>
      </c>
      <c r="S993" s="312">
        <v>0</v>
      </c>
      <c r="T993" s="312">
        <v>0</v>
      </c>
      <c r="U993" s="312">
        <v>0</v>
      </c>
      <c r="V993" s="312">
        <v>0</v>
      </c>
      <c r="W993" s="312">
        <v>2743.4199999999987</v>
      </c>
      <c r="X993" s="309">
        <v>2744.309999999999</v>
      </c>
      <c r="Y993" s="309">
        <v>2835.4199999999996</v>
      </c>
      <c r="Z993" s="309">
        <v>0</v>
      </c>
      <c r="AA993" s="304">
        <v>2835.4199999999996</v>
      </c>
      <c r="AB993" s="304"/>
      <c r="AC993" s="304"/>
      <c r="AD993" s="312"/>
      <c r="AE993" s="312"/>
      <c r="AF993" s="312">
        <v>2971.0199999999995</v>
      </c>
      <c r="AG993" s="312">
        <v>0</v>
      </c>
      <c r="AH993" s="312">
        <v>0</v>
      </c>
      <c r="AI993" s="304"/>
      <c r="AJ993" s="304"/>
    </row>
    <row r="994" spans="1:36" s="9" customFormat="1" ht="12.75" x14ac:dyDescent="0.2">
      <c r="A994" s="443"/>
      <c r="B994" s="443"/>
      <c r="C994" s="447"/>
      <c r="D994" s="447"/>
      <c r="E994" s="447"/>
      <c r="F994" s="447"/>
      <c r="G994" s="447"/>
      <c r="H994" s="447"/>
      <c r="I994" s="447"/>
      <c r="J994" s="308"/>
      <c r="K994" s="312">
        <v>28.009999999999948</v>
      </c>
      <c r="L994" s="312">
        <v>-57.640000000000008</v>
      </c>
      <c r="M994" s="312">
        <v>25.710000000000015</v>
      </c>
      <c r="N994" s="312">
        <v>3.5699999999999972</v>
      </c>
      <c r="O994" s="312">
        <v>-0.86999999999999855</v>
      </c>
      <c r="P994" s="312"/>
      <c r="Q994" s="312">
        <v>0</v>
      </c>
      <c r="R994" s="312">
        <v>0</v>
      </c>
      <c r="S994" s="312"/>
      <c r="T994" s="312">
        <v>2702.7200000000003</v>
      </c>
      <c r="U994" s="312">
        <v>0.1600000000000002</v>
      </c>
      <c r="V994" s="312">
        <v>0</v>
      </c>
      <c r="W994" s="312">
        <v>0</v>
      </c>
      <c r="X994" s="309">
        <v>2743.4199999999987</v>
      </c>
      <c r="Y994" s="309">
        <v>-0.91999999999999926</v>
      </c>
      <c r="Z994" s="309">
        <v>0</v>
      </c>
      <c r="AA994" s="304">
        <v>2834.5000000000005</v>
      </c>
      <c r="AB994" s="304"/>
      <c r="AC994" s="304"/>
      <c r="AD994" s="312"/>
      <c r="AE994" s="312"/>
      <c r="AF994" s="312">
        <v>59.370000000000005</v>
      </c>
      <c r="AG994" s="312">
        <v>0</v>
      </c>
      <c r="AH994" s="312">
        <v>0</v>
      </c>
      <c r="AI994" s="304"/>
      <c r="AJ994" s="304"/>
    </row>
    <row r="995" spans="1:36" s="9" customFormat="1" ht="12.75" x14ac:dyDescent="0.2">
      <c r="A995" s="306">
        <v>425</v>
      </c>
      <c r="B995" s="307" t="s">
        <v>552</v>
      </c>
      <c r="C995" s="448" t="s">
        <v>553</v>
      </c>
      <c r="D995" s="448"/>
      <c r="E995" s="448"/>
      <c r="F995" s="448"/>
      <c r="G995" s="448"/>
      <c r="H995" s="448"/>
      <c r="I995" s="448"/>
      <c r="J995" s="311" t="s">
        <v>329</v>
      </c>
      <c r="K995" s="303">
        <v>39.61</v>
      </c>
      <c r="L995" s="303"/>
      <c r="M995" s="303">
        <v>5564.66</v>
      </c>
      <c r="N995" s="303">
        <v>237.26</v>
      </c>
      <c r="O995" s="303">
        <v>12.42</v>
      </c>
      <c r="P995" s="444">
        <v>6718.78</v>
      </c>
      <c r="Q995" s="303">
        <v>122.74</v>
      </c>
      <c r="R995" s="303"/>
      <c r="S995" s="444"/>
      <c r="T995" s="303"/>
      <c r="U995" s="303"/>
      <c r="V995" s="303"/>
      <c r="W995" s="303">
        <v>6942.25</v>
      </c>
      <c r="X995" s="303">
        <v>6931.16</v>
      </c>
      <c r="Y995" s="303">
        <v>7161.31</v>
      </c>
      <c r="Z995" s="303">
        <v>0</v>
      </c>
      <c r="AA995" s="303">
        <v>7161.31</v>
      </c>
      <c r="AB995" s="305">
        <v>1</v>
      </c>
      <c r="AC995" s="305">
        <v>1</v>
      </c>
      <c r="AD995" s="303">
        <v>1</v>
      </c>
      <c r="AE995" s="303">
        <v>1</v>
      </c>
      <c r="AF995" s="303">
        <v>5564.66</v>
      </c>
      <c r="AG995" s="303"/>
      <c r="AH995" s="303"/>
      <c r="AI995" s="305"/>
      <c r="AJ995" s="305"/>
    </row>
    <row r="996" spans="1:36" s="9" customFormat="1" ht="12.75" x14ac:dyDescent="0.2">
      <c r="A996" s="307"/>
      <c r="B996" s="307"/>
      <c r="C996" s="448"/>
      <c r="D996" s="448"/>
      <c r="E996" s="448"/>
      <c r="F996" s="448"/>
      <c r="G996" s="448"/>
      <c r="H996" s="448"/>
      <c r="I996" s="448"/>
      <c r="J996" s="310" t="s">
        <v>1470</v>
      </c>
      <c r="K996" s="303">
        <v>361.01</v>
      </c>
      <c r="L996" s="303"/>
      <c r="M996" s="303">
        <v>280.19</v>
      </c>
      <c r="N996" s="303">
        <v>252.31</v>
      </c>
      <c r="O996" s="303">
        <v>10.93</v>
      </c>
      <c r="P996" s="444"/>
      <c r="Q996" s="303"/>
      <c r="R996" s="303"/>
      <c r="S996" s="444"/>
      <c r="T996" s="303">
        <v>6841.5199999999995</v>
      </c>
      <c r="U996" s="303">
        <v>-1.89</v>
      </c>
      <c r="V996" s="303"/>
      <c r="W996" s="303"/>
      <c r="X996" s="303">
        <v>6942.25</v>
      </c>
      <c r="Y996" s="303"/>
      <c r="Z996" s="303"/>
      <c r="AA996" s="303">
        <v>7172.77</v>
      </c>
      <c r="AB996" s="305">
        <v>1</v>
      </c>
      <c r="AC996" s="305">
        <v>1</v>
      </c>
      <c r="AD996" s="303">
        <v>3.4409999999999998</v>
      </c>
      <c r="AE996" s="303">
        <v>3.0280800000000001</v>
      </c>
      <c r="AF996" s="303">
        <v>280.19</v>
      </c>
      <c r="AG996" s="303"/>
      <c r="AH996" s="303"/>
      <c r="AI996" s="305"/>
      <c r="AJ996" s="305"/>
    </row>
    <row r="997" spans="1:36" s="9" customFormat="1" ht="12.75" x14ac:dyDescent="0.2">
      <c r="A997" s="306">
        <v>426</v>
      </c>
      <c r="B997" s="307" t="s">
        <v>555</v>
      </c>
      <c r="C997" s="448" t="s">
        <v>556</v>
      </c>
      <c r="D997" s="448"/>
      <c r="E997" s="448"/>
      <c r="F997" s="448"/>
      <c r="G997" s="448"/>
      <c r="H997" s="448"/>
      <c r="I997" s="448"/>
      <c r="J997" s="311" t="s">
        <v>156</v>
      </c>
      <c r="K997" s="303">
        <v>0.53</v>
      </c>
      <c r="L997" s="303">
        <v>15.78</v>
      </c>
      <c r="M997" s="303"/>
      <c r="N997" s="303">
        <v>3.61</v>
      </c>
      <c r="O997" s="303">
        <v>0.19</v>
      </c>
      <c r="P997" s="444">
        <v>24.39</v>
      </c>
      <c r="Q997" s="303">
        <v>1.87</v>
      </c>
      <c r="R997" s="303"/>
      <c r="S997" s="444"/>
      <c r="T997" s="303"/>
      <c r="U997" s="303"/>
      <c r="V997" s="303"/>
      <c r="W997" s="303">
        <v>26.62</v>
      </c>
      <c r="X997" s="303">
        <v>26.45</v>
      </c>
      <c r="Y997" s="303">
        <v>27.33</v>
      </c>
      <c r="Z997" s="303">
        <v>0</v>
      </c>
      <c r="AA997" s="303">
        <v>27.33</v>
      </c>
      <c r="AB997" s="305">
        <v>1</v>
      </c>
      <c r="AC997" s="305">
        <v>1</v>
      </c>
      <c r="AD997" s="303">
        <v>1</v>
      </c>
      <c r="AE997" s="303">
        <v>1</v>
      </c>
      <c r="AF997" s="303"/>
      <c r="AG997" s="303"/>
      <c r="AH997" s="303"/>
      <c r="AI997" s="305"/>
      <c r="AJ997" s="305"/>
    </row>
    <row r="998" spans="1:36" s="9" customFormat="1" ht="12.75" x14ac:dyDescent="0.2">
      <c r="A998" s="307"/>
      <c r="B998" s="307"/>
      <c r="C998" s="448"/>
      <c r="D998" s="448"/>
      <c r="E998" s="448"/>
      <c r="F998" s="448"/>
      <c r="G998" s="448"/>
      <c r="H998" s="448"/>
      <c r="I998" s="448"/>
      <c r="J998" s="310" t="s">
        <v>1471</v>
      </c>
      <c r="K998" s="303">
        <v>0.8</v>
      </c>
      <c r="L998" s="303">
        <v>4.7</v>
      </c>
      <c r="M998" s="303"/>
      <c r="N998" s="303">
        <v>3.84</v>
      </c>
      <c r="O998" s="303">
        <v>0.17</v>
      </c>
      <c r="P998" s="444"/>
      <c r="Q998" s="303"/>
      <c r="R998" s="303"/>
      <c r="S998" s="444"/>
      <c r="T998" s="303">
        <v>26.26</v>
      </c>
      <c r="U998" s="303">
        <v>-0.03</v>
      </c>
      <c r="V998" s="303"/>
      <c r="W998" s="303"/>
      <c r="X998" s="303">
        <v>26.62</v>
      </c>
      <c r="Y998" s="303"/>
      <c r="Z998" s="303"/>
      <c r="AA998" s="303">
        <v>27.509999999999998</v>
      </c>
      <c r="AB998" s="305">
        <v>1</v>
      </c>
      <c r="AC998" s="305">
        <v>1</v>
      </c>
      <c r="AD998" s="303">
        <v>3.4409999999999998</v>
      </c>
      <c r="AE998" s="303">
        <v>3.0280800000000001</v>
      </c>
      <c r="AF998" s="303"/>
      <c r="AG998" s="303"/>
      <c r="AH998" s="303"/>
      <c r="AI998" s="305"/>
      <c r="AJ998" s="305"/>
    </row>
    <row r="999" spans="1:36" s="9" customFormat="1" ht="12.75" x14ac:dyDescent="0.2">
      <c r="A999" s="306">
        <v>427</v>
      </c>
      <c r="B999" s="307" t="s">
        <v>555</v>
      </c>
      <c r="C999" s="448" t="s">
        <v>1407</v>
      </c>
      <c r="D999" s="448"/>
      <c r="E999" s="448"/>
      <c r="F999" s="448"/>
      <c r="G999" s="448"/>
      <c r="H999" s="448"/>
      <c r="I999" s="448"/>
      <c r="J999" s="311" t="s">
        <v>156</v>
      </c>
      <c r="K999" s="303">
        <v>-0.15</v>
      </c>
      <c r="L999" s="303">
        <v>-3.97</v>
      </c>
      <c r="M999" s="303"/>
      <c r="N999" s="303">
        <v>-0.95</v>
      </c>
      <c r="O999" s="303">
        <v>-0.05</v>
      </c>
      <c r="P999" s="444">
        <v>-6.33</v>
      </c>
      <c r="Q999" s="303">
        <v>-0.49</v>
      </c>
      <c r="R999" s="303"/>
      <c r="S999" s="444"/>
      <c r="T999" s="303"/>
      <c r="U999" s="303"/>
      <c r="V999" s="303"/>
      <c r="W999" s="303">
        <v>-6.91</v>
      </c>
      <c r="X999" s="303">
        <v>-6.87</v>
      </c>
      <c r="Y999" s="303">
        <v>-7.1</v>
      </c>
      <c r="Z999" s="303">
        <v>0</v>
      </c>
      <c r="AA999" s="303">
        <v>-7.1</v>
      </c>
      <c r="AB999" s="305">
        <v>1</v>
      </c>
      <c r="AC999" s="305">
        <v>1</v>
      </c>
      <c r="AD999" s="303">
        <v>1</v>
      </c>
      <c r="AE999" s="303">
        <v>1</v>
      </c>
      <c r="AF999" s="303"/>
      <c r="AG999" s="303"/>
      <c r="AH999" s="303"/>
      <c r="AI999" s="305"/>
      <c r="AJ999" s="305"/>
    </row>
    <row r="1000" spans="1:36" s="9" customFormat="1" ht="12.75" x14ac:dyDescent="0.2">
      <c r="A1000" s="307"/>
      <c r="B1000" s="307"/>
      <c r="C1000" s="448"/>
      <c r="D1000" s="448"/>
      <c r="E1000" s="448"/>
      <c r="F1000" s="448"/>
      <c r="G1000" s="448"/>
      <c r="H1000" s="448"/>
      <c r="I1000" s="448"/>
      <c r="J1000" s="310" t="s">
        <v>1472</v>
      </c>
      <c r="K1000" s="303">
        <v>-0.31</v>
      </c>
      <c r="L1000" s="303">
        <v>-1.1399999999999999</v>
      </c>
      <c r="M1000" s="303"/>
      <c r="N1000" s="303">
        <v>-1.01</v>
      </c>
      <c r="O1000" s="303">
        <v>-0.04</v>
      </c>
      <c r="P1000" s="444"/>
      <c r="Q1000" s="303"/>
      <c r="R1000" s="303"/>
      <c r="S1000" s="444"/>
      <c r="T1000" s="303">
        <v>-6.82</v>
      </c>
      <c r="U1000" s="303">
        <v>0.01</v>
      </c>
      <c r="V1000" s="303"/>
      <c r="W1000" s="303"/>
      <c r="X1000" s="303">
        <v>-6.91</v>
      </c>
      <c r="Y1000" s="303"/>
      <c r="Z1000" s="303"/>
      <c r="AA1000" s="303">
        <v>-7.14</v>
      </c>
      <c r="AB1000" s="305">
        <v>1</v>
      </c>
      <c r="AC1000" s="305">
        <v>1</v>
      </c>
      <c r="AD1000" s="303">
        <v>3.4409999999999998</v>
      </c>
      <c r="AE1000" s="303">
        <v>3.0280800000000001</v>
      </c>
      <c r="AF1000" s="303"/>
      <c r="AG1000" s="303"/>
      <c r="AH1000" s="303"/>
      <c r="AI1000" s="305"/>
      <c r="AJ1000" s="305"/>
    </row>
    <row r="1001" spans="1:36" s="9" customFormat="1" ht="12.75" x14ac:dyDescent="0.2">
      <c r="A1001" s="306">
        <v>428</v>
      </c>
      <c r="B1001" s="307" t="s">
        <v>555</v>
      </c>
      <c r="C1001" s="448" t="s">
        <v>1408</v>
      </c>
      <c r="D1001" s="448"/>
      <c r="E1001" s="448"/>
      <c r="F1001" s="448"/>
      <c r="G1001" s="448"/>
      <c r="H1001" s="448"/>
      <c r="I1001" s="448"/>
      <c r="J1001" s="311" t="s">
        <v>178</v>
      </c>
      <c r="K1001" s="303"/>
      <c r="L1001" s="303"/>
      <c r="M1001" s="303"/>
      <c r="N1001" s="303"/>
      <c r="O1001" s="303"/>
      <c r="P1001" s="444">
        <v>-33.659999999999997</v>
      </c>
      <c r="Q1001" s="303"/>
      <c r="R1001" s="303"/>
      <c r="S1001" s="444"/>
      <c r="T1001" s="303"/>
      <c r="U1001" s="303"/>
      <c r="V1001" s="303"/>
      <c r="W1001" s="303">
        <v>-34.159999999999997</v>
      </c>
      <c r="X1001" s="303">
        <v>-34.159999999999997</v>
      </c>
      <c r="Y1001" s="303">
        <v>-35.29</v>
      </c>
      <c r="Z1001" s="303">
        <v>0</v>
      </c>
      <c r="AA1001" s="303">
        <v>-35.29</v>
      </c>
      <c r="AB1001" s="305">
        <v>1</v>
      </c>
      <c r="AC1001" s="305">
        <v>1</v>
      </c>
      <c r="AD1001" s="303">
        <v>1</v>
      </c>
      <c r="AE1001" s="303">
        <v>1</v>
      </c>
      <c r="AF1001" s="303"/>
      <c r="AG1001" s="303"/>
      <c r="AH1001" s="303"/>
      <c r="AI1001" s="305"/>
      <c r="AJ1001" s="305"/>
    </row>
    <row r="1002" spans="1:36" s="9" customFormat="1" ht="12.75" x14ac:dyDescent="0.2">
      <c r="A1002" s="307"/>
      <c r="B1002" s="307"/>
      <c r="C1002" s="448"/>
      <c r="D1002" s="448"/>
      <c r="E1002" s="448"/>
      <c r="F1002" s="448"/>
      <c r="G1002" s="448"/>
      <c r="H1002" s="448"/>
      <c r="I1002" s="448"/>
      <c r="J1002" s="310" t="s">
        <v>1473</v>
      </c>
      <c r="K1002" s="303"/>
      <c r="L1002" s="303"/>
      <c r="M1002" s="303">
        <v>-33.659999999999997</v>
      </c>
      <c r="N1002" s="303"/>
      <c r="O1002" s="303"/>
      <c r="P1002" s="444"/>
      <c r="Q1002" s="303"/>
      <c r="R1002" s="303"/>
      <c r="S1002" s="444"/>
      <c r="T1002" s="303">
        <v>-33.659999999999997</v>
      </c>
      <c r="U1002" s="303"/>
      <c r="V1002" s="303"/>
      <c r="W1002" s="303"/>
      <c r="X1002" s="303">
        <v>-34.159999999999997</v>
      </c>
      <c r="Y1002" s="303"/>
      <c r="Z1002" s="303"/>
      <c r="AA1002" s="303">
        <v>-35.29</v>
      </c>
      <c r="AB1002" s="305">
        <v>1</v>
      </c>
      <c r="AC1002" s="305">
        <v>1</v>
      </c>
      <c r="AD1002" s="303">
        <v>3.4409999999999998</v>
      </c>
      <c r="AE1002" s="303">
        <v>3.0280800000000001</v>
      </c>
      <c r="AF1002" s="303"/>
      <c r="AG1002" s="303"/>
      <c r="AH1002" s="303"/>
      <c r="AI1002" s="305"/>
      <c r="AJ1002" s="305"/>
    </row>
    <row r="1003" spans="1:36" s="9" customFormat="1" ht="12.75" x14ac:dyDescent="0.2">
      <c r="A1003" s="306">
        <v>429</v>
      </c>
      <c r="B1003" s="307" t="s">
        <v>555</v>
      </c>
      <c r="C1003" s="448" t="s">
        <v>1409</v>
      </c>
      <c r="D1003" s="448"/>
      <c r="E1003" s="448"/>
      <c r="F1003" s="448"/>
      <c r="G1003" s="448"/>
      <c r="H1003" s="448"/>
      <c r="I1003" s="448"/>
      <c r="J1003" s="311" t="s">
        <v>156</v>
      </c>
      <c r="K1003" s="303">
        <v>-0.87</v>
      </c>
      <c r="L1003" s="303"/>
      <c r="M1003" s="303"/>
      <c r="N1003" s="303">
        <v>-4.83</v>
      </c>
      <c r="O1003" s="303">
        <v>-0.25</v>
      </c>
      <c r="P1003" s="444">
        <v>-17.79</v>
      </c>
      <c r="Q1003" s="303">
        <v>-2.5</v>
      </c>
      <c r="R1003" s="303"/>
      <c r="S1003" s="444"/>
      <c r="T1003" s="303"/>
      <c r="U1003" s="303"/>
      <c r="V1003" s="303"/>
      <c r="W1003" s="303">
        <v>-20.55</v>
      </c>
      <c r="X1003" s="303">
        <v>-20.329999999999998</v>
      </c>
      <c r="Y1003" s="303">
        <v>-21.01</v>
      </c>
      <c r="Z1003" s="303">
        <v>0</v>
      </c>
      <c r="AA1003" s="303">
        <v>-21.01</v>
      </c>
      <c r="AB1003" s="305">
        <v>1</v>
      </c>
      <c r="AC1003" s="305">
        <v>1</v>
      </c>
      <c r="AD1003" s="303">
        <v>1</v>
      </c>
      <c r="AE1003" s="303">
        <v>1</v>
      </c>
      <c r="AF1003" s="303"/>
      <c r="AG1003" s="303"/>
      <c r="AH1003" s="303"/>
      <c r="AI1003" s="305"/>
      <c r="AJ1003" s="305"/>
    </row>
    <row r="1004" spans="1:36" s="9" customFormat="1" ht="12.75" x14ac:dyDescent="0.2">
      <c r="A1004" s="307"/>
      <c r="B1004" s="307"/>
      <c r="C1004" s="448"/>
      <c r="D1004" s="448"/>
      <c r="E1004" s="448"/>
      <c r="F1004" s="448"/>
      <c r="G1004" s="448"/>
      <c r="H1004" s="448"/>
      <c r="I1004" s="448"/>
      <c r="J1004" s="310" t="s">
        <v>1474</v>
      </c>
      <c r="K1004" s="303">
        <v>-7.35</v>
      </c>
      <c r="L1004" s="303"/>
      <c r="M1004" s="303"/>
      <c r="N1004" s="303">
        <v>-5.14</v>
      </c>
      <c r="O1004" s="303">
        <v>-0.22</v>
      </c>
      <c r="P1004" s="444"/>
      <c r="Q1004" s="303"/>
      <c r="R1004" s="303"/>
      <c r="S1004" s="444"/>
      <c r="T1004" s="303">
        <v>-20.29</v>
      </c>
      <c r="U1004" s="303">
        <v>0.04</v>
      </c>
      <c r="V1004" s="303"/>
      <c r="W1004" s="303"/>
      <c r="X1004" s="303">
        <v>-20.55</v>
      </c>
      <c r="Y1004" s="303"/>
      <c r="Z1004" s="303"/>
      <c r="AA1004" s="303">
        <v>-21.240000000000002</v>
      </c>
      <c r="AB1004" s="305">
        <v>1</v>
      </c>
      <c r="AC1004" s="305">
        <v>1</v>
      </c>
      <c r="AD1004" s="303">
        <v>3.4409999999999998</v>
      </c>
      <c r="AE1004" s="303">
        <v>3.0280800000000001</v>
      </c>
      <c r="AF1004" s="303"/>
      <c r="AG1004" s="303"/>
      <c r="AH1004" s="303"/>
      <c r="AI1004" s="305"/>
      <c r="AJ1004" s="305"/>
    </row>
    <row r="1005" spans="1:36" s="9" customFormat="1" ht="12.75" x14ac:dyDescent="0.2">
      <c r="A1005" s="306">
        <v>430</v>
      </c>
      <c r="B1005" s="307" t="s">
        <v>555</v>
      </c>
      <c r="C1005" s="448" t="s">
        <v>1410</v>
      </c>
      <c r="D1005" s="448"/>
      <c r="E1005" s="448"/>
      <c r="F1005" s="448"/>
      <c r="G1005" s="448"/>
      <c r="H1005" s="448"/>
      <c r="I1005" s="448"/>
      <c r="J1005" s="311" t="s">
        <v>156</v>
      </c>
      <c r="K1005" s="303">
        <v>0.03</v>
      </c>
      <c r="L1005" s="303">
        <v>1.46</v>
      </c>
      <c r="M1005" s="303"/>
      <c r="N1005" s="303">
        <v>0.24</v>
      </c>
      <c r="O1005" s="303">
        <v>0.01</v>
      </c>
      <c r="P1005" s="444">
        <v>1.97</v>
      </c>
      <c r="Q1005" s="303">
        <v>0.12</v>
      </c>
      <c r="R1005" s="303"/>
      <c r="S1005" s="444"/>
      <c r="T1005" s="303"/>
      <c r="U1005" s="303"/>
      <c r="V1005" s="303"/>
      <c r="W1005" s="303">
        <v>2.12</v>
      </c>
      <c r="X1005" s="303">
        <v>2.11</v>
      </c>
      <c r="Y1005" s="303">
        <v>2.1800000000000002</v>
      </c>
      <c r="Z1005" s="303">
        <v>0</v>
      </c>
      <c r="AA1005" s="303">
        <v>2.1800000000000002</v>
      </c>
      <c r="AB1005" s="305">
        <v>1</v>
      </c>
      <c r="AC1005" s="305">
        <v>1</v>
      </c>
      <c r="AD1005" s="303">
        <v>1</v>
      </c>
      <c r="AE1005" s="303">
        <v>1</v>
      </c>
      <c r="AF1005" s="303"/>
      <c r="AG1005" s="303"/>
      <c r="AH1005" s="303"/>
      <c r="AI1005" s="305"/>
      <c r="AJ1005" s="305"/>
    </row>
    <row r="1006" spans="1:36" s="9" customFormat="1" ht="12.75" x14ac:dyDescent="0.2">
      <c r="A1006" s="307"/>
      <c r="B1006" s="307"/>
      <c r="C1006" s="448"/>
      <c r="D1006" s="448"/>
      <c r="E1006" s="448"/>
      <c r="F1006" s="448"/>
      <c r="G1006" s="448"/>
      <c r="H1006" s="448"/>
      <c r="I1006" s="448"/>
      <c r="J1006" s="310" t="s">
        <v>1475</v>
      </c>
      <c r="K1006" s="303"/>
      <c r="L1006" s="303">
        <v>0.36</v>
      </c>
      <c r="M1006" s="303"/>
      <c r="N1006" s="303">
        <v>0.25</v>
      </c>
      <c r="O1006" s="303">
        <v>0.01</v>
      </c>
      <c r="P1006" s="444"/>
      <c r="Q1006" s="303"/>
      <c r="R1006" s="303"/>
      <c r="S1006" s="444"/>
      <c r="T1006" s="303">
        <v>2.09</v>
      </c>
      <c r="U1006" s="303"/>
      <c r="V1006" s="303"/>
      <c r="W1006" s="303"/>
      <c r="X1006" s="303">
        <v>2.12</v>
      </c>
      <c r="Y1006" s="303"/>
      <c r="Z1006" s="303"/>
      <c r="AA1006" s="303">
        <v>2.19</v>
      </c>
      <c r="AB1006" s="305">
        <v>1</v>
      </c>
      <c r="AC1006" s="305">
        <v>1</v>
      </c>
      <c r="AD1006" s="303">
        <v>3.4409999999999998</v>
      </c>
      <c r="AE1006" s="303">
        <v>3.0280800000000001</v>
      </c>
      <c r="AF1006" s="303"/>
      <c r="AG1006" s="303"/>
      <c r="AH1006" s="303"/>
      <c r="AI1006" s="305"/>
      <c r="AJ1006" s="305"/>
    </row>
    <row r="1007" spans="1:36" s="9" customFormat="1" ht="12.75" x14ac:dyDescent="0.2">
      <c r="A1007" s="306">
        <v>431</v>
      </c>
      <c r="B1007" s="307" t="s">
        <v>555</v>
      </c>
      <c r="C1007" s="448" t="s">
        <v>1411</v>
      </c>
      <c r="D1007" s="448"/>
      <c r="E1007" s="448"/>
      <c r="F1007" s="448"/>
      <c r="G1007" s="448"/>
      <c r="H1007" s="448"/>
      <c r="I1007" s="448"/>
      <c r="J1007" s="311" t="s">
        <v>156</v>
      </c>
      <c r="K1007" s="303">
        <v>-6.71</v>
      </c>
      <c r="L1007" s="303"/>
      <c r="M1007" s="303"/>
      <c r="N1007" s="303">
        <v>-37.19</v>
      </c>
      <c r="O1007" s="303">
        <v>-1.95</v>
      </c>
      <c r="P1007" s="444">
        <v>-136.99</v>
      </c>
      <c r="Q1007" s="303">
        <v>-19.239999999999998</v>
      </c>
      <c r="R1007" s="303"/>
      <c r="S1007" s="444"/>
      <c r="T1007" s="303"/>
      <c r="U1007" s="303"/>
      <c r="V1007" s="303"/>
      <c r="W1007" s="303">
        <v>-158.27000000000001</v>
      </c>
      <c r="X1007" s="303">
        <v>-156.54</v>
      </c>
      <c r="Y1007" s="303">
        <v>-161.74</v>
      </c>
      <c r="Z1007" s="303">
        <v>0</v>
      </c>
      <c r="AA1007" s="303">
        <v>-161.74</v>
      </c>
      <c r="AB1007" s="305">
        <v>1</v>
      </c>
      <c r="AC1007" s="305">
        <v>1</v>
      </c>
      <c r="AD1007" s="303">
        <v>1</v>
      </c>
      <c r="AE1007" s="303">
        <v>1</v>
      </c>
      <c r="AF1007" s="303"/>
      <c r="AG1007" s="303"/>
      <c r="AH1007" s="303"/>
      <c r="AI1007" s="305"/>
      <c r="AJ1007" s="305"/>
    </row>
    <row r="1008" spans="1:36" s="9" customFormat="1" ht="12.75" x14ac:dyDescent="0.2">
      <c r="A1008" s="307"/>
      <c r="B1008" s="307"/>
      <c r="C1008" s="448"/>
      <c r="D1008" s="448"/>
      <c r="E1008" s="448"/>
      <c r="F1008" s="448"/>
      <c r="G1008" s="448"/>
      <c r="H1008" s="448"/>
      <c r="I1008" s="448"/>
      <c r="J1008" s="310" t="s">
        <v>1476</v>
      </c>
      <c r="K1008" s="303">
        <v>-56.59</v>
      </c>
      <c r="L1008" s="303"/>
      <c r="M1008" s="303"/>
      <c r="N1008" s="303">
        <v>-39.549999999999997</v>
      </c>
      <c r="O1008" s="303">
        <v>-1.71</v>
      </c>
      <c r="P1008" s="444"/>
      <c r="Q1008" s="303"/>
      <c r="R1008" s="303"/>
      <c r="S1008" s="444"/>
      <c r="T1008" s="303">
        <v>-156.23000000000002</v>
      </c>
      <c r="U1008" s="303">
        <v>0.3</v>
      </c>
      <c r="V1008" s="303"/>
      <c r="W1008" s="303"/>
      <c r="X1008" s="303">
        <v>-158.27000000000001</v>
      </c>
      <c r="Y1008" s="303"/>
      <c r="Z1008" s="303"/>
      <c r="AA1008" s="303">
        <v>-163.53</v>
      </c>
      <c r="AB1008" s="305">
        <v>1</v>
      </c>
      <c r="AC1008" s="305">
        <v>1</v>
      </c>
      <c r="AD1008" s="303">
        <v>3.4409999999999998</v>
      </c>
      <c r="AE1008" s="303">
        <v>3.0280800000000001</v>
      </c>
      <c r="AF1008" s="303"/>
      <c r="AG1008" s="303"/>
      <c r="AH1008" s="303"/>
      <c r="AI1008" s="305"/>
      <c r="AJ1008" s="305"/>
    </row>
    <row r="1009" spans="1:36" s="9" customFormat="1" ht="12.75" x14ac:dyDescent="0.2">
      <c r="A1009" s="306">
        <v>432</v>
      </c>
      <c r="B1009" s="307" t="s">
        <v>555</v>
      </c>
      <c r="C1009" s="448" t="s">
        <v>1412</v>
      </c>
      <c r="D1009" s="448"/>
      <c r="E1009" s="448"/>
      <c r="F1009" s="448"/>
      <c r="G1009" s="448"/>
      <c r="H1009" s="448"/>
      <c r="I1009" s="448"/>
      <c r="J1009" s="311" t="s">
        <v>156</v>
      </c>
      <c r="K1009" s="303">
        <v>1.03</v>
      </c>
      <c r="L1009" s="303">
        <v>15.5</v>
      </c>
      <c r="M1009" s="303"/>
      <c r="N1009" s="303">
        <v>6.43</v>
      </c>
      <c r="O1009" s="303">
        <v>0.34</v>
      </c>
      <c r="P1009" s="444">
        <v>34.19</v>
      </c>
      <c r="Q1009" s="303">
        <v>3.33</v>
      </c>
      <c r="R1009" s="303"/>
      <c r="S1009" s="444"/>
      <c r="T1009" s="303"/>
      <c r="U1009" s="303"/>
      <c r="V1009" s="303"/>
      <c r="W1009" s="303">
        <v>38.03</v>
      </c>
      <c r="X1009" s="303">
        <v>37.729999999999997</v>
      </c>
      <c r="Y1009" s="303">
        <v>38.979999999999997</v>
      </c>
      <c r="Z1009" s="303">
        <v>0</v>
      </c>
      <c r="AA1009" s="303">
        <v>38.979999999999997</v>
      </c>
      <c r="AB1009" s="305">
        <v>1</v>
      </c>
      <c r="AC1009" s="305">
        <v>1</v>
      </c>
      <c r="AD1009" s="303">
        <v>1</v>
      </c>
      <c r="AE1009" s="303">
        <v>1</v>
      </c>
      <c r="AF1009" s="303"/>
      <c r="AG1009" s="303"/>
      <c r="AH1009" s="303"/>
      <c r="AI1009" s="305"/>
      <c r="AJ1009" s="305"/>
    </row>
    <row r="1010" spans="1:36" s="9" customFormat="1" ht="12.75" x14ac:dyDescent="0.2">
      <c r="A1010" s="307"/>
      <c r="B1010" s="307"/>
      <c r="C1010" s="448"/>
      <c r="D1010" s="448"/>
      <c r="E1010" s="448"/>
      <c r="F1010" s="448"/>
      <c r="G1010" s="448"/>
      <c r="H1010" s="448"/>
      <c r="I1010" s="448"/>
      <c r="J1010" s="310" t="s">
        <v>1477</v>
      </c>
      <c r="K1010" s="303">
        <v>4.78</v>
      </c>
      <c r="L1010" s="303">
        <v>5</v>
      </c>
      <c r="M1010" s="303"/>
      <c r="N1010" s="303">
        <v>6.84</v>
      </c>
      <c r="O1010" s="303">
        <v>0.3</v>
      </c>
      <c r="P1010" s="444"/>
      <c r="Q1010" s="303"/>
      <c r="R1010" s="303"/>
      <c r="S1010" s="444"/>
      <c r="T1010" s="303">
        <v>37.519999999999996</v>
      </c>
      <c r="U1010" s="303">
        <v>-0.05</v>
      </c>
      <c r="V1010" s="303"/>
      <c r="W1010" s="303"/>
      <c r="X1010" s="303">
        <v>38.03</v>
      </c>
      <c r="Y1010" s="303"/>
      <c r="Z1010" s="303"/>
      <c r="AA1010" s="303">
        <v>39.29</v>
      </c>
      <c r="AB1010" s="305">
        <v>1</v>
      </c>
      <c r="AC1010" s="305">
        <v>1</v>
      </c>
      <c r="AD1010" s="303">
        <v>3.4409999999999998</v>
      </c>
      <c r="AE1010" s="303">
        <v>3.0280800000000001</v>
      </c>
      <c r="AF1010" s="303"/>
      <c r="AG1010" s="303"/>
      <c r="AH1010" s="303"/>
      <c r="AI1010" s="305"/>
      <c r="AJ1010" s="305"/>
    </row>
    <row r="1011" spans="1:36" s="9" customFormat="1" ht="12.75" x14ac:dyDescent="0.2">
      <c r="A1011" s="306">
        <v>433</v>
      </c>
      <c r="B1011" s="307" t="s">
        <v>558</v>
      </c>
      <c r="C1011" s="448" t="s">
        <v>559</v>
      </c>
      <c r="D1011" s="448"/>
      <c r="E1011" s="448"/>
      <c r="F1011" s="448"/>
      <c r="G1011" s="448"/>
      <c r="H1011" s="448"/>
      <c r="I1011" s="448"/>
      <c r="J1011" s="311" t="s">
        <v>335</v>
      </c>
      <c r="K1011" s="303">
        <v>-20.78</v>
      </c>
      <c r="L1011" s="303">
        <v>-232.6</v>
      </c>
      <c r="M1011" s="303">
        <v>-1639.1</v>
      </c>
      <c r="N1011" s="303">
        <v>-130.51</v>
      </c>
      <c r="O1011" s="303">
        <v>-6.83</v>
      </c>
      <c r="P1011" s="444">
        <v>-2450.2800000000002</v>
      </c>
      <c r="Q1011" s="303">
        <v>-67.52</v>
      </c>
      <c r="R1011" s="303"/>
      <c r="S1011" s="444"/>
      <c r="T1011" s="303"/>
      <c r="U1011" s="303"/>
      <c r="V1011" s="303"/>
      <c r="W1011" s="303">
        <v>-2554.5300000000002</v>
      </c>
      <c r="X1011" s="303">
        <v>-2548.4299999999998</v>
      </c>
      <c r="Y1011" s="303">
        <v>-2633.05</v>
      </c>
      <c r="Z1011" s="303">
        <v>0</v>
      </c>
      <c r="AA1011" s="303">
        <v>-2633.05</v>
      </c>
      <c r="AB1011" s="305">
        <v>1</v>
      </c>
      <c r="AC1011" s="305">
        <v>1</v>
      </c>
      <c r="AD1011" s="303">
        <v>1</v>
      </c>
      <c r="AE1011" s="303">
        <v>1</v>
      </c>
      <c r="AF1011" s="303">
        <v>-1639.1</v>
      </c>
      <c r="AG1011" s="303"/>
      <c r="AH1011" s="303"/>
      <c r="AI1011" s="305"/>
      <c r="AJ1011" s="305"/>
    </row>
    <row r="1012" spans="1:36" s="9" customFormat="1" ht="12.75" x14ac:dyDescent="0.2">
      <c r="A1012" s="307"/>
      <c r="B1012" s="307"/>
      <c r="C1012" s="448"/>
      <c r="D1012" s="448"/>
      <c r="E1012" s="448"/>
      <c r="F1012" s="448"/>
      <c r="G1012" s="448"/>
      <c r="H1012" s="448"/>
      <c r="I1012" s="448"/>
      <c r="J1012" s="310" t="s">
        <v>1478</v>
      </c>
      <c r="K1012" s="303">
        <v>-148.69</v>
      </c>
      <c r="L1012" s="303">
        <v>-49.9</v>
      </c>
      <c r="M1012" s="303">
        <v>-147.75</v>
      </c>
      <c r="N1012" s="303">
        <v>-138.79</v>
      </c>
      <c r="O1012" s="303">
        <v>-6.01</v>
      </c>
      <c r="P1012" s="444"/>
      <c r="Q1012" s="303"/>
      <c r="R1012" s="303"/>
      <c r="S1012" s="444"/>
      <c r="T1012" s="303">
        <v>-2517.8000000000002</v>
      </c>
      <c r="U1012" s="303">
        <v>1.04</v>
      </c>
      <c r="V1012" s="303"/>
      <c r="W1012" s="303"/>
      <c r="X1012" s="303">
        <v>-2554.5300000000002</v>
      </c>
      <c r="Y1012" s="303"/>
      <c r="Z1012" s="303"/>
      <c r="AA1012" s="303">
        <v>-2639.3500000000004</v>
      </c>
      <c r="AB1012" s="305">
        <v>1</v>
      </c>
      <c r="AC1012" s="305">
        <v>1</v>
      </c>
      <c r="AD1012" s="303">
        <v>3.4409999999999998</v>
      </c>
      <c r="AE1012" s="303">
        <v>3.0280800000000001</v>
      </c>
      <c r="AF1012" s="303">
        <v>-147.75</v>
      </c>
      <c r="AG1012" s="303"/>
      <c r="AH1012" s="303"/>
      <c r="AI1012" s="305"/>
      <c r="AJ1012" s="305"/>
    </row>
    <row r="1013" spans="1:36" s="9" customFormat="1" ht="12.75" x14ac:dyDescent="0.2">
      <c r="A1013" s="306">
        <v>434</v>
      </c>
      <c r="B1013" s="307" t="s">
        <v>558</v>
      </c>
      <c r="C1013" s="448" t="s">
        <v>1413</v>
      </c>
      <c r="D1013" s="448"/>
      <c r="E1013" s="448"/>
      <c r="F1013" s="448"/>
      <c r="G1013" s="448"/>
      <c r="H1013" s="448"/>
      <c r="I1013" s="448"/>
      <c r="J1013" s="311" t="s">
        <v>1415</v>
      </c>
      <c r="K1013" s="303">
        <v>-3.27</v>
      </c>
      <c r="L1013" s="303"/>
      <c r="M1013" s="303">
        <v>-192.13</v>
      </c>
      <c r="N1013" s="303">
        <v>-19.010000000000002</v>
      </c>
      <c r="O1013" s="303">
        <v>-0.86</v>
      </c>
      <c r="P1013" s="444">
        <v>-262.2</v>
      </c>
      <c r="Q1013" s="303">
        <v>-8.4600000000000009</v>
      </c>
      <c r="R1013" s="303"/>
      <c r="S1013" s="444"/>
      <c r="T1013" s="303"/>
      <c r="U1013" s="303"/>
      <c r="V1013" s="303"/>
      <c r="W1013" s="303">
        <v>-274.58999999999997</v>
      </c>
      <c r="X1013" s="303">
        <v>-273.83</v>
      </c>
      <c r="Y1013" s="303">
        <v>-282.92</v>
      </c>
      <c r="Z1013" s="303">
        <v>0</v>
      </c>
      <c r="AA1013" s="303">
        <v>-282.92</v>
      </c>
      <c r="AB1013" s="305">
        <v>1</v>
      </c>
      <c r="AC1013" s="305">
        <v>1</v>
      </c>
      <c r="AD1013" s="303">
        <v>1</v>
      </c>
      <c r="AE1013" s="303">
        <v>1</v>
      </c>
      <c r="AF1013" s="303">
        <v>-192.13</v>
      </c>
      <c r="AG1013" s="303"/>
      <c r="AH1013" s="303"/>
      <c r="AI1013" s="305"/>
      <c r="AJ1013" s="305"/>
    </row>
    <row r="1014" spans="1:36" s="9" customFormat="1" ht="12.75" x14ac:dyDescent="0.2">
      <c r="A1014" s="307"/>
      <c r="B1014" s="307"/>
      <c r="C1014" s="448"/>
      <c r="D1014" s="448"/>
      <c r="E1014" s="448"/>
      <c r="F1014" s="448"/>
      <c r="G1014" s="448"/>
      <c r="H1014" s="448"/>
      <c r="I1014" s="448"/>
      <c r="J1014" s="310" t="s">
        <v>1248</v>
      </c>
      <c r="K1014" s="303">
        <v>-24.89</v>
      </c>
      <c r="L1014" s="303"/>
      <c r="M1014" s="303">
        <v>-15.28</v>
      </c>
      <c r="N1014" s="303">
        <v>-9.2799999999999994</v>
      </c>
      <c r="O1014" s="303">
        <v>-0.75</v>
      </c>
      <c r="P1014" s="444"/>
      <c r="Q1014" s="303"/>
      <c r="R1014" s="303"/>
      <c r="S1014" s="444"/>
      <c r="T1014" s="303">
        <v>-270.65999999999997</v>
      </c>
      <c r="U1014" s="303">
        <v>0.13</v>
      </c>
      <c r="V1014" s="303"/>
      <c r="W1014" s="303"/>
      <c r="X1014" s="303">
        <v>-274.58999999999997</v>
      </c>
      <c r="Y1014" s="303"/>
      <c r="Z1014" s="303"/>
      <c r="AA1014" s="303">
        <v>-283.71000000000004</v>
      </c>
      <c r="AB1014" s="305">
        <v>1</v>
      </c>
      <c r="AC1014" s="305">
        <v>1</v>
      </c>
      <c r="AD1014" s="303">
        <v>3.4409999999999998</v>
      </c>
      <c r="AE1014" s="303">
        <v>3.0280800000000001</v>
      </c>
      <c r="AF1014" s="303">
        <v>-15.28</v>
      </c>
      <c r="AG1014" s="303"/>
      <c r="AH1014" s="303"/>
      <c r="AI1014" s="305"/>
      <c r="AJ1014" s="305"/>
    </row>
    <row r="1015" spans="1:36" s="9" customFormat="1" ht="12.75" x14ac:dyDescent="0.2">
      <c r="A1015" s="306">
        <v>435</v>
      </c>
      <c r="B1015" s="307" t="s">
        <v>558</v>
      </c>
      <c r="C1015" s="448" t="s">
        <v>1416</v>
      </c>
      <c r="D1015" s="448"/>
      <c r="E1015" s="448"/>
      <c r="F1015" s="448"/>
      <c r="G1015" s="448"/>
      <c r="H1015" s="448"/>
      <c r="I1015" s="448"/>
      <c r="J1015" s="311" t="s">
        <v>102</v>
      </c>
      <c r="K1015" s="303">
        <v>-5.5</v>
      </c>
      <c r="L1015" s="303">
        <v>-68.13</v>
      </c>
      <c r="M1015" s="303">
        <v>-169.23</v>
      </c>
      <c r="N1015" s="303">
        <v>-34.33</v>
      </c>
      <c r="O1015" s="303">
        <v>-1.8</v>
      </c>
      <c r="P1015" s="444">
        <v>-364.4</v>
      </c>
      <c r="Q1015" s="303">
        <v>-17.760000000000002</v>
      </c>
      <c r="R1015" s="303"/>
      <c r="S1015" s="444"/>
      <c r="T1015" s="303"/>
      <c r="U1015" s="303"/>
      <c r="V1015" s="303"/>
      <c r="W1015" s="303">
        <v>-387.62</v>
      </c>
      <c r="X1015" s="303">
        <v>-386.02</v>
      </c>
      <c r="Y1015" s="303">
        <v>-398.84</v>
      </c>
      <c r="Z1015" s="303">
        <v>0</v>
      </c>
      <c r="AA1015" s="303">
        <v>-398.84</v>
      </c>
      <c r="AB1015" s="305">
        <v>1</v>
      </c>
      <c r="AC1015" s="305">
        <v>1</v>
      </c>
      <c r="AD1015" s="303">
        <v>1</v>
      </c>
      <c r="AE1015" s="303">
        <v>1</v>
      </c>
      <c r="AF1015" s="303">
        <v>-169.23</v>
      </c>
      <c r="AG1015" s="303"/>
      <c r="AH1015" s="303"/>
      <c r="AI1015" s="305"/>
      <c r="AJ1015" s="305"/>
    </row>
    <row r="1016" spans="1:36" s="9" customFormat="1" ht="12.75" x14ac:dyDescent="0.2">
      <c r="A1016" s="307"/>
      <c r="B1016" s="307"/>
      <c r="C1016" s="448"/>
      <c r="D1016" s="448"/>
      <c r="E1016" s="448"/>
      <c r="F1016" s="448"/>
      <c r="G1016" s="448"/>
      <c r="H1016" s="448"/>
      <c r="I1016" s="448"/>
      <c r="J1016" s="310" t="s">
        <v>455</v>
      </c>
      <c r="K1016" s="303">
        <v>-37.69</v>
      </c>
      <c r="L1016" s="303">
        <v>-14.55</v>
      </c>
      <c r="M1016" s="303">
        <v>-15.13</v>
      </c>
      <c r="N1016" s="303">
        <v>-36.51</v>
      </c>
      <c r="O1016" s="303">
        <v>-1.58</v>
      </c>
      <c r="P1016" s="444"/>
      <c r="Q1016" s="303"/>
      <c r="R1016" s="303"/>
      <c r="S1016" s="444"/>
      <c r="T1016" s="303">
        <v>-382.15999999999997</v>
      </c>
      <c r="U1016" s="303">
        <v>0.27</v>
      </c>
      <c r="V1016" s="303"/>
      <c r="W1016" s="303"/>
      <c r="X1016" s="303">
        <v>-387.62</v>
      </c>
      <c r="Y1016" s="303"/>
      <c r="Z1016" s="303"/>
      <c r="AA1016" s="303">
        <v>-400.48999999999995</v>
      </c>
      <c r="AB1016" s="305">
        <v>1</v>
      </c>
      <c r="AC1016" s="305">
        <v>1</v>
      </c>
      <c r="AD1016" s="303">
        <v>3.4409999999999998</v>
      </c>
      <c r="AE1016" s="303">
        <v>3.0280800000000001</v>
      </c>
      <c r="AF1016" s="303">
        <v>-15.13</v>
      </c>
      <c r="AG1016" s="303"/>
      <c r="AH1016" s="303"/>
      <c r="AI1016" s="305"/>
      <c r="AJ1016" s="305"/>
    </row>
    <row r="1017" spans="1:36" s="9" customFormat="1" ht="12.75" x14ac:dyDescent="0.2">
      <c r="A1017" s="306">
        <v>436</v>
      </c>
      <c r="B1017" s="307" t="s">
        <v>558</v>
      </c>
      <c r="C1017" s="448" t="s">
        <v>1418</v>
      </c>
      <c r="D1017" s="448"/>
      <c r="E1017" s="448"/>
      <c r="F1017" s="448"/>
      <c r="G1017" s="448"/>
      <c r="H1017" s="448"/>
      <c r="I1017" s="448"/>
      <c r="J1017" s="311" t="s">
        <v>156</v>
      </c>
      <c r="K1017" s="303">
        <v>-0.05</v>
      </c>
      <c r="L1017" s="303">
        <v>-0.75</v>
      </c>
      <c r="M1017" s="303"/>
      <c r="N1017" s="303">
        <v>-0.32</v>
      </c>
      <c r="O1017" s="303">
        <v>-0.02</v>
      </c>
      <c r="P1017" s="444">
        <v>-1.68</v>
      </c>
      <c r="Q1017" s="303">
        <v>-0.16</v>
      </c>
      <c r="R1017" s="303"/>
      <c r="S1017" s="444"/>
      <c r="T1017" s="303"/>
      <c r="U1017" s="303"/>
      <c r="V1017" s="303"/>
      <c r="W1017" s="303">
        <v>-1.87</v>
      </c>
      <c r="X1017" s="303">
        <v>-1.86</v>
      </c>
      <c r="Y1017" s="303">
        <v>-1.92</v>
      </c>
      <c r="Z1017" s="303">
        <v>0</v>
      </c>
      <c r="AA1017" s="303">
        <v>-1.92</v>
      </c>
      <c r="AB1017" s="305">
        <v>1</v>
      </c>
      <c r="AC1017" s="305">
        <v>1</v>
      </c>
      <c r="AD1017" s="303">
        <v>1</v>
      </c>
      <c r="AE1017" s="303">
        <v>1</v>
      </c>
      <c r="AF1017" s="303"/>
      <c r="AG1017" s="303"/>
      <c r="AH1017" s="303"/>
      <c r="AI1017" s="305"/>
      <c r="AJ1017" s="305"/>
    </row>
    <row r="1018" spans="1:36" s="9" customFormat="1" ht="12.75" x14ac:dyDescent="0.2">
      <c r="A1018" s="307"/>
      <c r="B1018" s="307"/>
      <c r="C1018" s="448"/>
      <c r="D1018" s="448"/>
      <c r="E1018" s="448"/>
      <c r="F1018" s="448"/>
      <c r="G1018" s="448"/>
      <c r="H1018" s="448"/>
      <c r="I1018" s="448"/>
      <c r="J1018" s="310" t="s">
        <v>1479</v>
      </c>
      <c r="K1018" s="303">
        <v>-0.24</v>
      </c>
      <c r="L1018" s="303">
        <v>-0.24</v>
      </c>
      <c r="M1018" s="303"/>
      <c r="N1018" s="303">
        <v>-0.34</v>
      </c>
      <c r="O1018" s="303">
        <v>-0.01</v>
      </c>
      <c r="P1018" s="444"/>
      <c r="Q1018" s="303"/>
      <c r="R1018" s="303"/>
      <c r="S1018" s="444"/>
      <c r="T1018" s="303">
        <v>-1.8399999999999999</v>
      </c>
      <c r="U1018" s="303"/>
      <c r="V1018" s="303"/>
      <c r="W1018" s="303"/>
      <c r="X1018" s="303">
        <v>-1.87</v>
      </c>
      <c r="Y1018" s="303"/>
      <c r="Z1018" s="303"/>
      <c r="AA1018" s="303">
        <v>-1.93</v>
      </c>
      <c r="AB1018" s="305">
        <v>1</v>
      </c>
      <c r="AC1018" s="305">
        <v>1</v>
      </c>
      <c r="AD1018" s="303">
        <v>3.4409999999999998</v>
      </c>
      <c r="AE1018" s="303">
        <v>3.0280800000000001</v>
      </c>
      <c r="AF1018" s="303"/>
      <c r="AG1018" s="303"/>
      <c r="AH1018" s="303"/>
      <c r="AI1018" s="305"/>
      <c r="AJ1018" s="305"/>
    </row>
    <row r="1019" spans="1:36" s="9" customFormat="1" ht="12.75" x14ac:dyDescent="0.2">
      <c r="A1019" s="306">
        <v>437</v>
      </c>
      <c r="B1019" s="307" t="s">
        <v>558</v>
      </c>
      <c r="C1019" s="448" t="s">
        <v>1419</v>
      </c>
      <c r="D1019" s="448"/>
      <c r="E1019" s="448"/>
      <c r="F1019" s="448"/>
      <c r="G1019" s="448"/>
      <c r="H1019" s="448"/>
      <c r="I1019" s="448"/>
      <c r="J1019" s="311" t="s">
        <v>1420</v>
      </c>
      <c r="K1019" s="303">
        <v>-1.53</v>
      </c>
      <c r="L1019" s="303"/>
      <c r="M1019" s="303">
        <v>-1.61</v>
      </c>
      <c r="N1019" s="303">
        <v>-9.92</v>
      </c>
      <c r="O1019" s="303">
        <v>-0.52</v>
      </c>
      <c r="P1019" s="444">
        <v>-38.29</v>
      </c>
      <c r="Q1019" s="303">
        <v>-5.13</v>
      </c>
      <c r="R1019" s="303"/>
      <c r="S1019" s="444"/>
      <c r="T1019" s="303"/>
      <c r="U1019" s="303"/>
      <c r="V1019" s="303"/>
      <c r="W1019" s="303">
        <v>-43.99</v>
      </c>
      <c r="X1019" s="303">
        <v>-43.52</v>
      </c>
      <c r="Y1019" s="303">
        <v>-44.97</v>
      </c>
      <c r="Z1019" s="303">
        <v>0</v>
      </c>
      <c r="AA1019" s="303">
        <v>-44.97</v>
      </c>
      <c r="AB1019" s="305">
        <v>1</v>
      </c>
      <c r="AC1019" s="305">
        <v>1</v>
      </c>
      <c r="AD1019" s="303">
        <v>1</v>
      </c>
      <c r="AE1019" s="303">
        <v>1</v>
      </c>
      <c r="AF1019" s="303">
        <v>-1.61</v>
      </c>
      <c r="AG1019" s="303"/>
      <c r="AH1019" s="303"/>
      <c r="AI1019" s="305"/>
      <c r="AJ1019" s="305"/>
    </row>
    <row r="1020" spans="1:36" s="9" customFormat="1" ht="12.75" x14ac:dyDescent="0.2">
      <c r="A1020" s="307"/>
      <c r="B1020" s="307"/>
      <c r="C1020" s="448"/>
      <c r="D1020" s="448"/>
      <c r="E1020" s="448"/>
      <c r="F1020" s="448"/>
      <c r="G1020" s="448"/>
      <c r="H1020" s="448"/>
      <c r="I1020" s="448"/>
      <c r="J1020" s="310" t="s">
        <v>1244</v>
      </c>
      <c r="K1020" s="303">
        <v>-15.1</v>
      </c>
      <c r="L1020" s="303"/>
      <c r="M1020" s="303">
        <v>-0.13</v>
      </c>
      <c r="N1020" s="303">
        <v>-10.55</v>
      </c>
      <c r="O1020" s="303">
        <v>-0.46</v>
      </c>
      <c r="P1020" s="444"/>
      <c r="Q1020" s="303"/>
      <c r="R1020" s="303"/>
      <c r="S1020" s="444"/>
      <c r="T1020" s="303">
        <v>-43.42</v>
      </c>
      <c r="U1020" s="303">
        <v>0.08</v>
      </c>
      <c r="V1020" s="303"/>
      <c r="W1020" s="303"/>
      <c r="X1020" s="303">
        <v>-43.99</v>
      </c>
      <c r="Y1020" s="303"/>
      <c r="Z1020" s="303"/>
      <c r="AA1020" s="303">
        <v>-45.46</v>
      </c>
      <c r="AB1020" s="305">
        <v>1</v>
      </c>
      <c r="AC1020" s="305">
        <v>1</v>
      </c>
      <c r="AD1020" s="303">
        <v>3.4409999999999998</v>
      </c>
      <c r="AE1020" s="303">
        <v>3.0280800000000001</v>
      </c>
      <c r="AF1020" s="303">
        <v>-0.13</v>
      </c>
      <c r="AG1020" s="303"/>
      <c r="AH1020" s="303"/>
      <c r="AI1020" s="305"/>
      <c r="AJ1020" s="305"/>
    </row>
    <row r="1021" spans="1:36" s="9" customFormat="1" ht="12.75" x14ac:dyDescent="0.2">
      <c r="A1021" s="306">
        <v>438</v>
      </c>
      <c r="B1021" s="307" t="s">
        <v>561</v>
      </c>
      <c r="C1021" s="448" t="s">
        <v>562</v>
      </c>
      <c r="D1021" s="448"/>
      <c r="E1021" s="448"/>
      <c r="F1021" s="448"/>
      <c r="G1021" s="448"/>
      <c r="H1021" s="448"/>
      <c r="I1021" s="448"/>
      <c r="J1021" s="311" t="s">
        <v>306</v>
      </c>
      <c r="K1021" s="303">
        <v>-6.53</v>
      </c>
      <c r="L1021" s="303">
        <v>-11.19</v>
      </c>
      <c r="M1021" s="303">
        <v>-8.2799999999999994</v>
      </c>
      <c r="N1021" s="303">
        <v>-45.61</v>
      </c>
      <c r="O1021" s="303">
        <v>-2.0499999999999998</v>
      </c>
      <c r="P1021" s="444">
        <v>-149.06</v>
      </c>
      <c r="Q1021" s="303">
        <v>-20.3</v>
      </c>
      <c r="R1021" s="303"/>
      <c r="S1021" s="444"/>
      <c r="T1021" s="303"/>
      <c r="U1021" s="303"/>
      <c r="V1021" s="303"/>
      <c r="W1021" s="303">
        <v>-171.59</v>
      </c>
      <c r="X1021" s="303">
        <v>-169.75</v>
      </c>
      <c r="Y1021" s="303">
        <v>-175.39</v>
      </c>
      <c r="Z1021" s="303">
        <v>0</v>
      </c>
      <c r="AA1021" s="303">
        <v>-175.39</v>
      </c>
      <c r="AB1021" s="305">
        <v>1</v>
      </c>
      <c r="AC1021" s="305">
        <v>1</v>
      </c>
      <c r="AD1021" s="303">
        <v>1</v>
      </c>
      <c r="AE1021" s="303">
        <v>1</v>
      </c>
      <c r="AF1021" s="303">
        <v>-8.2799999999999994</v>
      </c>
      <c r="AG1021" s="303"/>
      <c r="AH1021" s="303"/>
      <c r="AI1021" s="305"/>
      <c r="AJ1021" s="305"/>
    </row>
    <row r="1022" spans="1:36" s="9" customFormat="1" ht="12.75" x14ac:dyDescent="0.2">
      <c r="A1022" s="307"/>
      <c r="B1022" s="307"/>
      <c r="C1022" s="448"/>
      <c r="D1022" s="448"/>
      <c r="E1022" s="448"/>
      <c r="F1022" s="448"/>
      <c r="G1022" s="448"/>
      <c r="H1022" s="448"/>
      <c r="I1022" s="448"/>
      <c r="J1022" s="310" t="s">
        <v>1480</v>
      </c>
      <c r="K1022" s="303">
        <v>-57.36</v>
      </c>
      <c r="L1022" s="303">
        <v>-2.35</v>
      </c>
      <c r="M1022" s="303">
        <v>-0.49</v>
      </c>
      <c r="N1022" s="303">
        <v>-22.27</v>
      </c>
      <c r="O1022" s="303">
        <v>-1.81</v>
      </c>
      <c r="P1022" s="444"/>
      <c r="Q1022" s="303"/>
      <c r="R1022" s="303"/>
      <c r="S1022" s="444"/>
      <c r="T1022" s="303">
        <v>-169.36</v>
      </c>
      <c r="U1022" s="303">
        <v>0.31</v>
      </c>
      <c r="V1022" s="303"/>
      <c r="W1022" s="303"/>
      <c r="X1022" s="303">
        <v>-171.59</v>
      </c>
      <c r="Y1022" s="303"/>
      <c r="Z1022" s="303"/>
      <c r="AA1022" s="303">
        <v>-177.29</v>
      </c>
      <c r="AB1022" s="305">
        <v>1</v>
      </c>
      <c r="AC1022" s="305">
        <v>1</v>
      </c>
      <c r="AD1022" s="303">
        <v>3.4409999999999998</v>
      </c>
      <c r="AE1022" s="303">
        <v>3.0280800000000001</v>
      </c>
      <c r="AF1022" s="303">
        <v>-0.49</v>
      </c>
      <c r="AG1022" s="303"/>
      <c r="AH1022" s="303"/>
      <c r="AI1022" s="305"/>
      <c r="AJ1022" s="305"/>
    </row>
    <row r="1023" spans="1:36" s="9" customFormat="1" ht="12.75" x14ac:dyDescent="0.2">
      <c r="A1023" s="306">
        <v>439</v>
      </c>
      <c r="B1023" s="307" t="s">
        <v>561</v>
      </c>
      <c r="C1023" s="448" t="s">
        <v>1422</v>
      </c>
      <c r="D1023" s="448"/>
      <c r="E1023" s="448"/>
      <c r="F1023" s="448"/>
      <c r="G1023" s="448"/>
      <c r="H1023" s="448"/>
      <c r="I1023" s="448"/>
      <c r="J1023" s="311" t="s">
        <v>1291</v>
      </c>
      <c r="K1023" s="303"/>
      <c r="L1023" s="303"/>
      <c r="M1023" s="303"/>
      <c r="N1023" s="303"/>
      <c r="O1023" s="303"/>
      <c r="P1023" s="444"/>
      <c r="Q1023" s="303"/>
      <c r="R1023" s="303"/>
      <c r="S1023" s="444"/>
      <c r="T1023" s="303"/>
      <c r="U1023" s="303"/>
      <c r="V1023" s="303"/>
      <c r="W1023" s="303"/>
      <c r="X1023" s="303"/>
      <c r="Y1023" s="303">
        <v>0</v>
      </c>
      <c r="Z1023" s="303">
        <v>0</v>
      </c>
      <c r="AA1023" s="303"/>
      <c r="AB1023" s="305">
        <v>1</v>
      </c>
      <c r="AC1023" s="305">
        <v>1</v>
      </c>
      <c r="AD1023" s="303">
        <v>1</v>
      </c>
      <c r="AE1023" s="303">
        <v>1</v>
      </c>
      <c r="AF1023" s="303"/>
      <c r="AG1023" s="303"/>
      <c r="AH1023" s="303"/>
      <c r="AI1023" s="305"/>
      <c r="AJ1023" s="305"/>
    </row>
    <row r="1024" spans="1:36" s="9" customFormat="1" ht="12.75" x14ac:dyDescent="0.2">
      <c r="A1024" s="307"/>
      <c r="B1024" s="307"/>
      <c r="C1024" s="448"/>
      <c r="D1024" s="448"/>
      <c r="E1024" s="448"/>
      <c r="F1024" s="448"/>
      <c r="G1024" s="448"/>
      <c r="H1024" s="448"/>
      <c r="I1024" s="448"/>
      <c r="J1024" s="310" t="s">
        <v>1291</v>
      </c>
      <c r="K1024" s="303"/>
      <c r="L1024" s="303"/>
      <c r="M1024" s="303"/>
      <c r="N1024" s="303"/>
      <c r="O1024" s="303"/>
      <c r="P1024" s="444"/>
      <c r="Q1024" s="303"/>
      <c r="R1024" s="303"/>
      <c r="S1024" s="444"/>
      <c r="T1024" s="303"/>
      <c r="U1024" s="303"/>
      <c r="V1024" s="303"/>
      <c r="W1024" s="303"/>
      <c r="X1024" s="303"/>
      <c r="Y1024" s="303"/>
      <c r="Z1024" s="303"/>
      <c r="AA1024" s="303">
        <v>0</v>
      </c>
      <c r="AB1024" s="305">
        <v>1</v>
      </c>
      <c r="AC1024" s="305">
        <v>1</v>
      </c>
      <c r="AD1024" s="303">
        <v>3.4409999999999998</v>
      </c>
      <c r="AE1024" s="303">
        <v>3.0280800000000001</v>
      </c>
      <c r="AF1024" s="303"/>
      <c r="AG1024" s="303"/>
      <c r="AH1024" s="303"/>
      <c r="AI1024" s="305"/>
      <c r="AJ1024" s="305"/>
    </row>
    <row r="1025" spans="1:36" s="9" customFormat="1" ht="12.75" x14ac:dyDescent="0.2">
      <c r="A1025" s="306">
        <v>440</v>
      </c>
      <c r="B1025" s="307" t="s">
        <v>561</v>
      </c>
      <c r="C1025" s="448" t="s">
        <v>1423</v>
      </c>
      <c r="D1025" s="448"/>
      <c r="E1025" s="448"/>
      <c r="F1025" s="448"/>
      <c r="G1025" s="448"/>
      <c r="H1025" s="448"/>
      <c r="I1025" s="448"/>
      <c r="J1025" s="311" t="s">
        <v>78</v>
      </c>
      <c r="K1025" s="303">
        <v>0.99</v>
      </c>
      <c r="L1025" s="303">
        <v>1.5</v>
      </c>
      <c r="M1025" s="303"/>
      <c r="N1025" s="303">
        <v>3.89</v>
      </c>
      <c r="O1025" s="303">
        <v>0.35</v>
      </c>
      <c r="P1025" s="444">
        <v>19.46</v>
      </c>
      <c r="Q1025" s="303">
        <v>3.44</v>
      </c>
      <c r="R1025" s="303"/>
      <c r="S1025" s="444"/>
      <c r="T1025" s="303"/>
      <c r="U1025" s="303"/>
      <c r="V1025" s="303"/>
      <c r="W1025" s="303">
        <v>23.19</v>
      </c>
      <c r="X1025" s="303">
        <v>22.88</v>
      </c>
      <c r="Y1025" s="303">
        <v>23.64</v>
      </c>
      <c r="Z1025" s="303">
        <v>0</v>
      </c>
      <c r="AA1025" s="303">
        <v>23.64</v>
      </c>
      <c r="AB1025" s="305">
        <v>1</v>
      </c>
      <c r="AC1025" s="305">
        <v>1</v>
      </c>
      <c r="AD1025" s="303">
        <v>1</v>
      </c>
      <c r="AE1025" s="303">
        <v>1</v>
      </c>
      <c r="AF1025" s="303"/>
      <c r="AG1025" s="303"/>
      <c r="AH1025" s="303"/>
      <c r="AI1025" s="305"/>
      <c r="AJ1025" s="305"/>
    </row>
    <row r="1026" spans="1:36" s="9" customFormat="1" ht="12.75" x14ac:dyDescent="0.2">
      <c r="A1026" s="307"/>
      <c r="B1026" s="307"/>
      <c r="C1026" s="448"/>
      <c r="D1026" s="448"/>
      <c r="E1026" s="448"/>
      <c r="F1026" s="448"/>
      <c r="G1026" s="448"/>
      <c r="H1026" s="448"/>
      <c r="I1026" s="448"/>
      <c r="J1026" s="310" t="s">
        <v>1481</v>
      </c>
      <c r="K1026" s="303">
        <v>9.64</v>
      </c>
      <c r="L1026" s="303">
        <v>0.48</v>
      </c>
      <c r="M1026" s="303"/>
      <c r="N1026" s="303">
        <v>3.77</v>
      </c>
      <c r="O1026" s="303">
        <v>0.31</v>
      </c>
      <c r="P1026" s="444"/>
      <c r="Q1026" s="303"/>
      <c r="R1026" s="303"/>
      <c r="S1026" s="444"/>
      <c r="T1026" s="303">
        <v>22.900000000000002</v>
      </c>
      <c r="U1026" s="303">
        <v>-0.05</v>
      </c>
      <c r="V1026" s="303"/>
      <c r="W1026" s="303"/>
      <c r="X1026" s="303">
        <v>23.19</v>
      </c>
      <c r="Y1026" s="303"/>
      <c r="Z1026" s="303"/>
      <c r="AA1026" s="303">
        <v>23.96</v>
      </c>
      <c r="AB1026" s="305">
        <v>1</v>
      </c>
      <c r="AC1026" s="305">
        <v>1</v>
      </c>
      <c r="AD1026" s="303">
        <v>3.4409999999999998</v>
      </c>
      <c r="AE1026" s="303">
        <v>3.0280800000000001</v>
      </c>
      <c r="AF1026" s="303"/>
      <c r="AG1026" s="303"/>
      <c r="AH1026" s="303"/>
      <c r="AI1026" s="305"/>
      <c r="AJ1026" s="305"/>
    </row>
    <row r="1027" spans="1:36" s="9" customFormat="1" ht="12.75" x14ac:dyDescent="0.2">
      <c r="A1027" s="306">
        <v>441</v>
      </c>
      <c r="B1027" s="307" t="s">
        <v>561</v>
      </c>
      <c r="C1027" s="448" t="s">
        <v>1424</v>
      </c>
      <c r="D1027" s="448"/>
      <c r="E1027" s="448"/>
      <c r="F1027" s="448"/>
      <c r="G1027" s="448"/>
      <c r="H1027" s="448"/>
      <c r="I1027" s="448"/>
      <c r="J1027" s="311" t="s">
        <v>306</v>
      </c>
      <c r="K1027" s="303"/>
      <c r="L1027" s="303"/>
      <c r="M1027" s="303">
        <v>-153.22</v>
      </c>
      <c r="N1027" s="303"/>
      <c r="O1027" s="303"/>
      <c r="P1027" s="444">
        <v>-161.37</v>
      </c>
      <c r="Q1027" s="303"/>
      <c r="R1027" s="303"/>
      <c r="S1027" s="444"/>
      <c r="T1027" s="303"/>
      <c r="U1027" s="303"/>
      <c r="V1027" s="303"/>
      <c r="W1027" s="303">
        <v>-163.79</v>
      </c>
      <c r="X1027" s="303">
        <v>-163.79</v>
      </c>
      <c r="Y1027" s="303">
        <v>-169.23</v>
      </c>
      <c r="Z1027" s="303">
        <v>0</v>
      </c>
      <c r="AA1027" s="303">
        <v>-169.23</v>
      </c>
      <c r="AB1027" s="305">
        <v>1</v>
      </c>
      <c r="AC1027" s="305">
        <v>1</v>
      </c>
      <c r="AD1027" s="303">
        <v>1</v>
      </c>
      <c r="AE1027" s="303">
        <v>1</v>
      </c>
      <c r="AF1027" s="303">
        <v>-153.22</v>
      </c>
      <c r="AG1027" s="303"/>
      <c r="AH1027" s="303"/>
      <c r="AI1027" s="305"/>
      <c r="AJ1027" s="305"/>
    </row>
    <row r="1028" spans="1:36" s="9" customFormat="1" ht="12.75" x14ac:dyDescent="0.2">
      <c r="A1028" s="307"/>
      <c r="B1028" s="307"/>
      <c r="C1028" s="448"/>
      <c r="D1028" s="448"/>
      <c r="E1028" s="448"/>
      <c r="F1028" s="448"/>
      <c r="G1028" s="448"/>
      <c r="H1028" s="448"/>
      <c r="I1028" s="448"/>
      <c r="J1028" s="310" t="s">
        <v>1482</v>
      </c>
      <c r="K1028" s="303"/>
      <c r="L1028" s="303"/>
      <c r="M1028" s="303">
        <v>-8.15</v>
      </c>
      <c r="N1028" s="303"/>
      <c r="O1028" s="303"/>
      <c r="P1028" s="444"/>
      <c r="Q1028" s="303"/>
      <c r="R1028" s="303"/>
      <c r="S1028" s="444"/>
      <c r="T1028" s="303">
        <v>-161.37</v>
      </c>
      <c r="U1028" s="303"/>
      <c r="V1028" s="303"/>
      <c r="W1028" s="303"/>
      <c r="X1028" s="303">
        <v>-163.79</v>
      </c>
      <c r="Y1028" s="303"/>
      <c r="Z1028" s="303"/>
      <c r="AA1028" s="303">
        <v>-169.23</v>
      </c>
      <c r="AB1028" s="305">
        <v>1</v>
      </c>
      <c r="AC1028" s="305">
        <v>1</v>
      </c>
      <c r="AD1028" s="303">
        <v>3.4409999999999998</v>
      </c>
      <c r="AE1028" s="303">
        <v>3.0280800000000001</v>
      </c>
      <c r="AF1028" s="303">
        <v>-8.15</v>
      </c>
      <c r="AG1028" s="303"/>
      <c r="AH1028" s="303"/>
      <c r="AI1028" s="305"/>
      <c r="AJ1028" s="305"/>
    </row>
    <row r="1029" spans="1:36" s="9" customFormat="1" ht="12.75" x14ac:dyDescent="0.2">
      <c r="A1029" s="306">
        <v>442</v>
      </c>
      <c r="B1029" s="307" t="s">
        <v>552</v>
      </c>
      <c r="C1029" s="448" t="s">
        <v>564</v>
      </c>
      <c r="D1029" s="448"/>
      <c r="E1029" s="448"/>
      <c r="F1029" s="448"/>
      <c r="G1029" s="448"/>
      <c r="H1029" s="448"/>
      <c r="I1029" s="448"/>
      <c r="J1029" s="311" t="s">
        <v>1426</v>
      </c>
      <c r="K1029" s="303"/>
      <c r="L1029" s="303"/>
      <c r="M1029" s="303"/>
      <c r="N1029" s="303"/>
      <c r="O1029" s="303"/>
      <c r="P1029" s="444"/>
      <c r="Q1029" s="303"/>
      <c r="R1029" s="303"/>
      <c r="S1029" s="444"/>
      <c r="T1029" s="303"/>
      <c r="U1029" s="303"/>
      <c r="V1029" s="303"/>
      <c r="W1029" s="303"/>
      <c r="X1029" s="303"/>
      <c r="Y1029" s="303">
        <v>0</v>
      </c>
      <c r="Z1029" s="303">
        <v>0</v>
      </c>
      <c r="AA1029" s="303"/>
      <c r="AB1029" s="305">
        <v>1</v>
      </c>
      <c r="AC1029" s="305">
        <v>1</v>
      </c>
      <c r="AD1029" s="303">
        <v>1</v>
      </c>
      <c r="AE1029" s="303">
        <v>1</v>
      </c>
      <c r="AF1029" s="303"/>
      <c r="AG1029" s="303"/>
      <c r="AH1029" s="303"/>
      <c r="AI1029" s="305"/>
      <c r="AJ1029" s="305"/>
    </row>
    <row r="1030" spans="1:36" s="9" customFormat="1" ht="12.75" x14ac:dyDescent="0.2">
      <c r="A1030" s="307"/>
      <c r="B1030" s="307"/>
      <c r="C1030" s="448"/>
      <c r="D1030" s="448"/>
      <c r="E1030" s="448"/>
      <c r="F1030" s="448"/>
      <c r="G1030" s="448"/>
      <c r="H1030" s="448"/>
      <c r="I1030" s="448"/>
      <c r="J1030" s="310" t="s">
        <v>1483</v>
      </c>
      <c r="K1030" s="303"/>
      <c r="L1030" s="303"/>
      <c r="M1030" s="303"/>
      <c r="N1030" s="303"/>
      <c r="O1030" s="303"/>
      <c r="P1030" s="444"/>
      <c r="Q1030" s="303"/>
      <c r="R1030" s="303"/>
      <c r="S1030" s="444"/>
      <c r="T1030" s="303"/>
      <c r="U1030" s="303"/>
      <c r="V1030" s="303"/>
      <c r="W1030" s="303"/>
      <c r="X1030" s="303"/>
      <c r="Y1030" s="303"/>
      <c r="Z1030" s="303"/>
      <c r="AA1030" s="303">
        <v>0</v>
      </c>
      <c r="AB1030" s="305">
        <v>1</v>
      </c>
      <c r="AC1030" s="305">
        <v>1</v>
      </c>
      <c r="AD1030" s="303">
        <v>3.4409999999999998</v>
      </c>
      <c r="AE1030" s="303">
        <v>3.0280800000000001</v>
      </c>
      <c r="AF1030" s="303"/>
      <c r="AG1030" s="303"/>
      <c r="AH1030" s="303"/>
      <c r="AI1030" s="305"/>
      <c r="AJ1030" s="305"/>
    </row>
    <row r="1031" spans="1:36" s="9" customFormat="1" ht="12.75" x14ac:dyDescent="0.2">
      <c r="A1031" s="306">
        <v>443</v>
      </c>
      <c r="B1031" s="307" t="s">
        <v>566</v>
      </c>
      <c r="C1031" s="448" t="s">
        <v>567</v>
      </c>
      <c r="D1031" s="448"/>
      <c r="E1031" s="448"/>
      <c r="F1031" s="448"/>
      <c r="G1031" s="448"/>
      <c r="H1031" s="448"/>
      <c r="I1031" s="448"/>
      <c r="J1031" s="311" t="s">
        <v>102</v>
      </c>
      <c r="K1031" s="303"/>
      <c r="L1031" s="303"/>
      <c r="M1031" s="303">
        <v>-430.07</v>
      </c>
      <c r="N1031" s="303"/>
      <c r="O1031" s="303"/>
      <c r="P1031" s="444">
        <v>-463.96</v>
      </c>
      <c r="Q1031" s="303"/>
      <c r="R1031" s="303"/>
      <c r="S1031" s="444"/>
      <c r="T1031" s="303"/>
      <c r="U1031" s="303"/>
      <c r="V1031" s="303"/>
      <c r="W1031" s="303">
        <v>-470.92</v>
      </c>
      <c r="X1031" s="303">
        <v>-470.92</v>
      </c>
      <c r="Y1031" s="303">
        <v>-486.56</v>
      </c>
      <c r="Z1031" s="303">
        <v>0</v>
      </c>
      <c r="AA1031" s="303">
        <v>-486.56</v>
      </c>
      <c r="AB1031" s="305">
        <v>1</v>
      </c>
      <c r="AC1031" s="305">
        <v>1</v>
      </c>
      <c r="AD1031" s="303">
        <v>1</v>
      </c>
      <c r="AE1031" s="303">
        <v>1</v>
      </c>
      <c r="AF1031" s="303">
        <v>-430.07</v>
      </c>
      <c r="AG1031" s="303"/>
      <c r="AH1031" s="303"/>
      <c r="AI1031" s="305"/>
      <c r="AJ1031" s="305"/>
    </row>
    <row r="1032" spans="1:36" s="9" customFormat="1" ht="12.75" x14ac:dyDescent="0.2">
      <c r="A1032" s="307"/>
      <c r="B1032" s="307"/>
      <c r="C1032" s="448"/>
      <c r="D1032" s="448"/>
      <c r="E1032" s="448"/>
      <c r="F1032" s="448"/>
      <c r="G1032" s="448"/>
      <c r="H1032" s="448"/>
      <c r="I1032" s="448"/>
      <c r="J1032" s="310" t="s">
        <v>571</v>
      </c>
      <c r="K1032" s="303"/>
      <c r="L1032" s="303"/>
      <c r="M1032" s="303">
        <v>-33.89</v>
      </c>
      <c r="N1032" s="303"/>
      <c r="O1032" s="303"/>
      <c r="P1032" s="444"/>
      <c r="Q1032" s="303"/>
      <c r="R1032" s="303"/>
      <c r="S1032" s="444"/>
      <c r="T1032" s="303">
        <v>-463.96</v>
      </c>
      <c r="U1032" s="303"/>
      <c r="V1032" s="303"/>
      <c r="W1032" s="303"/>
      <c r="X1032" s="303">
        <v>-470.92</v>
      </c>
      <c r="Y1032" s="303"/>
      <c r="Z1032" s="303"/>
      <c r="AA1032" s="303">
        <v>-486.56</v>
      </c>
      <c r="AB1032" s="305">
        <v>1</v>
      </c>
      <c r="AC1032" s="305">
        <v>1</v>
      </c>
      <c r="AD1032" s="303">
        <v>3.4409999999999998</v>
      </c>
      <c r="AE1032" s="303">
        <v>3.0280800000000001</v>
      </c>
      <c r="AF1032" s="303">
        <v>-33.89</v>
      </c>
      <c r="AG1032" s="303"/>
      <c r="AH1032" s="303"/>
      <c r="AI1032" s="305"/>
      <c r="AJ1032" s="305"/>
    </row>
    <row r="1033" spans="1:36" s="4" customFormat="1" ht="12.75" x14ac:dyDescent="0.2">
      <c r="A1033" s="17"/>
      <c r="B1033" s="17"/>
      <c r="C1033" s="432" t="s">
        <v>1484</v>
      </c>
      <c r="D1033" s="432"/>
      <c r="E1033" s="432"/>
      <c r="F1033" s="432"/>
      <c r="G1033" s="432"/>
      <c r="H1033" s="432"/>
      <c r="I1033" s="432"/>
      <c r="J1033" s="25"/>
      <c r="K1033" s="41">
        <f>K993+K951+K937+K901+K887+K855</f>
        <v>12.880000000000004</v>
      </c>
      <c r="L1033" s="41">
        <f t="shared" ref="L1033:AI1033" si="18">L993+L951+L937+L901+L887+L855</f>
        <v>77.910000000000053</v>
      </c>
      <c r="M1033" s="41">
        <f t="shared" si="18"/>
        <v>9227.9199999999983</v>
      </c>
      <c r="N1033" s="41">
        <f t="shared" si="18"/>
        <v>107.40999999999997</v>
      </c>
      <c r="O1033" s="41">
        <f t="shared" si="18"/>
        <v>6.0000000000000009</v>
      </c>
      <c r="P1033" s="41">
        <f t="shared" si="18"/>
        <v>10766.000000000004</v>
      </c>
      <c r="Q1033" s="41">
        <f t="shared" si="18"/>
        <v>59.19000000000004</v>
      </c>
      <c r="R1033" s="41">
        <f t="shared" si="18"/>
        <v>0</v>
      </c>
      <c r="S1033" s="41">
        <f t="shared" si="18"/>
        <v>0</v>
      </c>
      <c r="T1033" s="41">
        <f t="shared" si="18"/>
        <v>0</v>
      </c>
      <c r="U1033" s="41">
        <f t="shared" si="18"/>
        <v>0</v>
      </c>
      <c r="V1033" s="41">
        <f t="shared" si="18"/>
        <v>0</v>
      </c>
      <c r="W1033" s="41">
        <f t="shared" si="18"/>
        <v>10986.65</v>
      </c>
      <c r="X1033" s="41">
        <f t="shared" si="18"/>
        <v>10981.289999999997</v>
      </c>
      <c r="Y1033" s="41">
        <f t="shared" si="18"/>
        <v>11345.920000000002</v>
      </c>
      <c r="Z1033" s="41">
        <f t="shared" si="18"/>
        <v>0</v>
      </c>
      <c r="AA1033" s="41">
        <f t="shared" si="18"/>
        <v>11345.920000000002</v>
      </c>
      <c r="AB1033" s="41">
        <f t="shared" si="18"/>
        <v>0</v>
      </c>
      <c r="AC1033" s="41">
        <f t="shared" si="18"/>
        <v>0</v>
      </c>
      <c r="AD1033" s="41">
        <f t="shared" si="18"/>
        <v>0</v>
      </c>
      <c r="AE1033" s="41">
        <f t="shared" si="18"/>
        <v>0</v>
      </c>
      <c r="AF1033" s="41">
        <f t="shared" si="18"/>
        <v>9227.9199999999983</v>
      </c>
      <c r="AG1033" s="41">
        <f t="shared" si="18"/>
        <v>0</v>
      </c>
      <c r="AH1033" s="41">
        <f t="shared" si="18"/>
        <v>0</v>
      </c>
      <c r="AI1033" s="41">
        <f t="shared" si="18"/>
        <v>0</v>
      </c>
    </row>
    <row r="1034" spans="1:36" s="9" customFormat="1" ht="12.75" x14ac:dyDescent="0.2">
      <c r="A1034" s="18"/>
      <c r="B1034" s="18"/>
      <c r="C1034" s="432"/>
      <c r="D1034" s="432"/>
      <c r="E1034" s="432"/>
      <c r="F1034" s="432"/>
      <c r="G1034" s="432"/>
      <c r="H1034" s="432"/>
      <c r="I1034" s="432"/>
      <c r="J1034" s="26"/>
      <c r="K1034" s="41">
        <f>K994+K952+K938+K902+K888+K856</f>
        <v>135.31999999999988</v>
      </c>
      <c r="L1034" s="41">
        <f t="shared" ref="L1034:AI1034" si="19">L994+L952+L938+L902+L888+L856</f>
        <v>38.790000000000006</v>
      </c>
      <c r="M1034" s="41">
        <f t="shared" si="19"/>
        <v>1033</v>
      </c>
      <c r="N1034" s="41">
        <f t="shared" si="19"/>
        <v>173.12999999999997</v>
      </c>
      <c r="O1034" s="41">
        <f t="shared" si="19"/>
        <v>5.3100000000000049</v>
      </c>
      <c r="P1034" s="41">
        <f t="shared" si="19"/>
        <v>0</v>
      </c>
      <c r="Q1034" s="41">
        <f t="shared" si="19"/>
        <v>0</v>
      </c>
      <c r="R1034" s="41">
        <f t="shared" si="19"/>
        <v>0</v>
      </c>
      <c r="S1034" s="41">
        <f t="shared" si="19"/>
        <v>0</v>
      </c>
      <c r="T1034" s="41">
        <f t="shared" si="19"/>
        <v>10825.19</v>
      </c>
      <c r="U1034" s="41">
        <f t="shared" si="19"/>
        <v>-0.92000000000000026</v>
      </c>
      <c r="V1034" s="41">
        <f t="shared" si="19"/>
        <v>0</v>
      </c>
      <c r="W1034" s="41">
        <f t="shared" si="19"/>
        <v>0</v>
      </c>
      <c r="X1034" s="41">
        <f t="shared" si="19"/>
        <v>10986.65</v>
      </c>
      <c r="Y1034" s="41">
        <f t="shared" si="19"/>
        <v>5.5600000000000014</v>
      </c>
      <c r="Z1034" s="41">
        <f t="shared" si="19"/>
        <v>0</v>
      </c>
      <c r="AA1034" s="41">
        <f t="shared" si="19"/>
        <v>11351.48</v>
      </c>
      <c r="AB1034" s="41">
        <f t="shared" si="19"/>
        <v>0</v>
      </c>
      <c r="AC1034" s="41">
        <f t="shared" si="19"/>
        <v>0</v>
      </c>
      <c r="AD1034" s="41">
        <f t="shared" si="19"/>
        <v>0</v>
      </c>
      <c r="AE1034" s="41">
        <f t="shared" si="19"/>
        <v>0</v>
      </c>
      <c r="AF1034" s="41">
        <f t="shared" si="19"/>
        <v>1046.6499999999999</v>
      </c>
      <c r="AG1034" s="41">
        <f t="shared" si="19"/>
        <v>0</v>
      </c>
      <c r="AH1034" s="41">
        <f t="shared" si="19"/>
        <v>0</v>
      </c>
      <c r="AI1034" s="41">
        <f t="shared" si="19"/>
        <v>0</v>
      </c>
    </row>
    <row r="1035" spans="1:36" s="9" customFormat="1" ht="12.75" x14ac:dyDescent="0.2">
      <c r="A1035" s="477" t="s">
        <v>1542</v>
      </c>
      <c r="B1035" s="477"/>
      <c r="C1035" s="478" t="s">
        <v>1486</v>
      </c>
      <c r="D1035" s="478"/>
      <c r="E1035" s="478"/>
      <c r="F1035" s="478"/>
      <c r="G1035" s="478"/>
      <c r="H1035" s="478"/>
      <c r="I1035" s="478"/>
      <c r="J1035" s="335"/>
      <c r="K1035" s="340">
        <v>-60.570000000000007</v>
      </c>
      <c r="L1035" s="340">
        <v>-53.940000000000005</v>
      </c>
      <c r="M1035" s="340">
        <v>-1869.6499999999999</v>
      </c>
      <c r="N1035" s="340">
        <v>-363.21999999999997</v>
      </c>
      <c r="O1035" s="340">
        <v>-19.020000000000003</v>
      </c>
      <c r="P1035" s="340">
        <v>-3471.77</v>
      </c>
      <c r="Q1035" s="340">
        <v>-187.91000000000003</v>
      </c>
      <c r="R1035" s="340">
        <v>0</v>
      </c>
      <c r="S1035" s="340">
        <v>0</v>
      </c>
      <c r="T1035" s="340">
        <v>0</v>
      </c>
      <c r="U1035" s="340">
        <v>0</v>
      </c>
      <c r="V1035" s="340">
        <v>0</v>
      </c>
      <c r="W1035" s="340">
        <v>-3711.68</v>
      </c>
      <c r="X1035" s="337">
        <v>-3694.7200000000003</v>
      </c>
      <c r="Y1035" s="337">
        <v>-3817.4000000000005</v>
      </c>
      <c r="Z1035" s="337">
        <v>0</v>
      </c>
      <c r="AA1035" s="336">
        <v>-3817.4000000000005</v>
      </c>
      <c r="AB1035" s="336"/>
      <c r="AC1035" s="336"/>
      <c r="AD1035" s="340"/>
      <c r="AE1035" s="340"/>
      <c r="AF1035" s="340">
        <v>-1869.6499999999999</v>
      </c>
      <c r="AG1035" s="340">
        <v>0</v>
      </c>
      <c r="AH1035" s="340">
        <v>5.39</v>
      </c>
      <c r="AI1035" s="336"/>
      <c r="AJ1035" s="336"/>
    </row>
    <row r="1036" spans="1:36" s="9" customFormat="1" ht="12.75" x14ac:dyDescent="0.2">
      <c r="A1036" s="477"/>
      <c r="B1036" s="477"/>
      <c r="C1036" s="478"/>
      <c r="D1036" s="478"/>
      <c r="E1036" s="478"/>
      <c r="F1036" s="478"/>
      <c r="G1036" s="478"/>
      <c r="H1036" s="478"/>
      <c r="I1036" s="478"/>
      <c r="J1036" s="335"/>
      <c r="K1036" s="340">
        <v>-542.74</v>
      </c>
      <c r="L1036" s="340">
        <v>-9.9499999999999993</v>
      </c>
      <c r="M1036" s="340">
        <v>-220.21000000000004</v>
      </c>
      <c r="N1036" s="340">
        <v>-386.27</v>
      </c>
      <c r="O1036" s="340">
        <v>-16.72</v>
      </c>
      <c r="P1036" s="340"/>
      <c r="Q1036" s="340">
        <v>0</v>
      </c>
      <c r="R1036" s="340">
        <v>0</v>
      </c>
      <c r="S1036" s="340"/>
      <c r="T1036" s="340">
        <v>-3659.68</v>
      </c>
      <c r="U1036" s="340">
        <v>2.8800000000000003</v>
      </c>
      <c r="V1036" s="340">
        <v>0</v>
      </c>
      <c r="W1036" s="340">
        <v>0</v>
      </c>
      <c r="X1036" s="337">
        <v>-3711.68</v>
      </c>
      <c r="Y1036" s="337">
        <v>-17.53</v>
      </c>
      <c r="Z1036" s="337">
        <v>0</v>
      </c>
      <c r="AA1036" s="336">
        <v>-3834.9300000000003</v>
      </c>
      <c r="AB1036" s="336"/>
      <c r="AC1036" s="336"/>
      <c r="AD1036" s="340"/>
      <c r="AE1036" s="340"/>
      <c r="AF1036" s="340">
        <v>-220.21000000000004</v>
      </c>
      <c r="AG1036" s="340">
        <v>0</v>
      </c>
      <c r="AH1036" s="340">
        <v>0</v>
      </c>
      <c r="AI1036" s="336"/>
      <c r="AJ1036" s="336"/>
    </row>
    <row r="1037" spans="1:36" s="9" customFormat="1" ht="12.75" x14ac:dyDescent="0.2">
      <c r="A1037" s="333">
        <v>284</v>
      </c>
      <c r="B1037" s="334" t="s">
        <v>1276</v>
      </c>
      <c r="C1037" s="479" t="s">
        <v>368</v>
      </c>
      <c r="D1037" s="479"/>
      <c r="E1037" s="479"/>
      <c r="F1037" s="479"/>
      <c r="G1037" s="479"/>
      <c r="H1037" s="479"/>
      <c r="I1037" s="479"/>
      <c r="J1037" s="339" t="s">
        <v>82</v>
      </c>
      <c r="K1037" s="332">
        <v>-4.03</v>
      </c>
      <c r="L1037" s="332">
        <v>-0.27</v>
      </c>
      <c r="M1037" s="332"/>
      <c r="N1037" s="332">
        <v>-24.11</v>
      </c>
      <c r="O1037" s="332">
        <v>-1.26</v>
      </c>
      <c r="P1037" s="480">
        <v>-89</v>
      </c>
      <c r="Q1037" s="332">
        <v>-12.47</v>
      </c>
      <c r="R1037" s="332"/>
      <c r="S1037" s="480"/>
      <c r="T1037" s="332"/>
      <c r="U1037" s="332"/>
      <c r="V1037" s="332"/>
      <c r="W1037" s="332">
        <v>-102.8</v>
      </c>
      <c r="X1037" s="332">
        <v>-101.68</v>
      </c>
      <c r="Y1037" s="332">
        <v>-105.06</v>
      </c>
      <c r="Z1037" s="332">
        <v>0</v>
      </c>
      <c r="AA1037" s="332">
        <v>-105.06</v>
      </c>
      <c r="AB1037" s="341">
        <v>1</v>
      </c>
      <c r="AC1037" s="341">
        <v>1</v>
      </c>
      <c r="AD1037" s="332">
        <v>1</v>
      </c>
      <c r="AE1037" s="332">
        <v>1</v>
      </c>
      <c r="AF1037" s="332"/>
      <c r="AG1037" s="332"/>
      <c r="AH1037" s="332"/>
      <c r="AI1037" s="341"/>
      <c r="AJ1037" s="341"/>
    </row>
    <row r="1038" spans="1:36" s="9" customFormat="1" ht="12.75" x14ac:dyDescent="0.2">
      <c r="A1038" s="334"/>
      <c r="B1038" s="334"/>
      <c r="C1038" s="479"/>
      <c r="D1038" s="479"/>
      <c r="E1038" s="479"/>
      <c r="F1038" s="479"/>
      <c r="G1038" s="479"/>
      <c r="H1038" s="479"/>
      <c r="I1038" s="479"/>
      <c r="J1038" s="338" t="s">
        <v>1512</v>
      </c>
      <c r="K1038" s="332">
        <v>-36.61</v>
      </c>
      <c r="L1038" s="332">
        <v>-0.08</v>
      </c>
      <c r="M1038" s="332"/>
      <c r="N1038" s="332">
        <v>-25.64</v>
      </c>
      <c r="O1038" s="332">
        <v>-1.1100000000000001</v>
      </c>
      <c r="P1038" s="480"/>
      <c r="Q1038" s="332"/>
      <c r="R1038" s="332"/>
      <c r="S1038" s="480"/>
      <c r="T1038" s="332">
        <v>-101.47</v>
      </c>
      <c r="U1038" s="332">
        <v>0.19</v>
      </c>
      <c r="V1038" s="332"/>
      <c r="W1038" s="332"/>
      <c r="X1038" s="332">
        <v>-102.8</v>
      </c>
      <c r="Y1038" s="332"/>
      <c r="Z1038" s="332"/>
      <c r="AA1038" s="332">
        <v>-106.22</v>
      </c>
      <c r="AB1038" s="341">
        <v>1</v>
      </c>
      <c r="AC1038" s="341">
        <v>1</v>
      </c>
      <c r="AD1038" s="332">
        <v>3.4409999999999998</v>
      </c>
      <c r="AE1038" s="332">
        <v>3.0280800000000001</v>
      </c>
      <c r="AF1038" s="332"/>
      <c r="AG1038" s="332"/>
      <c r="AH1038" s="332"/>
      <c r="AI1038" s="341"/>
      <c r="AJ1038" s="341"/>
    </row>
    <row r="1039" spans="1:36" s="9" customFormat="1" ht="12.75" x14ac:dyDescent="0.2">
      <c r="A1039" s="333">
        <v>285</v>
      </c>
      <c r="B1039" s="334" t="s">
        <v>1276</v>
      </c>
      <c r="C1039" s="479" t="s">
        <v>1487</v>
      </c>
      <c r="D1039" s="479"/>
      <c r="E1039" s="479"/>
      <c r="F1039" s="479"/>
      <c r="G1039" s="479"/>
      <c r="H1039" s="479"/>
      <c r="I1039" s="479"/>
      <c r="J1039" s="339" t="s">
        <v>82</v>
      </c>
      <c r="K1039" s="332">
        <v>-1.5</v>
      </c>
      <c r="L1039" s="332"/>
      <c r="M1039" s="332"/>
      <c r="N1039" s="332">
        <v>-8.98</v>
      </c>
      <c r="O1039" s="332">
        <v>-0.47</v>
      </c>
      <c r="P1039" s="480">
        <v>-33.08</v>
      </c>
      <c r="Q1039" s="332">
        <v>-4.6500000000000004</v>
      </c>
      <c r="R1039" s="332"/>
      <c r="S1039" s="480"/>
      <c r="T1039" s="332"/>
      <c r="U1039" s="332"/>
      <c r="V1039" s="332"/>
      <c r="W1039" s="332">
        <v>-38.229999999999997</v>
      </c>
      <c r="X1039" s="332">
        <v>-37.81</v>
      </c>
      <c r="Y1039" s="332">
        <v>-39.07</v>
      </c>
      <c r="Z1039" s="332">
        <v>0</v>
      </c>
      <c r="AA1039" s="332">
        <v>-39.07</v>
      </c>
      <c r="AB1039" s="341">
        <v>1</v>
      </c>
      <c r="AC1039" s="341">
        <v>1</v>
      </c>
      <c r="AD1039" s="332">
        <v>1</v>
      </c>
      <c r="AE1039" s="332">
        <v>1</v>
      </c>
      <c r="AF1039" s="332"/>
      <c r="AG1039" s="332"/>
      <c r="AH1039" s="332"/>
      <c r="AI1039" s="341"/>
      <c r="AJ1039" s="341"/>
    </row>
    <row r="1040" spans="1:36" s="9" customFormat="1" ht="12.75" x14ac:dyDescent="0.2">
      <c r="A1040" s="334"/>
      <c r="B1040" s="334"/>
      <c r="C1040" s="479"/>
      <c r="D1040" s="479"/>
      <c r="E1040" s="479"/>
      <c r="F1040" s="479"/>
      <c r="G1040" s="479"/>
      <c r="H1040" s="479"/>
      <c r="I1040" s="479"/>
      <c r="J1040" s="338" t="s">
        <v>1513</v>
      </c>
      <c r="K1040" s="332">
        <v>-13.67</v>
      </c>
      <c r="L1040" s="332"/>
      <c r="M1040" s="332"/>
      <c r="N1040" s="332">
        <v>-9.5500000000000007</v>
      </c>
      <c r="O1040" s="332">
        <v>-0.41</v>
      </c>
      <c r="P1040" s="480"/>
      <c r="Q1040" s="332"/>
      <c r="R1040" s="332"/>
      <c r="S1040" s="480"/>
      <c r="T1040" s="332">
        <v>-37.729999999999997</v>
      </c>
      <c r="U1040" s="332">
        <v>7.0000000000000007E-2</v>
      </c>
      <c r="V1040" s="332"/>
      <c r="W1040" s="332"/>
      <c r="X1040" s="332">
        <v>-38.229999999999997</v>
      </c>
      <c r="Y1040" s="332"/>
      <c r="Z1040" s="332"/>
      <c r="AA1040" s="332">
        <v>-39.5</v>
      </c>
      <c r="AB1040" s="341">
        <v>1</v>
      </c>
      <c r="AC1040" s="341">
        <v>1</v>
      </c>
      <c r="AD1040" s="332">
        <v>3.4409999999999998</v>
      </c>
      <c r="AE1040" s="332">
        <v>3.0280800000000001</v>
      </c>
      <c r="AF1040" s="332"/>
      <c r="AG1040" s="332"/>
      <c r="AH1040" s="332"/>
      <c r="AI1040" s="341"/>
      <c r="AJ1040" s="341"/>
    </row>
    <row r="1041" spans="1:36" s="9" customFormat="1" ht="12.75" x14ac:dyDescent="0.2">
      <c r="A1041" s="333">
        <v>286</v>
      </c>
      <c r="B1041" s="334" t="s">
        <v>1276</v>
      </c>
      <c r="C1041" s="479" t="s">
        <v>1488</v>
      </c>
      <c r="D1041" s="479"/>
      <c r="E1041" s="479"/>
      <c r="F1041" s="479"/>
      <c r="G1041" s="479"/>
      <c r="H1041" s="479"/>
      <c r="I1041" s="479"/>
      <c r="J1041" s="339" t="s">
        <v>178</v>
      </c>
      <c r="K1041" s="332"/>
      <c r="L1041" s="332"/>
      <c r="M1041" s="332">
        <v>-165.6</v>
      </c>
      <c r="N1041" s="332"/>
      <c r="O1041" s="332"/>
      <c r="P1041" s="480">
        <v>-185.61</v>
      </c>
      <c r="Q1041" s="332"/>
      <c r="R1041" s="332"/>
      <c r="S1041" s="480"/>
      <c r="T1041" s="332"/>
      <c r="U1041" s="332"/>
      <c r="V1041" s="332"/>
      <c r="W1041" s="332">
        <v>-188.39</v>
      </c>
      <c r="X1041" s="332">
        <v>-188.39</v>
      </c>
      <c r="Y1041" s="332">
        <v>-194.65</v>
      </c>
      <c r="Z1041" s="332">
        <v>0</v>
      </c>
      <c r="AA1041" s="332">
        <v>-194.65</v>
      </c>
      <c r="AB1041" s="341">
        <v>1</v>
      </c>
      <c r="AC1041" s="341">
        <v>1</v>
      </c>
      <c r="AD1041" s="332">
        <v>1</v>
      </c>
      <c r="AE1041" s="332">
        <v>1</v>
      </c>
      <c r="AF1041" s="332">
        <v>-165.6</v>
      </c>
      <c r="AG1041" s="332"/>
      <c r="AH1041" s="332"/>
      <c r="AI1041" s="341"/>
      <c r="AJ1041" s="341"/>
    </row>
    <row r="1042" spans="1:36" s="9" customFormat="1" ht="12.75" x14ac:dyDescent="0.2">
      <c r="A1042" s="334"/>
      <c r="B1042" s="334"/>
      <c r="C1042" s="479"/>
      <c r="D1042" s="479"/>
      <c r="E1042" s="479"/>
      <c r="F1042" s="479"/>
      <c r="G1042" s="479"/>
      <c r="H1042" s="479"/>
      <c r="I1042" s="479"/>
      <c r="J1042" s="338" t="s">
        <v>1514</v>
      </c>
      <c r="K1042" s="332"/>
      <c r="L1042" s="332"/>
      <c r="M1042" s="332">
        <v>-20.010000000000002</v>
      </c>
      <c r="N1042" s="332"/>
      <c r="O1042" s="332"/>
      <c r="P1042" s="480"/>
      <c r="Q1042" s="332"/>
      <c r="R1042" s="332"/>
      <c r="S1042" s="480"/>
      <c r="T1042" s="332">
        <v>-185.61</v>
      </c>
      <c r="U1042" s="332"/>
      <c r="V1042" s="332"/>
      <c r="W1042" s="332"/>
      <c r="X1042" s="332">
        <v>-188.39</v>
      </c>
      <c r="Y1042" s="332"/>
      <c r="Z1042" s="332"/>
      <c r="AA1042" s="332">
        <v>-194.65</v>
      </c>
      <c r="AB1042" s="341">
        <v>1</v>
      </c>
      <c r="AC1042" s="341">
        <v>1</v>
      </c>
      <c r="AD1042" s="332">
        <v>3.4409999999999998</v>
      </c>
      <c r="AE1042" s="332">
        <v>3.0280800000000001</v>
      </c>
      <c r="AF1042" s="332">
        <v>-20.010000000000002</v>
      </c>
      <c r="AG1042" s="332"/>
      <c r="AH1042" s="332"/>
      <c r="AI1042" s="341"/>
      <c r="AJ1042" s="341"/>
    </row>
    <row r="1043" spans="1:36" s="9" customFormat="1" ht="12.75" x14ac:dyDescent="0.2">
      <c r="A1043" s="333">
        <v>287</v>
      </c>
      <c r="B1043" s="334" t="s">
        <v>1276</v>
      </c>
      <c r="C1043" s="479" t="s">
        <v>1489</v>
      </c>
      <c r="D1043" s="479"/>
      <c r="E1043" s="479"/>
      <c r="F1043" s="479"/>
      <c r="G1043" s="479"/>
      <c r="H1043" s="479"/>
      <c r="I1043" s="479"/>
      <c r="J1043" s="339" t="s">
        <v>1490</v>
      </c>
      <c r="K1043" s="332"/>
      <c r="L1043" s="332">
        <v>-0.08</v>
      </c>
      <c r="M1043" s="332"/>
      <c r="N1043" s="332">
        <v>-0.02</v>
      </c>
      <c r="O1043" s="332"/>
      <c r="P1043" s="480">
        <v>-0.13</v>
      </c>
      <c r="Q1043" s="332">
        <v>-0.01</v>
      </c>
      <c r="R1043" s="332"/>
      <c r="S1043" s="480"/>
      <c r="T1043" s="332"/>
      <c r="U1043" s="332"/>
      <c r="V1043" s="332"/>
      <c r="W1043" s="332">
        <v>-0.14000000000000001</v>
      </c>
      <c r="X1043" s="332">
        <v>-0.14000000000000001</v>
      </c>
      <c r="Y1043" s="332">
        <v>-0.14000000000000001</v>
      </c>
      <c r="Z1043" s="332">
        <v>0</v>
      </c>
      <c r="AA1043" s="332">
        <v>-0.14000000000000001</v>
      </c>
      <c r="AB1043" s="341">
        <v>1</v>
      </c>
      <c r="AC1043" s="341">
        <v>1</v>
      </c>
      <c r="AD1043" s="332">
        <v>1</v>
      </c>
      <c r="AE1043" s="332">
        <v>1</v>
      </c>
      <c r="AF1043" s="332"/>
      <c r="AG1043" s="332"/>
      <c r="AH1043" s="332"/>
      <c r="AI1043" s="341"/>
      <c r="AJ1043" s="341"/>
    </row>
    <row r="1044" spans="1:36" s="9" customFormat="1" ht="12.75" x14ac:dyDescent="0.2">
      <c r="A1044" s="334"/>
      <c r="B1044" s="334"/>
      <c r="C1044" s="479"/>
      <c r="D1044" s="479"/>
      <c r="E1044" s="479"/>
      <c r="F1044" s="479"/>
      <c r="G1044" s="479"/>
      <c r="H1044" s="479"/>
      <c r="I1044" s="479"/>
      <c r="J1044" s="338" t="s">
        <v>1515</v>
      </c>
      <c r="K1044" s="332">
        <v>-0.01</v>
      </c>
      <c r="L1044" s="332">
        <v>-0.02</v>
      </c>
      <c r="M1044" s="332"/>
      <c r="N1044" s="332">
        <v>-0.02</v>
      </c>
      <c r="O1044" s="332"/>
      <c r="P1044" s="480"/>
      <c r="Q1044" s="332"/>
      <c r="R1044" s="332"/>
      <c r="S1044" s="480"/>
      <c r="T1044" s="332">
        <v>-0.14000000000000001</v>
      </c>
      <c r="U1044" s="332"/>
      <c r="V1044" s="332"/>
      <c r="W1044" s="332"/>
      <c r="X1044" s="332">
        <v>-0.14000000000000001</v>
      </c>
      <c r="Y1044" s="332"/>
      <c r="Z1044" s="332"/>
      <c r="AA1044" s="332">
        <v>-0.14000000000000001</v>
      </c>
      <c r="AB1044" s="341">
        <v>1</v>
      </c>
      <c r="AC1044" s="341">
        <v>1</v>
      </c>
      <c r="AD1044" s="332">
        <v>3.4409999999999998</v>
      </c>
      <c r="AE1044" s="332">
        <v>3.0280800000000001</v>
      </c>
      <c r="AF1044" s="332"/>
      <c r="AG1044" s="332"/>
      <c r="AH1044" s="332"/>
      <c r="AI1044" s="341"/>
      <c r="AJ1044" s="341"/>
    </row>
    <row r="1045" spans="1:36" s="9" customFormat="1" ht="12.75" x14ac:dyDescent="0.2">
      <c r="A1045" s="333">
        <v>288</v>
      </c>
      <c r="B1045" s="334" t="s">
        <v>1276</v>
      </c>
      <c r="C1045" s="479" t="s">
        <v>1491</v>
      </c>
      <c r="D1045" s="479"/>
      <c r="E1045" s="479"/>
      <c r="F1045" s="479"/>
      <c r="G1045" s="479"/>
      <c r="H1045" s="479"/>
      <c r="I1045" s="479"/>
      <c r="J1045" s="339" t="s">
        <v>82</v>
      </c>
      <c r="K1045" s="332">
        <v>-0.28999999999999998</v>
      </c>
      <c r="L1045" s="332">
        <v>-4.83</v>
      </c>
      <c r="M1045" s="332">
        <v>-0.49</v>
      </c>
      <c r="N1045" s="332">
        <v>-1.74</v>
      </c>
      <c r="O1045" s="332">
        <v>-0.09</v>
      </c>
      <c r="P1045" s="480">
        <v>-10.87</v>
      </c>
      <c r="Q1045" s="332">
        <v>-0.9</v>
      </c>
      <c r="R1045" s="332"/>
      <c r="S1045" s="480"/>
      <c r="T1045" s="332"/>
      <c r="U1045" s="332"/>
      <c r="V1045" s="332"/>
      <c r="W1045" s="332">
        <v>-11.94</v>
      </c>
      <c r="X1045" s="332">
        <v>-11.86</v>
      </c>
      <c r="Y1045" s="332">
        <v>-12.25</v>
      </c>
      <c r="Z1045" s="332">
        <v>0</v>
      </c>
      <c r="AA1045" s="332">
        <v>-12.25</v>
      </c>
      <c r="AB1045" s="341">
        <v>1</v>
      </c>
      <c r="AC1045" s="341">
        <v>1</v>
      </c>
      <c r="AD1045" s="332">
        <v>1</v>
      </c>
      <c r="AE1045" s="332">
        <v>1</v>
      </c>
      <c r="AF1045" s="332">
        <v>-0.49</v>
      </c>
      <c r="AG1045" s="332"/>
      <c r="AH1045" s="332"/>
      <c r="AI1045" s="341"/>
      <c r="AJ1045" s="341"/>
    </row>
    <row r="1046" spans="1:36" s="9" customFormat="1" ht="12.75" x14ac:dyDescent="0.2">
      <c r="A1046" s="334"/>
      <c r="B1046" s="334"/>
      <c r="C1046" s="479"/>
      <c r="D1046" s="479"/>
      <c r="E1046" s="479"/>
      <c r="F1046" s="479"/>
      <c r="G1046" s="479"/>
      <c r="H1046" s="479"/>
      <c r="I1046" s="479"/>
      <c r="J1046" s="338" t="s">
        <v>1513</v>
      </c>
      <c r="K1046" s="332">
        <v>-1.79</v>
      </c>
      <c r="L1046" s="332">
        <v>-0.86</v>
      </c>
      <c r="M1046" s="332"/>
      <c r="N1046" s="332">
        <v>-1.85</v>
      </c>
      <c r="O1046" s="332">
        <v>-0.08</v>
      </c>
      <c r="P1046" s="480"/>
      <c r="Q1046" s="332"/>
      <c r="R1046" s="332"/>
      <c r="S1046" s="480"/>
      <c r="T1046" s="332">
        <v>-11.77</v>
      </c>
      <c r="U1046" s="332">
        <v>0.01</v>
      </c>
      <c r="V1046" s="332"/>
      <c r="W1046" s="332"/>
      <c r="X1046" s="332">
        <v>-11.94</v>
      </c>
      <c r="Y1046" s="332"/>
      <c r="Z1046" s="332"/>
      <c r="AA1046" s="332">
        <v>-12.33</v>
      </c>
      <c r="AB1046" s="341">
        <v>1</v>
      </c>
      <c r="AC1046" s="341">
        <v>1</v>
      </c>
      <c r="AD1046" s="332">
        <v>3.4409999999999998</v>
      </c>
      <c r="AE1046" s="332">
        <v>3.0280800000000001</v>
      </c>
      <c r="AF1046" s="332"/>
      <c r="AG1046" s="332"/>
      <c r="AH1046" s="332"/>
      <c r="AI1046" s="341"/>
      <c r="AJ1046" s="341"/>
    </row>
    <row r="1047" spans="1:36" s="9" customFormat="1" ht="12.75" x14ac:dyDescent="0.2">
      <c r="A1047" s="333">
        <v>289</v>
      </c>
      <c r="B1047" s="334" t="s">
        <v>1276</v>
      </c>
      <c r="C1047" s="479" t="s">
        <v>1492</v>
      </c>
      <c r="D1047" s="479"/>
      <c r="E1047" s="479"/>
      <c r="F1047" s="479"/>
      <c r="G1047" s="479"/>
      <c r="H1047" s="479"/>
      <c r="I1047" s="479"/>
      <c r="J1047" s="339" t="s">
        <v>1493</v>
      </c>
      <c r="K1047" s="332"/>
      <c r="L1047" s="332"/>
      <c r="M1047" s="332">
        <v>-4.95</v>
      </c>
      <c r="N1047" s="332"/>
      <c r="O1047" s="332"/>
      <c r="P1047" s="480">
        <v>-5.34</v>
      </c>
      <c r="Q1047" s="332"/>
      <c r="R1047" s="332"/>
      <c r="S1047" s="480"/>
      <c r="T1047" s="332"/>
      <c r="U1047" s="332"/>
      <c r="V1047" s="332"/>
      <c r="W1047" s="332">
        <v>-5.42</v>
      </c>
      <c r="X1047" s="332">
        <v>-5.42</v>
      </c>
      <c r="Y1047" s="332">
        <v>-5.6</v>
      </c>
      <c r="Z1047" s="332">
        <v>0</v>
      </c>
      <c r="AA1047" s="332">
        <v>-5.6</v>
      </c>
      <c r="AB1047" s="341">
        <v>1</v>
      </c>
      <c r="AC1047" s="341">
        <v>1</v>
      </c>
      <c r="AD1047" s="332">
        <v>1</v>
      </c>
      <c r="AE1047" s="332">
        <v>1</v>
      </c>
      <c r="AF1047" s="332">
        <v>-4.95</v>
      </c>
      <c r="AG1047" s="332"/>
      <c r="AH1047" s="332"/>
      <c r="AI1047" s="341"/>
      <c r="AJ1047" s="341"/>
    </row>
    <row r="1048" spans="1:36" s="9" customFormat="1" ht="12.75" x14ac:dyDescent="0.2">
      <c r="A1048" s="334"/>
      <c r="B1048" s="334"/>
      <c r="C1048" s="479"/>
      <c r="D1048" s="479"/>
      <c r="E1048" s="479"/>
      <c r="F1048" s="479"/>
      <c r="G1048" s="479"/>
      <c r="H1048" s="479"/>
      <c r="I1048" s="479"/>
      <c r="J1048" s="338" t="s">
        <v>1516</v>
      </c>
      <c r="K1048" s="332"/>
      <c r="L1048" s="332"/>
      <c r="M1048" s="332">
        <v>-0.39</v>
      </c>
      <c r="N1048" s="332"/>
      <c r="O1048" s="332"/>
      <c r="P1048" s="480"/>
      <c r="Q1048" s="332"/>
      <c r="R1048" s="332"/>
      <c r="S1048" s="480"/>
      <c r="T1048" s="332">
        <v>-5.34</v>
      </c>
      <c r="U1048" s="332"/>
      <c r="V1048" s="332"/>
      <c r="W1048" s="332"/>
      <c r="X1048" s="332">
        <v>-5.42</v>
      </c>
      <c r="Y1048" s="332"/>
      <c r="Z1048" s="332"/>
      <c r="AA1048" s="332">
        <v>-5.6</v>
      </c>
      <c r="AB1048" s="341">
        <v>1</v>
      </c>
      <c r="AC1048" s="341">
        <v>1</v>
      </c>
      <c r="AD1048" s="332">
        <v>3.4409999999999998</v>
      </c>
      <c r="AE1048" s="332">
        <v>3.0280800000000001</v>
      </c>
      <c r="AF1048" s="332">
        <v>-0.39</v>
      </c>
      <c r="AG1048" s="332"/>
      <c r="AH1048" s="332"/>
      <c r="AI1048" s="341"/>
      <c r="AJ1048" s="341"/>
    </row>
    <row r="1049" spans="1:36" s="9" customFormat="1" ht="12.75" x14ac:dyDescent="0.2">
      <c r="A1049" s="333">
        <v>290</v>
      </c>
      <c r="B1049" s="334" t="s">
        <v>1276</v>
      </c>
      <c r="C1049" s="479" t="s">
        <v>1494</v>
      </c>
      <c r="D1049" s="479"/>
      <c r="E1049" s="479"/>
      <c r="F1049" s="479"/>
      <c r="G1049" s="479"/>
      <c r="H1049" s="479"/>
      <c r="I1049" s="479"/>
      <c r="J1049" s="339" t="s">
        <v>1493</v>
      </c>
      <c r="K1049" s="332"/>
      <c r="L1049" s="332"/>
      <c r="M1049" s="332">
        <v>-2.42</v>
      </c>
      <c r="N1049" s="332"/>
      <c r="O1049" s="332"/>
      <c r="P1049" s="480">
        <v>-2.61</v>
      </c>
      <c r="Q1049" s="332"/>
      <c r="R1049" s="332"/>
      <c r="S1049" s="480"/>
      <c r="T1049" s="332"/>
      <c r="U1049" s="332"/>
      <c r="V1049" s="332"/>
      <c r="W1049" s="332">
        <v>-2.65</v>
      </c>
      <c r="X1049" s="332">
        <v>-2.65</v>
      </c>
      <c r="Y1049" s="332">
        <v>-2.74</v>
      </c>
      <c r="Z1049" s="332">
        <v>0</v>
      </c>
      <c r="AA1049" s="332">
        <v>-2.74</v>
      </c>
      <c r="AB1049" s="341">
        <v>1</v>
      </c>
      <c r="AC1049" s="341">
        <v>1</v>
      </c>
      <c r="AD1049" s="332">
        <v>1</v>
      </c>
      <c r="AE1049" s="332">
        <v>1</v>
      </c>
      <c r="AF1049" s="332">
        <v>-2.42</v>
      </c>
      <c r="AG1049" s="332"/>
      <c r="AH1049" s="332"/>
      <c r="AI1049" s="341"/>
      <c r="AJ1049" s="341"/>
    </row>
    <row r="1050" spans="1:36" s="9" customFormat="1" ht="12.75" x14ac:dyDescent="0.2">
      <c r="A1050" s="334"/>
      <c r="B1050" s="334"/>
      <c r="C1050" s="479"/>
      <c r="D1050" s="479"/>
      <c r="E1050" s="479"/>
      <c r="F1050" s="479"/>
      <c r="G1050" s="479"/>
      <c r="H1050" s="479"/>
      <c r="I1050" s="479"/>
      <c r="J1050" s="338" t="s">
        <v>1516</v>
      </c>
      <c r="K1050" s="332"/>
      <c r="L1050" s="332"/>
      <c r="M1050" s="332">
        <v>-0.19</v>
      </c>
      <c r="N1050" s="332"/>
      <c r="O1050" s="332"/>
      <c r="P1050" s="480"/>
      <c r="Q1050" s="332"/>
      <c r="R1050" s="332"/>
      <c r="S1050" s="480"/>
      <c r="T1050" s="332">
        <v>-2.61</v>
      </c>
      <c r="U1050" s="332"/>
      <c r="V1050" s="332"/>
      <c r="W1050" s="332"/>
      <c r="X1050" s="332">
        <v>-2.65</v>
      </c>
      <c r="Y1050" s="332"/>
      <c r="Z1050" s="332"/>
      <c r="AA1050" s="332">
        <v>-2.74</v>
      </c>
      <c r="AB1050" s="341">
        <v>1</v>
      </c>
      <c r="AC1050" s="341">
        <v>1</v>
      </c>
      <c r="AD1050" s="332">
        <v>3.4409999999999998</v>
      </c>
      <c r="AE1050" s="332">
        <v>3.0280800000000001</v>
      </c>
      <c r="AF1050" s="332">
        <v>-0.19</v>
      </c>
      <c r="AG1050" s="332"/>
      <c r="AH1050" s="332"/>
      <c r="AI1050" s="341"/>
      <c r="AJ1050" s="341"/>
    </row>
    <row r="1051" spans="1:36" s="9" customFormat="1" ht="12.75" x14ac:dyDescent="0.2">
      <c r="A1051" s="333">
        <v>291</v>
      </c>
      <c r="B1051" s="334" t="s">
        <v>1276</v>
      </c>
      <c r="C1051" s="479" t="s">
        <v>1495</v>
      </c>
      <c r="D1051" s="479"/>
      <c r="E1051" s="479"/>
      <c r="F1051" s="479"/>
      <c r="G1051" s="479"/>
      <c r="H1051" s="479"/>
      <c r="I1051" s="479"/>
      <c r="J1051" s="339" t="s">
        <v>1493</v>
      </c>
      <c r="K1051" s="332"/>
      <c r="L1051" s="332"/>
      <c r="M1051" s="332">
        <v>-4.41</v>
      </c>
      <c r="N1051" s="332"/>
      <c r="O1051" s="332"/>
      <c r="P1051" s="480">
        <v>-4.76</v>
      </c>
      <c r="Q1051" s="332"/>
      <c r="R1051" s="332"/>
      <c r="S1051" s="480"/>
      <c r="T1051" s="332"/>
      <c r="U1051" s="332"/>
      <c r="V1051" s="332"/>
      <c r="W1051" s="332">
        <v>-4.83</v>
      </c>
      <c r="X1051" s="332">
        <v>-4.83</v>
      </c>
      <c r="Y1051" s="332">
        <v>-4.99</v>
      </c>
      <c r="Z1051" s="332">
        <v>0</v>
      </c>
      <c r="AA1051" s="332">
        <v>-4.99</v>
      </c>
      <c r="AB1051" s="341">
        <v>1</v>
      </c>
      <c r="AC1051" s="341">
        <v>1</v>
      </c>
      <c r="AD1051" s="332">
        <v>1</v>
      </c>
      <c r="AE1051" s="332">
        <v>1</v>
      </c>
      <c r="AF1051" s="332">
        <v>-4.41</v>
      </c>
      <c r="AG1051" s="332"/>
      <c r="AH1051" s="332"/>
      <c r="AI1051" s="341"/>
      <c r="AJ1051" s="341"/>
    </row>
    <row r="1052" spans="1:36" s="9" customFormat="1" ht="12.75" x14ac:dyDescent="0.2">
      <c r="A1052" s="334"/>
      <c r="B1052" s="334"/>
      <c r="C1052" s="479"/>
      <c r="D1052" s="479"/>
      <c r="E1052" s="479"/>
      <c r="F1052" s="479"/>
      <c r="G1052" s="479"/>
      <c r="H1052" s="479"/>
      <c r="I1052" s="479"/>
      <c r="J1052" s="338" t="s">
        <v>1517</v>
      </c>
      <c r="K1052" s="332"/>
      <c r="L1052" s="332"/>
      <c r="M1052" s="332">
        <v>-0.35</v>
      </c>
      <c r="N1052" s="332"/>
      <c r="O1052" s="332"/>
      <c r="P1052" s="480"/>
      <c r="Q1052" s="332"/>
      <c r="R1052" s="332"/>
      <c r="S1052" s="480"/>
      <c r="T1052" s="332">
        <v>-4.76</v>
      </c>
      <c r="U1052" s="332"/>
      <c r="V1052" s="332"/>
      <c r="W1052" s="332"/>
      <c r="X1052" s="332">
        <v>-4.83</v>
      </c>
      <c r="Y1052" s="332"/>
      <c r="Z1052" s="332"/>
      <c r="AA1052" s="332">
        <v>-4.99</v>
      </c>
      <c r="AB1052" s="341">
        <v>1</v>
      </c>
      <c r="AC1052" s="341">
        <v>1</v>
      </c>
      <c r="AD1052" s="332">
        <v>3.4409999999999998</v>
      </c>
      <c r="AE1052" s="332">
        <v>3.0280800000000001</v>
      </c>
      <c r="AF1052" s="332">
        <v>-0.35</v>
      </c>
      <c r="AG1052" s="332"/>
      <c r="AH1052" s="332"/>
      <c r="AI1052" s="341"/>
      <c r="AJ1052" s="341"/>
    </row>
    <row r="1053" spans="1:36" s="9" customFormat="1" ht="12.75" x14ac:dyDescent="0.2">
      <c r="A1053" s="333">
        <v>292</v>
      </c>
      <c r="B1053" s="334" t="s">
        <v>1276</v>
      </c>
      <c r="C1053" s="479" t="s">
        <v>1496</v>
      </c>
      <c r="D1053" s="479"/>
      <c r="E1053" s="479"/>
      <c r="F1053" s="479"/>
      <c r="G1053" s="479"/>
      <c r="H1053" s="479"/>
      <c r="I1053" s="479"/>
      <c r="J1053" s="339" t="s">
        <v>82</v>
      </c>
      <c r="K1053" s="332">
        <v>0.39</v>
      </c>
      <c r="L1053" s="332">
        <v>0.03</v>
      </c>
      <c r="M1053" s="332"/>
      <c r="N1053" s="332">
        <v>2.35</v>
      </c>
      <c r="O1053" s="332">
        <v>0.12</v>
      </c>
      <c r="P1053" s="480">
        <v>8.68</v>
      </c>
      <c r="Q1053" s="332">
        <v>1.22</v>
      </c>
      <c r="R1053" s="332"/>
      <c r="S1053" s="480"/>
      <c r="T1053" s="332"/>
      <c r="U1053" s="332"/>
      <c r="V1053" s="332"/>
      <c r="W1053" s="332">
        <v>10.029999999999999</v>
      </c>
      <c r="X1053" s="332">
        <v>9.92</v>
      </c>
      <c r="Y1053" s="332">
        <v>10.25</v>
      </c>
      <c r="Z1053" s="332">
        <v>0</v>
      </c>
      <c r="AA1053" s="332">
        <v>10.25</v>
      </c>
      <c r="AB1053" s="341">
        <v>1</v>
      </c>
      <c r="AC1053" s="341">
        <v>1</v>
      </c>
      <c r="AD1053" s="332">
        <v>1</v>
      </c>
      <c r="AE1053" s="332">
        <v>1</v>
      </c>
      <c r="AF1053" s="332"/>
      <c r="AG1053" s="332"/>
      <c r="AH1053" s="332"/>
      <c r="AI1053" s="341"/>
      <c r="AJ1053" s="341"/>
    </row>
    <row r="1054" spans="1:36" s="9" customFormat="1" ht="12.75" x14ac:dyDescent="0.2">
      <c r="A1054" s="334"/>
      <c r="B1054" s="334"/>
      <c r="C1054" s="479"/>
      <c r="D1054" s="479"/>
      <c r="E1054" s="479"/>
      <c r="F1054" s="479"/>
      <c r="G1054" s="479"/>
      <c r="H1054" s="479"/>
      <c r="I1054" s="479"/>
      <c r="J1054" s="338" t="s">
        <v>1518</v>
      </c>
      <c r="K1054" s="332">
        <v>3.57</v>
      </c>
      <c r="L1054" s="332">
        <v>0.01</v>
      </c>
      <c r="M1054" s="332"/>
      <c r="N1054" s="332">
        <v>2.5</v>
      </c>
      <c r="O1054" s="332">
        <v>0.11</v>
      </c>
      <c r="P1054" s="480"/>
      <c r="Q1054" s="332"/>
      <c r="R1054" s="332"/>
      <c r="S1054" s="480"/>
      <c r="T1054" s="332">
        <v>9.9</v>
      </c>
      <c r="U1054" s="332">
        <v>-0.02</v>
      </c>
      <c r="V1054" s="332"/>
      <c r="W1054" s="332"/>
      <c r="X1054" s="332">
        <v>10.029999999999999</v>
      </c>
      <c r="Y1054" s="332"/>
      <c r="Z1054" s="332"/>
      <c r="AA1054" s="332">
        <v>10.36</v>
      </c>
      <c r="AB1054" s="341">
        <v>1</v>
      </c>
      <c r="AC1054" s="341">
        <v>1</v>
      </c>
      <c r="AD1054" s="332">
        <v>3.4409999999999998</v>
      </c>
      <c r="AE1054" s="332">
        <v>3.0280800000000001</v>
      </c>
      <c r="AF1054" s="332"/>
      <c r="AG1054" s="332"/>
      <c r="AH1054" s="332"/>
      <c r="AI1054" s="341"/>
      <c r="AJ1054" s="341"/>
    </row>
    <row r="1055" spans="1:36" s="9" customFormat="1" ht="12.75" x14ac:dyDescent="0.2">
      <c r="A1055" s="333">
        <v>293</v>
      </c>
      <c r="B1055" s="334" t="s">
        <v>1276</v>
      </c>
      <c r="C1055" s="479" t="s">
        <v>1487</v>
      </c>
      <c r="D1055" s="479"/>
      <c r="E1055" s="479"/>
      <c r="F1055" s="479"/>
      <c r="G1055" s="479"/>
      <c r="H1055" s="479"/>
      <c r="I1055" s="479"/>
      <c r="J1055" s="339" t="s">
        <v>82</v>
      </c>
      <c r="K1055" s="332">
        <v>0.15</v>
      </c>
      <c r="L1055" s="332"/>
      <c r="M1055" s="332"/>
      <c r="N1055" s="332">
        <v>0.87</v>
      </c>
      <c r="O1055" s="332">
        <v>0.05</v>
      </c>
      <c r="P1055" s="480">
        <v>3.22</v>
      </c>
      <c r="Q1055" s="332">
        <v>0.45</v>
      </c>
      <c r="R1055" s="332"/>
      <c r="S1055" s="480"/>
      <c r="T1055" s="332"/>
      <c r="U1055" s="332"/>
      <c r="V1055" s="332"/>
      <c r="W1055" s="332">
        <v>3.72</v>
      </c>
      <c r="X1055" s="332">
        <v>3.67</v>
      </c>
      <c r="Y1055" s="332">
        <v>3.79</v>
      </c>
      <c r="Z1055" s="332">
        <v>0</v>
      </c>
      <c r="AA1055" s="332">
        <v>3.79</v>
      </c>
      <c r="AB1055" s="341">
        <v>1</v>
      </c>
      <c r="AC1055" s="341">
        <v>1</v>
      </c>
      <c r="AD1055" s="332">
        <v>1</v>
      </c>
      <c r="AE1055" s="332">
        <v>1</v>
      </c>
      <c r="AF1055" s="332"/>
      <c r="AG1055" s="332"/>
      <c r="AH1055" s="332"/>
      <c r="AI1055" s="341"/>
      <c r="AJ1055" s="341"/>
    </row>
    <row r="1056" spans="1:36" s="9" customFormat="1" ht="12.75" x14ac:dyDescent="0.2">
      <c r="A1056" s="334"/>
      <c r="B1056" s="334"/>
      <c r="C1056" s="479"/>
      <c r="D1056" s="479"/>
      <c r="E1056" s="479"/>
      <c r="F1056" s="479"/>
      <c r="G1056" s="479"/>
      <c r="H1056" s="479"/>
      <c r="I1056" s="479"/>
      <c r="J1056" s="338" t="s">
        <v>1519</v>
      </c>
      <c r="K1056" s="332">
        <v>1.33</v>
      </c>
      <c r="L1056" s="332"/>
      <c r="M1056" s="332"/>
      <c r="N1056" s="332">
        <v>0.93</v>
      </c>
      <c r="O1056" s="332">
        <v>0.04</v>
      </c>
      <c r="P1056" s="480"/>
      <c r="Q1056" s="332"/>
      <c r="R1056" s="332"/>
      <c r="S1056" s="480"/>
      <c r="T1056" s="332">
        <v>3.6700000000000004</v>
      </c>
      <c r="U1056" s="332">
        <v>-0.01</v>
      </c>
      <c r="V1056" s="332"/>
      <c r="W1056" s="332"/>
      <c r="X1056" s="332">
        <v>3.72</v>
      </c>
      <c r="Y1056" s="332"/>
      <c r="Z1056" s="332"/>
      <c r="AA1056" s="332">
        <v>3.84</v>
      </c>
      <c r="AB1056" s="341">
        <v>1</v>
      </c>
      <c r="AC1056" s="341">
        <v>1</v>
      </c>
      <c r="AD1056" s="332">
        <v>3.4409999999999998</v>
      </c>
      <c r="AE1056" s="332">
        <v>3.0280800000000001</v>
      </c>
      <c r="AF1056" s="332"/>
      <c r="AG1056" s="332"/>
      <c r="AH1056" s="332"/>
      <c r="AI1056" s="341"/>
      <c r="AJ1056" s="341"/>
    </row>
    <row r="1057" spans="1:36" s="9" customFormat="1" ht="12.75" x14ac:dyDescent="0.2">
      <c r="A1057" s="333">
        <v>294</v>
      </c>
      <c r="B1057" s="334" t="s">
        <v>1276</v>
      </c>
      <c r="C1057" s="479" t="s">
        <v>1488</v>
      </c>
      <c r="D1057" s="479"/>
      <c r="E1057" s="479"/>
      <c r="F1057" s="479"/>
      <c r="G1057" s="479"/>
      <c r="H1057" s="479"/>
      <c r="I1057" s="479"/>
      <c r="J1057" s="339" t="s">
        <v>178</v>
      </c>
      <c r="K1057" s="332"/>
      <c r="L1057" s="332"/>
      <c r="M1057" s="332"/>
      <c r="N1057" s="332"/>
      <c r="O1057" s="332"/>
      <c r="P1057" s="480"/>
      <c r="Q1057" s="332"/>
      <c r="R1057" s="332"/>
      <c r="S1057" s="480"/>
      <c r="T1057" s="332"/>
      <c r="U1057" s="332"/>
      <c r="V1057" s="332"/>
      <c r="W1057" s="332"/>
      <c r="X1057" s="332"/>
      <c r="Y1057" s="332">
        <v>0</v>
      </c>
      <c r="Z1057" s="332">
        <v>0</v>
      </c>
      <c r="AA1057" s="332"/>
      <c r="AB1057" s="341">
        <v>1</v>
      </c>
      <c r="AC1057" s="341">
        <v>1</v>
      </c>
      <c r="AD1057" s="332">
        <v>1</v>
      </c>
      <c r="AE1057" s="332">
        <v>1</v>
      </c>
      <c r="AF1057" s="332"/>
      <c r="AG1057" s="332"/>
      <c r="AH1057" s="332">
        <v>5.39</v>
      </c>
      <c r="AI1057" s="341"/>
      <c r="AJ1057" s="341"/>
    </row>
    <row r="1058" spans="1:36" s="9" customFormat="1" ht="12.75" x14ac:dyDescent="0.2">
      <c r="A1058" s="334"/>
      <c r="B1058" s="334"/>
      <c r="C1058" s="479"/>
      <c r="D1058" s="479"/>
      <c r="E1058" s="479"/>
      <c r="F1058" s="479"/>
      <c r="G1058" s="479"/>
      <c r="H1058" s="479"/>
      <c r="I1058" s="479"/>
      <c r="J1058" s="338" t="s">
        <v>1520</v>
      </c>
      <c r="K1058" s="332"/>
      <c r="L1058" s="332"/>
      <c r="M1058" s="332"/>
      <c r="N1058" s="332"/>
      <c r="O1058" s="332"/>
      <c r="P1058" s="480"/>
      <c r="Q1058" s="332"/>
      <c r="R1058" s="332"/>
      <c r="S1058" s="480"/>
      <c r="T1058" s="332"/>
      <c r="U1058" s="332"/>
      <c r="V1058" s="332"/>
      <c r="W1058" s="332"/>
      <c r="X1058" s="332"/>
      <c r="Y1058" s="332"/>
      <c r="Z1058" s="332"/>
      <c r="AA1058" s="332">
        <v>0</v>
      </c>
      <c r="AB1058" s="341">
        <v>1</v>
      </c>
      <c r="AC1058" s="341">
        <v>1</v>
      </c>
      <c r="AD1058" s="332">
        <v>3.4409999999999998</v>
      </c>
      <c r="AE1058" s="332">
        <v>3.0280800000000001</v>
      </c>
      <c r="AF1058" s="332"/>
      <c r="AG1058" s="332"/>
      <c r="AH1058" s="332"/>
      <c r="AI1058" s="341"/>
      <c r="AJ1058" s="341"/>
    </row>
    <row r="1059" spans="1:36" s="9" customFormat="1" ht="12.75" x14ac:dyDescent="0.2">
      <c r="A1059" s="333">
        <v>295</v>
      </c>
      <c r="B1059" s="334" t="s">
        <v>1276</v>
      </c>
      <c r="C1059" s="479" t="s">
        <v>1489</v>
      </c>
      <c r="D1059" s="479"/>
      <c r="E1059" s="479"/>
      <c r="F1059" s="479"/>
      <c r="G1059" s="479"/>
      <c r="H1059" s="479"/>
      <c r="I1059" s="479"/>
      <c r="J1059" s="339" t="s">
        <v>1490</v>
      </c>
      <c r="K1059" s="332"/>
      <c r="L1059" s="332">
        <v>0.01</v>
      </c>
      <c r="M1059" s="332"/>
      <c r="N1059" s="332"/>
      <c r="O1059" s="332"/>
      <c r="P1059" s="480">
        <v>0.01</v>
      </c>
      <c r="Q1059" s="332"/>
      <c r="R1059" s="332"/>
      <c r="S1059" s="480"/>
      <c r="T1059" s="332"/>
      <c r="U1059" s="332"/>
      <c r="V1059" s="332"/>
      <c r="W1059" s="332">
        <v>0.01</v>
      </c>
      <c r="X1059" s="332">
        <v>0.01</v>
      </c>
      <c r="Y1059" s="332">
        <v>0.01</v>
      </c>
      <c r="Z1059" s="332">
        <v>0</v>
      </c>
      <c r="AA1059" s="332">
        <v>0.01</v>
      </c>
      <c r="AB1059" s="341">
        <v>1</v>
      </c>
      <c r="AC1059" s="341">
        <v>1</v>
      </c>
      <c r="AD1059" s="332">
        <v>1</v>
      </c>
      <c r="AE1059" s="332">
        <v>1</v>
      </c>
      <c r="AF1059" s="332"/>
      <c r="AG1059" s="332"/>
      <c r="AH1059" s="332"/>
      <c r="AI1059" s="341"/>
      <c r="AJ1059" s="341"/>
    </row>
    <row r="1060" spans="1:36" s="9" customFormat="1" ht="12.75" x14ac:dyDescent="0.2">
      <c r="A1060" s="334"/>
      <c r="B1060" s="334"/>
      <c r="C1060" s="479"/>
      <c r="D1060" s="479"/>
      <c r="E1060" s="479"/>
      <c r="F1060" s="479"/>
      <c r="G1060" s="479"/>
      <c r="H1060" s="479"/>
      <c r="I1060" s="479"/>
      <c r="J1060" s="338" t="s">
        <v>1521</v>
      </c>
      <c r="K1060" s="332"/>
      <c r="L1060" s="332"/>
      <c r="M1060" s="332"/>
      <c r="N1060" s="332"/>
      <c r="O1060" s="332"/>
      <c r="P1060" s="480"/>
      <c r="Q1060" s="332"/>
      <c r="R1060" s="332"/>
      <c r="S1060" s="480"/>
      <c r="T1060" s="332">
        <v>0.01</v>
      </c>
      <c r="U1060" s="332"/>
      <c r="V1060" s="332"/>
      <c r="W1060" s="332"/>
      <c r="X1060" s="332">
        <v>0.01</v>
      </c>
      <c r="Y1060" s="332"/>
      <c r="Z1060" s="332"/>
      <c r="AA1060" s="332">
        <v>0.01</v>
      </c>
      <c r="AB1060" s="341">
        <v>1</v>
      </c>
      <c r="AC1060" s="341">
        <v>1</v>
      </c>
      <c r="AD1060" s="332">
        <v>3.4409999999999998</v>
      </c>
      <c r="AE1060" s="332">
        <v>3.0280800000000001</v>
      </c>
      <c r="AF1060" s="332"/>
      <c r="AG1060" s="332"/>
      <c r="AH1060" s="332"/>
      <c r="AI1060" s="341"/>
      <c r="AJ1060" s="341"/>
    </row>
    <row r="1061" spans="1:36" s="9" customFormat="1" ht="12.75" x14ac:dyDescent="0.2">
      <c r="A1061" s="333">
        <v>296</v>
      </c>
      <c r="B1061" s="334" t="s">
        <v>1276</v>
      </c>
      <c r="C1061" s="479" t="s">
        <v>1491</v>
      </c>
      <c r="D1061" s="479"/>
      <c r="E1061" s="479"/>
      <c r="F1061" s="479"/>
      <c r="G1061" s="479"/>
      <c r="H1061" s="479"/>
      <c r="I1061" s="479"/>
      <c r="J1061" s="339" t="s">
        <v>82</v>
      </c>
      <c r="K1061" s="332">
        <v>0.03</v>
      </c>
      <c r="L1061" s="332">
        <v>0.47</v>
      </c>
      <c r="M1061" s="332">
        <v>0.05</v>
      </c>
      <c r="N1061" s="332">
        <v>0.16</v>
      </c>
      <c r="O1061" s="332">
        <v>0.01</v>
      </c>
      <c r="P1061" s="480">
        <v>1.04</v>
      </c>
      <c r="Q1061" s="332">
        <v>0.09</v>
      </c>
      <c r="R1061" s="332"/>
      <c r="S1061" s="480"/>
      <c r="T1061" s="332"/>
      <c r="U1061" s="332"/>
      <c r="V1061" s="332"/>
      <c r="W1061" s="332">
        <v>1.1499999999999999</v>
      </c>
      <c r="X1061" s="332">
        <v>1.1399999999999999</v>
      </c>
      <c r="Y1061" s="332">
        <v>1.18</v>
      </c>
      <c r="Z1061" s="332">
        <v>0</v>
      </c>
      <c r="AA1061" s="332">
        <v>1.18</v>
      </c>
      <c r="AB1061" s="341">
        <v>1</v>
      </c>
      <c r="AC1061" s="341">
        <v>1</v>
      </c>
      <c r="AD1061" s="332">
        <v>1</v>
      </c>
      <c r="AE1061" s="332">
        <v>1</v>
      </c>
      <c r="AF1061" s="332">
        <v>0.05</v>
      </c>
      <c r="AG1061" s="332"/>
      <c r="AH1061" s="332"/>
      <c r="AI1061" s="341"/>
      <c r="AJ1061" s="341"/>
    </row>
    <row r="1062" spans="1:36" s="9" customFormat="1" ht="12.75" x14ac:dyDescent="0.2">
      <c r="A1062" s="334"/>
      <c r="B1062" s="334"/>
      <c r="C1062" s="479"/>
      <c r="D1062" s="479"/>
      <c r="E1062" s="479"/>
      <c r="F1062" s="479"/>
      <c r="G1062" s="479"/>
      <c r="H1062" s="479"/>
      <c r="I1062" s="479"/>
      <c r="J1062" s="338" t="s">
        <v>1519</v>
      </c>
      <c r="K1062" s="332">
        <v>0.17</v>
      </c>
      <c r="L1062" s="332">
        <v>0.08</v>
      </c>
      <c r="M1062" s="332"/>
      <c r="N1062" s="332">
        <v>0.17</v>
      </c>
      <c r="O1062" s="332">
        <v>0.01</v>
      </c>
      <c r="P1062" s="480"/>
      <c r="Q1062" s="332"/>
      <c r="R1062" s="332"/>
      <c r="S1062" s="480"/>
      <c r="T1062" s="332">
        <v>1.1300000000000001</v>
      </c>
      <c r="U1062" s="332"/>
      <c r="V1062" s="332"/>
      <c r="W1062" s="332"/>
      <c r="X1062" s="332">
        <v>1.1499999999999999</v>
      </c>
      <c r="Y1062" s="332"/>
      <c r="Z1062" s="332"/>
      <c r="AA1062" s="332">
        <v>1.19</v>
      </c>
      <c r="AB1062" s="341">
        <v>1</v>
      </c>
      <c r="AC1062" s="341">
        <v>1</v>
      </c>
      <c r="AD1062" s="332">
        <v>3.4409999999999998</v>
      </c>
      <c r="AE1062" s="332">
        <v>3.0280800000000001</v>
      </c>
      <c r="AF1062" s="332"/>
      <c r="AG1062" s="332"/>
      <c r="AH1062" s="332"/>
      <c r="AI1062" s="341"/>
      <c r="AJ1062" s="341"/>
    </row>
    <row r="1063" spans="1:36" s="9" customFormat="1" ht="12.75" x14ac:dyDescent="0.2">
      <c r="A1063" s="333">
        <v>297</v>
      </c>
      <c r="B1063" s="334" t="s">
        <v>1276</v>
      </c>
      <c r="C1063" s="479" t="s">
        <v>1492</v>
      </c>
      <c r="D1063" s="479"/>
      <c r="E1063" s="479"/>
      <c r="F1063" s="479"/>
      <c r="G1063" s="479"/>
      <c r="H1063" s="479"/>
      <c r="I1063" s="479"/>
      <c r="J1063" s="339" t="s">
        <v>1493</v>
      </c>
      <c r="K1063" s="332"/>
      <c r="L1063" s="332"/>
      <c r="M1063" s="332">
        <v>0.48</v>
      </c>
      <c r="N1063" s="332"/>
      <c r="O1063" s="332"/>
      <c r="P1063" s="480">
        <v>0.52</v>
      </c>
      <c r="Q1063" s="332"/>
      <c r="R1063" s="332"/>
      <c r="S1063" s="480"/>
      <c r="T1063" s="332"/>
      <c r="U1063" s="332"/>
      <c r="V1063" s="332"/>
      <c r="W1063" s="332">
        <v>0.53</v>
      </c>
      <c r="X1063" s="332">
        <v>0.53</v>
      </c>
      <c r="Y1063" s="332">
        <v>0.55000000000000004</v>
      </c>
      <c r="Z1063" s="332">
        <v>0</v>
      </c>
      <c r="AA1063" s="332">
        <v>0.55000000000000004</v>
      </c>
      <c r="AB1063" s="341">
        <v>1</v>
      </c>
      <c r="AC1063" s="341">
        <v>1</v>
      </c>
      <c r="AD1063" s="332">
        <v>1</v>
      </c>
      <c r="AE1063" s="332">
        <v>1</v>
      </c>
      <c r="AF1063" s="332">
        <v>0.48</v>
      </c>
      <c r="AG1063" s="332"/>
      <c r="AH1063" s="332"/>
      <c r="AI1063" s="341"/>
      <c r="AJ1063" s="341"/>
    </row>
    <row r="1064" spans="1:36" s="9" customFormat="1" ht="12.75" x14ac:dyDescent="0.2">
      <c r="A1064" s="334"/>
      <c r="B1064" s="334"/>
      <c r="C1064" s="479"/>
      <c r="D1064" s="479"/>
      <c r="E1064" s="479"/>
      <c r="F1064" s="479"/>
      <c r="G1064" s="479"/>
      <c r="H1064" s="479"/>
      <c r="I1064" s="479"/>
      <c r="J1064" s="338" t="s">
        <v>1522</v>
      </c>
      <c r="K1064" s="332"/>
      <c r="L1064" s="332"/>
      <c r="M1064" s="332">
        <v>0.04</v>
      </c>
      <c r="N1064" s="332"/>
      <c r="O1064" s="332"/>
      <c r="P1064" s="480"/>
      <c r="Q1064" s="332"/>
      <c r="R1064" s="332"/>
      <c r="S1064" s="480"/>
      <c r="T1064" s="332">
        <v>0.52</v>
      </c>
      <c r="U1064" s="332"/>
      <c r="V1064" s="332"/>
      <c r="W1064" s="332"/>
      <c r="X1064" s="332">
        <v>0.53</v>
      </c>
      <c r="Y1064" s="332"/>
      <c r="Z1064" s="332"/>
      <c r="AA1064" s="332">
        <v>0.55000000000000004</v>
      </c>
      <c r="AB1064" s="341">
        <v>1</v>
      </c>
      <c r="AC1064" s="341">
        <v>1</v>
      </c>
      <c r="AD1064" s="332">
        <v>3.4409999999999998</v>
      </c>
      <c r="AE1064" s="332">
        <v>3.0280800000000001</v>
      </c>
      <c r="AF1064" s="332">
        <v>0.04</v>
      </c>
      <c r="AG1064" s="332"/>
      <c r="AH1064" s="332"/>
      <c r="AI1064" s="341"/>
      <c r="AJ1064" s="341"/>
    </row>
    <row r="1065" spans="1:36" s="9" customFormat="1" ht="12.75" x14ac:dyDescent="0.2">
      <c r="A1065" s="333">
        <v>298</v>
      </c>
      <c r="B1065" s="334" t="s">
        <v>1276</v>
      </c>
      <c r="C1065" s="479" t="s">
        <v>1494</v>
      </c>
      <c r="D1065" s="479"/>
      <c r="E1065" s="479"/>
      <c r="F1065" s="479"/>
      <c r="G1065" s="479"/>
      <c r="H1065" s="479"/>
      <c r="I1065" s="479"/>
      <c r="J1065" s="339" t="s">
        <v>1493</v>
      </c>
      <c r="K1065" s="332"/>
      <c r="L1065" s="332"/>
      <c r="M1065" s="332">
        <v>0.24</v>
      </c>
      <c r="N1065" s="332"/>
      <c r="O1065" s="332"/>
      <c r="P1065" s="480">
        <v>0.26</v>
      </c>
      <c r="Q1065" s="332"/>
      <c r="R1065" s="332"/>
      <c r="S1065" s="480"/>
      <c r="T1065" s="332"/>
      <c r="U1065" s="332"/>
      <c r="V1065" s="332"/>
      <c r="W1065" s="332">
        <v>0.26</v>
      </c>
      <c r="X1065" s="332">
        <v>0.26</v>
      </c>
      <c r="Y1065" s="332">
        <v>0.27</v>
      </c>
      <c r="Z1065" s="332">
        <v>0</v>
      </c>
      <c r="AA1065" s="332">
        <v>0.27</v>
      </c>
      <c r="AB1065" s="341">
        <v>1</v>
      </c>
      <c r="AC1065" s="341">
        <v>1</v>
      </c>
      <c r="AD1065" s="332">
        <v>1</v>
      </c>
      <c r="AE1065" s="332">
        <v>1</v>
      </c>
      <c r="AF1065" s="332">
        <v>0.24</v>
      </c>
      <c r="AG1065" s="332"/>
      <c r="AH1065" s="332"/>
      <c r="AI1065" s="341"/>
      <c r="AJ1065" s="341"/>
    </row>
    <row r="1066" spans="1:36" s="9" customFormat="1" ht="12.75" x14ac:dyDescent="0.2">
      <c r="A1066" s="334"/>
      <c r="B1066" s="334"/>
      <c r="C1066" s="479"/>
      <c r="D1066" s="479"/>
      <c r="E1066" s="479"/>
      <c r="F1066" s="479"/>
      <c r="G1066" s="479"/>
      <c r="H1066" s="479"/>
      <c r="I1066" s="479"/>
      <c r="J1066" s="338" t="s">
        <v>1522</v>
      </c>
      <c r="K1066" s="332"/>
      <c r="L1066" s="332"/>
      <c r="M1066" s="332">
        <v>0.02</v>
      </c>
      <c r="N1066" s="332"/>
      <c r="O1066" s="332"/>
      <c r="P1066" s="480"/>
      <c r="Q1066" s="332"/>
      <c r="R1066" s="332"/>
      <c r="S1066" s="480"/>
      <c r="T1066" s="332">
        <v>0.26</v>
      </c>
      <c r="U1066" s="332"/>
      <c r="V1066" s="332"/>
      <c r="W1066" s="332"/>
      <c r="X1066" s="332">
        <v>0.26</v>
      </c>
      <c r="Y1066" s="332"/>
      <c r="Z1066" s="332"/>
      <c r="AA1066" s="332">
        <v>0.27</v>
      </c>
      <c r="AB1066" s="341">
        <v>1</v>
      </c>
      <c r="AC1066" s="341">
        <v>1</v>
      </c>
      <c r="AD1066" s="332">
        <v>3.4409999999999998</v>
      </c>
      <c r="AE1066" s="332">
        <v>3.0280800000000001</v>
      </c>
      <c r="AF1066" s="332">
        <v>0.02</v>
      </c>
      <c r="AG1066" s="332"/>
      <c r="AH1066" s="332"/>
      <c r="AI1066" s="341"/>
      <c r="AJ1066" s="341"/>
    </row>
    <row r="1067" spans="1:36" s="9" customFormat="1" ht="12.75" x14ac:dyDescent="0.2">
      <c r="A1067" s="333">
        <v>299</v>
      </c>
      <c r="B1067" s="334" t="s">
        <v>1276</v>
      </c>
      <c r="C1067" s="479" t="s">
        <v>1495</v>
      </c>
      <c r="D1067" s="479"/>
      <c r="E1067" s="479"/>
      <c r="F1067" s="479"/>
      <c r="G1067" s="479"/>
      <c r="H1067" s="479"/>
      <c r="I1067" s="479"/>
      <c r="J1067" s="339" t="s">
        <v>1493</v>
      </c>
      <c r="K1067" s="332"/>
      <c r="L1067" s="332"/>
      <c r="M1067" s="332">
        <v>0.43</v>
      </c>
      <c r="N1067" s="332"/>
      <c r="O1067" s="332"/>
      <c r="P1067" s="480">
        <v>0.46</v>
      </c>
      <c r="Q1067" s="332"/>
      <c r="R1067" s="332"/>
      <c r="S1067" s="480"/>
      <c r="T1067" s="332"/>
      <c r="U1067" s="332"/>
      <c r="V1067" s="332"/>
      <c r="W1067" s="332">
        <v>0.47</v>
      </c>
      <c r="X1067" s="332">
        <v>0.47</v>
      </c>
      <c r="Y1067" s="332">
        <v>0.49</v>
      </c>
      <c r="Z1067" s="332">
        <v>0</v>
      </c>
      <c r="AA1067" s="332">
        <v>0.49</v>
      </c>
      <c r="AB1067" s="341">
        <v>1</v>
      </c>
      <c r="AC1067" s="341">
        <v>1</v>
      </c>
      <c r="AD1067" s="332">
        <v>1</v>
      </c>
      <c r="AE1067" s="332">
        <v>1</v>
      </c>
      <c r="AF1067" s="332">
        <v>0.43</v>
      </c>
      <c r="AG1067" s="332"/>
      <c r="AH1067" s="332"/>
      <c r="AI1067" s="341"/>
      <c r="AJ1067" s="341"/>
    </row>
    <row r="1068" spans="1:36" s="9" customFormat="1" ht="12.75" x14ac:dyDescent="0.2">
      <c r="A1068" s="334"/>
      <c r="B1068" s="334"/>
      <c r="C1068" s="479"/>
      <c r="D1068" s="479"/>
      <c r="E1068" s="479"/>
      <c r="F1068" s="479"/>
      <c r="G1068" s="479"/>
      <c r="H1068" s="479"/>
      <c r="I1068" s="479"/>
      <c r="J1068" s="338" t="s">
        <v>1523</v>
      </c>
      <c r="K1068" s="332"/>
      <c r="L1068" s="332"/>
      <c r="M1068" s="332">
        <v>0.03</v>
      </c>
      <c r="N1068" s="332"/>
      <c r="O1068" s="332"/>
      <c r="P1068" s="480"/>
      <c r="Q1068" s="332"/>
      <c r="R1068" s="332"/>
      <c r="S1068" s="480"/>
      <c r="T1068" s="332">
        <v>0.46</v>
      </c>
      <c r="U1068" s="332"/>
      <c r="V1068" s="332"/>
      <c r="W1068" s="332"/>
      <c r="X1068" s="332">
        <v>0.47</v>
      </c>
      <c r="Y1068" s="332"/>
      <c r="Z1068" s="332"/>
      <c r="AA1068" s="332">
        <v>0.49</v>
      </c>
      <c r="AB1068" s="341">
        <v>1</v>
      </c>
      <c r="AC1068" s="341">
        <v>1</v>
      </c>
      <c r="AD1068" s="332">
        <v>3.4409999999999998</v>
      </c>
      <c r="AE1068" s="332">
        <v>3.0280800000000001</v>
      </c>
      <c r="AF1068" s="332">
        <v>0.03</v>
      </c>
      <c r="AG1068" s="332"/>
      <c r="AH1068" s="332"/>
      <c r="AI1068" s="341"/>
      <c r="AJ1068" s="341"/>
    </row>
    <row r="1069" spans="1:36" s="9" customFormat="1" ht="12.75" x14ac:dyDescent="0.2">
      <c r="A1069" s="333">
        <v>300</v>
      </c>
      <c r="B1069" s="334" t="s">
        <v>1276</v>
      </c>
      <c r="C1069" s="479" t="s">
        <v>368</v>
      </c>
      <c r="D1069" s="479"/>
      <c r="E1069" s="479"/>
      <c r="F1069" s="479"/>
      <c r="G1069" s="479"/>
      <c r="H1069" s="479"/>
      <c r="I1069" s="479"/>
      <c r="J1069" s="339" t="s">
        <v>82</v>
      </c>
      <c r="K1069" s="332">
        <v>-38.31</v>
      </c>
      <c r="L1069" s="332">
        <v>-2.59</v>
      </c>
      <c r="M1069" s="332"/>
      <c r="N1069" s="332">
        <v>-229.48</v>
      </c>
      <c r="O1069" s="332">
        <v>-12.02</v>
      </c>
      <c r="P1069" s="480">
        <v>-847.16</v>
      </c>
      <c r="Q1069" s="332">
        <v>-118.72</v>
      </c>
      <c r="R1069" s="332"/>
      <c r="S1069" s="480"/>
      <c r="T1069" s="332"/>
      <c r="U1069" s="332"/>
      <c r="V1069" s="332"/>
      <c r="W1069" s="332">
        <v>-978.54</v>
      </c>
      <c r="X1069" s="332">
        <v>-967.81</v>
      </c>
      <c r="Y1069" s="332">
        <v>-999.95</v>
      </c>
      <c r="Z1069" s="332">
        <v>0</v>
      </c>
      <c r="AA1069" s="332">
        <v>-999.95</v>
      </c>
      <c r="AB1069" s="341">
        <v>1</v>
      </c>
      <c r="AC1069" s="341">
        <v>1</v>
      </c>
      <c r="AD1069" s="332">
        <v>1</v>
      </c>
      <c r="AE1069" s="332">
        <v>1</v>
      </c>
      <c r="AF1069" s="332"/>
      <c r="AG1069" s="332"/>
      <c r="AH1069" s="332"/>
      <c r="AI1069" s="341"/>
      <c r="AJ1069" s="341"/>
    </row>
    <row r="1070" spans="1:36" s="9" customFormat="1" ht="12.75" x14ac:dyDescent="0.2">
      <c r="A1070" s="334"/>
      <c r="B1070" s="334"/>
      <c r="C1070" s="479"/>
      <c r="D1070" s="479"/>
      <c r="E1070" s="479"/>
      <c r="F1070" s="479"/>
      <c r="G1070" s="479"/>
      <c r="H1070" s="479"/>
      <c r="I1070" s="479"/>
      <c r="J1070" s="338" t="s">
        <v>1524</v>
      </c>
      <c r="K1070" s="332">
        <v>-348.46</v>
      </c>
      <c r="L1070" s="332">
        <v>-0.72</v>
      </c>
      <c r="M1070" s="332"/>
      <c r="N1070" s="332">
        <v>-244.04</v>
      </c>
      <c r="O1070" s="332">
        <v>-10.57</v>
      </c>
      <c r="P1070" s="480"/>
      <c r="Q1070" s="332"/>
      <c r="R1070" s="332"/>
      <c r="S1070" s="480"/>
      <c r="T1070" s="332">
        <v>-965.88</v>
      </c>
      <c r="U1070" s="332">
        <v>1.83</v>
      </c>
      <c r="V1070" s="332"/>
      <c r="W1070" s="332"/>
      <c r="X1070" s="332">
        <v>-978.54</v>
      </c>
      <c r="Y1070" s="332"/>
      <c r="Z1070" s="332"/>
      <c r="AA1070" s="332">
        <v>-1011.0400000000001</v>
      </c>
      <c r="AB1070" s="341">
        <v>1</v>
      </c>
      <c r="AC1070" s="341">
        <v>1</v>
      </c>
      <c r="AD1070" s="332">
        <v>3.4409999999999998</v>
      </c>
      <c r="AE1070" s="332">
        <v>3.0280800000000001</v>
      </c>
      <c r="AF1070" s="332"/>
      <c r="AG1070" s="332"/>
      <c r="AH1070" s="332"/>
      <c r="AI1070" s="341"/>
      <c r="AJ1070" s="341"/>
    </row>
    <row r="1071" spans="1:36" s="9" customFormat="1" ht="12.75" x14ac:dyDescent="0.2">
      <c r="A1071" s="333">
        <v>301</v>
      </c>
      <c r="B1071" s="334" t="s">
        <v>1276</v>
      </c>
      <c r="C1071" s="479" t="s">
        <v>1487</v>
      </c>
      <c r="D1071" s="479"/>
      <c r="E1071" s="479"/>
      <c r="F1071" s="479"/>
      <c r="G1071" s="479"/>
      <c r="H1071" s="479"/>
      <c r="I1071" s="479"/>
      <c r="J1071" s="339" t="s">
        <v>82</v>
      </c>
      <c r="K1071" s="332">
        <v>-14.28</v>
      </c>
      <c r="L1071" s="332"/>
      <c r="M1071" s="332"/>
      <c r="N1071" s="332">
        <v>-85.51</v>
      </c>
      <c r="O1071" s="332">
        <v>-4.4800000000000004</v>
      </c>
      <c r="P1071" s="480">
        <v>-314.99</v>
      </c>
      <c r="Q1071" s="332">
        <v>-44.24</v>
      </c>
      <c r="R1071" s="332"/>
      <c r="S1071" s="480"/>
      <c r="T1071" s="332"/>
      <c r="U1071" s="332"/>
      <c r="V1071" s="332"/>
      <c r="W1071" s="332">
        <v>-363.94</v>
      </c>
      <c r="X1071" s="332">
        <v>-359.94</v>
      </c>
      <c r="Y1071" s="332">
        <v>-371.89</v>
      </c>
      <c r="Z1071" s="332">
        <v>0</v>
      </c>
      <c r="AA1071" s="332">
        <v>-371.89</v>
      </c>
      <c r="AB1071" s="341">
        <v>1</v>
      </c>
      <c r="AC1071" s="341">
        <v>1</v>
      </c>
      <c r="AD1071" s="332">
        <v>1</v>
      </c>
      <c r="AE1071" s="332">
        <v>1</v>
      </c>
      <c r="AF1071" s="332"/>
      <c r="AG1071" s="332"/>
      <c r="AH1071" s="332"/>
      <c r="AI1071" s="341"/>
      <c r="AJ1071" s="341"/>
    </row>
    <row r="1072" spans="1:36" s="9" customFormat="1" ht="12.75" x14ac:dyDescent="0.2">
      <c r="A1072" s="334"/>
      <c r="B1072" s="334"/>
      <c r="C1072" s="479"/>
      <c r="D1072" s="479"/>
      <c r="E1072" s="479"/>
      <c r="F1072" s="479"/>
      <c r="G1072" s="479"/>
      <c r="H1072" s="479"/>
      <c r="I1072" s="479"/>
      <c r="J1072" s="338" t="s">
        <v>1525</v>
      </c>
      <c r="K1072" s="332">
        <v>-130.12</v>
      </c>
      <c r="L1072" s="332"/>
      <c r="M1072" s="332"/>
      <c r="N1072" s="332">
        <v>-90.94</v>
      </c>
      <c r="O1072" s="332">
        <v>-3.94</v>
      </c>
      <c r="P1072" s="480"/>
      <c r="Q1072" s="332"/>
      <c r="R1072" s="332"/>
      <c r="S1072" s="480"/>
      <c r="T1072" s="332">
        <v>-359.23</v>
      </c>
      <c r="U1072" s="332">
        <v>0.68</v>
      </c>
      <c r="V1072" s="332"/>
      <c r="W1072" s="332"/>
      <c r="X1072" s="332">
        <v>-363.94</v>
      </c>
      <c r="Y1072" s="332"/>
      <c r="Z1072" s="332"/>
      <c r="AA1072" s="332">
        <v>-376.02</v>
      </c>
      <c r="AB1072" s="341">
        <v>1</v>
      </c>
      <c r="AC1072" s="341">
        <v>1</v>
      </c>
      <c r="AD1072" s="332">
        <v>3.4409999999999998</v>
      </c>
      <c r="AE1072" s="332">
        <v>3.0280800000000001</v>
      </c>
      <c r="AF1072" s="332"/>
      <c r="AG1072" s="332"/>
      <c r="AH1072" s="332"/>
      <c r="AI1072" s="341"/>
      <c r="AJ1072" s="341"/>
    </row>
    <row r="1073" spans="1:36" s="9" customFormat="1" ht="12.75" x14ac:dyDescent="0.2">
      <c r="A1073" s="333">
        <v>302</v>
      </c>
      <c r="B1073" s="334" t="s">
        <v>1276</v>
      </c>
      <c r="C1073" s="479" t="s">
        <v>1488</v>
      </c>
      <c r="D1073" s="479"/>
      <c r="E1073" s="479"/>
      <c r="F1073" s="479"/>
      <c r="G1073" s="479"/>
      <c r="H1073" s="479"/>
      <c r="I1073" s="479"/>
      <c r="J1073" s="339" t="s">
        <v>178</v>
      </c>
      <c r="K1073" s="332"/>
      <c r="L1073" s="332"/>
      <c r="M1073" s="332">
        <v>-1576.2</v>
      </c>
      <c r="N1073" s="332"/>
      <c r="O1073" s="332"/>
      <c r="P1073" s="480">
        <v>-1766.66</v>
      </c>
      <c r="Q1073" s="332"/>
      <c r="R1073" s="332"/>
      <c r="S1073" s="480"/>
      <c r="T1073" s="332"/>
      <c r="U1073" s="332"/>
      <c r="V1073" s="332"/>
      <c r="W1073" s="332">
        <v>-1793.16</v>
      </c>
      <c r="X1073" s="332">
        <v>-1793.16</v>
      </c>
      <c r="Y1073" s="332">
        <v>-1852.7</v>
      </c>
      <c r="Z1073" s="332">
        <v>0</v>
      </c>
      <c r="AA1073" s="332">
        <v>-1852.7</v>
      </c>
      <c r="AB1073" s="341">
        <v>1</v>
      </c>
      <c r="AC1073" s="341">
        <v>1</v>
      </c>
      <c r="AD1073" s="332">
        <v>1</v>
      </c>
      <c r="AE1073" s="332">
        <v>1</v>
      </c>
      <c r="AF1073" s="332">
        <v>-1576.2</v>
      </c>
      <c r="AG1073" s="332"/>
      <c r="AH1073" s="332"/>
      <c r="AI1073" s="341"/>
      <c r="AJ1073" s="341"/>
    </row>
    <row r="1074" spans="1:36" s="9" customFormat="1" ht="12.75" x14ac:dyDescent="0.2">
      <c r="A1074" s="334"/>
      <c r="B1074" s="334"/>
      <c r="C1074" s="479"/>
      <c r="D1074" s="479"/>
      <c r="E1074" s="479"/>
      <c r="F1074" s="479"/>
      <c r="G1074" s="479"/>
      <c r="H1074" s="479"/>
      <c r="I1074" s="479"/>
      <c r="J1074" s="338" t="s">
        <v>1526</v>
      </c>
      <c r="K1074" s="332"/>
      <c r="L1074" s="332"/>
      <c r="M1074" s="332">
        <v>-190.46</v>
      </c>
      <c r="N1074" s="332"/>
      <c r="O1074" s="332"/>
      <c r="P1074" s="480"/>
      <c r="Q1074" s="332"/>
      <c r="R1074" s="332"/>
      <c r="S1074" s="480"/>
      <c r="T1074" s="332">
        <v>-1766.66</v>
      </c>
      <c r="U1074" s="332"/>
      <c r="V1074" s="332"/>
      <c r="W1074" s="332"/>
      <c r="X1074" s="332">
        <v>-1793.16</v>
      </c>
      <c r="Y1074" s="332"/>
      <c r="Z1074" s="332"/>
      <c r="AA1074" s="332">
        <v>-1852.7</v>
      </c>
      <c r="AB1074" s="341">
        <v>1</v>
      </c>
      <c r="AC1074" s="341">
        <v>1</v>
      </c>
      <c r="AD1074" s="332">
        <v>3.4409999999999998</v>
      </c>
      <c r="AE1074" s="332">
        <v>3.0280800000000001</v>
      </c>
      <c r="AF1074" s="332">
        <v>-190.46</v>
      </c>
      <c r="AG1074" s="332"/>
      <c r="AH1074" s="332"/>
      <c r="AI1074" s="341"/>
      <c r="AJ1074" s="341"/>
    </row>
    <row r="1075" spans="1:36" s="9" customFormat="1" ht="12.75" x14ac:dyDescent="0.2">
      <c r="A1075" s="333">
        <v>303</v>
      </c>
      <c r="B1075" s="334" t="s">
        <v>1276</v>
      </c>
      <c r="C1075" s="479" t="s">
        <v>1489</v>
      </c>
      <c r="D1075" s="479"/>
      <c r="E1075" s="479"/>
      <c r="F1075" s="479"/>
      <c r="G1075" s="479"/>
      <c r="H1075" s="479"/>
      <c r="I1075" s="479"/>
      <c r="J1075" s="339" t="s">
        <v>1490</v>
      </c>
      <c r="K1075" s="332">
        <v>-0.03</v>
      </c>
      <c r="L1075" s="332">
        <v>-0.73</v>
      </c>
      <c r="M1075" s="332"/>
      <c r="N1075" s="332">
        <v>-0.18</v>
      </c>
      <c r="O1075" s="332">
        <v>-0.01</v>
      </c>
      <c r="P1075" s="480">
        <v>-1.21</v>
      </c>
      <c r="Q1075" s="332">
        <v>-0.1</v>
      </c>
      <c r="R1075" s="332"/>
      <c r="S1075" s="480"/>
      <c r="T1075" s="332"/>
      <c r="U1075" s="332"/>
      <c r="V1075" s="332"/>
      <c r="W1075" s="332">
        <v>-1.33</v>
      </c>
      <c r="X1075" s="332">
        <v>-1.32</v>
      </c>
      <c r="Y1075" s="332">
        <v>-1.36</v>
      </c>
      <c r="Z1075" s="332">
        <v>0</v>
      </c>
      <c r="AA1075" s="332">
        <v>-1.36</v>
      </c>
      <c r="AB1075" s="341">
        <v>1</v>
      </c>
      <c r="AC1075" s="341">
        <v>1</v>
      </c>
      <c r="AD1075" s="332">
        <v>1</v>
      </c>
      <c r="AE1075" s="332">
        <v>1</v>
      </c>
      <c r="AF1075" s="332"/>
      <c r="AG1075" s="332"/>
      <c r="AH1075" s="332"/>
      <c r="AI1075" s="341"/>
      <c r="AJ1075" s="341"/>
    </row>
    <row r="1076" spans="1:36" s="9" customFormat="1" ht="12.75" x14ac:dyDescent="0.2">
      <c r="A1076" s="334"/>
      <c r="B1076" s="334"/>
      <c r="C1076" s="479"/>
      <c r="D1076" s="479"/>
      <c r="E1076" s="479"/>
      <c r="F1076" s="479"/>
      <c r="G1076" s="479"/>
      <c r="H1076" s="479"/>
      <c r="I1076" s="479"/>
      <c r="J1076" s="338" t="s">
        <v>1527</v>
      </c>
      <c r="K1076" s="332">
        <v>-0.08</v>
      </c>
      <c r="L1076" s="332">
        <v>-0.2</v>
      </c>
      <c r="M1076" s="332"/>
      <c r="N1076" s="332">
        <v>-0.2</v>
      </c>
      <c r="O1076" s="332">
        <v>-0.01</v>
      </c>
      <c r="P1076" s="480"/>
      <c r="Q1076" s="332"/>
      <c r="R1076" s="332"/>
      <c r="S1076" s="480"/>
      <c r="T1076" s="332">
        <v>-1.31</v>
      </c>
      <c r="U1076" s="332"/>
      <c r="V1076" s="332"/>
      <c r="W1076" s="332"/>
      <c r="X1076" s="332">
        <v>-1.33</v>
      </c>
      <c r="Y1076" s="332"/>
      <c r="Z1076" s="332"/>
      <c r="AA1076" s="332">
        <v>-1.37</v>
      </c>
      <c r="AB1076" s="341">
        <v>1</v>
      </c>
      <c r="AC1076" s="341">
        <v>1</v>
      </c>
      <c r="AD1076" s="332">
        <v>3.4409999999999998</v>
      </c>
      <c r="AE1076" s="332">
        <v>3.0280800000000001</v>
      </c>
      <c r="AF1076" s="332"/>
      <c r="AG1076" s="332"/>
      <c r="AH1076" s="332"/>
      <c r="AI1076" s="341"/>
      <c r="AJ1076" s="341"/>
    </row>
    <row r="1077" spans="1:36" s="9" customFormat="1" ht="12.75" x14ac:dyDescent="0.2">
      <c r="A1077" s="333">
        <v>304</v>
      </c>
      <c r="B1077" s="334" t="s">
        <v>1276</v>
      </c>
      <c r="C1077" s="479" t="s">
        <v>1491</v>
      </c>
      <c r="D1077" s="479"/>
      <c r="E1077" s="479"/>
      <c r="F1077" s="479"/>
      <c r="G1077" s="479"/>
      <c r="H1077" s="479"/>
      <c r="I1077" s="479"/>
      <c r="J1077" s="339" t="s">
        <v>82</v>
      </c>
      <c r="K1077" s="332">
        <v>-2.7</v>
      </c>
      <c r="L1077" s="332">
        <v>-45.95</v>
      </c>
      <c r="M1077" s="332">
        <v>-4.68</v>
      </c>
      <c r="N1077" s="332">
        <v>-16.579999999999998</v>
      </c>
      <c r="O1077" s="332">
        <v>-0.87</v>
      </c>
      <c r="P1077" s="480">
        <v>-103.54</v>
      </c>
      <c r="Q1077" s="332">
        <v>-8.58</v>
      </c>
      <c r="R1077" s="332"/>
      <c r="S1077" s="480"/>
      <c r="T1077" s="332"/>
      <c r="U1077" s="332"/>
      <c r="V1077" s="332"/>
      <c r="W1077" s="332">
        <v>-113.67</v>
      </c>
      <c r="X1077" s="332">
        <v>-112.9</v>
      </c>
      <c r="Y1077" s="332">
        <v>-116.65</v>
      </c>
      <c r="Z1077" s="332">
        <v>0</v>
      </c>
      <c r="AA1077" s="332">
        <v>-116.65</v>
      </c>
      <c r="AB1077" s="341">
        <v>1</v>
      </c>
      <c r="AC1077" s="341">
        <v>1</v>
      </c>
      <c r="AD1077" s="332">
        <v>1</v>
      </c>
      <c r="AE1077" s="332">
        <v>1</v>
      </c>
      <c r="AF1077" s="332">
        <v>-4.68</v>
      </c>
      <c r="AG1077" s="332"/>
      <c r="AH1077" s="332"/>
      <c r="AI1077" s="341"/>
      <c r="AJ1077" s="341"/>
    </row>
    <row r="1078" spans="1:36" s="9" customFormat="1" ht="12.75" x14ac:dyDescent="0.2">
      <c r="A1078" s="334"/>
      <c r="B1078" s="334"/>
      <c r="C1078" s="479"/>
      <c r="D1078" s="479"/>
      <c r="E1078" s="479"/>
      <c r="F1078" s="479"/>
      <c r="G1078" s="479"/>
      <c r="H1078" s="479"/>
      <c r="I1078" s="479"/>
      <c r="J1078" s="338" t="s">
        <v>1525</v>
      </c>
      <c r="K1078" s="332">
        <v>-17.07</v>
      </c>
      <c r="L1078" s="332">
        <v>-8.16</v>
      </c>
      <c r="M1078" s="332"/>
      <c r="N1078" s="332">
        <v>-17.63</v>
      </c>
      <c r="O1078" s="332">
        <v>-0.76</v>
      </c>
      <c r="P1078" s="480"/>
      <c r="Q1078" s="332"/>
      <c r="R1078" s="332"/>
      <c r="S1078" s="480"/>
      <c r="T1078" s="332">
        <v>-112.12</v>
      </c>
      <c r="U1078" s="332">
        <v>0.13</v>
      </c>
      <c r="V1078" s="332"/>
      <c r="W1078" s="332"/>
      <c r="X1078" s="332">
        <v>-113.67</v>
      </c>
      <c r="Y1078" s="332"/>
      <c r="Z1078" s="332"/>
      <c r="AA1078" s="332">
        <v>-117.45</v>
      </c>
      <c r="AB1078" s="341">
        <v>1</v>
      </c>
      <c r="AC1078" s="341">
        <v>1</v>
      </c>
      <c r="AD1078" s="332">
        <v>3.4409999999999998</v>
      </c>
      <c r="AE1078" s="332">
        <v>3.0280800000000001</v>
      </c>
      <c r="AF1078" s="332"/>
      <c r="AG1078" s="332"/>
      <c r="AH1078" s="332"/>
      <c r="AI1078" s="341"/>
      <c r="AJ1078" s="341"/>
    </row>
    <row r="1079" spans="1:36" s="9" customFormat="1" ht="12.75" x14ac:dyDescent="0.2">
      <c r="A1079" s="333">
        <v>305</v>
      </c>
      <c r="B1079" s="334" t="s">
        <v>1276</v>
      </c>
      <c r="C1079" s="479" t="s">
        <v>1492</v>
      </c>
      <c r="D1079" s="479"/>
      <c r="E1079" s="479"/>
      <c r="F1079" s="479"/>
      <c r="G1079" s="479"/>
      <c r="H1079" s="479"/>
      <c r="I1079" s="479"/>
      <c r="J1079" s="339" t="s">
        <v>1493</v>
      </c>
      <c r="K1079" s="332"/>
      <c r="L1079" s="332"/>
      <c r="M1079" s="332">
        <v>-47.09</v>
      </c>
      <c r="N1079" s="332"/>
      <c r="O1079" s="332"/>
      <c r="P1079" s="480">
        <v>-50.83</v>
      </c>
      <c r="Q1079" s="332"/>
      <c r="R1079" s="332"/>
      <c r="S1079" s="480"/>
      <c r="T1079" s="332"/>
      <c r="U1079" s="332"/>
      <c r="V1079" s="332"/>
      <c r="W1079" s="332">
        <v>-51.59</v>
      </c>
      <c r="X1079" s="332">
        <v>-51.59</v>
      </c>
      <c r="Y1079" s="332">
        <v>-53.3</v>
      </c>
      <c r="Z1079" s="332">
        <v>0</v>
      </c>
      <c r="AA1079" s="332">
        <v>-53.3</v>
      </c>
      <c r="AB1079" s="341">
        <v>1</v>
      </c>
      <c r="AC1079" s="341">
        <v>1</v>
      </c>
      <c r="AD1079" s="332">
        <v>1</v>
      </c>
      <c r="AE1079" s="332">
        <v>1</v>
      </c>
      <c r="AF1079" s="332">
        <v>-47.09</v>
      </c>
      <c r="AG1079" s="332"/>
      <c r="AH1079" s="332"/>
      <c r="AI1079" s="341"/>
      <c r="AJ1079" s="341"/>
    </row>
    <row r="1080" spans="1:36" s="9" customFormat="1" ht="12.75" x14ac:dyDescent="0.2">
      <c r="A1080" s="334"/>
      <c r="B1080" s="334"/>
      <c r="C1080" s="479"/>
      <c r="D1080" s="479"/>
      <c r="E1080" s="479"/>
      <c r="F1080" s="479"/>
      <c r="G1080" s="479"/>
      <c r="H1080" s="479"/>
      <c r="I1080" s="479"/>
      <c r="J1080" s="338" t="s">
        <v>1528</v>
      </c>
      <c r="K1080" s="332"/>
      <c r="L1080" s="332"/>
      <c r="M1080" s="332">
        <v>-3.74</v>
      </c>
      <c r="N1080" s="332"/>
      <c r="O1080" s="332"/>
      <c r="P1080" s="480"/>
      <c r="Q1080" s="332"/>
      <c r="R1080" s="332"/>
      <c r="S1080" s="480"/>
      <c r="T1080" s="332">
        <v>-50.83</v>
      </c>
      <c r="U1080" s="332"/>
      <c r="V1080" s="332"/>
      <c r="W1080" s="332"/>
      <c r="X1080" s="332">
        <v>-51.59</v>
      </c>
      <c r="Y1080" s="332"/>
      <c r="Z1080" s="332"/>
      <c r="AA1080" s="332">
        <v>-53.3</v>
      </c>
      <c r="AB1080" s="341">
        <v>1</v>
      </c>
      <c r="AC1080" s="341">
        <v>1</v>
      </c>
      <c r="AD1080" s="332">
        <v>3.4409999999999998</v>
      </c>
      <c r="AE1080" s="332">
        <v>3.0280800000000001</v>
      </c>
      <c r="AF1080" s="332">
        <v>-3.74</v>
      </c>
      <c r="AG1080" s="332"/>
      <c r="AH1080" s="332"/>
      <c r="AI1080" s="341"/>
      <c r="AJ1080" s="341"/>
    </row>
    <row r="1081" spans="1:36" s="9" customFormat="1" ht="12.75" x14ac:dyDescent="0.2">
      <c r="A1081" s="333">
        <v>306</v>
      </c>
      <c r="B1081" s="334" t="s">
        <v>1276</v>
      </c>
      <c r="C1081" s="479" t="s">
        <v>1494</v>
      </c>
      <c r="D1081" s="479"/>
      <c r="E1081" s="479"/>
      <c r="F1081" s="479"/>
      <c r="G1081" s="479"/>
      <c r="H1081" s="479"/>
      <c r="I1081" s="479"/>
      <c r="J1081" s="339" t="s">
        <v>1493</v>
      </c>
      <c r="K1081" s="332"/>
      <c r="L1081" s="332"/>
      <c r="M1081" s="332">
        <v>-23.05</v>
      </c>
      <c r="N1081" s="332"/>
      <c r="O1081" s="332"/>
      <c r="P1081" s="480">
        <v>-24.88</v>
      </c>
      <c r="Q1081" s="332"/>
      <c r="R1081" s="332"/>
      <c r="S1081" s="480"/>
      <c r="T1081" s="332"/>
      <c r="U1081" s="332"/>
      <c r="V1081" s="332"/>
      <c r="W1081" s="332">
        <v>-25.25</v>
      </c>
      <c r="X1081" s="332">
        <v>-25.25</v>
      </c>
      <c r="Y1081" s="332">
        <v>-26.09</v>
      </c>
      <c r="Z1081" s="332">
        <v>0</v>
      </c>
      <c r="AA1081" s="332">
        <v>-26.09</v>
      </c>
      <c r="AB1081" s="341">
        <v>1</v>
      </c>
      <c r="AC1081" s="341">
        <v>1</v>
      </c>
      <c r="AD1081" s="332">
        <v>1</v>
      </c>
      <c r="AE1081" s="332">
        <v>1</v>
      </c>
      <c r="AF1081" s="332">
        <v>-23.05</v>
      </c>
      <c r="AG1081" s="332"/>
      <c r="AH1081" s="332"/>
      <c r="AI1081" s="341"/>
      <c r="AJ1081" s="341"/>
    </row>
    <row r="1082" spans="1:36" s="9" customFormat="1" ht="12.75" x14ac:dyDescent="0.2">
      <c r="A1082" s="334"/>
      <c r="B1082" s="334"/>
      <c r="C1082" s="479"/>
      <c r="D1082" s="479"/>
      <c r="E1082" s="479"/>
      <c r="F1082" s="479"/>
      <c r="G1082" s="479"/>
      <c r="H1082" s="479"/>
      <c r="I1082" s="479"/>
      <c r="J1082" s="338" t="s">
        <v>1528</v>
      </c>
      <c r="K1082" s="332"/>
      <c r="L1082" s="332"/>
      <c r="M1082" s="332">
        <v>-1.83</v>
      </c>
      <c r="N1082" s="332"/>
      <c r="O1082" s="332"/>
      <c r="P1082" s="480"/>
      <c r="Q1082" s="332"/>
      <c r="R1082" s="332"/>
      <c r="S1082" s="480"/>
      <c r="T1082" s="332">
        <v>-24.88</v>
      </c>
      <c r="U1082" s="332"/>
      <c r="V1082" s="332"/>
      <c r="W1082" s="332"/>
      <c r="X1082" s="332">
        <v>-25.25</v>
      </c>
      <c r="Y1082" s="332"/>
      <c r="Z1082" s="332"/>
      <c r="AA1082" s="332">
        <v>-26.09</v>
      </c>
      <c r="AB1082" s="341">
        <v>1</v>
      </c>
      <c r="AC1082" s="341">
        <v>1</v>
      </c>
      <c r="AD1082" s="332">
        <v>3.4409999999999998</v>
      </c>
      <c r="AE1082" s="332">
        <v>3.0280800000000001</v>
      </c>
      <c r="AF1082" s="332">
        <v>-1.83</v>
      </c>
      <c r="AG1082" s="332"/>
      <c r="AH1082" s="332"/>
      <c r="AI1082" s="341"/>
      <c r="AJ1082" s="341"/>
    </row>
    <row r="1083" spans="1:36" s="9" customFormat="1" ht="12.75" x14ac:dyDescent="0.2">
      <c r="A1083" s="333">
        <v>307</v>
      </c>
      <c r="B1083" s="334" t="s">
        <v>1276</v>
      </c>
      <c r="C1083" s="479" t="s">
        <v>1495</v>
      </c>
      <c r="D1083" s="479"/>
      <c r="E1083" s="479"/>
      <c r="F1083" s="479"/>
      <c r="G1083" s="479"/>
      <c r="H1083" s="479"/>
      <c r="I1083" s="479"/>
      <c r="J1083" s="339" t="s">
        <v>1493</v>
      </c>
      <c r="K1083" s="332"/>
      <c r="L1083" s="332"/>
      <c r="M1083" s="332">
        <v>-41.96</v>
      </c>
      <c r="N1083" s="332"/>
      <c r="O1083" s="332"/>
      <c r="P1083" s="480">
        <v>-45.29</v>
      </c>
      <c r="Q1083" s="332"/>
      <c r="R1083" s="332"/>
      <c r="S1083" s="480"/>
      <c r="T1083" s="332"/>
      <c r="U1083" s="332"/>
      <c r="V1083" s="332"/>
      <c r="W1083" s="332">
        <v>-45.97</v>
      </c>
      <c r="X1083" s="332">
        <v>-45.97</v>
      </c>
      <c r="Y1083" s="332">
        <v>-47.5</v>
      </c>
      <c r="Z1083" s="332">
        <v>0</v>
      </c>
      <c r="AA1083" s="332">
        <v>-47.5</v>
      </c>
      <c r="AB1083" s="341">
        <v>1</v>
      </c>
      <c r="AC1083" s="341">
        <v>1</v>
      </c>
      <c r="AD1083" s="332">
        <v>1</v>
      </c>
      <c r="AE1083" s="332">
        <v>1</v>
      </c>
      <c r="AF1083" s="332">
        <v>-41.96</v>
      </c>
      <c r="AG1083" s="332"/>
      <c r="AH1083" s="332"/>
      <c r="AI1083" s="341"/>
      <c r="AJ1083" s="341"/>
    </row>
    <row r="1084" spans="1:36" s="9" customFormat="1" ht="12.75" x14ac:dyDescent="0.2">
      <c r="A1084" s="334"/>
      <c r="B1084" s="334"/>
      <c r="C1084" s="479"/>
      <c r="D1084" s="479"/>
      <c r="E1084" s="479"/>
      <c r="F1084" s="479"/>
      <c r="G1084" s="479"/>
      <c r="H1084" s="479"/>
      <c r="I1084" s="479"/>
      <c r="J1084" s="338" t="s">
        <v>1529</v>
      </c>
      <c r="K1084" s="332"/>
      <c r="L1084" s="332"/>
      <c r="M1084" s="332">
        <v>-3.33</v>
      </c>
      <c r="N1084" s="332"/>
      <c r="O1084" s="332"/>
      <c r="P1084" s="480"/>
      <c r="Q1084" s="332"/>
      <c r="R1084" s="332"/>
      <c r="S1084" s="480"/>
      <c r="T1084" s="332">
        <v>-45.29</v>
      </c>
      <c r="U1084" s="332"/>
      <c r="V1084" s="332"/>
      <c r="W1084" s="332"/>
      <c r="X1084" s="332">
        <v>-45.97</v>
      </c>
      <c r="Y1084" s="332"/>
      <c r="Z1084" s="332"/>
      <c r="AA1084" s="332">
        <v>-47.5</v>
      </c>
      <c r="AB1084" s="341">
        <v>1</v>
      </c>
      <c r="AC1084" s="341">
        <v>1</v>
      </c>
      <c r="AD1084" s="332">
        <v>3.4409999999999998</v>
      </c>
      <c r="AE1084" s="332">
        <v>3.0280800000000001</v>
      </c>
      <c r="AF1084" s="332">
        <v>-3.33</v>
      </c>
      <c r="AG1084" s="332"/>
      <c r="AH1084" s="332"/>
      <c r="AI1084" s="341"/>
      <c r="AJ1084" s="341"/>
    </row>
    <row r="1085" spans="1:36" s="9" customFormat="1" ht="12.75" x14ac:dyDescent="0.2">
      <c r="A1085" s="477" t="s">
        <v>1499</v>
      </c>
      <c r="B1085" s="477"/>
      <c r="C1085" s="478" t="s">
        <v>1500</v>
      </c>
      <c r="D1085" s="478"/>
      <c r="E1085" s="478"/>
      <c r="F1085" s="478"/>
      <c r="G1085" s="478"/>
      <c r="H1085" s="478"/>
      <c r="I1085" s="478"/>
      <c r="J1085" s="335"/>
      <c r="K1085" s="340">
        <v>0</v>
      </c>
      <c r="L1085" s="340">
        <v>0</v>
      </c>
      <c r="M1085" s="340">
        <v>5.39</v>
      </c>
      <c r="N1085" s="340">
        <v>0</v>
      </c>
      <c r="O1085" s="340">
        <v>0</v>
      </c>
      <c r="P1085" s="340">
        <v>6.04</v>
      </c>
      <c r="Q1085" s="340">
        <v>0</v>
      </c>
      <c r="R1085" s="340">
        <v>0</v>
      </c>
      <c r="S1085" s="340">
        <v>0</v>
      </c>
      <c r="T1085" s="340">
        <v>0</v>
      </c>
      <c r="U1085" s="340">
        <v>0</v>
      </c>
      <c r="V1085" s="340">
        <v>0</v>
      </c>
      <c r="W1085" s="340">
        <v>6.13</v>
      </c>
      <c r="X1085" s="337">
        <v>6.13</v>
      </c>
      <c r="Y1085" s="337">
        <v>6.33</v>
      </c>
      <c r="Z1085" s="337">
        <v>0</v>
      </c>
      <c r="AA1085" s="336">
        <v>6.33</v>
      </c>
      <c r="AB1085" s="336"/>
      <c r="AC1085" s="336"/>
      <c r="AD1085" s="340"/>
      <c r="AE1085" s="340"/>
      <c r="AF1085" s="340">
        <v>5.39</v>
      </c>
      <c r="AG1085" s="340">
        <v>0</v>
      </c>
      <c r="AH1085" s="340">
        <v>-6.59</v>
      </c>
      <c r="AI1085" s="336"/>
      <c r="AJ1085" s="336"/>
    </row>
    <row r="1086" spans="1:36" s="9" customFormat="1" ht="12.75" x14ac:dyDescent="0.2">
      <c r="A1086" s="477"/>
      <c r="B1086" s="477"/>
      <c r="C1086" s="478"/>
      <c r="D1086" s="478"/>
      <c r="E1086" s="478"/>
      <c r="F1086" s="478"/>
      <c r="G1086" s="478"/>
      <c r="H1086" s="478"/>
      <c r="I1086" s="478"/>
      <c r="J1086" s="335"/>
      <c r="K1086" s="340">
        <v>0</v>
      </c>
      <c r="L1086" s="340">
        <v>0</v>
      </c>
      <c r="M1086" s="340">
        <v>0.65</v>
      </c>
      <c r="N1086" s="340">
        <v>0</v>
      </c>
      <c r="O1086" s="340">
        <v>0</v>
      </c>
      <c r="P1086" s="340"/>
      <c r="Q1086" s="340">
        <v>0</v>
      </c>
      <c r="R1086" s="340">
        <v>0</v>
      </c>
      <c r="S1086" s="340"/>
      <c r="T1086" s="340">
        <v>6.04</v>
      </c>
      <c r="U1086" s="340">
        <v>0</v>
      </c>
      <c r="V1086" s="340">
        <v>0</v>
      </c>
      <c r="W1086" s="340">
        <v>0</v>
      </c>
      <c r="X1086" s="337">
        <v>6.13</v>
      </c>
      <c r="Y1086" s="337">
        <v>0</v>
      </c>
      <c r="Z1086" s="337">
        <v>0</v>
      </c>
      <c r="AA1086" s="336">
        <v>6.33</v>
      </c>
      <c r="AB1086" s="336"/>
      <c r="AC1086" s="336"/>
      <c r="AD1086" s="340"/>
      <c r="AE1086" s="340"/>
      <c r="AF1086" s="340">
        <v>0.65</v>
      </c>
      <c r="AG1086" s="340">
        <v>0</v>
      </c>
      <c r="AH1086" s="340">
        <v>0</v>
      </c>
      <c r="AI1086" s="336"/>
      <c r="AJ1086" s="336"/>
    </row>
    <row r="1087" spans="1:36" s="9" customFormat="1" ht="12.75" x14ac:dyDescent="0.2">
      <c r="A1087" s="333">
        <v>256</v>
      </c>
      <c r="B1087" s="334" t="s">
        <v>621</v>
      </c>
      <c r="C1087" s="479" t="s">
        <v>1501</v>
      </c>
      <c r="D1087" s="479"/>
      <c r="E1087" s="479"/>
      <c r="F1087" s="479"/>
      <c r="G1087" s="479"/>
      <c r="H1087" s="479"/>
      <c r="I1087" s="479"/>
      <c r="J1087" s="339" t="s">
        <v>178</v>
      </c>
      <c r="K1087" s="332"/>
      <c r="L1087" s="332"/>
      <c r="M1087" s="332"/>
      <c r="N1087" s="332"/>
      <c r="O1087" s="332"/>
      <c r="P1087" s="480"/>
      <c r="Q1087" s="332"/>
      <c r="R1087" s="332"/>
      <c r="S1087" s="480"/>
      <c r="T1087" s="332"/>
      <c r="U1087" s="332"/>
      <c r="V1087" s="332"/>
      <c r="W1087" s="332"/>
      <c r="X1087" s="332"/>
      <c r="Y1087" s="332">
        <v>0</v>
      </c>
      <c r="Z1087" s="332">
        <v>0</v>
      </c>
      <c r="AA1087" s="332"/>
      <c r="AB1087" s="341">
        <v>1</v>
      </c>
      <c r="AC1087" s="341">
        <v>1</v>
      </c>
      <c r="AD1087" s="332">
        <v>1</v>
      </c>
      <c r="AE1087" s="332">
        <v>1</v>
      </c>
      <c r="AF1087" s="332"/>
      <c r="AG1087" s="332"/>
      <c r="AH1087" s="332">
        <v>-6.59</v>
      </c>
      <c r="AI1087" s="341"/>
      <c r="AJ1087" s="341"/>
    </row>
    <row r="1088" spans="1:36" s="9" customFormat="1" ht="12.75" x14ac:dyDescent="0.2">
      <c r="A1088" s="334"/>
      <c r="B1088" s="334"/>
      <c r="C1088" s="479"/>
      <c r="D1088" s="479"/>
      <c r="E1088" s="479"/>
      <c r="F1088" s="479"/>
      <c r="G1088" s="479"/>
      <c r="H1088" s="479"/>
      <c r="I1088" s="479"/>
      <c r="J1088" s="338" t="s">
        <v>1530</v>
      </c>
      <c r="K1088" s="332"/>
      <c r="L1088" s="332"/>
      <c r="M1088" s="332"/>
      <c r="N1088" s="332"/>
      <c r="O1088" s="332"/>
      <c r="P1088" s="480"/>
      <c r="Q1088" s="332"/>
      <c r="R1088" s="332"/>
      <c r="S1088" s="480"/>
      <c r="T1088" s="332"/>
      <c r="U1088" s="332"/>
      <c r="V1088" s="332"/>
      <c r="W1088" s="332"/>
      <c r="X1088" s="332"/>
      <c r="Y1088" s="332"/>
      <c r="Z1088" s="332"/>
      <c r="AA1088" s="332">
        <v>0</v>
      </c>
      <c r="AB1088" s="341">
        <v>1</v>
      </c>
      <c r="AC1088" s="341">
        <v>1</v>
      </c>
      <c r="AD1088" s="332">
        <v>3.4409999999999998</v>
      </c>
      <c r="AE1088" s="332">
        <v>3.0280800000000001</v>
      </c>
      <c r="AF1088" s="332"/>
      <c r="AG1088" s="332"/>
      <c r="AH1088" s="332"/>
      <c r="AI1088" s="341"/>
      <c r="AJ1088" s="341"/>
    </row>
    <row r="1089" spans="1:36" s="9" customFormat="1" ht="12.75" x14ac:dyDescent="0.2">
      <c r="A1089" s="333">
        <v>257</v>
      </c>
      <c r="B1089" s="334" t="s">
        <v>621</v>
      </c>
      <c r="C1089" s="479" t="s">
        <v>1277</v>
      </c>
      <c r="D1089" s="479"/>
      <c r="E1089" s="479"/>
      <c r="F1089" s="479"/>
      <c r="G1089" s="479"/>
      <c r="H1089" s="479"/>
      <c r="I1089" s="479"/>
      <c r="J1089" s="339" t="s">
        <v>1300</v>
      </c>
      <c r="K1089" s="332"/>
      <c r="L1089" s="332"/>
      <c r="M1089" s="332">
        <v>5.39</v>
      </c>
      <c r="N1089" s="332"/>
      <c r="O1089" s="332"/>
      <c r="P1089" s="480">
        <v>6.04</v>
      </c>
      <c r="Q1089" s="332"/>
      <c r="R1089" s="332"/>
      <c r="S1089" s="480"/>
      <c r="T1089" s="332"/>
      <c r="U1089" s="332"/>
      <c r="V1089" s="332"/>
      <c r="W1089" s="332">
        <v>6.13</v>
      </c>
      <c r="X1089" s="332">
        <v>6.13</v>
      </c>
      <c r="Y1089" s="332">
        <v>6.33</v>
      </c>
      <c r="Z1089" s="332">
        <v>0</v>
      </c>
      <c r="AA1089" s="332">
        <v>6.33</v>
      </c>
      <c r="AB1089" s="341">
        <v>1</v>
      </c>
      <c r="AC1089" s="341">
        <v>1</v>
      </c>
      <c r="AD1089" s="332">
        <v>1</v>
      </c>
      <c r="AE1089" s="332">
        <v>1</v>
      </c>
      <c r="AF1089" s="332">
        <v>5.39</v>
      </c>
      <c r="AG1089" s="332"/>
      <c r="AH1089" s="332"/>
      <c r="AI1089" s="341"/>
      <c r="AJ1089" s="341"/>
    </row>
    <row r="1090" spans="1:36" s="9" customFormat="1" ht="12.75" x14ac:dyDescent="0.2">
      <c r="A1090" s="334"/>
      <c r="B1090" s="334"/>
      <c r="C1090" s="479"/>
      <c r="D1090" s="479"/>
      <c r="E1090" s="479"/>
      <c r="F1090" s="479"/>
      <c r="G1090" s="479"/>
      <c r="H1090" s="479"/>
      <c r="I1090" s="479"/>
      <c r="J1090" s="338" t="s">
        <v>1531</v>
      </c>
      <c r="K1090" s="332"/>
      <c r="L1090" s="332"/>
      <c r="M1090" s="332">
        <v>0.65</v>
      </c>
      <c r="N1090" s="332"/>
      <c r="O1090" s="332"/>
      <c r="P1090" s="480"/>
      <c r="Q1090" s="332"/>
      <c r="R1090" s="332"/>
      <c r="S1090" s="480"/>
      <c r="T1090" s="332">
        <v>6.04</v>
      </c>
      <c r="U1090" s="332"/>
      <c r="V1090" s="332"/>
      <c r="W1090" s="332"/>
      <c r="X1090" s="332">
        <v>6.13</v>
      </c>
      <c r="Y1090" s="332"/>
      <c r="Z1090" s="332"/>
      <c r="AA1090" s="332">
        <v>6.33</v>
      </c>
      <c r="AB1090" s="341">
        <v>1</v>
      </c>
      <c r="AC1090" s="341">
        <v>1</v>
      </c>
      <c r="AD1090" s="332">
        <v>3.4409999999999998</v>
      </c>
      <c r="AE1090" s="332">
        <v>3.0280800000000001</v>
      </c>
      <c r="AF1090" s="332">
        <v>0.65</v>
      </c>
      <c r="AG1090" s="332"/>
      <c r="AH1090" s="332"/>
      <c r="AI1090" s="341"/>
      <c r="AJ1090" s="341"/>
    </row>
    <row r="1091" spans="1:36" s="9" customFormat="1" ht="12.75" x14ac:dyDescent="0.2">
      <c r="A1091" s="477" t="s">
        <v>1502</v>
      </c>
      <c r="B1091" s="477"/>
      <c r="C1091" s="478" t="s">
        <v>1503</v>
      </c>
      <c r="D1091" s="478"/>
      <c r="E1091" s="478"/>
      <c r="F1091" s="478"/>
      <c r="G1091" s="478"/>
      <c r="H1091" s="478"/>
      <c r="I1091" s="478"/>
      <c r="J1091" s="335"/>
      <c r="K1091" s="340">
        <v>23.72</v>
      </c>
      <c r="L1091" s="340">
        <v>2.48</v>
      </c>
      <c r="M1091" s="340">
        <v>119.41</v>
      </c>
      <c r="N1091" s="340">
        <v>134.13</v>
      </c>
      <c r="O1091" s="340">
        <v>7.02</v>
      </c>
      <c r="P1091" s="340">
        <v>622.78</v>
      </c>
      <c r="Q1091" s="340">
        <v>69.39</v>
      </c>
      <c r="R1091" s="340">
        <v>0</v>
      </c>
      <c r="S1091" s="340">
        <v>0</v>
      </c>
      <c r="T1091" s="340">
        <v>0</v>
      </c>
      <c r="U1091" s="340">
        <v>0</v>
      </c>
      <c r="V1091" s="340">
        <v>0</v>
      </c>
      <c r="W1091" s="340">
        <v>701.48</v>
      </c>
      <c r="X1091" s="337">
        <v>695.2</v>
      </c>
      <c r="Y1091" s="337">
        <v>718.27999999999986</v>
      </c>
      <c r="Z1091" s="337">
        <v>0</v>
      </c>
      <c r="AA1091" s="336">
        <v>718.27999999999986</v>
      </c>
      <c r="AB1091" s="336"/>
      <c r="AC1091" s="336"/>
      <c r="AD1091" s="340"/>
      <c r="AE1091" s="340"/>
      <c r="AF1091" s="340">
        <v>119.41</v>
      </c>
      <c r="AG1091" s="340">
        <v>0</v>
      </c>
      <c r="AH1091" s="340">
        <v>0</v>
      </c>
      <c r="AI1091" s="336"/>
      <c r="AJ1091" s="336"/>
    </row>
    <row r="1092" spans="1:36" s="9" customFormat="1" ht="12.75" x14ac:dyDescent="0.2">
      <c r="A1092" s="477"/>
      <c r="B1092" s="477"/>
      <c r="C1092" s="478"/>
      <c r="D1092" s="478"/>
      <c r="E1092" s="478"/>
      <c r="F1092" s="478"/>
      <c r="G1092" s="478"/>
      <c r="H1092" s="478"/>
      <c r="I1092" s="478"/>
      <c r="J1092" s="335"/>
      <c r="K1092" s="340">
        <v>203.32999999999998</v>
      </c>
      <c r="L1092" s="340">
        <v>0.76</v>
      </c>
      <c r="M1092" s="340">
        <v>7.59</v>
      </c>
      <c r="N1092" s="340">
        <v>142.63</v>
      </c>
      <c r="O1092" s="340">
        <v>6.19</v>
      </c>
      <c r="P1092" s="340"/>
      <c r="Q1092" s="340">
        <v>0</v>
      </c>
      <c r="R1092" s="340">
        <v>0</v>
      </c>
      <c r="S1092" s="340"/>
      <c r="T1092" s="340">
        <v>692.17000000000007</v>
      </c>
      <c r="U1092" s="340">
        <v>-1.07</v>
      </c>
      <c r="V1092" s="340">
        <v>0</v>
      </c>
      <c r="W1092" s="340">
        <v>0</v>
      </c>
      <c r="X1092" s="337">
        <v>701.48</v>
      </c>
      <c r="Y1092" s="337">
        <v>6.48</v>
      </c>
      <c r="Z1092" s="337">
        <v>0</v>
      </c>
      <c r="AA1092" s="336">
        <v>724.76</v>
      </c>
      <c r="AB1092" s="336"/>
      <c r="AC1092" s="336"/>
      <c r="AD1092" s="340"/>
      <c r="AE1092" s="340"/>
      <c r="AF1092" s="340">
        <v>7.59</v>
      </c>
      <c r="AG1092" s="340">
        <v>0</v>
      </c>
      <c r="AH1092" s="340">
        <v>0</v>
      </c>
      <c r="AI1092" s="336"/>
      <c r="AJ1092" s="336"/>
    </row>
    <row r="1093" spans="1:36" s="9" customFormat="1" ht="12.75" x14ac:dyDescent="0.2">
      <c r="A1093" s="333">
        <v>315</v>
      </c>
      <c r="B1093" s="334" t="s">
        <v>448</v>
      </c>
      <c r="C1093" s="479" t="s">
        <v>449</v>
      </c>
      <c r="D1093" s="479"/>
      <c r="E1093" s="479"/>
      <c r="F1093" s="479"/>
      <c r="G1093" s="479"/>
      <c r="H1093" s="479"/>
      <c r="I1093" s="479"/>
      <c r="J1093" s="339" t="s">
        <v>156</v>
      </c>
      <c r="K1093" s="332">
        <v>0.48</v>
      </c>
      <c r="L1093" s="332">
        <v>0.71</v>
      </c>
      <c r="M1093" s="332">
        <v>6.11</v>
      </c>
      <c r="N1093" s="332">
        <v>2.64</v>
      </c>
      <c r="O1093" s="332">
        <v>0.14000000000000001</v>
      </c>
      <c r="P1093" s="480">
        <v>16.25</v>
      </c>
      <c r="Q1093" s="332">
        <v>1.37</v>
      </c>
      <c r="R1093" s="332"/>
      <c r="S1093" s="480"/>
      <c r="T1093" s="332"/>
      <c r="U1093" s="332"/>
      <c r="V1093" s="332"/>
      <c r="W1093" s="332">
        <v>17.86</v>
      </c>
      <c r="X1093" s="332">
        <v>17.739999999999998</v>
      </c>
      <c r="Y1093" s="332">
        <v>18.329999999999998</v>
      </c>
      <c r="Z1093" s="332">
        <v>0</v>
      </c>
      <c r="AA1093" s="332">
        <v>18.329999999999998</v>
      </c>
      <c r="AB1093" s="341">
        <v>1</v>
      </c>
      <c r="AC1093" s="341">
        <v>1</v>
      </c>
      <c r="AD1093" s="332">
        <v>1</v>
      </c>
      <c r="AE1093" s="332">
        <v>1</v>
      </c>
      <c r="AF1093" s="332">
        <v>6.11</v>
      </c>
      <c r="AG1093" s="332"/>
      <c r="AH1093" s="332"/>
      <c r="AI1093" s="341"/>
      <c r="AJ1093" s="341"/>
    </row>
    <row r="1094" spans="1:36" s="9" customFormat="1" ht="12.75" x14ac:dyDescent="0.2">
      <c r="A1094" s="334"/>
      <c r="B1094" s="334"/>
      <c r="C1094" s="479"/>
      <c r="D1094" s="479"/>
      <c r="E1094" s="479"/>
      <c r="F1094" s="479"/>
      <c r="G1094" s="479"/>
      <c r="H1094" s="479"/>
      <c r="I1094" s="479"/>
      <c r="J1094" s="338" t="s">
        <v>1532</v>
      </c>
      <c r="K1094" s="332">
        <v>3.72</v>
      </c>
      <c r="L1094" s="332">
        <v>0.3</v>
      </c>
      <c r="M1094" s="332"/>
      <c r="N1094" s="332">
        <v>2.81</v>
      </c>
      <c r="O1094" s="332">
        <v>0.12</v>
      </c>
      <c r="P1094" s="480"/>
      <c r="Q1094" s="332"/>
      <c r="R1094" s="332"/>
      <c r="S1094" s="480"/>
      <c r="T1094" s="332">
        <v>17.62</v>
      </c>
      <c r="U1094" s="332">
        <v>-0.02</v>
      </c>
      <c r="V1094" s="332"/>
      <c r="W1094" s="332"/>
      <c r="X1094" s="332">
        <v>17.86</v>
      </c>
      <c r="Y1094" s="332"/>
      <c r="Z1094" s="332"/>
      <c r="AA1094" s="332">
        <v>18.45</v>
      </c>
      <c r="AB1094" s="341">
        <v>1</v>
      </c>
      <c r="AC1094" s="341">
        <v>1</v>
      </c>
      <c r="AD1094" s="332">
        <v>3.4409999999999998</v>
      </c>
      <c r="AE1094" s="332">
        <v>3.0280800000000001</v>
      </c>
      <c r="AF1094" s="332"/>
      <c r="AG1094" s="332"/>
      <c r="AH1094" s="332"/>
      <c r="AI1094" s="341"/>
      <c r="AJ1094" s="341"/>
    </row>
    <row r="1095" spans="1:36" s="9" customFormat="1" ht="12.75" x14ac:dyDescent="0.2">
      <c r="A1095" s="333">
        <v>316</v>
      </c>
      <c r="B1095" s="334" t="s">
        <v>448</v>
      </c>
      <c r="C1095" s="479" t="s">
        <v>1504</v>
      </c>
      <c r="D1095" s="479"/>
      <c r="E1095" s="479"/>
      <c r="F1095" s="479"/>
      <c r="G1095" s="479"/>
      <c r="H1095" s="479"/>
      <c r="I1095" s="479"/>
      <c r="J1095" s="339" t="s">
        <v>156</v>
      </c>
      <c r="K1095" s="332">
        <v>0.97</v>
      </c>
      <c r="L1095" s="332">
        <v>1.57</v>
      </c>
      <c r="M1095" s="332">
        <v>6.17</v>
      </c>
      <c r="N1095" s="332">
        <v>6.06</v>
      </c>
      <c r="O1095" s="332">
        <v>0.32</v>
      </c>
      <c r="P1095" s="480">
        <v>30.17</v>
      </c>
      <c r="Q1095" s="332">
        <v>3.13</v>
      </c>
      <c r="R1095" s="332"/>
      <c r="S1095" s="480"/>
      <c r="T1095" s="332"/>
      <c r="U1095" s="332"/>
      <c r="V1095" s="332"/>
      <c r="W1095" s="332">
        <v>33.75</v>
      </c>
      <c r="X1095" s="332">
        <v>33.47</v>
      </c>
      <c r="Y1095" s="332">
        <v>34.58</v>
      </c>
      <c r="Z1095" s="332">
        <v>0</v>
      </c>
      <c r="AA1095" s="332">
        <v>34.58</v>
      </c>
      <c r="AB1095" s="341">
        <v>1</v>
      </c>
      <c r="AC1095" s="341">
        <v>1</v>
      </c>
      <c r="AD1095" s="332">
        <v>1</v>
      </c>
      <c r="AE1095" s="332">
        <v>1</v>
      </c>
      <c r="AF1095" s="332">
        <v>6.17</v>
      </c>
      <c r="AG1095" s="332"/>
      <c r="AH1095" s="332"/>
      <c r="AI1095" s="341"/>
      <c r="AJ1095" s="341"/>
    </row>
    <row r="1096" spans="1:36" s="9" customFormat="1" ht="12.75" x14ac:dyDescent="0.2">
      <c r="A1096" s="334"/>
      <c r="B1096" s="334"/>
      <c r="C1096" s="479"/>
      <c r="D1096" s="479"/>
      <c r="E1096" s="479"/>
      <c r="F1096" s="479"/>
      <c r="G1096" s="479"/>
      <c r="H1096" s="479"/>
      <c r="I1096" s="479"/>
      <c r="J1096" s="338" t="s">
        <v>1533</v>
      </c>
      <c r="K1096" s="332">
        <v>8.84</v>
      </c>
      <c r="L1096" s="332">
        <v>0.38</v>
      </c>
      <c r="M1096" s="332">
        <v>0.49</v>
      </c>
      <c r="N1096" s="332">
        <v>6.44</v>
      </c>
      <c r="O1096" s="332">
        <v>0.28000000000000003</v>
      </c>
      <c r="P1096" s="480"/>
      <c r="Q1096" s="332"/>
      <c r="R1096" s="332"/>
      <c r="S1096" s="480"/>
      <c r="T1096" s="332">
        <v>33.300000000000004</v>
      </c>
      <c r="U1096" s="332">
        <v>-0.05</v>
      </c>
      <c r="V1096" s="332"/>
      <c r="W1096" s="332"/>
      <c r="X1096" s="332">
        <v>33.75</v>
      </c>
      <c r="Y1096" s="332"/>
      <c r="Z1096" s="332"/>
      <c r="AA1096" s="332">
        <v>34.869999999999997</v>
      </c>
      <c r="AB1096" s="341">
        <v>1</v>
      </c>
      <c r="AC1096" s="341">
        <v>1</v>
      </c>
      <c r="AD1096" s="332">
        <v>3.4409999999999998</v>
      </c>
      <c r="AE1096" s="332">
        <v>3.0280800000000001</v>
      </c>
      <c r="AF1096" s="332">
        <v>0.49</v>
      </c>
      <c r="AG1096" s="332"/>
      <c r="AH1096" s="332"/>
      <c r="AI1096" s="341"/>
      <c r="AJ1096" s="341"/>
    </row>
    <row r="1097" spans="1:36" s="9" customFormat="1" ht="12.75" x14ac:dyDescent="0.2">
      <c r="A1097" s="333">
        <v>317</v>
      </c>
      <c r="B1097" s="334" t="s">
        <v>448</v>
      </c>
      <c r="C1097" s="479" t="s">
        <v>1505</v>
      </c>
      <c r="D1097" s="479"/>
      <c r="E1097" s="479"/>
      <c r="F1097" s="479"/>
      <c r="G1097" s="479"/>
      <c r="H1097" s="479"/>
      <c r="I1097" s="479"/>
      <c r="J1097" s="339" t="s">
        <v>156</v>
      </c>
      <c r="K1097" s="332"/>
      <c r="L1097" s="332"/>
      <c r="M1097" s="332">
        <v>46.87</v>
      </c>
      <c r="N1097" s="332"/>
      <c r="O1097" s="332"/>
      <c r="P1097" s="480">
        <v>50.52</v>
      </c>
      <c r="Q1097" s="332"/>
      <c r="R1097" s="332"/>
      <c r="S1097" s="480"/>
      <c r="T1097" s="332"/>
      <c r="U1097" s="332"/>
      <c r="V1097" s="332"/>
      <c r="W1097" s="332">
        <v>51.28</v>
      </c>
      <c r="X1097" s="332">
        <v>51.28</v>
      </c>
      <c r="Y1097" s="332">
        <v>52.98</v>
      </c>
      <c r="Z1097" s="332">
        <v>0</v>
      </c>
      <c r="AA1097" s="332">
        <v>52.98</v>
      </c>
      <c r="AB1097" s="341">
        <v>1</v>
      </c>
      <c r="AC1097" s="341">
        <v>1</v>
      </c>
      <c r="AD1097" s="332">
        <v>1</v>
      </c>
      <c r="AE1097" s="332">
        <v>1</v>
      </c>
      <c r="AF1097" s="332">
        <v>46.87</v>
      </c>
      <c r="AG1097" s="332"/>
      <c r="AH1097" s="332"/>
      <c r="AI1097" s="341"/>
      <c r="AJ1097" s="341"/>
    </row>
    <row r="1098" spans="1:36" s="9" customFormat="1" ht="12.75" x14ac:dyDescent="0.2">
      <c r="A1098" s="334"/>
      <c r="B1098" s="334"/>
      <c r="C1098" s="479"/>
      <c r="D1098" s="479"/>
      <c r="E1098" s="479"/>
      <c r="F1098" s="479"/>
      <c r="G1098" s="479"/>
      <c r="H1098" s="479"/>
      <c r="I1098" s="479"/>
      <c r="J1098" s="338" t="s">
        <v>1534</v>
      </c>
      <c r="K1098" s="332"/>
      <c r="L1098" s="332"/>
      <c r="M1098" s="332">
        <v>3.65</v>
      </c>
      <c r="N1098" s="332"/>
      <c r="O1098" s="332"/>
      <c r="P1098" s="480"/>
      <c r="Q1098" s="332"/>
      <c r="R1098" s="332"/>
      <c r="S1098" s="480"/>
      <c r="T1098" s="332">
        <v>50.52</v>
      </c>
      <c r="U1098" s="332"/>
      <c r="V1098" s="332"/>
      <c r="W1098" s="332"/>
      <c r="X1098" s="332">
        <v>51.28</v>
      </c>
      <c r="Y1098" s="332"/>
      <c r="Z1098" s="332"/>
      <c r="AA1098" s="332">
        <v>52.98</v>
      </c>
      <c r="AB1098" s="341">
        <v>1</v>
      </c>
      <c r="AC1098" s="341">
        <v>1</v>
      </c>
      <c r="AD1098" s="332">
        <v>3.4409999999999998</v>
      </c>
      <c r="AE1098" s="332">
        <v>3.0280800000000001</v>
      </c>
      <c r="AF1098" s="332">
        <v>3.65</v>
      </c>
      <c r="AG1098" s="332"/>
      <c r="AH1098" s="332"/>
      <c r="AI1098" s="341"/>
      <c r="AJ1098" s="341"/>
    </row>
    <row r="1099" spans="1:36" s="9" customFormat="1" ht="12.75" x14ac:dyDescent="0.2">
      <c r="A1099" s="333">
        <v>318</v>
      </c>
      <c r="B1099" s="334" t="s">
        <v>448</v>
      </c>
      <c r="C1099" s="479" t="s">
        <v>1391</v>
      </c>
      <c r="D1099" s="479"/>
      <c r="E1099" s="479"/>
      <c r="F1099" s="479"/>
      <c r="G1099" s="479"/>
      <c r="H1099" s="479"/>
      <c r="I1099" s="479"/>
      <c r="J1099" s="339" t="s">
        <v>178</v>
      </c>
      <c r="K1099" s="332">
        <v>2.15</v>
      </c>
      <c r="L1099" s="332">
        <v>0.19</v>
      </c>
      <c r="M1099" s="332">
        <v>60.24</v>
      </c>
      <c r="N1099" s="332">
        <v>13.81</v>
      </c>
      <c r="O1099" s="332">
        <v>0.72</v>
      </c>
      <c r="P1099" s="480">
        <v>114.67</v>
      </c>
      <c r="Q1099" s="332">
        <v>7.14</v>
      </c>
      <c r="R1099" s="332"/>
      <c r="S1099" s="480"/>
      <c r="T1099" s="332"/>
      <c r="U1099" s="332"/>
      <c r="V1099" s="332"/>
      <c r="W1099" s="332">
        <v>123.53</v>
      </c>
      <c r="X1099" s="332">
        <v>122.88</v>
      </c>
      <c r="Y1099" s="332">
        <v>126.96</v>
      </c>
      <c r="Z1099" s="332">
        <v>0</v>
      </c>
      <c r="AA1099" s="332">
        <v>126.96</v>
      </c>
      <c r="AB1099" s="341">
        <v>1</v>
      </c>
      <c r="AC1099" s="341">
        <v>1</v>
      </c>
      <c r="AD1099" s="332">
        <v>1</v>
      </c>
      <c r="AE1099" s="332">
        <v>1</v>
      </c>
      <c r="AF1099" s="332">
        <v>60.24</v>
      </c>
      <c r="AG1099" s="332"/>
      <c r="AH1099" s="332"/>
      <c r="AI1099" s="341"/>
      <c r="AJ1099" s="341"/>
    </row>
    <row r="1100" spans="1:36" s="9" customFormat="1" ht="12.75" x14ac:dyDescent="0.2">
      <c r="A1100" s="334"/>
      <c r="B1100" s="334"/>
      <c r="C1100" s="479"/>
      <c r="D1100" s="479"/>
      <c r="E1100" s="479"/>
      <c r="F1100" s="479"/>
      <c r="G1100" s="479"/>
      <c r="H1100" s="479"/>
      <c r="I1100" s="479"/>
      <c r="J1100" s="338" t="s">
        <v>1535</v>
      </c>
      <c r="K1100" s="332">
        <v>20.94</v>
      </c>
      <c r="L1100" s="332">
        <v>7.0000000000000007E-2</v>
      </c>
      <c r="M1100" s="332">
        <v>3.45</v>
      </c>
      <c r="N1100" s="332">
        <v>14.68</v>
      </c>
      <c r="O1100" s="332">
        <v>0.64</v>
      </c>
      <c r="P1100" s="480"/>
      <c r="Q1100" s="332"/>
      <c r="R1100" s="332"/>
      <c r="S1100" s="480"/>
      <c r="T1100" s="332">
        <v>121.81</v>
      </c>
      <c r="U1100" s="332">
        <v>-0.11</v>
      </c>
      <c r="V1100" s="332"/>
      <c r="W1100" s="332"/>
      <c r="X1100" s="332">
        <v>123.53</v>
      </c>
      <c r="Y1100" s="332"/>
      <c r="Z1100" s="332"/>
      <c r="AA1100" s="332">
        <v>127.63</v>
      </c>
      <c r="AB1100" s="341">
        <v>1</v>
      </c>
      <c r="AC1100" s="341">
        <v>1</v>
      </c>
      <c r="AD1100" s="332">
        <v>3.4409999999999998</v>
      </c>
      <c r="AE1100" s="332">
        <v>3.0280800000000001</v>
      </c>
      <c r="AF1100" s="332">
        <v>3.45</v>
      </c>
      <c r="AG1100" s="332"/>
      <c r="AH1100" s="332"/>
      <c r="AI1100" s="341"/>
      <c r="AJ1100" s="341"/>
    </row>
    <row r="1101" spans="1:36" s="9" customFormat="1" ht="12.75" x14ac:dyDescent="0.2">
      <c r="A1101" s="333">
        <v>319</v>
      </c>
      <c r="B1101" s="334" t="s">
        <v>448</v>
      </c>
      <c r="C1101" s="479" t="s">
        <v>1506</v>
      </c>
      <c r="D1101" s="479"/>
      <c r="E1101" s="479"/>
      <c r="F1101" s="479"/>
      <c r="G1101" s="479"/>
      <c r="H1101" s="479"/>
      <c r="I1101" s="479"/>
      <c r="J1101" s="339" t="s">
        <v>82</v>
      </c>
      <c r="K1101" s="332">
        <v>0.22</v>
      </c>
      <c r="L1101" s="332">
        <v>0.01</v>
      </c>
      <c r="M1101" s="332">
        <v>0.02</v>
      </c>
      <c r="N1101" s="332">
        <v>1.43</v>
      </c>
      <c r="O1101" s="332">
        <v>7.0000000000000007E-2</v>
      </c>
      <c r="P1101" s="480">
        <v>5.28</v>
      </c>
      <c r="Q1101" s="332">
        <v>0.74</v>
      </c>
      <c r="R1101" s="332"/>
      <c r="S1101" s="480"/>
      <c r="T1101" s="332"/>
      <c r="U1101" s="332"/>
      <c r="V1101" s="332"/>
      <c r="W1101" s="332">
        <v>6.1</v>
      </c>
      <c r="X1101" s="332">
        <v>6.03</v>
      </c>
      <c r="Y1101" s="332">
        <v>6.23</v>
      </c>
      <c r="Z1101" s="332">
        <v>0</v>
      </c>
      <c r="AA1101" s="332">
        <v>6.23</v>
      </c>
      <c r="AB1101" s="341">
        <v>1</v>
      </c>
      <c r="AC1101" s="341">
        <v>1</v>
      </c>
      <c r="AD1101" s="332">
        <v>1</v>
      </c>
      <c r="AE1101" s="332">
        <v>1</v>
      </c>
      <c r="AF1101" s="332">
        <v>0.02</v>
      </c>
      <c r="AG1101" s="332"/>
      <c r="AH1101" s="332"/>
      <c r="AI1101" s="341"/>
      <c r="AJ1101" s="341"/>
    </row>
    <row r="1102" spans="1:36" s="9" customFormat="1" ht="12.75" x14ac:dyDescent="0.2">
      <c r="A1102" s="334"/>
      <c r="B1102" s="334"/>
      <c r="C1102" s="479"/>
      <c r="D1102" s="479"/>
      <c r="E1102" s="479"/>
      <c r="F1102" s="479"/>
      <c r="G1102" s="479"/>
      <c r="H1102" s="479"/>
      <c r="I1102" s="479"/>
      <c r="J1102" s="338" t="s">
        <v>1536</v>
      </c>
      <c r="K1102" s="332">
        <v>2.16</v>
      </c>
      <c r="L1102" s="332">
        <v>0.01</v>
      </c>
      <c r="M1102" s="332"/>
      <c r="N1102" s="332">
        <v>1.52</v>
      </c>
      <c r="O1102" s="332">
        <v>7.0000000000000007E-2</v>
      </c>
      <c r="P1102" s="480"/>
      <c r="Q1102" s="332"/>
      <c r="R1102" s="332"/>
      <c r="S1102" s="480"/>
      <c r="T1102" s="332">
        <v>6.0200000000000005</v>
      </c>
      <c r="U1102" s="332">
        <v>-0.01</v>
      </c>
      <c r="V1102" s="332"/>
      <c r="W1102" s="332"/>
      <c r="X1102" s="332">
        <v>6.1</v>
      </c>
      <c r="Y1102" s="332"/>
      <c r="Z1102" s="332"/>
      <c r="AA1102" s="332">
        <v>6.3000000000000007</v>
      </c>
      <c r="AB1102" s="341">
        <v>1</v>
      </c>
      <c r="AC1102" s="341">
        <v>1</v>
      </c>
      <c r="AD1102" s="332">
        <v>3.4409999999999998</v>
      </c>
      <c r="AE1102" s="332">
        <v>3.0280800000000001</v>
      </c>
      <c r="AF1102" s="332"/>
      <c r="AG1102" s="332"/>
      <c r="AH1102" s="332"/>
      <c r="AI1102" s="341"/>
      <c r="AJ1102" s="341"/>
    </row>
    <row r="1103" spans="1:36" s="9" customFormat="1" ht="12.75" x14ac:dyDescent="0.2">
      <c r="A1103" s="333">
        <v>320</v>
      </c>
      <c r="B1103" s="334" t="s">
        <v>154</v>
      </c>
      <c r="C1103" s="479" t="s">
        <v>155</v>
      </c>
      <c r="D1103" s="479"/>
      <c r="E1103" s="479"/>
      <c r="F1103" s="479"/>
      <c r="G1103" s="479"/>
      <c r="H1103" s="479"/>
      <c r="I1103" s="479"/>
      <c r="J1103" s="339" t="s">
        <v>156</v>
      </c>
      <c r="K1103" s="332">
        <v>13.08</v>
      </c>
      <c r="L1103" s="332"/>
      <c r="M1103" s="332"/>
      <c r="N1103" s="332">
        <v>72.44</v>
      </c>
      <c r="O1103" s="332">
        <v>3.79</v>
      </c>
      <c r="P1103" s="480">
        <v>266.83999999999997</v>
      </c>
      <c r="Q1103" s="332">
        <v>37.479999999999997</v>
      </c>
      <c r="R1103" s="332"/>
      <c r="S1103" s="480"/>
      <c r="T1103" s="332"/>
      <c r="U1103" s="332"/>
      <c r="V1103" s="332"/>
      <c r="W1103" s="332">
        <v>308.3</v>
      </c>
      <c r="X1103" s="332">
        <v>304.91000000000003</v>
      </c>
      <c r="Y1103" s="332">
        <v>315.02999999999997</v>
      </c>
      <c r="Z1103" s="332">
        <v>0</v>
      </c>
      <c r="AA1103" s="332">
        <v>315.02999999999997</v>
      </c>
      <c r="AB1103" s="341">
        <v>1</v>
      </c>
      <c r="AC1103" s="341">
        <v>1</v>
      </c>
      <c r="AD1103" s="332">
        <v>1</v>
      </c>
      <c r="AE1103" s="332">
        <v>1</v>
      </c>
      <c r="AF1103" s="332"/>
      <c r="AG1103" s="332"/>
      <c r="AH1103" s="332"/>
      <c r="AI1103" s="341"/>
      <c r="AJ1103" s="341"/>
    </row>
    <row r="1104" spans="1:36" s="9" customFormat="1" ht="12.75" x14ac:dyDescent="0.2">
      <c r="A1104" s="334"/>
      <c r="B1104" s="334"/>
      <c r="C1104" s="479"/>
      <c r="D1104" s="479"/>
      <c r="E1104" s="479"/>
      <c r="F1104" s="479"/>
      <c r="G1104" s="479"/>
      <c r="H1104" s="479"/>
      <c r="I1104" s="479"/>
      <c r="J1104" s="338" t="s">
        <v>1537</v>
      </c>
      <c r="K1104" s="332">
        <v>110.23</v>
      </c>
      <c r="L1104" s="332"/>
      <c r="M1104" s="332"/>
      <c r="N1104" s="332">
        <v>77.040000000000006</v>
      </c>
      <c r="O1104" s="332">
        <v>3.34</v>
      </c>
      <c r="P1104" s="480"/>
      <c r="Q1104" s="332"/>
      <c r="R1104" s="332"/>
      <c r="S1104" s="480"/>
      <c r="T1104" s="332">
        <v>304.32</v>
      </c>
      <c r="U1104" s="332">
        <v>-0.57999999999999996</v>
      </c>
      <c r="V1104" s="332"/>
      <c r="W1104" s="332"/>
      <c r="X1104" s="332">
        <v>308.3</v>
      </c>
      <c r="Y1104" s="332"/>
      <c r="Z1104" s="332"/>
      <c r="AA1104" s="332">
        <v>318.52999999999997</v>
      </c>
      <c r="AB1104" s="341">
        <v>1</v>
      </c>
      <c r="AC1104" s="341">
        <v>1</v>
      </c>
      <c r="AD1104" s="332">
        <v>3.4409999999999998</v>
      </c>
      <c r="AE1104" s="332">
        <v>3.0280800000000001</v>
      </c>
      <c r="AF1104" s="332"/>
      <c r="AG1104" s="332"/>
      <c r="AH1104" s="332"/>
      <c r="AI1104" s="341"/>
      <c r="AJ1104" s="341"/>
    </row>
    <row r="1105" spans="1:38" s="9" customFormat="1" ht="12.75" x14ac:dyDescent="0.2">
      <c r="A1105" s="333">
        <v>321</v>
      </c>
      <c r="B1105" s="334" t="s">
        <v>154</v>
      </c>
      <c r="C1105" s="479" t="s">
        <v>1411</v>
      </c>
      <c r="D1105" s="479"/>
      <c r="E1105" s="479"/>
      <c r="F1105" s="479"/>
      <c r="G1105" s="479"/>
      <c r="H1105" s="479"/>
      <c r="I1105" s="479"/>
      <c r="J1105" s="339" t="s">
        <v>156</v>
      </c>
      <c r="K1105" s="332">
        <v>6.82</v>
      </c>
      <c r="L1105" s="332"/>
      <c r="M1105" s="332"/>
      <c r="N1105" s="332">
        <v>37.75</v>
      </c>
      <c r="O1105" s="332">
        <v>1.98</v>
      </c>
      <c r="P1105" s="480">
        <v>139.05000000000001</v>
      </c>
      <c r="Q1105" s="332">
        <v>19.53</v>
      </c>
      <c r="R1105" s="332"/>
      <c r="S1105" s="480"/>
      <c r="T1105" s="332"/>
      <c r="U1105" s="332"/>
      <c r="V1105" s="332"/>
      <c r="W1105" s="332">
        <v>160.66</v>
      </c>
      <c r="X1105" s="332">
        <v>158.88999999999999</v>
      </c>
      <c r="Y1105" s="332">
        <v>164.17</v>
      </c>
      <c r="Z1105" s="332">
        <v>0</v>
      </c>
      <c r="AA1105" s="332">
        <v>164.17</v>
      </c>
      <c r="AB1105" s="341">
        <v>1</v>
      </c>
      <c r="AC1105" s="341">
        <v>1</v>
      </c>
      <c r="AD1105" s="332">
        <v>1</v>
      </c>
      <c r="AE1105" s="332">
        <v>1</v>
      </c>
      <c r="AF1105" s="332"/>
      <c r="AG1105" s="332"/>
      <c r="AH1105" s="332"/>
      <c r="AI1105" s="341"/>
      <c r="AJ1105" s="341"/>
    </row>
    <row r="1106" spans="1:38" s="9" customFormat="1" ht="12.75" x14ac:dyDescent="0.2">
      <c r="A1106" s="334"/>
      <c r="B1106" s="334"/>
      <c r="C1106" s="479"/>
      <c r="D1106" s="479"/>
      <c r="E1106" s="479"/>
      <c r="F1106" s="479"/>
      <c r="G1106" s="479"/>
      <c r="H1106" s="479"/>
      <c r="I1106" s="479"/>
      <c r="J1106" s="338" t="s">
        <v>1538</v>
      </c>
      <c r="K1106" s="332">
        <v>57.44</v>
      </c>
      <c r="L1106" s="332"/>
      <c r="M1106" s="332"/>
      <c r="N1106" s="332">
        <v>40.14</v>
      </c>
      <c r="O1106" s="332">
        <v>1.74</v>
      </c>
      <c r="P1106" s="480"/>
      <c r="Q1106" s="332"/>
      <c r="R1106" s="332"/>
      <c r="S1106" s="480"/>
      <c r="T1106" s="332">
        <v>158.58000000000001</v>
      </c>
      <c r="U1106" s="332">
        <v>-0.3</v>
      </c>
      <c r="V1106" s="332"/>
      <c r="W1106" s="332"/>
      <c r="X1106" s="332">
        <v>160.66</v>
      </c>
      <c r="Y1106" s="332"/>
      <c r="Z1106" s="332"/>
      <c r="AA1106" s="332">
        <v>166</v>
      </c>
      <c r="AB1106" s="341">
        <v>1</v>
      </c>
      <c r="AC1106" s="341">
        <v>1</v>
      </c>
      <c r="AD1106" s="332">
        <v>3.4409999999999998</v>
      </c>
      <c r="AE1106" s="332">
        <v>3.0280800000000001</v>
      </c>
      <c r="AF1106" s="332"/>
      <c r="AG1106" s="332"/>
      <c r="AH1106" s="332"/>
      <c r="AI1106" s="341"/>
      <c r="AJ1106" s="341"/>
    </row>
    <row r="1107" spans="1:38" s="9" customFormat="1" ht="12.75" customHeight="1" x14ac:dyDescent="0.2">
      <c r="A1107" s="481" t="s">
        <v>1507</v>
      </c>
      <c r="B1107" s="481"/>
      <c r="C1107" s="482" t="s">
        <v>1543</v>
      </c>
      <c r="D1107" s="482"/>
      <c r="E1107" s="482"/>
      <c r="F1107" s="482"/>
      <c r="G1107" s="482"/>
      <c r="H1107" s="482"/>
      <c r="I1107" s="482"/>
      <c r="J1107" s="363"/>
      <c r="K1107" s="367">
        <v>500.37</v>
      </c>
      <c r="L1107" s="367">
        <v>6624.18</v>
      </c>
      <c r="M1107" s="367">
        <v>80137.489999999991</v>
      </c>
      <c r="N1107" s="367">
        <v>3063.3600000000006</v>
      </c>
      <c r="O1107" s="367">
        <v>0</v>
      </c>
      <c r="P1107" s="367">
        <v>113472.35999999999</v>
      </c>
      <c r="Q1107" s="367">
        <v>1584.81</v>
      </c>
      <c r="R1107" s="367">
        <v>0</v>
      </c>
      <c r="S1107" s="367">
        <v>0</v>
      </c>
      <c r="T1107" s="367">
        <v>0</v>
      </c>
      <c r="U1107" s="367">
        <v>0</v>
      </c>
      <c r="V1107" s="367">
        <v>0</v>
      </c>
      <c r="W1107" s="367">
        <v>116783.03</v>
      </c>
      <c r="X1107" s="364">
        <v>116639.77</v>
      </c>
      <c r="Y1107" s="364">
        <v>120512.87</v>
      </c>
      <c r="Z1107" s="364">
        <v>0</v>
      </c>
      <c r="AA1107" s="359">
        <v>120512.87</v>
      </c>
      <c r="AB1107" s="359"/>
      <c r="AC1107" s="359"/>
      <c r="AD1107" s="367"/>
      <c r="AE1107" s="367"/>
      <c r="AF1107" s="367">
        <v>80137.489999999991</v>
      </c>
      <c r="AG1107" s="367">
        <v>0</v>
      </c>
      <c r="AH1107" s="367">
        <v>0</v>
      </c>
      <c r="AI1107" s="359"/>
      <c r="AJ1107" s="359"/>
      <c r="AK1107" s="359"/>
      <c r="AL1107" s="359"/>
    </row>
    <row r="1108" spans="1:38" s="9" customFormat="1" ht="12.75" x14ac:dyDescent="0.2">
      <c r="A1108" s="481"/>
      <c r="B1108" s="481"/>
      <c r="C1108" s="482"/>
      <c r="D1108" s="482"/>
      <c r="E1108" s="482"/>
      <c r="F1108" s="482"/>
      <c r="G1108" s="482"/>
      <c r="H1108" s="482"/>
      <c r="I1108" s="482"/>
      <c r="J1108" s="363"/>
      <c r="K1108" s="367">
        <v>3229</v>
      </c>
      <c r="L1108" s="367">
        <v>1432.23</v>
      </c>
      <c r="M1108" s="367">
        <v>17019.45</v>
      </c>
      <c r="N1108" s="367">
        <v>3257.74</v>
      </c>
      <c r="O1108" s="367">
        <v>141.13999999999999</v>
      </c>
      <c r="P1108" s="367"/>
      <c r="Q1108" s="367">
        <v>0</v>
      </c>
      <c r="R1108" s="367">
        <v>0</v>
      </c>
      <c r="S1108" s="367"/>
      <c r="T1108" s="367">
        <v>115057.17</v>
      </c>
      <c r="U1108" s="367">
        <v>0</v>
      </c>
      <c r="V1108" s="367">
        <v>0</v>
      </c>
      <c r="W1108" s="367">
        <v>0</v>
      </c>
      <c r="X1108" s="364">
        <v>116783.03</v>
      </c>
      <c r="Y1108" s="364">
        <v>148.02000000000001</v>
      </c>
      <c r="Z1108" s="364">
        <v>0</v>
      </c>
      <c r="AA1108" s="359">
        <v>120660.89</v>
      </c>
      <c r="AB1108" s="359"/>
      <c r="AC1108" s="359"/>
      <c r="AD1108" s="367"/>
      <c r="AE1108" s="367"/>
      <c r="AF1108" s="367">
        <v>17019.45</v>
      </c>
      <c r="AG1108" s="367">
        <v>0</v>
      </c>
      <c r="AH1108" s="367">
        <v>0</v>
      </c>
      <c r="AI1108" s="359"/>
      <c r="AJ1108" s="359"/>
      <c r="AK1108" s="359"/>
      <c r="AL1108" s="359"/>
    </row>
    <row r="1109" spans="1:38" s="9" customFormat="1" ht="12.75" customHeight="1" x14ac:dyDescent="0.2">
      <c r="A1109" s="361">
        <v>502</v>
      </c>
      <c r="B1109" s="362" t="s">
        <v>1508</v>
      </c>
      <c r="C1109" s="483" t="s">
        <v>1509</v>
      </c>
      <c r="D1109" s="483"/>
      <c r="E1109" s="483"/>
      <c r="F1109" s="483"/>
      <c r="G1109" s="483"/>
      <c r="H1109" s="483"/>
      <c r="I1109" s="483"/>
      <c r="J1109" s="366" t="s">
        <v>156</v>
      </c>
      <c r="K1109" s="358">
        <v>81.84</v>
      </c>
      <c r="L1109" s="358">
        <v>1626.68</v>
      </c>
      <c r="M1109" s="358">
        <v>7456.52</v>
      </c>
      <c r="N1109" s="358">
        <v>513.32000000000005</v>
      </c>
      <c r="O1109" s="358"/>
      <c r="P1109" s="484">
        <v>21056.99</v>
      </c>
      <c r="Q1109" s="358">
        <v>265.56</v>
      </c>
      <c r="R1109" s="358"/>
      <c r="S1109" s="484"/>
      <c r="T1109" s="358"/>
      <c r="U1109" s="358"/>
      <c r="V1109" s="358"/>
      <c r="W1109" s="358">
        <v>21642.39</v>
      </c>
      <c r="X1109" s="358">
        <v>21618.38</v>
      </c>
      <c r="Y1109" s="358">
        <v>22336.23</v>
      </c>
      <c r="Z1109" s="358">
        <v>0</v>
      </c>
      <c r="AA1109" s="358">
        <v>22336.23</v>
      </c>
      <c r="AB1109" s="360">
        <v>1</v>
      </c>
      <c r="AC1109" s="360">
        <v>1</v>
      </c>
      <c r="AD1109" s="358">
        <v>1</v>
      </c>
      <c r="AE1109" s="358">
        <v>1</v>
      </c>
      <c r="AF1109" s="358">
        <v>7456.52</v>
      </c>
      <c r="AG1109" s="358"/>
      <c r="AH1109" s="358"/>
      <c r="AI1109" s="360"/>
      <c r="AJ1109" s="360"/>
      <c r="AK1109" s="360"/>
      <c r="AL1109" s="360"/>
    </row>
    <row r="1110" spans="1:38" s="9" customFormat="1" ht="12.75" x14ac:dyDescent="0.2">
      <c r="A1110" s="362"/>
      <c r="B1110" s="362"/>
      <c r="C1110" s="483"/>
      <c r="D1110" s="483"/>
      <c r="E1110" s="483"/>
      <c r="F1110" s="483"/>
      <c r="G1110" s="483"/>
      <c r="H1110" s="483"/>
      <c r="I1110" s="483"/>
      <c r="J1110" s="365" t="s">
        <v>1539</v>
      </c>
      <c r="K1110" s="358">
        <v>427.29</v>
      </c>
      <c r="L1110" s="358">
        <v>353.78</v>
      </c>
      <c r="M1110" s="358">
        <v>10463.64</v>
      </c>
      <c r="N1110" s="358">
        <v>545.89</v>
      </c>
      <c r="O1110" s="358">
        <v>23.65</v>
      </c>
      <c r="P1110" s="484"/>
      <c r="Q1110" s="358"/>
      <c r="R1110" s="358"/>
      <c r="S1110" s="484"/>
      <c r="T1110" s="358">
        <v>21322.550000000003</v>
      </c>
      <c r="U1110" s="358"/>
      <c r="V1110" s="358"/>
      <c r="W1110" s="358"/>
      <c r="X1110" s="358">
        <v>21642.39</v>
      </c>
      <c r="Y1110" s="358"/>
      <c r="Z1110" s="358"/>
      <c r="AA1110" s="358">
        <v>22361.040000000001</v>
      </c>
      <c r="AB1110" s="360">
        <v>1</v>
      </c>
      <c r="AC1110" s="360">
        <v>1</v>
      </c>
      <c r="AD1110" s="358"/>
      <c r="AE1110" s="358">
        <v>3.0280800000000001</v>
      </c>
      <c r="AF1110" s="358">
        <v>10463.64</v>
      </c>
      <c r="AG1110" s="358"/>
      <c r="AH1110" s="358"/>
      <c r="AI1110" s="360"/>
      <c r="AJ1110" s="360"/>
      <c r="AK1110" s="360"/>
      <c r="AL1110" s="360"/>
    </row>
    <row r="1111" spans="1:38" s="9" customFormat="1" ht="12.75" customHeight="1" x14ac:dyDescent="0.2">
      <c r="A1111" s="361">
        <v>503</v>
      </c>
      <c r="B1111" s="362" t="s">
        <v>1508</v>
      </c>
      <c r="C1111" s="483" t="s">
        <v>1544</v>
      </c>
      <c r="D1111" s="483"/>
      <c r="E1111" s="483"/>
      <c r="F1111" s="483"/>
      <c r="G1111" s="483"/>
      <c r="H1111" s="483"/>
      <c r="I1111" s="483"/>
      <c r="J1111" s="366" t="s">
        <v>156</v>
      </c>
      <c r="K1111" s="358">
        <v>232.9</v>
      </c>
      <c r="L1111" s="358">
        <v>2539.2399999999998</v>
      </c>
      <c r="M1111" s="358">
        <v>53.85</v>
      </c>
      <c r="N1111" s="358">
        <v>1409.65</v>
      </c>
      <c r="O1111" s="358"/>
      <c r="P1111" s="484">
        <v>7174.94</v>
      </c>
      <c r="Q1111" s="358">
        <v>729.28</v>
      </c>
      <c r="R1111" s="358"/>
      <c r="S1111" s="484"/>
      <c r="T1111" s="358"/>
      <c r="U1111" s="358"/>
      <c r="V1111" s="358"/>
      <c r="W1111" s="358">
        <v>8022.78</v>
      </c>
      <c r="X1111" s="358">
        <v>7956.86</v>
      </c>
      <c r="Y1111" s="358">
        <v>8221.07</v>
      </c>
      <c r="Z1111" s="358">
        <v>0</v>
      </c>
      <c r="AA1111" s="358">
        <v>8221.07</v>
      </c>
      <c r="AB1111" s="360">
        <v>1</v>
      </c>
      <c r="AC1111" s="360">
        <v>1</v>
      </c>
      <c r="AD1111" s="358">
        <v>1</v>
      </c>
      <c r="AE1111" s="358">
        <v>1</v>
      </c>
      <c r="AF1111" s="358">
        <v>53.85</v>
      </c>
      <c r="AG1111" s="358"/>
      <c r="AH1111" s="358"/>
      <c r="AI1111" s="360"/>
      <c r="AJ1111" s="360"/>
      <c r="AK1111" s="360"/>
      <c r="AL1111" s="360"/>
    </row>
    <row r="1112" spans="1:38" s="9" customFormat="1" ht="12.75" x14ac:dyDescent="0.2">
      <c r="A1112" s="362"/>
      <c r="B1112" s="362"/>
      <c r="C1112" s="483"/>
      <c r="D1112" s="483"/>
      <c r="E1112" s="483"/>
      <c r="F1112" s="483"/>
      <c r="G1112" s="483"/>
      <c r="H1112" s="483"/>
      <c r="I1112" s="483"/>
      <c r="J1112" s="365" t="s">
        <v>1540</v>
      </c>
      <c r="K1112" s="358">
        <v>1603.87</v>
      </c>
      <c r="L1112" s="358">
        <v>541.07000000000005</v>
      </c>
      <c r="M1112" s="358">
        <v>4.28</v>
      </c>
      <c r="N1112" s="358">
        <v>1499.1</v>
      </c>
      <c r="O1112" s="358">
        <v>64.95</v>
      </c>
      <c r="P1112" s="484"/>
      <c r="Q1112" s="358"/>
      <c r="R1112" s="358"/>
      <c r="S1112" s="484"/>
      <c r="T1112" s="358">
        <v>7904.2199999999993</v>
      </c>
      <c r="U1112" s="358"/>
      <c r="V1112" s="358"/>
      <c r="W1112" s="358"/>
      <c r="X1112" s="358">
        <v>8022.78</v>
      </c>
      <c r="Y1112" s="358"/>
      <c r="Z1112" s="358"/>
      <c r="AA1112" s="358">
        <v>8289.18</v>
      </c>
      <c r="AB1112" s="360">
        <v>1</v>
      </c>
      <c r="AC1112" s="360">
        <v>1</v>
      </c>
      <c r="AD1112" s="358"/>
      <c r="AE1112" s="358">
        <v>3.0280800000000001</v>
      </c>
      <c r="AF1112" s="358">
        <v>4.28</v>
      </c>
      <c r="AG1112" s="358"/>
      <c r="AH1112" s="358"/>
      <c r="AI1112" s="360"/>
      <c r="AJ1112" s="360"/>
      <c r="AK1112" s="360"/>
      <c r="AL1112" s="360"/>
    </row>
    <row r="1113" spans="1:38" s="9" customFormat="1" ht="12.75" customHeight="1" x14ac:dyDescent="0.2">
      <c r="A1113" s="361">
        <v>504</v>
      </c>
      <c r="B1113" s="362" t="s">
        <v>1508</v>
      </c>
      <c r="C1113" s="483" t="s">
        <v>1546</v>
      </c>
      <c r="D1113" s="483"/>
      <c r="E1113" s="483"/>
      <c r="F1113" s="483"/>
      <c r="G1113" s="483"/>
      <c r="H1113" s="483"/>
      <c r="I1113" s="483"/>
      <c r="J1113" s="366" t="s">
        <v>102</v>
      </c>
      <c r="K1113" s="358"/>
      <c r="L1113" s="358"/>
      <c r="M1113" s="358">
        <v>72627.12</v>
      </c>
      <c r="N1113" s="358"/>
      <c r="O1113" s="358"/>
      <c r="P1113" s="484">
        <v>79178.649999999994</v>
      </c>
      <c r="Q1113" s="358"/>
      <c r="R1113" s="358"/>
      <c r="S1113" s="484"/>
      <c r="T1113" s="358"/>
      <c r="U1113" s="358"/>
      <c r="V1113" s="358"/>
      <c r="W1113" s="358">
        <v>80366.33</v>
      </c>
      <c r="X1113" s="358">
        <v>80366.33</v>
      </c>
      <c r="Y1113" s="358">
        <v>83034.95</v>
      </c>
      <c r="Z1113" s="358">
        <v>0</v>
      </c>
      <c r="AA1113" s="358">
        <v>83034.95</v>
      </c>
      <c r="AB1113" s="360">
        <v>1</v>
      </c>
      <c r="AC1113" s="360">
        <v>1</v>
      </c>
      <c r="AD1113" s="358">
        <v>1</v>
      </c>
      <c r="AE1113" s="358">
        <v>1</v>
      </c>
      <c r="AF1113" s="358">
        <v>72627.12</v>
      </c>
      <c r="AG1113" s="358"/>
      <c r="AH1113" s="358"/>
      <c r="AI1113" s="360"/>
      <c r="AJ1113" s="360"/>
      <c r="AK1113" s="360"/>
      <c r="AL1113" s="360"/>
    </row>
    <row r="1114" spans="1:38" s="9" customFormat="1" ht="12.75" x14ac:dyDescent="0.2">
      <c r="A1114" s="362"/>
      <c r="B1114" s="362"/>
      <c r="C1114" s="483"/>
      <c r="D1114" s="483"/>
      <c r="E1114" s="483"/>
      <c r="F1114" s="483"/>
      <c r="G1114" s="483"/>
      <c r="H1114" s="483"/>
      <c r="I1114" s="483"/>
      <c r="J1114" s="365" t="s">
        <v>1547</v>
      </c>
      <c r="K1114" s="358"/>
      <c r="L1114" s="358"/>
      <c r="M1114" s="358">
        <v>6551.53</v>
      </c>
      <c r="N1114" s="358"/>
      <c r="O1114" s="358"/>
      <c r="P1114" s="484"/>
      <c r="Q1114" s="358"/>
      <c r="R1114" s="358"/>
      <c r="S1114" s="484"/>
      <c r="T1114" s="358">
        <v>79178.649999999994</v>
      </c>
      <c r="U1114" s="358"/>
      <c r="V1114" s="358"/>
      <c r="W1114" s="358"/>
      <c r="X1114" s="358">
        <v>80366.33</v>
      </c>
      <c r="Y1114" s="358"/>
      <c r="Z1114" s="358"/>
      <c r="AA1114" s="358">
        <v>83034.95</v>
      </c>
      <c r="AB1114" s="360">
        <v>1</v>
      </c>
      <c r="AC1114" s="360">
        <v>1</v>
      </c>
      <c r="AD1114" s="358"/>
      <c r="AE1114" s="358">
        <v>3.0280800000000001</v>
      </c>
      <c r="AF1114" s="358">
        <v>6551.53</v>
      </c>
      <c r="AG1114" s="358"/>
      <c r="AH1114" s="358"/>
      <c r="AI1114" s="360"/>
      <c r="AJ1114" s="360"/>
      <c r="AK1114" s="360"/>
      <c r="AL1114" s="360"/>
    </row>
    <row r="1115" spans="1:38" s="9" customFormat="1" ht="12.75" customHeight="1" x14ac:dyDescent="0.2">
      <c r="A1115" s="361">
        <v>505</v>
      </c>
      <c r="B1115" s="362" t="s">
        <v>1508</v>
      </c>
      <c r="C1115" s="483" t="s">
        <v>1510</v>
      </c>
      <c r="D1115" s="483"/>
      <c r="E1115" s="483"/>
      <c r="F1115" s="483"/>
      <c r="G1115" s="483"/>
      <c r="H1115" s="483"/>
      <c r="I1115" s="483"/>
      <c r="J1115" s="366" t="s">
        <v>156</v>
      </c>
      <c r="K1115" s="358">
        <v>185.63</v>
      </c>
      <c r="L1115" s="358">
        <v>2458.2600000000002</v>
      </c>
      <c r="M1115" s="358"/>
      <c r="N1115" s="358">
        <v>1140.3900000000001</v>
      </c>
      <c r="O1115" s="358"/>
      <c r="P1115" s="484">
        <v>6061.78</v>
      </c>
      <c r="Q1115" s="358">
        <v>589.97</v>
      </c>
      <c r="R1115" s="358"/>
      <c r="S1115" s="484"/>
      <c r="T1115" s="358"/>
      <c r="U1115" s="358"/>
      <c r="V1115" s="358"/>
      <c r="W1115" s="358">
        <v>6751.53</v>
      </c>
      <c r="X1115" s="358">
        <v>6698.2</v>
      </c>
      <c r="Y1115" s="358">
        <v>6920.62</v>
      </c>
      <c r="Z1115" s="358">
        <v>0</v>
      </c>
      <c r="AA1115" s="358">
        <v>6920.62</v>
      </c>
      <c r="AB1115" s="360">
        <v>1</v>
      </c>
      <c r="AC1115" s="360">
        <v>1</v>
      </c>
      <c r="AD1115" s="358">
        <v>1</v>
      </c>
      <c r="AE1115" s="358">
        <v>1</v>
      </c>
      <c r="AF1115" s="358"/>
      <c r="AG1115" s="358"/>
      <c r="AH1115" s="358"/>
      <c r="AI1115" s="360"/>
      <c r="AJ1115" s="360"/>
      <c r="AK1115" s="360"/>
      <c r="AL1115" s="360"/>
    </row>
    <row r="1116" spans="1:38" s="9" customFormat="1" ht="12.75" x14ac:dyDescent="0.2">
      <c r="A1116" s="362"/>
      <c r="B1116" s="362"/>
      <c r="C1116" s="483"/>
      <c r="D1116" s="483"/>
      <c r="E1116" s="483"/>
      <c r="F1116" s="483"/>
      <c r="G1116" s="483"/>
      <c r="H1116" s="483"/>
      <c r="I1116" s="483"/>
      <c r="J1116" s="365" t="s">
        <v>1540</v>
      </c>
      <c r="K1116" s="358">
        <v>1197.8399999999999</v>
      </c>
      <c r="L1116" s="358">
        <v>537.38</v>
      </c>
      <c r="M1116" s="358"/>
      <c r="N1116" s="358">
        <v>1212.75</v>
      </c>
      <c r="O1116" s="358">
        <v>52.54</v>
      </c>
      <c r="P1116" s="484"/>
      <c r="Q1116" s="358"/>
      <c r="R1116" s="358"/>
      <c r="S1116" s="484"/>
      <c r="T1116" s="358">
        <v>6651.75</v>
      </c>
      <c r="U1116" s="358"/>
      <c r="V1116" s="358"/>
      <c r="W1116" s="358"/>
      <c r="X1116" s="358">
        <v>6751.53</v>
      </c>
      <c r="Y1116" s="358"/>
      <c r="Z1116" s="358"/>
      <c r="AA1116" s="358">
        <v>6975.72</v>
      </c>
      <c r="AB1116" s="360">
        <v>1</v>
      </c>
      <c r="AC1116" s="360">
        <v>1</v>
      </c>
      <c r="AD1116" s="358"/>
      <c r="AE1116" s="358">
        <v>3.0280800000000001</v>
      </c>
      <c r="AF1116" s="358"/>
      <c r="AG1116" s="358"/>
      <c r="AH1116" s="358"/>
      <c r="AI1116" s="360"/>
      <c r="AJ1116" s="360"/>
      <c r="AK1116" s="360"/>
      <c r="AL1116" s="360"/>
    </row>
    <row r="1117" spans="1:38" s="4" customFormat="1" ht="12.75" x14ac:dyDescent="0.2">
      <c r="A1117" s="17"/>
      <c r="B1117" s="17"/>
      <c r="C1117" s="432" t="s">
        <v>1541</v>
      </c>
      <c r="D1117" s="432"/>
      <c r="E1117" s="432"/>
      <c r="F1117" s="432"/>
      <c r="G1117" s="432"/>
      <c r="H1117" s="432"/>
      <c r="I1117" s="432"/>
      <c r="J1117" s="25"/>
      <c r="K1117" s="41">
        <f>K1107+K1091+K1085+K1035</f>
        <v>463.52000000000004</v>
      </c>
      <c r="L1117" s="41">
        <f t="shared" ref="L1117:AI1117" si="20">L1107+L1091+L1085+L1035</f>
        <v>6572.72</v>
      </c>
      <c r="M1117" s="41">
        <f t="shared" si="20"/>
        <v>78392.639999999999</v>
      </c>
      <c r="N1117" s="41">
        <f t="shared" si="20"/>
        <v>2834.2700000000009</v>
      </c>
      <c r="O1117" s="41">
        <f t="shared" si="20"/>
        <v>-12.000000000000004</v>
      </c>
      <c r="P1117" s="41">
        <f t="shared" si="20"/>
        <v>110629.40999999997</v>
      </c>
      <c r="Q1117" s="41">
        <f t="shared" si="20"/>
        <v>1466.29</v>
      </c>
      <c r="R1117" s="41">
        <f t="shared" si="20"/>
        <v>0</v>
      </c>
      <c r="S1117" s="41">
        <f t="shared" si="20"/>
        <v>0</v>
      </c>
      <c r="T1117" s="41">
        <f t="shared" si="20"/>
        <v>0</v>
      </c>
      <c r="U1117" s="41">
        <f t="shared" si="20"/>
        <v>0</v>
      </c>
      <c r="V1117" s="41">
        <f t="shared" si="20"/>
        <v>0</v>
      </c>
      <c r="W1117" s="41">
        <f t="shared" si="20"/>
        <v>113778.96</v>
      </c>
      <c r="X1117" s="41">
        <f t="shared" si="20"/>
        <v>113646.38</v>
      </c>
      <c r="Y1117" s="41">
        <f t="shared" si="20"/>
        <v>117420.08</v>
      </c>
      <c r="Z1117" s="41">
        <f t="shared" si="20"/>
        <v>0</v>
      </c>
      <c r="AA1117" s="41">
        <f t="shared" si="20"/>
        <v>117420.08</v>
      </c>
      <c r="AB1117" s="41">
        <f t="shared" si="20"/>
        <v>0</v>
      </c>
      <c r="AC1117" s="41">
        <f t="shared" si="20"/>
        <v>0</v>
      </c>
      <c r="AD1117" s="41">
        <f t="shared" si="20"/>
        <v>0</v>
      </c>
      <c r="AE1117" s="41">
        <f t="shared" si="20"/>
        <v>0</v>
      </c>
      <c r="AF1117" s="41">
        <f t="shared" si="20"/>
        <v>78392.639999999999</v>
      </c>
      <c r="AG1117" s="41">
        <f t="shared" si="20"/>
        <v>0</v>
      </c>
      <c r="AH1117" s="41">
        <f t="shared" si="20"/>
        <v>-1.2000000000000002</v>
      </c>
      <c r="AI1117" s="41">
        <f t="shared" si="20"/>
        <v>0</v>
      </c>
    </row>
    <row r="1118" spans="1:38" s="9" customFormat="1" ht="12.75" x14ac:dyDescent="0.2">
      <c r="A1118" s="18"/>
      <c r="B1118" s="18"/>
      <c r="C1118" s="432"/>
      <c r="D1118" s="432"/>
      <c r="E1118" s="432"/>
      <c r="F1118" s="432"/>
      <c r="G1118" s="432"/>
      <c r="H1118" s="432"/>
      <c r="I1118" s="432"/>
      <c r="J1118" s="26"/>
      <c r="K1118" s="41">
        <f>K1108+K1092+K1086+K1036</f>
        <v>2889.59</v>
      </c>
      <c r="L1118" s="41">
        <f t="shared" ref="L1118:AI1118" si="21">L1108+L1092+L1086+L1036</f>
        <v>1423.04</v>
      </c>
      <c r="M1118" s="41">
        <f t="shared" si="21"/>
        <v>16807.480000000003</v>
      </c>
      <c r="N1118" s="41">
        <f t="shared" si="21"/>
        <v>3014.1</v>
      </c>
      <c r="O1118" s="41">
        <f t="shared" si="21"/>
        <v>130.60999999999999</v>
      </c>
      <c r="P1118" s="41">
        <f t="shared" si="21"/>
        <v>0</v>
      </c>
      <c r="Q1118" s="41">
        <f t="shared" si="21"/>
        <v>0</v>
      </c>
      <c r="R1118" s="41">
        <f t="shared" si="21"/>
        <v>0</v>
      </c>
      <c r="S1118" s="41">
        <f t="shared" si="21"/>
        <v>0</v>
      </c>
      <c r="T1118" s="41">
        <f t="shared" si="21"/>
        <v>112095.7</v>
      </c>
      <c r="U1118" s="41">
        <f t="shared" si="21"/>
        <v>1.8100000000000003</v>
      </c>
      <c r="V1118" s="41">
        <f t="shared" si="21"/>
        <v>0</v>
      </c>
      <c r="W1118" s="41">
        <f t="shared" si="21"/>
        <v>0</v>
      </c>
      <c r="X1118" s="41">
        <f t="shared" si="21"/>
        <v>113778.96</v>
      </c>
      <c r="Y1118" s="41">
        <f t="shared" si="21"/>
        <v>136.97</v>
      </c>
      <c r="Z1118" s="41">
        <f t="shared" si="21"/>
        <v>0</v>
      </c>
      <c r="AA1118" s="41">
        <f t="shared" si="21"/>
        <v>117557.04999999999</v>
      </c>
      <c r="AB1118" s="41">
        <f t="shared" si="21"/>
        <v>0</v>
      </c>
      <c r="AC1118" s="41">
        <f t="shared" si="21"/>
        <v>0</v>
      </c>
      <c r="AD1118" s="41">
        <f t="shared" si="21"/>
        <v>0</v>
      </c>
      <c r="AE1118" s="41">
        <f t="shared" si="21"/>
        <v>0</v>
      </c>
      <c r="AF1118" s="41">
        <f t="shared" si="21"/>
        <v>16807.480000000003</v>
      </c>
      <c r="AG1118" s="41">
        <f t="shared" si="21"/>
        <v>0</v>
      </c>
      <c r="AH1118" s="41">
        <f t="shared" si="21"/>
        <v>0</v>
      </c>
      <c r="AI1118" s="41">
        <f t="shared" si="21"/>
        <v>0</v>
      </c>
    </row>
    <row r="1119" spans="1:38" s="9" customFormat="1" ht="12.75" x14ac:dyDescent="0.2">
      <c r="A1119" s="435" t="s">
        <v>1548</v>
      </c>
      <c r="B1119" s="436"/>
      <c r="C1119" s="436"/>
      <c r="D1119" s="436"/>
      <c r="E1119" s="442"/>
      <c r="F1119" s="401"/>
      <c r="G1119" s="401"/>
      <c r="H1119" s="401"/>
      <c r="I1119" s="401"/>
      <c r="J1119" s="402"/>
      <c r="K1119" s="403"/>
      <c r="L1119" s="403"/>
      <c r="M1119" s="403"/>
      <c r="N1119" s="403"/>
      <c r="O1119" s="403"/>
      <c r="P1119" s="403"/>
      <c r="Q1119" s="403"/>
      <c r="R1119" s="403"/>
      <c r="S1119" s="403"/>
      <c r="T1119" s="403"/>
      <c r="U1119" s="403"/>
      <c r="V1119" s="403"/>
      <c r="W1119" s="403"/>
      <c r="X1119" s="403"/>
      <c r="Y1119" s="403"/>
      <c r="Z1119" s="403"/>
      <c r="AA1119" s="403"/>
      <c r="AB1119" s="403"/>
      <c r="AC1119" s="403"/>
      <c r="AD1119" s="403"/>
      <c r="AE1119" s="403"/>
      <c r="AF1119" s="403"/>
      <c r="AG1119" s="403"/>
      <c r="AH1119" s="403"/>
      <c r="AI1119" s="403"/>
    </row>
    <row r="1120" spans="1:38" s="9" customFormat="1" ht="12.75" customHeight="1" x14ac:dyDescent="0.2">
      <c r="A1120" s="440" t="s">
        <v>1549</v>
      </c>
      <c r="B1120" s="440"/>
      <c r="C1120" s="441" t="s">
        <v>1550</v>
      </c>
      <c r="D1120" s="441"/>
      <c r="E1120" s="441"/>
      <c r="F1120" s="441"/>
      <c r="G1120" s="441"/>
      <c r="H1120" s="441"/>
      <c r="I1120" s="441"/>
      <c r="J1120" s="409"/>
      <c r="K1120" s="413">
        <v>14.94</v>
      </c>
      <c r="L1120" s="413">
        <v>16.639999999999997</v>
      </c>
      <c r="M1120" s="413">
        <v>979.45</v>
      </c>
      <c r="N1120" s="413">
        <v>73.83</v>
      </c>
      <c r="O1120" s="413">
        <v>4.78</v>
      </c>
      <c r="P1120" s="413">
        <v>1321.36</v>
      </c>
      <c r="Q1120" s="413">
        <v>47.24</v>
      </c>
      <c r="R1120" s="413">
        <v>0</v>
      </c>
      <c r="S1120" s="413">
        <v>0</v>
      </c>
      <c r="T1120" s="413">
        <v>0</v>
      </c>
      <c r="U1120" s="413">
        <v>0</v>
      </c>
      <c r="V1120" s="413">
        <v>0</v>
      </c>
      <c r="W1120" s="413">
        <v>1388.3899999999999</v>
      </c>
      <c r="X1120" s="410">
        <v>1384.1399999999999</v>
      </c>
      <c r="Y1120" s="410">
        <v>1430.1</v>
      </c>
      <c r="Z1120" s="410">
        <v>0</v>
      </c>
      <c r="AA1120" s="405">
        <v>1430.1</v>
      </c>
      <c r="AB1120" s="405"/>
      <c r="AC1120" s="405"/>
      <c r="AD1120" s="413"/>
      <c r="AE1120" s="413"/>
      <c r="AF1120" s="413">
        <v>979.45</v>
      </c>
      <c r="AG1120" s="413">
        <v>0</v>
      </c>
      <c r="AH1120" s="413">
        <v>0</v>
      </c>
      <c r="AI1120" s="405"/>
      <c r="AJ1120" s="405"/>
      <c r="AK1120" s="405"/>
      <c r="AL1120" s="405"/>
    </row>
    <row r="1121" spans="1:38" s="9" customFormat="1" ht="12.75" x14ac:dyDescent="0.2">
      <c r="A1121" s="440"/>
      <c r="B1121" s="440"/>
      <c r="C1121" s="441"/>
      <c r="D1121" s="441"/>
      <c r="E1121" s="441"/>
      <c r="F1121" s="441"/>
      <c r="G1121" s="441"/>
      <c r="H1121" s="441"/>
      <c r="I1121" s="441"/>
      <c r="J1121" s="409"/>
      <c r="K1121" s="413">
        <v>135.03</v>
      </c>
      <c r="L1121" s="413">
        <v>3.88</v>
      </c>
      <c r="M1121" s="413">
        <v>52.489999999999995</v>
      </c>
      <c r="N1121" s="413">
        <v>54.94</v>
      </c>
      <c r="O1121" s="413">
        <v>4.2</v>
      </c>
      <c r="P1121" s="413"/>
      <c r="Q1121" s="413">
        <v>0</v>
      </c>
      <c r="R1121" s="413">
        <v>0</v>
      </c>
      <c r="S1121" s="413"/>
      <c r="T1121" s="413">
        <v>1368.6</v>
      </c>
      <c r="U1121" s="413">
        <v>-0.73</v>
      </c>
      <c r="V1121" s="413">
        <v>0</v>
      </c>
      <c r="W1121" s="413">
        <v>0</v>
      </c>
      <c r="X1121" s="410">
        <v>1388.3899999999999</v>
      </c>
      <c r="Y1121" s="410">
        <v>4.3899999999999997</v>
      </c>
      <c r="Z1121" s="410">
        <v>0</v>
      </c>
      <c r="AA1121" s="405">
        <v>1434.4900000000002</v>
      </c>
      <c r="AB1121" s="405"/>
      <c r="AC1121" s="405"/>
      <c r="AD1121" s="413"/>
      <c r="AE1121" s="413"/>
      <c r="AF1121" s="413">
        <v>52.489999999999995</v>
      </c>
      <c r="AG1121" s="413">
        <v>0</v>
      </c>
      <c r="AH1121" s="413">
        <v>0</v>
      </c>
      <c r="AI1121" s="405"/>
      <c r="AJ1121" s="405"/>
      <c r="AK1121" s="405"/>
      <c r="AL1121" s="405"/>
    </row>
    <row r="1122" spans="1:38" s="9" customFormat="1" ht="12.75" customHeight="1" x14ac:dyDescent="0.2">
      <c r="A1122" s="407">
        <v>89</v>
      </c>
      <c r="B1122" s="408" t="s">
        <v>1551</v>
      </c>
      <c r="C1122" s="438" t="s">
        <v>1552</v>
      </c>
      <c r="D1122" s="438"/>
      <c r="E1122" s="438"/>
      <c r="F1122" s="438"/>
      <c r="G1122" s="438"/>
      <c r="H1122" s="438"/>
      <c r="I1122" s="438"/>
      <c r="J1122" s="412" t="s">
        <v>102</v>
      </c>
      <c r="K1122" s="404">
        <v>0.43</v>
      </c>
      <c r="L1122" s="404"/>
      <c r="M1122" s="404">
        <v>379.56</v>
      </c>
      <c r="N1122" s="404">
        <v>1.7</v>
      </c>
      <c r="O1122" s="404">
        <v>0.15</v>
      </c>
      <c r="P1122" s="439">
        <v>407.78</v>
      </c>
      <c r="Q1122" s="404">
        <v>1.5</v>
      </c>
      <c r="R1122" s="404"/>
      <c r="S1122" s="439"/>
      <c r="T1122" s="404"/>
      <c r="U1122" s="404"/>
      <c r="V1122" s="404"/>
      <c r="W1122" s="404">
        <v>415.4</v>
      </c>
      <c r="X1122" s="404">
        <v>415.27</v>
      </c>
      <c r="Y1122" s="404">
        <v>429.06</v>
      </c>
      <c r="Z1122" s="404">
        <v>0</v>
      </c>
      <c r="AA1122" s="404">
        <v>429.06</v>
      </c>
      <c r="AB1122" s="406">
        <v>1</v>
      </c>
      <c r="AC1122" s="406">
        <v>1</v>
      </c>
      <c r="AD1122" s="404">
        <v>1</v>
      </c>
      <c r="AE1122" s="404">
        <v>1</v>
      </c>
      <c r="AF1122" s="404">
        <v>379.56</v>
      </c>
      <c r="AG1122" s="404"/>
      <c r="AH1122" s="404"/>
      <c r="AI1122" s="406"/>
      <c r="AJ1122" s="406"/>
      <c r="AK1122" s="406"/>
      <c r="AL1122" s="406"/>
    </row>
    <row r="1123" spans="1:38" s="9" customFormat="1" ht="12.75" x14ac:dyDescent="0.2">
      <c r="A1123" s="408"/>
      <c r="B1123" s="408"/>
      <c r="C1123" s="438"/>
      <c r="D1123" s="438"/>
      <c r="E1123" s="438"/>
      <c r="F1123" s="438"/>
      <c r="G1123" s="438"/>
      <c r="H1123" s="438"/>
      <c r="I1123" s="438"/>
      <c r="J1123" s="411" t="s">
        <v>237</v>
      </c>
      <c r="K1123" s="404">
        <v>4.41</v>
      </c>
      <c r="L1123" s="404"/>
      <c r="M1123" s="404">
        <v>20.190000000000001</v>
      </c>
      <c r="N1123" s="404">
        <v>1.64</v>
      </c>
      <c r="O1123" s="404">
        <v>0.13</v>
      </c>
      <c r="P1123" s="439"/>
      <c r="Q1123" s="404"/>
      <c r="R1123" s="404"/>
      <c r="S1123" s="439"/>
      <c r="T1123" s="404">
        <v>409.28</v>
      </c>
      <c r="U1123" s="404">
        <v>-0.02</v>
      </c>
      <c r="V1123" s="404"/>
      <c r="W1123" s="404"/>
      <c r="X1123" s="404">
        <v>415.4</v>
      </c>
      <c r="Y1123" s="404"/>
      <c r="Z1123" s="404"/>
      <c r="AA1123" s="404">
        <v>429.19</v>
      </c>
      <c r="AB1123" s="406">
        <v>1</v>
      </c>
      <c r="AC1123" s="406">
        <v>1</v>
      </c>
      <c r="AD1123" s="404">
        <v>3.4409999999999998</v>
      </c>
      <c r="AE1123" s="404">
        <v>3.0280800000000001</v>
      </c>
      <c r="AF1123" s="404">
        <v>20.190000000000001</v>
      </c>
      <c r="AG1123" s="404"/>
      <c r="AH1123" s="404"/>
      <c r="AI1123" s="406"/>
      <c r="AJ1123" s="406"/>
      <c r="AK1123" s="406"/>
      <c r="AL1123" s="406"/>
    </row>
    <row r="1124" spans="1:38" s="9" customFormat="1" ht="12.75" customHeight="1" x14ac:dyDescent="0.2">
      <c r="A1124" s="407">
        <v>90</v>
      </c>
      <c r="B1124" s="408" t="s">
        <v>1551</v>
      </c>
      <c r="C1124" s="438" t="s">
        <v>1553</v>
      </c>
      <c r="D1124" s="438"/>
      <c r="E1124" s="438"/>
      <c r="F1124" s="438"/>
      <c r="G1124" s="438"/>
      <c r="H1124" s="438"/>
      <c r="I1124" s="438"/>
      <c r="J1124" s="412" t="s">
        <v>102</v>
      </c>
      <c r="K1124" s="404">
        <v>0.99</v>
      </c>
      <c r="L1124" s="404"/>
      <c r="M1124" s="404">
        <v>12.11</v>
      </c>
      <c r="N1124" s="404">
        <v>3.22</v>
      </c>
      <c r="O1124" s="404">
        <v>0.28999999999999998</v>
      </c>
      <c r="P1124" s="439">
        <v>28.04</v>
      </c>
      <c r="Q1124" s="404">
        <v>2.85</v>
      </c>
      <c r="R1124" s="404"/>
      <c r="S1124" s="439"/>
      <c r="T1124" s="404"/>
      <c r="U1124" s="404"/>
      <c r="V1124" s="404"/>
      <c r="W1124" s="404">
        <v>31.31</v>
      </c>
      <c r="X1124" s="404">
        <v>31.06</v>
      </c>
      <c r="Y1124" s="404">
        <v>32.090000000000003</v>
      </c>
      <c r="Z1124" s="404">
        <v>0</v>
      </c>
      <c r="AA1124" s="404">
        <v>32.090000000000003</v>
      </c>
      <c r="AB1124" s="406">
        <v>1</v>
      </c>
      <c r="AC1124" s="406">
        <v>1</v>
      </c>
      <c r="AD1124" s="404">
        <v>1</v>
      </c>
      <c r="AE1124" s="404">
        <v>1</v>
      </c>
      <c r="AF1124" s="404">
        <v>12.11</v>
      </c>
      <c r="AG1124" s="404"/>
      <c r="AH1124" s="404"/>
      <c r="AI1124" s="406"/>
      <c r="AJ1124" s="406"/>
      <c r="AK1124" s="406"/>
      <c r="AL1124" s="406"/>
    </row>
    <row r="1125" spans="1:38" s="9" customFormat="1" ht="12.75" x14ac:dyDescent="0.2">
      <c r="A1125" s="408"/>
      <c r="B1125" s="408"/>
      <c r="C1125" s="438"/>
      <c r="D1125" s="438"/>
      <c r="E1125" s="438"/>
      <c r="F1125" s="438"/>
      <c r="G1125" s="438"/>
      <c r="H1125" s="438"/>
      <c r="I1125" s="438"/>
      <c r="J1125" s="411" t="s">
        <v>237</v>
      </c>
      <c r="K1125" s="404">
        <v>8.3800000000000008</v>
      </c>
      <c r="L1125" s="404"/>
      <c r="M1125" s="404">
        <v>0.66</v>
      </c>
      <c r="N1125" s="404">
        <v>3.13</v>
      </c>
      <c r="O1125" s="404">
        <v>0.25</v>
      </c>
      <c r="P1125" s="439"/>
      <c r="Q1125" s="404"/>
      <c r="R1125" s="404"/>
      <c r="S1125" s="439"/>
      <c r="T1125" s="404">
        <v>30.89</v>
      </c>
      <c r="U1125" s="404">
        <v>-0.04</v>
      </c>
      <c r="V1125" s="404"/>
      <c r="W1125" s="404"/>
      <c r="X1125" s="404">
        <v>31.31</v>
      </c>
      <c r="Y1125" s="404"/>
      <c r="Z1125" s="404"/>
      <c r="AA1125" s="404">
        <v>32.35</v>
      </c>
      <c r="AB1125" s="406">
        <v>1</v>
      </c>
      <c r="AC1125" s="406">
        <v>1</v>
      </c>
      <c r="AD1125" s="404">
        <v>3.4409999999999998</v>
      </c>
      <c r="AE1125" s="404">
        <v>3.0280800000000001</v>
      </c>
      <c r="AF1125" s="404">
        <v>0.66</v>
      </c>
      <c r="AG1125" s="404"/>
      <c r="AH1125" s="404"/>
      <c r="AI1125" s="406"/>
      <c r="AJ1125" s="406"/>
      <c r="AK1125" s="406"/>
      <c r="AL1125" s="406"/>
    </row>
    <row r="1126" spans="1:38" s="9" customFormat="1" ht="12.75" customHeight="1" x14ac:dyDescent="0.2">
      <c r="A1126" s="407">
        <v>91</v>
      </c>
      <c r="B1126" s="408" t="s">
        <v>1551</v>
      </c>
      <c r="C1126" s="438" t="s">
        <v>1554</v>
      </c>
      <c r="D1126" s="438"/>
      <c r="E1126" s="438"/>
      <c r="F1126" s="438"/>
      <c r="G1126" s="438"/>
      <c r="H1126" s="438"/>
      <c r="I1126" s="438"/>
      <c r="J1126" s="412" t="s">
        <v>1555</v>
      </c>
      <c r="K1126" s="404">
        <v>2.27</v>
      </c>
      <c r="L1126" s="404">
        <v>0.06</v>
      </c>
      <c r="M1126" s="404">
        <v>305.17</v>
      </c>
      <c r="N1126" s="404">
        <v>8.5500000000000007</v>
      </c>
      <c r="O1126" s="404">
        <v>0.76</v>
      </c>
      <c r="P1126" s="439">
        <v>361.96</v>
      </c>
      <c r="Q1126" s="404">
        <v>7.56</v>
      </c>
      <c r="R1126" s="404"/>
      <c r="S1126" s="439"/>
      <c r="T1126" s="404"/>
      <c r="U1126" s="404"/>
      <c r="V1126" s="404"/>
      <c r="W1126" s="404">
        <v>374.94</v>
      </c>
      <c r="X1126" s="404">
        <v>374.26</v>
      </c>
      <c r="Y1126" s="404">
        <v>386.69</v>
      </c>
      <c r="Z1126" s="404">
        <v>0</v>
      </c>
      <c r="AA1126" s="404">
        <v>386.69</v>
      </c>
      <c r="AB1126" s="406">
        <v>1</v>
      </c>
      <c r="AC1126" s="406">
        <v>1</v>
      </c>
      <c r="AD1126" s="404">
        <v>1</v>
      </c>
      <c r="AE1126" s="404">
        <v>1</v>
      </c>
      <c r="AF1126" s="404">
        <v>305.17</v>
      </c>
      <c r="AG1126" s="404"/>
      <c r="AH1126" s="404"/>
      <c r="AI1126" s="406"/>
      <c r="AJ1126" s="406"/>
      <c r="AK1126" s="406"/>
      <c r="AL1126" s="406"/>
    </row>
    <row r="1127" spans="1:38" s="9" customFormat="1" ht="12.75" x14ac:dyDescent="0.2">
      <c r="A1127" s="408"/>
      <c r="B1127" s="408"/>
      <c r="C1127" s="438"/>
      <c r="D1127" s="438"/>
      <c r="E1127" s="438"/>
      <c r="F1127" s="438"/>
      <c r="G1127" s="438"/>
      <c r="H1127" s="438"/>
      <c r="I1127" s="438"/>
      <c r="J1127" s="411" t="s">
        <v>237</v>
      </c>
      <c r="K1127" s="404">
        <v>22.23</v>
      </c>
      <c r="L1127" s="404"/>
      <c r="M1127" s="404">
        <v>16.23</v>
      </c>
      <c r="N1127" s="404">
        <v>8.2899999999999991</v>
      </c>
      <c r="O1127" s="404">
        <v>0.67</v>
      </c>
      <c r="P1127" s="439"/>
      <c r="Q1127" s="404"/>
      <c r="R1127" s="404"/>
      <c r="S1127" s="439"/>
      <c r="T1127" s="404">
        <v>369.52</v>
      </c>
      <c r="U1127" s="404">
        <v>-0.12</v>
      </c>
      <c r="V1127" s="404"/>
      <c r="W1127" s="404"/>
      <c r="X1127" s="404">
        <v>374.94</v>
      </c>
      <c r="Y1127" s="404"/>
      <c r="Z1127" s="404"/>
      <c r="AA1127" s="404">
        <v>387.39</v>
      </c>
      <c r="AB1127" s="406">
        <v>1</v>
      </c>
      <c r="AC1127" s="406">
        <v>1</v>
      </c>
      <c r="AD1127" s="404">
        <v>3.4409999999999998</v>
      </c>
      <c r="AE1127" s="404">
        <v>3.0280800000000001</v>
      </c>
      <c r="AF1127" s="404">
        <v>16.23</v>
      </c>
      <c r="AG1127" s="404"/>
      <c r="AH1127" s="404"/>
      <c r="AI1127" s="406"/>
      <c r="AJ1127" s="406"/>
      <c r="AK1127" s="406"/>
      <c r="AL1127" s="406"/>
    </row>
    <row r="1128" spans="1:38" s="9" customFormat="1" ht="12.75" customHeight="1" x14ac:dyDescent="0.2">
      <c r="A1128" s="407">
        <v>92</v>
      </c>
      <c r="B1128" s="408" t="s">
        <v>1551</v>
      </c>
      <c r="C1128" s="438" t="s">
        <v>1556</v>
      </c>
      <c r="D1128" s="438"/>
      <c r="E1128" s="438"/>
      <c r="F1128" s="438"/>
      <c r="G1128" s="438"/>
      <c r="H1128" s="438"/>
      <c r="I1128" s="438"/>
      <c r="J1128" s="412" t="s">
        <v>1558</v>
      </c>
      <c r="K1128" s="404">
        <v>0.72</v>
      </c>
      <c r="L1128" s="404"/>
      <c r="M1128" s="404">
        <v>35.21</v>
      </c>
      <c r="N1128" s="404">
        <v>2.79</v>
      </c>
      <c r="O1128" s="404">
        <v>0.25</v>
      </c>
      <c r="P1128" s="439">
        <v>50.29</v>
      </c>
      <c r="Q1128" s="404">
        <v>2.4700000000000002</v>
      </c>
      <c r="R1128" s="404"/>
      <c r="S1128" s="439"/>
      <c r="T1128" s="404"/>
      <c r="U1128" s="404"/>
      <c r="V1128" s="404"/>
      <c r="W1128" s="404">
        <v>53.51</v>
      </c>
      <c r="X1128" s="404">
        <v>53.29</v>
      </c>
      <c r="Y1128" s="404">
        <v>55.06</v>
      </c>
      <c r="Z1128" s="404">
        <v>0</v>
      </c>
      <c r="AA1128" s="404">
        <v>55.06</v>
      </c>
      <c r="AB1128" s="406">
        <v>1</v>
      </c>
      <c r="AC1128" s="406">
        <v>1</v>
      </c>
      <c r="AD1128" s="404">
        <v>1</v>
      </c>
      <c r="AE1128" s="404">
        <v>1</v>
      </c>
      <c r="AF1128" s="404">
        <v>35.21</v>
      </c>
      <c r="AG1128" s="404"/>
      <c r="AH1128" s="404"/>
      <c r="AI1128" s="406"/>
      <c r="AJ1128" s="406"/>
      <c r="AK1128" s="406"/>
      <c r="AL1128" s="406"/>
    </row>
    <row r="1129" spans="1:38" s="9" customFormat="1" ht="12.75" x14ac:dyDescent="0.2">
      <c r="A1129" s="408"/>
      <c r="B1129" s="408"/>
      <c r="C1129" s="438"/>
      <c r="D1129" s="438"/>
      <c r="E1129" s="438"/>
      <c r="F1129" s="438"/>
      <c r="G1129" s="438"/>
      <c r="H1129" s="438"/>
      <c r="I1129" s="438"/>
      <c r="J1129" s="411" t="s">
        <v>526</v>
      </c>
      <c r="K1129" s="404">
        <v>7.25</v>
      </c>
      <c r="L1129" s="404"/>
      <c r="M1129" s="404">
        <v>1.87</v>
      </c>
      <c r="N1129" s="404">
        <v>2.7</v>
      </c>
      <c r="O1129" s="404">
        <v>0.22</v>
      </c>
      <c r="P1129" s="439"/>
      <c r="Q1129" s="404"/>
      <c r="R1129" s="404"/>
      <c r="S1129" s="439"/>
      <c r="T1129" s="404">
        <v>52.76</v>
      </c>
      <c r="U1129" s="404">
        <v>-0.04</v>
      </c>
      <c r="V1129" s="404"/>
      <c r="W1129" s="404"/>
      <c r="X1129" s="404">
        <v>53.51</v>
      </c>
      <c r="Y1129" s="404"/>
      <c r="Z1129" s="404"/>
      <c r="AA1129" s="404">
        <v>55.29</v>
      </c>
      <c r="AB1129" s="406">
        <v>1</v>
      </c>
      <c r="AC1129" s="406">
        <v>1</v>
      </c>
      <c r="AD1129" s="404">
        <v>3.4409999999999998</v>
      </c>
      <c r="AE1129" s="404">
        <v>3.0280800000000001</v>
      </c>
      <c r="AF1129" s="404">
        <v>1.87</v>
      </c>
      <c r="AG1129" s="404"/>
      <c r="AH1129" s="404"/>
      <c r="AI1129" s="406"/>
      <c r="AJ1129" s="406"/>
      <c r="AK1129" s="406"/>
      <c r="AL1129" s="406"/>
    </row>
    <row r="1130" spans="1:38" s="9" customFormat="1" ht="12.75" customHeight="1" x14ac:dyDescent="0.2">
      <c r="A1130" s="407">
        <v>93</v>
      </c>
      <c r="B1130" s="408" t="s">
        <v>1551</v>
      </c>
      <c r="C1130" s="438" t="s">
        <v>1552</v>
      </c>
      <c r="D1130" s="438"/>
      <c r="E1130" s="438"/>
      <c r="F1130" s="438"/>
      <c r="G1130" s="438"/>
      <c r="H1130" s="438"/>
      <c r="I1130" s="438"/>
      <c r="J1130" s="412" t="s">
        <v>78</v>
      </c>
      <c r="K1130" s="404">
        <v>10.53</v>
      </c>
      <c r="L1130" s="404">
        <v>16.579999999999998</v>
      </c>
      <c r="M1130" s="404">
        <v>247.4</v>
      </c>
      <c r="N1130" s="404">
        <v>57.57</v>
      </c>
      <c r="O1130" s="404">
        <v>3.33</v>
      </c>
      <c r="P1130" s="439">
        <v>473.29</v>
      </c>
      <c r="Q1130" s="404">
        <v>32.86</v>
      </c>
      <c r="R1130" s="404"/>
      <c r="S1130" s="439"/>
      <c r="T1130" s="404"/>
      <c r="U1130" s="404"/>
      <c r="V1130" s="404"/>
      <c r="W1130" s="404">
        <v>513.23</v>
      </c>
      <c r="X1130" s="404">
        <v>510.26</v>
      </c>
      <c r="Y1130" s="404">
        <v>527.20000000000005</v>
      </c>
      <c r="Z1130" s="404">
        <v>0</v>
      </c>
      <c r="AA1130" s="404">
        <v>527.20000000000005</v>
      </c>
      <c r="AB1130" s="406">
        <v>1</v>
      </c>
      <c r="AC1130" s="406">
        <v>1</v>
      </c>
      <c r="AD1130" s="404">
        <v>1</v>
      </c>
      <c r="AE1130" s="404">
        <v>1</v>
      </c>
      <c r="AF1130" s="404">
        <v>247.4</v>
      </c>
      <c r="AG1130" s="404"/>
      <c r="AH1130" s="404"/>
      <c r="AI1130" s="406"/>
      <c r="AJ1130" s="406"/>
      <c r="AK1130" s="406"/>
      <c r="AL1130" s="406"/>
    </row>
    <row r="1131" spans="1:38" s="9" customFormat="1" ht="12.75" x14ac:dyDescent="0.2">
      <c r="A1131" s="408"/>
      <c r="B1131" s="408"/>
      <c r="C1131" s="438"/>
      <c r="D1131" s="438"/>
      <c r="E1131" s="438"/>
      <c r="F1131" s="438"/>
      <c r="G1131" s="438"/>
      <c r="H1131" s="438"/>
      <c r="I1131" s="438"/>
      <c r="J1131" s="411" t="s">
        <v>1615</v>
      </c>
      <c r="K1131" s="404">
        <v>92.76</v>
      </c>
      <c r="L1131" s="404">
        <v>3.88</v>
      </c>
      <c r="M1131" s="404">
        <v>13.54</v>
      </c>
      <c r="N1131" s="404">
        <v>39.18</v>
      </c>
      <c r="O1131" s="404">
        <v>2.93</v>
      </c>
      <c r="P1131" s="439"/>
      <c r="Q1131" s="404"/>
      <c r="R1131" s="404"/>
      <c r="S1131" s="439"/>
      <c r="T1131" s="404">
        <v>506.15000000000003</v>
      </c>
      <c r="U1131" s="404">
        <v>-0.51</v>
      </c>
      <c r="V1131" s="404"/>
      <c r="W1131" s="404"/>
      <c r="X1131" s="404">
        <v>513.23</v>
      </c>
      <c r="Y1131" s="404"/>
      <c r="Z1131" s="404"/>
      <c r="AA1131" s="404">
        <v>530.2700000000001</v>
      </c>
      <c r="AB1131" s="406">
        <v>1</v>
      </c>
      <c r="AC1131" s="406">
        <v>1</v>
      </c>
      <c r="AD1131" s="404">
        <v>3.4409999999999998</v>
      </c>
      <c r="AE1131" s="404">
        <v>3.0280800000000001</v>
      </c>
      <c r="AF1131" s="404">
        <v>13.54</v>
      </c>
      <c r="AG1131" s="404"/>
      <c r="AH1131" s="404"/>
      <c r="AI1131" s="406"/>
      <c r="AJ1131" s="406"/>
      <c r="AK1131" s="406"/>
      <c r="AL1131" s="406"/>
    </row>
    <row r="1132" spans="1:38" s="9" customFormat="1" ht="12.75" x14ac:dyDescent="0.2">
      <c r="A1132" s="440" t="s">
        <v>1560</v>
      </c>
      <c r="B1132" s="440"/>
      <c r="C1132" s="441" t="s">
        <v>1561</v>
      </c>
      <c r="D1132" s="441"/>
      <c r="E1132" s="441"/>
      <c r="F1132" s="441"/>
      <c r="G1132" s="441"/>
      <c r="H1132" s="441"/>
      <c r="I1132" s="441"/>
      <c r="J1132" s="409"/>
      <c r="K1132" s="413">
        <v>1.56</v>
      </c>
      <c r="L1132" s="413">
        <v>1.43</v>
      </c>
      <c r="M1132" s="413">
        <v>295.64</v>
      </c>
      <c r="N1132" s="413">
        <v>8.64</v>
      </c>
      <c r="O1132" s="413">
        <v>0.45</v>
      </c>
      <c r="P1132" s="413">
        <v>351.55</v>
      </c>
      <c r="Q1132" s="413">
        <v>4.47</v>
      </c>
      <c r="R1132" s="413">
        <v>0</v>
      </c>
      <c r="S1132" s="413">
        <v>0</v>
      </c>
      <c r="T1132" s="413">
        <v>0</v>
      </c>
      <c r="U1132" s="413">
        <v>0</v>
      </c>
      <c r="V1132" s="413">
        <v>0</v>
      </c>
      <c r="W1132" s="413">
        <v>361.29</v>
      </c>
      <c r="X1132" s="410">
        <v>360.88</v>
      </c>
      <c r="Y1132" s="410">
        <v>372.86</v>
      </c>
      <c r="Z1132" s="410">
        <v>0</v>
      </c>
      <c r="AA1132" s="405">
        <v>372.86</v>
      </c>
      <c r="AB1132" s="405"/>
      <c r="AC1132" s="405"/>
      <c r="AD1132" s="413"/>
      <c r="AE1132" s="413"/>
      <c r="AF1132" s="413">
        <v>295.64</v>
      </c>
      <c r="AG1132" s="413">
        <v>0</v>
      </c>
      <c r="AH1132" s="413">
        <v>0</v>
      </c>
      <c r="AI1132" s="405"/>
      <c r="AJ1132" s="405"/>
    </row>
    <row r="1133" spans="1:38" s="9" customFormat="1" ht="12.75" x14ac:dyDescent="0.2">
      <c r="A1133" s="440"/>
      <c r="B1133" s="440"/>
      <c r="C1133" s="441"/>
      <c r="D1133" s="441"/>
      <c r="E1133" s="441"/>
      <c r="F1133" s="441"/>
      <c r="G1133" s="441"/>
      <c r="H1133" s="441"/>
      <c r="I1133" s="441"/>
      <c r="J1133" s="409"/>
      <c r="K1133" s="413">
        <v>12.34</v>
      </c>
      <c r="L1133" s="413">
        <v>0.8</v>
      </c>
      <c r="M1133" s="413">
        <v>23.47</v>
      </c>
      <c r="N1133" s="413">
        <v>9.18</v>
      </c>
      <c r="O1133" s="413">
        <v>0.4</v>
      </c>
      <c r="P1133" s="413"/>
      <c r="Q1133" s="413">
        <v>0</v>
      </c>
      <c r="R1133" s="413">
        <v>0</v>
      </c>
      <c r="S1133" s="413"/>
      <c r="T1133" s="413">
        <v>356.02000000000004</v>
      </c>
      <c r="U1133" s="413">
        <v>-7.0000000000000007E-2</v>
      </c>
      <c r="V1133" s="413">
        <v>0</v>
      </c>
      <c r="W1133" s="413">
        <v>0</v>
      </c>
      <c r="X1133" s="410">
        <v>361.29</v>
      </c>
      <c r="Y1133" s="410">
        <v>0.42</v>
      </c>
      <c r="Z1133" s="410">
        <v>0</v>
      </c>
      <c r="AA1133" s="405">
        <v>373.28000000000003</v>
      </c>
      <c r="AB1133" s="405"/>
      <c r="AC1133" s="405"/>
      <c r="AD1133" s="413"/>
      <c r="AE1133" s="413"/>
      <c r="AF1133" s="413">
        <v>23.47</v>
      </c>
      <c r="AG1133" s="413">
        <v>0</v>
      </c>
      <c r="AH1133" s="413">
        <v>0</v>
      </c>
      <c r="AI1133" s="405"/>
      <c r="AJ1133" s="405"/>
    </row>
    <row r="1134" spans="1:38" s="9" customFormat="1" ht="12.75" x14ac:dyDescent="0.2">
      <c r="A1134" s="407">
        <v>96</v>
      </c>
      <c r="B1134" s="408" t="s">
        <v>1562</v>
      </c>
      <c r="C1134" s="438" t="s">
        <v>1563</v>
      </c>
      <c r="D1134" s="438"/>
      <c r="E1134" s="438"/>
      <c r="F1134" s="438"/>
      <c r="G1134" s="438"/>
      <c r="H1134" s="438"/>
      <c r="I1134" s="438"/>
      <c r="J1134" s="412" t="s">
        <v>1564</v>
      </c>
      <c r="K1134" s="404">
        <v>1.56</v>
      </c>
      <c r="L1134" s="404">
        <v>1.43</v>
      </c>
      <c r="M1134" s="404">
        <v>295.64</v>
      </c>
      <c r="N1134" s="404">
        <v>8.64</v>
      </c>
      <c r="O1134" s="404">
        <v>0.45</v>
      </c>
      <c r="P1134" s="439">
        <v>351.55</v>
      </c>
      <c r="Q1134" s="404">
        <v>4.47</v>
      </c>
      <c r="R1134" s="404"/>
      <c r="S1134" s="439"/>
      <c r="T1134" s="404"/>
      <c r="U1134" s="404"/>
      <c r="V1134" s="404"/>
      <c r="W1134" s="404">
        <v>361.29</v>
      </c>
      <c r="X1134" s="404">
        <v>360.88</v>
      </c>
      <c r="Y1134" s="404">
        <v>372.86</v>
      </c>
      <c r="Z1134" s="404">
        <v>0</v>
      </c>
      <c r="AA1134" s="404">
        <v>372.86</v>
      </c>
      <c r="AB1134" s="406">
        <v>1</v>
      </c>
      <c r="AC1134" s="406">
        <v>1</v>
      </c>
      <c r="AD1134" s="404">
        <v>1</v>
      </c>
      <c r="AE1134" s="404">
        <v>1</v>
      </c>
      <c r="AF1134" s="404">
        <v>295.64</v>
      </c>
      <c r="AG1134" s="404"/>
      <c r="AH1134" s="404"/>
      <c r="AI1134" s="406"/>
      <c r="AJ1134" s="406"/>
    </row>
    <row r="1135" spans="1:38" s="9" customFormat="1" ht="12.75" x14ac:dyDescent="0.2">
      <c r="A1135" s="408"/>
      <c r="B1135" s="408"/>
      <c r="C1135" s="438"/>
      <c r="D1135" s="438"/>
      <c r="E1135" s="438"/>
      <c r="F1135" s="438"/>
      <c r="G1135" s="438"/>
      <c r="H1135" s="438"/>
      <c r="I1135" s="438"/>
      <c r="J1135" s="411" t="s">
        <v>310</v>
      </c>
      <c r="K1135" s="404">
        <v>12.34</v>
      </c>
      <c r="L1135" s="404">
        <v>0.8</v>
      </c>
      <c r="M1135" s="404">
        <v>23.47</v>
      </c>
      <c r="N1135" s="404">
        <v>9.18</v>
      </c>
      <c r="O1135" s="404">
        <v>0.4</v>
      </c>
      <c r="P1135" s="439"/>
      <c r="Q1135" s="404"/>
      <c r="R1135" s="404"/>
      <c r="S1135" s="439"/>
      <c r="T1135" s="404">
        <v>356.02000000000004</v>
      </c>
      <c r="U1135" s="404">
        <v>-7.0000000000000007E-2</v>
      </c>
      <c r="V1135" s="404"/>
      <c r="W1135" s="404"/>
      <c r="X1135" s="404">
        <v>361.29</v>
      </c>
      <c r="Y1135" s="404"/>
      <c r="Z1135" s="404"/>
      <c r="AA1135" s="404">
        <v>373.28000000000003</v>
      </c>
      <c r="AB1135" s="406">
        <v>1</v>
      </c>
      <c r="AC1135" s="406">
        <v>1</v>
      </c>
      <c r="AD1135" s="404">
        <v>3.4409999999999998</v>
      </c>
      <c r="AE1135" s="404">
        <v>3.0280800000000001</v>
      </c>
      <c r="AF1135" s="404">
        <v>23.47</v>
      </c>
      <c r="AG1135" s="404"/>
      <c r="AH1135" s="404"/>
      <c r="AI1135" s="406"/>
      <c r="AJ1135" s="406"/>
    </row>
    <row r="1136" spans="1:38" s="9" customFormat="1" ht="12.75" x14ac:dyDescent="0.2">
      <c r="A1136" s="440" t="s">
        <v>1611</v>
      </c>
      <c r="B1136" s="440"/>
      <c r="C1136" s="441" t="s">
        <v>1565</v>
      </c>
      <c r="D1136" s="441"/>
      <c r="E1136" s="441"/>
      <c r="F1136" s="441"/>
      <c r="G1136" s="441"/>
      <c r="H1136" s="441"/>
      <c r="I1136" s="441"/>
      <c r="J1136" s="409"/>
      <c r="K1136" s="413">
        <v>0</v>
      </c>
      <c r="L1136" s="413">
        <v>0</v>
      </c>
      <c r="M1136" s="413">
        <v>0</v>
      </c>
      <c r="N1136" s="413">
        <v>0</v>
      </c>
      <c r="O1136" s="413">
        <v>0</v>
      </c>
      <c r="P1136" s="413">
        <v>0</v>
      </c>
      <c r="Q1136" s="413">
        <v>0</v>
      </c>
      <c r="R1136" s="413">
        <v>0</v>
      </c>
      <c r="S1136" s="413">
        <v>0</v>
      </c>
      <c r="T1136" s="413">
        <v>0</v>
      </c>
      <c r="U1136" s="413">
        <v>0</v>
      </c>
      <c r="V1136" s="413">
        <v>0</v>
      </c>
      <c r="W1136" s="413">
        <v>0</v>
      </c>
      <c r="X1136" s="410">
        <v>0</v>
      </c>
      <c r="Y1136" s="410">
        <v>0</v>
      </c>
      <c r="Z1136" s="410">
        <v>0</v>
      </c>
      <c r="AA1136" s="405">
        <v>0</v>
      </c>
      <c r="AB1136" s="405"/>
      <c r="AC1136" s="405"/>
      <c r="AD1136" s="413"/>
      <c r="AE1136" s="413"/>
      <c r="AF1136" s="413">
        <v>0</v>
      </c>
      <c r="AG1136" s="413">
        <v>0</v>
      </c>
      <c r="AH1136" s="413">
        <v>-77560.890000000014</v>
      </c>
      <c r="AI1136" s="405"/>
      <c r="AJ1136" s="405"/>
    </row>
    <row r="1137" spans="1:36" s="9" customFormat="1" ht="12.75" x14ac:dyDescent="0.2">
      <c r="A1137" s="440"/>
      <c r="B1137" s="440"/>
      <c r="C1137" s="441"/>
      <c r="D1137" s="441"/>
      <c r="E1137" s="441"/>
      <c r="F1137" s="441"/>
      <c r="G1137" s="441"/>
      <c r="H1137" s="441"/>
      <c r="I1137" s="441"/>
      <c r="J1137" s="409"/>
      <c r="K1137" s="413">
        <v>0</v>
      </c>
      <c r="L1137" s="413">
        <v>0</v>
      </c>
      <c r="M1137" s="413">
        <v>0</v>
      </c>
      <c r="N1137" s="413">
        <v>0</v>
      </c>
      <c r="O1137" s="413">
        <v>0</v>
      </c>
      <c r="P1137" s="413"/>
      <c r="Q1137" s="413">
        <v>0</v>
      </c>
      <c r="R1137" s="413">
        <v>0</v>
      </c>
      <c r="S1137" s="413"/>
      <c r="T1137" s="413">
        <v>0</v>
      </c>
      <c r="U1137" s="413">
        <v>0</v>
      </c>
      <c r="V1137" s="413">
        <v>0</v>
      </c>
      <c r="W1137" s="413">
        <v>0</v>
      </c>
      <c r="X1137" s="410">
        <v>0</v>
      </c>
      <c r="Y1137" s="410">
        <v>0</v>
      </c>
      <c r="Z1137" s="410">
        <v>0</v>
      </c>
      <c r="AA1137" s="405">
        <v>0</v>
      </c>
      <c r="AB1137" s="405"/>
      <c r="AC1137" s="405"/>
      <c r="AD1137" s="413"/>
      <c r="AE1137" s="413"/>
      <c r="AF1137" s="413">
        <v>0</v>
      </c>
      <c r="AG1137" s="413">
        <v>0</v>
      </c>
      <c r="AH1137" s="413">
        <v>0</v>
      </c>
      <c r="AI1137" s="405"/>
      <c r="AJ1137" s="405"/>
    </row>
    <row r="1138" spans="1:36" s="9" customFormat="1" ht="12.75" x14ac:dyDescent="0.2">
      <c r="A1138" s="407">
        <v>97</v>
      </c>
      <c r="B1138" s="408" t="s">
        <v>1566</v>
      </c>
      <c r="C1138" s="438" t="s">
        <v>1567</v>
      </c>
      <c r="D1138" s="438"/>
      <c r="E1138" s="438"/>
      <c r="F1138" s="438"/>
      <c r="G1138" s="438"/>
      <c r="H1138" s="438"/>
      <c r="I1138" s="438"/>
      <c r="J1138" s="412" t="s">
        <v>112</v>
      </c>
      <c r="K1138" s="404"/>
      <c r="L1138" s="404"/>
      <c r="M1138" s="404"/>
      <c r="N1138" s="404"/>
      <c r="O1138" s="404"/>
      <c r="P1138" s="439"/>
      <c r="Q1138" s="404"/>
      <c r="R1138" s="404"/>
      <c r="S1138" s="439"/>
      <c r="T1138" s="404"/>
      <c r="U1138" s="404"/>
      <c r="V1138" s="404"/>
      <c r="W1138" s="404"/>
      <c r="X1138" s="404"/>
      <c r="Y1138" s="404">
        <v>0</v>
      </c>
      <c r="Z1138" s="404">
        <v>0</v>
      </c>
      <c r="AA1138" s="404"/>
      <c r="AB1138" s="406">
        <v>1</v>
      </c>
      <c r="AC1138" s="406">
        <v>1</v>
      </c>
      <c r="AD1138" s="404">
        <v>1</v>
      </c>
      <c r="AE1138" s="404">
        <v>1</v>
      </c>
      <c r="AF1138" s="404"/>
      <c r="AG1138" s="404"/>
      <c r="AH1138" s="404">
        <v>-465971.62</v>
      </c>
      <c r="AI1138" s="406"/>
      <c r="AJ1138" s="406"/>
    </row>
    <row r="1139" spans="1:36" s="9" customFormat="1" ht="12.75" x14ac:dyDescent="0.2">
      <c r="A1139" s="408"/>
      <c r="B1139" s="408"/>
      <c r="C1139" s="438"/>
      <c r="D1139" s="438"/>
      <c r="E1139" s="438"/>
      <c r="F1139" s="438"/>
      <c r="G1139" s="438"/>
      <c r="H1139" s="438"/>
      <c r="I1139" s="438"/>
      <c r="J1139" s="411" t="s">
        <v>284</v>
      </c>
      <c r="K1139" s="404"/>
      <c r="L1139" s="404"/>
      <c r="M1139" s="404"/>
      <c r="N1139" s="404"/>
      <c r="O1139" s="404"/>
      <c r="P1139" s="439"/>
      <c r="Q1139" s="404"/>
      <c r="R1139" s="404"/>
      <c r="S1139" s="439"/>
      <c r="T1139" s="404"/>
      <c r="U1139" s="404"/>
      <c r="V1139" s="404"/>
      <c r="W1139" s="404"/>
      <c r="X1139" s="404"/>
      <c r="Y1139" s="404"/>
      <c r="Z1139" s="404"/>
      <c r="AA1139" s="404">
        <v>0</v>
      </c>
      <c r="AB1139" s="406">
        <v>1</v>
      </c>
      <c r="AC1139" s="406">
        <v>1</v>
      </c>
      <c r="AD1139" s="404">
        <v>3.4409999999999998</v>
      </c>
      <c r="AE1139" s="404">
        <v>3.0280800000000001</v>
      </c>
      <c r="AF1139" s="404"/>
      <c r="AG1139" s="404"/>
      <c r="AH1139" s="404"/>
      <c r="AI1139" s="406"/>
      <c r="AJ1139" s="406"/>
    </row>
    <row r="1140" spans="1:36" s="9" customFormat="1" ht="12.75" x14ac:dyDescent="0.2">
      <c r="A1140" s="407">
        <v>98</v>
      </c>
      <c r="B1140" s="408" t="s">
        <v>1566</v>
      </c>
      <c r="C1140" s="438" t="s">
        <v>1568</v>
      </c>
      <c r="D1140" s="438"/>
      <c r="E1140" s="438"/>
      <c r="F1140" s="438"/>
      <c r="G1140" s="438"/>
      <c r="H1140" s="438"/>
      <c r="I1140" s="438"/>
      <c r="J1140" s="412" t="s">
        <v>112</v>
      </c>
      <c r="K1140" s="404"/>
      <c r="L1140" s="404"/>
      <c r="M1140" s="404"/>
      <c r="N1140" s="404"/>
      <c r="O1140" s="404"/>
      <c r="P1140" s="439"/>
      <c r="Q1140" s="404"/>
      <c r="R1140" s="404"/>
      <c r="S1140" s="439"/>
      <c r="T1140" s="404"/>
      <c r="U1140" s="404"/>
      <c r="V1140" s="404"/>
      <c r="W1140" s="404"/>
      <c r="X1140" s="404"/>
      <c r="Y1140" s="404">
        <v>0</v>
      </c>
      <c r="Z1140" s="404">
        <v>0</v>
      </c>
      <c r="AA1140" s="404"/>
      <c r="AB1140" s="406">
        <v>1</v>
      </c>
      <c r="AC1140" s="406">
        <v>1</v>
      </c>
      <c r="AD1140" s="404">
        <v>1</v>
      </c>
      <c r="AE1140" s="404">
        <v>1</v>
      </c>
      <c r="AF1140" s="404"/>
      <c r="AG1140" s="404"/>
      <c r="AH1140" s="404">
        <v>388410.73</v>
      </c>
      <c r="AI1140" s="406"/>
      <c r="AJ1140" s="406"/>
    </row>
    <row r="1141" spans="1:36" s="9" customFormat="1" ht="12.75" x14ac:dyDescent="0.2">
      <c r="A1141" s="408"/>
      <c r="B1141" s="408"/>
      <c r="C1141" s="438"/>
      <c r="D1141" s="438"/>
      <c r="E1141" s="438"/>
      <c r="F1141" s="438"/>
      <c r="G1141" s="438"/>
      <c r="H1141" s="438"/>
      <c r="I1141" s="438"/>
      <c r="J1141" s="411" t="s">
        <v>237</v>
      </c>
      <c r="K1141" s="404"/>
      <c r="L1141" s="404"/>
      <c r="M1141" s="404"/>
      <c r="N1141" s="404"/>
      <c r="O1141" s="404"/>
      <c r="P1141" s="439"/>
      <c r="Q1141" s="404"/>
      <c r="R1141" s="404"/>
      <c r="S1141" s="439"/>
      <c r="T1141" s="404"/>
      <c r="U1141" s="404"/>
      <c r="V1141" s="404"/>
      <c r="W1141" s="404"/>
      <c r="X1141" s="404"/>
      <c r="Y1141" s="404"/>
      <c r="Z1141" s="404"/>
      <c r="AA1141" s="404">
        <v>0</v>
      </c>
      <c r="AB1141" s="406">
        <v>1</v>
      </c>
      <c r="AC1141" s="406">
        <v>1</v>
      </c>
      <c r="AD1141" s="404">
        <v>3.4409999999999998</v>
      </c>
      <c r="AE1141" s="404">
        <v>3.0280800000000001</v>
      </c>
      <c r="AF1141" s="404"/>
      <c r="AG1141" s="404"/>
      <c r="AH1141" s="404"/>
      <c r="AI1141" s="406"/>
      <c r="AJ1141" s="406"/>
    </row>
    <row r="1142" spans="1:36" s="9" customFormat="1" ht="12.75" x14ac:dyDescent="0.2">
      <c r="A1142" s="440" t="s">
        <v>1612</v>
      </c>
      <c r="B1142" s="440"/>
      <c r="C1142" s="441" t="s">
        <v>1570</v>
      </c>
      <c r="D1142" s="441"/>
      <c r="E1142" s="441"/>
      <c r="F1142" s="441"/>
      <c r="G1142" s="441"/>
      <c r="H1142" s="441"/>
      <c r="I1142" s="441"/>
      <c r="J1142" s="409"/>
      <c r="K1142" s="413">
        <v>0</v>
      </c>
      <c r="L1142" s="413">
        <v>0</v>
      </c>
      <c r="M1142" s="413">
        <v>0</v>
      </c>
      <c r="N1142" s="413">
        <v>0</v>
      </c>
      <c r="O1142" s="413">
        <v>0</v>
      </c>
      <c r="P1142" s="413">
        <v>0</v>
      </c>
      <c r="Q1142" s="413">
        <v>0</v>
      </c>
      <c r="R1142" s="413">
        <v>0</v>
      </c>
      <c r="S1142" s="413">
        <v>0</v>
      </c>
      <c r="T1142" s="413">
        <v>0</v>
      </c>
      <c r="U1142" s="413">
        <v>0</v>
      </c>
      <c r="V1142" s="413">
        <v>0</v>
      </c>
      <c r="W1142" s="413">
        <v>0</v>
      </c>
      <c r="X1142" s="410">
        <v>0</v>
      </c>
      <c r="Y1142" s="410">
        <v>0</v>
      </c>
      <c r="Z1142" s="410">
        <v>0</v>
      </c>
      <c r="AA1142" s="405">
        <v>0</v>
      </c>
      <c r="AB1142" s="405"/>
      <c r="AC1142" s="405"/>
      <c r="AD1142" s="413"/>
      <c r="AE1142" s="413"/>
      <c r="AF1142" s="413">
        <v>0</v>
      </c>
      <c r="AG1142" s="413">
        <v>0</v>
      </c>
      <c r="AH1142" s="413">
        <v>-63661.589999999967</v>
      </c>
      <c r="AI1142" s="405"/>
      <c r="AJ1142" s="405"/>
    </row>
    <row r="1143" spans="1:36" s="9" customFormat="1" ht="12.75" x14ac:dyDescent="0.2">
      <c r="A1143" s="440"/>
      <c r="B1143" s="440"/>
      <c r="C1143" s="441"/>
      <c r="D1143" s="441"/>
      <c r="E1143" s="441"/>
      <c r="F1143" s="441"/>
      <c r="G1143" s="441"/>
      <c r="H1143" s="441"/>
      <c r="I1143" s="441"/>
      <c r="J1143" s="409"/>
      <c r="K1143" s="413">
        <v>0</v>
      </c>
      <c r="L1143" s="413">
        <v>0</v>
      </c>
      <c r="M1143" s="413">
        <v>0</v>
      </c>
      <c r="N1143" s="413">
        <v>0</v>
      </c>
      <c r="O1143" s="413">
        <v>0</v>
      </c>
      <c r="P1143" s="413"/>
      <c r="Q1143" s="413">
        <v>0</v>
      </c>
      <c r="R1143" s="413">
        <v>0</v>
      </c>
      <c r="S1143" s="413"/>
      <c r="T1143" s="413">
        <v>0</v>
      </c>
      <c r="U1143" s="413">
        <v>0</v>
      </c>
      <c r="V1143" s="413">
        <v>0</v>
      </c>
      <c r="W1143" s="413">
        <v>0</v>
      </c>
      <c r="X1143" s="410">
        <v>0</v>
      </c>
      <c r="Y1143" s="410">
        <v>0</v>
      </c>
      <c r="Z1143" s="410">
        <v>0</v>
      </c>
      <c r="AA1143" s="405">
        <v>0</v>
      </c>
      <c r="AB1143" s="405"/>
      <c r="AC1143" s="405"/>
      <c r="AD1143" s="413"/>
      <c r="AE1143" s="413"/>
      <c r="AF1143" s="413">
        <v>0</v>
      </c>
      <c r="AG1143" s="413">
        <v>0</v>
      </c>
      <c r="AH1143" s="413">
        <v>0</v>
      </c>
      <c r="AI1143" s="405"/>
      <c r="AJ1143" s="405"/>
    </row>
    <row r="1144" spans="1:36" s="9" customFormat="1" ht="12.75" x14ac:dyDescent="0.2">
      <c r="A1144" s="407">
        <v>121</v>
      </c>
      <c r="B1144" s="408" t="s">
        <v>1566</v>
      </c>
      <c r="C1144" s="438" t="s">
        <v>1567</v>
      </c>
      <c r="D1144" s="438"/>
      <c r="E1144" s="438"/>
      <c r="F1144" s="438"/>
      <c r="G1144" s="438"/>
      <c r="H1144" s="438"/>
      <c r="I1144" s="438"/>
      <c r="J1144" s="412" t="s">
        <v>112</v>
      </c>
      <c r="K1144" s="404"/>
      <c r="L1144" s="404"/>
      <c r="M1144" s="404"/>
      <c r="N1144" s="404"/>
      <c r="O1144" s="404"/>
      <c r="P1144" s="439"/>
      <c r="Q1144" s="404"/>
      <c r="R1144" s="404"/>
      <c r="S1144" s="439"/>
      <c r="T1144" s="404"/>
      <c r="U1144" s="404"/>
      <c r="V1144" s="404"/>
      <c r="W1144" s="404"/>
      <c r="X1144" s="404"/>
      <c r="Y1144" s="404">
        <v>0</v>
      </c>
      <c r="Z1144" s="404">
        <v>0</v>
      </c>
      <c r="AA1144" s="404"/>
      <c r="AB1144" s="406">
        <v>1</v>
      </c>
      <c r="AC1144" s="406">
        <v>1</v>
      </c>
      <c r="AD1144" s="404">
        <v>1</v>
      </c>
      <c r="AE1144" s="404">
        <v>1</v>
      </c>
      <c r="AF1144" s="404"/>
      <c r="AG1144" s="404"/>
      <c r="AH1144" s="404">
        <v>-501741.22</v>
      </c>
      <c r="AI1144" s="406"/>
      <c r="AJ1144" s="406"/>
    </row>
    <row r="1145" spans="1:36" s="9" customFormat="1" ht="12.75" x14ac:dyDescent="0.2">
      <c r="A1145" s="408"/>
      <c r="B1145" s="408"/>
      <c r="C1145" s="438"/>
      <c r="D1145" s="438"/>
      <c r="E1145" s="438"/>
      <c r="F1145" s="438"/>
      <c r="G1145" s="438"/>
      <c r="H1145" s="438"/>
      <c r="I1145" s="438"/>
      <c r="J1145" s="411" t="s">
        <v>284</v>
      </c>
      <c r="K1145" s="404"/>
      <c r="L1145" s="404"/>
      <c r="M1145" s="404"/>
      <c r="N1145" s="404"/>
      <c r="O1145" s="404"/>
      <c r="P1145" s="439"/>
      <c r="Q1145" s="404"/>
      <c r="R1145" s="404"/>
      <c r="S1145" s="439"/>
      <c r="T1145" s="404"/>
      <c r="U1145" s="404"/>
      <c r="V1145" s="404"/>
      <c r="W1145" s="404"/>
      <c r="X1145" s="404"/>
      <c r="Y1145" s="404"/>
      <c r="Z1145" s="404"/>
      <c r="AA1145" s="404">
        <v>0</v>
      </c>
      <c r="AB1145" s="406">
        <v>1</v>
      </c>
      <c r="AC1145" s="406">
        <v>1</v>
      </c>
      <c r="AD1145" s="404">
        <v>3.4409999999999998</v>
      </c>
      <c r="AE1145" s="404">
        <v>3.0280800000000001</v>
      </c>
      <c r="AF1145" s="404"/>
      <c r="AG1145" s="404"/>
      <c r="AH1145" s="404"/>
      <c r="AI1145" s="406"/>
      <c r="AJ1145" s="406"/>
    </row>
    <row r="1146" spans="1:36" s="9" customFormat="1" ht="12.75" x14ac:dyDescent="0.2">
      <c r="A1146" s="407">
        <v>122</v>
      </c>
      <c r="B1146" s="408" t="s">
        <v>1566</v>
      </c>
      <c r="C1146" s="438" t="s">
        <v>1568</v>
      </c>
      <c r="D1146" s="438"/>
      <c r="E1146" s="438"/>
      <c r="F1146" s="438"/>
      <c r="G1146" s="438"/>
      <c r="H1146" s="438"/>
      <c r="I1146" s="438"/>
      <c r="J1146" s="412" t="s">
        <v>112</v>
      </c>
      <c r="K1146" s="404"/>
      <c r="L1146" s="404"/>
      <c r="M1146" s="404"/>
      <c r="N1146" s="404"/>
      <c r="O1146" s="404"/>
      <c r="P1146" s="439"/>
      <c r="Q1146" s="404"/>
      <c r="R1146" s="404"/>
      <c r="S1146" s="439"/>
      <c r="T1146" s="404"/>
      <c r="U1146" s="404"/>
      <c r="V1146" s="404"/>
      <c r="W1146" s="404"/>
      <c r="X1146" s="404"/>
      <c r="Y1146" s="404">
        <v>0</v>
      </c>
      <c r="Z1146" s="404">
        <v>0</v>
      </c>
      <c r="AA1146" s="404"/>
      <c r="AB1146" s="406">
        <v>1</v>
      </c>
      <c r="AC1146" s="406">
        <v>1</v>
      </c>
      <c r="AD1146" s="404">
        <v>1</v>
      </c>
      <c r="AE1146" s="404">
        <v>1</v>
      </c>
      <c r="AF1146" s="404"/>
      <c r="AG1146" s="404"/>
      <c r="AH1146" s="404">
        <v>438079.63</v>
      </c>
      <c r="AI1146" s="406"/>
      <c r="AJ1146" s="406"/>
    </row>
    <row r="1147" spans="1:36" s="9" customFormat="1" ht="12.75" x14ac:dyDescent="0.2">
      <c r="A1147" s="408"/>
      <c r="B1147" s="408"/>
      <c r="C1147" s="438"/>
      <c r="D1147" s="438"/>
      <c r="E1147" s="438"/>
      <c r="F1147" s="438"/>
      <c r="G1147" s="438"/>
      <c r="H1147" s="438"/>
      <c r="I1147" s="438"/>
      <c r="J1147" s="411" t="s">
        <v>237</v>
      </c>
      <c r="K1147" s="404"/>
      <c r="L1147" s="404"/>
      <c r="M1147" s="404"/>
      <c r="N1147" s="404"/>
      <c r="O1147" s="404"/>
      <c r="P1147" s="439"/>
      <c r="Q1147" s="404"/>
      <c r="R1147" s="404"/>
      <c r="S1147" s="439"/>
      <c r="T1147" s="404"/>
      <c r="U1147" s="404"/>
      <c r="V1147" s="404"/>
      <c r="W1147" s="404"/>
      <c r="X1147" s="404"/>
      <c r="Y1147" s="404"/>
      <c r="Z1147" s="404"/>
      <c r="AA1147" s="404">
        <v>0</v>
      </c>
      <c r="AB1147" s="406">
        <v>1</v>
      </c>
      <c r="AC1147" s="406">
        <v>1</v>
      </c>
      <c r="AD1147" s="404">
        <v>3.4409999999999998</v>
      </c>
      <c r="AE1147" s="404">
        <v>3.0280800000000001</v>
      </c>
      <c r="AF1147" s="404"/>
      <c r="AG1147" s="404"/>
      <c r="AH1147" s="404"/>
      <c r="AI1147" s="406"/>
      <c r="AJ1147" s="406"/>
    </row>
    <row r="1148" spans="1:36" s="9" customFormat="1" ht="12.75" x14ac:dyDescent="0.2">
      <c r="A1148" s="440" t="s">
        <v>1569</v>
      </c>
      <c r="B1148" s="440"/>
      <c r="C1148" s="441" t="s">
        <v>1561</v>
      </c>
      <c r="D1148" s="441"/>
      <c r="E1148" s="441"/>
      <c r="F1148" s="441"/>
      <c r="G1148" s="441"/>
      <c r="H1148" s="441"/>
      <c r="I1148" s="441"/>
      <c r="J1148" s="409"/>
      <c r="K1148" s="413">
        <v>1.56</v>
      </c>
      <c r="L1148" s="413">
        <v>1.43</v>
      </c>
      <c r="M1148" s="413">
        <v>295.64</v>
      </c>
      <c r="N1148" s="413">
        <v>8.64</v>
      </c>
      <c r="O1148" s="413">
        <v>0.45</v>
      </c>
      <c r="P1148" s="413">
        <v>351.55</v>
      </c>
      <c r="Q1148" s="413">
        <v>4.47</v>
      </c>
      <c r="R1148" s="413">
        <v>0</v>
      </c>
      <c r="S1148" s="413">
        <v>0</v>
      </c>
      <c r="T1148" s="413">
        <v>0</v>
      </c>
      <c r="U1148" s="413">
        <v>0</v>
      </c>
      <c r="V1148" s="413">
        <v>0</v>
      </c>
      <c r="W1148" s="413">
        <v>361.29</v>
      </c>
      <c r="X1148" s="410">
        <v>360.88</v>
      </c>
      <c r="Y1148" s="410">
        <v>372.86</v>
      </c>
      <c r="Z1148" s="410">
        <v>0</v>
      </c>
      <c r="AA1148" s="405">
        <v>372.86</v>
      </c>
      <c r="AB1148" s="405"/>
      <c r="AC1148" s="405"/>
      <c r="AD1148" s="413"/>
      <c r="AE1148" s="413"/>
      <c r="AF1148" s="413">
        <v>295.64</v>
      </c>
      <c r="AG1148" s="413">
        <v>0</v>
      </c>
      <c r="AH1148" s="413">
        <v>0</v>
      </c>
      <c r="AI1148" s="405"/>
      <c r="AJ1148" s="405"/>
    </row>
    <row r="1149" spans="1:36" s="9" customFormat="1" ht="12.75" x14ac:dyDescent="0.2">
      <c r="A1149" s="440"/>
      <c r="B1149" s="440"/>
      <c r="C1149" s="441"/>
      <c r="D1149" s="441"/>
      <c r="E1149" s="441"/>
      <c r="F1149" s="441"/>
      <c r="G1149" s="441"/>
      <c r="H1149" s="441"/>
      <c r="I1149" s="441"/>
      <c r="J1149" s="409"/>
      <c r="K1149" s="413">
        <v>12.34</v>
      </c>
      <c r="L1149" s="413">
        <v>0.8</v>
      </c>
      <c r="M1149" s="413">
        <v>23.47</v>
      </c>
      <c r="N1149" s="413">
        <v>9.18</v>
      </c>
      <c r="O1149" s="413">
        <v>0.4</v>
      </c>
      <c r="P1149" s="413"/>
      <c r="Q1149" s="413">
        <v>0</v>
      </c>
      <c r="R1149" s="413">
        <v>0</v>
      </c>
      <c r="S1149" s="413"/>
      <c r="T1149" s="413">
        <v>356.02000000000004</v>
      </c>
      <c r="U1149" s="413">
        <v>-7.0000000000000007E-2</v>
      </c>
      <c r="V1149" s="413">
        <v>0</v>
      </c>
      <c r="W1149" s="413">
        <v>0</v>
      </c>
      <c r="X1149" s="410">
        <v>361.29</v>
      </c>
      <c r="Y1149" s="410">
        <v>0.42</v>
      </c>
      <c r="Z1149" s="410">
        <v>0</v>
      </c>
      <c r="AA1149" s="405">
        <v>373.28000000000003</v>
      </c>
      <c r="AB1149" s="405"/>
      <c r="AC1149" s="405"/>
      <c r="AD1149" s="413"/>
      <c r="AE1149" s="413"/>
      <c r="AF1149" s="413">
        <v>23.47</v>
      </c>
      <c r="AG1149" s="413">
        <v>0</v>
      </c>
      <c r="AH1149" s="413">
        <v>0</v>
      </c>
      <c r="AI1149" s="405"/>
      <c r="AJ1149" s="405"/>
    </row>
    <row r="1150" spans="1:36" s="9" customFormat="1" ht="12.75" x14ac:dyDescent="0.2">
      <c r="A1150" s="407">
        <v>124</v>
      </c>
      <c r="B1150" s="408" t="s">
        <v>1562</v>
      </c>
      <c r="C1150" s="438" t="s">
        <v>1563</v>
      </c>
      <c r="D1150" s="438"/>
      <c r="E1150" s="438"/>
      <c r="F1150" s="438"/>
      <c r="G1150" s="438"/>
      <c r="H1150" s="438"/>
      <c r="I1150" s="438"/>
      <c r="J1150" s="412" t="s">
        <v>1564</v>
      </c>
      <c r="K1150" s="404">
        <v>1.56</v>
      </c>
      <c r="L1150" s="404">
        <v>1.43</v>
      </c>
      <c r="M1150" s="404">
        <v>295.64</v>
      </c>
      <c r="N1150" s="404">
        <v>8.64</v>
      </c>
      <c r="O1150" s="404">
        <v>0.45</v>
      </c>
      <c r="P1150" s="439">
        <v>351.55</v>
      </c>
      <c r="Q1150" s="404">
        <v>4.47</v>
      </c>
      <c r="R1150" s="404"/>
      <c r="S1150" s="439"/>
      <c r="T1150" s="404"/>
      <c r="U1150" s="404"/>
      <c r="V1150" s="404"/>
      <c r="W1150" s="404">
        <v>361.29</v>
      </c>
      <c r="X1150" s="404">
        <v>360.88</v>
      </c>
      <c r="Y1150" s="404">
        <v>372.86</v>
      </c>
      <c r="Z1150" s="404">
        <v>0</v>
      </c>
      <c r="AA1150" s="404">
        <v>372.86</v>
      </c>
      <c r="AB1150" s="406">
        <v>1</v>
      </c>
      <c r="AC1150" s="406">
        <v>1</v>
      </c>
      <c r="AD1150" s="404">
        <v>1</v>
      </c>
      <c r="AE1150" s="404">
        <v>1</v>
      </c>
      <c r="AF1150" s="404">
        <v>295.64</v>
      </c>
      <c r="AG1150" s="404"/>
      <c r="AH1150" s="404"/>
      <c r="AI1150" s="406"/>
      <c r="AJ1150" s="406"/>
    </row>
    <row r="1151" spans="1:36" s="9" customFormat="1" ht="12.75" x14ac:dyDescent="0.2">
      <c r="A1151" s="408"/>
      <c r="B1151" s="408"/>
      <c r="C1151" s="438"/>
      <c r="D1151" s="438"/>
      <c r="E1151" s="438"/>
      <c r="F1151" s="438"/>
      <c r="G1151" s="438"/>
      <c r="H1151" s="438"/>
      <c r="I1151" s="438"/>
      <c r="J1151" s="411" t="s">
        <v>310</v>
      </c>
      <c r="K1151" s="404">
        <v>12.34</v>
      </c>
      <c r="L1151" s="404">
        <v>0.8</v>
      </c>
      <c r="M1151" s="404">
        <v>23.47</v>
      </c>
      <c r="N1151" s="404">
        <v>9.18</v>
      </c>
      <c r="O1151" s="404">
        <v>0.4</v>
      </c>
      <c r="P1151" s="439"/>
      <c r="Q1151" s="404"/>
      <c r="R1151" s="404"/>
      <c r="S1151" s="439"/>
      <c r="T1151" s="404">
        <v>356.02000000000004</v>
      </c>
      <c r="U1151" s="404">
        <v>-7.0000000000000007E-2</v>
      </c>
      <c r="V1151" s="404"/>
      <c r="W1151" s="404"/>
      <c r="X1151" s="404">
        <v>361.29</v>
      </c>
      <c r="Y1151" s="404"/>
      <c r="Z1151" s="404"/>
      <c r="AA1151" s="404">
        <v>373.28000000000003</v>
      </c>
      <c r="AB1151" s="406">
        <v>1</v>
      </c>
      <c r="AC1151" s="406">
        <v>1</v>
      </c>
      <c r="AD1151" s="404">
        <v>3.4409999999999998</v>
      </c>
      <c r="AE1151" s="404">
        <v>3.0280800000000001</v>
      </c>
      <c r="AF1151" s="404">
        <v>23.47</v>
      </c>
      <c r="AG1151" s="404"/>
      <c r="AH1151" s="404"/>
      <c r="AI1151" s="406"/>
      <c r="AJ1151" s="406"/>
    </row>
    <row r="1152" spans="1:36" s="9" customFormat="1" ht="12.75" x14ac:dyDescent="0.2">
      <c r="A1152" s="440" t="s">
        <v>1613</v>
      </c>
      <c r="B1152" s="440"/>
      <c r="C1152" s="441" t="s">
        <v>1572</v>
      </c>
      <c r="D1152" s="441"/>
      <c r="E1152" s="441"/>
      <c r="F1152" s="441"/>
      <c r="G1152" s="441"/>
      <c r="H1152" s="441"/>
      <c r="I1152" s="441"/>
      <c r="J1152" s="409"/>
      <c r="K1152" s="413">
        <v>0</v>
      </c>
      <c r="L1152" s="413">
        <v>0</v>
      </c>
      <c r="M1152" s="413">
        <v>0</v>
      </c>
      <c r="N1152" s="413">
        <v>0</v>
      </c>
      <c r="O1152" s="413">
        <v>0</v>
      </c>
      <c r="P1152" s="413">
        <v>0</v>
      </c>
      <c r="Q1152" s="413">
        <v>0</v>
      </c>
      <c r="R1152" s="413">
        <v>0</v>
      </c>
      <c r="S1152" s="413">
        <v>0</v>
      </c>
      <c r="T1152" s="413">
        <v>0</v>
      </c>
      <c r="U1152" s="413">
        <v>0</v>
      </c>
      <c r="V1152" s="413">
        <v>0</v>
      </c>
      <c r="W1152" s="413">
        <v>0</v>
      </c>
      <c r="X1152" s="410">
        <v>0</v>
      </c>
      <c r="Y1152" s="410">
        <v>0</v>
      </c>
      <c r="Z1152" s="410">
        <v>0</v>
      </c>
      <c r="AA1152" s="405">
        <v>0</v>
      </c>
      <c r="AB1152" s="405"/>
      <c r="AC1152" s="405"/>
      <c r="AD1152" s="413"/>
      <c r="AE1152" s="413"/>
      <c r="AF1152" s="413">
        <v>0</v>
      </c>
      <c r="AG1152" s="413">
        <v>0</v>
      </c>
      <c r="AH1152" s="413">
        <v>-77453.580000000016</v>
      </c>
      <c r="AI1152" s="405"/>
      <c r="AJ1152" s="405"/>
    </row>
    <row r="1153" spans="1:36" s="9" customFormat="1" ht="12.75" x14ac:dyDescent="0.2">
      <c r="A1153" s="440"/>
      <c r="B1153" s="440"/>
      <c r="C1153" s="441"/>
      <c r="D1153" s="441"/>
      <c r="E1153" s="441"/>
      <c r="F1153" s="441"/>
      <c r="G1153" s="441"/>
      <c r="H1153" s="441"/>
      <c r="I1153" s="441"/>
      <c r="J1153" s="409"/>
      <c r="K1153" s="413">
        <v>0</v>
      </c>
      <c r="L1153" s="413">
        <v>0</v>
      </c>
      <c r="M1153" s="413">
        <v>0</v>
      </c>
      <c r="N1153" s="413">
        <v>0</v>
      </c>
      <c r="O1153" s="413">
        <v>0</v>
      </c>
      <c r="P1153" s="413"/>
      <c r="Q1153" s="413">
        <v>0</v>
      </c>
      <c r="R1153" s="413">
        <v>0</v>
      </c>
      <c r="S1153" s="413"/>
      <c r="T1153" s="413">
        <v>0</v>
      </c>
      <c r="U1153" s="413">
        <v>0</v>
      </c>
      <c r="V1153" s="413">
        <v>0</v>
      </c>
      <c r="W1153" s="413">
        <v>0</v>
      </c>
      <c r="X1153" s="410">
        <v>0</v>
      </c>
      <c r="Y1153" s="410">
        <v>0</v>
      </c>
      <c r="Z1153" s="410">
        <v>0</v>
      </c>
      <c r="AA1153" s="405">
        <v>0</v>
      </c>
      <c r="AB1153" s="405"/>
      <c r="AC1153" s="405"/>
      <c r="AD1153" s="413"/>
      <c r="AE1153" s="413"/>
      <c r="AF1153" s="413">
        <v>0</v>
      </c>
      <c r="AG1153" s="413">
        <v>0</v>
      </c>
      <c r="AH1153" s="413">
        <v>0</v>
      </c>
      <c r="AI1153" s="405"/>
      <c r="AJ1153" s="405"/>
    </row>
    <row r="1154" spans="1:36" s="9" customFormat="1" ht="12.75" x14ac:dyDescent="0.2">
      <c r="A1154" s="407">
        <v>137</v>
      </c>
      <c r="B1154" s="408" t="s">
        <v>1566</v>
      </c>
      <c r="C1154" s="438" t="s">
        <v>1567</v>
      </c>
      <c r="D1154" s="438"/>
      <c r="E1154" s="438"/>
      <c r="F1154" s="438"/>
      <c r="G1154" s="438"/>
      <c r="H1154" s="438"/>
      <c r="I1154" s="438"/>
      <c r="J1154" s="412" t="s">
        <v>112</v>
      </c>
      <c r="K1154" s="404"/>
      <c r="L1154" s="404"/>
      <c r="M1154" s="404"/>
      <c r="N1154" s="404"/>
      <c r="O1154" s="404"/>
      <c r="P1154" s="439"/>
      <c r="Q1154" s="404"/>
      <c r="R1154" s="404"/>
      <c r="S1154" s="439"/>
      <c r="T1154" s="404"/>
      <c r="U1154" s="404"/>
      <c r="V1154" s="404"/>
      <c r="W1154" s="404"/>
      <c r="X1154" s="404"/>
      <c r="Y1154" s="404">
        <v>0</v>
      </c>
      <c r="Z1154" s="404">
        <v>0</v>
      </c>
      <c r="AA1154" s="404"/>
      <c r="AB1154" s="406">
        <v>1</v>
      </c>
      <c r="AC1154" s="406">
        <v>1</v>
      </c>
      <c r="AD1154" s="404">
        <v>1</v>
      </c>
      <c r="AE1154" s="404">
        <v>1</v>
      </c>
      <c r="AF1154" s="404"/>
      <c r="AG1154" s="404"/>
      <c r="AH1154" s="404">
        <v>-480472.81</v>
      </c>
      <c r="AI1154" s="406"/>
      <c r="AJ1154" s="406"/>
    </row>
    <row r="1155" spans="1:36" s="9" customFormat="1" ht="12.75" x14ac:dyDescent="0.2">
      <c r="A1155" s="408"/>
      <c r="B1155" s="408"/>
      <c r="C1155" s="438"/>
      <c r="D1155" s="438"/>
      <c r="E1155" s="438"/>
      <c r="F1155" s="438"/>
      <c r="G1155" s="438"/>
      <c r="H1155" s="438"/>
      <c r="I1155" s="438"/>
      <c r="J1155" s="411" t="s">
        <v>284</v>
      </c>
      <c r="K1155" s="404"/>
      <c r="L1155" s="404"/>
      <c r="M1155" s="404"/>
      <c r="N1155" s="404"/>
      <c r="O1155" s="404"/>
      <c r="P1155" s="439"/>
      <c r="Q1155" s="404"/>
      <c r="R1155" s="404"/>
      <c r="S1155" s="439"/>
      <c r="T1155" s="404"/>
      <c r="U1155" s="404"/>
      <c r="V1155" s="404"/>
      <c r="W1155" s="404"/>
      <c r="X1155" s="404"/>
      <c r="Y1155" s="404"/>
      <c r="Z1155" s="404"/>
      <c r="AA1155" s="404">
        <v>0</v>
      </c>
      <c r="AB1155" s="406">
        <v>1</v>
      </c>
      <c r="AC1155" s="406">
        <v>1</v>
      </c>
      <c r="AD1155" s="404">
        <v>3.4409999999999998</v>
      </c>
      <c r="AE1155" s="404">
        <v>3.0280800000000001</v>
      </c>
      <c r="AF1155" s="404"/>
      <c r="AG1155" s="404"/>
      <c r="AH1155" s="404"/>
      <c r="AI1155" s="406"/>
      <c r="AJ1155" s="406"/>
    </row>
    <row r="1156" spans="1:36" s="9" customFormat="1" ht="12.75" x14ac:dyDescent="0.2">
      <c r="A1156" s="407">
        <v>138</v>
      </c>
      <c r="B1156" s="408" t="s">
        <v>1566</v>
      </c>
      <c r="C1156" s="438" t="s">
        <v>1568</v>
      </c>
      <c r="D1156" s="438"/>
      <c r="E1156" s="438"/>
      <c r="F1156" s="438"/>
      <c r="G1156" s="438"/>
      <c r="H1156" s="438"/>
      <c r="I1156" s="438"/>
      <c r="J1156" s="412" t="s">
        <v>112</v>
      </c>
      <c r="K1156" s="404"/>
      <c r="L1156" s="404"/>
      <c r="M1156" s="404"/>
      <c r="N1156" s="404"/>
      <c r="O1156" s="404"/>
      <c r="P1156" s="439"/>
      <c r="Q1156" s="404"/>
      <c r="R1156" s="404"/>
      <c r="S1156" s="439"/>
      <c r="T1156" s="404"/>
      <c r="U1156" s="404"/>
      <c r="V1156" s="404"/>
      <c r="W1156" s="404"/>
      <c r="X1156" s="404"/>
      <c r="Y1156" s="404">
        <v>0</v>
      </c>
      <c r="Z1156" s="404">
        <v>0</v>
      </c>
      <c r="AA1156" s="404"/>
      <c r="AB1156" s="406">
        <v>1</v>
      </c>
      <c r="AC1156" s="406">
        <v>1</v>
      </c>
      <c r="AD1156" s="404">
        <v>1</v>
      </c>
      <c r="AE1156" s="404">
        <v>1</v>
      </c>
      <c r="AF1156" s="404"/>
      <c r="AG1156" s="404"/>
      <c r="AH1156" s="404">
        <v>403019.23</v>
      </c>
      <c r="AI1156" s="406"/>
      <c r="AJ1156" s="406"/>
    </row>
    <row r="1157" spans="1:36" s="9" customFormat="1" ht="12.75" x14ac:dyDescent="0.2">
      <c r="A1157" s="408"/>
      <c r="B1157" s="408"/>
      <c r="C1157" s="438"/>
      <c r="D1157" s="438"/>
      <c r="E1157" s="438"/>
      <c r="F1157" s="438"/>
      <c r="G1157" s="438"/>
      <c r="H1157" s="438"/>
      <c r="I1157" s="438"/>
      <c r="J1157" s="411" t="s">
        <v>237</v>
      </c>
      <c r="K1157" s="404"/>
      <c r="L1157" s="404"/>
      <c r="M1157" s="404"/>
      <c r="N1157" s="404"/>
      <c r="O1157" s="404"/>
      <c r="P1157" s="439"/>
      <c r="Q1157" s="404"/>
      <c r="R1157" s="404"/>
      <c r="S1157" s="439"/>
      <c r="T1157" s="404"/>
      <c r="U1157" s="404"/>
      <c r="V1157" s="404"/>
      <c r="W1157" s="404"/>
      <c r="X1157" s="404"/>
      <c r="Y1157" s="404"/>
      <c r="Z1157" s="404"/>
      <c r="AA1157" s="404">
        <v>0</v>
      </c>
      <c r="AB1157" s="406">
        <v>1</v>
      </c>
      <c r="AC1157" s="406">
        <v>1</v>
      </c>
      <c r="AD1157" s="404">
        <v>3.4409999999999998</v>
      </c>
      <c r="AE1157" s="404">
        <v>3.0280800000000001</v>
      </c>
      <c r="AF1157" s="404"/>
      <c r="AG1157" s="404"/>
      <c r="AH1157" s="404"/>
      <c r="AI1157" s="406"/>
      <c r="AJ1157" s="406"/>
    </row>
    <row r="1158" spans="1:36" s="9" customFormat="1" ht="12.75" x14ac:dyDescent="0.2">
      <c r="A1158" s="440" t="s">
        <v>1571</v>
      </c>
      <c r="B1158" s="440"/>
      <c r="C1158" s="441" t="s">
        <v>1561</v>
      </c>
      <c r="D1158" s="441"/>
      <c r="E1158" s="441"/>
      <c r="F1158" s="441"/>
      <c r="G1158" s="441"/>
      <c r="H1158" s="441"/>
      <c r="I1158" s="441"/>
      <c r="J1158" s="409"/>
      <c r="K1158" s="413">
        <v>1.56</v>
      </c>
      <c r="L1158" s="413">
        <v>1.43</v>
      </c>
      <c r="M1158" s="413">
        <v>295.64</v>
      </c>
      <c r="N1158" s="413">
        <v>8.64</v>
      </c>
      <c r="O1158" s="413">
        <v>0.45</v>
      </c>
      <c r="P1158" s="413">
        <v>351.55</v>
      </c>
      <c r="Q1158" s="413">
        <v>4.47</v>
      </c>
      <c r="R1158" s="413">
        <v>0</v>
      </c>
      <c r="S1158" s="413">
        <v>0</v>
      </c>
      <c r="T1158" s="413">
        <v>0</v>
      </c>
      <c r="U1158" s="413">
        <v>0</v>
      </c>
      <c r="V1158" s="413">
        <v>0</v>
      </c>
      <c r="W1158" s="413">
        <v>361.29</v>
      </c>
      <c r="X1158" s="410">
        <v>360.88</v>
      </c>
      <c r="Y1158" s="410">
        <v>372.86</v>
      </c>
      <c r="Z1158" s="410">
        <v>0</v>
      </c>
      <c r="AA1158" s="405">
        <v>372.86</v>
      </c>
      <c r="AB1158" s="405"/>
      <c r="AC1158" s="405"/>
      <c r="AD1158" s="413"/>
      <c r="AE1158" s="413"/>
      <c r="AF1158" s="413">
        <v>295.64</v>
      </c>
      <c r="AG1158" s="413">
        <v>0</v>
      </c>
      <c r="AH1158" s="413">
        <v>0</v>
      </c>
      <c r="AI1158" s="405"/>
      <c r="AJ1158" s="405"/>
    </row>
    <row r="1159" spans="1:36" s="9" customFormat="1" ht="12.75" x14ac:dyDescent="0.2">
      <c r="A1159" s="440"/>
      <c r="B1159" s="440"/>
      <c r="C1159" s="441"/>
      <c r="D1159" s="441"/>
      <c r="E1159" s="441"/>
      <c r="F1159" s="441"/>
      <c r="G1159" s="441"/>
      <c r="H1159" s="441"/>
      <c r="I1159" s="441"/>
      <c r="J1159" s="409"/>
      <c r="K1159" s="413">
        <v>12.34</v>
      </c>
      <c r="L1159" s="413">
        <v>0.8</v>
      </c>
      <c r="M1159" s="413">
        <v>23.47</v>
      </c>
      <c r="N1159" s="413">
        <v>9.18</v>
      </c>
      <c r="O1159" s="413">
        <v>0.4</v>
      </c>
      <c r="P1159" s="413"/>
      <c r="Q1159" s="413">
        <v>0</v>
      </c>
      <c r="R1159" s="413">
        <v>0</v>
      </c>
      <c r="S1159" s="413"/>
      <c r="T1159" s="413">
        <v>356.02000000000004</v>
      </c>
      <c r="U1159" s="413">
        <v>-7.0000000000000007E-2</v>
      </c>
      <c r="V1159" s="413">
        <v>0</v>
      </c>
      <c r="W1159" s="413">
        <v>0</v>
      </c>
      <c r="X1159" s="410">
        <v>361.29</v>
      </c>
      <c r="Y1159" s="410">
        <v>0.42</v>
      </c>
      <c r="Z1159" s="410">
        <v>0</v>
      </c>
      <c r="AA1159" s="405">
        <v>373.28000000000003</v>
      </c>
      <c r="AB1159" s="405"/>
      <c r="AC1159" s="405"/>
      <c r="AD1159" s="413"/>
      <c r="AE1159" s="413"/>
      <c r="AF1159" s="413">
        <v>23.47</v>
      </c>
      <c r="AG1159" s="413">
        <v>0</v>
      </c>
      <c r="AH1159" s="413">
        <v>0</v>
      </c>
      <c r="AI1159" s="405"/>
      <c r="AJ1159" s="405"/>
    </row>
    <row r="1160" spans="1:36" s="9" customFormat="1" ht="12.75" x14ac:dyDescent="0.2">
      <c r="A1160" s="407">
        <v>140</v>
      </c>
      <c r="B1160" s="408" t="s">
        <v>1562</v>
      </c>
      <c r="C1160" s="438" t="s">
        <v>1563</v>
      </c>
      <c r="D1160" s="438"/>
      <c r="E1160" s="438"/>
      <c r="F1160" s="438"/>
      <c r="G1160" s="438"/>
      <c r="H1160" s="438"/>
      <c r="I1160" s="438"/>
      <c r="J1160" s="412" t="s">
        <v>1564</v>
      </c>
      <c r="K1160" s="404">
        <v>1.56</v>
      </c>
      <c r="L1160" s="404">
        <v>1.43</v>
      </c>
      <c r="M1160" s="404">
        <v>295.64</v>
      </c>
      <c r="N1160" s="404">
        <v>8.64</v>
      </c>
      <c r="O1160" s="404">
        <v>0.45</v>
      </c>
      <c r="P1160" s="439">
        <v>351.55</v>
      </c>
      <c r="Q1160" s="404">
        <v>4.47</v>
      </c>
      <c r="R1160" s="404"/>
      <c r="S1160" s="439"/>
      <c r="T1160" s="404"/>
      <c r="U1160" s="404"/>
      <c r="V1160" s="404"/>
      <c r="W1160" s="404">
        <v>361.29</v>
      </c>
      <c r="X1160" s="404">
        <v>360.88</v>
      </c>
      <c r="Y1160" s="404">
        <v>372.86</v>
      </c>
      <c r="Z1160" s="404">
        <v>0</v>
      </c>
      <c r="AA1160" s="404">
        <v>372.86</v>
      </c>
      <c r="AB1160" s="406">
        <v>1</v>
      </c>
      <c r="AC1160" s="406">
        <v>1</v>
      </c>
      <c r="AD1160" s="404">
        <v>1</v>
      </c>
      <c r="AE1160" s="404">
        <v>1</v>
      </c>
      <c r="AF1160" s="404">
        <v>295.64</v>
      </c>
      <c r="AG1160" s="404"/>
      <c r="AH1160" s="404"/>
      <c r="AI1160" s="406"/>
      <c r="AJ1160" s="406"/>
    </row>
    <row r="1161" spans="1:36" s="9" customFormat="1" ht="12.75" x14ac:dyDescent="0.2">
      <c r="A1161" s="408"/>
      <c r="B1161" s="408"/>
      <c r="C1161" s="438"/>
      <c r="D1161" s="438"/>
      <c r="E1161" s="438"/>
      <c r="F1161" s="438"/>
      <c r="G1161" s="438"/>
      <c r="H1161" s="438"/>
      <c r="I1161" s="438"/>
      <c r="J1161" s="411" t="s">
        <v>310</v>
      </c>
      <c r="K1161" s="404">
        <v>12.34</v>
      </c>
      <c r="L1161" s="404">
        <v>0.8</v>
      </c>
      <c r="M1161" s="404">
        <v>23.47</v>
      </c>
      <c r="N1161" s="404">
        <v>9.18</v>
      </c>
      <c r="O1161" s="404">
        <v>0.4</v>
      </c>
      <c r="P1161" s="439"/>
      <c r="Q1161" s="404"/>
      <c r="R1161" s="404"/>
      <c r="S1161" s="439"/>
      <c r="T1161" s="404">
        <v>356.02000000000004</v>
      </c>
      <c r="U1161" s="404">
        <v>-7.0000000000000007E-2</v>
      </c>
      <c r="V1161" s="404"/>
      <c r="W1161" s="404"/>
      <c r="X1161" s="404">
        <v>361.29</v>
      </c>
      <c r="Y1161" s="404"/>
      <c r="Z1161" s="404"/>
      <c r="AA1161" s="404">
        <v>373.28000000000003</v>
      </c>
      <c r="AB1161" s="406">
        <v>1</v>
      </c>
      <c r="AC1161" s="406">
        <v>1</v>
      </c>
      <c r="AD1161" s="404">
        <v>3.4409999999999998</v>
      </c>
      <c r="AE1161" s="404">
        <v>3.0280800000000001</v>
      </c>
      <c r="AF1161" s="404">
        <v>23.47</v>
      </c>
      <c r="AG1161" s="404"/>
      <c r="AH1161" s="404"/>
      <c r="AI1161" s="406"/>
      <c r="AJ1161" s="406"/>
    </row>
    <row r="1162" spans="1:36" s="9" customFormat="1" ht="12.75" x14ac:dyDescent="0.2">
      <c r="A1162" s="440" t="s">
        <v>1573</v>
      </c>
      <c r="B1162" s="440"/>
      <c r="C1162" s="441" t="s">
        <v>1574</v>
      </c>
      <c r="D1162" s="441"/>
      <c r="E1162" s="441"/>
      <c r="F1162" s="441"/>
      <c r="G1162" s="441"/>
      <c r="H1162" s="441"/>
      <c r="I1162" s="441"/>
      <c r="J1162" s="409"/>
      <c r="K1162" s="413">
        <v>235.41</v>
      </c>
      <c r="L1162" s="413">
        <v>57.820000000000007</v>
      </c>
      <c r="M1162" s="413">
        <v>8375.880000000001</v>
      </c>
      <c r="N1162" s="413">
        <v>1422.67</v>
      </c>
      <c r="O1162" s="413">
        <v>74.489999999999995</v>
      </c>
      <c r="P1162" s="413">
        <v>14192.03</v>
      </c>
      <c r="Q1162" s="413">
        <v>736.0100000000001</v>
      </c>
      <c r="R1162" s="413">
        <v>0</v>
      </c>
      <c r="S1162" s="413">
        <v>0</v>
      </c>
      <c r="T1162" s="413">
        <v>0</v>
      </c>
      <c r="U1162" s="413">
        <v>0</v>
      </c>
      <c r="V1162" s="413">
        <v>0</v>
      </c>
      <c r="W1162" s="413">
        <v>15140.619999999999</v>
      </c>
      <c r="X1162" s="410">
        <v>15074.09</v>
      </c>
      <c r="Y1162" s="410">
        <v>15574.630000000001</v>
      </c>
      <c r="Z1162" s="410">
        <v>0</v>
      </c>
      <c r="AA1162" s="405">
        <v>15574.630000000001</v>
      </c>
      <c r="AB1162" s="405"/>
      <c r="AC1162" s="405"/>
      <c r="AD1162" s="413"/>
      <c r="AE1162" s="413"/>
      <c r="AF1162" s="413">
        <v>8375.880000000001</v>
      </c>
      <c r="AG1162" s="413">
        <v>0</v>
      </c>
      <c r="AH1162" s="413">
        <v>0</v>
      </c>
      <c r="AI1162" s="405"/>
      <c r="AJ1162" s="405"/>
    </row>
    <row r="1163" spans="1:36" s="9" customFormat="1" ht="12.75" x14ac:dyDescent="0.2">
      <c r="A1163" s="440"/>
      <c r="B1163" s="440"/>
      <c r="C1163" s="441"/>
      <c r="D1163" s="441"/>
      <c r="E1163" s="441"/>
      <c r="F1163" s="441"/>
      <c r="G1163" s="441"/>
      <c r="H1163" s="441"/>
      <c r="I1163" s="441"/>
      <c r="J1163" s="409"/>
      <c r="K1163" s="413">
        <v>2141.14</v>
      </c>
      <c r="L1163" s="413">
        <v>23.600000000000005</v>
      </c>
      <c r="M1163" s="413">
        <v>541.54</v>
      </c>
      <c r="N1163" s="413">
        <v>1512.9399999999998</v>
      </c>
      <c r="O1163" s="413">
        <v>65.550000000000011</v>
      </c>
      <c r="P1163" s="413"/>
      <c r="Q1163" s="413">
        <v>0</v>
      </c>
      <c r="R1163" s="413">
        <v>0</v>
      </c>
      <c r="S1163" s="413"/>
      <c r="T1163" s="413">
        <v>14928.04</v>
      </c>
      <c r="U1163" s="413">
        <v>-11.34</v>
      </c>
      <c r="V1163" s="413">
        <v>0</v>
      </c>
      <c r="W1163" s="413">
        <v>0</v>
      </c>
      <c r="X1163" s="410">
        <v>15140.619999999999</v>
      </c>
      <c r="Y1163" s="410">
        <v>68.740000000000009</v>
      </c>
      <c r="Z1163" s="410">
        <v>0</v>
      </c>
      <c r="AA1163" s="405">
        <v>15643.370000000003</v>
      </c>
      <c r="AB1163" s="405"/>
      <c r="AC1163" s="405"/>
      <c r="AD1163" s="413"/>
      <c r="AE1163" s="413"/>
      <c r="AF1163" s="413">
        <v>541.54</v>
      </c>
      <c r="AG1163" s="413">
        <v>0</v>
      </c>
      <c r="AH1163" s="413">
        <v>0</v>
      </c>
      <c r="AI1163" s="405"/>
      <c r="AJ1163" s="405"/>
    </row>
    <row r="1164" spans="1:36" s="9" customFormat="1" ht="12.75" x14ac:dyDescent="0.2">
      <c r="A1164" s="407">
        <v>258</v>
      </c>
      <c r="B1164" s="408" t="s">
        <v>1575</v>
      </c>
      <c r="C1164" s="438" t="s">
        <v>1576</v>
      </c>
      <c r="D1164" s="438"/>
      <c r="E1164" s="438"/>
      <c r="F1164" s="438"/>
      <c r="G1164" s="438"/>
      <c r="H1164" s="438"/>
      <c r="I1164" s="438"/>
      <c r="J1164" s="412" t="s">
        <v>82</v>
      </c>
      <c r="K1164" s="404">
        <v>12.52</v>
      </c>
      <c r="L1164" s="404">
        <v>5.6</v>
      </c>
      <c r="M1164" s="404">
        <v>131.91</v>
      </c>
      <c r="N1164" s="404">
        <v>71</v>
      </c>
      <c r="O1164" s="404">
        <v>3.72</v>
      </c>
      <c r="P1164" s="439">
        <v>407.05</v>
      </c>
      <c r="Q1164" s="404">
        <v>36.729999999999997</v>
      </c>
      <c r="R1164" s="404"/>
      <c r="S1164" s="439"/>
      <c r="T1164" s="404"/>
      <c r="U1164" s="404"/>
      <c r="V1164" s="404"/>
      <c r="W1164" s="404">
        <v>449.87</v>
      </c>
      <c r="X1164" s="404">
        <v>446.55</v>
      </c>
      <c r="Y1164" s="404">
        <v>461.38</v>
      </c>
      <c r="Z1164" s="404">
        <v>0</v>
      </c>
      <c r="AA1164" s="404">
        <v>461.38</v>
      </c>
      <c r="AB1164" s="406">
        <v>1</v>
      </c>
      <c r="AC1164" s="406">
        <v>1</v>
      </c>
      <c r="AD1164" s="404">
        <v>1</v>
      </c>
      <c r="AE1164" s="404">
        <v>1</v>
      </c>
      <c r="AF1164" s="404">
        <v>131.91</v>
      </c>
      <c r="AG1164" s="404"/>
      <c r="AH1164" s="404"/>
      <c r="AI1164" s="406"/>
      <c r="AJ1164" s="406"/>
    </row>
    <row r="1165" spans="1:36" s="9" customFormat="1" ht="12.75" x14ac:dyDescent="0.2">
      <c r="A1165" s="408"/>
      <c r="B1165" s="408"/>
      <c r="C1165" s="438"/>
      <c r="D1165" s="438"/>
      <c r="E1165" s="438"/>
      <c r="F1165" s="438"/>
      <c r="G1165" s="438"/>
      <c r="H1165" s="438"/>
      <c r="I1165" s="438"/>
      <c r="J1165" s="411" t="s">
        <v>1616</v>
      </c>
      <c r="K1165" s="404">
        <v>105.82</v>
      </c>
      <c r="L1165" s="404">
        <v>2.21</v>
      </c>
      <c r="M1165" s="404">
        <v>10.23</v>
      </c>
      <c r="N1165" s="404">
        <v>75.5</v>
      </c>
      <c r="O1165" s="404">
        <v>3.27</v>
      </c>
      <c r="P1165" s="439"/>
      <c r="Q1165" s="404"/>
      <c r="R1165" s="404"/>
      <c r="S1165" s="439"/>
      <c r="T1165" s="404">
        <v>443.78000000000003</v>
      </c>
      <c r="U1165" s="404">
        <v>-0.56999999999999995</v>
      </c>
      <c r="V1165" s="404"/>
      <c r="W1165" s="404"/>
      <c r="X1165" s="404">
        <v>449.87</v>
      </c>
      <c r="Y1165" s="404"/>
      <c r="Z1165" s="404"/>
      <c r="AA1165" s="404">
        <v>464.81</v>
      </c>
      <c r="AB1165" s="406">
        <v>1</v>
      </c>
      <c r="AC1165" s="406">
        <v>1</v>
      </c>
      <c r="AD1165" s="404">
        <v>3.4409999999999998</v>
      </c>
      <c r="AE1165" s="404">
        <v>3.0280800000000001</v>
      </c>
      <c r="AF1165" s="404">
        <v>10.23</v>
      </c>
      <c r="AG1165" s="404"/>
      <c r="AH1165" s="404"/>
      <c r="AI1165" s="406"/>
      <c r="AJ1165" s="406"/>
    </row>
    <row r="1166" spans="1:36" s="9" customFormat="1" ht="12.75" x14ac:dyDescent="0.2">
      <c r="A1166" s="407">
        <v>259</v>
      </c>
      <c r="B1166" s="408" t="s">
        <v>1575</v>
      </c>
      <c r="C1166" s="438" t="s">
        <v>1577</v>
      </c>
      <c r="D1166" s="438"/>
      <c r="E1166" s="438"/>
      <c r="F1166" s="438"/>
      <c r="G1166" s="438"/>
      <c r="H1166" s="438"/>
      <c r="I1166" s="438"/>
      <c r="J1166" s="412" t="s">
        <v>78</v>
      </c>
      <c r="K1166" s="404">
        <v>120.36</v>
      </c>
      <c r="L1166" s="404">
        <v>28.57</v>
      </c>
      <c r="M1166" s="404">
        <v>1233.51</v>
      </c>
      <c r="N1166" s="404">
        <v>762.75</v>
      </c>
      <c r="O1166" s="404">
        <v>39.94</v>
      </c>
      <c r="P1166" s="439">
        <v>4165.37</v>
      </c>
      <c r="Q1166" s="404">
        <v>394.6</v>
      </c>
      <c r="R1166" s="404"/>
      <c r="S1166" s="439"/>
      <c r="T1166" s="404"/>
      <c r="U1166" s="404"/>
      <c r="V1166" s="404"/>
      <c r="W1166" s="404">
        <v>4622.29</v>
      </c>
      <c r="X1166" s="404">
        <v>4586.62</v>
      </c>
      <c r="Y1166" s="404">
        <v>4738.92</v>
      </c>
      <c r="Z1166" s="404">
        <v>0</v>
      </c>
      <c r="AA1166" s="404">
        <v>4738.92</v>
      </c>
      <c r="AB1166" s="406">
        <v>1</v>
      </c>
      <c r="AC1166" s="406">
        <v>1</v>
      </c>
      <c r="AD1166" s="404">
        <v>1</v>
      </c>
      <c r="AE1166" s="404">
        <v>1</v>
      </c>
      <c r="AF1166" s="404">
        <v>1233.51</v>
      </c>
      <c r="AG1166" s="404"/>
      <c r="AH1166" s="404"/>
      <c r="AI1166" s="406"/>
      <c r="AJ1166" s="406"/>
    </row>
    <row r="1167" spans="1:36" s="9" customFormat="1" ht="12.75" x14ac:dyDescent="0.2">
      <c r="A1167" s="408"/>
      <c r="B1167" s="408"/>
      <c r="C1167" s="438"/>
      <c r="D1167" s="438"/>
      <c r="E1167" s="438"/>
      <c r="F1167" s="438"/>
      <c r="G1167" s="438"/>
      <c r="H1167" s="438"/>
      <c r="I1167" s="438"/>
      <c r="J1167" s="411" t="s">
        <v>1617</v>
      </c>
      <c r="K1167" s="404">
        <v>1144.48</v>
      </c>
      <c r="L1167" s="404">
        <v>16.12</v>
      </c>
      <c r="M1167" s="404">
        <v>109.84</v>
      </c>
      <c r="N1167" s="404">
        <v>811.14</v>
      </c>
      <c r="O1167" s="404">
        <v>35.14</v>
      </c>
      <c r="P1167" s="439"/>
      <c r="Q1167" s="404"/>
      <c r="R1167" s="404"/>
      <c r="S1167" s="439"/>
      <c r="T1167" s="404">
        <v>4559.97</v>
      </c>
      <c r="U1167" s="404">
        <v>-6.08</v>
      </c>
      <c r="V1167" s="404"/>
      <c r="W1167" s="404"/>
      <c r="X1167" s="404">
        <v>4622.29</v>
      </c>
      <c r="Y1167" s="404"/>
      <c r="Z1167" s="404"/>
      <c r="AA1167" s="404">
        <v>4775.7700000000004</v>
      </c>
      <c r="AB1167" s="406">
        <v>1</v>
      </c>
      <c r="AC1167" s="406">
        <v>1</v>
      </c>
      <c r="AD1167" s="404">
        <v>3.4409999999999998</v>
      </c>
      <c r="AE1167" s="404">
        <v>3.0280800000000001</v>
      </c>
      <c r="AF1167" s="404">
        <v>109.84</v>
      </c>
      <c r="AG1167" s="404"/>
      <c r="AH1167" s="404"/>
      <c r="AI1167" s="406"/>
      <c r="AJ1167" s="406"/>
    </row>
    <row r="1168" spans="1:36" s="9" customFormat="1" ht="12.75" x14ac:dyDescent="0.2">
      <c r="A1168" s="407">
        <v>260</v>
      </c>
      <c r="B1168" s="408" t="s">
        <v>1575</v>
      </c>
      <c r="C1168" s="438" t="s">
        <v>1578</v>
      </c>
      <c r="D1168" s="438"/>
      <c r="E1168" s="438"/>
      <c r="F1168" s="438"/>
      <c r="G1168" s="438"/>
      <c r="H1168" s="438"/>
      <c r="I1168" s="438"/>
      <c r="J1168" s="412" t="s">
        <v>82</v>
      </c>
      <c r="K1168" s="404">
        <v>5.3</v>
      </c>
      <c r="L1168" s="404">
        <v>2.2400000000000002</v>
      </c>
      <c r="M1168" s="404">
        <v>306.88</v>
      </c>
      <c r="N1168" s="404">
        <v>33.04</v>
      </c>
      <c r="O1168" s="404">
        <v>1.73</v>
      </c>
      <c r="P1168" s="439">
        <v>456.2</v>
      </c>
      <c r="Q1168" s="404">
        <v>17.100000000000001</v>
      </c>
      <c r="R1168" s="404"/>
      <c r="S1168" s="439"/>
      <c r="T1168" s="404"/>
      <c r="U1168" s="404"/>
      <c r="V1168" s="404"/>
      <c r="W1168" s="404">
        <v>480.14</v>
      </c>
      <c r="X1168" s="404">
        <v>478.6</v>
      </c>
      <c r="Y1168" s="404">
        <v>494.49</v>
      </c>
      <c r="Z1168" s="404">
        <v>0</v>
      </c>
      <c r="AA1168" s="404">
        <v>494.49</v>
      </c>
      <c r="AB1168" s="406">
        <v>1</v>
      </c>
      <c r="AC1168" s="406">
        <v>1</v>
      </c>
      <c r="AD1168" s="404">
        <v>1</v>
      </c>
      <c r="AE1168" s="404">
        <v>1</v>
      </c>
      <c r="AF1168" s="404">
        <v>306.88</v>
      </c>
      <c r="AG1168" s="404"/>
      <c r="AH1168" s="404"/>
      <c r="AI1168" s="406"/>
      <c r="AJ1168" s="406"/>
    </row>
    <row r="1169" spans="1:36" s="9" customFormat="1" ht="12.75" x14ac:dyDescent="0.2">
      <c r="A1169" s="408"/>
      <c r="B1169" s="408"/>
      <c r="C1169" s="438"/>
      <c r="D1169" s="438"/>
      <c r="E1169" s="438"/>
      <c r="F1169" s="438"/>
      <c r="G1169" s="438"/>
      <c r="H1169" s="438"/>
      <c r="I1169" s="438"/>
      <c r="J1169" s="411" t="s">
        <v>1618</v>
      </c>
      <c r="K1169" s="404">
        <v>49.02</v>
      </c>
      <c r="L1169" s="404">
        <v>1.26</v>
      </c>
      <c r="M1169" s="404">
        <v>26.63</v>
      </c>
      <c r="N1169" s="404">
        <v>35.14</v>
      </c>
      <c r="O1169" s="404">
        <v>1.52</v>
      </c>
      <c r="P1169" s="439"/>
      <c r="Q1169" s="404"/>
      <c r="R1169" s="404"/>
      <c r="S1169" s="439"/>
      <c r="T1169" s="404">
        <v>473.3</v>
      </c>
      <c r="U1169" s="404">
        <v>-0.26</v>
      </c>
      <c r="V1169" s="404"/>
      <c r="W1169" s="404"/>
      <c r="X1169" s="404">
        <v>480.14</v>
      </c>
      <c r="Y1169" s="404"/>
      <c r="Z1169" s="404"/>
      <c r="AA1169" s="404">
        <v>496.08</v>
      </c>
      <c r="AB1169" s="406">
        <v>1</v>
      </c>
      <c r="AC1169" s="406">
        <v>1</v>
      </c>
      <c r="AD1169" s="404">
        <v>3.4409999999999998</v>
      </c>
      <c r="AE1169" s="404">
        <v>3.0280800000000001</v>
      </c>
      <c r="AF1169" s="404">
        <v>26.63</v>
      </c>
      <c r="AG1169" s="404"/>
      <c r="AH1169" s="404"/>
      <c r="AI1169" s="406"/>
      <c r="AJ1169" s="406"/>
    </row>
    <row r="1170" spans="1:36" s="9" customFormat="1" ht="12.75" x14ac:dyDescent="0.2">
      <c r="A1170" s="407">
        <v>261</v>
      </c>
      <c r="B1170" s="408" t="s">
        <v>1575</v>
      </c>
      <c r="C1170" s="438" t="s">
        <v>1579</v>
      </c>
      <c r="D1170" s="438"/>
      <c r="E1170" s="438"/>
      <c r="F1170" s="438"/>
      <c r="G1170" s="438"/>
      <c r="H1170" s="438"/>
      <c r="I1170" s="438"/>
      <c r="J1170" s="412" t="s">
        <v>78</v>
      </c>
      <c r="K1170" s="404">
        <v>12.67</v>
      </c>
      <c r="L1170" s="404">
        <v>5.24</v>
      </c>
      <c r="M1170" s="404">
        <v>1055.74</v>
      </c>
      <c r="N1170" s="404">
        <v>83.69</v>
      </c>
      <c r="O1170" s="404">
        <v>4.38</v>
      </c>
      <c r="P1170" s="439">
        <v>1426.68</v>
      </c>
      <c r="Q1170" s="404">
        <v>43.3</v>
      </c>
      <c r="R1170" s="404"/>
      <c r="S1170" s="439"/>
      <c r="T1170" s="404"/>
      <c r="U1170" s="404"/>
      <c r="V1170" s="404"/>
      <c r="W1170" s="404">
        <v>1491.36</v>
      </c>
      <c r="X1170" s="404">
        <v>1487.44</v>
      </c>
      <c r="Y1170" s="404">
        <v>1536.83</v>
      </c>
      <c r="Z1170" s="404">
        <v>0</v>
      </c>
      <c r="AA1170" s="404">
        <v>1536.83</v>
      </c>
      <c r="AB1170" s="406">
        <v>1</v>
      </c>
      <c r="AC1170" s="406">
        <v>1</v>
      </c>
      <c r="AD1170" s="404">
        <v>1</v>
      </c>
      <c r="AE1170" s="404">
        <v>1</v>
      </c>
      <c r="AF1170" s="404">
        <v>1055.74</v>
      </c>
      <c r="AG1170" s="404"/>
      <c r="AH1170" s="404"/>
      <c r="AI1170" s="406"/>
      <c r="AJ1170" s="406"/>
    </row>
    <row r="1171" spans="1:36" s="9" customFormat="1" ht="12.75" x14ac:dyDescent="0.2">
      <c r="A1171" s="408"/>
      <c r="B1171" s="408"/>
      <c r="C1171" s="438"/>
      <c r="D1171" s="438"/>
      <c r="E1171" s="438"/>
      <c r="F1171" s="438"/>
      <c r="G1171" s="438"/>
      <c r="H1171" s="438"/>
      <c r="I1171" s="438"/>
      <c r="J1171" s="411" t="s">
        <v>1619</v>
      </c>
      <c r="K1171" s="404">
        <v>124.38</v>
      </c>
      <c r="L1171" s="404">
        <v>2.96</v>
      </c>
      <c r="M1171" s="404">
        <v>60.39</v>
      </c>
      <c r="N1171" s="404">
        <v>89</v>
      </c>
      <c r="O1171" s="404">
        <v>3.86</v>
      </c>
      <c r="P1171" s="439"/>
      <c r="Q1171" s="404"/>
      <c r="R1171" s="404"/>
      <c r="S1171" s="439"/>
      <c r="T1171" s="404">
        <v>1469.98</v>
      </c>
      <c r="U1171" s="404">
        <v>-0.67</v>
      </c>
      <c r="V1171" s="404"/>
      <c r="W1171" s="404"/>
      <c r="X1171" s="404">
        <v>1491.36</v>
      </c>
      <c r="Y1171" s="404"/>
      <c r="Z1171" s="404"/>
      <c r="AA1171" s="404">
        <v>1540.8799999999999</v>
      </c>
      <c r="AB1171" s="406">
        <v>1</v>
      </c>
      <c r="AC1171" s="406">
        <v>1</v>
      </c>
      <c r="AD1171" s="404">
        <v>3.4409999999999998</v>
      </c>
      <c r="AE1171" s="404">
        <v>3.0280800000000001</v>
      </c>
      <c r="AF1171" s="404">
        <v>60.39</v>
      </c>
      <c r="AG1171" s="404"/>
      <c r="AH1171" s="404"/>
      <c r="AI1171" s="406"/>
      <c r="AJ1171" s="406"/>
    </row>
    <row r="1172" spans="1:36" s="9" customFormat="1" ht="12.75" x14ac:dyDescent="0.2">
      <c r="A1172" s="407">
        <v>262</v>
      </c>
      <c r="B1172" s="408" t="s">
        <v>1575</v>
      </c>
      <c r="C1172" s="438" t="s">
        <v>1580</v>
      </c>
      <c r="D1172" s="438"/>
      <c r="E1172" s="438"/>
      <c r="F1172" s="438"/>
      <c r="G1172" s="438"/>
      <c r="H1172" s="438"/>
      <c r="I1172" s="438"/>
      <c r="J1172" s="412" t="s">
        <v>1581</v>
      </c>
      <c r="K1172" s="404">
        <v>8.69</v>
      </c>
      <c r="L1172" s="404">
        <v>5.28</v>
      </c>
      <c r="M1172" s="404">
        <v>35.049999999999997</v>
      </c>
      <c r="N1172" s="404">
        <v>52.02</v>
      </c>
      <c r="O1172" s="404">
        <v>2.72</v>
      </c>
      <c r="P1172" s="439">
        <v>234.74</v>
      </c>
      <c r="Q1172" s="404">
        <v>26.91</v>
      </c>
      <c r="R1172" s="404"/>
      <c r="S1172" s="439"/>
      <c r="T1172" s="404"/>
      <c r="U1172" s="404"/>
      <c r="V1172" s="404"/>
      <c r="W1172" s="404">
        <v>265.16000000000003</v>
      </c>
      <c r="X1172" s="404">
        <v>262.73</v>
      </c>
      <c r="Y1172" s="404">
        <v>271.45</v>
      </c>
      <c r="Z1172" s="404">
        <v>0</v>
      </c>
      <c r="AA1172" s="404">
        <v>271.45</v>
      </c>
      <c r="AB1172" s="406">
        <v>1</v>
      </c>
      <c r="AC1172" s="406">
        <v>1</v>
      </c>
      <c r="AD1172" s="404">
        <v>1</v>
      </c>
      <c r="AE1172" s="404">
        <v>1</v>
      </c>
      <c r="AF1172" s="404">
        <v>35.049999999999997</v>
      </c>
      <c r="AG1172" s="404"/>
      <c r="AH1172" s="404"/>
      <c r="AI1172" s="406"/>
      <c r="AJ1172" s="406"/>
    </row>
    <row r="1173" spans="1:36" s="9" customFormat="1" ht="12.75" x14ac:dyDescent="0.2">
      <c r="A1173" s="408"/>
      <c r="B1173" s="408"/>
      <c r="C1173" s="438"/>
      <c r="D1173" s="438"/>
      <c r="E1173" s="438"/>
      <c r="F1173" s="438"/>
      <c r="G1173" s="438"/>
      <c r="H1173" s="438"/>
      <c r="I1173" s="438"/>
      <c r="J1173" s="411" t="s">
        <v>1620</v>
      </c>
      <c r="K1173" s="404">
        <v>79.16</v>
      </c>
      <c r="L1173" s="404"/>
      <c r="M1173" s="404">
        <v>2.78</v>
      </c>
      <c r="N1173" s="404">
        <v>55.33</v>
      </c>
      <c r="O1173" s="404">
        <v>2.4</v>
      </c>
      <c r="P1173" s="439"/>
      <c r="Q1173" s="404"/>
      <c r="R1173" s="404"/>
      <c r="S1173" s="439"/>
      <c r="T1173" s="404">
        <v>261.65000000000003</v>
      </c>
      <c r="U1173" s="404">
        <v>-0.41</v>
      </c>
      <c r="V1173" s="404"/>
      <c r="W1173" s="404"/>
      <c r="X1173" s="404">
        <v>265.16000000000003</v>
      </c>
      <c r="Y1173" s="404"/>
      <c r="Z1173" s="404"/>
      <c r="AA1173" s="404">
        <v>273.95999999999998</v>
      </c>
      <c r="AB1173" s="406">
        <v>1</v>
      </c>
      <c r="AC1173" s="406">
        <v>1</v>
      </c>
      <c r="AD1173" s="404">
        <v>3.4409999999999998</v>
      </c>
      <c r="AE1173" s="404">
        <v>3.0280800000000001</v>
      </c>
      <c r="AF1173" s="404">
        <v>2.78</v>
      </c>
      <c r="AG1173" s="404"/>
      <c r="AH1173" s="404"/>
      <c r="AI1173" s="406"/>
      <c r="AJ1173" s="406"/>
    </row>
    <row r="1174" spans="1:36" s="9" customFormat="1" ht="12.75" x14ac:dyDescent="0.2">
      <c r="A1174" s="407">
        <v>263</v>
      </c>
      <c r="B1174" s="408" t="s">
        <v>1575</v>
      </c>
      <c r="C1174" s="438" t="s">
        <v>1582</v>
      </c>
      <c r="D1174" s="438"/>
      <c r="E1174" s="438"/>
      <c r="F1174" s="438"/>
      <c r="G1174" s="438"/>
      <c r="H1174" s="438"/>
      <c r="I1174" s="438"/>
      <c r="J1174" s="412" t="s">
        <v>82</v>
      </c>
      <c r="K1174" s="404">
        <v>10.119999999999999</v>
      </c>
      <c r="L1174" s="404"/>
      <c r="M1174" s="404">
        <v>405.77</v>
      </c>
      <c r="N1174" s="404">
        <v>56.06</v>
      </c>
      <c r="O1174" s="404">
        <v>2.94</v>
      </c>
      <c r="P1174" s="439">
        <v>644.55999999999995</v>
      </c>
      <c r="Q1174" s="404">
        <v>29</v>
      </c>
      <c r="R1174" s="404"/>
      <c r="S1174" s="439"/>
      <c r="T1174" s="404"/>
      <c r="U1174" s="404"/>
      <c r="V1174" s="404"/>
      <c r="W1174" s="404">
        <v>683.21</v>
      </c>
      <c r="X1174" s="404">
        <v>680.59</v>
      </c>
      <c r="Y1174" s="404">
        <v>703.19</v>
      </c>
      <c r="Z1174" s="404">
        <v>0</v>
      </c>
      <c r="AA1174" s="404">
        <v>703.19</v>
      </c>
      <c r="AB1174" s="406">
        <v>1</v>
      </c>
      <c r="AC1174" s="406">
        <v>1</v>
      </c>
      <c r="AD1174" s="404">
        <v>1</v>
      </c>
      <c r="AE1174" s="404">
        <v>1</v>
      </c>
      <c r="AF1174" s="404">
        <v>405.77</v>
      </c>
      <c r="AG1174" s="404"/>
      <c r="AH1174" s="404"/>
      <c r="AI1174" s="406"/>
      <c r="AJ1174" s="406"/>
    </row>
    <row r="1175" spans="1:36" s="9" customFormat="1" ht="12.75" x14ac:dyDescent="0.2">
      <c r="A1175" s="408"/>
      <c r="B1175" s="408"/>
      <c r="C1175" s="438"/>
      <c r="D1175" s="438"/>
      <c r="E1175" s="438"/>
      <c r="F1175" s="438"/>
      <c r="G1175" s="438"/>
      <c r="H1175" s="438"/>
      <c r="I1175" s="438"/>
      <c r="J1175" s="411" t="s">
        <v>1621</v>
      </c>
      <c r="K1175" s="404">
        <v>85.3</v>
      </c>
      <c r="L1175" s="404"/>
      <c r="M1175" s="404">
        <v>32.29</v>
      </c>
      <c r="N1175" s="404">
        <v>59.62</v>
      </c>
      <c r="O1175" s="404">
        <v>2.58</v>
      </c>
      <c r="P1175" s="439"/>
      <c r="Q1175" s="404"/>
      <c r="R1175" s="404"/>
      <c r="S1175" s="439"/>
      <c r="T1175" s="404">
        <v>673.56</v>
      </c>
      <c r="U1175" s="404">
        <v>-0.45</v>
      </c>
      <c r="V1175" s="404"/>
      <c r="W1175" s="404"/>
      <c r="X1175" s="404">
        <v>683.21</v>
      </c>
      <c r="Y1175" s="404"/>
      <c r="Z1175" s="404"/>
      <c r="AA1175" s="404">
        <v>705.90000000000009</v>
      </c>
      <c r="AB1175" s="406">
        <v>1</v>
      </c>
      <c r="AC1175" s="406">
        <v>1</v>
      </c>
      <c r="AD1175" s="404">
        <v>3.4409999999999998</v>
      </c>
      <c r="AE1175" s="404">
        <v>3.0280800000000001</v>
      </c>
      <c r="AF1175" s="404">
        <v>32.29</v>
      </c>
      <c r="AG1175" s="404"/>
      <c r="AH1175" s="404"/>
      <c r="AI1175" s="406"/>
      <c r="AJ1175" s="406"/>
    </row>
    <row r="1176" spans="1:36" s="9" customFormat="1" ht="12.75" x14ac:dyDescent="0.2">
      <c r="A1176" s="407">
        <v>264</v>
      </c>
      <c r="B1176" s="408" t="s">
        <v>1575</v>
      </c>
      <c r="C1176" s="438" t="s">
        <v>1583</v>
      </c>
      <c r="D1176" s="438"/>
      <c r="E1176" s="438"/>
      <c r="F1176" s="438"/>
      <c r="G1176" s="438"/>
      <c r="H1176" s="438"/>
      <c r="I1176" s="438"/>
      <c r="J1176" s="412" t="s">
        <v>82</v>
      </c>
      <c r="K1176" s="404">
        <v>65.75</v>
      </c>
      <c r="L1176" s="404">
        <v>10.89</v>
      </c>
      <c r="M1176" s="404">
        <v>5207.0200000000004</v>
      </c>
      <c r="N1176" s="404">
        <v>364.11</v>
      </c>
      <c r="O1176" s="404">
        <v>19.059999999999999</v>
      </c>
      <c r="P1176" s="439">
        <v>6857.43</v>
      </c>
      <c r="Q1176" s="404">
        <v>188.37</v>
      </c>
      <c r="R1176" s="404"/>
      <c r="S1176" s="439"/>
      <c r="T1176" s="404"/>
      <c r="U1176" s="404"/>
      <c r="V1176" s="404"/>
      <c r="W1176" s="404">
        <v>7148.59</v>
      </c>
      <c r="X1176" s="404">
        <v>7131.56</v>
      </c>
      <c r="Y1176" s="404">
        <v>7368.37</v>
      </c>
      <c r="Z1176" s="404">
        <v>0</v>
      </c>
      <c r="AA1176" s="404">
        <v>7368.37</v>
      </c>
      <c r="AB1176" s="406">
        <v>1</v>
      </c>
      <c r="AC1176" s="406">
        <v>1</v>
      </c>
      <c r="AD1176" s="404">
        <v>1</v>
      </c>
      <c r="AE1176" s="404">
        <v>1</v>
      </c>
      <c r="AF1176" s="404">
        <v>5207.0200000000004</v>
      </c>
      <c r="AG1176" s="404"/>
      <c r="AH1176" s="404"/>
      <c r="AI1176" s="406"/>
      <c r="AJ1176" s="406"/>
    </row>
    <row r="1177" spans="1:36" s="9" customFormat="1" ht="12.75" x14ac:dyDescent="0.2">
      <c r="A1177" s="408"/>
      <c r="B1177" s="408"/>
      <c r="C1177" s="438"/>
      <c r="D1177" s="438"/>
      <c r="E1177" s="438"/>
      <c r="F1177" s="438"/>
      <c r="G1177" s="438"/>
      <c r="H1177" s="438"/>
      <c r="I1177" s="438"/>
      <c r="J1177" s="411" t="s">
        <v>1622</v>
      </c>
      <c r="K1177" s="404">
        <v>552.98</v>
      </c>
      <c r="L1177" s="404">
        <v>1.05</v>
      </c>
      <c r="M1177" s="404">
        <v>299.38</v>
      </c>
      <c r="N1177" s="404">
        <v>387.21</v>
      </c>
      <c r="O1177" s="404">
        <v>16.78</v>
      </c>
      <c r="P1177" s="439"/>
      <c r="Q1177" s="404"/>
      <c r="R1177" s="404"/>
      <c r="S1177" s="439"/>
      <c r="T1177" s="404">
        <v>7045.8</v>
      </c>
      <c r="U1177" s="404">
        <v>-2.9</v>
      </c>
      <c r="V1177" s="404"/>
      <c r="W1177" s="404"/>
      <c r="X1177" s="404">
        <v>7148.59</v>
      </c>
      <c r="Y1177" s="404"/>
      <c r="Z1177" s="404"/>
      <c r="AA1177" s="404">
        <v>7385.97</v>
      </c>
      <c r="AB1177" s="406">
        <v>1</v>
      </c>
      <c r="AC1177" s="406">
        <v>1</v>
      </c>
      <c r="AD1177" s="404">
        <v>3.4409999999999998</v>
      </c>
      <c r="AE1177" s="404">
        <v>3.0280800000000001</v>
      </c>
      <c r="AF1177" s="404">
        <v>299.38</v>
      </c>
      <c r="AG1177" s="404"/>
      <c r="AH1177" s="404"/>
      <c r="AI1177" s="406"/>
      <c r="AJ1177" s="406"/>
    </row>
    <row r="1178" spans="1:36" s="9" customFormat="1" ht="12.75" x14ac:dyDescent="0.2">
      <c r="A1178" s="440" t="s">
        <v>1585</v>
      </c>
      <c r="B1178" s="440"/>
      <c r="C1178" s="441" t="s">
        <v>1586</v>
      </c>
      <c r="D1178" s="441"/>
      <c r="E1178" s="441"/>
      <c r="F1178" s="441"/>
      <c r="G1178" s="441"/>
      <c r="H1178" s="441"/>
      <c r="I1178" s="441"/>
      <c r="J1178" s="409"/>
      <c r="K1178" s="413">
        <v>0</v>
      </c>
      <c r="L1178" s="413">
        <v>0</v>
      </c>
      <c r="M1178" s="413">
        <v>9920.36</v>
      </c>
      <c r="N1178" s="413">
        <v>0</v>
      </c>
      <c r="O1178" s="413">
        <v>0</v>
      </c>
      <c r="P1178" s="413">
        <v>10708.04</v>
      </c>
      <c r="Q1178" s="413">
        <v>0</v>
      </c>
      <c r="R1178" s="413">
        <v>0</v>
      </c>
      <c r="S1178" s="413">
        <v>0</v>
      </c>
      <c r="T1178" s="413">
        <v>0</v>
      </c>
      <c r="U1178" s="413">
        <v>0</v>
      </c>
      <c r="V1178" s="413">
        <v>0</v>
      </c>
      <c r="W1178" s="413">
        <v>10868.66</v>
      </c>
      <c r="X1178" s="410">
        <v>10868.66</v>
      </c>
      <c r="Y1178" s="410">
        <v>11229.56</v>
      </c>
      <c r="Z1178" s="410">
        <v>0</v>
      </c>
      <c r="AA1178" s="405">
        <v>11229.56</v>
      </c>
      <c r="AB1178" s="405"/>
      <c r="AC1178" s="405"/>
      <c r="AD1178" s="413"/>
      <c r="AE1178" s="413"/>
      <c r="AF1178" s="413">
        <v>9920.36</v>
      </c>
      <c r="AG1178" s="413">
        <v>0</v>
      </c>
      <c r="AH1178" s="413">
        <v>0</v>
      </c>
      <c r="AI1178" s="405"/>
      <c r="AJ1178" s="405"/>
    </row>
    <row r="1179" spans="1:36" s="9" customFormat="1" ht="12.75" x14ac:dyDescent="0.2">
      <c r="A1179" s="440"/>
      <c r="B1179" s="440"/>
      <c r="C1179" s="441"/>
      <c r="D1179" s="441"/>
      <c r="E1179" s="441"/>
      <c r="F1179" s="441"/>
      <c r="G1179" s="441"/>
      <c r="H1179" s="441"/>
      <c r="I1179" s="441"/>
      <c r="J1179" s="409"/>
      <c r="K1179" s="413">
        <v>0</v>
      </c>
      <c r="L1179" s="413">
        <v>0</v>
      </c>
      <c r="M1179" s="413">
        <v>787.68000000000006</v>
      </c>
      <c r="N1179" s="413">
        <v>0</v>
      </c>
      <c r="O1179" s="413">
        <v>0</v>
      </c>
      <c r="P1179" s="413"/>
      <c r="Q1179" s="413">
        <v>0</v>
      </c>
      <c r="R1179" s="413">
        <v>0</v>
      </c>
      <c r="S1179" s="413"/>
      <c r="T1179" s="413">
        <v>10708.04</v>
      </c>
      <c r="U1179" s="413">
        <v>0</v>
      </c>
      <c r="V1179" s="413">
        <v>0</v>
      </c>
      <c r="W1179" s="413">
        <v>0</v>
      </c>
      <c r="X1179" s="410">
        <v>10868.66</v>
      </c>
      <c r="Y1179" s="410">
        <v>0</v>
      </c>
      <c r="Z1179" s="410">
        <v>0</v>
      </c>
      <c r="AA1179" s="405">
        <v>11229.56</v>
      </c>
      <c r="AB1179" s="405"/>
      <c r="AC1179" s="405"/>
      <c r="AD1179" s="413"/>
      <c r="AE1179" s="413"/>
      <c r="AF1179" s="413">
        <v>787.68000000000006</v>
      </c>
      <c r="AG1179" s="413">
        <v>0</v>
      </c>
      <c r="AH1179" s="413">
        <v>0</v>
      </c>
      <c r="AI1179" s="405"/>
      <c r="AJ1179" s="405"/>
    </row>
    <row r="1180" spans="1:36" s="9" customFormat="1" ht="12.75" x14ac:dyDescent="0.2">
      <c r="A1180" s="407">
        <v>319</v>
      </c>
      <c r="B1180" s="408" t="s">
        <v>621</v>
      </c>
      <c r="C1180" s="438" t="s">
        <v>1587</v>
      </c>
      <c r="D1180" s="438"/>
      <c r="E1180" s="438"/>
      <c r="F1180" s="438"/>
      <c r="G1180" s="438"/>
      <c r="H1180" s="438"/>
      <c r="I1180" s="438"/>
      <c r="J1180" s="412" t="s">
        <v>169</v>
      </c>
      <c r="K1180" s="404"/>
      <c r="L1180" s="404"/>
      <c r="M1180" s="404">
        <v>-1168.68</v>
      </c>
      <c r="N1180" s="404"/>
      <c r="O1180" s="404"/>
      <c r="P1180" s="439">
        <v>-1261.47</v>
      </c>
      <c r="Q1180" s="404"/>
      <c r="R1180" s="404"/>
      <c r="S1180" s="439"/>
      <c r="T1180" s="404"/>
      <c r="U1180" s="404"/>
      <c r="V1180" s="404"/>
      <c r="W1180" s="404">
        <v>-1280.3900000000001</v>
      </c>
      <c r="X1180" s="404">
        <v>-1280.3900000000001</v>
      </c>
      <c r="Y1180" s="404">
        <v>-1322.91</v>
      </c>
      <c r="Z1180" s="404">
        <v>0</v>
      </c>
      <c r="AA1180" s="404">
        <v>-1322.91</v>
      </c>
      <c r="AB1180" s="406">
        <v>1</v>
      </c>
      <c r="AC1180" s="406">
        <v>1</v>
      </c>
      <c r="AD1180" s="404">
        <v>1</v>
      </c>
      <c r="AE1180" s="404">
        <v>1</v>
      </c>
      <c r="AF1180" s="404">
        <v>-1168.68</v>
      </c>
      <c r="AG1180" s="404"/>
      <c r="AH1180" s="404"/>
      <c r="AI1180" s="406"/>
      <c r="AJ1180" s="406"/>
    </row>
    <row r="1181" spans="1:36" s="9" customFormat="1" ht="12.75" x14ac:dyDescent="0.2">
      <c r="A1181" s="408"/>
      <c r="B1181" s="408"/>
      <c r="C1181" s="438"/>
      <c r="D1181" s="438"/>
      <c r="E1181" s="438"/>
      <c r="F1181" s="438"/>
      <c r="G1181" s="438"/>
      <c r="H1181" s="438"/>
      <c r="I1181" s="438"/>
      <c r="J1181" s="411" t="s">
        <v>284</v>
      </c>
      <c r="K1181" s="404"/>
      <c r="L1181" s="404"/>
      <c r="M1181" s="404">
        <v>-92.79</v>
      </c>
      <c r="N1181" s="404"/>
      <c r="O1181" s="404"/>
      <c r="P1181" s="439"/>
      <c r="Q1181" s="404"/>
      <c r="R1181" s="404"/>
      <c r="S1181" s="439"/>
      <c r="T1181" s="404">
        <v>-1261.47</v>
      </c>
      <c r="U1181" s="404"/>
      <c r="V1181" s="404"/>
      <c r="W1181" s="404"/>
      <c r="X1181" s="404">
        <v>-1280.3900000000001</v>
      </c>
      <c r="Y1181" s="404"/>
      <c r="Z1181" s="404"/>
      <c r="AA1181" s="404">
        <v>-1322.91</v>
      </c>
      <c r="AB1181" s="406">
        <v>1</v>
      </c>
      <c r="AC1181" s="406">
        <v>1</v>
      </c>
      <c r="AD1181" s="404">
        <v>3.4409999999999998</v>
      </c>
      <c r="AE1181" s="404">
        <v>3.0280800000000001</v>
      </c>
      <c r="AF1181" s="404">
        <v>-92.79</v>
      </c>
      <c r="AG1181" s="404"/>
      <c r="AH1181" s="404"/>
      <c r="AI1181" s="406"/>
      <c r="AJ1181" s="406"/>
    </row>
    <row r="1182" spans="1:36" s="9" customFormat="1" ht="12.75" x14ac:dyDescent="0.2">
      <c r="A1182" s="407">
        <v>320</v>
      </c>
      <c r="B1182" s="408" t="s">
        <v>621</v>
      </c>
      <c r="C1182" s="438" t="s">
        <v>1588</v>
      </c>
      <c r="D1182" s="438"/>
      <c r="E1182" s="438"/>
      <c r="F1182" s="438"/>
      <c r="G1182" s="438"/>
      <c r="H1182" s="438"/>
      <c r="I1182" s="438"/>
      <c r="J1182" s="412" t="s">
        <v>169</v>
      </c>
      <c r="K1182" s="404"/>
      <c r="L1182" s="404"/>
      <c r="M1182" s="404">
        <v>11089.04</v>
      </c>
      <c r="N1182" s="404"/>
      <c r="O1182" s="404"/>
      <c r="P1182" s="439">
        <v>11969.51</v>
      </c>
      <c r="Q1182" s="404"/>
      <c r="R1182" s="404"/>
      <c r="S1182" s="439"/>
      <c r="T1182" s="404"/>
      <c r="U1182" s="404"/>
      <c r="V1182" s="404"/>
      <c r="W1182" s="404">
        <v>12149.05</v>
      </c>
      <c r="X1182" s="404">
        <v>12149.05</v>
      </c>
      <c r="Y1182" s="404">
        <v>12552.47</v>
      </c>
      <c r="Z1182" s="404">
        <v>0</v>
      </c>
      <c r="AA1182" s="404">
        <v>12552.47</v>
      </c>
      <c r="AB1182" s="406">
        <v>1</v>
      </c>
      <c r="AC1182" s="406">
        <v>1</v>
      </c>
      <c r="AD1182" s="404">
        <v>1</v>
      </c>
      <c r="AE1182" s="404">
        <v>1</v>
      </c>
      <c r="AF1182" s="404">
        <v>11089.04</v>
      </c>
      <c r="AG1182" s="404"/>
      <c r="AH1182" s="404"/>
      <c r="AI1182" s="406"/>
      <c r="AJ1182" s="406"/>
    </row>
    <row r="1183" spans="1:36" s="9" customFormat="1" ht="12.75" x14ac:dyDescent="0.2">
      <c r="A1183" s="408"/>
      <c r="B1183" s="408"/>
      <c r="C1183" s="438"/>
      <c r="D1183" s="438"/>
      <c r="E1183" s="438"/>
      <c r="F1183" s="438"/>
      <c r="G1183" s="438"/>
      <c r="H1183" s="438"/>
      <c r="I1183" s="438"/>
      <c r="J1183" s="411" t="s">
        <v>237</v>
      </c>
      <c r="K1183" s="404"/>
      <c r="L1183" s="404"/>
      <c r="M1183" s="404">
        <v>880.47</v>
      </c>
      <c r="N1183" s="404"/>
      <c r="O1183" s="404"/>
      <c r="P1183" s="439"/>
      <c r="Q1183" s="404"/>
      <c r="R1183" s="404"/>
      <c r="S1183" s="439"/>
      <c r="T1183" s="404">
        <v>11969.51</v>
      </c>
      <c r="U1183" s="404"/>
      <c r="V1183" s="404"/>
      <c r="W1183" s="404"/>
      <c r="X1183" s="404">
        <v>12149.05</v>
      </c>
      <c r="Y1183" s="404"/>
      <c r="Z1183" s="404"/>
      <c r="AA1183" s="404">
        <v>12552.47</v>
      </c>
      <c r="AB1183" s="406">
        <v>1</v>
      </c>
      <c r="AC1183" s="406">
        <v>1</v>
      </c>
      <c r="AD1183" s="404">
        <v>3.4409999999999998</v>
      </c>
      <c r="AE1183" s="404">
        <v>3.0280800000000001</v>
      </c>
      <c r="AF1183" s="404">
        <v>880.47</v>
      </c>
      <c r="AG1183" s="404"/>
      <c r="AH1183" s="404"/>
      <c r="AI1183" s="406"/>
      <c r="AJ1183" s="406"/>
    </row>
    <row r="1184" spans="1:36" s="9" customFormat="1" ht="12.75" x14ac:dyDescent="0.2">
      <c r="A1184" s="440" t="s">
        <v>1589</v>
      </c>
      <c r="B1184" s="440"/>
      <c r="C1184" s="441" t="s">
        <v>1590</v>
      </c>
      <c r="D1184" s="441"/>
      <c r="E1184" s="441"/>
      <c r="F1184" s="441"/>
      <c r="G1184" s="441"/>
      <c r="H1184" s="441"/>
      <c r="I1184" s="441"/>
      <c r="J1184" s="409"/>
      <c r="K1184" s="413">
        <v>55.480000000000004</v>
      </c>
      <c r="L1184" s="413">
        <v>0</v>
      </c>
      <c r="M1184" s="413">
        <v>0</v>
      </c>
      <c r="N1184" s="413">
        <v>414.40000000000003</v>
      </c>
      <c r="O1184" s="413">
        <v>0</v>
      </c>
      <c r="P1184" s="413">
        <v>1578.83</v>
      </c>
      <c r="Q1184" s="413">
        <v>341.65999999999997</v>
      </c>
      <c r="R1184" s="413">
        <v>0</v>
      </c>
      <c r="S1184" s="413">
        <v>0</v>
      </c>
      <c r="T1184" s="413">
        <v>0</v>
      </c>
      <c r="U1184" s="413">
        <v>0</v>
      </c>
      <c r="V1184" s="413">
        <v>0</v>
      </c>
      <c r="W1184" s="413">
        <v>1949.3000000000002</v>
      </c>
      <c r="X1184" s="410">
        <v>1949.3000000000002</v>
      </c>
      <c r="Y1184" s="410">
        <v>2014.03</v>
      </c>
      <c r="Z1184" s="410">
        <v>0</v>
      </c>
      <c r="AA1184" s="405">
        <v>2014.03</v>
      </c>
      <c r="AB1184" s="405"/>
      <c r="AC1184" s="405"/>
      <c r="AD1184" s="413"/>
      <c r="AE1184" s="413"/>
      <c r="AF1184" s="413">
        <v>0</v>
      </c>
      <c r="AG1184" s="413">
        <v>0</v>
      </c>
      <c r="AH1184" s="413">
        <v>0</v>
      </c>
      <c r="AI1184" s="405"/>
      <c r="AJ1184" s="405"/>
    </row>
    <row r="1185" spans="1:36" s="9" customFormat="1" ht="12.75" x14ac:dyDescent="0.2">
      <c r="A1185" s="440"/>
      <c r="B1185" s="440"/>
      <c r="C1185" s="441"/>
      <c r="D1185" s="441"/>
      <c r="E1185" s="441"/>
      <c r="F1185" s="441"/>
      <c r="G1185" s="441"/>
      <c r="H1185" s="441"/>
      <c r="I1185" s="441"/>
      <c r="J1185" s="409"/>
      <c r="K1185" s="413">
        <v>1004.86</v>
      </c>
      <c r="L1185" s="413">
        <v>0</v>
      </c>
      <c r="M1185" s="413">
        <v>0</v>
      </c>
      <c r="N1185" s="413">
        <v>159.57</v>
      </c>
      <c r="O1185" s="413">
        <v>0</v>
      </c>
      <c r="P1185" s="413"/>
      <c r="Q1185" s="413">
        <v>0</v>
      </c>
      <c r="R1185" s="413">
        <v>0</v>
      </c>
      <c r="S1185" s="413"/>
      <c r="T1185" s="413">
        <v>1920.4899999999998</v>
      </c>
      <c r="U1185" s="413">
        <v>0</v>
      </c>
      <c r="V1185" s="413">
        <v>0</v>
      </c>
      <c r="W1185" s="413">
        <v>0</v>
      </c>
      <c r="X1185" s="410">
        <v>1949.3000000000002</v>
      </c>
      <c r="Y1185" s="410">
        <v>0</v>
      </c>
      <c r="Z1185" s="410">
        <v>0</v>
      </c>
      <c r="AA1185" s="405">
        <v>2014.03</v>
      </c>
      <c r="AB1185" s="405"/>
      <c r="AC1185" s="405"/>
      <c r="AD1185" s="413"/>
      <c r="AE1185" s="413"/>
      <c r="AF1185" s="413">
        <v>0</v>
      </c>
      <c r="AG1185" s="413">
        <v>0</v>
      </c>
      <c r="AH1185" s="413">
        <v>0</v>
      </c>
      <c r="AI1185" s="405"/>
      <c r="AJ1185" s="405"/>
    </row>
    <row r="1186" spans="1:36" s="9" customFormat="1" ht="12.75" x14ac:dyDescent="0.2">
      <c r="A1186" s="407">
        <v>584</v>
      </c>
      <c r="B1186" s="408" t="s">
        <v>604</v>
      </c>
      <c r="C1186" s="438" t="s">
        <v>1591</v>
      </c>
      <c r="D1186" s="438"/>
      <c r="E1186" s="438"/>
      <c r="F1186" s="438"/>
      <c r="G1186" s="438"/>
      <c r="H1186" s="438"/>
      <c r="I1186" s="438"/>
      <c r="J1186" s="412" t="s">
        <v>606</v>
      </c>
      <c r="K1186" s="404">
        <v>52.42</v>
      </c>
      <c r="L1186" s="404"/>
      <c r="M1186" s="404"/>
      <c r="N1186" s="404">
        <v>396.72</v>
      </c>
      <c r="O1186" s="404"/>
      <c r="P1186" s="439">
        <v>1511.47</v>
      </c>
      <c r="Q1186" s="404">
        <v>327.08</v>
      </c>
      <c r="R1186" s="404"/>
      <c r="S1186" s="439"/>
      <c r="T1186" s="404"/>
      <c r="U1186" s="404"/>
      <c r="V1186" s="404"/>
      <c r="W1186" s="404">
        <v>1866.13</v>
      </c>
      <c r="X1186" s="404">
        <v>1866.13</v>
      </c>
      <c r="Y1186" s="404">
        <v>1928.1</v>
      </c>
      <c r="Z1186" s="404">
        <v>0</v>
      </c>
      <c r="AA1186" s="404">
        <v>1928.1</v>
      </c>
      <c r="AB1186" s="406">
        <v>1</v>
      </c>
      <c r="AC1186" s="406"/>
      <c r="AD1186" s="404"/>
      <c r="AE1186" s="404"/>
      <c r="AF1186" s="404"/>
      <c r="AG1186" s="404"/>
      <c r="AH1186" s="404"/>
      <c r="AI1186" s="406"/>
      <c r="AJ1186" s="406"/>
    </row>
    <row r="1187" spans="1:36" s="9" customFormat="1" ht="12.75" x14ac:dyDescent="0.2">
      <c r="A1187" s="408"/>
      <c r="B1187" s="408"/>
      <c r="C1187" s="438"/>
      <c r="D1187" s="438"/>
      <c r="E1187" s="438"/>
      <c r="F1187" s="438"/>
      <c r="G1187" s="438"/>
      <c r="H1187" s="438"/>
      <c r="I1187" s="438"/>
      <c r="J1187" s="411" t="s">
        <v>103</v>
      </c>
      <c r="K1187" s="404">
        <v>961.99</v>
      </c>
      <c r="L1187" s="404"/>
      <c r="M1187" s="404"/>
      <c r="N1187" s="404">
        <v>152.76</v>
      </c>
      <c r="O1187" s="404"/>
      <c r="P1187" s="439"/>
      <c r="Q1187" s="404"/>
      <c r="R1187" s="404"/>
      <c r="S1187" s="439"/>
      <c r="T1187" s="404">
        <v>1838.55</v>
      </c>
      <c r="U1187" s="404"/>
      <c r="V1187" s="404"/>
      <c r="W1187" s="404"/>
      <c r="X1187" s="404">
        <v>1866.13</v>
      </c>
      <c r="Y1187" s="404"/>
      <c r="Z1187" s="404"/>
      <c r="AA1187" s="404">
        <v>1928.1</v>
      </c>
      <c r="AB1187" s="406">
        <v>1</v>
      </c>
      <c r="AC1187" s="406">
        <v>1</v>
      </c>
      <c r="AD1187" s="404"/>
      <c r="AE1187" s="404"/>
      <c r="AF1187" s="404"/>
      <c r="AG1187" s="404"/>
      <c r="AH1187" s="404"/>
      <c r="AI1187" s="406"/>
      <c r="AJ1187" s="406"/>
    </row>
    <row r="1188" spans="1:36" s="9" customFormat="1" ht="12.75" x14ac:dyDescent="0.2">
      <c r="A1188" s="407">
        <v>585</v>
      </c>
      <c r="B1188" s="408" t="s">
        <v>604</v>
      </c>
      <c r="C1188" s="438" t="s">
        <v>1592</v>
      </c>
      <c r="D1188" s="438"/>
      <c r="E1188" s="438"/>
      <c r="F1188" s="438"/>
      <c r="G1188" s="438"/>
      <c r="H1188" s="438"/>
      <c r="I1188" s="438"/>
      <c r="J1188" s="414" t="s">
        <v>1593</v>
      </c>
      <c r="K1188" s="404">
        <v>3.06</v>
      </c>
      <c r="L1188" s="404"/>
      <c r="M1188" s="404"/>
      <c r="N1188" s="404">
        <v>17.68</v>
      </c>
      <c r="O1188" s="404"/>
      <c r="P1188" s="439">
        <v>67.36</v>
      </c>
      <c r="Q1188" s="404">
        <v>14.58</v>
      </c>
      <c r="R1188" s="404"/>
      <c r="S1188" s="439"/>
      <c r="T1188" s="404"/>
      <c r="U1188" s="404"/>
      <c r="V1188" s="404"/>
      <c r="W1188" s="404">
        <v>83.17</v>
      </c>
      <c r="X1188" s="404">
        <v>83.17</v>
      </c>
      <c r="Y1188" s="404">
        <v>85.93</v>
      </c>
      <c r="Z1188" s="404">
        <v>0</v>
      </c>
      <c r="AA1188" s="404">
        <v>85.93</v>
      </c>
      <c r="AB1188" s="406">
        <v>1</v>
      </c>
      <c r="AC1188" s="406"/>
      <c r="AD1188" s="404"/>
      <c r="AE1188" s="404"/>
      <c r="AF1188" s="404"/>
      <c r="AG1188" s="404"/>
      <c r="AH1188" s="404"/>
      <c r="AI1188" s="406"/>
      <c r="AJ1188" s="406"/>
    </row>
    <row r="1189" spans="1:36" s="9" customFormat="1" ht="12.75" x14ac:dyDescent="0.2">
      <c r="A1189" s="408"/>
      <c r="B1189" s="408"/>
      <c r="C1189" s="438"/>
      <c r="D1189" s="438"/>
      <c r="E1189" s="438"/>
      <c r="F1189" s="438"/>
      <c r="G1189" s="438"/>
      <c r="H1189" s="438"/>
      <c r="I1189" s="438"/>
      <c r="J1189" s="411" t="s">
        <v>170</v>
      </c>
      <c r="K1189" s="404">
        <v>42.87</v>
      </c>
      <c r="L1189" s="404"/>
      <c r="M1189" s="404"/>
      <c r="N1189" s="404">
        <v>6.81</v>
      </c>
      <c r="O1189" s="404"/>
      <c r="P1189" s="439"/>
      <c r="Q1189" s="404"/>
      <c r="R1189" s="404"/>
      <c r="S1189" s="439"/>
      <c r="T1189" s="404">
        <v>81.94</v>
      </c>
      <c r="U1189" s="404"/>
      <c r="V1189" s="404"/>
      <c r="W1189" s="404"/>
      <c r="X1189" s="404">
        <v>83.17</v>
      </c>
      <c r="Y1189" s="404"/>
      <c r="Z1189" s="404"/>
      <c r="AA1189" s="404">
        <v>85.93</v>
      </c>
      <c r="AB1189" s="406">
        <v>1</v>
      </c>
      <c r="AC1189" s="406">
        <v>1</v>
      </c>
      <c r="AD1189" s="404"/>
      <c r="AE1189" s="404"/>
      <c r="AF1189" s="404"/>
      <c r="AG1189" s="404"/>
      <c r="AH1189" s="404"/>
      <c r="AI1189" s="406"/>
      <c r="AJ1189" s="406"/>
    </row>
    <row r="1190" spans="1:36" s="9" customFormat="1" ht="12.75" x14ac:dyDescent="0.2">
      <c r="A1190" s="440" t="s">
        <v>1594</v>
      </c>
      <c r="B1190" s="440"/>
      <c r="C1190" s="441" t="s">
        <v>1595</v>
      </c>
      <c r="D1190" s="441"/>
      <c r="E1190" s="441"/>
      <c r="F1190" s="441"/>
      <c r="G1190" s="441"/>
      <c r="H1190" s="441"/>
      <c r="I1190" s="441"/>
      <c r="J1190" s="409"/>
      <c r="K1190" s="413">
        <v>42.06</v>
      </c>
      <c r="L1190" s="413">
        <v>0</v>
      </c>
      <c r="M1190" s="413">
        <v>0</v>
      </c>
      <c r="N1190" s="413">
        <v>248.22000000000003</v>
      </c>
      <c r="O1190" s="413">
        <v>0</v>
      </c>
      <c r="P1190" s="413">
        <v>945.71999999999991</v>
      </c>
      <c r="Q1190" s="413">
        <v>204.65</v>
      </c>
      <c r="R1190" s="413">
        <v>0</v>
      </c>
      <c r="S1190" s="413">
        <v>0</v>
      </c>
      <c r="T1190" s="413">
        <v>0</v>
      </c>
      <c r="U1190" s="413">
        <v>0</v>
      </c>
      <c r="V1190" s="413">
        <v>0</v>
      </c>
      <c r="W1190" s="413">
        <v>1167.6400000000001</v>
      </c>
      <c r="X1190" s="410">
        <v>1167.6400000000001</v>
      </c>
      <c r="Y1190" s="410">
        <v>1206.42</v>
      </c>
      <c r="Z1190" s="410">
        <v>0</v>
      </c>
      <c r="AA1190" s="405">
        <v>1206.42</v>
      </c>
      <c r="AB1190" s="405"/>
      <c r="AC1190" s="405"/>
      <c r="AD1190" s="413"/>
      <c r="AE1190" s="413"/>
      <c r="AF1190" s="413">
        <v>0</v>
      </c>
      <c r="AG1190" s="413">
        <v>0</v>
      </c>
      <c r="AH1190" s="413">
        <v>0</v>
      </c>
      <c r="AI1190" s="405"/>
      <c r="AJ1190" s="405"/>
    </row>
    <row r="1191" spans="1:36" s="9" customFormat="1" ht="12.75" x14ac:dyDescent="0.2">
      <c r="A1191" s="440"/>
      <c r="B1191" s="440"/>
      <c r="C1191" s="441"/>
      <c r="D1191" s="441"/>
      <c r="E1191" s="441"/>
      <c r="F1191" s="441"/>
      <c r="G1191" s="441"/>
      <c r="H1191" s="441"/>
      <c r="I1191" s="441"/>
      <c r="J1191" s="409"/>
      <c r="K1191" s="413">
        <v>601.91</v>
      </c>
      <c r="L1191" s="413">
        <v>0</v>
      </c>
      <c r="M1191" s="413">
        <v>0</v>
      </c>
      <c r="N1191" s="413">
        <v>95.59</v>
      </c>
      <c r="O1191" s="413">
        <v>0</v>
      </c>
      <c r="P1191" s="413"/>
      <c r="Q1191" s="413">
        <v>0</v>
      </c>
      <c r="R1191" s="413">
        <v>0</v>
      </c>
      <c r="S1191" s="413"/>
      <c r="T1191" s="413">
        <v>1150.3699999999999</v>
      </c>
      <c r="U1191" s="413">
        <v>0</v>
      </c>
      <c r="V1191" s="413">
        <v>0</v>
      </c>
      <c r="W1191" s="413">
        <v>0</v>
      </c>
      <c r="X1191" s="410">
        <v>1167.6400000000001</v>
      </c>
      <c r="Y1191" s="410">
        <v>0</v>
      </c>
      <c r="Z1191" s="410">
        <v>0</v>
      </c>
      <c r="AA1191" s="405">
        <v>1206.42</v>
      </c>
      <c r="AB1191" s="405"/>
      <c r="AC1191" s="405"/>
      <c r="AD1191" s="413"/>
      <c r="AE1191" s="413"/>
      <c r="AF1191" s="413">
        <v>0</v>
      </c>
      <c r="AG1191" s="413">
        <v>0</v>
      </c>
      <c r="AH1191" s="413">
        <v>0</v>
      </c>
      <c r="AI1191" s="405"/>
      <c r="AJ1191" s="405"/>
    </row>
    <row r="1192" spans="1:36" s="9" customFormat="1" ht="12.75" x14ac:dyDescent="0.2">
      <c r="A1192" s="407">
        <v>586</v>
      </c>
      <c r="B1192" s="408" t="s">
        <v>604</v>
      </c>
      <c r="C1192" s="438" t="s">
        <v>1591</v>
      </c>
      <c r="D1192" s="438"/>
      <c r="E1192" s="438"/>
      <c r="F1192" s="438"/>
      <c r="G1192" s="438"/>
      <c r="H1192" s="438"/>
      <c r="I1192" s="438"/>
      <c r="J1192" s="412" t="s">
        <v>1596</v>
      </c>
      <c r="K1192" s="404">
        <v>3.8</v>
      </c>
      <c r="L1192" s="404"/>
      <c r="M1192" s="404"/>
      <c r="N1192" s="404">
        <v>21.94</v>
      </c>
      <c r="O1192" s="404"/>
      <c r="P1192" s="439">
        <v>83.59</v>
      </c>
      <c r="Q1192" s="404">
        <v>18.09</v>
      </c>
      <c r="R1192" s="404"/>
      <c r="S1192" s="439"/>
      <c r="T1192" s="404"/>
      <c r="U1192" s="404"/>
      <c r="V1192" s="404"/>
      <c r="W1192" s="404">
        <v>103.21</v>
      </c>
      <c r="X1192" s="404">
        <v>103.21</v>
      </c>
      <c r="Y1192" s="404">
        <v>106.64</v>
      </c>
      <c r="Z1192" s="404">
        <v>0</v>
      </c>
      <c r="AA1192" s="404">
        <v>106.64</v>
      </c>
      <c r="AB1192" s="406">
        <v>1</v>
      </c>
      <c r="AC1192" s="406"/>
      <c r="AD1192" s="404"/>
      <c r="AE1192" s="404"/>
      <c r="AF1192" s="404"/>
      <c r="AG1192" s="404"/>
      <c r="AH1192" s="404"/>
      <c r="AI1192" s="406"/>
      <c r="AJ1192" s="406"/>
    </row>
    <row r="1193" spans="1:36" s="9" customFormat="1" ht="12.75" x14ac:dyDescent="0.2">
      <c r="A1193" s="408"/>
      <c r="B1193" s="408"/>
      <c r="C1193" s="438"/>
      <c r="D1193" s="438"/>
      <c r="E1193" s="438"/>
      <c r="F1193" s="438"/>
      <c r="G1193" s="438"/>
      <c r="H1193" s="438"/>
      <c r="I1193" s="438"/>
      <c r="J1193" s="411" t="s">
        <v>1206</v>
      </c>
      <c r="K1193" s="404">
        <v>53.2</v>
      </c>
      <c r="L1193" s="404"/>
      <c r="M1193" s="404"/>
      <c r="N1193" s="404">
        <v>8.4499999999999993</v>
      </c>
      <c r="O1193" s="404"/>
      <c r="P1193" s="439"/>
      <c r="Q1193" s="404"/>
      <c r="R1193" s="404"/>
      <c r="S1193" s="439"/>
      <c r="T1193" s="404">
        <v>101.68</v>
      </c>
      <c r="U1193" s="404"/>
      <c r="V1193" s="404"/>
      <c r="W1193" s="404"/>
      <c r="X1193" s="404">
        <v>103.21</v>
      </c>
      <c r="Y1193" s="404"/>
      <c r="Z1193" s="404"/>
      <c r="AA1193" s="404">
        <v>106.64</v>
      </c>
      <c r="AB1193" s="406">
        <v>1</v>
      </c>
      <c r="AC1193" s="406">
        <v>1</v>
      </c>
      <c r="AD1193" s="404"/>
      <c r="AE1193" s="404"/>
      <c r="AF1193" s="404"/>
      <c r="AG1193" s="404"/>
      <c r="AH1193" s="404"/>
      <c r="AI1193" s="406"/>
      <c r="AJ1193" s="406"/>
    </row>
    <row r="1194" spans="1:36" s="9" customFormat="1" ht="12.75" x14ac:dyDescent="0.2">
      <c r="A1194" s="407">
        <v>587</v>
      </c>
      <c r="B1194" s="408" t="s">
        <v>604</v>
      </c>
      <c r="C1194" s="438" t="s">
        <v>1597</v>
      </c>
      <c r="D1194" s="438"/>
      <c r="E1194" s="438"/>
      <c r="F1194" s="438"/>
      <c r="G1194" s="438"/>
      <c r="H1194" s="438"/>
      <c r="I1194" s="438"/>
      <c r="J1194" s="412" t="s">
        <v>1598</v>
      </c>
      <c r="K1194" s="404">
        <v>5.08</v>
      </c>
      <c r="L1194" s="404"/>
      <c r="M1194" s="404"/>
      <c r="N1194" s="404">
        <v>29.36</v>
      </c>
      <c r="O1194" s="404"/>
      <c r="P1194" s="439">
        <v>111.87</v>
      </c>
      <c r="Q1194" s="404">
        <v>24.21</v>
      </c>
      <c r="R1194" s="404"/>
      <c r="S1194" s="439"/>
      <c r="T1194" s="404"/>
      <c r="U1194" s="404"/>
      <c r="V1194" s="404"/>
      <c r="W1194" s="404">
        <v>138.12</v>
      </c>
      <c r="X1194" s="404">
        <v>138.12</v>
      </c>
      <c r="Y1194" s="404">
        <v>142.71</v>
      </c>
      <c r="Z1194" s="404">
        <v>0</v>
      </c>
      <c r="AA1194" s="404">
        <v>142.71</v>
      </c>
      <c r="AB1194" s="406">
        <v>1</v>
      </c>
      <c r="AC1194" s="406"/>
      <c r="AD1194" s="404"/>
      <c r="AE1194" s="404"/>
      <c r="AF1194" s="404"/>
      <c r="AG1194" s="404"/>
      <c r="AH1194" s="404"/>
      <c r="AI1194" s="406"/>
      <c r="AJ1194" s="406"/>
    </row>
    <row r="1195" spans="1:36" s="9" customFormat="1" ht="12.75" x14ac:dyDescent="0.2">
      <c r="A1195" s="408"/>
      <c r="B1195" s="408"/>
      <c r="C1195" s="438"/>
      <c r="D1195" s="438"/>
      <c r="E1195" s="438"/>
      <c r="F1195" s="438"/>
      <c r="G1195" s="438"/>
      <c r="H1195" s="438"/>
      <c r="I1195" s="438"/>
      <c r="J1195" s="411" t="s">
        <v>1623</v>
      </c>
      <c r="K1195" s="404">
        <v>71.2</v>
      </c>
      <c r="L1195" s="404"/>
      <c r="M1195" s="404"/>
      <c r="N1195" s="404">
        <v>11.31</v>
      </c>
      <c r="O1195" s="404"/>
      <c r="P1195" s="439"/>
      <c r="Q1195" s="404"/>
      <c r="R1195" s="404"/>
      <c r="S1195" s="439"/>
      <c r="T1195" s="404">
        <v>136.08000000000001</v>
      </c>
      <c r="U1195" s="404"/>
      <c r="V1195" s="404"/>
      <c r="W1195" s="404"/>
      <c r="X1195" s="404">
        <v>138.12</v>
      </c>
      <c r="Y1195" s="404"/>
      <c r="Z1195" s="404"/>
      <c r="AA1195" s="404">
        <v>142.71</v>
      </c>
      <c r="AB1195" s="406">
        <v>1</v>
      </c>
      <c r="AC1195" s="406">
        <v>1</v>
      </c>
      <c r="AD1195" s="404"/>
      <c r="AE1195" s="404"/>
      <c r="AF1195" s="404"/>
      <c r="AG1195" s="404"/>
      <c r="AH1195" s="404"/>
      <c r="AI1195" s="406"/>
      <c r="AJ1195" s="406"/>
    </row>
    <row r="1196" spans="1:36" s="9" customFormat="1" ht="12.75" x14ac:dyDescent="0.2">
      <c r="A1196" s="407">
        <v>588</v>
      </c>
      <c r="B1196" s="408" t="s">
        <v>604</v>
      </c>
      <c r="C1196" s="438" t="s">
        <v>1599</v>
      </c>
      <c r="D1196" s="438"/>
      <c r="E1196" s="438"/>
      <c r="F1196" s="438"/>
      <c r="G1196" s="438"/>
      <c r="H1196" s="438"/>
      <c r="I1196" s="438"/>
      <c r="J1196" s="414" t="s">
        <v>1600</v>
      </c>
      <c r="K1196" s="404">
        <v>1.02</v>
      </c>
      <c r="L1196" s="404"/>
      <c r="M1196" s="404"/>
      <c r="N1196" s="404">
        <v>5.89</v>
      </c>
      <c r="O1196" s="404"/>
      <c r="P1196" s="439">
        <v>22.45</v>
      </c>
      <c r="Q1196" s="404">
        <v>4.8600000000000003</v>
      </c>
      <c r="R1196" s="404"/>
      <c r="S1196" s="439"/>
      <c r="T1196" s="404"/>
      <c r="U1196" s="404"/>
      <c r="V1196" s="404"/>
      <c r="W1196" s="404">
        <v>27.72</v>
      </c>
      <c r="X1196" s="404">
        <v>27.72</v>
      </c>
      <c r="Y1196" s="404">
        <v>28.64</v>
      </c>
      <c r="Z1196" s="404">
        <v>0</v>
      </c>
      <c r="AA1196" s="404">
        <v>28.64</v>
      </c>
      <c r="AB1196" s="406">
        <v>1</v>
      </c>
      <c r="AC1196" s="406"/>
      <c r="AD1196" s="404"/>
      <c r="AE1196" s="404"/>
      <c r="AF1196" s="404"/>
      <c r="AG1196" s="404"/>
      <c r="AH1196" s="404"/>
      <c r="AI1196" s="406"/>
      <c r="AJ1196" s="406"/>
    </row>
    <row r="1197" spans="1:36" s="9" customFormat="1" ht="12.75" x14ac:dyDescent="0.2">
      <c r="A1197" s="408"/>
      <c r="B1197" s="408"/>
      <c r="C1197" s="438"/>
      <c r="D1197" s="438"/>
      <c r="E1197" s="438"/>
      <c r="F1197" s="438"/>
      <c r="G1197" s="438"/>
      <c r="H1197" s="438"/>
      <c r="I1197" s="438"/>
      <c r="J1197" s="411" t="s">
        <v>103</v>
      </c>
      <c r="K1197" s="404">
        <v>14.29</v>
      </c>
      <c r="L1197" s="404"/>
      <c r="M1197" s="404"/>
      <c r="N1197" s="404">
        <v>2.27</v>
      </c>
      <c r="O1197" s="404"/>
      <c r="P1197" s="439"/>
      <c r="Q1197" s="404"/>
      <c r="R1197" s="404"/>
      <c r="S1197" s="439"/>
      <c r="T1197" s="404">
        <v>27.31</v>
      </c>
      <c r="U1197" s="404"/>
      <c r="V1197" s="404"/>
      <c r="W1197" s="404"/>
      <c r="X1197" s="404">
        <v>27.72</v>
      </c>
      <c r="Y1197" s="404"/>
      <c r="Z1197" s="404"/>
      <c r="AA1197" s="404">
        <v>28.64</v>
      </c>
      <c r="AB1197" s="406">
        <v>1</v>
      </c>
      <c r="AC1197" s="406">
        <v>1</v>
      </c>
      <c r="AD1197" s="404"/>
      <c r="AE1197" s="404"/>
      <c r="AF1197" s="404"/>
      <c r="AG1197" s="404"/>
      <c r="AH1197" s="404"/>
      <c r="AI1197" s="406"/>
      <c r="AJ1197" s="406"/>
    </row>
    <row r="1198" spans="1:36" s="9" customFormat="1" ht="12.75" x14ac:dyDescent="0.2">
      <c r="A1198" s="407">
        <v>589</v>
      </c>
      <c r="B1198" s="408" t="s">
        <v>604</v>
      </c>
      <c r="C1198" s="438" t="s">
        <v>1601</v>
      </c>
      <c r="D1198" s="438"/>
      <c r="E1198" s="438"/>
      <c r="F1198" s="438"/>
      <c r="G1198" s="438"/>
      <c r="H1198" s="438"/>
      <c r="I1198" s="438"/>
      <c r="J1198" s="414" t="s">
        <v>1602</v>
      </c>
      <c r="K1198" s="404">
        <v>9.4499999999999993</v>
      </c>
      <c r="L1198" s="404"/>
      <c r="M1198" s="404"/>
      <c r="N1198" s="404">
        <v>54.62</v>
      </c>
      <c r="O1198" s="404"/>
      <c r="P1198" s="439">
        <v>208.1</v>
      </c>
      <c r="Q1198" s="404">
        <v>45.03</v>
      </c>
      <c r="R1198" s="404"/>
      <c r="S1198" s="439"/>
      <c r="T1198" s="404"/>
      <c r="U1198" s="404"/>
      <c r="V1198" s="404"/>
      <c r="W1198" s="404">
        <v>256.93</v>
      </c>
      <c r="X1198" s="404">
        <v>256.93</v>
      </c>
      <c r="Y1198" s="404">
        <v>265.45999999999998</v>
      </c>
      <c r="Z1198" s="404">
        <v>0</v>
      </c>
      <c r="AA1198" s="404">
        <v>265.45999999999998</v>
      </c>
      <c r="AB1198" s="406">
        <v>1</v>
      </c>
      <c r="AC1198" s="406"/>
      <c r="AD1198" s="404"/>
      <c r="AE1198" s="404"/>
      <c r="AF1198" s="404"/>
      <c r="AG1198" s="404"/>
      <c r="AH1198" s="404"/>
      <c r="AI1198" s="406"/>
      <c r="AJ1198" s="406"/>
    </row>
    <row r="1199" spans="1:36" s="9" customFormat="1" ht="12.75" x14ac:dyDescent="0.2">
      <c r="A1199" s="408"/>
      <c r="B1199" s="408"/>
      <c r="C1199" s="438"/>
      <c r="D1199" s="438"/>
      <c r="E1199" s="438"/>
      <c r="F1199" s="438"/>
      <c r="G1199" s="438"/>
      <c r="H1199" s="438"/>
      <c r="I1199" s="438"/>
      <c r="J1199" s="411" t="s">
        <v>106</v>
      </c>
      <c r="K1199" s="404">
        <v>132.44999999999999</v>
      </c>
      <c r="L1199" s="404"/>
      <c r="M1199" s="404"/>
      <c r="N1199" s="404">
        <v>21.03</v>
      </c>
      <c r="O1199" s="404"/>
      <c r="P1199" s="439"/>
      <c r="Q1199" s="404"/>
      <c r="R1199" s="404"/>
      <c r="S1199" s="439"/>
      <c r="T1199" s="404">
        <v>253.13</v>
      </c>
      <c r="U1199" s="404"/>
      <c r="V1199" s="404"/>
      <c r="W1199" s="404"/>
      <c r="X1199" s="404">
        <v>256.93</v>
      </c>
      <c r="Y1199" s="404"/>
      <c r="Z1199" s="404"/>
      <c r="AA1199" s="404">
        <v>265.45999999999998</v>
      </c>
      <c r="AB1199" s="406">
        <v>1</v>
      </c>
      <c r="AC1199" s="406">
        <v>1</v>
      </c>
      <c r="AD1199" s="404"/>
      <c r="AE1199" s="404"/>
      <c r="AF1199" s="404"/>
      <c r="AG1199" s="404"/>
      <c r="AH1199" s="404"/>
      <c r="AI1199" s="406"/>
      <c r="AJ1199" s="406"/>
    </row>
    <row r="1200" spans="1:36" s="9" customFormat="1" ht="12.75" x14ac:dyDescent="0.2">
      <c r="A1200" s="407">
        <v>590</v>
      </c>
      <c r="B1200" s="408" t="s">
        <v>604</v>
      </c>
      <c r="C1200" s="438" t="s">
        <v>1603</v>
      </c>
      <c r="D1200" s="438"/>
      <c r="E1200" s="438"/>
      <c r="F1200" s="438"/>
      <c r="G1200" s="438"/>
      <c r="H1200" s="438"/>
      <c r="I1200" s="438"/>
      <c r="J1200" s="414" t="s">
        <v>1604</v>
      </c>
      <c r="K1200" s="404">
        <v>12.21</v>
      </c>
      <c r="L1200" s="404"/>
      <c r="M1200" s="404"/>
      <c r="N1200" s="404">
        <v>83.29</v>
      </c>
      <c r="O1200" s="404"/>
      <c r="P1200" s="439">
        <v>317.33</v>
      </c>
      <c r="Q1200" s="404">
        <v>68.67</v>
      </c>
      <c r="R1200" s="404"/>
      <c r="S1200" s="439"/>
      <c r="T1200" s="404"/>
      <c r="U1200" s="404"/>
      <c r="V1200" s="404"/>
      <c r="W1200" s="404">
        <v>391.79</v>
      </c>
      <c r="X1200" s="404">
        <v>391.79</v>
      </c>
      <c r="Y1200" s="404">
        <v>404.8</v>
      </c>
      <c r="Z1200" s="404">
        <v>0</v>
      </c>
      <c r="AA1200" s="404">
        <v>404.8</v>
      </c>
      <c r="AB1200" s="406">
        <v>1</v>
      </c>
      <c r="AC1200" s="406"/>
      <c r="AD1200" s="404"/>
      <c r="AE1200" s="404"/>
      <c r="AF1200" s="404"/>
      <c r="AG1200" s="404"/>
      <c r="AH1200" s="404"/>
      <c r="AI1200" s="406"/>
      <c r="AJ1200" s="406"/>
    </row>
    <row r="1201" spans="1:36" s="9" customFormat="1" ht="12.75" x14ac:dyDescent="0.2">
      <c r="A1201" s="408"/>
      <c r="B1201" s="408"/>
      <c r="C1201" s="438"/>
      <c r="D1201" s="438"/>
      <c r="E1201" s="438"/>
      <c r="F1201" s="438"/>
      <c r="G1201" s="438"/>
      <c r="H1201" s="438"/>
      <c r="I1201" s="438"/>
      <c r="J1201" s="411" t="s">
        <v>103</v>
      </c>
      <c r="K1201" s="404">
        <v>201.97</v>
      </c>
      <c r="L1201" s="404"/>
      <c r="M1201" s="404"/>
      <c r="N1201" s="404">
        <v>32.07</v>
      </c>
      <c r="O1201" s="404"/>
      <c r="P1201" s="439"/>
      <c r="Q1201" s="404"/>
      <c r="R1201" s="404"/>
      <c r="S1201" s="439"/>
      <c r="T1201" s="404">
        <v>386</v>
      </c>
      <c r="U1201" s="404"/>
      <c r="V1201" s="404"/>
      <c r="W1201" s="404"/>
      <c r="X1201" s="404">
        <v>391.79</v>
      </c>
      <c r="Y1201" s="404"/>
      <c r="Z1201" s="404"/>
      <c r="AA1201" s="404">
        <v>404.8</v>
      </c>
      <c r="AB1201" s="406">
        <v>1</v>
      </c>
      <c r="AC1201" s="406">
        <v>1</v>
      </c>
      <c r="AD1201" s="404"/>
      <c r="AE1201" s="404"/>
      <c r="AF1201" s="404"/>
      <c r="AG1201" s="404"/>
      <c r="AH1201" s="404"/>
      <c r="AI1201" s="406"/>
      <c r="AJ1201" s="406"/>
    </row>
    <row r="1202" spans="1:36" s="9" customFormat="1" ht="12.75" x14ac:dyDescent="0.2">
      <c r="A1202" s="407">
        <v>591</v>
      </c>
      <c r="B1202" s="408" t="s">
        <v>604</v>
      </c>
      <c r="C1202" s="438" t="s">
        <v>1605</v>
      </c>
      <c r="D1202" s="438"/>
      <c r="E1202" s="438"/>
      <c r="F1202" s="438"/>
      <c r="G1202" s="438"/>
      <c r="H1202" s="438"/>
      <c r="I1202" s="438"/>
      <c r="J1202" s="412" t="s">
        <v>102</v>
      </c>
      <c r="K1202" s="404">
        <v>6.3</v>
      </c>
      <c r="L1202" s="404"/>
      <c r="M1202" s="404"/>
      <c r="N1202" s="404">
        <v>31.88</v>
      </c>
      <c r="O1202" s="404"/>
      <c r="P1202" s="439">
        <v>121.46</v>
      </c>
      <c r="Q1202" s="404">
        <v>26.28</v>
      </c>
      <c r="R1202" s="404"/>
      <c r="S1202" s="439"/>
      <c r="T1202" s="404"/>
      <c r="U1202" s="404"/>
      <c r="V1202" s="404"/>
      <c r="W1202" s="404">
        <v>149.96</v>
      </c>
      <c r="X1202" s="404">
        <v>149.96</v>
      </c>
      <c r="Y1202" s="404">
        <v>154.94</v>
      </c>
      <c r="Z1202" s="404">
        <v>0</v>
      </c>
      <c r="AA1202" s="404">
        <v>154.94</v>
      </c>
      <c r="AB1202" s="406">
        <v>1</v>
      </c>
      <c r="AC1202" s="406"/>
      <c r="AD1202" s="404"/>
      <c r="AE1202" s="404"/>
      <c r="AF1202" s="404"/>
      <c r="AG1202" s="404"/>
      <c r="AH1202" s="404"/>
      <c r="AI1202" s="406"/>
      <c r="AJ1202" s="406"/>
    </row>
    <row r="1203" spans="1:36" s="9" customFormat="1" ht="12.75" x14ac:dyDescent="0.2">
      <c r="A1203" s="408"/>
      <c r="B1203" s="408"/>
      <c r="C1203" s="438"/>
      <c r="D1203" s="438"/>
      <c r="E1203" s="438"/>
      <c r="F1203" s="438"/>
      <c r="G1203" s="438"/>
      <c r="H1203" s="438"/>
      <c r="I1203" s="438"/>
      <c r="J1203" s="411" t="s">
        <v>1196</v>
      </c>
      <c r="K1203" s="404">
        <v>77.3</v>
      </c>
      <c r="L1203" s="404"/>
      <c r="M1203" s="404"/>
      <c r="N1203" s="404">
        <v>12.28</v>
      </c>
      <c r="O1203" s="404"/>
      <c r="P1203" s="439"/>
      <c r="Q1203" s="404"/>
      <c r="R1203" s="404"/>
      <c r="S1203" s="439"/>
      <c r="T1203" s="404">
        <v>147.74</v>
      </c>
      <c r="U1203" s="404"/>
      <c r="V1203" s="404"/>
      <c r="W1203" s="404"/>
      <c r="X1203" s="404">
        <v>149.96</v>
      </c>
      <c r="Y1203" s="404"/>
      <c r="Z1203" s="404"/>
      <c r="AA1203" s="404">
        <v>154.94</v>
      </c>
      <c r="AB1203" s="406">
        <v>1</v>
      </c>
      <c r="AC1203" s="406">
        <v>1</v>
      </c>
      <c r="AD1203" s="404"/>
      <c r="AE1203" s="404"/>
      <c r="AF1203" s="404"/>
      <c r="AG1203" s="404"/>
      <c r="AH1203" s="404"/>
      <c r="AI1203" s="406"/>
      <c r="AJ1203" s="406"/>
    </row>
    <row r="1204" spans="1:36" s="9" customFormat="1" ht="12.75" x14ac:dyDescent="0.2">
      <c r="A1204" s="407">
        <v>592</v>
      </c>
      <c r="B1204" s="408" t="s">
        <v>604</v>
      </c>
      <c r="C1204" s="438" t="s">
        <v>1606</v>
      </c>
      <c r="D1204" s="438"/>
      <c r="E1204" s="438"/>
      <c r="F1204" s="438"/>
      <c r="G1204" s="438"/>
      <c r="H1204" s="438"/>
      <c r="I1204" s="438"/>
      <c r="J1204" s="412" t="s">
        <v>102</v>
      </c>
      <c r="K1204" s="404">
        <v>4.2</v>
      </c>
      <c r="L1204" s="404"/>
      <c r="M1204" s="404"/>
      <c r="N1204" s="404">
        <v>21.24</v>
      </c>
      <c r="O1204" s="404"/>
      <c r="P1204" s="439">
        <v>80.92</v>
      </c>
      <c r="Q1204" s="404">
        <v>17.510000000000002</v>
      </c>
      <c r="R1204" s="404"/>
      <c r="S1204" s="439"/>
      <c r="T1204" s="404"/>
      <c r="U1204" s="404"/>
      <c r="V1204" s="404"/>
      <c r="W1204" s="404">
        <v>99.91</v>
      </c>
      <c r="X1204" s="404">
        <v>99.91</v>
      </c>
      <c r="Y1204" s="404">
        <v>103.23</v>
      </c>
      <c r="Z1204" s="404">
        <v>0</v>
      </c>
      <c r="AA1204" s="404">
        <v>103.23</v>
      </c>
      <c r="AB1204" s="406">
        <v>1</v>
      </c>
      <c r="AC1204" s="406"/>
      <c r="AD1204" s="404"/>
      <c r="AE1204" s="404"/>
      <c r="AF1204" s="404"/>
      <c r="AG1204" s="404"/>
      <c r="AH1204" s="404"/>
      <c r="AI1204" s="406"/>
      <c r="AJ1204" s="406"/>
    </row>
    <row r="1205" spans="1:36" s="9" customFormat="1" ht="12.75" x14ac:dyDescent="0.2">
      <c r="A1205" s="408"/>
      <c r="B1205" s="408"/>
      <c r="C1205" s="438"/>
      <c r="D1205" s="438"/>
      <c r="E1205" s="438"/>
      <c r="F1205" s="438"/>
      <c r="G1205" s="438"/>
      <c r="H1205" s="438"/>
      <c r="I1205" s="438"/>
      <c r="J1205" s="411" t="s">
        <v>202</v>
      </c>
      <c r="K1205" s="404">
        <v>51.5</v>
      </c>
      <c r="L1205" s="404"/>
      <c r="M1205" s="404"/>
      <c r="N1205" s="404">
        <v>8.18</v>
      </c>
      <c r="O1205" s="404"/>
      <c r="P1205" s="439"/>
      <c r="Q1205" s="404"/>
      <c r="R1205" s="404"/>
      <c r="S1205" s="439"/>
      <c r="T1205" s="404">
        <v>98.43</v>
      </c>
      <c r="U1205" s="404"/>
      <c r="V1205" s="404"/>
      <c r="W1205" s="404"/>
      <c r="X1205" s="404">
        <v>99.91</v>
      </c>
      <c r="Y1205" s="404"/>
      <c r="Z1205" s="404"/>
      <c r="AA1205" s="404">
        <v>103.23</v>
      </c>
      <c r="AB1205" s="406">
        <v>1</v>
      </c>
      <c r="AC1205" s="406">
        <v>1</v>
      </c>
      <c r="AD1205" s="404"/>
      <c r="AE1205" s="404"/>
      <c r="AF1205" s="404"/>
      <c r="AG1205" s="404"/>
      <c r="AH1205" s="404"/>
      <c r="AI1205" s="406"/>
      <c r="AJ1205" s="406"/>
    </row>
    <row r="1206" spans="1:36" s="9" customFormat="1" ht="12.75" x14ac:dyDescent="0.2">
      <c r="A1206" s="440" t="s">
        <v>1607</v>
      </c>
      <c r="B1206" s="440"/>
      <c r="C1206" s="441" t="s">
        <v>1608</v>
      </c>
      <c r="D1206" s="441"/>
      <c r="E1206" s="441"/>
      <c r="F1206" s="441"/>
      <c r="G1206" s="441"/>
      <c r="H1206" s="441"/>
      <c r="I1206" s="441"/>
      <c r="J1206" s="409"/>
      <c r="K1206" s="413">
        <v>531.29</v>
      </c>
      <c r="L1206" s="413">
        <v>0</v>
      </c>
      <c r="M1206" s="413">
        <v>0</v>
      </c>
      <c r="N1206" s="413">
        <v>3828.1</v>
      </c>
      <c r="O1206" s="413">
        <v>0</v>
      </c>
      <c r="P1206" s="413">
        <v>14584.68</v>
      </c>
      <c r="Q1206" s="413">
        <v>3156.0600000000004</v>
      </c>
      <c r="R1206" s="413">
        <v>0</v>
      </c>
      <c r="S1206" s="413">
        <v>0</v>
      </c>
      <c r="T1206" s="413">
        <v>0</v>
      </c>
      <c r="U1206" s="413">
        <v>0</v>
      </c>
      <c r="V1206" s="413">
        <v>0</v>
      </c>
      <c r="W1206" s="413">
        <v>18006.849999999999</v>
      </c>
      <c r="X1206" s="410">
        <v>18006.849999999999</v>
      </c>
      <c r="Y1206" s="410">
        <v>18604.78</v>
      </c>
      <c r="Z1206" s="410">
        <v>0</v>
      </c>
      <c r="AA1206" s="405">
        <v>18604.78</v>
      </c>
      <c r="AB1206" s="405"/>
      <c r="AC1206" s="405"/>
      <c r="AD1206" s="413"/>
      <c r="AE1206" s="413"/>
      <c r="AF1206" s="413">
        <v>0</v>
      </c>
      <c r="AG1206" s="413">
        <v>0</v>
      </c>
      <c r="AH1206" s="413">
        <v>0</v>
      </c>
      <c r="AI1206" s="405"/>
      <c r="AJ1206" s="405"/>
    </row>
    <row r="1207" spans="1:36" s="9" customFormat="1" ht="12.75" x14ac:dyDescent="0.2">
      <c r="A1207" s="440"/>
      <c r="B1207" s="440"/>
      <c r="C1207" s="441"/>
      <c r="D1207" s="441"/>
      <c r="E1207" s="441"/>
      <c r="F1207" s="441"/>
      <c r="G1207" s="441"/>
      <c r="H1207" s="441"/>
      <c r="I1207" s="441"/>
      <c r="J1207" s="409"/>
      <c r="K1207" s="413">
        <v>9282.52</v>
      </c>
      <c r="L1207" s="413">
        <v>0</v>
      </c>
      <c r="M1207" s="413">
        <v>0</v>
      </c>
      <c r="N1207" s="413">
        <v>1474.06</v>
      </c>
      <c r="O1207" s="413">
        <v>0</v>
      </c>
      <c r="P1207" s="413"/>
      <c r="Q1207" s="413">
        <v>0</v>
      </c>
      <c r="R1207" s="413">
        <v>0</v>
      </c>
      <c r="S1207" s="413"/>
      <c r="T1207" s="413">
        <v>17740.739999999998</v>
      </c>
      <c r="U1207" s="413">
        <v>0</v>
      </c>
      <c r="V1207" s="413">
        <v>0</v>
      </c>
      <c r="W1207" s="413">
        <v>0</v>
      </c>
      <c r="X1207" s="410">
        <v>18006.849999999999</v>
      </c>
      <c r="Y1207" s="410">
        <v>0</v>
      </c>
      <c r="Z1207" s="410">
        <v>0</v>
      </c>
      <c r="AA1207" s="405">
        <v>18604.78</v>
      </c>
      <c r="AB1207" s="405"/>
      <c r="AC1207" s="405"/>
      <c r="AD1207" s="413"/>
      <c r="AE1207" s="413"/>
      <c r="AF1207" s="413">
        <v>0</v>
      </c>
      <c r="AG1207" s="413">
        <v>0</v>
      </c>
      <c r="AH1207" s="413">
        <v>0</v>
      </c>
      <c r="AI1207" s="405"/>
      <c r="AJ1207" s="405"/>
    </row>
    <row r="1208" spans="1:36" s="9" customFormat="1" ht="12.75" x14ac:dyDescent="0.2">
      <c r="A1208" s="407">
        <v>593</v>
      </c>
      <c r="B1208" s="408" t="s">
        <v>604</v>
      </c>
      <c r="C1208" s="438" t="s">
        <v>1591</v>
      </c>
      <c r="D1208" s="438"/>
      <c r="E1208" s="438"/>
      <c r="F1208" s="438"/>
      <c r="G1208" s="438"/>
      <c r="H1208" s="438"/>
      <c r="I1208" s="438"/>
      <c r="J1208" s="412" t="s">
        <v>606</v>
      </c>
      <c r="K1208" s="404">
        <v>75.569999999999993</v>
      </c>
      <c r="L1208" s="404"/>
      <c r="M1208" s="404"/>
      <c r="N1208" s="404">
        <v>571.92999999999995</v>
      </c>
      <c r="O1208" s="404"/>
      <c r="P1208" s="439">
        <v>2179</v>
      </c>
      <c r="Q1208" s="404">
        <v>471.53</v>
      </c>
      <c r="R1208" s="404"/>
      <c r="S1208" s="439"/>
      <c r="T1208" s="404"/>
      <c r="U1208" s="404"/>
      <c r="V1208" s="404"/>
      <c r="W1208" s="404">
        <v>2690.29</v>
      </c>
      <c r="X1208" s="404">
        <v>2690.29</v>
      </c>
      <c r="Y1208" s="404">
        <v>2779.62</v>
      </c>
      <c r="Z1208" s="404">
        <v>0</v>
      </c>
      <c r="AA1208" s="404">
        <v>2779.62</v>
      </c>
      <c r="AB1208" s="406">
        <v>1</v>
      </c>
      <c r="AC1208" s="406"/>
      <c r="AD1208" s="404"/>
      <c r="AE1208" s="404"/>
      <c r="AF1208" s="404"/>
      <c r="AG1208" s="404"/>
      <c r="AH1208" s="404"/>
      <c r="AI1208" s="406"/>
      <c r="AJ1208" s="406"/>
    </row>
    <row r="1209" spans="1:36" s="9" customFormat="1" ht="12.75" x14ac:dyDescent="0.2">
      <c r="A1209" s="408"/>
      <c r="B1209" s="408"/>
      <c r="C1209" s="438"/>
      <c r="D1209" s="438"/>
      <c r="E1209" s="438"/>
      <c r="F1209" s="438"/>
      <c r="G1209" s="438"/>
      <c r="H1209" s="438"/>
      <c r="I1209" s="438"/>
      <c r="J1209" s="411" t="s">
        <v>103</v>
      </c>
      <c r="K1209" s="404">
        <v>1386.84</v>
      </c>
      <c r="L1209" s="404"/>
      <c r="M1209" s="404"/>
      <c r="N1209" s="404">
        <v>220.23</v>
      </c>
      <c r="O1209" s="404"/>
      <c r="P1209" s="439"/>
      <c r="Q1209" s="404"/>
      <c r="R1209" s="404"/>
      <c r="S1209" s="439"/>
      <c r="T1209" s="404">
        <v>2650.5299999999997</v>
      </c>
      <c r="U1209" s="404"/>
      <c r="V1209" s="404"/>
      <c r="W1209" s="404"/>
      <c r="X1209" s="404">
        <v>2690.29</v>
      </c>
      <c r="Y1209" s="404"/>
      <c r="Z1209" s="404"/>
      <c r="AA1209" s="404">
        <v>2779.62</v>
      </c>
      <c r="AB1209" s="406">
        <v>1</v>
      </c>
      <c r="AC1209" s="406">
        <v>1</v>
      </c>
      <c r="AD1209" s="404"/>
      <c r="AE1209" s="404"/>
      <c r="AF1209" s="404"/>
      <c r="AG1209" s="404"/>
      <c r="AH1209" s="404"/>
      <c r="AI1209" s="406"/>
      <c r="AJ1209" s="406"/>
    </row>
    <row r="1210" spans="1:36" s="9" customFormat="1" ht="12.75" x14ac:dyDescent="0.2">
      <c r="A1210" s="407">
        <v>594</v>
      </c>
      <c r="B1210" s="408" t="s">
        <v>604</v>
      </c>
      <c r="C1210" s="438" t="s">
        <v>1609</v>
      </c>
      <c r="D1210" s="438"/>
      <c r="E1210" s="438"/>
      <c r="F1210" s="438"/>
      <c r="G1210" s="438"/>
      <c r="H1210" s="438"/>
      <c r="I1210" s="438"/>
      <c r="J1210" s="414" t="s">
        <v>1604</v>
      </c>
      <c r="K1210" s="404">
        <v>449.68</v>
      </c>
      <c r="L1210" s="404"/>
      <c r="M1210" s="404"/>
      <c r="N1210" s="404">
        <v>3221.5</v>
      </c>
      <c r="O1210" s="404"/>
      <c r="P1210" s="439">
        <v>12273.58</v>
      </c>
      <c r="Q1210" s="404">
        <v>2655.94</v>
      </c>
      <c r="R1210" s="404"/>
      <c r="S1210" s="439"/>
      <c r="T1210" s="404"/>
      <c r="U1210" s="404"/>
      <c r="V1210" s="404"/>
      <c r="W1210" s="404">
        <v>15153.46</v>
      </c>
      <c r="X1210" s="404">
        <v>15153.46</v>
      </c>
      <c r="Y1210" s="404">
        <v>15656.64</v>
      </c>
      <c r="Z1210" s="404">
        <v>0</v>
      </c>
      <c r="AA1210" s="404">
        <v>15656.64</v>
      </c>
      <c r="AB1210" s="406">
        <v>1</v>
      </c>
      <c r="AC1210" s="406"/>
      <c r="AD1210" s="404"/>
      <c r="AE1210" s="404"/>
      <c r="AF1210" s="404"/>
      <c r="AG1210" s="404"/>
      <c r="AH1210" s="404"/>
      <c r="AI1210" s="406"/>
      <c r="AJ1210" s="406"/>
    </row>
    <row r="1211" spans="1:36" s="9" customFormat="1" ht="12.75" x14ac:dyDescent="0.2">
      <c r="A1211" s="408"/>
      <c r="B1211" s="408"/>
      <c r="C1211" s="438"/>
      <c r="D1211" s="438"/>
      <c r="E1211" s="438"/>
      <c r="F1211" s="438"/>
      <c r="G1211" s="438"/>
      <c r="H1211" s="438"/>
      <c r="I1211" s="438"/>
      <c r="J1211" s="411" t="s">
        <v>149</v>
      </c>
      <c r="K1211" s="404">
        <v>7811.6</v>
      </c>
      <c r="L1211" s="404"/>
      <c r="M1211" s="404"/>
      <c r="N1211" s="404">
        <v>1240.48</v>
      </c>
      <c r="O1211" s="404"/>
      <c r="P1211" s="439"/>
      <c r="Q1211" s="404"/>
      <c r="R1211" s="404"/>
      <c r="S1211" s="439"/>
      <c r="T1211" s="404">
        <v>14929.52</v>
      </c>
      <c r="U1211" s="404"/>
      <c r="V1211" s="404"/>
      <c r="W1211" s="404"/>
      <c r="X1211" s="404">
        <v>15153.46</v>
      </c>
      <c r="Y1211" s="404"/>
      <c r="Z1211" s="404"/>
      <c r="AA1211" s="404">
        <v>15656.64</v>
      </c>
      <c r="AB1211" s="406">
        <v>1</v>
      </c>
      <c r="AC1211" s="406">
        <v>1</v>
      </c>
      <c r="AD1211" s="404"/>
      <c r="AE1211" s="404"/>
      <c r="AF1211" s="404"/>
      <c r="AG1211" s="404"/>
      <c r="AH1211" s="404"/>
      <c r="AI1211" s="406"/>
      <c r="AJ1211" s="406"/>
    </row>
    <row r="1212" spans="1:36" s="9" customFormat="1" ht="12.75" x14ac:dyDescent="0.2">
      <c r="A1212" s="407">
        <v>595</v>
      </c>
      <c r="B1212" s="408" t="s">
        <v>604</v>
      </c>
      <c r="C1212" s="438" t="s">
        <v>1610</v>
      </c>
      <c r="D1212" s="438"/>
      <c r="E1212" s="438"/>
      <c r="F1212" s="438"/>
      <c r="G1212" s="438"/>
      <c r="H1212" s="438"/>
      <c r="I1212" s="438"/>
      <c r="J1212" s="412" t="s">
        <v>102</v>
      </c>
      <c r="K1212" s="404">
        <v>6.04</v>
      </c>
      <c r="L1212" s="404"/>
      <c r="M1212" s="404"/>
      <c r="N1212" s="404">
        <v>34.67</v>
      </c>
      <c r="O1212" s="404"/>
      <c r="P1212" s="439">
        <v>132.1</v>
      </c>
      <c r="Q1212" s="404">
        <v>28.59</v>
      </c>
      <c r="R1212" s="404"/>
      <c r="S1212" s="439"/>
      <c r="T1212" s="404"/>
      <c r="U1212" s="404"/>
      <c r="V1212" s="404"/>
      <c r="W1212" s="404">
        <v>163.1</v>
      </c>
      <c r="X1212" s="404">
        <v>163.1</v>
      </c>
      <c r="Y1212" s="404">
        <v>168.52</v>
      </c>
      <c r="Z1212" s="404">
        <v>0</v>
      </c>
      <c r="AA1212" s="404">
        <v>168.52</v>
      </c>
      <c r="AB1212" s="406">
        <v>1</v>
      </c>
      <c r="AC1212" s="406"/>
      <c r="AD1212" s="404"/>
      <c r="AE1212" s="404"/>
      <c r="AF1212" s="404"/>
      <c r="AG1212" s="404"/>
      <c r="AH1212" s="404"/>
      <c r="AI1212" s="406"/>
      <c r="AJ1212" s="406"/>
    </row>
    <row r="1213" spans="1:36" s="9" customFormat="1" ht="12.75" x14ac:dyDescent="0.2">
      <c r="A1213" s="408"/>
      <c r="B1213" s="408"/>
      <c r="C1213" s="438"/>
      <c r="D1213" s="438"/>
      <c r="E1213" s="438"/>
      <c r="F1213" s="438"/>
      <c r="G1213" s="438"/>
      <c r="H1213" s="438"/>
      <c r="I1213" s="438"/>
      <c r="J1213" s="411" t="s">
        <v>149</v>
      </c>
      <c r="K1213" s="404">
        <v>84.08</v>
      </c>
      <c r="L1213" s="404"/>
      <c r="M1213" s="404"/>
      <c r="N1213" s="404">
        <v>13.35</v>
      </c>
      <c r="O1213" s="404"/>
      <c r="P1213" s="439"/>
      <c r="Q1213" s="404"/>
      <c r="R1213" s="404"/>
      <c r="S1213" s="439"/>
      <c r="T1213" s="404">
        <v>160.69</v>
      </c>
      <c r="U1213" s="404"/>
      <c r="V1213" s="404"/>
      <c r="W1213" s="404"/>
      <c r="X1213" s="404">
        <v>163.1</v>
      </c>
      <c r="Y1213" s="404"/>
      <c r="Z1213" s="404"/>
      <c r="AA1213" s="404">
        <v>168.52</v>
      </c>
      <c r="AB1213" s="406">
        <v>1</v>
      </c>
      <c r="AC1213" s="406">
        <v>1</v>
      </c>
      <c r="AD1213" s="404"/>
      <c r="AE1213" s="404"/>
      <c r="AF1213" s="404"/>
      <c r="AG1213" s="404"/>
      <c r="AH1213" s="404"/>
      <c r="AI1213" s="406"/>
      <c r="AJ1213" s="406"/>
    </row>
    <row r="1214" spans="1:36" s="4" customFormat="1" ht="12.75" x14ac:dyDescent="0.2">
      <c r="A1214" s="17"/>
      <c r="B1214" s="17"/>
      <c r="C1214" s="432" t="s">
        <v>1624</v>
      </c>
      <c r="D1214" s="432"/>
      <c r="E1214" s="432"/>
      <c r="F1214" s="432"/>
      <c r="G1214" s="432"/>
      <c r="H1214" s="432"/>
      <c r="I1214" s="432"/>
      <c r="J1214" s="25"/>
      <c r="K1214" s="41">
        <f>K1206+K1190+K1184+K1178+K1162+K1158+K1152+K1148+K1142+K1136+K1132+K1120</f>
        <v>883.85999999999979</v>
      </c>
      <c r="L1214" s="41">
        <f t="shared" ref="L1214:AI1214" si="22">L1206+L1190+L1184+L1178+L1162+L1158+L1152+L1148+L1142+L1136+L1132+L1120</f>
        <v>78.75</v>
      </c>
      <c r="M1214" s="41">
        <f t="shared" si="22"/>
        <v>20162.61</v>
      </c>
      <c r="N1214" s="41">
        <f t="shared" si="22"/>
        <v>6013.14</v>
      </c>
      <c r="O1214" s="41">
        <f t="shared" si="22"/>
        <v>80.62</v>
      </c>
      <c r="P1214" s="41">
        <f t="shared" si="22"/>
        <v>44385.310000000012</v>
      </c>
      <c r="Q1214" s="41">
        <f t="shared" si="22"/>
        <v>4499.0300000000007</v>
      </c>
      <c r="R1214" s="41">
        <f t="shared" si="22"/>
        <v>0</v>
      </c>
      <c r="S1214" s="41">
        <f t="shared" si="22"/>
        <v>0</v>
      </c>
      <c r="T1214" s="41">
        <f t="shared" si="22"/>
        <v>0</v>
      </c>
      <c r="U1214" s="41">
        <f t="shared" si="22"/>
        <v>0</v>
      </c>
      <c r="V1214" s="41">
        <f t="shared" si="22"/>
        <v>0</v>
      </c>
      <c r="W1214" s="41">
        <f t="shared" si="22"/>
        <v>49605.329999999994</v>
      </c>
      <c r="X1214" s="41">
        <f t="shared" si="22"/>
        <v>49533.319999999985</v>
      </c>
      <c r="Y1214" s="41">
        <f t="shared" si="22"/>
        <v>51178.1</v>
      </c>
      <c r="Z1214" s="41">
        <f t="shared" si="22"/>
        <v>0</v>
      </c>
      <c r="AA1214" s="41">
        <f t="shared" si="22"/>
        <v>51178.1</v>
      </c>
      <c r="AB1214" s="41">
        <f t="shared" si="22"/>
        <v>0</v>
      </c>
      <c r="AC1214" s="41">
        <f t="shared" si="22"/>
        <v>0</v>
      </c>
      <c r="AD1214" s="41">
        <f t="shared" si="22"/>
        <v>0</v>
      </c>
      <c r="AE1214" s="41">
        <f t="shared" si="22"/>
        <v>0</v>
      </c>
      <c r="AF1214" s="41">
        <f t="shared" si="22"/>
        <v>20162.61</v>
      </c>
      <c r="AG1214" s="41">
        <f t="shared" si="22"/>
        <v>0</v>
      </c>
      <c r="AH1214" s="41">
        <f t="shared" si="22"/>
        <v>-218676.06</v>
      </c>
      <c r="AI1214" s="41">
        <f t="shared" si="22"/>
        <v>0</v>
      </c>
    </row>
    <row r="1215" spans="1:36" s="9" customFormat="1" ht="12.75" x14ac:dyDescent="0.2">
      <c r="A1215" s="18"/>
      <c r="B1215" s="18"/>
      <c r="C1215" s="432"/>
      <c r="D1215" s="432"/>
      <c r="E1215" s="432"/>
      <c r="F1215" s="432"/>
      <c r="G1215" s="432"/>
      <c r="H1215" s="432"/>
      <c r="I1215" s="432"/>
      <c r="J1215" s="26"/>
      <c r="K1215" s="41">
        <f>K1207+K1191+K1185+K1179+K1163+K1159+K1153+K1149+K1143+K1137+K1133+K1121</f>
        <v>13202.480000000001</v>
      </c>
      <c r="L1215" s="41">
        <f t="shared" ref="L1215:AI1215" si="23">L1207+L1191+L1185+L1179+L1163+L1159+L1153+L1149+L1143+L1137+L1133+L1121</f>
        <v>29.880000000000006</v>
      </c>
      <c r="M1215" s="41">
        <f t="shared" si="23"/>
        <v>1452.1200000000001</v>
      </c>
      <c r="N1215" s="41">
        <f t="shared" si="23"/>
        <v>3324.6399999999994</v>
      </c>
      <c r="O1215" s="41">
        <f t="shared" si="23"/>
        <v>70.950000000000031</v>
      </c>
      <c r="P1215" s="41">
        <f t="shared" si="23"/>
        <v>0</v>
      </c>
      <c r="Q1215" s="41">
        <f t="shared" si="23"/>
        <v>0</v>
      </c>
      <c r="R1215" s="41">
        <f t="shared" si="23"/>
        <v>0</v>
      </c>
      <c r="S1215" s="41">
        <f t="shared" si="23"/>
        <v>0</v>
      </c>
      <c r="T1215" s="41">
        <f t="shared" si="23"/>
        <v>48884.339999999989</v>
      </c>
      <c r="U1215" s="41">
        <f t="shared" si="23"/>
        <v>-12.280000000000001</v>
      </c>
      <c r="V1215" s="41">
        <f t="shared" si="23"/>
        <v>0</v>
      </c>
      <c r="W1215" s="41">
        <f t="shared" si="23"/>
        <v>0</v>
      </c>
      <c r="X1215" s="41">
        <f t="shared" si="23"/>
        <v>49605.329999999994</v>
      </c>
      <c r="Y1215" s="41">
        <f t="shared" si="23"/>
        <v>74.390000000000015</v>
      </c>
      <c r="Z1215" s="41">
        <f t="shared" si="23"/>
        <v>0</v>
      </c>
      <c r="AA1215" s="41">
        <f t="shared" si="23"/>
        <v>51252.489999999991</v>
      </c>
      <c r="AB1215" s="41">
        <f t="shared" si="23"/>
        <v>0</v>
      </c>
      <c r="AC1215" s="41">
        <f t="shared" si="23"/>
        <v>0</v>
      </c>
      <c r="AD1215" s="41">
        <f t="shared" si="23"/>
        <v>0</v>
      </c>
      <c r="AE1215" s="41">
        <f t="shared" si="23"/>
        <v>0</v>
      </c>
      <c r="AF1215" s="41">
        <f t="shared" si="23"/>
        <v>1452.1200000000001</v>
      </c>
      <c r="AG1215" s="41">
        <f t="shared" si="23"/>
        <v>0</v>
      </c>
      <c r="AH1215" s="41">
        <f t="shared" si="23"/>
        <v>0</v>
      </c>
      <c r="AI1215" s="41">
        <f t="shared" si="23"/>
        <v>0</v>
      </c>
    </row>
    <row r="1216" spans="1:36" s="9" customFormat="1" ht="12.75" x14ac:dyDescent="0.2">
      <c r="A1216" s="420"/>
      <c r="B1216" s="435" t="s">
        <v>1626</v>
      </c>
      <c r="C1216" s="436"/>
      <c r="D1216" s="436"/>
      <c r="E1216" s="436"/>
      <c r="F1216" s="436"/>
      <c r="G1216" s="437"/>
      <c r="H1216" s="421"/>
      <c r="I1216" s="421"/>
      <c r="J1216" s="422"/>
      <c r="K1216" s="423"/>
      <c r="L1216" s="423"/>
      <c r="M1216" s="423"/>
      <c r="N1216" s="423"/>
      <c r="O1216" s="423"/>
      <c r="P1216" s="423"/>
      <c r="Q1216" s="423"/>
      <c r="R1216" s="423"/>
      <c r="S1216" s="423"/>
      <c r="T1216" s="423"/>
      <c r="U1216" s="423"/>
      <c r="V1216" s="423"/>
      <c r="W1216" s="423"/>
      <c r="X1216" s="423"/>
      <c r="Y1216" s="423"/>
      <c r="Z1216" s="423"/>
      <c r="AA1216" s="423"/>
      <c r="AB1216" s="423"/>
      <c r="AC1216" s="423"/>
      <c r="AD1216" s="423"/>
      <c r="AE1216" s="423"/>
      <c r="AF1216" s="423"/>
      <c r="AG1216" s="423"/>
      <c r="AH1216" s="423"/>
      <c r="AI1216" s="423"/>
    </row>
    <row r="1217" spans="1:38" s="416" customFormat="1" ht="14.1" customHeight="1" x14ac:dyDescent="0.2">
      <c r="A1217" s="433" t="s">
        <v>1627</v>
      </c>
      <c r="B1217" s="433"/>
      <c r="C1217" s="434" t="s">
        <v>1628</v>
      </c>
      <c r="D1217" s="434"/>
      <c r="E1217" s="434"/>
      <c r="F1217" s="434"/>
      <c r="G1217" s="434"/>
      <c r="H1217" s="434"/>
      <c r="I1217" s="434"/>
      <c r="J1217" s="424"/>
      <c r="K1217" s="425">
        <v>2.81</v>
      </c>
      <c r="L1217" s="425">
        <v>2.38</v>
      </c>
      <c r="M1217" s="425">
        <v>91.670000000000016</v>
      </c>
      <c r="N1217" s="425">
        <v>16.62</v>
      </c>
      <c r="O1217" s="425">
        <v>0.92999999999999994</v>
      </c>
      <c r="P1217" s="425">
        <v>163.47999999999999</v>
      </c>
      <c r="Q1217" s="425">
        <v>9.14</v>
      </c>
      <c r="R1217" s="425">
        <v>0</v>
      </c>
      <c r="S1217" s="425">
        <v>0</v>
      </c>
      <c r="T1217" s="425">
        <v>0</v>
      </c>
      <c r="U1217" s="425"/>
      <c r="V1217" s="425">
        <v>0</v>
      </c>
      <c r="W1217" s="425">
        <v>0</v>
      </c>
      <c r="X1217" s="425">
        <v>175.07</v>
      </c>
      <c r="Y1217" s="426">
        <v>174.24</v>
      </c>
      <c r="Z1217" s="426">
        <v>180.02999999999997</v>
      </c>
      <c r="AA1217" s="426">
        <v>0</v>
      </c>
      <c r="AB1217" s="427">
        <v>180.02999999999997</v>
      </c>
      <c r="AC1217" s="426">
        <v>206.95999999999998</v>
      </c>
      <c r="AD1217" s="427"/>
      <c r="AE1217" s="427"/>
      <c r="AF1217" s="425"/>
      <c r="AG1217" s="425"/>
      <c r="AH1217" s="425">
        <v>91.670000000000016</v>
      </c>
      <c r="AI1217" s="425">
        <v>0</v>
      </c>
      <c r="AJ1217" s="425">
        <v>0</v>
      </c>
      <c r="AK1217" s="427"/>
      <c r="AL1217" s="427"/>
    </row>
    <row r="1218" spans="1:38" s="416" customFormat="1" ht="14.1" customHeight="1" x14ac:dyDescent="0.2">
      <c r="A1218" s="433"/>
      <c r="B1218" s="433"/>
      <c r="C1218" s="434"/>
      <c r="D1218" s="434"/>
      <c r="E1218" s="434"/>
      <c r="F1218" s="434"/>
      <c r="G1218" s="434"/>
      <c r="H1218" s="434"/>
      <c r="I1218" s="434"/>
      <c r="J1218" s="424"/>
      <c r="K1218" s="425">
        <v>26.55</v>
      </c>
      <c r="L1218" s="425">
        <v>0.3</v>
      </c>
      <c r="M1218" s="425">
        <v>6.06</v>
      </c>
      <c r="N1218" s="425">
        <v>18.46</v>
      </c>
      <c r="O1218" s="425">
        <v>0.81</v>
      </c>
      <c r="P1218" s="425"/>
      <c r="Q1218" s="425">
        <v>0</v>
      </c>
      <c r="R1218" s="425">
        <v>0</v>
      </c>
      <c r="S1218" s="425"/>
      <c r="T1218" s="425">
        <v>172.62</v>
      </c>
      <c r="U1218" s="425">
        <v>0</v>
      </c>
      <c r="V1218" s="425">
        <v>-0.14000000000000001</v>
      </c>
      <c r="W1218" s="425">
        <v>0</v>
      </c>
      <c r="X1218" s="425">
        <v>0</v>
      </c>
      <c r="Y1218" s="426">
        <v>175.07</v>
      </c>
      <c r="Z1218" s="426">
        <v>0.87</v>
      </c>
      <c r="AA1218" s="426">
        <v>0</v>
      </c>
      <c r="AB1218" s="427">
        <v>180.9</v>
      </c>
      <c r="AC1218" s="426">
        <v>26.06</v>
      </c>
      <c r="AD1218" s="427"/>
      <c r="AE1218" s="427"/>
      <c r="AF1218" s="425"/>
      <c r="AG1218" s="425"/>
      <c r="AH1218" s="425">
        <v>6.06</v>
      </c>
      <c r="AI1218" s="425">
        <v>0</v>
      </c>
      <c r="AJ1218" s="425">
        <v>0</v>
      </c>
      <c r="AK1218" s="427"/>
      <c r="AL1218" s="427"/>
    </row>
    <row r="1219" spans="1:38" s="416" customFormat="1" ht="12.75" x14ac:dyDescent="0.2">
      <c r="A1219" s="396">
        <v>58</v>
      </c>
      <c r="B1219" s="390" t="s">
        <v>1629</v>
      </c>
      <c r="C1219" s="430" t="s">
        <v>128</v>
      </c>
      <c r="D1219" s="430"/>
      <c r="E1219" s="430"/>
      <c r="F1219" s="430"/>
      <c r="G1219" s="430"/>
      <c r="H1219" s="430"/>
      <c r="I1219" s="430"/>
      <c r="J1219" s="428" t="s">
        <v>1630</v>
      </c>
      <c r="K1219" s="395">
        <v>0.13</v>
      </c>
      <c r="L1219" s="395">
        <v>0.18</v>
      </c>
      <c r="M1219" s="395">
        <v>9.8000000000000007</v>
      </c>
      <c r="N1219" s="395">
        <v>3.46</v>
      </c>
      <c r="O1219" s="395">
        <v>0.21</v>
      </c>
      <c r="P1219" s="431">
        <v>24.74</v>
      </c>
      <c r="Q1219" s="395">
        <v>2.06</v>
      </c>
      <c r="R1219" s="395"/>
      <c r="S1219" s="431"/>
      <c r="T1219" s="395"/>
      <c r="U1219" s="399">
        <v>1.0149999999999999</v>
      </c>
      <c r="V1219" s="395"/>
      <c r="W1219" s="395"/>
      <c r="X1219" s="395">
        <v>27.17</v>
      </c>
      <c r="Y1219" s="395">
        <v>26.99</v>
      </c>
      <c r="Z1219" s="395">
        <v>27.89</v>
      </c>
      <c r="AA1219" s="395">
        <v>0</v>
      </c>
      <c r="AB1219" s="395">
        <v>27.89</v>
      </c>
      <c r="AC1219" s="395">
        <v>32.130000000000003</v>
      </c>
      <c r="AD1219" s="393">
        <v>1</v>
      </c>
      <c r="AE1219" s="393">
        <v>1</v>
      </c>
      <c r="AF1219" s="395">
        <v>1</v>
      </c>
      <c r="AG1219" s="395">
        <v>1</v>
      </c>
      <c r="AH1219" s="395">
        <v>9.8000000000000007</v>
      </c>
      <c r="AI1219" s="395"/>
      <c r="AJ1219" s="395"/>
      <c r="AK1219" s="393"/>
      <c r="AL1219" s="393"/>
    </row>
    <row r="1220" spans="1:38" s="416" customFormat="1" ht="12.75" x14ac:dyDescent="0.2">
      <c r="A1220" s="390"/>
      <c r="B1220" s="390"/>
      <c r="C1220" s="430"/>
      <c r="D1220" s="430"/>
      <c r="E1220" s="430"/>
      <c r="F1220" s="430"/>
      <c r="G1220" s="430"/>
      <c r="H1220" s="430"/>
      <c r="I1220" s="430"/>
      <c r="J1220" s="429" t="s">
        <v>207</v>
      </c>
      <c r="K1220" s="395">
        <v>6.05</v>
      </c>
      <c r="L1220" s="395"/>
      <c r="M1220" s="395">
        <v>0.78</v>
      </c>
      <c r="N1220" s="395">
        <v>4.08</v>
      </c>
      <c r="O1220" s="395">
        <v>0.18</v>
      </c>
      <c r="P1220" s="431"/>
      <c r="Q1220" s="395"/>
      <c r="R1220" s="395"/>
      <c r="S1220" s="431"/>
      <c r="T1220" s="395">
        <v>26.799999999999997</v>
      </c>
      <c r="U1220" s="395"/>
      <c r="V1220" s="395">
        <v>-0.03</v>
      </c>
      <c r="W1220" s="395"/>
      <c r="X1220" s="395"/>
      <c r="Y1220" s="395">
        <v>27.17</v>
      </c>
      <c r="Z1220" s="395"/>
      <c r="AA1220" s="395"/>
      <c r="AB1220" s="395">
        <v>28.080000000000002</v>
      </c>
      <c r="AC1220" s="395">
        <v>4.0500000000000007</v>
      </c>
      <c r="AD1220" s="393">
        <v>1</v>
      </c>
      <c r="AE1220" s="393">
        <v>1</v>
      </c>
      <c r="AF1220" s="395">
        <v>3.4409999999999998</v>
      </c>
      <c r="AG1220" s="395">
        <v>3.0280800000000001</v>
      </c>
      <c r="AH1220" s="395">
        <v>0.78</v>
      </c>
      <c r="AI1220" s="395"/>
      <c r="AJ1220" s="395"/>
      <c r="AK1220" s="393"/>
      <c r="AL1220" s="393"/>
    </row>
    <row r="1221" spans="1:38" s="416" customFormat="1" ht="12.75" x14ac:dyDescent="0.2">
      <c r="A1221" s="396">
        <v>59</v>
      </c>
      <c r="B1221" s="390" t="s">
        <v>1629</v>
      </c>
      <c r="C1221" s="430" t="s">
        <v>1631</v>
      </c>
      <c r="D1221" s="430"/>
      <c r="E1221" s="430"/>
      <c r="F1221" s="430"/>
      <c r="G1221" s="430"/>
      <c r="H1221" s="430"/>
      <c r="I1221" s="430"/>
      <c r="J1221" s="428" t="s">
        <v>178</v>
      </c>
      <c r="K1221" s="395">
        <v>0.15</v>
      </c>
      <c r="L1221" s="395">
        <v>0.71</v>
      </c>
      <c r="M1221" s="395">
        <v>35.07</v>
      </c>
      <c r="N1221" s="395">
        <v>0.96</v>
      </c>
      <c r="O1221" s="395">
        <v>0.05</v>
      </c>
      <c r="P1221" s="431">
        <v>41.18</v>
      </c>
      <c r="Q1221" s="395">
        <v>0.5</v>
      </c>
      <c r="R1221" s="395"/>
      <c r="S1221" s="431"/>
      <c r="T1221" s="395"/>
      <c r="U1221" s="399">
        <v>1.0149999999999999</v>
      </c>
      <c r="V1221" s="395"/>
      <c r="W1221" s="395"/>
      <c r="X1221" s="395">
        <v>42.3</v>
      </c>
      <c r="Y1221" s="395">
        <v>42.25</v>
      </c>
      <c r="Z1221" s="395">
        <v>43.65</v>
      </c>
      <c r="AA1221" s="395">
        <v>0</v>
      </c>
      <c r="AB1221" s="395">
        <v>43.65</v>
      </c>
      <c r="AC1221" s="395">
        <v>50</v>
      </c>
      <c r="AD1221" s="393">
        <v>1</v>
      </c>
      <c r="AE1221" s="393">
        <v>1</v>
      </c>
      <c r="AF1221" s="395">
        <v>1</v>
      </c>
      <c r="AG1221" s="395">
        <v>1</v>
      </c>
      <c r="AH1221" s="395">
        <v>35.07</v>
      </c>
      <c r="AI1221" s="395"/>
      <c r="AJ1221" s="395"/>
      <c r="AK1221" s="393"/>
      <c r="AL1221" s="393"/>
    </row>
    <row r="1222" spans="1:38" s="416" customFormat="1" ht="12.75" x14ac:dyDescent="0.2">
      <c r="A1222" s="390"/>
      <c r="B1222" s="390"/>
      <c r="C1222" s="430"/>
      <c r="D1222" s="430"/>
      <c r="E1222" s="430"/>
      <c r="F1222" s="430"/>
      <c r="G1222" s="430"/>
      <c r="H1222" s="430"/>
      <c r="I1222" s="430"/>
      <c r="J1222" s="429" t="s">
        <v>1675</v>
      </c>
      <c r="K1222" s="395">
        <v>1.28</v>
      </c>
      <c r="L1222" s="395">
        <v>0.18</v>
      </c>
      <c r="M1222" s="395">
        <v>2.0499999999999998</v>
      </c>
      <c r="N1222" s="395">
        <v>1.02</v>
      </c>
      <c r="O1222" s="395">
        <v>0.04</v>
      </c>
      <c r="P1222" s="431"/>
      <c r="Q1222" s="395"/>
      <c r="R1222" s="395"/>
      <c r="S1222" s="431"/>
      <c r="T1222" s="395">
        <v>41.68</v>
      </c>
      <c r="U1222" s="395"/>
      <c r="V1222" s="395">
        <v>-0.01</v>
      </c>
      <c r="W1222" s="395"/>
      <c r="X1222" s="395"/>
      <c r="Y1222" s="395">
        <v>42.3</v>
      </c>
      <c r="Z1222" s="395"/>
      <c r="AA1222" s="395"/>
      <c r="AB1222" s="395">
        <v>43.699999999999996</v>
      </c>
      <c r="AC1222" s="395">
        <v>6.3000000000000043</v>
      </c>
      <c r="AD1222" s="393">
        <v>1</v>
      </c>
      <c r="AE1222" s="393">
        <v>1</v>
      </c>
      <c r="AF1222" s="395">
        <v>3.4409999999999998</v>
      </c>
      <c r="AG1222" s="395">
        <v>3.0280800000000001</v>
      </c>
      <c r="AH1222" s="395">
        <v>2.0499999999999998</v>
      </c>
      <c r="AI1222" s="395"/>
      <c r="AJ1222" s="395"/>
      <c r="AK1222" s="393"/>
      <c r="AL1222" s="393"/>
    </row>
    <row r="1223" spans="1:38" s="416" customFormat="1" ht="12.75" x14ac:dyDescent="0.2">
      <c r="A1223" s="396">
        <v>60</v>
      </c>
      <c r="B1223" s="390" t="s">
        <v>1629</v>
      </c>
      <c r="C1223" s="430" t="s">
        <v>1580</v>
      </c>
      <c r="D1223" s="430"/>
      <c r="E1223" s="430"/>
      <c r="F1223" s="430"/>
      <c r="G1223" s="430"/>
      <c r="H1223" s="430"/>
      <c r="I1223" s="430"/>
      <c r="J1223" s="428" t="s">
        <v>1630</v>
      </c>
      <c r="K1223" s="395">
        <v>1.34</v>
      </c>
      <c r="L1223" s="395">
        <v>0.5</v>
      </c>
      <c r="M1223" s="395">
        <v>8.15</v>
      </c>
      <c r="N1223" s="395">
        <v>4.7300000000000004</v>
      </c>
      <c r="O1223" s="395">
        <v>0.25</v>
      </c>
      <c r="P1223" s="431">
        <v>26.7</v>
      </c>
      <c r="Q1223" s="395">
        <v>2.44</v>
      </c>
      <c r="R1223" s="395"/>
      <c r="S1223" s="431"/>
      <c r="T1223" s="395"/>
      <c r="U1223" s="399">
        <v>1.0149999999999999</v>
      </c>
      <c r="V1223" s="395"/>
      <c r="W1223" s="395"/>
      <c r="X1223" s="395">
        <v>29.54</v>
      </c>
      <c r="Y1223" s="395">
        <v>29.31</v>
      </c>
      <c r="Z1223" s="395">
        <v>30.28</v>
      </c>
      <c r="AA1223" s="395">
        <v>0</v>
      </c>
      <c r="AB1223" s="395">
        <v>30.28</v>
      </c>
      <c r="AC1223" s="395">
        <v>34.909999999999997</v>
      </c>
      <c r="AD1223" s="393">
        <v>1</v>
      </c>
      <c r="AE1223" s="393">
        <v>1</v>
      </c>
      <c r="AF1223" s="395">
        <v>1</v>
      </c>
      <c r="AG1223" s="395">
        <v>1</v>
      </c>
      <c r="AH1223" s="395">
        <v>8.15</v>
      </c>
      <c r="AI1223" s="395"/>
      <c r="AJ1223" s="395"/>
      <c r="AK1223" s="393"/>
      <c r="AL1223" s="393"/>
    </row>
    <row r="1224" spans="1:38" s="416" customFormat="1" ht="12.75" x14ac:dyDescent="0.2">
      <c r="A1224" s="390"/>
      <c r="B1224" s="390"/>
      <c r="C1224" s="430"/>
      <c r="D1224" s="430"/>
      <c r="E1224" s="430"/>
      <c r="F1224" s="430"/>
      <c r="G1224" s="430"/>
      <c r="H1224" s="430"/>
      <c r="I1224" s="430"/>
      <c r="J1224" s="429" t="s">
        <v>1117</v>
      </c>
      <c r="K1224" s="395">
        <v>7.19</v>
      </c>
      <c r="L1224" s="395"/>
      <c r="M1224" s="395">
        <v>0.64</v>
      </c>
      <c r="N1224" s="395">
        <v>5.0199999999999996</v>
      </c>
      <c r="O1224" s="395">
        <v>0.22</v>
      </c>
      <c r="P1224" s="431"/>
      <c r="Q1224" s="395"/>
      <c r="R1224" s="395"/>
      <c r="S1224" s="431"/>
      <c r="T1224" s="395">
        <v>29.14</v>
      </c>
      <c r="U1224" s="395"/>
      <c r="V1224" s="395">
        <v>-0.04</v>
      </c>
      <c r="W1224" s="395"/>
      <c r="X1224" s="395"/>
      <c r="Y1224" s="395">
        <v>29.54</v>
      </c>
      <c r="Z1224" s="395"/>
      <c r="AA1224" s="395"/>
      <c r="AB1224" s="395">
        <v>30.52</v>
      </c>
      <c r="AC1224" s="395">
        <v>4.389999999999997</v>
      </c>
      <c r="AD1224" s="393">
        <v>1</v>
      </c>
      <c r="AE1224" s="393">
        <v>1</v>
      </c>
      <c r="AF1224" s="395">
        <v>3.4409999999999998</v>
      </c>
      <c r="AG1224" s="395">
        <v>3.0280800000000001</v>
      </c>
      <c r="AH1224" s="395">
        <v>0.64</v>
      </c>
      <c r="AI1224" s="395"/>
      <c r="AJ1224" s="395"/>
      <c r="AK1224" s="393"/>
      <c r="AL1224" s="393"/>
    </row>
    <row r="1225" spans="1:38" s="416" customFormat="1" ht="12.75" x14ac:dyDescent="0.2">
      <c r="A1225" s="396">
        <v>61</v>
      </c>
      <c r="B1225" s="390" t="s">
        <v>1629</v>
      </c>
      <c r="C1225" s="430" t="s">
        <v>131</v>
      </c>
      <c r="D1225" s="430"/>
      <c r="E1225" s="430"/>
      <c r="F1225" s="430"/>
      <c r="G1225" s="430"/>
      <c r="H1225" s="430"/>
      <c r="I1225" s="430"/>
      <c r="J1225" s="428" t="s">
        <v>1630</v>
      </c>
      <c r="K1225" s="395">
        <v>0.13</v>
      </c>
      <c r="L1225" s="395">
        <v>0.18</v>
      </c>
      <c r="M1225" s="395">
        <v>9.8000000000000007</v>
      </c>
      <c r="N1225" s="395">
        <v>3.46</v>
      </c>
      <c r="O1225" s="395">
        <v>0.21</v>
      </c>
      <c r="P1225" s="431">
        <v>24.74</v>
      </c>
      <c r="Q1225" s="395">
        <v>2.06</v>
      </c>
      <c r="R1225" s="395"/>
      <c r="S1225" s="431"/>
      <c r="T1225" s="395"/>
      <c r="U1225" s="399">
        <v>1.0149999999999999</v>
      </c>
      <c r="V1225" s="395"/>
      <c r="W1225" s="395"/>
      <c r="X1225" s="395">
        <v>27.17</v>
      </c>
      <c r="Y1225" s="395">
        <v>26.99</v>
      </c>
      <c r="Z1225" s="395">
        <v>27.89</v>
      </c>
      <c r="AA1225" s="395">
        <v>0</v>
      </c>
      <c r="AB1225" s="395">
        <v>27.89</v>
      </c>
      <c r="AC1225" s="395">
        <v>32.130000000000003</v>
      </c>
      <c r="AD1225" s="393">
        <v>1</v>
      </c>
      <c r="AE1225" s="393">
        <v>1</v>
      </c>
      <c r="AF1225" s="395">
        <v>1</v>
      </c>
      <c r="AG1225" s="395">
        <v>1</v>
      </c>
      <c r="AH1225" s="395">
        <v>9.8000000000000007</v>
      </c>
      <c r="AI1225" s="395"/>
      <c r="AJ1225" s="395"/>
      <c r="AK1225" s="393"/>
      <c r="AL1225" s="393"/>
    </row>
    <row r="1226" spans="1:38" s="416" customFormat="1" ht="12.75" x14ac:dyDescent="0.2">
      <c r="A1226" s="390"/>
      <c r="B1226" s="390"/>
      <c r="C1226" s="430"/>
      <c r="D1226" s="430"/>
      <c r="E1226" s="430"/>
      <c r="F1226" s="430"/>
      <c r="G1226" s="430"/>
      <c r="H1226" s="430"/>
      <c r="I1226" s="430"/>
      <c r="J1226" s="429" t="s">
        <v>1676</v>
      </c>
      <c r="K1226" s="395">
        <v>6.05</v>
      </c>
      <c r="L1226" s="395"/>
      <c r="M1226" s="395">
        <v>0.78</v>
      </c>
      <c r="N1226" s="395">
        <v>4.08</v>
      </c>
      <c r="O1226" s="395">
        <v>0.18</v>
      </c>
      <c r="P1226" s="431"/>
      <c r="Q1226" s="395"/>
      <c r="R1226" s="395"/>
      <c r="S1226" s="431"/>
      <c r="T1226" s="395">
        <v>26.799999999999997</v>
      </c>
      <c r="U1226" s="395"/>
      <c r="V1226" s="395">
        <v>-0.03</v>
      </c>
      <c r="W1226" s="395"/>
      <c r="X1226" s="395"/>
      <c r="Y1226" s="395">
        <v>27.17</v>
      </c>
      <c r="Z1226" s="395"/>
      <c r="AA1226" s="395"/>
      <c r="AB1226" s="395">
        <v>28.080000000000002</v>
      </c>
      <c r="AC1226" s="395">
        <v>4.0500000000000007</v>
      </c>
      <c r="AD1226" s="393">
        <v>1</v>
      </c>
      <c r="AE1226" s="393">
        <v>1</v>
      </c>
      <c r="AF1226" s="395">
        <v>3.4409999999999998</v>
      </c>
      <c r="AG1226" s="395">
        <v>3.0280800000000001</v>
      </c>
      <c r="AH1226" s="395">
        <v>0.78</v>
      </c>
      <c r="AI1226" s="395"/>
      <c r="AJ1226" s="395"/>
      <c r="AK1226" s="393"/>
      <c r="AL1226" s="393"/>
    </row>
    <row r="1227" spans="1:38" s="416" customFormat="1" ht="12.75" x14ac:dyDescent="0.2">
      <c r="A1227" s="396">
        <v>62</v>
      </c>
      <c r="B1227" s="390" t="s">
        <v>1629</v>
      </c>
      <c r="C1227" s="430" t="s">
        <v>1632</v>
      </c>
      <c r="D1227" s="430"/>
      <c r="E1227" s="430"/>
      <c r="F1227" s="430"/>
      <c r="G1227" s="430"/>
      <c r="H1227" s="430"/>
      <c r="I1227" s="430"/>
      <c r="J1227" s="428" t="s">
        <v>178</v>
      </c>
      <c r="K1227" s="395">
        <v>0.1</v>
      </c>
      <c r="L1227" s="395">
        <v>0.46</v>
      </c>
      <c r="M1227" s="395">
        <v>23.03</v>
      </c>
      <c r="N1227" s="395">
        <v>0.63</v>
      </c>
      <c r="O1227" s="395">
        <v>0.03</v>
      </c>
      <c r="P1227" s="431">
        <v>27.03</v>
      </c>
      <c r="Q1227" s="395">
        <v>0.33</v>
      </c>
      <c r="R1227" s="395"/>
      <c r="S1227" s="431"/>
      <c r="T1227" s="395"/>
      <c r="U1227" s="399">
        <v>1.0149999999999999</v>
      </c>
      <c r="V1227" s="395"/>
      <c r="W1227" s="395"/>
      <c r="X1227" s="395">
        <v>27.77</v>
      </c>
      <c r="Y1227" s="395">
        <v>27.74</v>
      </c>
      <c r="Z1227" s="395">
        <v>28.66</v>
      </c>
      <c r="AA1227" s="395">
        <v>0</v>
      </c>
      <c r="AB1227" s="395">
        <v>28.66</v>
      </c>
      <c r="AC1227" s="395">
        <v>32.82</v>
      </c>
      <c r="AD1227" s="393">
        <v>1</v>
      </c>
      <c r="AE1227" s="393">
        <v>1</v>
      </c>
      <c r="AF1227" s="395">
        <v>1</v>
      </c>
      <c r="AG1227" s="395">
        <v>1</v>
      </c>
      <c r="AH1227" s="395">
        <v>23.03</v>
      </c>
      <c r="AI1227" s="395"/>
      <c r="AJ1227" s="395"/>
      <c r="AK1227" s="393"/>
      <c r="AL1227" s="393"/>
    </row>
    <row r="1228" spans="1:38" s="416" customFormat="1" ht="12.75" x14ac:dyDescent="0.2">
      <c r="A1228" s="390"/>
      <c r="B1228" s="390"/>
      <c r="C1228" s="430"/>
      <c r="D1228" s="430"/>
      <c r="E1228" s="430"/>
      <c r="F1228" s="430"/>
      <c r="G1228" s="430"/>
      <c r="H1228" s="430"/>
      <c r="I1228" s="430"/>
      <c r="J1228" s="429" t="s">
        <v>1677</v>
      </c>
      <c r="K1228" s="395">
        <v>0.84</v>
      </c>
      <c r="L1228" s="395">
        <v>0.12</v>
      </c>
      <c r="M1228" s="395">
        <v>1.34</v>
      </c>
      <c r="N1228" s="395">
        <v>0.67</v>
      </c>
      <c r="O1228" s="395">
        <v>0.03</v>
      </c>
      <c r="P1228" s="431"/>
      <c r="Q1228" s="395"/>
      <c r="R1228" s="395"/>
      <c r="S1228" s="431"/>
      <c r="T1228" s="395">
        <v>27.36</v>
      </c>
      <c r="U1228" s="395"/>
      <c r="V1228" s="395"/>
      <c r="W1228" s="395"/>
      <c r="X1228" s="395"/>
      <c r="Y1228" s="395">
        <v>27.77</v>
      </c>
      <c r="Z1228" s="395"/>
      <c r="AA1228" s="395"/>
      <c r="AB1228" s="395">
        <v>28.69</v>
      </c>
      <c r="AC1228" s="395">
        <v>4.129999999999999</v>
      </c>
      <c r="AD1228" s="393">
        <v>1</v>
      </c>
      <c r="AE1228" s="393">
        <v>1</v>
      </c>
      <c r="AF1228" s="395">
        <v>3.4409999999999998</v>
      </c>
      <c r="AG1228" s="395">
        <v>3.0280800000000001</v>
      </c>
      <c r="AH1228" s="395">
        <v>1.34</v>
      </c>
      <c r="AI1228" s="395"/>
      <c r="AJ1228" s="395"/>
      <c r="AK1228" s="393"/>
      <c r="AL1228" s="393"/>
    </row>
    <row r="1229" spans="1:38" s="416" customFormat="1" ht="12.75" x14ac:dyDescent="0.2">
      <c r="A1229" s="396">
        <v>63</v>
      </c>
      <c r="B1229" s="390" t="s">
        <v>1629</v>
      </c>
      <c r="C1229" s="430" t="s">
        <v>1580</v>
      </c>
      <c r="D1229" s="430"/>
      <c r="E1229" s="430"/>
      <c r="F1229" s="430"/>
      <c r="G1229" s="430"/>
      <c r="H1229" s="430"/>
      <c r="I1229" s="430"/>
      <c r="J1229" s="428" t="s">
        <v>1630</v>
      </c>
      <c r="K1229" s="395">
        <v>0.96</v>
      </c>
      <c r="L1229" s="395">
        <v>0.35</v>
      </c>
      <c r="M1229" s="395">
        <v>5.82</v>
      </c>
      <c r="N1229" s="395">
        <v>3.38</v>
      </c>
      <c r="O1229" s="395">
        <v>0.18</v>
      </c>
      <c r="P1229" s="431">
        <v>19.09</v>
      </c>
      <c r="Q1229" s="395">
        <v>1.75</v>
      </c>
      <c r="R1229" s="395"/>
      <c r="S1229" s="431"/>
      <c r="T1229" s="395"/>
      <c r="U1229" s="399">
        <v>1.0149999999999999</v>
      </c>
      <c r="V1229" s="395"/>
      <c r="W1229" s="395"/>
      <c r="X1229" s="395">
        <v>21.12</v>
      </c>
      <c r="Y1229" s="395">
        <v>20.96</v>
      </c>
      <c r="Z1229" s="395">
        <v>21.66</v>
      </c>
      <c r="AA1229" s="395">
        <v>0</v>
      </c>
      <c r="AB1229" s="395">
        <v>21.66</v>
      </c>
      <c r="AC1229" s="395">
        <v>24.97</v>
      </c>
      <c r="AD1229" s="393">
        <v>1</v>
      </c>
      <c r="AE1229" s="393">
        <v>1</v>
      </c>
      <c r="AF1229" s="395">
        <v>1</v>
      </c>
      <c r="AG1229" s="395">
        <v>1</v>
      </c>
      <c r="AH1229" s="395">
        <v>5.82</v>
      </c>
      <c r="AI1229" s="395"/>
      <c r="AJ1229" s="395"/>
      <c r="AK1229" s="393"/>
      <c r="AL1229" s="393"/>
    </row>
    <row r="1230" spans="1:38" s="416" customFormat="1" ht="12.75" x14ac:dyDescent="0.2">
      <c r="A1230" s="390"/>
      <c r="B1230" s="390"/>
      <c r="C1230" s="430"/>
      <c r="D1230" s="430"/>
      <c r="E1230" s="430"/>
      <c r="F1230" s="430"/>
      <c r="G1230" s="430"/>
      <c r="H1230" s="430"/>
      <c r="I1230" s="430"/>
      <c r="J1230" s="429" t="s">
        <v>202</v>
      </c>
      <c r="K1230" s="395">
        <v>5.14</v>
      </c>
      <c r="L1230" s="395"/>
      <c r="M1230" s="395">
        <v>0.47</v>
      </c>
      <c r="N1230" s="395">
        <v>3.59</v>
      </c>
      <c r="O1230" s="395">
        <v>0.16</v>
      </c>
      <c r="P1230" s="431"/>
      <c r="Q1230" s="395"/>
      <c r="R1230" s="395"/>
      <c r="S1230" s="431"/>
      <c r="T1230" s="395">
        <v>20.84</v>
      </c>
      <c r="U1230" s="395"/>
      <c r="V1230" s="395">
        <v>-0.03</v>
      </c>
      <c r="W1230" s="395"/>
      <c r="X1230" s="395"/>
      <c r="Y1230" s="395">
        <v>21.12</v>
      </c>
      <c r="Z1230" s="395"/>
      <c r="AA1230" s="395"/>
      <c r="AB1230" s="395">
        <v>21.830000000000002</v>
      </c>
      <c r="AC1230" s="395">
        <v>3.139999999999997</v>
      </c>
      <c r="AD1230" s="393">
        <v>1</v>
      </c>
      <c r="AE1230" s="393">
        <v>1</v>
      </c>
      <c r="AF1230" s="395">
        <v>3.4409999999999998</v>
      </c>
      <c r="AG1230" s="395">
        <v>3.0280800000000001</v>
      </c>
      <c r="AH1230" s="395">
        <v>0.47</v>
      </c>
      <c r="AI1230" s="395"/>
      <c r="AJ1230" s="395"/>
      <c r="AK1230" s="393"/>
      <c r="AL1230" s="393"/>
    </row>
    <row r="1231" spans="1:38" s="416" customFormat="1" ht="14.1" customHeight="1" x14ac:dyDescent="0.2">
      <c r="A1231" s="433" t="s">
        <v>1635</v>
      </c>
      <c r="B1231" s="433"/>
      <c r="C1231" s="434" t="s">
        <v>1636</v>
      </c>
      <c r="D1231" s="434"/>
      <c r="E1231" s="434"/>
      <c r="F1231" s="434"/>
      <c r="G1231" s="434"/>
      <c r="H1231" s="434"/>
      <c r="I1231" s="434"/>
      <c r="J1231" s="424"/>
      <c r="K1231" s="425">
        <v>28.619999999999997</v>
      </c>
      <c r="L1231" s="425">
        <v>51.669999999999995</v>
      </c>
      <c r="M1231" s="425">
        <v>87.559999999999988</v>
      </c>
      <c r="N1231" s="425">
        <v>158.47999999999999</v>
      </c>
      <c r="O1231" s="425">
        <v>8.3000000000000007</v>
      </c>
      <c r="P1231" s="425">
        <v>729.87</v>
      </c>
      <c r="Q1231" s="425">
        <v>81.990000000000009</v>
      </c>
      <c r="R1231" s="425">
        <v>0</v>
      </c>
      <c r="S1231" s="425">
        <v>0</v>
      </c>
      <c r="T1231" s="425">
        <v>0</v>
      </c>
      <c r="U1231" s="425"/>
      <c r="V1231" s="425">
        <v>0</v>
      </c>
      <c r="W1231" s="425">
        <v>0</v>
      </c>
      <c r="X1231" s="425">
        <v>822.78</v>
      </c>
      <c r="Y1231" s="426">
        <v>815.37</v>
      </c>
      <c r="Z1231" s="426">
        <v>842.45</v>
      </c>
      <c r="AA1231" s="426">
        <v>0</v>
      </c>
      <c r="AB1231" s="427">
        <v>842.45</v>
      </c>
      <c r="AC1231" s="426">
        <v>978.91</v>
      </c>
      <c r="AD1231" s="427"/>
      <c r="AE1231" s="427"/>
      <c r="AF1231" s="425"/>
      <c r="AG1231" s="425"/>
      <c r="AH1231" s="425">
        <v>87.559999999999988</v>
      </c>
      <c r="AI1231" s="425">
        <v>0</v>
      </c>
      <c r="AJ1231" s="425">
        <v>0</v>
      </c>
      <c r="AK1231" s="427"/>
      <c r="AL1231" s="427"/>
    </row>
    <row r="1232" spans="1:38" s="416" customFormat="1" ht="14.1" customHeight="1" x14ac:dyDescent="0.2">
      <c r="A1232" s="433"/>
      <c r="B1232" s="433"/>
      <c r="C1232" s="434"/>
      <c r="D1232" s="434"/>
      <c r="E1232" s="434"/>
      <c r="F1232" s="434"/>
      <c r="G1232" s="434"/>
      <c r="H1232" s="434"/>
      <c r="I1232" s="434"/>
      <c r="J1232" s="424"/>
      <c r="K1232" s="425">
        <v>241.14</v>
      </c>
      <c r="L1232" s="425">
        <v>0</v>
      </c>
      <c r="M1232" s="425">
        <v>6.8900000000000006</v>
      </c>
      <c r="N1232" s="425">
        <v>168.53</v>
      </c>
      <c r="O1232" s="425">
        <v>7.3</v>
      </c>
      <c r="P1232" s="425"/>
      <c r="Q1232" s="425">
        <v>0</v>
      </c>
      <c r="R1232" s="425">
        <v>0</v>
      </c>
      <c r="S1232" s="425"/>
      <c r="T1232" s="425">
        <v>811.86</v>
      </c>
      <c r="U1232" s="425">
        <v>0</v>
      </c>
      <c r="V1232" s="425">
        <v>-1.26</v>
      </c>
      <c r="W1232" s="425">
        <v>0</v>
      </c>
      <c r="X1232" s="425">
        <v>0</v>
      </c>
      <c r="Y1232" s="426">
        <v>822.78</v>
      </c>
      <c r="Z1232" s="426">
        <v>7.66</v>
      </c>
      <c r="AA1232" s="426">
        <v>0</v>
      </c>
      <c r="AB1232" s="427">
        <v>850.11</v>
      </c>
      <c r="AC1232" s="426">
        <v>128.79999999999995</v>
      </c>
      <c r="AD1232" s="427"/>
      <c r="AE1232" s="427"/>
      <c r="AF1232" s="425"/>
      <c r="AG1232" s="425"/>
      <c r="AH1232" s="425">
        <v>6.8900000000000006</v>
      </c>
      <c r="AI1232" s="425">
        <v>0</v>
      </c>
      <c r="AJ1232" s="425">
        <v>0</v>
      </c>
      <c r="AK1232" s="427"/>
      <c r="AL1232" s="427"/>
    </row>
    <row r="1233" spans="1:38" s="416" customFormat="1" ht="12.75" x14ac:dyDescent="0.2">
      <c r="A1233" s="396">
        <v>103</v>
      </c>
      <c r="B1233" s="390" t="s">
        <v>1551</v>
      </c>
      <c r="C1233" s="430" t="s">
        <v>1552</v>
      </c>
      <c r="D1233" s="430"/>
      <c r="E1233" s="430"/>
      <c r="F1233" s="430"/>
      <c r="G1233" s="430"/>
      <c r="H1233" s="430"/>
      <c r="I1233" s="430"/>
      <c r="J1233" s="428" t="s">
        <v>1630</v>
      </c>
      <c r="K1233" s="395">
        <v>27.47</v>
      </c>
      <c r="L1233" s="395">
        <v>49.48</v>
      </c>
      <c r="M1233" s="395">
        <v>84.99</v>
      </c>
      <c r="N1233" s="395">
        <v>151.76</v>
      </c>
      <c r="O1233" s="395">
        <v>7.95</v>
      </c>
      <c r="P1233" s="431">
        <v>700.15</v>
      </c>
      <c r="Q1233" s="395">
        <v>78.510000000000005</v>
      </c>
      <c r="R1233" s="395"/>
      <c r="S1233" s="431"/>
      <c r="T1233" s="395"/>
      <c r="U1233" s="399">
        <v>1.0149999999999999</v>
      </c>
      <c r="V1233" s="395"/>
      <c r="W1233" s="395"/>
      <c r="X1233" s="395">
        <v>789.13</v>
      </c>
      <c r="Y1233" s="395">
        <v>782.04</v>
      </c>
      <c r="Z1233" s="395">
        <v>808.01</v>
      </c>
      <c r="AA1233" s="395">
        <v>0</v>
      </c>
      <c r="AB1233" s="395">
        <v>808.01</v>
      </c>
      <c r="AC1233" s="395">
        <v>938.87</v>
      </c>
      <c r="AD1233" s="393">
        <v>1</v>
      </c>
      <c r="AE1233" s="393">
        <v>1</v>
      </c>
      <c r="AF1233" s="395">
        <v>1</v>
      </c>
      <c r="AG1233" s="395">
        <v>1</v>
      </c>
      <c r="AH1233" s="395">
        <v>84.99</v>
      </c>
      <c r="AI1233" s="395"/>
      <c r="AJ1233" s="395"/>
      <c r="AK1233" s="393"/>
      <c r="AL1233" s="393"/>
    </row>
    <row r="1234" spans="1:38" s="416" customFormat="1" ht="12.75" x14ac:dyDescent="0.2">
      <c r="A1234" s="390"/>
      <c r="B1234" s="390"/>
      <c r="C1234" s="430"/>
      <c r="D1234" s="430"/>
      <c r="E1234" s="430"/>
      <c r="F1234" s="430"/>
      <c r="G1234" s="430"/>
      <c r="H1234" s="430"/>
      <c r="I1234" s="430"/>
      <c r="J1234" s="429" t="s">
        <v>568</v>
      </c>
      <c r="K1234" s="395">
        <v>230.91</v>
      </c>
      <c r="L1234" s="395"/>
      <c r="M1234" s="395">
        <v>6.69</v>
      </c>
      <c r="N1234" s="395">
        <v>161.38</v>
      </c>
      <c r="O1234" s="395">
        <v>6.99</v>
      </c>
      <c r="P1234" s="431"/>
      <c r="Q1234" s="395"/>
      <c r="R1234" s="395"/>
      <c r="S1234" s="431"/>
      <c r="T1234" s="395">
        <v>778.66</v>
      </c>
      <c r="U1234" s="395"/>
      <c r="V1234" s="395">
        <v>-1.21</v>
      </c>
      <c r="W1234" s="395"/>
      <c r="X1234" s="395"/>
      <c r="Y1234" s="395">
        <v>789.13</v>
      </c>
      <c r="Z1234" s="395"/>
      <c r="AA1234" s="395"/>
      <c r="AB1234" s="395">
        <v>815.34</v>
      </c>
      <c r="AC1234" s="395">
        <v>123.52999999999997</v>
      </c>
      <c r="AD1234" s="393">
        <v>1</v>
      </c>
      <c r="AE1234" s="393">
        <v>1</v>
      </c>
      <c r="AF1234" s="395">
        <v>3.4409999999999998</v>
      </c>
      <c r="AG1234" s="395">
        <v>3.0280800000000001</v>
      </c>
      <c r="AH1234" s="395">
        <v>6.69</v>
      </c>
      <c r="AI1234" s="395"/>
      <c r="AJ1234" s="395"/>
      <c r="AK1234" s="393"/>
      <c r="AL1234" s="393"/>
    </row>
    <row r="1235" spans="1:38" s="416" customFormat="1" ht="12.75" x14ac:dyDescent="0.2">
      <c r="A1235" s="396">
        <v>104</v>
      </c>
      <c r="B1235" s="390" t="s">
        <v>1551</v>
      </c>
      <c r="C1235" s="430" t="s">
        <v>1637</v>
      </c>
      <c r="D1235" s="430"/>
      <c r="E1235" s="430"/>
      <c r="F1235" s="430"/>
      <c r="G1235" s="430"/>
      <c r="H1235" s="430"/>
      <c r="I1235" s="430"/>
      <c r="J1235" s="428" t="s">
        <v>1630</v>
      </c>
      <c r="K1235" s="395">
        <v>1.1499999999999999</v>
      </c>
      <c r="L1235" s="395">
        <v>2.19</v>
      </c>
      <c r="M1235" s="395">
        <v>2.57</v>
      </c>
      <c r="N1235" s="395">
        <v>6.72</v>
      </c>
      <c r="O1235" s="395">
        <v>0.35</v>
      </c>
      <c r="P1235" s="431">
        <v>29.72</v>
      </c>
      <c r="Q1235" s="395">
        <v>3.48</v>
      </c>
      <c r="R1235" s="395"/>
      <c r="S1235" s="431"/>
      <c r="T1235" s="395"/>
      <c r="U1235" s="399">
        <v>1.0149999999999999</v>
      </c>
      <c r="V1235" s="395"/>
      <c r="W1235" s="395"/>
      <c r="X1235" s="395">
        <v>33.65</v>
      </c>
      <c r="Y1235" s="395">
        <v>33.33</v>
      </c>
      <c r="Z1235" s="395">
        <v>34.44</v>
      </c>
      <c r="AA1235" s="395">
        <v>0</v>
      </c>
      <c r="AB1235" s="395">
        <v>34.44</v>
      </c>
      <c r="AC1235" s="395">
        <v>40.04</v>
      </c>
      <c r="AD1235" s="393">
        <v>1</v>
      </c>
      <c r="AE1235" s="393">
        <v>1</v>
      </c>
      <c r="AF1235" s="395">
        <v>1</v>
      </c>
      <c r="AG1235" s="395">
        <v>1</v>
      </c>
      <c r="AH1235" s="395">
        <v>2.57</v>
      </c>
      <c r="AI1235" s="395"/>
      <c r="AJ1235" s="395"/>
      <c r="AK1235" s="393"/>
      <c r="AL1235" s="393"/>
    </row>
    <row r="1236" spans="1:38" s="416" customFormat="1" ht="12.75" x14ac:dyDescent="0.2">
      <c r="A1236" s="390"/>
      <c r="B1236" s="390"/>
      <c r="C1236" s="430"/>
      <c r="D1236" s="430"/>
      <c r="E1236" s="430"/>
      <c r="F1236" s="430"/>
      <c r="G1236" s="430"/>
      <c r="H1236" s="430"/>
      <c r="I1236" s="430"/>
      <c r="J1236" s="429" t="s">
        <v>237</v>
      </c>
      <c r="K1236" s="395">
        <v>10.23</v>
      </c>
      <c r="L1236" s="395"/>
      <c r="M1236" s="395">
        <v>0.2</v>
      </c>
      <c r="N1236" s="395">
        <v>7.15</v>
      </c>
      <c r="O1236" s="395">
        <v>0.31</v>
      </c>
      <c r="P1236" s="431"/>
      <c r="Q1236" s="395"/>
      <c r="R1236" s="395"/>
      <c r="S1236" s="431"/>
      <c r="T1236" s="395">
        <v>33.199999999999996</v>
      </c>
      <c r="U1236" s="395"/>
      <c r="V1236" s="395">
        <v>-0.05</v>
      </c>
      <c r="W1236" s="395"/>
      <c r="X1236" s="395"/>
      <c r="Y1236" s="395">
        <v>33.65</v>
      </c>
      <c r="Z1236" s="395"/>
      <c r="AA1236" s="395"/>
      <c r="AB1236" s="395">
        <v>34.769999999999996</v>
      </c>
      <c r="AC1236" s="395">
        <v>5.2700000000000031</v>
      </c>
      <c r="AD1236" s="393">
        <v>1</v>
      </c>
      <c r="AE1236" s="393">
        <v>1</v>
      </c>
      <c r="AF1236" s="395">
        <v>3.4409999999999998</v>
      </c>
      <c r="AG1236" s="395">
        <v>3.0280800000000001</v>
      </c>
      <c r="AH1236" s="395">
        <v>0.2</v>
      </c>
      <c r="AI1236" s="395"/>
      <c r="AJ1236" s="395"/>
      <c r="AK1236" s="393"/>
      <c r="AL1236" s="393"/>
    </row>
    <row r="1237" spans="1:38" s="416" customFormat="1" ht="14.1" customHeight="1" x14ac:dyDescent="0.2">
      <c r="A1237" s="433" t="s">
        <v>1638</v>
      </c>
      <c r="B1237" s="433"/>
      <c r="C1237" s="434" t="s">
        <v>1639</v>
      </c>
      <c r="D1237" s="434"/>
      <c r="E1237" s="434"/>
      <c r="F1237" s="434"/>
      <c r="G1237" s="434"/>
      <c r="H1237" s="434"/>
      <c r="I1237" s="434"/>
      <c r="J1237" s="424"/>
      <c r="K1237" s="425">
        <v>37.769999999999996</v>
      </c>
      <c r="L1237" s="425">
        <v>68.16</v>
      </c>
      <c r="M1237" s="425">
        <v>115.88</v>
      </c>
      <c r="N1237" s="425">
        <v>209.05</v>
      </c>
      <c r="O1237" s="425">
        <v>10.94</v>
      </c>
      <c r="P1237" s="425">
        <v>963.2</v>
      </c>
      <c r="Q1237" s="425">
        <v>108.16000000000001</v>
      </c>
      <c r="R1237" s="425">
        <v>0</v>
      </c>
      <c r="S1237" s="425">
        <v>0</v>
      </c>
      <c r="T1237" s="425">
        <v>0</v>
      </c>
      <c r="U1237" s="425"/>
      <c r="V1237" s="425">
        <v>0</v>
      </c>
      <c r="W1237" s="425">
        <v>0</v>
      </c>
      <c r="X1237" s="425">
        <v>1085.77</v>
      </c>
      <c r="Y1237" s="426">
        <v>1075.99</v>
      </c>
      <c r="Z1237" s="426">
        <v>1111.72</v>
      </c>
      <c r="AA1237" s="426">
        <v>0</v>
      </c>
      <c r="AB1237" s="427">
        <v>1111.72</v>
      </c>
      <c r="AC1237" s="426">
        <v>1297.8499999999999</v>
      </c>
      <c r="AD1237" s="427"/>
      <c r="AE1237" s="427"/>
      <c r="AF1237" s="425"/>
      <c r="AG1237" s="425"/>
      <c r="AH1237" s="425">
        <v>115.88</v>
      </c>
      <c r="AI1237" s="425">
        <v>0</v>
      </c>
      <c r="AJ1237" s="425">
        <v>0</v>
      </c>
      <c r="AK1237" s="427"/>
      <c r="AL1237" s="427"/>
    </row>
    <row r="1238" spans="1:38" s="416" customFormat="1" ht="14.1" customHeight="1" x14ac:dyDescent="0.2">
      <c r="A1238" s="433"/>
      <c r="B1238" s="433"/>
      <c r="C1238" s="434"/>
      <c r="D1238" s="434"/>
      <c r="E1238" s="434"/>
      <c r="F1238" s="434"/>
      <c r="G1238" s="434"/>
      <c r="H1238" s="434"/>
      <c r="I1238" s="434"/>
      <c r="J1238" s="424"/>
      <c r="K1238" s="425">
        <v>318.10000000000002</v>
      </c>
      <c r="L1238" s="425">
        <v>0</v>
      </c>
      <c r="M1238" s="425">
        <v>9.11</v>
      </c>
      <c r="N1238" s="425">
        <v>222.33</v>
      </c>
      <c r="O1238" s="425">
        <v>9.6300000000000008</v>
      </c>
      <c r="P1238" s="425"/>
      <c r="Q1238" s="425">
        <v>0</v>
      </c>
      <c r="R1238" s="425">
        <v>0</v>
      </c>
      <c r="S1238" s="425"/>
      <c r="T1238" s="425">
        <v>1071.3600000000001</v>
      </c>
      <c r="U1238" s="425">
        <v>0</v>
      </c>
      <c r="V1238" s="425">
        <v>-1.6600000000000001</v>
      </c>
      <c r="W1238" s="425">
        <v>0</v>
      </c>
      <c r="X1238" s="425">
        <v>0</v>
      </c>
      <c r="Y1238" s="426">
        <v>1085.77</v>
      </c>
      <c r="Z1238" s="426">
        <v>10.1</v>
      </c>
      <c r="AA1238" s="426">
        <v>0</v>
      </c>
      <c r="AB1238" s="427">
        <v>1121.82</v>
      </c>
      <c r="AC1238" s="426">
        <v>176.02999999999992</v>
      </c>
      <c r="AD1238" s="427"/>
      <c r="AE1238" s="427"/>
      <c r="AF1238" s="425"/>
      <c r="AG1238" s="425"/>
      <c r="AH1238" s="425">
        <v>9.11</v>
      </c>
      <c r="AI1238" s="425">
        <v>0</v>
      </c>
      <c r="AJ1238" s="425">
        <v>0</v>
      </c>
      <c r="AK1238" s="427"/>
      <c r="AL1238" s="427"/>
    </row>
    <row r="1239" spans="1:38" s="416" customFormat="1" ht="12.75" x14ac:dyDescent="0.2">
      <c r="A1239" s="396">
        <v>131</v>
      </c>
      <c r="B1239" s="390" t="s">
        <v>1551</v>
      </c>
      <c r="C1239" s="430" t="s">
        <v>1552</v>
      </c>
      <c r="D1239" s="430"/>
      <c r="E1239" s="430"/>
      <c r="F1239" s="430"/>
      <c r="G1239" s="430"/>
      <c r="H1239" s="430"/>
      <c r="I1239" s="430"/>
      <c r="J1239" s="428" t="s">
        <v>1630</v>
      </c>
      <c r="K1239" s="395">
        <v>36.619999999999997</v>
      </c>
      <c r="L1239" s="395">
        <v>65.97</v>
      </c>
      <c r="M1239" s="395">
        <v>113.31</v>
      </c>
      <c r="N1239" s="395">
        <v>202.33</v>
      </c>
      <c r="O1239" s="395">
        <v>10.59</v>
      </c>
      <c r="P1239" s="431">
        <v>933.48</v>
      </c>
      <c r="Q1239" s="395">
        <v>104.68</v>
      </c>
      <c r="R1239" s="395"/>
      <c r="S1239" s="431"/>
      <c r="T1239" s="395"/>
      <c r="U1239" s="399">
        <v>1.0149999999999999</v>
      </c>
      <c r="V1239" s="395"/>
      <c r="W1239" s="395"/>
      <c r="X1239" s="395">
        <v>1052.1199999999999</v>
      </c>
      <c r="Y1239" s="395">
        <v>1042.6600000000001</v>
      </c>
      <c r="Z1239" s="395">
        <v>1077.28</v>
      </c>
      <c r="AA1239" s="395">
        <v>0</v>
      </c>
      <c r="AB1239" s="395">
        <v>1077.28</v>
      </c>
      <c r="AC1239" s="395">
        <v>1257.6199999999999</v>
      </c>
      <c r="AD1239" s="393">
        <v>1</v>
      </c>
      <c r="AE1239" s="393">
        <v>1</v>
      </c>
      <c r="AF1239" s="395">
        <v>1</v>
      </c>
      <c r="AG1239" s="395">
        <v>1</v>
      </c>
      <c r="AH1239" s="395">
        <v>113.31</v>
      </c>
      <c r="AI1239" s="395"/>
      <c r="AJ1239" s="395"/>
      <c r="AK1239" s="393"/>
      <c r="AL1239" s="393"/>
    </row>
    <row r="1240" spans="1:38" s="416" customFormat="1" ht="12.75" x14ac:dyDescent="0.2">
      <c r="A1240" s="390"/>
      <c r="B1240" s="390"/>
      <c r="C1240" s="430"/>
      <c r="D1240" s="430"/>
      <c r="E1240" s="430"/>
      <c r="F1240" s="430"/>
      <c r="G1240" s="430"/>
      <c r="H1240" s="430"/>
      <c r="I1240" s="430"/>
      <c r="J1240" s="429" t="s">
        <v>1678</v>
      </c>
      <c r="K1240" s="395">
        <v>307.87</v>
      </c>
      <c r="L1240" s="395"/>
      <c r="M1240" s="395">
        <v>8.91</v>
      </c>
      <c r="N1240" s="395">
        <v>215.18</v>
      </c>
      <c r="O1240" s="395">
        <v>9.32</v>
      </c>
      <c r="P1240" s="431"/>
      <c r="Q1240" s="395"/>
      <c r="R1240" s="395"/>
      <c r="S1240" s="431"/>
      <c r="T1240" s="395">
        <v>1038.1600000000001</v>
      </c>
      <c r="U1240" s="395"/>
      <c r="V1240" s="395">
        <v>-1.61</v>
      </c>
      <c r="W1240" s="395"/>
      <c r="X1240" s="395"/>
      <c r="Y1240" s="395">
        <v>1052.1199999999999</v>
      </c>
      <c r="Z1240" s="395"/>
      <c r="AA1240" s="395"/>
      <c r="AB1240" s="395">
        <v>1087.05</v>
      </c>
      <c r="AC1240" s="395">
        <v>170.56999999999994</v>
      </c>
      <c r="AD1240" s="393">
        <v>1</v>
      </c>
      <c r="AE1240" s="393">
        <v>1</v>
      </c>
      <c r="AF1240" s="395">
        <v>3.4409999999999998</v>
      </c>
      <c r="AG1240" s="395">
        <v>3.0280800000000001</v>
      </c>
      <c r="AH1240" s="395">
        <v>8.91</v>
      </c>
      <c r="AI1240" s="395"/>
      <c r="AJ1240" s="395"/>
      <c r="AK1240" s="393"/>
      <c r="AL1240" s="393"/>
    </row>
    <row r="1241" spans="1:38" s="416" customFormat="1" ht="12.75" x14ac:dyDescent="0.2">
      <c r="A1241" s="396">
        <v>132</v>
      </c>
      <c r="B1241" s="390" t="s">
        <v>1551</v>
      </c>
      <c r="C1241" s="430" t="s">
        <v>1637</v>
      </c>
      <c r="D1241" s="430"/>
      <c r="E1241" s="430"/>
      <c r="F1241" s="430"/>
      <c r="G1241" s="430"/>
      <c r="H1241" s="430"/>
      <c r="I1241" s="430"/>
      <c r="J1241" s="428" t="s">
        <v>1630</v>
      </c>
      <c r="K1241" s="395">
        <v>1.1499999999999999</v>
      </c>
      <c r="L1241" s="395">
        <v>2.19</v>
      </c>
      <c r="M1241" s="395">
        <v>2.57</v>
      </c>
      <c r="N1241" s="395">
        <v>6.72</v>
      </c>
      <c r="O1241" s="395">
        <v>0.35</v>
      </c>
      <c r="P1241" s="431">
        <v>29.72</v>
      </c>
      <c r="Q1241" s="395">
        <v>3.48</v>
      </c>
      <c r="R1241" s="395"/>
      <c r="S1241" s="431"/>
      <c r="T1241" s="395"/>
      <c r="U1241" s="399">
        <v>1.0149999999999999</v>
      </c>
      <c r="V1241" s="395"/>
      <c r="W1241" s="395"/>
      <c r="X1241" s="395">
        <v>33.65</v>
      </c>
      <c r="Y1241" s="395">
        <v>33.33</v>
      </c>
      <c r="Z1241" s="395">
        <v>34.44</v>
      </c>
      <c r="AA1241" s="395">
        <v>0</v>
      </c>
      <c r="AB1241" s="395">
        <v>34.44</v>
      </c>
      <c r="AC1241" s="395">
        <v>40.229999999999997</v>
      </c>
      <c r="AD1241" s="393">
        <v>1</v>
      </c>
      <c r="AE1241" s="393">
        <v>1</v>
      </c>
      <c r="AF1241" s="395">
        <v>1</v>
      </c>
      <c r="AG1241" s="395">
        <v>1</v>
      </c>
      <c r="AH1241" s="395">
        <v>2.57</v>
      </c>
      <c r="AI1241" s="395"/>
      <c r="AJ1241" s="395"/>
      <c r="AK1241" s="393"/>
      <c r="AL1241" s="393"/>
    </row>
    <row r="1242" spans="1:38" s="416" customFormat="1" ht="12.75" x14ac:dyDescent="0.2">
      <c r="A1242" s="390"/>
      <c r="B1242" s="390"/>
      <c r="C1242" s="430"/>
      <c r="D1242" s="430"/>
      <c r="E1242" s="430"/>
      <c r="F1242" s="430"/>
      <c r="G1242" s="430"/>
      <c r="H1242" s="430"/>
      <c r="I1242" s="430"/>
      <c r="J1242" s="429" t="s">
        <v>237</v>
      </c>
      <c r="K1242" s="395">
        <v>10.23</v>
      </c>
      <c r="L1242" s="395"/>
      <c r="M1242" s="395">
        <v>0.2</v>
      </c>
      <c r="N1242" s="395">
        <v>7.15</v>
      </c>
      <c r="O1242" s="395">
        <v>0.31</v>
      </c>
      <c r="P1242" s="431"/>
      <c r="Q1242" s="395"/>
      <c r="R1242" s="395"/>
      <c r="S1242" s="431"/>
      <c r="T1242" s="395">
        <v>33.199999999999996</v>
      </c>
      <c r="U1242" s="395"/>
      <c r="V1242" s="395">
        <v>-0.05</v>
      </c>
      <c r="W1242" s="395"/>
      <c r="X1242" s="395"/>
      <c r="Y1242" s="395">
        <v>33.65</v>
      </c>
      <c r="Z1242" s="395"/>
      <c r="AA1242" s="395"/>
      <c r="AB1242" s="395">
        <v>34.769999999999996</v>
      </c>
      <c r="AC1242" s="395">
        <v>5.4600000000000009</v>
      </c>
      <c r="AD1242" s="393">
        <v>1</v>
      </c>
      <c r="AE1242" s="393">
        <v>1</v>
      </c>
      <c r="AF1242" s="395">
        <v>3.4409999999999998</v>
      </c>
      <c r="AG1242" s="395">
        <v>3.0280800000000001</v>
      </c>
      <c r="AH1242" s="395">
        <v>0.2</v>
      </c>
      <c r="AI1242" s="395"/>
      <c r="AJ1242" s="395"/>
      <c r="AK1242" s="393"/>
      <c r="AL1242" s="393"/>
    </row>
    <row r="1243" spans="1:38" s="416" customFormat="1" ht="14.1" customHeight="1" x14ac:dyDescent="0.2">
      <c r="A1243" s="433" t="s">
        <v>1640</v>
      </c>
      <c r="B1243" s="433"/>
      <c r="C1243" s="434" t="s">
        <v>1641</v>
      </c>
      <c r="D1243" s="434"/>
      <c r="E1243" s="434"/>
      <c r="F1243" s="434"/>
      <c r="G1243" s="434"/>
      <c r="H1243" s="434"/>
      <c r="I1243" s="434"/>
      <c r="J1243" s="424"/>
      <c r="K1243" s="425">
        <v>14.719999999999999</v>
      </c>
      <c r="L1243" s="425">
        <v>113.22000000000001</v>
      </c>
      <c r="M1243" s="425">
        <v>893.01</v>
      </c>
      <c r="N1243" s="425">
        <v>97.85</v>
      </c>
      <c r="O1243" s="425">
        <v>4.7600000000000007</v>
      </c>
      <c r="P1243" s="425">
        <v>1384.31</v>
      </c>
      <c r="Q1243" s="425">
        <v>47.059999999999995</v>
      </c>
      <c r="R1243" s="425">
        <v>0</v>
      </c>
      <c r="S1243" s="425">
        <v>0</v>
      </c>
      <c r="T1243" s="425">
        <v>0</v>
      </c>
      <c r="U1243" s="425"/>
      <c r="V1243" s="425">
        <v>0</v>
      </c>
      <c r="W1243" s="425">
        <v>0</v>
      </c>
      <c r="X1243" s="425">
        <v>1452.12</v>
      </c>
      <c r="Y1243" s="426">
        <v>1447.87</v>
      </c>
      <c r="Z1243" s="426">
        <v>1495.94</v>
      </c>
      <c r="AA1243" s="426">
        <v>0</v>
      </c>
      <c r="AB1243" s="427">
        <v>1495.94</v>
      </c>
      <c r="AC1243" s="426">
        <v>1779.17</v>
      </c>
      <c r="AD1243" s="427"/>
      <c r="AE1243" s="427"/>
      <c r="AF1243" s="425"/>
      <c r="AG1243" s="425"/>
      <c r="AH1243" s="425">
        <v>893.01</v>
      </c>
      <c r="AI1243" s="425">
        <v>0</v>
      </c>
      <c r="AJ1243" s="425">
        <v>0</v>
      </c>
      <c r="AK1243" s="427"/>
      <c r="AL1243" s="427"/>
    </row>
    <row r="1244" spans="1:38" s="416" customFormat="1" ht="14.1" customHeight="1" x14ac:dyDescent="0.2">
      <c r="A1244" s="433"/>
      <c r="B1244" s="433"/>
      <c r="C1244" s="434"/>
      <c r="D1244" s="434"/>
      <c r="E1244" s="434"/>
      <c r="F1244" s="434"/>
      <c r="G1244" s="434"/>
      <c r="H1244" s="434"/>
      <c r="I1244" s="434"/>
      <c r="J1244" s="424"/>
      <c r="K1244" s="425">
        <v>113.76</v>
      </c>
      <c r="L1244" s="425">
        <v>24.68</v>
      </c>
      <c r="M1244" s="425">
        <v>78.04000000000002</v>
      </c>
      <c r="N1244" s="425">
        <v>79.48</v>
      </c>
      <c r="O1244" s="425">
        <v>4.1899999999999995</v>
      </c>
      <c r="P1244" s="425"/>
      <c r="Q1244" s="425">
        <v>0</v>
      </c>
      <c r="R1244" s="425">
        <v>0</v>
      </c>
      <c r="S1244" s="425"/>
      <c r="T1244" s="425">
        <v>1431.3699999999997</v>
      </c>
      <c r="U1244" s="425">
        <v>0</v>
      </c>
      <c r="V1244" s="425">
        <v>-0.72</v>
      </c>
      <c r="W1244" s="425">
        <v>0</v>
      </c>
      <c r="X1244" s="425">
        <v>0</v>
      </c>
      <c r="Y1244" s="426">
        <v>1452.12</v>
      </c>
      <c r="Z1244" s="426">
        <v>4.3899999999999997</v>
      </c>
      <c r="AA1244" s="426">
        <v>0</v>
      </c>
      <c r="AB1244" s="427">
        <v>1500.33</v>
      </c>
      <c r="AC1244" s="426">
        <v>278.84000000000015</v>
      </c>
      <c r="AD1244" s="427"/>
      <c r="AE1244" s="427"/>
      <c r="AF1244" s="425"/>
      <c r="AG1244" s="425"/>
      <c r="AH1244" s="425">
        <v>78.04000000000002</v>
      </c>
      <c r="AI1244" s="425">
        <v>0</v>
      </c>
      <c r="AJ1244" s="425">
        <v>0</v>
      </c>
      <c r="AK1244" s="427"/>
      <c r="AL1244" s="427"/>
    </row>
    <row r="1245" spans="1:38" s="416" customFormat="1" ht="12.75" x14ac:dyDescent="0.2">
      <c r="A1245" s="396">
        <v>201</v>
      </c>
      <c r="B1245" s="390" t="s">
        <v>552</v>
      </c>
      <c r="C1245" s="430" t="s">
        <v>328</v>
      </c>
      <c r="D1245" s="430"/>
      <c r="E1245" s="430"/>
      <c r="F1245" s="430"/>
      <c r="G1245" s="430"/>
      <c r="H1245" s="430"/>
      <c r="I1245" s="430"/>
      <c r="J1245" s="428" t="s">
        <v>102</v>
      </c>
      <c r="K1245" s="395"/>
      <c r="L1245" s="395"/>
      <c r="M1245" s="395">
        <v>9.7799999999999994</v>
      </c>
      <c r="N1245" s="395"/>
      <c r="O1245" s="395"/>
      <c r="P1245" s="431">
        <v>10.29</v>
      </c>
      <c r="Q1245" s="395"/>
      <c r="R1245" s="395"/>
      <c r="S1245" s="431"/>
      <c r="T1245" s="395"/>
      <c r="U1245" s="399">
        <v>1.0149999999999999</v>
      </c>
      <c r="V1245" s="395"/>
      <c r="W1245" s="395"/>
      <c r="X1245" s="395">
        <v>10.44</v>
      </c>
      <c r="Y1245" s="395">
        <v>10.44</v>
      </c>
      <c r="Z1245" s="395">
        <v>10.79</v>
      </c>
      <c r="AA1245" s="395">
        <v>0</v>
      </c>
      <c r="AB1245" s="395">
        <v>10.79</v>
      </c>
      <c r="AC1245" s="395">
        <v>12.75</v>
      </c>
      <c r="AD1245" s="393">
        <v>1</v>
      </c>
      <c r="AE1245" s="393">
        <v>1</v>
      </c>
      <c r="AF1245" s="395">
        <v>1</v>
      </c>
      <c r="AG1245" s="395">
        <v>1</v>
      </c>
      <c r="AH1245" s="395">
        <v>9.7799999999999994</v>
      </c>
      <c r="AI1245" s="395"/>
      <c r="AJ1245" s="395"/>
      <c r="AK1245" s="393"/>
      <c r="AL1245" s="393"/>
    </row>
    <row r="1246" spans="1:38" s="416" customFormat="1" ht="12.75" x14ac:dyDescent="0.2">
      <c r="A1246" s="390"/>
      <c r="B1246" s="390"/>
      <c r="C1246" s="430"/>
      <c r="D1246" s="430"/>
      <c r="E1246" s="430"/>
      <c r="F1246" s="430"/>
      <c r="G1246" s="430"/>
      <c r="H1246" s="430"/>
      <c r="I1246" s="430"/>
      <c r="J1246" s="429" t="s">
        <v>485</v>
      </c>
      <c r="K1246" s="395"/>
      <c r="L1246" s="395"/>
      <c r="M1246" s="395">
        <v>0.51</v>
      </c>
      <c r="N1246" s="395"/>
      <c r="O1246" s="395"/>
      <c r="P1246" s="431"/>
      <c r="Q1246" s="395"/>
      <c r="R1246" s="395"/>
      <c r="S1246" s="431"/>
      <c r="T1246" s="395">
        <v>10.29</v>
      </c>
      <c r="U1246" s="395"/>
      <c r="V1246" s="395"/>
      <c r="W1246" s="395"/>
      <c r="X1246" s="395"/>
      <c r="Y1246" s="395">
        <v>10.44</v>
      </c>
      <c r="Z1246" s="395"/>
      <c r="AA1246" s="395"/>
      <c r="AB1246" s="395">
        <v>10.79</v>
      </c>
      <c r="AC1246" s="395">
        <v>1.9600000000000009</v>
      </c>
      <c r="AD1246" s="393">
        <v>1</v>
      </c>
      <c r="AE1246" s="393">
        <v>1</v>
      </c>
      <c r="AF1246" s="395">
        <v>3.4409999999999998</v>
      </c>
      <c r="AG1246" s="395">
        <v>3.0280800000000001</v>
      </c>
      <c r="AH1246" s="395">
        <v>0.51</v>
      </c>
      <c r="AI1246" s="395"/>
      <c r="AJ1246" s="395"/>
      <c r="AK1246" s="393"/>
      <c r="AL1246" s="393"/>
    </row>
    <row r="1247" spans="1:38" s="416" customFormat="1" ht="12.75" x14ac:dyDescent="0.2">
      <c r="A1247" s="396">
        <v>202</v>
      </c>
      <c r="B1247" s="390" t="s">
        <v>555</v>
      </c>
      <c r="C1247" s="430" t="s">
        <v>324</v>
      </c>
      <c r="D1247" s="430"/>
      <c r="E1247" s="430"/>
      <c r="F1247" s="430"/>
      <c r="G1247" s="430"/>
      <c r="H1247" s="430"/>
      <c r="I1247" s="430"/>
      <c r="J1247" s="428" t="s">
        <v>156</v>
      </c>
      <c r="K1247" s="395">
        <v>0.09</v>
      </c>
      <c r="L1247" s="395">
        <v>2.4900000000000002</v>
      </c>
      <c r="M1247" s="395"/>
      <c r="N1247" s="395">
        <v>0.56999999999999995</v>
      </c>
      <c r="O1247" s="395">
        <v>0.03</v>
      </c>
      <c r="P1247" s="431">
        <v>3.86</v>
      </c>
      <c r="Q1247" s="395">
        <v>0.3</v>
      </c>
      <c r="R1247" s="395"/>
      <c r="S1247" s="431"/>
      <c r="T1247" s="395"/>
      <c r="U1247" s="399">
        <v>1.0149999999999999</v>
      </c>
      <c r="V1247" s="395"/>
      <c r="W1247" s="395"/>
      <c r="X1247" s="395">
        <v>4.22</v>
      </c>
      <c r="Y1247" s="395">
        <v>4.1900000000000004</v>
      </c>
      <c r="Z1247" s="395">
        <v>4.33</v>
      </c>
      <c r="AA1247" s="395">
        <v>0</v>
      </c>
      <c r="AB1247" s="395">
        <v>4.33</v>
      </c>
      <c r="AC1247" s="395">
        <v>5.12</v>
      </c>
      <c r="AD1247" s="393">
        <v>1</v>
      </c>
      <c r="AE1247" s="393">
        <v>1</v>
      </c>
      <c r="AF1247" s="395">
        <v>1</v>
      </c>
      <c r="AG1247" s="395">
        <v>1</v>
      </c>
      <c r="AH1247" s="395"/>
      <c r="AI1247" s="395"/>
      <c r="AJ1247" s="395"/>
      <c r="AK1247" s="393"/>
      <c r="AL1247" s="393"/>
    </row>
    <row r="1248" spans="1:38" s="416" customFormat="1" ht="12.75" x14ac:dyDescent="0.2">
      <c r="A1248" s="390"/>
      <c r="B1248" s="390"/>
      <c r="C1248" s="430"/>
      <c r="D1248" s="430"/>
      <c r="E1248" s="430"/>
      <c r="F1248" s="430"/>
      <c r="G1248" s="430"/>
      <c r="H1248" s="430"/>
      <c r="I1248" s="430"/>
      <c r="J1248" s="429" t="s">
        <v>332</v>
      </c>
      <c r="K1248" s="395">
        <v>0.13</v>
      </c>
      <c r="L1248" s="395">
        <v>0.74</v>
      </c>
      <c r="M1248" s="395"/>
      <c r="N1248" s="395">
        <v>0.61</v>
      </c>
      <c r="O1248" s="395">
        <v>0.03</v>
      </c>
      <c r="P1248" s="431"/>
      <c r="Q1248" s="395"/>
      <c r="R1248" s="395"/>
      <c r="S1248" s="431"/>
      <c r="T1248" s="395">
        <v>4.16</v>
      </c>
      <c r="U1248" s="395"/>
      <c r="V1248" s="395"/>
      <c r="W1248" s="395"/>
      <c r="X1248" s="395"/>
      <c r="Y1248" s="395">
        <v>4.22</v>
      </c>
      <c r="Z1248" s="395"/>
      <c r="AA1248" s="395"/>
      <c r="AB1248" s="395">
        <v>4.3600000000000003</v>
      </c>
      <c r="AC1248" s="395">
        <v>0.75999999999999979</v>
      </c>
      <c r="AD1248" s="393">
        <v>1</v>
      </c>
      <c r="AE1248" s="393">
        <v>1</v>
      </c>
      <c r="AF1248" s="395">
        <v>3.4409999999999998</v>
      </c>
      <c r="AG1248" s="395">
        <v>3.0280800000000001</v>
      </c>
      <c r="AH1248" s="395"/>
      <c r="AI1248" s="395"/>
      <c r="AJ1248" s="395"/>
      <c r="AK1248" s="393"/>
      <c r="AL1248" s="393"/>
    </row>
    <row r="1249" spans="1:38" s="416" customFormat="1" ht="12.75" x14ac:dyDescent="0.2">
      <c r="A1249" s="396">
        <v>203</v>
      </c>
      <c r="B1249" s="390" t="s">
        <v>555</v>
      </c>
      <c r="C1249" s="430" t="s">
        <v>1642</v>
      </c>
      <c r="D1249" s="430"/>
      <c r="E1249" s="430"/>
      <c r="F1249" s="430"/>
      <c r="G1249" s="430"/>
      <c r="H1249" s="430"/>
      <c r="I1249" s="430"/>
      <c r="J1249" s="428" t="s">
        <v>156</v>
      </c>
      <c r="K1249" s="395">
        <v>0.01</v>
      </c>
      <c r="L1249" s="395">
        <v>0.27</v>
      </c>
      <c r="M1249" s="395"/>
      <c r="N1249" s="395">
        <v>0.05</v>
      </c>
      <c r="O1249" s="395"/>
      <c r="P1249" s="431">
        <v>0.37</v>
      </c>
      <c r="Q1249" s="395">
        <v>0.02</v>
      </c>
      <c r="R1249" s="395"/>
      <c r="S1249" s="431"/>
      <c r="T1249" s="395"/>
      <c r="U1249" s="399">
        <v>1.0149999999999999</v>
      </c>
      <c r="V1249" s="395"/>
      <c r="W1249" s="395"/>
      <c r="X1249" s="395">
        <v>0.4</v>
      </c>
      <c r="Y1249" s="395">
        <v>0.4</v>
      </c>
      <c r="Z1249" s="395">
        <v>0.41</v>
      </c>
      <c r="AA1249" s="395">
        <v>0</v>
      </c>
      <c r="AB1249" s="395">
        <v>0.41</v>
      </c>
      <c r="AC1249" s="395">
        <v>0.48</v>
      </c>
      <c r="AD1249" s="393">
        <v>1</v>
      </c>
      <c r="AE1249" s="393">
        <v>1</v>
      </c>
      <c r="AF1249" s="395">
        <v>1</v>
      </c>
      <c r="AG1249" s="395">
        <v>1</v>
      </c>
      <c r="AH1249" s="395"/>
      <c r="AI1249" s="395"/>
      <c r="AJ1249" s="395"/>
      <c r="AK1249" s="393"/>
      <c r="AL1249" s="393"/>
    </row>
    <row r="1250" spans="1:38" s="416" customFormat="1" ht="12.75" x14ac:dyDescent="0.2">
      <c r="A1250" s="390"/>
      <c r="B1250" s="390"/>
      <c r="C1250" s="430"/>
      <c r="D1250" s="430"/>
      <c r="E1250" s="430"/>
      <c r="F1250" s="430"/>
      <c r="G1250" s="430"/>
      <c r="H1250" s="430"/>
      <c r="I1250" s="430"/>
      <c r="J1250" s="429" t="s">
        <v>1679</v>
      </c>
      <c r="K1250" s="395"/>
      <c r="L1250" s="395">
        <v>7.0000000000000007E-2</v>
      </c>
      <c r="M1250" s="395"/>
      <c r="N1250" s="395">
        <v>0.05</v>
      </c>
      <c r="O1250" s="395"/>
      <c r="P1250" s="431"/>
      <c r="Q1250" s="395"/>
      <c r="R1250" s="395"/>
      <c r="S1250" s="431"/>
      <c r="T1250" s="395">
        <v>0.39</v>
      </c>
      <c r="U1250" s="395"/>
      <c r="V1250" s="395"/>
      <c r="W1250" s="395"/>
      <c r="X1250" s="395"/>
      <c r="Y1250" s="395">
        <v>0.4</v>
      </c>
      <c r="Z1250" s="395"/>
      <c r="AA1250" s="395"/>
      <c r="AB1250" s="395">
        <v>0.41</v>
      </c>
      <c r="AC1250" s="395">
        <v>7.0000000000000007E-2</v>
      </c>
      <c r="AD1250" s="393">
        <v>1</v>
      </c>
      <c r="AE1250" s="393">
        <v>1</v>
      </c>
      <c r="AF1250" s="395">
        <v>3.4409999999999998</v>
      </c>
      <c r="AG1250" s="395">
        <v>3.0280800000000001</v>
      </c>
      <c r="AH1250" s="395"/>
      <c r="AI1250" s="395"/>
      <c r="AJ1250" s="395"/>
      <c r="AK1250" s="393"/>
      <c r="AL1250" s="393"/>
    </row>
    <row r="1251" spans="1:38" s="416" customFormat="1" ht="12.75" x14ac:dyDescent="0.2">
      <c r="A1251" s="396">
        <v>204</v>
      </c>
      <c r="B1251" s="390" t="s">
        <v>555</v>
      </c>
      <c r="C1251" s="430" t="s">
        <v>1643</v>
      </c>
      <c r="D1251" s="430"/>
      <c r="E1251" s="430"/>
      <c r="F1251" s="430"/>
      <c r="G1251" s="430"/>
      <c r="H1251" s="430"/>
      <c r="I1251" s="430"/>
      <c r="J1251" s="428" t="s">
        <v>156</v>
      </c>
      <c r="K1251" s="395">
        <v>0.1</v>
      </c>
      <c r="L1251" s="395">
        <v>0.34</v>
      </c>
      <c r="M1251" s="395"/>
      <c r="N1251" s="395">
        <v>0.57999999999999996</v>
      </c>
      <c r="O1251" s="395">
        <v>0.03</v>
      </c>
      <c r="P1251" s="431">
        <v>2.4900000000000002</v>
      </c>
      <c r="Q1251" s="395">
        <v>0.3</v>
      </c>
      <c r="R1251" s="395"/>
      <c r="S1251" s="431"/>
      <c r="T1251" s="395"/>
      <c r="U1251" s="399">
        <v>1.0149999999999999</v>
      </c>
      <c r="V1251" s="395"/>
      <c r="W1251" s="395"/>
      <c r="X1251" s="395">
        <v>2.83</v>
      </c>
      <c r="Y1251" s="395">
        <v>2.8</v>
      </c>
      <c r="Z1251" s="395">
        <v>2.89</v>
      </c>
      <c r="AA1251" s="395">
        <v>0</v>
      </c>
      <c r="AB1251" s="395">
        <v>2.89</v>
      </c>
      <c r="AC1251" s="395">
        <v>3.42</v>
      </c>
      <c r="AD1251" s="393">
        <v>1</v>
      </c>
      <c r="AE1251" s="393">
        <v>1</v>
      </c>
      <c r="AF1251" s="395">
        <v>1</v>
      </c>
      <c r="AG1251" s="395">
        <v>1</v>
      </c>
      <c r="AH1251" s="395"/>
      <c r="AI1251" s="395"/>
      <c r="AJ1251" s="395"/>
      <c r="AK1251" s="393"/>
      <c r="AL1251" s="393"/>
    </row>
    <row r="1252" spans="1:38" s="416" customFormat="1" ht="12.75" x14ac:dyDescent="0.2">
      <c r="A1252" s="390"/>
      <c r="B1252" s="390"/>
      <c r="C1252" s="430"/>
      <c r="D1252" s="430"/>
      <c r="E1252" s="430"/>
      <c r="F1252" s="430"/>
      <c r="G1252" s="430"/>
      <c r="H1252" s="430"/>
      <c r="I1252" s="430"/>
      <c r="J1252" s="429" t="s">
        <v>1680</v>
      </c>
      <c r="K1252" s="395">
        <v>0.89</v>
      </c>
      <c r="L1252" s="395"/>
      <c r="M1252" s="395"/>
      <c r="N1252" s="395">
        <v>0.62</v>
      </c>
      <c r="O1252" s="395">
        <v>0.03</v>
      </c>
      <c r="P1252" s="431"/>
      <c r="Q1252" s="395"/>
      <c r="R1252" s="395"/>
      <c r="S1252" s="431"/>
      <c r="T1252" s="395">
        <v>2.79</v>
      </c>
      <c r="U1252" s="395"/>
      <c r="V1252" s="395"/>
      <c r="W1252" s="395"/>
      <c r="X1252" s="395"/>
      <c r="Y1252" s="395">
        <v>2.83</v>
      </c>
      <c r="Z1252" s="395"/>
      <c r="AA1252" s="395"/>
      <c r="AB1252" s="395">
        <v>2.92</v>
      </c>
      <c r="AC1252" s="395">
        <v>0.5</v>
      </c>
      <c r="AD1252" s="393">
        <v>1</v>
      </c>
      <c r="AE1252" s="393">
        <v>1</v>
      </c>
      <c r="AF1252" s="395">
        <v>3.4409999999999998</v>
      </c>
      <c r="AG1252" s="395">
        <v>3.0280800000000001</v>
      </c>
      <c r="AH1252" s="395"/>
      <c r="AI1252" s="395"/>
      <c r="AJ1252" s="395"/>
      <c r="AK1252" s="393"/>
      <c r="AL1252" s="393"/>
    </row>
    <row r="1253" spans="1:38" s="416" customFormat="1" ht="12.75" x14ac:dyDescent="0.2">
      <c r="A1253" s="396">
        <v>205</v>
      </c>
      <c r="B1253" s="390" t="s">
        <v>558</v>
      </c>
      <c r="C1253" s="430" t="s">
        <v>334</v>
      </c>
      <c r="D1253" s="430"/>
      <c r="E1253" s="430"/>
      <c r="F1253" s="430"/>
      <c r="G1253" s="430"/>
      <c r="H1253" s="430"/>
      <c r="I1253" s="430"/>
      <c r="J1253" s="428" t="s">
        <v>335</v>
      </c>
      <c r="K1253" s="395">
        <v>6.92</v>
      </c>
      <c r="L1253" s="395">
        <v>76.680000000000007</v>
      </c>
      <c r="M1253" s="395">
        <v>674.93</v>
      </c>
      <c r="N1253" s="395">
        <v>43.5</v>
      </c>
      <c r="O1253" s="395">
        <v>2.2799999999999998</v>
      </c>
      <c r="P1253" s="431">
        <v>956.06</v>
      </c>
      <c r="Q1253" s="395">
        <v>22.5</v>
      </c>
      <c r="R1253" s="395"/>
      <c r="S1253" s="431"/>
      <c r="T1253" s="395"/>
      <c r="U1253" s="399">
        <v>1.0149999999999999</v>
      </c>
      <c r="V1253" s="395"/>
      <c r="W1253" s="395"/>
      <c r="X1253" s="395">
        <v>992.89</v>
      </c>
      <c r="Y1253" s="395">
        <v>990.86</v>
      </c>
      <c r="Z1253" s="395">
        <v>1023.76</v>
      </c>
      <c r="AA1253" s="395">
        <v>0</v>
      </c>
      <c r="AB1253" s="395">
        <v>1023.76</v>
      </c>
      <c r="AC1253" s="395">
        <v>1217.68</v>
      </c>
      <c r="AD1253" s="393">
        <v>1</v>
      </c>
      <c r="AE1253" s="393">
        <v>1</v>
      </c>
      <c r="AF1253" s="395">
        <v>1</v>
      </c>
      <c r="AG1253" s="395">
        <v>1</v>
      </c>
      <c r="AH1253" s="395">
        <v>674.93</v>
      </c>
      <c r="AI1253" s="395"/>
      <c r="AJ1253" s="395"/>
      <c r="AK1253" s="393"/>
      <c r="AL1253" s="393"/>
    </row>
    <row r="1254" spans="1:38" s="416" customFormat="1" ht="12.75" x14ac:dyDescent="0.2">
      <c r="A1254" s="390"/>
      <c r="B1254" s="390"/>
      <c r="C1254" s="430"/>
      <c r="D1254" s="430"/>
      <c r="E1254" s="430"/>
      <c r="F1254" s="430"/>
      <c r="G1254" s="430"/>
      <c r="H1254" s="430"/>
      <c r="I1254" s="430"/>
      <c r="J1254" s="429" t="s">
        <v>237</v>
      </c>
      <c r="K1254" s="395">
        <v>49.56</v>
      </c>
      <c r="L1254" s="395">
        <v>16.63</v>
      </c>
      <c r="M1254" s="395">
        <v>60.85</v>
      </c>
      <c r="N1254" s="395">
        <v>46.26</v>
      </c>
      <c r="O1254" s="395">
        <v>2</v>
      </c>
      <c r="P1254" s="431"/>
      <c r="Q1254" s="395"/>
      <c r="R1254" s="395"/>
      <c r="S1254" s="431"/>
      <c r="T1254" s="395">
        <v>978.56</v>
      </c>
      <c r="U1254" s="395"/>
      <c r="V1254" s="395">
        <v>-0.35</v>
      </c>
      <c r="W1254" s="395"/>
      <c r="X1254" s="395"/>
      <c r="Y1254" s="395">
        <v>992.89</v>
      </c>
      <c r="Z1254" s="395"/>
      <c r="AA1254" s="395"/>
      <c r="AB1254" s="395">
        <v>1025.8599999999999</v>
      </c>
      <c r="AC1254" s="395">
        <v>191.82000000000016</v>
      </c>
      <c r="AD1254" s="393">
        <v>1</v>
      </c>
      <c r="AE1254" s="393">
        <v>1</v>
      </c>
      <c r="AF1254" s="395">
        <v>3.4409999999999998</v>
      </c>
      <c r="AG1254" s="395">
        <v>3.0280800000000001</v>
      </c>
      <c r="AH1254" s="395">
        <v>60.85</v>
      </c>
      <c r="AI1254" s="395"/>
      <c r="AJ1254" s="395"/>
      <c r="AK1254" s="393"/>
      <c r="AL1254" s="393"/>
    </row>
    <row r="1255" spans="1:38" s="416" customFormat="1" ht="12.75" x14ac:dyDescent="0.2">
      <c r="A1255" s="396">
        <v>206</v>
      </c>
      <c r="B1255" s="390" t="s">
        <v>558</v>
      </c>
      <c r="C1255" s="430" t="s">
        <v>1644</v>
      </c>
      <c r="D1255" s="430"/>
      <c r="E1255" s="430"/>
      <c r="F1255" s="430"/>
      <c r="G1255" s="430"/>
      <c r="H1255" s="430"/>
      <c r="I1255" s="430"/>
      <c r="J1255" s="428" t="s">
        <v>102</v>
      </c>
      <c r="K1255" s="395">
        <v>1.83</v>
      </c>
      <c r="L1255" s="395">
        <v>22.46</v>
      </c>
      <c r="M1255" s="395">
        <v>67.150000000000006</v>
      </c>
      <c r="N1255" s="395">
        <v>11.44</v>
      </c>
      <c r="O1255" s="395">
        <v>0.6</v>
      </c>
      <c r="P1255" s="431">
        <v>132.91999999999999</v>
      </c>
      <c r="Q1255" s="395">
        <v>5.92</v>
      </c>
      <c r="R1255" s="395"/>
      <c r="S1255" s="431"/>
      <c r="T1255" s="395"/>
      <c r="U1255" s="399">
        <v>1.0149999999999999</v>
      </c>
      <c r="V1255" s="395"/>
      <c r="W1255" s="395"/>
      <c r="X1255" s="395">
        <v>140.83000000000001</v>
      </c>
      <c r="Y1255" s="395">
        <v>140.29</v>
      </c>
      <c r="Z1255" s="395">
        <v>144.94999999999999</v>
      </c>
      <c r="AA1255" s="395">
        <v>0</v>
      </c>
      <c r="AB1255" s="395">
        <v>144.94999999999999</v>
      </c>
      <c r="AC1255" s="395">
        <v>172.41</v>
      </c>
      <c r="AD1255" s="393">
        <v>1</v>
      </c>
      <c r="AE1255" s="393">
        <v>1</v>
      </c>
      <c r="AF1255" s="395">
        <v>1</v>
      </c>
      <c r="AG1255" s="395">
        <v>1</v>
      </c>
      <c r="AH1255" s="395">
        <v>67.150000000000006</v>
      </c>
      <c r="AI1255" s="395"/>
      <c r="AJ1255" s="395"/>
      <c r="AK1255" s="393"/>
      <c r="AL1255" s="393"/>
    </row>
    <row r="1256" spans="1:38" s="416" customFormat="1" ht="12.75" x14ac:dyDescent="0.2">
      <c r="A1256" s="390"/>
      <c r="B1256" s="390"/>
      <c r="C1256" s="430"/>
      <c r="D1256" s="430"/>
      <c r="E1256" s="430"/>
      <c r="F1256" s="430"/>
      <c r="G1256" s="430"/>
      <c r="H1256" s="430"/>
      <c r="I1256" s="430"/>
      <c r="J1256" s="429" t="s">
        <v>310</v>
      </c>
      <c r="K1256" s="395">
        <v>12.56</v>
      </c>
      <c r="L1256" s="395">
        <v>4.8499999999999996</v>
      </c>
      <c r="M1256" s="395">
        <v>6.01</v>
      </c>
      <c r="N1256" s="395">
        <v>12.17</v>
      </c>
      <c r="O1256" s="395">
        <v>0.53</v>
      </c>
      <c r="P1256" s="431"/>
      <c r="Q1256" s="395"/>
      <c r="R1256" s="395"/>
      <c r="S1256" s="431"/>
      <c r="T1256" s="395">
        <v>138.83999999999997</v>
      </c>
      <c r="U1256" s="395"/>
      <c r="V1256" s="395">
        <v>-0.09</v>
      </c>
      <c r="W1256" s="395"/>
      <c r="X1256" s="395"/>
      <c r="Y1256" s="395">
        <v>140.83000000000001</v>
      </c>
      <c r="Z1256" s="395"/>
      <c r="AA1256" s="395"/>
      <c r="AB1256" s="395">
        <v>145.51</v>
      </c>
      <c r="AC1256" s="395">
        <v>26.900000000000006</v>
      </c>
      <c r="AD1256" s="393">
        <v>1</v>
      </c>
      <c r="AE1256" s="393">
        <v>1</v>
      </c>
      <c r="AF1256" s="395">
        <v>3.4409999999999998</v>
      </c>
      <c r="AG1256" s="395">
        <v>3.0280800000000001</v>
      </c>
      <c r="AH1256" s="395">
        <v>6.01</v>
      </c>
      <c r="AI1256" s="395"/>
      <c r="AJ1256" s="395"/>
      <c r="AK1256" s="393"/>
      <c r="AL1256" s="393"/>
    </row>
    <row r="1257" spans="1:38" s="416" customFormat="1" ht="12.75" x14ac:dyDescent="0.2">
      <c r="A1257" s="396">
        <v>207</v>
      </c>
      <c r="B1257" s="390" t="s">
        <v>561</v>
      </c>
      <c r="C1257" s="430" t="s">
        <v>338</v>
      </c>
      <c r="D1257" s="430"/>
      <c r="E1257" s="430"/>
      <c r="F1257" s="430"/>
      <c r="G1257" s="430"/>
      <c r="H1257" s="430"/>
      <c r="I1257" s="430"/>
      <c r="J1257" s="428" t="s">
        <v>306</v>
      </c>
      <c r="K1257" s="395">
        <v>6.14</v>
      </c>
      <c r="L1257" s="395">
        <v>10.43</v>
      </c>
      <c r="M1257" s="395">
        <v>7.85</v>
      </c>
      <c r="N1257" s="395">
        <v>42.93</v>
      </c>
      <c r="O1257" s="395">
        <v>1.93</v>
      </c>
      <c r="P1257" s="431">
        <v>140.27000000000001</v>
      </c>
      <c r="Q1257" s="395">
        <v>19.11</v>
      </c>
      <c r="R1257" s="395"/>
      <c r="S1257" s="431"/>
      <c r="T1257" s="395"/>
      <c r="U1257" s="399">
        <v>1.0149999999999999</v>
      </c>
      <c r="V1257" s="395"/>
      <c r="W1257" s="395"/>
      <c r="X1257" s="395">
        <v>161.47999999999999</v>
      </c>
      <c r="Y1257" s="395">
        <v>159.76</v>
      </c>
      <c r="Z1257" s="395">
        <v>165.06</v>
      </c>
      <c r="AA1257" s="395">
        <v>0</v>
      </c>
      <c r="AB1257" s="395">
        <v>165.06</v>
      </c>
      <c r="AC1257" s="395">
        <v>196.33</v>
      </c>
      <c r="AD1257" s="393">
        <v>1</v>
      </c>
      <c r="AE1257" s="393">
        <v>1</v>
      </c>
      <c r="AF1257" s="395">
        <v>1</v>
      </c>
      <c r="AG1257" s="395">
        <v>1</v>
      </c>
      <c r="AH1257" s="395">
        <v>7.85</v>
      </c>
      <c r="AI1257" s="395"/>
      <c r="AJ1257" s="395"/>
      <c r="AK1257" s="393"/>
      <c r="AL1257" s="393"/>
    </row>
    <row r="1258" spans="1:38" s="416" customFormat="1" ht="12.75" x14ac:dyDescent="0.2">
      <c r="A1258" s="390"/>
      <c r="B1258" s="390"/>
      <c r="C1258" s="430"/>
      <c r="D1258" s="430"/>
      <c r="E1258" s="430"/>
      <c r="F1258" s="430"/>
      <c r="G1258" s="430"/>
      <c r="H1258" s="430"/>
      <c r="I1258" s="430"/>
      <c r="J1258" s="429" t="s">
        <v>1681</v>
      </c>
      <c r="K1258" s="395">
        <v>53.99</v>
      </c>
      <c r="L1258" s="395">
        <v>2.21</v>
      </c>
      <c r="M1258" s="395">
        <v>0.48</v>
      </c>
      <c r="N1258" s="395">
        <v>20.96</v>
      </c>
      <c r="O1258" s="395">
        <v>1.7</v>
      </c>
      <c r="P1258" s="431"/>
      <c r="Q1258" s="395"/>
      <c r="R1258" s="395"/>
      <c r="S1258" s="431"/>
      <c r="T1258" s="395">
        <v>159.38</v>
      </c>
      <c r="U1258" s="395"/>
      <c r="V1258" s="395">
        <v>-0.28999999999999998</v>
      </c>
      <c r="W1258" s="395"/>
      <c r="X1258" s="395"/>
      <c r="Y1258" s="395">
        <v>161.47999999999999</v>
      </c>
      <c r="Z1258" s="395"/>
      <c r="AA1258" s="395"/>
      <c r="AB1258" s="395">
        <v>166.84</v>
      </c>
      <c r="AC1258" s="395">
        <v>29.490000000000009</v>
      </c>
      <c r="AD1258" s="393">
        <v>1</v>
      </c>
      <c r="AE1258" s="393">
        <v>1</v>
      </c>
      <c r="AF1258" s="395">
        <v>3.4409999999999998</v>
      </c>
      <c r="AG1258" s="395">
        <v>3.0280800000000001</v>
      </c>
      <c r="AH1258" s="395">
        <v>0.48</v>
      </c>
      <c r="AI1258" s="395"/>
      <c r="AJ1258" s="395"/>
      <c r="AK1258" s="393"/>
      <c r="AL1258" s="393"/>
    </row>
    <row r="1259" spans="1:38" s="416" customFormat="1" ht="12.75" x14ac:dyDescent="0.2">
      <c r="A1259" s="396">
        <v>208</v>
      </c>
      <c r="B1259" s="390" t="s">
        <v>561</v>
      </c>
      <c r="C1259" s="430" t="s">
        <v>1422</v>
      </c>
      <c r="D1259" s="430"/>
      <c r="E1259" s="430"/>
      <c r="F1259" s="430"/>
      <c r="G1259" s="430"/>
      <c r="H1259" s="430"/>
      <c r="I1259" s="430"/>
      <c r="J1259" s="428" t="s">
        <v>78</v>
      </c>
      <c r="K1259" s="395">
        <v>-0.71</v>
      </c>
      <c r="L1259" s="395"/>
      <c r="M1259" s="395">
        <v>-0.05</v>
      </c>
      <c r="N1259" s="395">
        <v>-2.4</v>
      </c>
      <c r="O1259" s="395">
        <v>-0.22</v>
      </c>
      <c r="P1259" s="431">
        <v>-11.44</v>
      </c>
      <c r="Q1259" s="395">
        <v>-2.13</v>
      </c>
      <c r="R1259" s="395"/>
      <c r="S1259" s="431"/>
      <c r="T1259" s="395"/>
      <c r="U1259" s="399">
        <v>1.0149999999999999</v>
      </c>
      <c r="V1259" s="395"/>
      <c r="W1259" s="395"/>
      <c r="X1259" s="395">
        <v>-13.74</v>
      </c>
      <c r="Y1259" s="395">
        <v>-13.55</v>
      </c>
      <c r="Z1259" s="395">
        <v>-14</v>
      </c>
      <c r="AA1259" s="395">
        <v>0</v>
      </c>
      <c r="AB1259" s="395">
        <v>-14</v>
      </c>
      <c r="AC1259" s="395">
        <v>-16.649999999999999</v>
      </c>
      <c r="AD1259" s="393">
        <v>1</v>
      </c>
      <c r="AE1259" s="393">
        <v>1</v>
      </c>
      <c r="AF1259" s="395">
        <v>1</v>
      </c>
      <c r="AG1259" s="395">
        <v>1</v>
      </c>
      <c r="AH1259" s="395">
        <v>-0.05</v>
      </c>
      <c r="AI1259" s="395"/>
      <c r="AJ1259" s="395"/>
      <c r="AK1259" s="393"/>
      <c r="AL1259" s="393"/>
    </row>
    <row r="1260" spans="1:38" s="416" customFormat="1" ht="12.75" x14ac:dyDescent="0.2">
      <c r="A1260" s="390"/>
      <c r="B1260" s="390"/>
      <c r="C1260" s="430"/>
      <c r="D1260" s="430"/>
      <c r="E1260" s="430"/>
      <c r="F1260" s="430"/>
      <c r="G1260" s="430"/>
      <c r="H1260" s="430"/>
      <c r="I1260" s="430"/>
      <c r="J1260" s="429" t="s">
        <v>1682</v>
      </c>
      <c r="K1260" s="395">
        <v>-6.25</v>
      </c>
      <c r="L1260" s="395"/>
      <c r="M1260" s="395"/>
      <c r="N1260" s="395">
        <v>-2.33</v>
      </c>
      <c r="O1260" s="395">
        <v>-0.19</v>
      </c>
      <c r="P1260" s="431"/>
      <c r="Q1260" s="395"/>
      <c r="R1260" s="395"/>
      <c r="S1260" s="431"/>
      <c r="T1260" s="395">
        <v>-13.57</v>
      </c>
      <c r="U1260" s="395"/>
      <c r="V1260" s="395">
        <v>0.03</v>
      </c>
      <c r="W1260" s="395"/>
      <c r="X1260" s="395"/>
      <c r="Y1260" s="395">
        <v>-13.74</v>
      </c>
      <c r="Z1260" s="395"/>
      <c r="AA1260" s="395"/>
      <c r="AB1260" s="395">
        <v>-14.2</v>
      </c>
      <c r="AC1260" s="395">
        <v>-2.4499999999999993</v>
      </c>
      <c r="AD1260" s="393">
        <v>1</v>
      </c>
      <c r="AE1260" s="393">
        <v>1</v>
      </c>
      <c r="AF1260" s="395">
        <v>3.4409999999999998</v>
      </c>
      <c r="AG1260" s="395">
        <v>3.0280800000000001</v>
      </c>
      <c r="AH1260" s="395"/>
      <c r="AI1260" s="395"/>
      <c r="AJ1260" s="395"/>
      <c r="AK1260" s="393"/>
      <c r="AL1260" s="393"/>
    </row>
    <row r="1261" spans="1:38" s="416" customFormat="1" ht="12.75" x14ac:dyDescent="0.2">
      <c r="A1261" s="396">
        <v>209</v>
      </c>
      <c r="B1261" s="390" t="s">
        <v>561</v>
      </c>
      <c r="C1261" s="430" t="s">
        <v>1645</v>
      </c>
      <c r="D1261" s="430"/>
      <c r="E1261" s="430"/>
      <c r="F1261" s="430"/>
      <c r="G1261" s="430"/>
      <c r="H1261" s="430"/>
      <c r="I1261" s="430"/>
      <c r="J1261" s="428" t="s">
        <v>78</v>
      </c>
      <c r="K1261" s="395">
        <v>0.34</v>
      </c>
      <c r="L1261" s="395">
        <v>0.55000000000000004</v>
      </c>
      <c r="M1261" s="395">
        <v>0.12</v>
      </c>
      <c r="N1261" s="395">
        <v>1.18</v>
      </c>
      <c r="O1261" s="395">
        <v>0.11</v>
      </c>
      <c r="P1261" s="431">
        <v>6.08</v>
      </c>
      <c r="Q1261" s="395">
        <v>1.04</v>
      </c>
      <c r="R1261" s="395"/>
      <c r="S1261" s="431"/>
      <c r="T1261" s="395"/>
      <c r="U1261" s="399">
        <v>1.0149999999999999</v>
      </c>
      <c r="V1261" s="395"/>
      <c r="W1261" s="395"/>
      <c r="X1261" s="395">
        <v>7.21</v>
      </c>
      <c r="Y1261" s="395">
        <v>7.12</v>
      </c>
      <c r="Z1261" s="395">
        <v>7.36</v>
      </c>
      <c r="AA1261" s="395">
        <v>0</v>
      </c>
      <c r="AB1261" s="395">
        <v>7.36</v>
      </c>
      <c r="AC1261" s="395">
        <v>8.75</v>
      </c>
      <c r="AD1261" s="393">
        <v>1</v>
      </c>
      <c r="AE1261" s="393">
        <v>1</v>
      </c>
      <c r="AF1261" s="395">
        <v>1</v>
      </c>
      <c r="AG1261" s="395">
        <v>1</v>
      </c>
      <c r="AH1261" s="395">
        <v>0.12</v>
      </c>
      <c r="AI1261" s="395"/>
      <c r="AJ1261" s="395"/>
      <c r="AK1261" s="393"/>
      <c r="AL1261" s="393"/>
    </row>
    <row r="1262" spans="1:38" s="416" customFormat="1" ht="12.75" x14ac:dyDescent="0.2">
      <c r="A1262" s="390"/>
      <c r="B1262" s="390"/>
      <c r="C1262" s="430"/>
      <c r="D1262" s="430"/>
      <c r="E1262" s="430"/>
      <c r="F1262" s="430"/>
      <c r="G1262" s="430"/>
      <c r="H1262" s="430"/>
      <c r="I1262" s="430"/>
      <c r="J1262" s="429" t="s">
        <v>1683</v>
      </c>
      <c r="K1262" s="395">
        <v>2.88</v>
      </c>
      <c r="L1262" s="395">
        <v>0.18</v>
      </c>
      <c r="M1262" s="395">
        <v>0.01</v>
      </c>
      <c r="N1262" s="395">
        <v>1.1399999999999999</v>
      </c>
      <c r="O1262" s="395">
        <v>0.09</v>
      </c>
      <c r="P1262" s="431"/>
      <c r="Q1262" s="395"/>
      <c r="R1262" s="395"/>
      <c r="S1262" s="431"/>
      <c r="T1262" s="395">
        <v>7.12</v>
      </c>
      <c r="U1262" s="395"/>
      <c r="V1262" s="395">
        <v>-0.02</v>
      </c>
      <c r="W1262" s="395"/>
      <c r="X1262" s="395"/>
      <c r="Y1262" s="395">
        <v>7.21</v>
      </c>
      <c r="Z1262" s="395"/>
      <c r="AA1262" s="395"/>
      <c r="AB1262" s="395">
        <v>7.45</v>
      </c>
      <c r="AC1262" s="395">
        <v>1.2999999999999998</v>
      </c>
      <c r="AD1262" s="393">
        <v>1</v>
      </c>
      <c r="AE1262" s="393">
        <v>1</v>
      </c>
      <c r="AF1262" s="395">
        <v>3.4409999999999998</v>
      </c>
      <c r="AG1262" s="395">
        <v>3.0280800000000001</v>
      </c>
      <c r="AH1262" s="395">
        <v>0.01</v>
      </c>
      <c r="AI1262" s="395"/>
      <c r="AJ1262" s="395"/>
      <c r="AK1262" s="393"/>
      <c r="AL1262" s="393"/>
    </row>
    <row r="1263" spans="1:38" s="416" customFormat="1" ht="12.75" x14ac:dyDescent="0.2">
      <c r="A1263" s="396">
        <v>210</v>
      </c>
      <c r="B1263" s="390" t="s">
        <v>561</v>
      </c>
      <c r="C1263" s="430" t="s">
        <v>1646</v>
      </c>
      <c r="D1263" s="430"/>
      <c r="E1263" s="430"/>
      <c r="F1263" s="430"/>
      <c r="G1263" s="430"/>
      <c r="H1263" s="430"/>
      <c r="I1263" s="430"/>
      <c r="J1263" s="428" t="s">
        <v>78</v>
      </c>
      <c r="K1263" s="395"/>
      <c r="L1263" s="395"/>
      <c r="M1263" s="395">
        <v>133.22999999999999</v>
      </c>
      <c r="N1263" s="395"/>
      <c r="O1263" s="395"/>
      <c r="P1263" s="431">
        <v>143.41</v>
      </c>
      <c r="Q1263" s="395"/>
      <c r="R1263" s="395"/>
      <c r="S1263" s="431"/>
      <c r="T1263" s="395"/>
      <c r="U1263" s="399">
        <v>1.0149999999999999</v>
      </c>
      <c r="V1263" s="395"/>
      <c r="W1263" s="395"/>
      <c r="X1263" s="395">
        <v>145.56</v>
      </c>
      <c r="Y1263" s="395">
        <v>145.56</v>
      </c>
      <c r="Z1263" s="395">
        <v>150.38999999999999</v>
      </c>
      <c r="AA1263" s="395">
        <v>0</v>
      </c>
      <c r="AB1263" s="395">
        <v>150.38999999999999</v>
      </c>
      <c r="AC1263" s="395">
        <v>178.88</v>
      </c>
      <c r="AD1263" s="393">
        <v>1</v>
      </c>
      <c r="AE1263" s="393">
        <v>1</v>
      </c>
      <c r="AF1263" s="395">
        <v>1</v>
      </c>
      <c r="AG1263" s="395">
        <v>1</v>
      </c>
      <c r="AH1263" s="395">
        <v>133.22999999999999</v>
      </c>
      <c r="AI1263" s="395"/>
      <c r="AJ1263" s="395"/>
      <c r="AK1263" s="393"/>
      <c r="AL1263" s="393"/>
    </row>
    <row r="1264" spans="1:38" s="416" customFormat="1" ht="12.75" x14ac:dyDescent="0.2">
      <c r="A1264" s="390"/>
      <c r="B1264" s="390"/>
      <c r="C1264" s="430"/>
      <c r="D1264" s="430"/>
      <c r="E1264" s="430"/>
      <c r="F1264" s="430"/>
      <c r="G1264" s="430"/>
      <c r="H1264" s="430"/>
      <c r="I1264" s="430"/>
      <c r="J1264" s="429" t="s">
        <v>1684</v>
      </c>
      <c r="K1264" s="395"/>
      <c r="L1264" s="395"/>
      <c r="M1264" s="395">
        <v>10.18</v>
      </c>
      <c r="N1264" s="395"/>
      <c r="O1264" s="395"/>
      <c r="P1264" s="431"/>
      <c r="Q1264" s="395"/>
      <c r="R1264" s="395"/>
      <c r="S1264" s="431"/>
      <c r="T1264" s="395">
        <v>143.41</v>
      </c>
      <c r="U1264" s="395"/>
      <c r="V1264" s="395"/>
      <c r="W1264" s="395"/>
      <c r="X1264" s="395"/>
      <c r="Y1264" s="395">
        <v>145.56</v>
      </c>
      <c r="Z1264" s="395"/>
      <c r="AA1264" s="395"/>
      <c r="AB1264" s="395">
        <v>150.38999999999999</v>
      </c>
      <c r="AC1264" s="395">
        <v>28.490000000000009</v>
      </c>
      <c r="AD1264" s="393">
        <v>1</v>
      </c>
      <c r="AE1264" s="393">
        <v>1</v>
      </c>
      <c r="AF1264" s="395">
        <v>3.4409999999999998</v>
      </c>
      <c r="AG1264" s="395">
        <v>3.0280800000000001</v>
      </c>
      <c r="AH1264" s="395">
        <v>10.18</v>
      </c>
      <c r="AI1264" s="395"/>
      <c r="AJ1264" s="395"/>
      <c r="AK1264" s="393"/>
      <c r="AL1264" s="393"/>
    </row>
    <row r="1265" spans="1:38" s="416" customFormat="1" ht="14.1" customHeight="1" x14ac:dyDescent="0.2">
      <c r="A1265" s="433" t="s">
        <v>1647</v>
      </c>
      <c r="B1265" s="433"/>
      <c r="C1265" s="434" t="s">
        <v>1648</v>
      </c>
      <c r="D1265" s="434"/>
      <c r="E1265" s="434"/>
      <c r="F1265" s="434"/>
      <c r="G1265" s="434"/>
      <c r="H1265" s="434"/>
      <c r="I1265" s="434"/>
      <c r="J1265" s="424"/>
      <c r="K1265" s="425">
        <v>128.11000000000001</v>
      </c>
      <c r="L1265" s="425">
        <v>382.27</v>
      </c>
      <c r="M1265" s="425">
        <v>1544.8</v>
      </c>
      <c r="N1265" s="425">
        <v>753.99</v>
      </c>
      <c r="O1265" s="425">
        <v>39.49</v>
      </c>
      <c r="P1265" s="425">
        <v>6544.6200000000008</v>
      </c>
      <c r="Q1265" s="425">
        <v>390.07000000000005</v>
      </c>
      <c r="R1265" s="425">
        <v>0</v>
      </c>
      <c r="S1265" s="425">
        <v>0</v>
      </c>
      <c r="T1265" s="425">
        <v>0</v>
      </c>
      <c r="U1265" s="425"/>
      <c r="V1265" s="425">
        <v>0</v>
      </c>
      <c r="W1265" s="425">
        <v>0</v>
      </c>
      <c r="X1265" s="425">
        <v>7032.68</v>
      </c>
      <c r="Y1265" s="426">
        <v>6997.4199999999992</v>
      </c>
      <c r="Z1265" s="426">
        <v>7229.78</v>
      </c>
      <c r="AA1265" s="426">
        <v>0</v>
      </c>
      <c r="AB1265" s="427">
        <v>7229.78</v>
      </c>
      <c r="AC1265" s="426">
        <v>9981.1</v>
      </c>
      <c r="AD1265" s="427"/>
      <c r="AE1265" s="427"/>
      <c r="AF1265" s="425"/>
      <c r="AG1265" s="425"/>
      <c r="AH1265" s="425">
        <v>1544.8</v>
      </c>
      <c r="AI1265" s="425">
        <v>0</v>
      </c>
      <c r="AJ1265" s="425">
        <v>0</v>
      </c>
      <c r="AK1265" s="427"/>
      <c r="AL1265" s="427"/>
    </row>
    <row r="1266" spans="1:38" s="416" customFormat="1" ht="14.1" customHeight="1" x14ac:dyDescent="0.2">
      <c r="A1266" s="433"/>
      <c r="B1266" s="433"/>
      <c r="C1266" s="434"/>
      <c r="D1266" s="434"/>
      <c r="E1266" s="434"/>
      <c r="F1266" s="434"/>
      <c r="G1266" s="434"/>
      <c r="H1266" s="434"/>
      <c r="I1266" s="434"/>
      <c r="J1266" s="424"/>
      <c r="K1266" s="425">
        <v>988.87</v>
      </c>
      <c r="L1266" s="425">
        <v>158.38999999999999</v>
      </c>
      <c r="M1266" s="425">
        <v>1998.64</v>
      </c>
      <c r="N1266" s="425">
        <v>801.81999999999994</v>
      </c>
      <c r="O1266" s="425">
        <v>34.74</v>
      </c>
      <c r="P1266" s="425"/>
      <c r="Q1266" s="425">
        <v>0</v>
      </c>
      <c r="R1266" s="425">
        <v>0</v>
      </c>
      <c r="S1266" s="425"/>
      <c r="T1266" s="425">
        <v>6934.6900000000005</v>
      </c>
      <c r="U1266" s="425">
        <v>0</v>
      </c>
      <c r="V1266" s="425">
        <v>-6.03</v>
      </c>
      <c r="W1266" s="425">
        <v>0</v>
      </c>
      <c r="X1266" s="425">
        <v>0</v>
      </c>
      <c r="Y1266" s="426">
        <v>7032.68</v>
      </c>
      <c r="Z1266" s="426">
        <v>36.44</v>
      </c>
      <c r="AA1266" s="426">
        <v>0</v>
      </c>
      <c r="AB1266" s="427">
        <v>7266.2199999999993</v>
      </c>
      <c r="AC1266" s="426">
        <v>2714.88</v>
      </c>
      <c r="AD1266" s="427"/>
      <c r="AE1266" s="427"/>
      <c r="AF1266" s="425"/>
      <c r="AG1266" s="425"/>
      <c r="AH1266" s="425">
        <v>1998.64</v>
      </c>
      <c r="AI1266" s="425">
        <v>0</v>
      </c>
      <c r="AJ1266" s="425">
        <v>0</v>
      </c>
      <c r="AK1266" s="427"/>
      <c r="AL1266" s="427"/>
    </row>
    <row r="1267" spans="1:38" s="416" customFormat="1" ht="12.75" x14ac:dyDescent="0.2">
      <c r="A1267" s="396">
        <v>318</v>
      </c>
      <c r="B1267" s="390" t="s">
        <v>1150</v>
      </c>
      <c r="C1267" s="430" t="s">
        <v>353</v>
      </c>
      <c r="D1267" s="430"/>
      <c r="E1267" s="430"/>
      <c r="F1267" s="430"/>
      <c r="G1267" s="430"/>
      <c r="H1267" s="430"/>
      <c r="I1267" s="430"/>
      <c r="J1267" s="428" t="s">
        <v>156</v>
      </c>
      <c r="K1267" s="395">
        <v>14.74</v>
      </c>
      <c r="L1267" s="395">
        <v>94.51</v>
      </c>
      <c r="M1267" s="395">
        <v>11.54</v>
      </c>
      <c r="N1267" s="395">
        <v>95.08</v>
      </c>
      <c r="O1267" s="395">
        <v>4.9800000000000004</v>
      </c>
      <c r="P1267" s="431">
        <v>426.1</v>
      </c>
      <c r="Q1267" s="395">
        <v>49.19</v>
      </c>
      <c r="R1267" s="395"/>
      <c r="S1267" s="431"/>
      <c r="T1267" s="395"/>
      <c r="U1267" s="399">
        <v>1.0149999999999999</v>
      </c>
      <c r="V1267" s="395"/>
      <c r="W1267" s="395"/>
      <c r="X1267" s="395">
        <v>481.66</v>
      </c>
      <c r="Y1267" s="395">
        <v>477.21</v>
      </c>
      <c r="Z1267" s="395">
        <v>493.06</v>
      </c>
      <c r="AA1267" s="395">
        <v>0</v>
      </c>
      <c r="AB1267" s="395">
        <v>493.06</v>
      </c>
      <c r="AC1267" s="395">
        <v>680.7</v>
      </c>
      <c r="AD1267" s="393">
        <v>1</v>
      </c>
      <c r="AE1267" s="393">
        <v>1</v>
      </c>
      <c r="AF1267" s="395">
        <v>1</v>
      </c>
      <c r="AG1267" s="395">
        <v>1</v>
      </c>
      <c r="AH1267" s="395">
        <v>11.54</v>
      </c>
      <c r="AI1267" s="395"/>
      <c r="AJ1267" s="395"/>
      <c r="AK1267" s="393"/>
      <c r="AL1267" s="393"/>
    </row>
    <row r="1268" spans="1:38" s="416" customFormat="1" ht="12.75" x14ac:dyDescent="0.2">
      <c r="A1268" s="390"/>
      <c r="B1268" s="390"/>
      <c r="C1268" s="430"/>
      <c r="D1268" s="430"/>
      <c r="E1268" s="430"/>
      <c r="F1268" s="430"/>
      <c r="G1268" s="430"/>
      <c r="H1268" s="430"/>
      <c r="I1268" s="430"/>
      <c r="J1268" s="429" t="s">
        <v>1685</v>
      </c>
      <c r="K1268" s="395">
        <v>113.75</v>
      </c>
      <c r="L1268" s="395">
        <v>30.92</v>
      </c>
      <c r="M1268" s="395">
        <v>0.75</v>
      </c>
      <c r="N1268" s="395">
        <v>101.11</v>
      </c>
      <c r="O1268" s="395">
        <v>4.38</v>
      </c>
      <c r="P1268" s="431"/>
      <c r="Q1268" s="395"/>
      <c r="R1268" s="395"/>
      <c r="S1268" s="431"/>
      <c r="T1268" s="395">
        <v>475.29</v>
      </c>
      <c r="U1268" s="395"/>
      <c r="V1268" s="395">
        <v>-0.76</v>
      </c>
      <c r="W1268" s="395"/>
      <c r="X1268" s="395"/>
      <c r="Y1268" s="395">
        <v>481.66</v>
      </c>
      <c r="Z1268" s="395"/>
      <c r="AA1268" s="395"/>
      <c r="AB1268" s="395">
        <v>497.66</v>
      </c>
      <c r="AC1268" s="395">
        <v>183.04000000000002</v>
      </c>
      <c r="AD1268" s="393">
        <v>1</v>
      </c>
      <c r="AE1268" s="393">
        <v>1</v>
      </c>
      <c r="AF1268" s="395">
        <v>3.4409999999999998</v>
      </c>
      <c r="AG1268" s="395">
        <v>3.0280800000000001</v>
      </c>
      <c r="AH1268" s="395">
        <v>0.75</v>
      </c>
      <c r="AI1268" s="395"/>
      <c r="AJ1268" s="395"/>
      <c r="AK1268" s="393"/>
      <c r="AL1268" s="393"/>
    </row>
    <row r="1269" spans="1:38" s="416" customFormat="1" ht="12.75" x14ac:dyDescent="0.2">
      <c r="A1269" s="396">
        <v>319</v>
      </c>
      <c r="B1269" s="390" t="s">
        <v>1150</v>
      </c>
      <c r="C1269" s="430" t="s">
        <v>1649</v>
      </c>
      <c r="D1269" s="430"/>
      <c r="E1269" s="430"/>
      <c r="F1269" s="430"/>
      <c r="G1269" s="430"/>
      <c r="H1269" s="430"/>
      <c r="I1269" s="430"/>
      <c r="J1269" s="428" t="s">
        <v>1630</v>
      </c>
      <c r="K1269" s="395">
        <v>13.71</v>
      </c>
      <c r="L1269" s="395">
        <v>30.55</v>
      </c>
      <c r="M1269" s="395">
        <v>107.18</v>
      </c>
      <c r="N1269" s="395">
        <v>93.71</v>
      </c>
      <c r="O1269" s="395">
        <v>4.91</v>
      </c>
      <c r="P1269" s="431">
        <v>491.41</v>
      </c>
      <c r="Q1269" s="395">
        <v>48.48</v>
      </c>
      <c r="R1269" s="395"/>
      <c r="S1269" s="431"/>
      <c r="T1269" s="395"/>
      <c r="U1269" s="399">
        <v>1.0149999999999999</v>
      </c>
      <c r="V1269" s="395"/>
      <c r="W1269" s="395"/>
      <c r="X1269" s="395">
        <v>547.24</v>
      </c>
      <c r="Y1269" s="395">
        <v>542.85</v>
      </c>
      <c r="Z1269" s="395">
        <v>560.88</v>
      </c>
      <c r="AA1269" s="395">
        <v>0</v>
      </c>
      <c r="AB1269" s="395">
        <v>560.88</v>
      </c>
      <c r="AC1269" s="395">
        <v>774.32</v>
      </c>
      <c r="AD1269" s="393">
        <v>1</v>
      </c>
      <c r="AE1269" s="393">
        <v>1</v>
      </c>
      <c r="AF1269" s="395">
        <v>1</v>
      </c>
      <c r="AG1269" s="395">
        <v>1</v>
      </c>
      <c r="AH1269" s="395">
        <v>107.18</v>
      </c>
      <c r="AI1269" s="395"/>
      <c r="AJ1269" s="395"/>
      <c r="AK1269" s="393"/>
      <c r="AL1269" s="393"/>
    </row>
    <row r="1270" spans="1:38" s="416" customFormat="1" ht="12.75" x14ac:dyDescent="0.2">
      <c r="A1270" s="390"/>
      <c r="B1270" s="390"/>
      <c r="C1270" s="430"/>
      <c r="D1270" s="430"/>
      <c r="E1270" s="430"/>
      <c r="F1270" s="430"/>
      <c r="G1270" s="430"/>
      <c r="H1270" s="430"/>
      <c r="I1270" s="430"/>
      <c r="J1270" s="429" t="s">
        <v>1686</v>
      </c>
      <c r="K1270" s="395">
        <v>142.59</v>
      </c>
      <c r="L1270" s="395"/>
      <c r="M1270" s="395">
        <v>8.49</v>
      </c>
      <c r="N1270" s="395">
        <v>99.66</v>
      </c>
      <c r="O1270" s="395">
        <v>4.32</v>
      </c>
      <c r="P1270" s="431"/>
      <c r="Q1270" s="395"/>
      <c r="R1270" s="395"/>
      <c r="S1270" s="431"/>
      <c r="T1270" s="395">
        <v>539.89</v>
      </c>
      <c r="U1270" s="395"/>
      <c r="V1270" s="395">
        <v>-0.75</v>
      </c>
      <c r="W1270" s="395"/>
      <c r="X1270" s="395"/>
      <c r="Y1270" s="395">
        <v>547.24</v>
      </c>
      <c r="Z1270" s="395"/>
      <c r="AA1270" s="395"/>
      <c r="AB1270" s="395">
        <v>565.41999999999996</v>
      </c>
      <c r="AC1270" s="395">
        <v>208.90000000000009</v>
      </c>
      <c r="AD1270" s="393">
        <v>1</v>
      </c>
      <c r="AE1270" s="393">
        <v>1</v>
      </c>
      <c r="AF1270" s="395">
        <v>3.4409999999999998</v>
      </c>
      <c r="AG1270" s="395">
        <v>3.0280800000000001</v>
      </c>
      <c r="AH1270" s="395">
        <v>8.49</v>
      </c>
      <c r="AI1270" s="395"/>
      <c r="AJ1270" s="395"/>
      <c r="AK1270" s="393"/>
      <c r="AL1270" s="393"/>
    </row>
    <row r="1271" spans="1:38" s="416" customFormat="1" ht="12.75" x14ac:dyDescent="0.2">
      <c r="A1271" s="396">
        <v>320</v>
      </c>
      <c r="B1271" s="390" t="s">
        <v>1150</v>
      </c>
      <c r="C1271" s="430" t="s">
        <v>1651</v>
      </c>
      <c r="D1271" s="430"/>
      <c r="E1271" s="430"/>
      <c r="F1271" s="430"/>
      <c r="G1271" s="430"/>
      <c r="H1271" s="430"/>
      <c r="I1271" s="430"/>
      <c r="J1271" s="428" t="s">
        <v>178</v>
      </c>
      <c r="K1271" s="395">
        <v>1.82</v>
      </c>
      <c r="L1271" s="395">
        <v>5.57</v>
      </c>
      <c r="M1271" s="395">
        <v>138.43</v>
      </c>
      <c r="N1271" s="395">
        <v>11.99</v>
      </c>
      <c r="O1271" s="395">
        <v>0.63</v>
      </c>
      <c r="P1271" s="431">
        <v>194.14</v>
      </c>
      <c r="Q1271" s="395">
        <v>6.2</v>
      </c>
      <c r="R1271" s="395"/>
      <c r="S1271" s="431"/>
      <c r="T1271" s="395"/>
      <c r="U1271" s="399">
        <v>1.0149999999999999</v>
      </c>
      <c r="V1271" s="395"/>
      <c r="W1271" s="395"/>
      <c r="X1271" s="395">
        <v>203.25</v>
      </c>
      <c r="Y1271" s="395">
        <v>202.69</v>
      </c>
      <c r="Z1271" s="395">
        <v>209.42</v>
      </c>
      <c r="AA1271" s="395">
        <v>0</v>
      </c>
      <c r="AB1271" s="395">
        <v>209.42</v>
      </c>
      <c r="AC1271" s="395">
        <v>289.12</v>
      </c>
      <c r="AD1271" s="393">
        <v>1</v>
      </c>
      <c r="AE1271" s="393">
        <v>1</v>
      </c>
      <c r="AF1271" s="395">
        <v>1</v>
      </c>
      <c r="AG1271" s="395">
        <v>1</v>
      </c>
      <c r="AH1271" s="395">
        <v>138.43</v>
      </c>
      <c r="AI1271" s="395"/>
      <c r="AJ1271" s="395"/>
      <c r="AK1271" s="393"/>
      <c r="AL1271" s="393"/>
    </row>
    <row r="1272" spans="1:38" s="416" customFormat="1" ht="12.75" x14ac:dyDescent="0.2">
      <c r="A1272" s="390"/>
      <c r="B1272" s="390"/>
      <c r="C1272" s="430"/>
      <c r="D1272" s="430"/>
      <c r="E1272" s="430"/>
      <c r="F1272" s="430"/>
      <c r="G1272" s="430"/>
      <c r="H1272" s="430"/>
      <c r="I1272" s="430"/>
      <c r="J1272" s="429" t="s">
        <v>1687</v>
      </c>
      <c r="K1272" s="395">
        <v>17.36</v>
      </c>
      <c r="L1272" s="395">
        <v>0.88</v>
      </c>
      <c r="M1272" s="395">
        <v>6.86</v>
      </c>
      <c r="N1272" s="395">
        <v>12.75</v>
      </c>
      <c r="O1272" s="395">
        <v>0.55000000000000004</v>
      </c>
      <c r="P1272" s="431"/>
      <c r="Q1272" s="395"/>
      <c r="R1272" s="395"/>
      <c r="S1272" s="431"/>
      <c r="T1272" s="395">
        <v>200.33999999999997</v>
      </c>
      <c r="U1272" s="395"/>
      <c r="V1272" s="395">
        <v>-0.1</v>
      </c>
      <c r="W1272" s="395"/>
      <c r="X1272" s="395"/>
      <c r="Y1272" s="395">
        <v>203.25</v>
      </c>
      <c r="Z1272" s="395"/>
      <c r="AA1272" s="395"/>
      <c r="AB1272" s="395">
        <v>210</v>
      </c>
      <c r="AC1272" s="395">
        <v>79.12</v>
      </c>
      <c r="AD1272" s="393">
        <v>1</v>
      </c>
      <c r="AE1272" s="393">
        <v>1</v>
      </c>
      <c r="AF1272" s="395">
        <v>3.4409999999999998</v>
      </c>
      <c r="AG1272" s="395">
        <v>3.0280800000000001</v>
      </c>
      <c r="AH1272" s="395">
        <v>6.86</v>
      </c>
      <c r="AI1272" s="395"/>
      <c r="AJ1272" s="395"/>
      <c r="AK1272" s="393"/>
      <c r="AL1272" s="393"/>
    </row>
    <row r="1273" spans="1:38" s="416" customFormat="1" ht="12.75" x14ac:dyDescent="0.2">
      <c r="A1273" s="396">
        <v>321</v>
      </c>
      <c r="B1273" s="390" t="s">
        <v>1150</v>
      </c>
      <c r="C1273" s="430" t="s">
        <v>1653</v>
      </c>
      <c r="D1273" s="430"/>
      <c r="E1273" s="430"/>
      <c r="F1273" s="430"/>
      <c r="G1273" s="430"/>
      <c r="H1273" s="430"/>
      <c r="I1273" s="430"/>
      <c r="J1273" s="428" t="s">
        <v>156</v>
      </c>
      <c r="K1273" s="395">
        <v>29.94</v>
      </c>
      <c r="L1273" s="395">
        <v>44.34</v>
      </c>
      <c r="M1273" s="395">
        <v>329.45</v>
      </c>
      <c r="N1273" s="395">
        <v>165.75</v>
      </c>
      <c r="O1273" s="395">
        <v>8.68</v>
      </c>
      <c r="P1273" s="431">
        <v>1785.91</v>
      </c>
      <c r="Q1273" s="395">
        <v>85.75</v>
      </c>
      <c r="R1273" s="395"/>
      <c r="S1273" s="431"/>
      <c r="T1273" s="395"/>
      <c r="U1273" s="399">
        <v>1.0149999999999999</v>
      </c>
      <c r="V1273" s="395"/>
      <c r="W1273" s="395"/>
      <c r="X1273" s="395">
        <v>1898.41</v>
      </c>
      <c r="Y1273" s="395">
        <v>1890.66</v>
      </c>
      <c r="Z1273" s="395">
        <v>1953.44</v>
      </c>
      <c r="AA1273" s="395">
        <v>0</v>
      </c>
      <c r="AB1273" s="395">
        <v>1953.44</v>
      </c>
      <c r="AC1273" s="395">
        <v>2696.83</v>
      </c>
      <c r="AD1273" s="393">
        <v>1</v>
      </c>
      <c r="AE1273" s="393">
        <v>1</v>
      </c>
      <c r="AF1273" s="395">
        <v>1</v>
      </c>
      <c r="AG1273" s="395">
        <v>1</v>
      </c>
      <c r="AH1273" s="395">
        <v>329.45</v>
      </c>
      <c r="AI1273" s="395"/>
      <c r="AJ1273" s="395"/>
      <c r="AK1273" s="393"/>
      <c r="AL1273" s="393"/>
    </row>
    <row r="1274" spans="1:38" s="416" customFormat="1" ht="12.75" x14ac:dyDescent="0.2">
      <c r="A1274" s="390"/>
      <c r="B1274" s="390"/>
      <c r="C1274" s="430"/>
      <c r="D1274" s="430"/>
      <c r="E1274" s="430"/>
      <c r="F1274" s="430"/>
      <c r="G1274" s="430"/>
      <c r="H1274" s="430"/>
      <c r="I1274" s="430"/>
      <c r="J1274" s="429" t="s">
        <v>1688</v>
      </c>
      <c r="K1274" s="395">
        <v>233.29</v>
      </c>
      <c r="L1274" s="395">
        <v>18.920000000000002</v>
      </c>
      <c r="M1274" s="395">
        <v>820.49</v>
      </c>
      <c r="N1274" s="395">
        <v>176.27</v>
      </c>
      <c r="O1274" s="395">
        <v>7.64</v>
      </c>
      <c r="P1274" s="431"/>
      <c r="Q1274" s="395"/>
      <c r="R1274" s="395"/>
      <c r="S1274" s="431"/>
      <c r="T1274" s="395">
        <v>1871.66</v>
      </c>
      <c r="U1274" s="395"/>
      <c r="V1274" s="395">
        <v>-1.32</v>
      </c>
      <c r="W1274" s="395"/>
      <c r="X1274" s="395"/>
      <c r="Y1274" s="395">
        <v>1898.41</v>
      </c>
      <c r="Z1274" s="395"/>
      <c r="AA1274" s="395"/>
      <c r="AB1274" s="395">
        <v>1961.45</v>
      </c>
      <c r="AC1274" s="395">
        <v>735.37999999999988</v>
      </c>
      <c r="AD1274" s="393">
        <v>1</v>
      </c>
      <c r="AE1274" s="393">
        <v>1</v>
      </c>
      <c r="AF1274" s="395">
        <v>3.4409999999999998</v>
      </c>
      <c r="AG1274" s="395">
        <v>3.0280800000000001</v>
      </c>
      <c r="AH1274" s="395">
        <v>820.49</v>
      </c>
      <c r="AI1274" s="395"/>
      <c r="AJ1274" s="395"/>
      <c r="AK1274" s="393"/>
      <c r="AL1274" s="393"/>
    </row>
    <row r="1275" spans="1:38" s="416" customFormat="1" ht="12.75" x14ac:dyDescent="0.2">
      <c r="A1275" s="396">
        <v>322</v>
      </c>
      <c r="B1275" s="390" t="s">
        <v>1150</v>
      </c>
      <c r="C1275" s="430" t="s">
        <v>1654</v>
      </c>
      <c r="D1275" s="430"/>
      <c r="E1275" s="430"/>
      <c r="F1275" s="430"/>
      <c r="G1275" s="430"/>
      <c r="H1275" s="430"/>
      <c r="I1275" s="430"/>
      <c r="J1275" s="428" t="s">
        <v>156</v>
      </c>
      <c r="K1275" s="395">
        <v>45.52</v>
      </c>
      <c r="L1275" s="395">
        <v>63.89</v>
      </c>
      <c r="M1275" s="395">
        <v>705.28</v>
      </c>
      <c r="N1275" s="395">
        <v>251.92</v>
      </c>
      <c r="O1275" s="395">
        <v>13.19</v>
      </c>
      <c r="P1275" s="431">
        <v>2812.38</v>
      </c>
      <c r="Q1275" s="395">
        <v>130.33000000000001</v>
      </c>
      <c r="R1275" s="395"/>
      <c r="S1275" s="431"/>
      <c r="T1275" s="395"/>
      <c r="U1275" s="399">
        <v>1.0149999999999999</v>
      </c>
      <c r="V1275" s="395"/>
      <c r="W1275" s="395"/>
      <c r="X1275" s="395">
        <v>2984.84</v>
      </c>
      <c r="Y1275" s="395">
        <v>2973.06</v>
      </c>
      <c r="Z1275" s="395">
        <v>3071.78</v>
      </c>
      <c r="AA1275" s="395">
        <v>0</v>
      </c>
      <c r="AB1275" s="395">
        <v>3071.78</v>
      </c>
      <c r="AC1275" s="395">
        <v>4240.75</v>
      </c>
      <c r="AD1275" s="393">
        <v>1</v>
      </c>
      <c r="AE1275" s="393">
        <v>1</v>
      </c>
      <c r="AF1275" s="395">
        <v>1</v>
      </c>
      <c r="AG1275" s="395">
        <v>1</v>
      </c>
      <c r="AH1275" s="395">
        <v>705.28</v>
      </c>
      <c r="AI1275" s="395"/>
      <c r="AJ1275" s="395"/>
      <c r="AK1275" s="393"/>
      <c r="AL1275" s="393"/>
    </row>
    <row r="1276" spans="1:38" s="416" customFormat="1" ht="12.75" x14ac:dyDescent="0.2">
      <c r="A1276" s="390"/>
      <c r="B1276" s="390"/>
      <c r="C1276" s="430"/>
      <c r="D1276" s="430"/>
      <c r="E1276" s="430"/>
      <c r="F1276" s="430"/>
      <c r="G1276" s="430"/>
      <c r="H1276" s="430"/>
      <c r="I1276" s="430"/>
      <c r="J1276" s="429" t="s">
        <v>1689</v>
      </c>
      <c r="K1276" s="395">
        <v>356.57</v>
      </c>
      <c r="L1276" s="395">
        <v>26.75</v>
      </c>
      <c r="M1276" s="395">
        <v>1142.02</v>
      </c>
      <c r="N1276" s="395">
        <v>267.89999999999998</v>
      </c>
      <c r="O1276" s="395">
        <v>11.61</v>
      </c>
      <c r="P1276" s="431"/>
      <c r="Q1276" s="395"/>
      <c r="R1276" s="395"/>
      <c r="S1276" s="431"/>
      <c r="T1276" s="395">
        <v>2942.71</v>
      </c>
      <c r="U1276" s="395"/>
      <c r="V1276" s="395">
        <v>-2.0099999999999998</v>
      </c>
      <c r="W1276" s="395"/>
      <c r="X1276" s="395"/>
      <c r="Y1276" s="395">
        <v>2984.84</v>
      </c>
      <c r="Z1276" s="395"/>
      <c r="AA1276" s="395"/>
      <c r="AB1276" s="395">
        <v>3083.9500000000003</v>
      </c>
      <c r="AC1276" s="395">
        <v>1156.7999999999997</v>
      </c>
      <c r="AD1276" s="393">
        <v>1</v>
      </c>
      <c r="AE1276" s="393">
        <v>1</v>
      </c>
      <c r="AF1276" s="395">
        <v>3.4409999999999998</v>
      </c>
      <c r="AG1276" s="395">
        <v>3.0280800000000001</v>
      </c>
      <c r="AH1276" s="395">
        <v>1142.02</v>
      </c>
      <c r="AI1276" s="395"/>
      <c r="AJ1276" s="395"/>
      <c r="AK1276" s="393"/>
      <c r="AL1276" s="393"/>
    </row>
    <row r="1277" spans="1:38" s="416" customFormat="1" ht="12.75" x14ac:dyDescent="0.2">
      <c r="A1277" s="396">
        <v>323</v>
      </c>
      <c r="B1277" s="390" t="s">
        <v>1150</v>
      </c>
      <c r="C1277" s="430" t="s">
        <v>1655</v>
      </c>
      <c r="D1277" s="430"/>
      <c r="E1277" s="430"/>
      <c r="F1277" s="430"/>
      <c r="G1277" s="430"/>
      <c r="H1277" s="430"/>
      <c r="I1277" s="430"/>
      <c r="J1277" s="428" t="s">
        <v>78</v>
      </c>
      <c r="K1277" s="395">
        <v>3.78</v>
      </c>
      <c r="L1277" s="395">
        <v>19.27</v>
      </c>
      <c r="M1277" s="395">
        <v>102.27</v>
      </c>
      <c r="N1277" s="395">
        <v>23.22</v>
      </c>
      <c r="O1277" s="395">
        <v>1.22</v>
      </c>
      <c r="P1277" s="431">
        <v>204.31</v>
      </c>
      <c r="Q1277" s="395">
        <v>12.01</v>
      </c>
      <c r="R1277" s="395"/>
      <c r="S1277" s="431"/>
      <c r="T1277" s="395"/>
      <c r="U1277" s="399">
        <v>1.0149999999999999</v>
      </c>
      <c r="V1277" s="395"/>
      <c r="W1277" s="395"/>
      <c r="X1277" s="395">
        <v>219.37</v>
      </c>
      <c r="Y1277" s="395">
        <v>218.29</v>
      </c>
      <c r="Z1277" s="395">
        <v>225.54</v>
      </c>
      <c r="AA1277" s="395">
        <v>0</v>
      </c>
      <c r="AB1277" s="395">
        <v>225.54</v>
      </c>
      <c r="AC1277" s="395">
        <v>311.37</v>
      </c>
      <c r="AD1277" s="393">
        <v>1</v>
      </c>
      <c r="AE1277" s="393">
        <v>1</v>
      </c>
      <c r="AF1277" s="395">
        <v>1</v>
      </c>
      <c r="AG1277" s="395">
        <v>1</v>
      </c>
      <c r="AH1277" s="395">
        <v>102.27</v>
      </c>
      <c r="AI1277" s="395"/>
      <c r="AJ1277" s="395"/>
      <c r="AK1277" s="393"/>
      <c r="AL1277" s="393"/>
    </row>
    <row r="1278" spans="1:38" s="416" customFormat="1" ht="12.75" x14ac:dyDescent="0.2">
      <c r="A1278" s="390"/>
      <c r="B1278" s="390"/>
      <c r="C1278" s="430"/>
      <c r="D1278" s="430"/>
      <c r="E1278" s="430"/>
      <c r="F1278" s="430"/>
      <c r="G1278" s="430"/>
      <c r="H1278" s="430"/>
      <c r="I1278" s="430"/>
      <c r="J1278" s="429" t="s">
        <v>1690</v>
      </c>
      <c r="K1278" s="395">
        <v>24.45</v>
      </c>
      <c r="L1278" s="395">
        <v>10.88</v>
      </c>
      <c r="M1278" s="395">
        <v>8.1199999999999992</v>
      </c>
      <c r="N1278" s="395">
        <v>24.69</v>
      </c>
      <c r="O1278" s="395">
        <v>1.07</v>
      </c>
      <c r="P1278" s="431"/>
      <c r="Q1278" s="395"/>
      <c r="R1278" s="395"/>
      <c r="S1278" s="431"/>
      <c r="T1278" s="395">
        <v>216.32</v>
      </c>
      <c r="U1278" s="395"/>
      <c r="V1278" s="395">
        <v>-0.19</v>
      </c>
      <c r="W1278" s="395"/>
      <c r="X1278" s="395"/>
      <c r="Y1278" s="395">
        <v>219.37</v>
      </c>
      <c r="Z1278" s="395"/>
      <c r="AA1278" s="395"/>
      <c r="AB1278" s="395">
        <v>226.66</v>
      </c>
      <c r="AC1278" s="395">
        <v>84.710000000000008</v>
      </c>
      <c r="AD1278" s="393">
        <v>1</v>
      </c>
      <c r="AE1278" s="393">
        <v>1</v>
      </c>
      <c r="AF1278" s="395">
        <v>3.4409999999999998</v>
      </c>
      <c r="AG1278" s="395">
        <v>3.0280800000000001</v>
      </c>
      <c r="AH1278" s="395">
        <v>8.1199999999999992</v>
      </c>
      <c r="AI1278" s="395"/>
      <c r="AJ1278" s="395"/>
      <c r="AK1278" s="393"/>
      <c r="AL1278" s="393"/>
    </row>
    <row r="1279" spans="1:38" s="416" customFormat="1" ht="12.75" x14ac:dyDescent="0.2">
      <c r="A1279" s="396">
        <v>324</v>
      </c>
      <c r="B1279" s="390" t="s">
        <v>1150</v>
      </c>
      <c r="C1279" s="430" t="s">
        <v>1656</v>
      </c>
      <c r="D1279" s="430"/>
      <c r="E1279" s="430"/>
      <c r="F1279" s="430"/>
      <c r="G1279" s="430"/>
      <c r="H1279" s="430"/>
      <c r="I1279" s="430"/>
      <c r="J1279" s="428" t="s">
        <v>78</v>
      </c>
      <c r="K1279" s="395">
        <v>18.600000000000001</v>
      </c>
      <c r="L1279" s="395">
        <v>124.14</v>
      </c>
      <c r="M1279" s="395">
        <v>150.65</v>
      </c>
      <c r="N1279" s="395">
        <v>112.32</v>
      </c>
      <c r="O1279" s="395">
        <v>5.88</v>
      </c>
      <c r="P1279" s="431">
        <v>630.37</v>
      </c>
      <c r="Q1279" s="395">
        <v>58.11</v>
      </c>
      <c r="R1279" s="395"/>
      <c r="S1279" s="431"/>
      <c r="T1279" s="395"/>
      <c r="U1279" s="399">
        <v>1.0149999999999999</v>
      </c>
      <c r="V1279" s="395"/>
      <c r="W1279" s="395"/>
      <c r="X1279" s="395">
        <v>697.91</v>
      </c>
      <c r="Y1279" s="395">
        <v>692.66</v>
      </c>
      <c r="Z1279" s="395">
        <v>715.66</v>
      </c>
      <c r="AA1279" s="395">
        <v>0</v>
      </c>
      <c r="AB1279" s="395">
        <v>715.66</v>
      </c>
      <c r="AC1279" s="395">
        <v>988.01</v>
      </c>
      <c r="AD1279" s="393">
        <v>1</v>
      </c>
      <c r="AE1279" s="393">
        <v>1</v>
      </c>
      <c r="AF1279" s="395">
        <v>1</v>
      </c>
      <c r="AG1279" s="395">
        <v>1</v>
      </c>
      <c r="AH1279" s="395">
        <v>150.65</v>
      </c>
      <c r="AI1279" s="395"/>
      <c r="AJ1279" s="395"/>
      <c r="AK1279" s="393"/>
      <c r="AL1279" s="393"/>
    </row>
    <row r="1280" spans="1:38" s="416" customFormat="1" ht="12.75" x14ac:dyDescent="0.2">
      <c r="A1280" s="390"/>
      <c r="B1280" s="390"/>
      <c r="C1280" s="430"/>
      <c r="D1280" s="430"/>
      <c r="E1280" s="430"/>
      <c r="F1280" s="430"/>
      <c r="G1280" s="430"/>
      <c r="H1280" s="430"/>
      <c r="I1280" s="430"/>
      <c r="J1280" s="429" t="s">
        <v>1691</v>
      </c>
      <c r="K1280" s="395">
        <v>100.86</v>
      </c>
      <c r="L1280" s="395">
        <v>70.040000000000006</v>
      </c>
      <c r="M1280" s="395">
        <v>11.91</v>
      </c>
      <c r="N1280" s="395">
        <v>119.44</v>
      </c>
      <c r="O1280" s="395">
        <v>5.17</v>
      </c>
      <c r="P1280" s="431"/>
      <c r="Q1280" s="395"/>
      <c r="R1280" s="395"/>
      <c r="S1280" s="431"/>
      <c r="T1280" s="395">
        <v>688.48</v>
      </c>
      <c r="U1280" s="395"/>
      <c r="V1280" s="395">
        <v>-0.9</v>
      </c>
      <c r="W1280" s="395"/>
      <c r="X1280" s="395"/>
      <c r="Y1280" s="395">
        <v>697.91</v>
      </c>
      <c r="Z1280" s="395"/>
      <c r="AA1280" s="395"/>
      <c r="AB1280" s="395">
        <v>721.07999999999993</v>
      </c>
      <c r="AC1280" s="395">
        <v>266.93000000000006</v>
      </c>
      <c r="AD1280" s="393">
        <v>1</v>
      </c>
      <c r="AE1280" s="393">
        <v>1</v>
      </c>
      <c r="AF1280" s="395">
        <v>3.4409999999999998</v>
      </c>
      <c r="AG1280" s="395">
        <v>3.0280800000000001</v>
      </c>
      <c r="AH1280" s="395">
        <v>11.91</v>
      </c>
      <c r="AI1280" s="395"/>
      <c r="AJ1280" s="395"/>
      <c r="AK1280" s="393"/>
      <c r="AL1280" s="393"/>
    </row>
    <row r="1281" spans="1:38" s="416" customFormat="1" ht="14.1" customHeight="1" x14ac:dyDescent="0.2">
      <c r="A1281" s="433" t="s">
        <v>1657</v>
      </c>
      <c r="B1281" s="433"/>
      <c r="C1281" s="434" t="s">
        <v>1658</v>
      </c>
      <c r="D1281" s="434"/>
      <c r="E1281" s="434"/>
      <c r="F1281" s="434"/>
      <c r="G1281" s="434"/>
      <c r="H1281" s="434"/>
      <c r="I1281" s="434"/>
      <c r="J1281" s="424"/>
      <c r="K1281" s="425">
        <v>0.28999999999999826</v>
      </c>
      <c r="L1281" s="425">
        <v>-222.72</v>
      </c>
      <c r="M1281" s="425">
        <v>1340.26</v>
      </c>
      <c r="N1281" s="425">
        <v>1.1999999999999922</v>
      </c>
      <c r="O1281" s="425">
        <v>7.9999999999999627E-2</v>
      </c>
      <c r="P1281" s="425">
        <v>1236.53</v>
      </c>
      <c r="Q1281" s="425">
        <v>0.67999999999999794</v>
      </c>
      <c r="R1281" s="425">
        <v>0</v>
      </c>
      <c r="S1281" s="425">
        <v>0</v>
      </c>
      <c r="T1281" s="425">
        <v>0</v>
      </c>
      <c r="U1281" s="425"/>
      <c r="V1281" s="425">
        <v>0</v>
      </c>
      <c r="W1281" s="425">
        <v>0</v>
      </c>
      <c r="X1281" s="425">
        <v>1255.77</v>
      </c>
      <c r="Y1281" s="426">
        <v>1255.69</v>
      </c>
      <c r="Z1281" s="426">
        <v>1297.3700000000001</v>
      </c>
      <c r="AA1281" s="426">
        <v>0</v>
      </c>
      <c r="AB1281" s="427">
        <v>1297.3700000000001</v>
      </c>
      <c r="AC1281" s="426">
        <v>1523.27</v>
      </c>
      <c r="AD1281" s="427"/>
      <c r="AE1281" s="427"/>
      <c r="AF1281" s="425"/>
      <c r="AG1281" s="425"/>
      <c r="AH1281" s="425">
        <v>1340.26</v>
      </c>
      <c r="AI1281" s="425">
        <v>0</v>
      </c>
      <c r="AJ1281" s="425">
        <v>0</v>
      </c>
      <c r="AK1281" s="427"/>
      <c r="AL1281" s="427"/>
    </row>
    <row r="1282" spans="1:38" s="416" customFormat="1" ht="14.1" customHeight="1" x14ac:dyDescent="0.2">
      <c r="A1282" s="433"/>
      <c r="B1282" s="433"/>
      <c r="C1282" s="434"/>
      <c r="D1282" s="434"/>
      <c r="E1282" s="434"/>
      <c r="F1282" s="434"/>
      <c r="G1282" s="434"/>
      <c r="H1282" s="434"/>
      <c r="I1282" s="434"/>
      <c r="J1282" s="424"/>
      <c r="K1282" s="425">
        <v>46.77999999999998</v>
      </c>
      <c r="L1282" s="425">
        <v>-44.760000000000005</v>
      </c>
      <c r="M1282" s="425">
        <v>70.030000000000015</v>
      </c>
      <c r="N1282" s="425">
        <v>0.82999999999999474</v>
      </c>
      <c r="O1282" s="425">
        <v>6.9999999999999396E-2</v>
      </c>
      <c r="P1282" s="425"/>
      <c r="Q1282" s="425">
        <v>0</v>
      </c>
      <c r="R1282" s="425">
        <v>0</v>
      </c>
      <c r="S1282" s="425"/>
      <c r="T1282" s="425">
        <v>1237.2099999999998</v>
      </c>
      <c r="U1282" s="425">
        <v>0</v>
      </c>
      <c r="V1282" s="425">
        <v>-1.0000000000000009E-2</v>
      </c>
      <c r="W1282" s="425">
        <v>0</v>
      </c>
      <c r="X1282" s="425">
        <v>0</v>
      </c>
      <c r="Y1282" s="426">
        <v>1255.77</v>
      </c>
      <c r="Z1282" s="426">
        <v>7.9999999999999627E-2</v>
      </c>
      <c r="AA1282" s="426">
        <v>0</v>
      </c>
      <c r="AB1282" s="427">
        <v>1297.4500000000003</v>
      </c>
      <c r="AC1282" s="426">
        <v>225.81999999999982</v>
      </c>
      <c r="AD1282" s="427"/>
      <c r="AE1282" s="427"/>
      <c r="AF1282" s="425"/>
      <c r="AG1282" s="425"/>
      <c r="AH1282" s="425">
        <v>70.030000000000015</v>
      </c>
      <c r="AI1282" s="425">
        <v>0</v>
      </c>
      <c r="AJ1282" s="425">
        <v>0</v>
      </c>
      <c r="AK1282" s="427"/>
      <c r="AL1282" s="427"/>
    </row>
    <row r="1283" spans="1:38" s="416" customFormat="1" ht="12.75" x14ac:dyDescent="0.2">
      <c r="A1283" s="396">
        <v>379</v>
      </c>
      <c r="B1283" s="390" t="s">
        <v>1659</v>
      </c>
      <c r="C1283" s="430" t="s">
        <v>443</v>
      </c>
      <c r="D1283" s="430"/>
      <c r="E1283" s="430"/>
      <c r="F1283" s="430"/>
      <c r="G1283" s="430"/>
      <c r="H1283" s="430"/>
      <c r="I1283" s="430"/>
      <c r="J1283" s="428" t="s">
        <v>78</v>
      </c>
      <c r="K1283" s="395">
        <v>-6.36</v>
      </c>
      <c r="L1283" s="395">
        <v>-108.1</v>
      </c>
      <c r="M1283" s="395">
        <v>-97.63</v>
      </c>
      <c r="N1283" s="395">
        <v>-40.22</v>
      </c>
      <c r="O1283" s="395">
        <v>-2.3199999999999998</v>
      </c>
      <c r="P1283" s="431">
        <v>-329.3</v>
      </c>
      <c r="Q1283" s="395">
        <v>-22.96</v>
      </c>
      <c r="R1283" s="395"/>
      <c r="S1283" s="431"/>
      <c r="T1283" s="395"/>
      <c r="U1283" s="399">
        <v>1.0149999999999999</v>
      </c>
      <c r="V1283" s="395"/>
      <c r="W1283" s="395"/>
      <c r="X1283" s="395">
        <v>-357.19</v>
      </c>
      <c r="Y1283" s="395">
        <v>-355.12</v>
      </c>
      <c r="Z1283" s="395">
        <v>-366.91</v>
      </c>
      <c r="AA1283" s="395">
        <v>0</v>
      </c>
      <c r="AB1283" s="395">
        <v>-366.91</v>
      </c>
      <c r="AC1283" s="395">
        <v>-430.79</v>
      </c>
      <c r="AD1283" s="393">
        <v>1</v>
      </c>
      <c r="AE1283" s="393">
        <v>1</v>
      </c>
      <c r="AF1283" s="395">
        <v>1</v>
      </c>
      <c r="AG1283" s="395">
        <v>1</v>
      </c>
      <c r="AH1283" s="395">
        <v>-97.63</v>
      </c>
      <c r="AI1283" s="395"/>
      <c r="AJ1283" s="395"/>
      <c r="AK1283" s="393"/>
      <c r="AL1283" s="393"/>
    </row>
    <row r="1284" spans="1:38" s="416" customFormat="1" ht="12.75" x14ac:dyDescent="0.2">
      <c r="A1284" s="390"/>
      <c r="B1284" s="390"/>
      <c r="C1284" s="430"/>
      <c r="D1284" s="430"/>
      <c r="E1284" s="430"/>
      <c r="F1284" s="430"/>
      <c r="G1284" s="430"/>
      <c r="H1284" s="430"/>
      <c r="I1284" s="430"/>
      <c r="J1284" s="429" t="s">
        <v>1692</v>
      </c>
      <c r="K1284" s="395">
        <v>-44.94</v>
      </c>
      <c r="L1284" s="395">
        <v>-22.58</v>
      </c>
      <c r="M1284" s="395">
        <v>-6.68</v>
      </c>
      <c r="N1284" s="395">
        <v>-27.37</v>
      </c>
      <c r="O1284" s="395">
        <v>-2.04</v>
      </c>
      <c r="P1284" s="431"/>
      <c r="Q1284" s="395"/>
      <c r="R1284" s="395"/>
      <c r="S1284" s="431"/>
      <c r="T1284" s="395">
        <v>-352.26</v>
      </c>
      <c r="U1284" s="395"/>
      <c r="V1284" s="395">
        <v>0.35</v>
      </c>
      <c r="W1284" s="395"/>
      <c r="X1284" s="395"/>
      <c r="Y1284" s="395">
        <v>-357.19</v>
      </c>
      <c r="Z1284" s="395"/>
      <c r="AA1284" s="395"/>
      <c r="AB1284" s="395">
        <v>-369.05</v>
      </c>
      <c r="AC1284" s="395">
        <v>-61.740000000000009</v>
      </c>
      <c r="AD1284" s="393">
        <v>1</v>
      </c>
      <c r="AE1284" s="393">
        <v>1</v>
      </c>
      <c r="AF1284" s="395">
        <v>3.4409999999999998</v>
      </c>
      <c r="AG1284" s="395">
        <v>3.0280800000000001</v>
      </c>
      <c r="AH1284" s="395">
        <v>-6.68</v>
      </c>
      <c r="AI1284" s="395"/>
      <c r="AJ1284" s="395"/>
      <c r="AK1284" s="393"/>
      <c r="AL1284" s="393"/>
    </row>
    <row r="1285" spans="1:38" s="416" customFormat="1" ht="12.75" x14ac:dyDescent="0.2">
      <c r="A1285" s="396">
        <v>380</v>
      </c>
      <c r="B1285" s="390" t="s">
        <v>1659</v>
      </c>
      <c r="C1285" s="430" t="s">
        <v>1660</v>
      </c>
      <c r="D1285" s="430"/>
      <c r="E1285" s="430"/>
      <c r="F1285" s="430"/>
      <c r="G1285" s="430"/>
      <c r="H1285" s="430"/>
      <c r="I1285" s="430"/>
      <c r="J1285" s="428" t="s">
        <v>78</v>
      </c>
      <c r="K1285" s="395">
        <v>-0.97</v>
      </c>
      <c r="L1285" s="395">
        <v>-1.93</v>
      </c>
      <c r="M1285" s="395">
        <v>-7.24</v>
      </c>
      <c r="N1285" s="395">
        <v>-5.89</v>
      </c>
      <c r="O1285" s="395">
        <v>-0.34</v>
      </c>
      <c r="P1285" s="431">
        <v>-29.6</v>
      </c>
      <c r="Q1285" s="395">
        <v>-3.36</v>
      </c>
      <c r="R1285" s="395"/>
      <c r="S1285" s="431"/>
      <c r="T1285" s="395"/>
      <c r="U1285" s="399">
        <v>1.0149999999999999</v>
      </c>
      <c r="V1285" s="395"/>
      <c r="W1285" s="395"/>
      <c r="X1285" s="395">
        <v>-33.4</v>
      </c>
      <c r="Y1285" s="395">
        <v>-33.1</v>
      </c>
      <c r="Z1285" s="395">
        <v>-34.200000000000003</v>
      </c>
      <c r="AA1285" s="395">
        <v>0</v>
      </c>
      <c r="AB1285" s="395">
        <v>-34.200000000000003</v>
      </c>
      <c r="AC1285" s="395">
        <v>-40.15</v>
      </c>
      <c r="AD1285" s="393">
        <v>1</v>
      </c>
      <c r="AE1285" s="393">
        <v>1</v>
      </c>
      <c r="AF1285" s="395">
        <v>1</v>
      </c>
      <c r="AG1285" s="395">
        <v>1</v>
      </c>
      <c r="AH1285" s="395">
        <v>-7.24</v>
      </c>
      <c r="AI1285" s="395"/>
      <c r="AJ1285" s="395"/>
      <c r="AK1285" s="393"/>
      <c r="AL1285" s="393"/>
    </row>
    <row r="1286" spans="1:38" s="416" customFormat="1" ht="12.75" x14ac:dyDescent="0.2">
      <c r="A1286" s="390"/>
      <c r="B1286" s="390"/>
      <c r="C1286" s="430"/>
      <c r="D1286" s="430"/>
      <c r="E1286" s="430"/>
      <c r="F1286" s="430"/>
      <c r="G1286" s="430"/>
      <c r="H1286" s="430"/>
      <c r="I1286" s="430"/>
      <c r="J1286" s="429" t="s">
        <v>1693</v>
      </c>
      <c r="K1286" s="395">
        <v>-9.49</v>
      </c>
      <c r="L1286" s="395">
        <v>-0.39</v>
      </c>
      <c r="M1286" s="395">
        <v>-0.4</v>
      </c>
      <c r="N1286" s="395">
        <v>-4.01</v>
      </c>
      <c r="O1286" s="395">
        <v>-0.3</v>
      </c>
      <c r="P1286" s="431"/>
      <c r="Q1286" s="395"/>
      <c r="R1286" s="395"/>
      <c r="S1286" s="431"/>
      <c r="T1286" s="395">
        <v>-32.96</v>
      </c>
      <c r="U1286" s="395"/>
      <c r="V1286" s="395">
        <v>0.05</v>
      </c>
      <c r="W1286" s="395"/>
      <c r="X1286" s="395"/>
      <c r="Y1286" s="395">
        <v>-33.4</v>
      </c>
      <c r="Z1286" s="395"/>
      <c r="AA1286" s="395"/>
      <c r="AB1286" s="395">
        <v>-34.510000000000005</v>
      </c>
      <c r="AC1286" s="395">
        <v>-5.6399999999999935</v>
      </c>
      <c r="AD1286" s="393">
        <v>1</v>
      </c>
      <c r="AE1286" s="393">
        <v>1</v>
      </c>
      <c r="AF1286" s="395">
        <v>3.4409999999999998</v>
      </c>
      <c r="AG1286" s="395">
        <v>3.0280800000000001</v>
      </c>
      <c r="AH1286" s="395">
        <v>-0.4</v>
      </c>
      <c r="AI1286" s="395"/>
      <c r="AJ1286" s="395"/>
      <c r="AK1286" s="393"/>
      <c r="AL1286" s="393"/>
    </row>
    <row r="1287" spans="1:38" s="416" customFormat="1" ht="12.75" x14ac:dyDescent="0.2">
      <c r="A1287" s="396">
        <v>381</v>
      </c>
      <c r="B1287" s="390" t="s">
        <v>1659</v>
      </c>
      <c r="C1287" s="430" t="s">
        <v>1661</v>
      </c>
      <c r="D1287" s="430"/>
      <c r="E1287" s="430"/>
      <c r="F1287" s="430"/>
      <c r="G1287" s="430"/>
      <c r="H1287" s="430"/>
      <c r="I1287" s="430"/>
      <c r="J1287" s="428" t="s">
        <v>78</v>
      </c>
      <c r="K1287" s="395">
        <v>-11.77</v>
      </c>
      <c r="L1287" s="395">
        <v>-140.88999999999999</v>
      </c>
      <c r="M1287" s="395">
        <v>-36.79</v>
      </c>
      <c r="N1287" s="395">
        <v>-68.92</v>
      </c>
      <c r="O1287" s="395">
        <v>-3.98</v>
      </c>
      <c r="P1287" s="431">
        <v>-391.44</v>
      </c>
      <c r="Q1287" s="395">
        <v>-39.340000000000003</v>
      </c>
      <c r="R1287" s="395"/>
      <c r="S1287" s="431"/>
      <c r="T1287" s="395"/>
      <c r="U1287" s="399">
        <v>1.0149999999999999</v>
      </c>
      <c r="V1287" s="395"/>
      <c r="W1287" s="395"/>
      <c r="X1287" s="395">
        <v>-436.63</v>
      </c>
      <c r="Y1287" s="395">
        <v>-433.08</v>
      </c>
      <c r="Z1287" s="395">
        <v>-447.46</v>
      </c>
      <c r="AA1287" s="395">
        <v>0</v>
      </c>
      <c r="AB1287" s="395">
        <v>-447.46</v>
      </c>
      <c r="AC1287" s="395">
        <v>-525.37</v>
      </c>
      <c r="AD1287" s="393">
        <v>1</v>
      </c>
      <c r="AE1287" s="393">
        <v>1</v>
      </c>
      <c r="AF1287" s="395">
        <v>1</v>
      </c>
      <c r="AG1287" s="395">
        <v>1</v>
      </c>
      <c r="AH1287" s="395">
        <v>-36.79</v>
      </c>
      <c r="AI1287" s="395"/>
      <c r="AJ1287" s="395"/>
      <c r="AK1287" s="393"/>
      <c r="AL1287" s="393"/>
    </row>
    <row r="1288" spans="1:38" s="416" customFormat="1" ht="12.75" x14ac:dyDescent="0.2">
      <c r="A1288" s="390"/>
      <c r="B1288" s="390"/>
      <c r="C1288" s="430"/>
      <c r="D1288" s="430"/>
      <c r="E1288" s="430"/>
      <c r="F1288" s="430"/>
      <c r="G1288" s="430"/>
      <c r="H1288" s="430"/>
      <c r="I1288" s="430"/>
      <c r="J1288" s="429" t="s">
        <v>1694</v>
      </c>
      <c r="K1288" s="395">
        <v>-88.35</v>
      </c>
      <c r="L1288" s="395">
        <v>-27.35</v>
      </c>
      <c r="M1288" s="395">
        <v>-2.11</v>
      </c>
      <c r="N1288" s="395">
        <v>-46.9</v>
      </c>
      <c r="O1288" s="395">
        <v>-3.5</v>
      </c>
      <c r="P1288" s="431"/>
      <c r="Q1288" s="395"/>
      <c r="R1288" s="395"/>
      <c r="S1288" s="431"/>
      <c r="T1288" s="395">
        <v>-430.78</v>
      </c>
      <c r="U1288" s="395"/>
      <c r="V1288" s="395">
        <v>0.61</v>
      </c>
      <c r="W1288" s="395"/>
      <c r="X1288" s="395"/>
      <c r="Y1288" s="395">
        <v>-436.63</v>
      </c>
      <c r="Z1288" s="395"/>
      <c r="AA1288" s="395"/>
      <c r="AB1288" s="395">
        <v>-451.13</v>
      </c>
      <c r="AC1288" s="395">
        <v>-74.240000000000009</v>
      </c>
      <c r="AD1288" s="393">
        <v>1</v>
      </c>
      <c r="AE1288" s="393">
        <v>1</v>
      </c>
      <c r="AF1288" s="395">
        <v>3.4409999999999998</v>
      </c>
      <c r="AG1288" s="395">
        <v>3.0280800000000001</v>
      </c>
      <c r="AH1288" s="395">
        <v>-2.11</v>
      </c>
      <c r="AI1288" s="395"/>
      <c r="AJ1288" s="395"/>
      <c r="AK1288" s="393"/>
      <c r="AL1288" s="393"/>
    </row>
    <row r="1289" spans="1:38" s="416" customFormat="1" ht="12.75" x14ac:dyDescent="0.2">
      <c r="A1289" s="396">
        <v>382</v>
      </c>
      <c r="B1289" s="390" t="s">
        <v>1659</v>
      </c>
      <c r="C1289" s="430" t="s">
        <v>1344</v>
      </c>
      <c r="D1289" s="430"/>
      <c r="E1289" s="430"/>
      <c r="F1289" s="430"/>
      <c r="G1289" s="430"/>
      <c r="H1289" s="430"/>
      <c r="I1289" s="430"/>
      <c r="J1289" s="428" t="s">
        <v>78</v>
      </c>
      <c r="K1289" s="395">
        <v>-8.5299999999999994</v>
      </c>
      <c r="L1289" s="395">
        <v>-30.83</v>
      </c>
      <c r="M1289" s="395">
        <v>-30.29</v>
      </c>
      <c r="N1289" s="395">
        <v>-51.89</v>
      </c>
      <c r="O1289" s="395">
        <v>-3</v>
      </c>
      <c r="P1289" s="431">
        <v>-235.66</v>
      </c>
      <c r="Q1289" s="395">
        <v>-29.62</v>
      </c>
      <c r="R1289" s="395"/>
      <c r="S1289" s="431"/>
      <c r="T1289" s="395"/>
      <c r="U1289" s="399">
        <v>1.0149999999999999</v>
      </c>
      <c r="V1289" s="395"/>
      <c r="W1289" s="395"/>
      <c r="X1289" s="395">
        <v>-268.8</v>
      </c>
      <c r="Y1289" s="395">
        <v>-266.12</v>
      </c>
      <c r="Z1289" s="395">
        <v>-274.95999999999998</v>
      </c>
      <c r="AA1289" s="395">
        <v>0</v>
      </c>
      <c r="AB1289" s="395">
        <v>-274.95999999999998</v>
      </c>
      <c r="AC1289" s="395">
        <v>-322.83</v>
      </c>
      <c r="AD1289" s="393">
        <v>1</v>
      </c>
      <c r="AE1289" s="393">
        <v>1</v>
      </c>
      <c r="AF1289" s="395">
        <v>1</v>
      </c>
      <c r="AG1289" s="395">
        <v>1</v>
      </c>
      <c r="AH1289" s="395">
        <v>-30.29</v>
      </c>
      <c r="AI1289" s="395"/>
      <c r="AJ1289" s="395"/>
      <c r="AK1289" s="393"/>
      <c r="AL1289" s="393"/>
    </row>
    <row r="1290" spans="1:38" s="416" customFormat="1" ht="12.75" x14ac:dyDescent="0.2">
      <c r="A1290" s="390"/>
      <c r="B1290" s="390"/>
      <c r="C1290" s="430"/>
      <c r="D1290" s="430"/>
      <c r="E1290" s="430"/>
      <c r="F1290" s="430"/>
      <c r="G1290" s="430"/>
      <c r="H1290" s="430"/>
      <c r="I1290" s="430"/>
      <c r="J1290" s="429" t="s">
        <v>1694</v>
      </c>
      <c r="K1290" s="395">
        <v>-80.09</v>
      </c>
      <c r="L1290" s="395">
        <v>-7.02</v>
      </c>
      <c r="M1290" s="395">
        <v>-1.61</v>
      </c>
      <c r="N1290" s="395">
        <v>-35.31</v>
      </c>
      <c r="O1290" s="395">
        <v>-2.64</v>
      </c>
      <c r="P1290" s="431"/>
      <c r="Q1290" s="395"/>
      <c r="R1290" s="395"/>
      <c r="S1290" s="431"/>
      <c r="T1290" s="395">
        <v>-265.27999999999997</v>
      </c>
      <c r="U1290" s="395"/>
      <c r="V1290" s="395">
        <v>0.46</v>
      </c>
      <c r="W1290" s="395"/>
      <c r="X1290" s="395"/>
      <c r="Y1290" s="395">
        <v>-268.8</v>
      </c>
      <c r="Z1290" s="395"/>
      <c r="AA1290" s="395"/>
      <c r="AB1290" s="395">
        <v>-277.72999999999996</v>
      </c>
      <c r="AC1290" s="395">
        <v>-45.100000000000023</v>
      </c>
      <c r="AD1290" s="393">
        <v>1</v>
      </c>
      <c r="AE1290" s="393">
        <v>1</v>
      </c>
      <c r="AF1290" s="395">
        <v>3.4409999999999998</v>
      </c>
      <c r="AG1290" s="395">
        <v>3.0280800000000001</v>
      </c>
      <c r="AH1290" s="395">
        <v>-1.61</v>
      </c>
      <c r="AI1290" s="395"/>
      <c r="AJ1290" s="395"/>
      <c r="AK1290" s="393"/>
      <c r="AL1290" s="393"/>
    </row>
    <row r="1291" spans="1:38" s="416" customFormat="1" ht="12.75" x14ac:dyDescent="0.2">
      <c r="A1291" s="396">
        <v>383</v>
      </c>
      <c r="B1291" s="390" t="s">
        <v>1659</v>
      </c>
      <c r="C1291" s="430" t="s">
        <v>1189</v>
      </c>
      <c r="D1291" s="430"/>
      <c r="E1291" s="430"/>
      <c r="F1291" s="430"/>
      <c r="G1291" s="430"/>
      <c r="H1291" s="430"/>
      <c r="I1291" s="430"/>
      <c r="J1291" s="428" t="s">
        <v>78</v>
      </c>
      <c r="K1291" s="395"/>
      <c r="L1291" s="395"/>
      <c r="M1291" s="395">
        <v>-1519.76</v>
      </c>
      <c r="N1291" s="395"/>
      <c r="O1291" s="395"/>
      <c r="P1291" s="431">
        <v>-1600.61</v>
      </c>
      <c r="Q1291" s="395"/>
      <c r="R1291" s="395"/>
      <c r="S1291" s="431"/>
      <c r="T1291" s="395"/>
      <c r="U1291" s="399">
        <v>1.0149999999999999</v>
      </c>
      <c r="V1291" s="395"/>
      <c r="W1291" s="395"/>
      <c r="X1291" s="395">
        <v>-1624.62</v>
      </c>
      <c r="Y1291" s="395">
        <v>-1624.62</v>
      </c>
      <c r="Z1291" s="395">
        <v>-1678.57</v>
      </c>
      <c r="AA1291" s="395">
        <v>0</v>
      </c>
      <c r="AB1291" s="395">
        <v>-1678.57</v>
      </c>
      <c r="AC1291" s="395">
        <v>-1970.82</v>
      </c>
      <c r="AD1291" s="393">
        <v>1</v>
      </c>
      <c r="AE1291" s="393">
        <v>1</v>
      </c>
      <c r="AF1291" s="395">
        <v>1</v>
      </c>
      <c r="AG1291" s="395">
        <v>1</v>
      </c>
      <c r="AH1291" s="395">
        <v>-1519.76</v>
      </c>
      <c r="AI1291" s="395"/>
      <c r="AJ1291" s="395"/>
      <c r="AK1291" s="393"/>
      <c r="AL1291" s="393"/>
    </row>
    <row r="1292" spans="1:38" s="416" customFormat="1" ht="12.75" x14ac:dyDescent="0.2">
      <c r="A1292" s="390"/>
      <c r="B1292" s="390"/>
      <c r="C1292" s="430"/>
      <c r="D1292" s="430"/>
      <c r="E1292" s="430"/>
      <c r="F1292" s="430"/>
      <c r="G1292" s="430"/>
      <c r="H1292" s="430"/>
      <c r="I1292" s="430"/>
      <c r="J1292" s="429" t="s">
        <v>1695</v>
      </c>
      <c r="K1292" s="395"/>
      <c r="L1292" s="395"/>
      <c r="M1292" s="395">
        <v>-80.849999999999994</v>
      </c>
      <c r="N1292" s="395"/>
      <c r="O1292" s="395"/>
      <c r="P1292" s="431"/>
      <c r="Q1292" s="395"/>
      <c r="R1292" s="395"/>
      <c r="S1292" s="431"/>
      <c r="T1292" s="395">
        <v>-1600.61</v>
      </c>
      <c r="U1292" s="395"/>
      <c r="V1292" s="395"/>
      <c r="W1292" s="395"/>
      <c r="X1292" s="395"/>
      <c r="Y1292" s="395">
        <v>-1624.62</v>
      </c>
      <c r="Z1292" s="395"/>
      <c r="AA1292" s="395"/>
      <c r="AB1292" s="395">
        <v>-1678.57</v>
      </c>
      <c r="AC1292" s="395">
        <v>-292.25</v>
      </c>
      <c r="AD1292" s="393">
        <v>1</v>
      </c>
      <c r="AE1292" s="393">
        <v>1</v>
      </c>
      <c r="AF1292" s="395">
        <v>3.4409999999999998</v>
      </c>
      <c r="AG1292" s="395">
        <v>3.0280800000000001</v>
      </c>
      <c r="AH1292" s="395">
        <v>-80.849999999999994</v>
      </c>
      <c r="AI1292" s="395"/>
      <c r="AJ1292" s="395"/>
      <c r="AK1292" s="393"/>
      <c r="AL1292" s="393"/>
    </row>
    <row r="1293" spans="1:38" s="416" customFormat="1" ht="12.75" x14ac:dyDescent="0.2">
      <c r="A1293" s="396">
        <v>384</v>
      </c>
      <c r="B1293" s="390" t="s">
        <v>1659</v>
      </c>
      <c r="C1293" s="430" t="s">
        <v>1662</v>
      </c>
      <c r="D1293" s="430"/>
      <c r="E1293" s="430"/>
      <c r="F1293" s="430"/>
      <c r="G1293" s="430"/>
      <c r="H1293" s="430"/>
      <c r="I1293" s="430"/>
      <c r="J1293" s="428" t="s">
        <v>78</v>
      </c>
      <c r="K1293" s="395">
        <v>23.3</v>
      </c>
      <c r="L1293" s="395">
        <v>58.8</v>
      </c>
      <c r="M1293" s="395">
        <v>139.87</v>
      </c>
      <c r="N1293" s="395">
        <v>141.18</v>
      </c>
      <c r="O1293" s="395">
        <v>8.16</v>
      </c>
      <c r="P1293" s="431">
        <v>683.33</v>
      </c>
      <c r="Q1293" s="395">
        <v>80.58</v>
      </c>
      <c r="R1293" s="395"/>
      <c r="S1293" s="431"/>
      <c r="T1293" s="395"/>
      <c r="U1293" s="399">
        <v>1.0149999999999999</v>
      </c>
      <c r="V1293" s="395"/>
      <c r="W1293" s="395"/>
      <c r="X1293" s="395">
        <v>774.13</v>
      </c>
      <c r="Y1293" s="395">
        <v>766.84</v>
      </c>
      <c r="Z1293" s="395">
        <v>792.3</v>
      </c>
      <c r="AA1293" s="395">
        <v>0</v>
      </c>
      <c r="AB1293" s="395">
        <v>792.3</v>
      </c>
      <c r="AC1293" s="395">
        <v>930.25</v>
      </c>
      <c r="AD1293" s="393">
        <v>1</v>
      </c>
      <c r="AE1293" s="393">
        <v>1</v>
      </c>
      <c r="AF1293" s="395">
        <v>1</v>
      </c>
      <c r="AG1293" s="395">
        <v>1</v>
      </c>
      <c r="AH1293" s="395">
        <v>139.87</v>
      </c>
      <c r="AI1293" s="395"/>
      <c r="AJ1293" s="395"/>
      <c r="AK1293" s="393"/>
      <c r="AL1293" s="393"/>
    </row>
    <row r="1294" spans="1:38" s="416" customFormat="1" ht="12.75" x14ac:dyDescent="0.2">
      <c r="A1294" s="390"/>
      <c r="B1294" s="390"/>
      <c r="C1294" s="430"/>
      <c r="D1294" s="430"/>
      <c r="E1294" s="430"/>
      <c r="F1294" s="430"/>
      <c r="G1294" s="430"/>
      <c r="H1294" s="430"/>
      <c r="I1294" s="430"/>
      <c r="J1294" s="429" t="s">
        <v>1696</v>
      </c>
      <c r="K1294" s="395">
        <v>224.42</v>
      </c>
      <c r="L1294" s="395">
        <v>12.58</v>
      </c>
      <c r="M1294" s="395">
        <v>7.64</v>
      </c>
      <c r="N1294" s="395">
        <v>96.08</v>
      </c>
      <c r="O1294" s="395">
        <v>7.18</v>
      </c>
      <c r="P1294" s="431"/>
      <c r="Q1294" s="395"/>
      <c r="R1294" s="395"/>
      <c r="S1294" s="431"/>
      <c r="T1294" s="395">
        <v>763.91000000000008</v>
      </c>
      <c r="U1294" s="395"/>
      <c r="V1294" s="395">
        <v>-1.24</v>
      </c>
      <c r="W1294" s="395"/>
      <c r="X1294" s="395"/>
      <c r="Y1294" s="395">
        <v>774.13</v>
      </c>
      <c r="Z1294" s="395"/>
      <c r="AA1294" s="395"/>
      <c r="AB1294" s="395">
        <v>799.82999999999993</v>
      </c>
      <c r="AC1294" s="395">
        <v>130.42000000000007</v>
      </c>
      <c r="AD1294" s="393">
        <v>1</v>
      </c>
      <c r="AE1294" s="393">
        <v>1</v>
      </c>
      <c r="AF1294" s="395">
        <v>3.4409999999999998</v>
      </c>
      <c r="AG1294" s="395">
        <v>3.0280800000000001</v>
      </c>
      <c r="AH1294" s="395">
        <v>7.64</v>
      </c>
      <c r="AI1294" s="395"/>
      <c r="AJ1294" s="395"/>
      <c r="AK1294" s="393"/>
      <c r="AL1294" s="393"/>
    </row>
    <row r="1295" spans="1:38" s="416" customFormat="1" ht="12.75" x14ac:dyDescent="0.2">
      <c r="A1295" s="396">
        <v>385</v>
      </c>
      <c r="B1295" s="390" t="s">
        <v>1659</v>
      </c>
      <c r="C1295" s="430" t="s">
        <v>1663</v>
      </c>
      <c r="D1295" s="430"/>
      <c r="E1295" s="430"/>
      <c r="F1295" s="430"/>
      <c r="G1295" s="430"/>
      <c r="H1295" s="430"/>
      <c r="I1295" s="430"/>
      <c r="J1295" s="428" t="s">
        <v>78</v>
      </c>
      <c r="K1295" s="395"/>
      <c r="L1295" s="395"/>
      <c r="M1295" s="395">
        <v>2509.94</v>
      </c>
      <c r="N1295" s="395"/>
      <c r="O1295" s="395"/>
      <c r="P1295" s="431">
        <v>2643.47</v>
      </c>
      <c r="Q1295" s="395"/>
      <c r="R1295" s="395"/>
      <c r="S1295" s="431"/>
      <c r="T1295" s="395"/>
      <c r="U1295" s="399">
        <v>1.0149999999999999</v>
      </c>
      <c r="V1295" s="395"/>
      <c r="W1295" s="395"/>
      <c r="X1295" s="395">
        <v>2683.12</v>
      </c>
      <c r="Y1295" s="395">
        <v>2683.12</v>
      </c>
      <c r="Z1295" s="395">
        <v>2772.21</v>
      </c>
      <c r="AA1295" s="395">
        <v>0</v>
      </c>
      <c r="AB1295" s="395">
        <v>2772.21</v>
      </c>
      <c r="AC1295" s="395">
        <v>3254.88</v>
      </c>
      <c r="AD1295" s="393">
        <v>1</v>
      </c>
      <c r="AE1295" s="393">
        <v>1</v>
      </c>
      <c r="AF1295" s="395">
        <v>1</v>
      </c>
      <c r="AG1295" s="395">
        <v>1</v>
      </c>
      <c r="AH1295" s="395">
        <v>2509.94</v>
      </c>
      <c r="AI1295" s="395"/>
      <c r="AJ1295" s="395"/>
      <c r="AK1295" s="393"/>
      <c r="AL1295" s="393"/>
    </row>
    <row r="1296" spans="1:38" s="416" customFormat="1" ht="12.75" x14ac:dyDescent="0.2">
      <c r="A1296" s="390"/>
      <c r="B1296" s="390"/>
      <c r="C1296" s="430"/>
      <c r="D1296" s="430"/>
      <c r="E1296" s="430"/>
      <c r="F1296" s="430"/>
      <c r="G1296" s="430"/>
      <c r="H1296" s="430"/>
      <c r="I1296" s="430"/>
      <c r="J1296" s="429" t="s">
        <v>1697</v>
      </c>
      <c r="K1296" s="395"/>
      <c r="L1296" s="395"/>
      <c r="M1296" s="395">
        <v>133.53</v>
      </c>
      <c r="N1296" s="395"/>
      <c r="O1296" s="395"/>
      <c r="P1296" s="431"/>
      <c r="Q1296" s="395"/>
      <c r="R1296" s="395"/>
      <c r="S1296" s="431"/>
      <c r="T1296" s="395">
        <v>2643.47</v>
      </c>
      <c r="U1296" s="395"/>
      <c r="V1296" s="395"/>
      <c r="W1296" s="395"/>
      <c r="X1296" s="395"/>
      <c r="Y1296" s="395">
        <v>2683.12</v>
      </c>
      <c r="Z1296" s="395"/>
      <c r="AA1296" s="395"/>
      <c r="AB1296" s="395">
        <v>2772.21</v>
      </c>
      <c r="AC1296" s="395">
        <v>482.67000000000007</v>
      </c>
      <c r="AD1296" s="393">
        <v>1</v>
      </c>
      <c r="AE1296" s="393">
        <v>1</v>
      </c>
      <c r="AF1296" s="395">
        <v>3.4409999999999998</v>
      </c>
      <c r="AG1296" s="395">
        <v>3.0280800000000001</v>
      </c>
      <c r="AH1296" s="395">
        <v>133.53</v>
      </c>
      <c r="AI1296" s="395"/>
      <c r="AJ1296" s="395"/>
      <c r="AK1296" s="393"/>
      <c r="AL1296" s="393"/>
    </row>
    <row r="1297" spans="1:38" s="416" customFormat="1" ht="12.75" x14ac:dyDescent="0.2">
      <c r="A1297" s="396">
        <v>386</v>
      </c>
      <c r="B1297" s="390" t="s">
        <v>1664</v>
      </c>
      <c r="C1297" s="430" t="s">
        <v>446</v>
      </c>
      <c r="D1297" s="430"/>
      <c r="E1297" s="430"/>
      <c r="F1297" s="430"/>
      <c r="G1297" s="430"/>
      <c r="H1297" s="430"/>
      <c r="I1297" s="430"/>
      <c r="J1297" s="428" t="s">
        <v>102</v>
      </c>
      <c r="K1297" s="395">
        <v>4.62</v>
      </c>
      <c r="L1297" s="395">
        <v>0.23</v>
      </c>
      <c r="M1297" s="395">
        <v>382.16</v>
      </c>
      <c r="N1297" s="395">
        <v>26.94</v>
      </c>
      <c r="O1297" s="395">
        <v>1.56</v>
      </c>
      <c r="P1297" s="431">
        <v>496.34</v>
      </c>
      <c r="Q1297" s="395">
        <v>15.38</v>
      </c>
      <c r="R1297" s="395"/>
      <c r="S1297" s="431"/>
      <c r="T1297" s="395"/>
      <c r="U1297" s="399">
        <v>1.0149999999999999</v>
      </c>
      <c r="V1297" s="395"/>
      <c r="W1297" s="395"/>
      <c r="X1297" s="395">
        <v>519.16</v>
      </c>
      <c r="Y1297" s="395">
        <v>517.77</v>
      </c>
      <c r="Z1297" s="395">
        <v>534.96</v>
      </c>
      <c r="AA1297" s="395">
        <v>0</v>
      </c>
      <c r="AB1297" s="395">
        <v>534.96</v>
      </c>
      <c r="AC1297" s="395">
        <v>628.1</v>
      </c>
      <c r="AD1297" s="393">
        <v>1</v>
      </c>
      <c r="AE1297" s="393">
        <v>1</v>
      </c>
      <c r="AF1297" s="395">
        <v>1</v>
      </c>
      <c r="AG1297" s="395">
        <v>1</v>
      </c>
      <c r="AH1297" s="395">
        <v>382.16</v>
      </c>
      <c r="AI1297" s="395"/>
      <c r="AJ1297" s="395"/>
      <c r="AK1297" s="393"/>
      <c r="AL1297" s="393"/>
    </row>
    <row r="1298" spans="1:38" s="416" customFormat="1" ht="12.75" x14ac:dyDescent="0.2">
      <c r="A1298" s="390"/>
      <c r="B1298" s="390"/>
      <c r="C1298" s="430"/>
      <c r="D1298" s="430"/>
      <c r="E1298" s="430"/>
      <c r="F1298" s="430"/>
      <c r="G1298" s="430"/>
      <c r="H1298" s="430"/>
      <c r="I1298" s="430"/>
      <c r="J1298" s="429" t="s">
        <v>244</v>
      </c>
      <c r="K1298" s="395">
        <v>45.23</v>
      </c>
      <c r="L1298" s="395"/>
      <c r="M1298" s="395">
        <v>20.51</v>
      </c>
      <c r="N1298" s="395">
        <v>18.34</v>
      </c>
      <c r="O1298" s="395">
        <v>1.37</v>
      </c>
      <c r="P1298" s="431"/>
      <c r="Q1298" s="395"/>
      <c r="R1298" s="395"/>
      <c r="S1298" s="431"/>
      <c r="T1298" s="395">
        <v>511.71999999999997</v>
      </c>
      <c r="U1298" s="395"/>
      <c r="V1298" s="395">
        <v>-0.24</v>
      </c>
      <c r="W1298" s="395"/>
      <c r="X1298" s="395"/>
      <c r="Y1298" s="395">
        <v>519.16</v>
      </c>
      <c r="Z1298" s="395"/>
      <c r="AA1298" s="395"/>
      <c r="AB1298" s="395">
        <v>536.40000000000009</v>
      </c>
      <c r="AC1298" s="395">
        <v>91.699999999999932</v>
      </c>
      <c r="AD1298" s="393">
        <v>1</v>
      </c>
      <c r="AE1298" s="393">
        <v>1</v>
      </c>
      <c r="AF1298" s="395">
        <v>3.4409999999999998</v>
      </c>
      <c r="AG1298" s="395">
        <v>3.0280800000000001</v>
      </c>
      <c r="AH1298" s="395">
        <v>20.51</v>
      </c>
      <c r="AI1298" s="395"/>
      <c r="AJ1298" s="395"/>
      <c r="AK1298" s="393"/>
      <c r="AL1298" s="393"/>
    </row>
    <row r="1299" spans="1:38" s="416" customFormat="1" ht="12.75" x14ac:dyDescent="0.2">
      <c r="A1299" s="433" t="s">
        <v>1665</v>
      </c>
      <c r="B1299" s="433"/>
      <c r="C1299" s="434" t="s">
        <v>1666</v>
      </c>
      <c r="D1299" s="434"/>
      <c r="E1299" s="434"/>
      <c r="F1299" s="434"/>
      <c r="G1299" s="434"/>
      <c r="H1299" s="434"/>
      <c r="I1299" s="434"/>
      <c r="J1299" s="424"/>
      <c r="K1299" s="425">
        <v>30.25</v>
      </c>
      <c r="L1299" s="425">
        <v>0</v>
      </c>
      <c r="M1299" s="425">
        <v>0</v>
      </c>
      <c r="N1299" s="425">
        <v>206.01000000000002</v>
      </c>
      <c r="O1299" s="425">
        <v>0</v>
      </c>
      <c r="P1299" s="425">
        <v>784.88000000000011</v>
      </c>
      <c r="Q1299" s="425">
        <v>169.83999999999997</v>
      </c>
      <c r="R1299" s="425">
        <v>0</v>
      </c>
      <c r="S1299" s="425">
        <v>0</v>
      </c>
      <c r="T1299" s="425">
        <v>0</v>
      </c>
      <c r="U1299" s="425"/>
      <c r="V1299" s="425">
        <v>0</v>
      </c>
      <c r="W1299" s="425">
        <v>0</v>
      </c>
      <c r="X1299" s="425">
        <v>969.05000000000007</v>
      </c>
      <c r="Y1299" s="426">
        <v>969.05000000000007</v>
      </c>
      <c r="Z1299" s="426">
        <v>1001.2299999999999</v>
      </c>
      <c r="AA1299" s="426">
        <v>0</v>
      </c>
      <c r="AB1299" s="427">
        <v>1001.2299999999999</v>
      </c>
      <c r="AC1299" s="426">
        <v>1190.8799999999999</v>
      </c>
      <c r="AD1299" s="427"/>
      <c r="AE1299" s="427"/>
      <c r="AF1299" s="425"/>
      <c r="AG1299" s="425"/>
      <c r="AH1299" s="425">
        <v>0</v>
      </c>
      <c r="AI1299" s="425">
        <v>0</v>
      </c>
      <c r="AJ1299" s="425">
        <v>0</v>
      </c>
      <c r="AK1299" s="427"/>
      <c r="AL1299" s="427"/>
    </row>
    <row r="1300" spans="1:38" s="416" customFormat="1" ht="12.75" x14ac:dyDescent="0.2">
      <c r="A1300" s="433"/>
      <c r="B1300" s="433"/>
      <c r="C1300" s="434"/>
      <c r="D1300" s="434"/>
      <c r="E1300" s="434"/>
      <c r="F1300" s="434"/>
      <c r="G1300" s="434"/>
      <c r="H1300" s="434"/>
      <c r="I1300" s="434"/>
      <c r="J1300" s="424"/>
      <c r="K1300" s="425">
        <v>499.53999999999996</v>
      </c>
      <c r="L1300" s="425">
        <v>0</v>
      </c>
      <c r="M1300" s="425">
        <v>0</v>
      </c>
      <c r="N1300" s="425">
        <v>79.33</v>
      </c>
      <c r="O1300" s="425">
        <v>0</v>
      </c>
      <c r="P1300" s="425"/>
      <c r="Q1300" s="425">
        <v>0</v>
      </c>
      <c r="R1300" s="425">
        <v>0</v>
      </c>
      <c r="S1300" s="425"/>
      <c r="T1300" s="425">
        <v>954.72000000000014</v>
      </c>
      <c r="U1300" s="425">
        <v>0</v>
      </c>
      <c r="V1300" s="425">
        <v>0</v>
      </c>
      <c r="W1300" s="425">
        <v>0</v>
      </c>
      <c r="X1300" s="425">
        <v>0</v>
      </c>
      <c r="Y1300" s="426">
        <v>969.05000000000007</v>
      </c>
      <c r="Z1300" s="426">
        <v>0</v>
      </c>
      <c r="AA1300" s="426">
        <v>0</v>
      </c>
      <c r="AB1300" s="427">
        <v>1001.2299999999999</v>
      </c>
      <c r="AC1300" s="426">
        <v>189.65000000000009</v>
      </c>
      <c r="AD1300" s="427"/>
      <c r="AE1300" s="427"/>
      <c r="AF1300" s="425"/>
      <c r="AG1300" s="425"/>
      <c r="AH1300" s="425">
        <v>0</v>
      </c>
      <c r="AI1300" s="425">
        <v>0</v>
      </c>
      <c r="AJ1300" s="425">
        <v>0</v>
      </c>
      <c r="AK1300" s="427"/>
      <c r="AL1300" s="427"/>
    </row>
    <row r="1301" spans="1:38" s="416" customFormat="1" ht="12.75" x14ac:dyDescent="0.2">
      <c r="A1301" s="396">
        <v>631</v>
      </c>
      <c r="B1301" s="390" t="s">
        <v>1667</v>
      </c>
      <c r="C1301" s="430" t="s">
        <v>1668</v>
      </c>
      <c r="D1301" s="430"/>
      <c r="E1301" s="430"/>
      <c r="F1301" s="430"/>
      <c r="G1301" s="430"/>
      <c r="H1301" s="430"/>
      <c r="I1301" s="430"/>
      <c r="J1301" s="428" t="s">
        <v>1669</v>
      </c>
      <c r="K1301" s="395">
        <v>24.93</v>
      </c>
      <c r="L1301" s="395"/>
      <c r="M1301" s="395"/>
      <c r="N1301" s="395">
        <v>171.3</v>
      </c>
      <c r="O1301" s="395"/>
      <c r="P1301" s="431">
        <v>652.63</v>
      </c>
      <c r="Q1301" s="395">
        <v>141.22999999999999</v>
      </c>
      <c r="R1301" s="395"/>
      <c r="S1301" s="431"/>
      <c r="T1301" s="395"/>
      <c r="U1301" s="399">
        <v>1.0149999999999999</v>
      </c>
      <c r="V1301" s="395"/>
      <c r="W1301" s="395"/>
      <c r="X1301" s="395">
        <v>805.77</v>
      </c>
      <c r="Y1301" s="395">
        <v>805.77</v>
      </c>
      <c r="Z1301" s="395">
        <v>832.53</v>
      </c>
      <c r="AA1301" s="395">
        <v>0</v>
      </c>
      <c r="AB1301" s="395">
        <v>832.53</v>
      </c>
      <c r="AC1301" s="395">
        <v>990.23</v>
      </c>
      <c r="AD1301" s="393">
        <v>1</v>
      </c>
      <c r="AE1301" s="393"/>
      <c r="AF1301" s="395"/>
      <c r="AG1301" s="395"/>
      <c r="AH1301" s="395"/>
      <c r="AI1301" s="395"/>
      <c r="AJ1301" s="395"/>
      <c r="AK1301" s="393"/>
      <c r="AL1301" s="393"/>
    </row>
    <row r="1302" spans="1:38" s="416" customFormat="1" ht="12.75" x14ac:dyDescent="0.2">
      <c r="A1302" s="390"/>
      <c r="B1302" s="390"/>
      <c r="C1302" s="430"/>
      <c r="D1302" s="430"/>
      <c r="E1302" s="430"/>
      <c r="F1302" s="430"/>
      <c r="G1302" s="430"/>
      <c r="H1302" s="430"/>
      <c r="I1302" s="430"/>
      <c r="J1302" s="429" t="s">
        <v>237</v>
      </c>
      <c r="K1302" s="395">
        <v>415.37</v>
      </c>
      <c r="L1302" s="395"/>
      <c r="M1302" s="395"/>
      <c r="N1302" s="395">
        <v>65.959999999999994</v>
      </c>
      <c r="O1302" s="395"/>
      <c r="P1302" s="431"/>
      <c r="Q1302" s="395"/>
      <c r="R1302" s="395"/>
      <c r="S1302" s="431"/>
      <c r="T1302" s="395">
        <v>793.86</v>
      </c>
      <c r="U1302" s="395"/>
      <c r="V1302" s="395"/>
      <c r="W1302" s="395"/>
      <c r="X1302" s="395"/>
      <c r="Y1302" s="395">
        <v>805.77</v>
      </c>
      <c r="Z1302" s="395"/>
      <c r="AA1302" s="395"/>
      <c r="AB1302" s="395">
        <v>832.53</v>
      </c>
      <c r="AC1302" s="395">
        <v>157.70000000000005</v>
      </c>
      <c r="AD1302" s="393">
        <v>1</v>
      </c>
      <c r="AE1302" s="393">
        <v>1</v>
      </c>
      <c r="AF1302" s="395"/>
      <c r="AG1302" s="395"/>
      <c r="AH1302" s="395"/>
      <c r="AI1302" s="395"/>
      <c r="AJ1302" s="395"/>
      <c r="AK1302" s="393"/>
      <c r="AL1302" s="393"/>
    </row>
    <row r="1303" spans="1:38" s="416" customFormat="1" ht="12.75" x14ac:dyDescent="0.2">
      <c r="A1303" s="396">
        <v>632</v>
      </c>
      <c r="B1303" s="390" t="s">
        <v>1667</v>
      </c>
      <c r="C1303" s="430" t="s">
        <v>1670</v>
      </c>
      <c r="D1303" s="430"/>
      <c r="E1303" s="430"/>
      <c r="F1303" s="430"/>
      <c r="G1303" s="430"/>
      <c r="H1303" s="430"/>
      <c r="I1303" s="430"/>
      <c r="J1303" s="428" t="s">
        <v>102</v>
      </c>
      <c r="K1303" s="395">
        <v>3.28</v>
      </c>
      <c r="L1303" s="395"/>
      <c r="M1303" s="395"/>
      <c r="N1303" s="395">
        <v>21.81</v>
      </c>
      <c r="O1303" s="395"/>
      <c r="P1303" s="431">
        <v>83.1</v>
      </c>
      <c r="Q1303" s="395">
        <v>17.98</v>
      </c>
      <c r="R1303" s="395"/>
      <c r="S1303" s="431"/>
      <c r="T1303" s="395"/>
      <c r="U1303" s="399">
        <v>1.0149999999999999</v>
      </c>
      <c r="V1303" s="395"/>
      <c r="W1303" s="395"/>
      <c r="X1303" s="395">
        <v>102.6</v>
      </c>
      <c r="Y1303" s="395">
        <v>102.6</v>
      </c>
      <c r="Z1303" s="395">
        <v>106.01</v>
      </c>
      <c r="AA1303" s="395">
        <v>0</v>
      </c>
      <c r="AB1303" s="395">
        <v>106.01</v>
      </c>
      <c r="AC1303" s="395">
        <v>126.09</v>
      </c>
      <c r="AD1303" s="393">
        <v>1</v>
      </c>
      <c r="AE1303" s="393"/>
      <c r="AF1303" s="395"/>
      <c r="AG1303" s="395"/>
      <c r="AH1303" s="395"/>
      <c r="AI1303" s="395"/>
      <c r="AJ1303" s="395"/>
      <c r="AK1303" s="393"/>
      <c r="AL1303" s="393"/>
    </row>
    <row r="1304" spans="1:38" s="416" customFormat="1" ht="12.75" x14ac:dyDescent="0.2">
      <c r="A1304" s="390"/>
      <c r="B1304" s="390"/>
      <c r="C1304" s="430"/>
      <c r="D1304" s="430"/>
      <c r="E1304" s="430"/>
      <c r="F1304" s="430"/>
      <c r="G1304" s="430"/>
      <c r="H1304" s="430"/>
      <c r="I1304" s="430"/>
      <c r="J1304" s="429" t="s">
        <v>237</v>
      </c>
      <c r="K1304" s="395">
        <v>52.89</v>
      </c>
      <c r="L1304" s="395"/>
      <c r="M1304" s="395"/>
      <c r="N1304" s="395">
        <v>8.4</v>
      </c>
      <c r="O1304" s="395"/>
      <c r="P1304" s="431"/>
      <c r="Q1304" s="395"/>
      <c r="R1304" s="395"/>
      <c r="S1304" s="431"/>
      <c r="T1304" s="395">
        <v>101.08</v>
      </c>
      <c r="U1304" s="395"/>
      <c r="V1304" s="395"/>
      <c r="W1304" s="395"/>
      <c r="X1304" s="395"/>
      <c r="Y1304" s="395">
        <v>102.6</v>
      </c>
      <c r="Z1304" s="395"/>
      <c r="AA1304" s="395"/>
      <c r="AB1304" s="395">
        <v>106.01</v>
      </c>
      <c r="AC1304" s="395">
        <v>20.079999999999998</v>
      </c>
      <c r="AD1304" s="393">
        <v>1</v>
      </c>
      <c r="AE1304" s="393">
        <v>1</v>
      </c>
      <c r="AF1304" s="395"/>
      <c r="AG1304" s="395"/>
      <c r="AH1304" s="395"/>
      <c r="AI1304" s="395"/>
      <c r="AJ1304" s="395"/>
      <c r="AK1304" s="393"/>
      <c r="AL1304" s="393"/>
    </row>
    <row r="1305" spans="1:38" s="416" customFormat="1" ht="12.75" x14ac:dyDescent="0.2">
      <c r="A1305" s="396">
        <v>633</v>
      </c>
      <c r="B1305" s="390" t="s">
        <v>1667</v>
      </c>
      <c r="C1305" s="430" t="s">
        <v>1671</v>
      </c>
      <c r="D1305" s="430"/>
      <c r="E1305" s="430"/>
      <c r="F1305" s="430"/>
      <c r="G1305" s="430"/>
      <c r="H1305" s="430"/>
      <c r="I1305" s="430"/>
      <c r="J1305" s="428" t="s">
        <v>1672</v>
      </c>
      <c r="K1305" s="395">
        <v>1.65</v>
      </c>
      <c r="L1305" s="395"/>
      <c r="M1305" s="395"/>
      <c r="N1305" s="395">
        <v>10.65</v>
      </c>
      <c r="O1305" s="395"/>
      <c r="P1305" s="431">
        <v>40.58</v>
      </c>
      <c r="Q1305" s="395">
        <v>8.7799999999999994</v>
      </c>
      <c r="R1305" s="395"/>
      <c r="S1305" s="431"/>
      <c r="T1305" s="395"/>
      <c r="U1305" s="399">
        <v>1.0149999999999999</v>
      </c>
      <c r="V1305" s="395"/>
      <c r="W1305" s="395"/>
      <c r="X1305" s="395">
        <v>50.1</v>
      </c>
      <c r="Y1305" s="395">
        <v>50.1</v>
      </c>
      <c r="Z1305" s="395">
        <v>51.76</v>
      </c>
      <c r="AA1305" s="395">
        <v>0</v>
      </c>
      <c r="AB1305" s="395">
        <v>51.76</v>
      </c>
      <c r="AC1305" s="395">
        <v>61.56</v>
      </c>
      <c r="AD1305" s="393">
        <v>1</v>
      </c>
      <c r="AE1305" s="393"/>
      <c r="AF1305" s="395"/>
      <c r="AG1305" s="395"/>
      <c r="AH1305" s="395"/>
      <c r="AI1305" s="395"/>
      <c r="AJ1305" s="395"/>
      <c r="AK1305" s="393"/>
      <c r="AL1305" s="393"/>
    </row>
    <row r="1306" spans="1:38" s="416" customFormat="1" ht="12.75" x14ac:dyDescent="0.2">
      <c r="A1306" s="390"/>
      <c r="B1306" s="390"/>
      <c r="C1306" s="430"/>
      <c r="D1306" s="430"/>
      <c r="E1306" s="430"/>
      <c r="F1306" s="430"/>
      <c r="G1306" s="430"/>
      <c r="H1306" s="430"/>
      <c r="I1306" s="430"/>
      <c r="J1306" s="429" t="s">
        <v>237</v>
      </c>
      <c r="K1306" s="395">
        <v>25.83</v>
      </c>
      <c r="L1306" s="395"/>
      <c r="M1306" s="395"/>
      <c r="N1306" s="395">
        <v>4.0999999999999996</v>
      </c>
      <c r="O1306" s="395"/>
      <c r="P1306" s="431"/>
      <c r="Q1306" s="395"/>
      <c r="R1306" s="395"/>
      <c r="S1306" s="431"/>
      <c r="T1306" s="395">
        <v>49.36</v>
      </c>
      <c r="U1306" s="395"/>
      <c r="V1306" s="395"/>
      <c r="W1306" s="395"/>
      <c r="X1306" s="395"/>
      <c r="Y1306" s="395">
        <v>50.1</v>
      </c>
      <c r="Z1306" s="395"/>
      <c r="AA1306" s="395"/>
      <c r="AB1306" s="395">
        <v>51.76</v>
      </c>
      <c r="AC1306" s="395">
        <v>9.8000000000000043</v>
      </c>
      <c r="AD1306" s="393">
        <v>1</v>
      </c>
      <c r="AE1306" s="393">
        <v>1</v>
      </c>
      <c r="AF1306" s="395"/>
      <c r="AG1306" s="395"/>
      <c r="AH1306" s="395"/>
      <c r="AI1306" s="395"/>
      <c r="AJ1306" s="395"/>
      <c r="AK1306" s="393"/>
      <c r="AL1306" s="393"/>
    </row>
    <row r="1307" spans="1:38" s="416" customFormat="1" ht="12.75" x14ac:dyDescent="0.2">
      <c r="A1307" s="396">
        <v>634</v>
      </c>
      <c r="B1307" s="390" t="s">
        <v>1667</v>
      </c>
      <c r="C1307" s="430" t="s">
        <v>1673</v>
      </c>
      <c r="D1307" s="430"/>
      <c r="E1307" s="430"/>
      <c r="F1307" s="430"/>
      <c r="G1307" s="430"/>
      <c r="H1307" s="430"/>
      <c r="I1307" s="430"/>
      <c r="J1307" s="428" t="s">
        <v>1596</v>
      </c>
      <c r="K1307" s="395">
        <v>0.39</v>
      </c>
      <c r="L1307" s="395"/>
      <c r="M1307" s="395"/>
      <c r="N1307" s="395">
        <v>2.25</v>
      </c>
      <c r="O1307" s="395"/>
      <c r="P1307" s="431">
        <v>8.57</v>
      </c>
      <c r="Q1307" s="395">
        <v>1.85</v>
      </c>
      <c r="R1307" s="395"/>
      <c r="S1307" s="431"/>
      <c r="T1307" s="395"/>
      <c r="U1307" s="399">
        <v>1.0149999999999999</v>
      </c>
      <c r="V1307" s="395"/>
      <c r="W1307" s="395"/>
      <c r="X1307" s="395">
        <v>10.58</v>
      </c>
      <c r="Y1307" s="395">
        <v>10.58</v>
      </c>
      <c r="Z1307" s="395">
        <v>10.93</v>
      </c>
      <c r="AA1307" s="395">
        <v>0</v>
      </c>
      <c r="AB1307" s="395">
        <v>10.93</v>
      </c>
      <c r="AC1307" s="395">
        <v>13</v>
      </c>
      <c r="AD1307" s="393">
        <v>1</v>
      </c>
      <c r="AE1307" s="393"/>
      <c r="AF1307" s="395"/>
      <c r="AG1307" s="395"/>
      <c r="AH1307" s="395"/>
      <c r="AI1307" s="395"/>
      <c r="AJ1307" s="395"/>
      <c r="AK1307" s="393"/>
      <c r="AL1307" s="393"/>
    </row>
    <row r="1308" spans="1:38" s="416" customFormat="1" ht="12.75" x14ac:dyDescent="0.2">
      <c r="A1308" s="390"/>
      <c r="B1308" s="390"/>
      <c r="C1308" s="430"/>
      <c r="D1308" s="430"/>
      <c r="E1308" s="430"/>
      <c r="F1308" s="430"/>
      <c r="G1308" s="430"/>
      <c r="H1308" s="430"/>
      <c r="I1308" s="430"/>
      <c r="J1308" s="429" t="s">
        <v>310</v>
      </c>
      <c r="K1308" s="395">
        <v>5.45</v>
      </c>
      <c r="L1308" s="395"/>
      <c r="M1308" s="395"/>
      <c r="N1308" s="395">
        <v>0.87</v>
      </c>
      <c r="O1308" s="395"/>
      <c r="P1308" s="431"/>
      <c r="Q1308" s="395"/>
      <c r="R1308" s="395"/>
      <c r="S1308" s="431"/>
      <c r="T1308" s="395">
        <v>10.42</v>
      </c>
      <c r="U1308" s="395"/>
      <c r="V1308" s="395"/>
      <c r="W1308" s="395"/>
      <c r="X1308" s="395"/>
      <c r="Y1308" s="395">
        <v>10.58</v>
      </c>
      <c r="Z1308" s="395"/>
      <c r="AA1308" s="395"/>
      <c r="AB1308" s="395">
        <v>10.93</v>
      </c>
      <c r="AC1308" s="395">
        <v>2.0700000000000003</v>
      </c>
      <c r="AD1308" s="393">
        <v>1</v>
      </c>
      <c r="AE1308" s="393">
        <v>1</v>
      </c>
      <c r="AF1308" s="395"/>
      <c r="AG1308" s="395"/>
      <c r="AH1308" s="395"/>
      <c r="AI1308" s="395"/>
      <c r="AJ1308" s="395"/>
      <c r="AK1308" s="393"/>
      <c r="AL1308" s="393"/>
    </row>
    <row r="1309" spans="1:38" s="4" customFormat="1" ht="12.75" x14ac:dyDescent="0.2">
      <c r="A1309" s="17"/>
      <c r="B1309" s="17"/>
      <c r="C1309" s="432" t="s">
        <v>1698</v>
      </c>
      <c r="D1309" s="432"/>
      <c r="E1309" s="432"/>
      <c r="F1309" s="432"/>
      <c r="G1309" s="432"/>
      <c r="H1309" s="432"/>
      <c r="I1309" s="432"/>
      <c r="J1309" s="25"/>
      <c r="K1309" s="41">
        <f>K1299+K1281+K1265+K1243+K1237+K1231+K1217</f>
        <v>242.57</v>
      </c>
      <c r="L1309" s="41">
        <f t="shared" ref="L1309:AI1309" si="24">L1299+L1281+L1265+L1243+L1237+L1231+L1217</f>
        <v>394.97999999999996</v>
      </c>
      <c r="M1309" s="41">
        <f t="shared" si="24"/>
        <v>4073.18</v>
      </c>
      <c r="N1309" s="41">
        <f t="shared" si="24"/>
        <v>1443.1999999999998</v>
      </c>
      <c r="O1309" s="41">
        <f t="shared" si="24"/>
        <v>64.5</v>
      </c>
      <c r="P1309" s="41">
        <f t="shared" si="24"/>
        <v>11806.890000000001</v>
      </c>
      <c r="Q1309" s="41">
        <f t="shared" si="24"/>
        <v>806.93999999999994</v>
      </c>
      <c r="R1309" s="41">
        <f t="shared" si="24"/>
        <v>0</v>
      </c>
      <c r="S1309" s="41">
        <f t="shared" si="24"/>
        <v>0</v>
      </c>
      <c r="T1309" s="41">
        <f t="shared" si="24"/>
        <v>0</v>
      </c>
      <c r="U1309" s="41">
        <f t="shared" si="24"/>
        <v>0</v>
      </c>
      <c r="V1309" s="41">
        <f t="shared" si="24"/>
        <v>0</v>
      </c>
      <c r="W1309" s="41">
        <f t="shared" si="24"/>
        <v>0</v>
      </c>
      <c r="X1309" s="41">
        <f t="shared" si="24"/>
        <v>12793.24</v>
      </c>
      <c r="Y1309" s="41">
        <f t="shared" si="24"/>
        <v>12735.63</v>
      </c>
      <c r="Z1309" s="41">
        <f t="shared" si="24"/>
        <v>13158.52</v>
      </c>
      <c r="AA1309" s="41">
        <f t="shared" si="24"/>
        <v>0</v>
      </c>
      <c r="AB1309" s="41">
        <f t="shared" si="24"/>
        <v>13158.52</v>
      </c>
      <c r="AC1309" s="41">
        <f t="shared" si="24"/>
        <v>16958.14</v>
      </c>
      <c r="AD1309" s="41">
        <f t="shared" si="24"/>
        <v>0</v>
      </c>
      <c r="AE1309" s="41">
        <f t="shared" si="24"/>
        <v>0</v>
      </c>
      <c r="AF1309" s="41">
        <f t="shared" si="24"/>
        <v>0</v>
      </c>
      <c r="AG1309" s="41">
        <f t="shared" si="24"/>
        <v>0</v>
      </c>
      <c r="AH1309" s="41">
        <f t="shared" si="24"/>
        <v>4073.18</v>
      </c>
      <c r="AI1309" s="41">
        <f t="shared" si="24"/>
        <v>0</v>
      </c>
    </row>
    <row r="1310" spans="1:38" s="9" customFormat="1" ht="12.75" x14ac:dyDescent="0.2">
      <c r="A1310" s="18"/>
      <c r="B1310" s="18"/>
      <c r="C1310" s="432"/>
      <c r="D1310" s="432"/>
      <c r="E1310" s="432"/>
      <c r="F1310" s="432"/>
      <c r="G1310" s="432"/>
      <c r="H1310" s="432"/>
      <c r="I1310" s="432"/>
      <c r="J1310" s="26"/>
      <c r="K1310" s="41">
        <f>K1300+K1282+K1266+K1244+K1238+K1232+K1218</f>
        <v>2234.7400000000002</v>
      </c>
      <c r="L1310" s="41">
        <f t="shared" ref="L1310:AI1310" si="25">L1300+L1282+L1266+L1244+L1238+L1232+L1218</f>
        <v>138.60999999999999</v>
      </c>
      <c r="M1310" s="41">
        <f t="shared" si="25"/>
        <v>2168.77</v>
      </c>
      <c r="N1310" s="41">
        <f t="shared" si="25"/>
        <v>1370.78</v>
      </c>
      <c r="O1310" s="41">
        <f t="shared" si="25"/>
        <v>56.74</v>
      </c>
      <c r="P1310" s="41">
        <f t="shared" si="25"/>
        <v>0</v>
      </c>
      <c r="Q1310" s="41">
        <f t="shared" si="25"/>
        <v>0</v>
      </c>
      <c r="R1310" s="41">
        <f t="shared" si="25"/>
        <v>0</v>
      </c>
      <c r="S1310" s="41">
        <f t="shared" si="25"/>
        <v>0</v>
      </c>
      <c r="T1310" s="41">
        <f t="shared" si="25"/>
        <v>12613.830000000002</v>
      </c>
      <c r="U1310" s="41">
        <f t="shared" si="25"/>
        <v>0</v>
      </c>
      <c r="V1310" s="41">
        <f t="shared" si="25"/>
        <v>-9.82</v>
      </c>
      <c r="W1310" s="41">
        <f t="shared" si="25"/>
        <v>0</v>
      </c>
      <c r="X1310" s="41">
        <f t="shared" si="25"/>
        <v>0</v>
      </c>
      <c r="Y1310" s="41">
        <f t="shared" si="25"/>
        <v>12793.24</v>
      </c>
      <c r="Z1310" s="41">
        <f t="shared" si="25"/>
        <v>59.54</v>
      </c>
      <c r="AA1310" s="41">
        <f t="shared" si="25"/>
        <v>0</v>
      </c>
      <c r="AB1310" s="41">
        <f t="shared" si="25"/>
        <v>13218.06</v>
      </c>
      <c r="AC1310" s="41">
        <f t="shared" si="25"/>
        <v>3740.0799999999995</v>
      </c>
      <c r="AD1310" s="41">
        <f t="shared" si="25"/>
        <v>0</v>
      </c>
      <c r="AE1310" s="41">
        <f t="shared" si="25"/>
        <v>0</v>
      </c>
      <c r="AF1310" s="41">
        <f t="shared" si="25"/>
        <v>0</v>
      </c>
      <c r="AG1310" s="41">
        <f t="shared" si="25"/>
        <v>0</v>
      </c>
      <c r="AH1310" s="41">
        <f t="shared" si="25"/>
        <v>2168.77</v>
      </c>
      <c r="AI1310" s="41">
        <f t="shared" si="25"/>
        <v>0</v>
      </c>
    </row>
    <row r="1311" spans="1:38" s="4" customFormat="1" ht="12.75" x14ac:dyDescent="0.2">
      <c r="A1311" s="17"/>
      <c r="B1311" s="17"/>
      <c r="C1311" s="432" t="s">
        <v>625</v>
      </c>
      <c r="D1311" s="432"/>
      <c r="E1311" s="432"/>
      <c r="F1311" s="432"/>
      <c r="G1311" s="432"/>
      <c r="H1311" s="432"/>
      <c r="I1311" s="432"/>
      <c r="J1311" s="25"/>
      <c r="K1311" s="41">
        <f>K827+K852+K1033+K1117+K1214+K1309</f>
        <v>106852.41000000002</v>
      </c>
      <c r="L1311" s="41">
        <f t="shared" ref="L1311:AI1311" si="26">L827+L852+L1033+L1117+L1214+L1309</f>
        <v>947295.55999999994</v>
      </c>
      <c r="M1311" s="41">
        <f t="shared" si="26"/>
        <v>5329910.63</v>
      </c>
      <c r="N1311" s="41">
        <f t="shared" si="26"/>
        <v>598534.10999999975</v>
      </c>
      <c r="O1311" s="41">
        <f t="shared" si="26"/>
        <v>29812.36</v>
      </c>
      <c r="P1311" s="41">
        <f t="shared" si="26"/>
        <v>10793355.200000001</v>
      </c>
      <c r="Q1311" s="41">
        <f t="shared" si="26"/>
        <v>319466.26</v>
      </c>
      <c r="R1311" s="41">
        <f t="shared" si="26"/>
        <v>0</v>
      </c>
      <c r="S1311" s="41">
        <f t="shared" si="26"/>
        <v>0</v>
      </c>
      <c r="T1311" s="41">
        <f t="shared" si="26"/>
        <v>74036.34</v>
      </c>
      <c r="U1311" s="41">
        <f t="shared" si="26"/>
        <v>0</v>
      </c>
      <c r="V1311" s="41">
        <f t="shared" si="26"/>
        <v>0</v>
      </c>
      <c r="W1311" s="41">
        <f t="shared" si="26"/>
        <v>11337328.520000003</v>
      </c>
      <c r="X1311" s="41">
        <f t="shared" si="26"/>
        <v>11323359.349999998</v>
      </c>
      <c r="Y1311" s="41">
        <f t="shared" si="26"/>
        <v>11698876.460000001</v>
      </c>
      <c r="Z1311" s="41">
        <f t="shared" si="26"/>
        <v>13158.52</v>
      </c>
      <c r="AA1311" s="41">
        <f t="shared" si="26"/>
        <v>11686140.83</v>
      </c>
      <c r="AB1311" s="41">
        <f t="shared" si="26"/>
        <v>-22242.490000000023</v>
      </c>
      <c r="AC1311" s="41">
        <f t="shared" si="26"/>
        <v>16958.14</v>
      </c>
      <c r="AD1311" s="41">
        <f t="shared" si="26"/>
        <v>0</v>
      </c>
      <c r="AE1311" s="41">
        <f t="shared" si="26"/>
        <v>0</v>
      </c>
      <c r="AF1311" s="41">
        <f t="shared" si="26"/>
        <v>5325837.45</v>
      </c>
      <c r="AG1311" s="41">
        <f t="shared" si="26"/>
        <v>0</v>
      </c>
      <c r="AH1311" s="41">
        <f t="shared" si="26"/>
        <v>2118201.17</v>
      </c>
      <c r="AI1311" s="41">
        <f t="shared" si="26"/>
        <v>0</v>
      </c>
    </row>
    <row r="1312" spans="1:38" s="9" customFormat="1" ht="12.75" x14ac:dyDescent="0.2">
      <c r="A1312" s="18"/>
      <c r="B1312" s="18"/>
      <c r="C1312" s="432"/>
      <c r="D1312" s="432"/>
      <c r="E1312" s="432"/>
      <c r="F1312" s="432"/>
      <c r="G1312" s="432"/>
      <c r="H1312" s="432"/>
      <c r="I1312" s="432"/>
      <c r="J1312" s="26"/>
      <c r="K1312" s="41">
        <f>K828+K853+K1034+K1118+K1215+K1310</f>
        <v>784295.82</v>
      </c>
      <c r="L1312" s="41">
        <f t="shared" ref="L1312:AI1312" si="27">L828+L853+L1034+L1118+L1215+L1310</f>
        <v>155310.69999999995</v>
      </c>
      <c r="M1312" s="41">
        <f t="shared" si="27"/>
        <v>2472974.9100000011</v>
      </c>
      <c r="N1312" s="41">
        <f t="shared" si="27"/>
        <v>604108.16</v>
      </c>
      <c r="O1312" s="41">
        <f t="shared" si="27"/>
        <v>26423.649999999998</v>
      </c>
      <c r="P1312" s="41">
        <f t="shared" si="27"/>
        <v>0</v>
      </c>
      <c r="Q1312" s="41">
        <f t="shared" si="27"/>
        <v>0</v>
      </c>
      <c r="R1312" s="41">
        <f t="shared" si="27"/>
        <v>0</v>
      </c>
      <c r="S1312" s="41">
        <f t="shared" si="27"/>
        <v>0</v>
      </c>
      <c r="T1312" s="41">
        <f t="shared" si="27"/>
        <v>11186857.800000001</v>
      </c>
      <c r="U1312" s="41">
        <f t="shared" si="27"/>
        <v>-4529.1000000000004</v>
      </c>
      <c r="V1312" s="41">
        <f t="shared" si="27"/>
        <v>-9.82</v>
      </c>
      <c r="W1312" s="41">
        <f t="shared" si="27"/>
        <v>0</v>
      </c>
      <c r="X1312" s="41">
        <f t="shared" si="27"/>
        <v>11337328.520000003</v>
      </c>
      <c r="Y1312" s="41">
        <f t="shared" si="27"/>
        <v>40444.32</v>
      </c>
      <c r="Z1312" s="41">
        <f t="shared" si="27"/>
        <v>59.54</v>
      </c>
      <c r="AA1312" s="41">
        <f t="shared" si="27"/>
        <v>11713791.91</v>
      </c>
      <c r="AB1312" s="41">
        <f t="shared" si="27"/>
        <v>5756.5300000000188</v>
      </c>
      <c r="AC1312" s="41">
        <f t="shared" si="27"/>
        <v>3740.0799999999995</v>
      </c>
      <c r="AD1312" s="41">
        <f t="shared" si="27"/>
        <v>0</v>
      </c>
      <c r="AE1312" s="41">
        <f t="shared" si="27"/>
        <v>0</v>
      </c>
      <c r="AF1312" s="41">
        <f t="shared" si="27"/>
        <v>2314655.3100000015</v>
      </c>
      <c r="AG1312" s="41">
        <f t="shared" si="27"/>
        <v>0</v>
      </c>
      <c r="AH1312" s="41">
        <f t="shared" si="27"/>
        <v>2168.77</v>
      </c>
      <c r="AI1312" s="41">
        <f t="shared" si="27"/>
        <v>0</v>
      </c>
    </row>
    <row r="1314" spans="2:4" x14ac:dyDescent="0.2">
      <c r="B1314" s="1" t="s">
        <v>1330</v>
      </c>
      <c r="D1314" s="1" t="s">
        <v>1331</v>
      </c>
    </row>
  </sheetData>
  <mergeCells count="1801">
    <mergeCell ref="P1113:P1114"/>
    <mergeCell ref="S1113:S1114"/>
    <mergeCell ref="C1113:I1114"/>
    <mergeCell ref="P1115:P1116"/>
    <mergeCell ref="S1115:S1116"/>
    <mergeCell ref="C1115:I1116"/>
    <mergeCell ref="P1109:P1110"/>
    <mergeCell ref="S1109:S1110"/>
    <mergeCell ref="C1109:I1110"/>
    <mergeCell ref="P1111:P1112"/>
    <mergeCell ref="S1111:S1112"/>
    <mergeCell ref="C1111:I1112"/>
    <mergeCell ref="A1107:B1108"/>
    <mergeCell ref="C1107:I1108"/>
    <mergeCell ref="C1117:I1118"/>
    <mergeCell ref="P1089:P1090"/>
    <mergeCell ref="S1089:S1090"/>
    <mergeCell ref="C1089:I1090"/>
    <mergeCell ref="A1085:B1086"/>
    <mergeCell ref="C1085:I1086"/>
    <mergeCell ref="P1087:P1088"/>
    <mergeCell ref="S1087:S1088"/>
    <mergeCell ref="C1087:I1088"/>
    <mergeCell ref="P1103:P1104"/>
    <mergeCell ref="S1103:S1104"/>
    <mergeCell ref="C1103:I1104"/>
    <mergeCell ref="P1105:P1106"/>
    <mergeCell ref="S1105:S1106"/>
    <mergeCell ref="C1105:I1106"/>
    <mergeCell ref="P1099:P1100"/>
    <mergeCell ref="S1099:S1100"/>
    <mergeCell ref="C1099:I1100"/>
    <mergeCell ref="P1101:P1102"/>
    <mergeCell ref="S1101:S1102"/>
    <mergeCell ref="C1101:I1102"/>
    <mergeCell ref="P1095:P1096"/>
    <mergeCell ref="S1095:S1096"/>
    <mergeCell ref="C1095:I1096"/>
    <mergeCell ref="P1097:P1098"/>
    <mergeCell ref="S1097:S1098"/>
    <mergeCell ref="C1097:I1098"/>
    <mergeCell ref="A1091:B1092"/>
    <mergeCell ref="C1091:I1092"/>
    <mergeCell ref="P1093:P1094"/>
    <mergeCell ref="S1093:S1094"/>
    <mergeCell ref="C1093:I1094"/>
    <mergeCell ref="P1045:P1046"/>
    <mergeCell ref="S1045:S1046"/>
    <mergeCell ref="C1045:I1046"/>
    <mergeCell ref="P1067:P1068"/>
    <mergeCell ref="S1067:S1068"/>
    <mergeCell ref="C1067:I1068"/>
    <mergeCell ref="P1069:P1070"/>
    <mergeCell ref="S1069:S1070"/>
    <mergeCell ref="C1069:I1070"/>
    <mergeCell ref="P1063:P1064"/>
    <mergeCell ref="S1063:S1064"/>
    <mergeCell ref="C1063:I1064"/>
    <mergeCell ref="P1065:P1066"/>
    <mergeCell ref="S1065:S1066"/>
    <mergeCell ref="C1065:I1066"/>
    <mergeCell ref="P1059:P1060"/>
    <mergeCell ref="S1059:S1060"/>
    <mergeCell ref="C1059:I1060"/>
    <mergeCell ref="P1061:P1062"/>
    <mergeCell ref="S1061:S1062"/>
    <mergeCell ref="C1061:I1062"/>
    <mergeCell ref="P1039:P1040"/>
    <mergeCell ref="S1039:S1040"/>
    <mergeCell ref="C1039:I1040"/>
    <mergeCell ref="P1041:P1042"/>
    <mergeCell ref="S1041:S1042"/>
    <mergeCell ref="C1041:I1042"/>
    <mergeCell ref="A1035:B1036"/>
    <mergeCell ref="C1035:I1036"/>
    <mergeCell ref="P1037:P1038"/>
    <mergeCell ref="S1037:S1038"/>
    <mergeCell ref="C1037:I1038"/>
    <mergeCell ref="P1055:P1056"/>
    <mergeCell ref="S1055:S1056"/>
    <mergeCell ref="C1055:I1056"/>
    <mergeCell ref="P1057:P1058"/>
    <mergeCell ref="S1057:S1058"/>
    <mergeCell ref="C1057:I1058"/>
    <mergeCell ref="P1051:P1052"/>
    <mergeCell ref="S1051:S1052"/>
    <mergeCell ref="C1051:I1052"/>
    <mergeCell ref="P1053:P1054"/>
    <mergeCell ref="S1053:S1054"/>
    <mergeCell ref="C1053:I1054"/>
    <mergeCell ref="P1047:P1048"/>
    <mergeCell ref="S1047:S1048"/>
    <mergeCell ref="C1047:I1048"/>
    <mergeCell ref="P1049:P1050"/>
    <mergeCell ref="S1049:S1050"/>
    <mergeCell ref="C1049:I1050"/>
    <mergeCell ref="P1043:P1044"/>
    <mergeCell ref="S1043:S1044"/>
    <mergeCell ref="C1043:I1044"/>
    <mergeCell ref="P1083:P1084"/>
    <mergeCell ref="S1083:S1084"/>
    <mergeCell ref="C1083:I1084"/>
    <mergeCell ref="P1079:P1080"/>
    <mergeCell ref="S1079:S1080"/>
    <mergeCell ref="C1079:I1080"/>
    <mergeCell ref="P1081:P1082"/>
    <mergeCell ref="S1081:S1082"/>
    <mergeCell ref="C1081:I1082"/>
    <mergeCell ref="P1075:P1076"/>
    <mergeCell ref="S1075:S1076"/>
    <mergeCell ref="C1075:I1076"/>
    <mergeCell ref="P1077:P1078"/>
    <mergeCell ref="S1077:S1078"/>
    <mergeCell ref="C1077:I1078"/>
    <mergeCell ref="P1071:P1072"/>
    <mergeCell ref="S1071:S1072"/>
    <mergeCell ref="C1071:I1072"/>
    <mergeCell ref="P1073:P1074"/>
    <mergeCell ref="S1073:S1074"/>
    <mergeCell ref="C1073:I1074"/>
    <mergeCell ref="P999:P1000"/>
    <mergeCell ref="S999:S1000"/>
    <mergeCell ref="C999:I1000"/>
    <mergeCell ref="P1001:P1002"/>
    <mergeCell ref="S1001:S1002"/>
    <mergeCell ref="C1001:I1002"/>
    <mergeCell ref="A993:B994"/>
    <mergeCell ref="C993:I994"/>
    <mergeCell ref="P995:P996"/>
    <mergeCell ref="S995:S996"/>
    <mergeCell ref="C995:I996"/>
    <mergeCell ref="P997:P998"/>
    <mergeCell ref="S997:S998"/>
    <mergeCell ref="C997:I998"/>
    <mergeCell ref="C1033:I1034"/>
    <mergeCell ref="P1017:P1018"/>
    <mergeCell ref="S1017:S1018"/>
    <mergeCell ref="C1017:I1018"/>
    <mergeCell ref="P1011:P1012"/>
    <mergeCell ref="S1011:S1012"/>
    <mergeCell ref="C1011:I1012"/>
    <mergeCell ref="P1013:P1014"/>
    <mergeCell ref="S1013:S1014"/>
    <mergeCell ref="C1013:I1014"/>
    <mergeCell ref="P1007:P1008"/>
    <mergeCell ref="S1007:S1008"/>
    <mergeCell ref="C1007:I1008"/>
    <mergeCell ref="P1009:P1010"/>
    <mergeCell ref="S1009:S1010"/>
    <mergeCell ref="C1009:I1010"/>
    <mergeCell ref="P1003:P1004"/>
    <mergeCell ref="S1003:S1004"/>
    <mergeCell ref="C1003:I1004"/>
    <mergeCell ref="P1005:P1006"/>
    <mergeCell ref="S1005:S1006"/>
    <mergeCell ref="C1005:I1006"/>
    <mergeCell ref="A951:B952"/>
    <mergeCell ref="C951:I952"/>
    <mergeCell ref="P953:P954"/>
    <mergeCell ref="S953:S954"/>
    <mergeCell ref="C953:I954"/>
    <mergeCell ref="P955:P956"/>
    <mergeCell ref="S955:S956"/>
    <mergeCell ref="C955:I956"/>
    <mergeCell ref="P1031:P1032"/>
    <mergeCell ref="S1031:S1032"/>
    <mergeCell ref="C1031:I1032"/>
    <mergeCell ref="P1027:P1028"/>
    <mergeCell ref="S1027:S1028"/>
    <mergeCell ref="C1027:I1028"/>
    <mergeCell ref="P1029:P1030"/>
    <mergeCell ref="S1029:S1030"/>
    <mergeCell ref="C1029:I1030"/>
    <mergeCell ref="P1023:P1024"/>
    <mergeCell ref="S1023:S1024"/>
    <mergeCell ref="C1023:I1024"/>
    <mergeCell ref="P1025:P1026"/>
    <mergeCell ref="S1025:S1026"/>
    <mergeCell ref="C1025:I1026"/>
    <mergeCell ref="P1019:P1020"/>
    <mergeCell ref="S1019:S1020"/>
    <mergeCell ref="C1019:I1020"/>
    <mergeCell ref="P1021:P1022"/>
    <mergeCell ref="S1021:S1022"/>
    <mergeCell ref="C1021:I1022"/>
    <mergeCell ref="P1015:P1016"/>
    <mergeCell ref="S1015:S1016"/>
    <mergeCell ref="C1015:I1016"/>
    <mergeCell ref="P965:P966"/>
    <mergeCell ref="S965:S966"/>
    <mergeCell ref="C965:I966"/>
    <mergeCell ref="P967:P968"/>
    <mergeCell ref="S967:S968"/>
    <mergeCell ref="C967:I968"/>
    <mergeCell ref="P961:P962"/>
    <mergeCell ref="S961:S962"/>
    <mergeCell ref="C961:I962"/>
    <mergeCell ref="P963:P964"/>
    <mergeCell ref="S963:S964"/>
    <mergeCell ref="C963:I964"/>
    <mergeCell ref="P957:P958"/>
    <mergeCell ref="S957:S958"/>
    <mergeCell ref="C957:I958"/>
    <mergeCell ref="P959:P960"/>
    <mergeCell ref="S959:S960"/>
    <mergeCell ref="C959:I960"/>
    <mergeCell ref="P977:P978"/>
    <mergeCell ref="S977:S978"/>
    <mergeCell ref="C977:I978"/>
    <mergeCell ref="P979:P980"/>
    <mergeCell ref="S979:S980"/>
    <mergeCell ref="C979:I980"/>
    <mergeCell ref="P973:P974"/>
    <mergeCell ref="S973:S974"/>
    <mergeCell ref="C973:I974"/>
    <mergeCell ref="P975:P976"/>
    <mergeCell ref="S975:S976"/>
    <mergeCell ref="C975:I976"/>
    <mergeCell ref="P969:P970"/>
    <mergeCell ref="S969:S970"/>
    <mergeCell ref="C969:I970"/>
    <mergeCell ref="P971:P972"/>
    <mergeCell ref="S971:S972"/>
    <mergeCell ref="C971:I972"/>
    <mergeCell ref="P989:P990"/>
    <mergeCell ref="S989:S990"/>
    <mergeCell ref="C989:I990"/>
    <mergeCell ref="P991:P992"/>
    <mergeCell ref="S991:S992"/>
    <mergeCell ref="C991:I992"/>
    <mergeCell ref="P985:P986"/>
    <mergeCell ref="S985:S986"/>
    <mergeCell ref="C985:I986"/>
    <mergeCell ref="P987:P988"/>
    <mergeCell ref="S987:S988"/>
    <mergeCell ref="C987:I988"/>
    <mergeCell ref="P981:P982"/>
    <mergeCell ref="S981:S982"/>
    <mergeCell ref="C981:I982"/>
    <mergeCell ref="P983:P984"/>
    <mergeCell ref="S983:S984"/>
    <mergeCell ref="C983:I984"/>
    <mergeCell ref="P949:P950"/>
    <mergeCell ref="S949:S950"/>
    <mergeCell ref="C949:I950"/>
    <mergeCell ref="P943:P944"/>
    <mergeCell ref="S943:S944"/>
    <mergeCell ref="C943:I944"/>
    <mergeCell ref="P945:P946"/>
    <mergeCell ref="S945:S946"/>
    <mergeCell ref="C945:I946"/>
    <mergeCell ref="A937:B938"/>
    <mergeCell ref="C937:I938"/>
    <mergeCell ref="P939:P940"/>
    <mergeCell ref="S939:S940"/>
    <mergeCell ref="C939:I940"/>
    <mergeCell ref="P941:P942"/>
    <mergeCell ref="S941:S942"/>
    <mergeCell ref="C941:I942"/>
    <mergeCell ref="P893:P894"/>
    <mergeCell ref="S893:S894"/>
    <mergeCell ref="C893:I894"/>
    <mergeCell ref="P895:P896"/>
    <mergeCell ref="S895:S896"/>
    <mergeCell ref="C895:I896"/>
    <mergeCell ref="A887:B888"/>
    <mergeCell ref="C887:I888"/>
    <mergeCell ref="P889:P890"/>
    <mergeCell ref="S889:S890"/>
    <mergeCell ref="C889:I890"/>
    <mergeCell ref="P891:P892"/>
    <mergeCell ref="S891:S892"/>
    <mergeCell ref="C891:I892"/>
    <mergeCell ref="P947:P948"/>
    <mergeCell ref="S947:S948"/>
    <mergeCell ref="C947:I948"/>
    <mergeCell ref="P907:P908"/>
    <mergeCell ref="S907:S908"/>
    <mergeCell ref="C907:I908"/>
    <mergeCell ref="P909:P910"/>
    <mergeCell ref="S909:S910"/>
    <mergeCell ref="C909:I910"/>
    <mergeCell ref="A901:B902"/>
    <mergeCell ref="C901:I902"/>
    <mergeCell ref="P903:P904"/>
    <mergeCell ref="S903:S904"/>
    <mergeCell ref="C903:I904"/>
    <mergeCell ref="P905:P906"/>
    <mergeCell ref="S905:S906"/>
    <mergeCell ref="C905:I906"/>
    <mergeCell ref="P897:P898"/>
    <mergeCell ref="S897:S898"/>
    <mergeCell ref="C897:I898"/>
    <mergeCell ref="P899:P900"/>
    <mergeCell ref="S899:S900"/>
    <mergeCell ref="C899:I900"/>
    <mergeCell ref="P925:P926"/>
    <mergeCell ref="S925:S926"/>
    <mergeCell ref="C925:I926"/>
    <mergeCell ref="P919:P920"/>
    <mergeCell ref="S919:S920"/>
    <mergeCell ref="C919:I920"/>
    <mergeCell ref="P921:P922"/>
    <mergeCell ref="S921:S922"/>
    <mergeCell ref="C921:I922"/>
    <mergeCell ref="P915:P916"/>
    <mergeCell ref="S915:S916"/>
    <mergeCell ref="C915:I916"/>
    <mergeCell ref="P917:P918"/>
    <mergeCell ref="S917:S918"/>
    <mergeCell ref="C917:I918"/>
    <mergeCell ref="P911:P912"/>
    <mergeCell ref="S911:S912"/>
    <mergeCell ref="C911:I912"/>
    <mergeCell ref="P913:P914"/>
    <mergeCell ref="S913:S914"/>
    <mergeCell ref="C913:I914"/>
    <mergeCell ref="P935:P936"/>
    <mergeCell ref="S935:S936"/>
    <mergeCell ref="C935:I936"/>
    <mergeCell ref="P931:P932"/>
    <mergeCell ref="S931:S932"/>
    <mergeCell ref="C931:I932"/>
    <mergeCell ref="P933:P934"/>
    <mergeCell ref="S933:S934"/>
    <mergeCell ref="C933:I934"/>
    <mergeCell ref="P927:P928"/>
    <mergeCell ref="S927:S928"/>
    <mergeCell ref="C927:I928"/>
    <mergeCell ref="P929:P930"/>
    <mergeCell ref="S929:S930"/>
    <mergeCell ref="C929:I930"/>
    <mergeCell ref="P923:P924"/>
    <mergeCell ref="S923:S924"/>
    <mergeCell ref="C923:I924"/>
    <mergeCell ref="P867:P868"/>
    <mergeCell ref="S867:S868"/>
    <mergeCell ref="C867:I868"/>
    <mergeCell ref="P861:P862"/>
    <mergeCell ref="S861:S862"/>
    <mergeCell ref="C861:I862"/>
    <mergeCell ref="P863:P864"/>
    <mergeCell ref="S863:S864"/>
    <mergeCell ref="C863:I864"/>
    <mergeCell ref="A855:B856"/>
    <mergeCell ref="C855:I856"/>
    <mergeCell ref="P857:P858"/>
    <mergeCell ref="S857:S858"/>
    <mergeCell ref="C857:I858"/>
    <mergeCell ref="P859:P860"/>
    <mergeCell ref="S859:S860"/>
    <mergeCell ref="C859:I860"/>
    <mergeCell ref="C797:I798"/>
    <mergeCell ref="P797:P798"/>
    <mergeCell ref="S797:S798"/>
    <mergeCell ref="A799:B800"/>
    <mergeCell ref="C799:I800"/>
    <mergeCell ref="C801:I802"/>
    <mergeCell ref="P801:P802"/>
    <mergeCell ref="S801:S802"/>
    <mergeCell ref="C803:I804"/>
    <mergeCell ref="P803:P804"/>
    <mergeCell ref="S803:S804"/>
    <mergeCell ref="C817:I818"/>
    <mergeCell ref="P817:P818"/>
    <mergeCell ref="S817:S818"/>
    <mergeCell ref="C805:I806"/>
    <mergeCell ref="P805:P806"/>
    <mergeCell ref="S805:S806"/>
    <mergeCell ref="C807:I808"/>
    <mergeCell ref="P807:P808"/>
    <mergeCell ref="S807:S808"/>
    <mergeCell ref="A809:B810"/>
    <mergeCell ref="C809:I810"/>
    <mergeCell ref="A783:B784"/>
    <mergeCell ref="C783:I784"/>
    <mergeCell ref="C785:I786"/>
    <mergeCell ref="P785:P786"/>
    <mergeCell ref="S785:S786"/>
    <mergeCell ref="C787:I788"/>
    <mergeCell ref="P787:P788"/>
    <mergeCell ref="S787:S788"/>
    <mergeCell ref="C789:I790"/>
    <mergeCell ref="P789:P790"/>
    <mergeCell ref="S789:S790"/>
    <mergeCell ref="C791:I792"/>
    <mergeCell ref="P791:P792"/>
    <mergeCell ref="S791:S792"/>
    <mergeCell ref="A793:B794"/>
    <mergeCell ref="C793:I794"/>
    <mergeCell ref="C795:I796"/>
    <mergeCell ref="P795:P796"/>
    <mergeCell ref="S795:S796"/>
    <mergeCell ref="A602:B603"/>
    <mergeCell ref="C602:I603"/>
    <mergeCell ref="P592:P593"/>
    <mergeCell ref="S592:S593"/>
    <mergeCell ref="C592:I593"/>
    <mergeCell ref="A594:B595"/>
    <mergeCell ref="C594:I595"/>
    <mergeCell ref="P596:P597"/>
    <mergeCell ref="S596:S597"/>
    <mergeCell ref="C596:I597"/>
    <mergeCell ref="P610:P611"/>
    <mergeCell ref="S610:S611"/>
    <mergeCell ref="C610:I611"/>
    <mergeCell ref="C612:I613"/>
    <mergeCell ref="P604:P605"/>
    <mergeCell ref="S604:S605"/>
    <mergeCell ref="C604:I605"/>
    <mergeCell ref="A606:B607"/>
    <mergeCell ref="C606:I607"/>
    <mergeCell ref="A608:B609"/>
    <mergeCell ref="C608:I609"/>
    <mergeCell ref="A586:B587"/>
    <mergeCell ref="C586:I587"/>
    <mergeCell ref="P588:P589"/>
    <mergeCell ref="S588:S589"/>
    <mergeCell ref="C588:I589"/>
    <mergeCell ref="A590:B591"/>
    <mergeCell ref="C590:I591"/>
    <mergeCell ref="A580:B581"/>
    <mergeCell ref="C580:I581"/>
    <mergeCell ref="A582:B583"/>
    <mergeCell ref="C582:I583"/>
    <mergeCell ref="P584:P585"/>
    <mergeCell ref="S584:S585"/>
    <mergeCell ref="C584:I585"/>
    <mergeCell ref="A598:B599"/>
    <mergeCell ref="C598:I599"/>
    <mergeCell ref="P600:P601"/>
    <mergeCell ref="S600:S601"/>
    <mergeCell ref="C600:I601"/>
    <mergeCell ref="P568:P569"/>
    <mergeCell ref="S568:S569"/>
    <mergeCell ref="C568:I569"/>
    <mergeCell ref="P558:P559"/>
    <mergeCell ref="S558:S559"/>
    <mergeCell ref="C558:I559"/>
    <mergeCell ref="A560:B561"/>
    <mergeCell ref="C560:I561"/>
    <mergeCell ref="P562:P563"/>
    <mergeCell ref="S562:S563"/>
    <mergeCell ref="C562:I563"/>
    <mergeCell ref="P576:P577"/>
    <mergeCell ref="S576:S577"/>
    <mergeCell ref="C576:I577"/>
    <mergeCell ref="P578:P579"/>
    <mergeCell ref="S578:S579"/>
    <mergeCell ref="C578:I579"/>
    <mergeCell ref="A570:B571"/>
    <mergeCell ref="C570:I571"/>
    <mergeCell ref="P572:P573"/>
    <mergeCell ref="S572:S573"/>
    <mergeCell ref="C572:I573"/>
    <mergeCell ref="A574:B575"/>
    <mergeCell ref="C574:I575"/>
    <mergeCell ref="A552:B553"/>
    <mergeCell ref="C552:I553"/>
    <mergeCell ref="P554:P555"/>
    <mergeCell ref="S554:S555"/>
    <mergeCell ref="C554:I555"/>
    <mergeCell ref="A556:B557"/>
    <mergeCell ref="C556:I557"/>
    <mergeCell ref="A546:B547"/>
    <mergeCell ref="C546:I547"/>
    <mergeCell ref="P548:P549"/>
    <mergeCell ref="S548:S549"/>
    <mergeCell ref="C548:I549"/>
    <mergeCell ref="A550:B551"/>
    <mergeCell ref="C550:I551"/>
    <mergeCell ref="A564:B565"/>
    <mergeCell ref="C564:I565"/>
    <mergeCell ref="A566:B567"/>
    <mergeCell ref="C566:I567"/>
    <mergeCell ref="P534:P535"/>
    <mergeCell ref="S534:S535"/>
    <mergeCell ref="C534:I535"/>
    <mergeCell ref="P536:P537"/>
    <mergeCell ref="S536:S537"/>
    <mergeCell ref="C536:I537"/>
    <mergeCell ref="P528:P529"/>
    <mergeCell ref="S528:S529"/>
    <mergeCell ref="C528:I529"/>
    <mergeCell ref="P542:P543"/>
    <mergeCell ref="S542:S543"/>
    <mergeCell ref="C542:I543"/>
    <mergeCell ref="P544:P545"/>
    <mergeCell ref="S544:S545"/>
    <mergeCell ref="C544:I545"/>
    <mergeCell ref="P538:P539"/>
    <mergeCell ref="S538:S539"/>
    <mergeCell ref="C538:I539"/>
    <mergeCell ref="P540:P541"/>
    <mergeCell ref="S540:S541"/>
    <mergeCell ref="C540:I541"/>
    <mergeCell ref="A518:B519"/>
    <mergeCell ref="C518:I519"/>
    <mergeCell ref="P520:P521"/>
    <mergeCell ref="S520:S521"/>
    <mergeCell ref="C520:I521"/>
    <mergeCell ref="P512:P513"/>
    <mergeCell ref="S512:S513"/>
    <mergeCell ref="C512:I513"/>
    <mergeCell ref="P514:P515"/>
    <mergeCell ref="S514:S515"/>
    <mergeCell ref="C514:I515"/>
    <mergeCell ref="A530:B531"/>
    <mergeCell ref="C530:I531"/>
    <mergeCell ref="A532:B533"/>
    <mergeCell ref="C532:I533"/>
    <mergeCell ref="P522:P523"/>
    <mergeCell ref="S522:S523"/>
    <mergeCell ref="C522:I523"/>
    <mergeCell ref="A524:B525"/>
    <mergeCell ref="C524:I525"/>
    <mergeCell ref="P526:P527"/>
    <mergeCell ref="S526:S527"/>
    <mergeCell ref="C526:I527"/>
    <mergeCell ref="A506:B507"/>
    <mergeCell ref="C506:I507"/>
    <mergeCell ref="P508:P509"/>
    <mergeCell ref="S508:S509"/>
    <mergeCell ref="C508:I509"/>
    <mergeCell ref="P510:P511"/>
    <mergeCell ref="S510:S511"/>
    <mergeCell ref="C510:I511"/>
    <mergeCell ref="P502:P503"/>
    <mergeCell ref="S502:S503"/>
    <mergeCell ref="C502:I503"/>
    <mergeCell ref="P504:P505"/>
    <mergeCell ref="S504:S505"/>
    <mergeCell ref="C504:I505"/>
    <mergeCell ref="P516:P517"/>
    <mergeCell ref="S516:S517"/>
    <mergeCell ref="C516:I517"/>
    <mergeCell ref="A484:B485"/>
    <mergeCell ref="C484:I485"/>
    <mergeCell ref="P486:P487"/>
    <mergeCell ref="S486:S487"/>
    <mergeCell ref="C486:I487"/>
    <mergeCell ref="P488:P489"/>
    <mergeCell ref="S488:S489"/>
    <mergeCell ref="C488:I489"/>
    <mergeCell ref="P498:P499"/>
    <mergeCell ref="S498:S499"/>
    <mergeCell ref="C498:I499"/>
    <mergeCell ref="P500:P501"/>
    <mergeCell ref="S500:S501"/>
    <mergeCell ref="C500:I501"/>
    <mergeCell ref="P494:P495"/>
    <mergeCell ref="S494:S495"/>
    <mergeCell ref="C494:I495"/>
    <mergeCell ref="P496:P497"/>
    <mergeCell ref="S496:S497"/>
    <mergeCell ref="C496:I497"/>
    <mergeCell ref="P480:P481"/>
    <mergeCell ref="S480:S481"/>
    <mergeCell ref="C480:I481"/>
    <mergeCell ref="P482:P483"/>
    <mergeCell ref="S482:S483"/>
    <mergeCell ref="C482:I483"/>
    <mergeCell ref="P476:P477"/>
    <mergeCell ref="S476:S477"/>
    <mergeCell ref="C476:I477"/>
    <mergeCell ref="P478:P479"/>
    <mergeCell ref="S478:S479"/>
    <mergeCell ref="C478:I479"/>
    <mergeCell ref="P490:P491"/>
    <mergeCell ref="S490:S491"/>
    <mergeCell ref="C490:I491"/>
    <mergeCell ref="P492:P493"/>
    <mergeCell ref="S492:S493"/>
    <mergeCell ref="C492:I493"/>
    <mergeCell ref="P460:P461"/>
    <mergeCell ref="S460:S461"/>
    <mergeCell ref="C460:I461"/>
    <mergeCell ref="P462:P463"/>
    <mergeCell ref="S462:S463"/>
    <mergeCell ref="C462:I463"/>
    <mergeCell ref="P454:P455"/>
    <mergeCell ref="S454:S455"/>
    <mergeCell ref="C454:I455"/>
    <mergeCell ref="A470:B471"/>
    <mergeCell ref="C470:I471"/>
    <mergeCell ref="P472:P473"/>
    <mergeCell ref="S472:S473"/>
    <mergeCell ref="C472:I473"/>
    <mergeCell ref="P474:P475"/>
    <mergeCell ref="S474:S475"/>
    <mergeCell ref="C474:I475"/>
    <mergeCell ref="A464:B465"/>
    <mergeCell ref="C464:I465"/>
    <mergeCell ref="P466:P467"/>
    <mergeCell ref="S466:S467"/>
    <mergeCell ref="C466:I467"/>
    <mergeCell ref="A468:B469"/>
    <mergeCell ref="C468:I469"/>
    <mergeCell ref="P448:P449"/>
    <mergeCell ref="S448:S449"/>
    <mergeCell ref="C448:I449"/>
    <mergeCell ref="A440:B441"/>
    <mergeCell ref="C440:I441"/>
    <mergeCell ref="P442:P443"/>
    <mergeCell ref="S442:S443"/>
    <mergeCell ref="C442:I443"/>
    <mergeCell ref="P444:P445"/>
    <mergeCell ref="S444:S445"/>
    <mergeCell ref="C444:I445"/>
    <mergeCell ref="A456:B457"/>
    <mergeCell ref="C456:I457"/>
    <mergeCell ref="P458:P459"/>
    <mergeCell ref="S458:S459"/>
    <mergeCell ref="C458:I459"/>
    <mergeCell ref="P450:P451"/>
    <mergeCell ref="S450:S451"/>
    <mergeCell ref="C450:I451"/>
    <mergeCell ref="P452:P453"/>
    <mergeCell ref="S452:S453"/>
    <mergeCell ref="C452:I453"/>
    <mergeCell ref="P434:P435"/>
    <mergeCell ref="S434:S435"/>
    <mergeCell ref="C434:I435"/>
    <mergeCell ref="A436:B437"/>
    <mergeCell ref="C436:I437"/>
    <mergeCell ref="P438:P439"/>
    <mergeCell ref="S438:S439"/>
    <mergeCell ref="C438:I439"/>
    <mergeCell ref="P430:P431"/>
    <mergeCell ref="S430:S431"/>
    <mergeCell ref="C430:I431"/>
    <mergeCell ref="P432:P433"/>
    <mergeCell ref="S432:S433"/>
    <mergeCell ref="C432:I433"/>
    <mergeCell ref="P446:P447"/>
    <mergeCell ref="S446:S447"/>
    <mergeCell ref="C446:I447"/>
    <mergeCell ref="A422:B423"/>
    <mergeCell ref="C422:I423"/>
    <mergeCell ref="A424:B425"/>
    <mergeCell ref="C424:I425"/>
    <mergeCell ref="A414:B415"/>
    <mergeCell ref="C414:I415"/>
    <mergeCell ref="P416:P417"/>
    <mergeCell ref="S416:S417"/>
    <mergeCell ref="C416:I417"/>
    <mergeCell ref="P418:P419"/>
    <mergeCell ref="S418:S419"/>
    <mergeCell ref="C418:I419"/>
    <mergeCell ref="P426:P427"/>
    <mergeCell ref="S426:S427"/>
    <mergeCell ref="C426:I427"/>
    <mergeCell ref="P428:P429"/>
    <mergeCell ref="S428:S429"/>
    <mergeCell ref="C428:I429"/>
    <mergeCell ref="P420:P421"/>
    <mergeCell ref="S420:S421"/>
    <mergeCell ref="C420:I421"/>
    <mergeCell ref="A402:B403"/>
    <mergeCell ref="C402:I403"/>
    <mergeCell ref="A392:B393"/>
    <mergeCell ref="C392:I393"/>
    <mergeCell ref="P394:P395"/>
    <mergeCell ref="S394:S395"/>
    <mergeCell ref="C394:I395"/>
    <mergeCell ref="P396:P397"/>
    <mergeCell ref="S396:S397"/>
    <mergeCell ref="C396:I397"/>
    <mergeCell ref="P410:P411"/>
    <mergeCell ref="S410:S411"/>
    <mergeCell ref="C410:I411"/>
    <mergeCell ref="P412:P413"/>
    <mergeCell ref="S412:S413"/>
    <mergeCell ref="C412:I413"/>
    <mergeCell ref="A404:B405"/>
    <mergeCell ref="C404:I405"/>
    <mergeCell ref="P406:P407"/>
    <mergeCell ref="S406:S407"/>
    <mergeCell ref="C406:I407"/>
    <mergeCell ref="P408:P409"/>
    <mergeCell ref="S408:S409"/>
    <mergeCell ref="C408:I409"/>
    <mergeCell ref="A386:B387"/>
    <mergeCell ref="C386:I387"/>
    <mergeCell ref="P388:P389"/>
    <mergeCell ref="S388:S389"/>
    <mergeCell ref="C388:I389"/>
    <mergeCell ref="P390:P391"/>
    <mergeCell ref="S390:S391"/>
    <mergeCell ref="C390:I391"/>
    <mergeCell ref="P382:P383"/>
    <mergeCell ref="S382:S383"/>
    <mergeCell ref="C382:I383"/>
    <mergeCell ref="P384:P385"/>
    <mergeCell ref="S384:S385"/>
    <mergeCell ref="C384:I385"/>
    <mergeCell ref="A398:B399"/>
    <mergeCell ref="C398:I399"/>
    <mergeCell ref="P400:P401"/>
    <mergeCell ref="S400:S401"/>
    <mergeCell ref="C400:I401"/>
    <mergeCell ref="A374:B375"/>
    <mergeCell ref="C374:I375"/>
    <mergeCell ref="P376:P377"/>
    <mergeCell ref="S376:S377"/>
    <mergeCell ref="C376:I377"/>
    <mergeCell ref="P368:P369"/>
    <mergeCell ref="S368:S369"/>
    <mergeCell ref="C368:I369"/>
    <mergeCell ref="P370:P371"/>
    <mergeCell ref="S370:S371"/>
    <mergeCell ref="C370:I371"/>
    <mergeCell ref="P378:P379"/>
    <mergeCell ref="S378:S379"/>
    <mergeCell ref="C378:I379"/>
    <mergeCell ref="P380:P381"/>
    <mergeCell ref="S380:S381"/>
    <mergeCell ref="C380:I381"/>
    <mergeCell ref="P372:P373"/>
    <mergeCell ref="S372:S373"/>
    <mergeCell ref="C372:I373"/>
    <mergeCell ref="P356:P357"/>
    <mergeCell ref="S356:S357"/>
    <mergeCell ref="C356:I357"/>
    <mergeCell ref="P346:P347"/>
    <mergeCell ref="S346:S347"/>
    <mergeCell ref="C346:I347"/>
    <mergeCell ref="A348:B349"/>
    <mergeCell ref="C348:I349"/>
    <mergeCell ref="P350:P351"/>
    <mergeCell ref="S350:S351"/>
    <mergeCell ref="C350:I351"/>
    <mergeCell ref="P364:P365"/>
    <mergeCell ref="S364:S365"/>
    <mergeCell ref="C364:I365"/>
    <mergeCell ref="P366:P367"/>
    <mergeCell ref="S366:S367"/>
    <mergeCell ref="C366:I367"/>
    <mergeCell ref="A358:B359"/>
    <mergeCell ref="C358:I359"/>
    <mergeCell ref="P360:P361"/>
    <mergeCell ref="S360:S361"/>
    <mergeCell ref="C360:I361"/>
    <mergeCell ref="P362:P363"/>
    <mergeCell ref="S362:S363"/>
    <mergeCell ref="C362:I363"/>
    <mergeCell ref="P340:P341"/>
    <mergeCell ref="S340:S341"/>
    <mergeCell ref="C340:I341"/>
    <mergeCell ref="A342:B343"/>
    <mergeCell ref="C342:I343"/>
    <mergeCell ref="P344:P345"/>
    <mergeCell ref="S344:S345"/>
    <mergeCell ref="C344:I345"/>
    <mergeCell ref="P336:P337"/>
    <mergeCell ref="S336:S337"/>
    <mergeCell ref="C336:I337"/>
    <mergeCell ref="P338:P339"/>
    <mergeCell ref="S338:S339"/>
    <mergeCell ref="C338:I339"/>
    <mergeCell ref="A352:B353"/>
    <mergeCell ref="C352:I353"/>
    <mergeCell ref="P354:P355"/>
    <mergeCell ref="S354:S355"/>
    <mergeCell ref="C354:I355"/>
    <mergeCell ref="P324:P325"/>
    <mergeCell ref="S324:S325"/>
    <mergeCell ref="C324:I325"/>
    <mergeCell ref="A314:B315"/>
    <mergeCell ref="C314:I315"/>
    <mergeCell ref="P316:P317"/>
    <mergeCell ref="S316:S317"/>
    <mergeCell ref="C316:I317"/>
    <mergeCell ref="P318:P319"/>
    <mergeCell ref="S318:S319"/>
    <mergeCell ref="C318:I319"/>
    <mergeCell ref="A330:B331"/>
    <mergeCell ref="C330:I331"/>
    <mergeCell ref="P332:P333"/>
    <mergeCell ref="S332:S333"/>
    <mergeCell ref="C332:I333"/>
    <mergeCell ref="P334:P335"/>
    <mergeCell ref="S334:S335"/>
    <mergeCell ref="C334:I335"/>
    <mergeCell ref="P326:P327"/>
    <mergeCell ref="S326:S327"/>
    <mergeCell ref="C326:I327"/>
    <mergeCell ref="P328:P329"/>
    <mergeCell ref="S328:S329"/>
    <mergeCell ref="C328:I329"/>
    <mergeCell ref="A308:B309"/>
    <mergeCell ref="C308:I309"/>
    <mergeCell ref="P310:P311"/>
    <mergeCell ref="S310:S311"/>
    <mergeCell ref="C310:I311"/>
    <mergeCell ref="A312:B313"/>
    <mergeCell ref="C312:I313"/>
    <mergeCell ref="P304:P305"/>
    <mergeCell ref="S304:S305"/>
    <mergeCell ref="C304:I305"/>
    <mergeCell ref="P306:P307"/>
    <mergeCell ref="S306:S307"/>
    <mergeCell ref="C306:I307"/>
    <mergeCell ref="A320:B321"/>
    <mergeCell ref="C320:I321"/>
    <mergeCell ref="P322:P323"/>
    <mergeCell ref="S322:S323"/>
    <mergeCell ref="C322:I323"/>
    <mergeCell ref="P292:P293"/>
    <mergeCell ref="S292:S293"/>
    <mergeCell ref="C292:I293"/>
    <mergeCell ref="P294:P295"/>
    <mergeCell ref="S294:S295"/>
    <mergeCell ref="C294:I295"/>
    <mergeCell ref="A286:B287"/>
    <mergeCell ref="C286:I287"/>
    <mergeCell ref="A288:B289"/>
    <mergeCell ref="C288:I289"/>
    <mergeCell ref="P290:P291"/>
    <mergeCell ref="S290:S291"/>
    <mergeCell ref="C290:I291"/>
    <mergeCell ref="P300:P301"/>
    <mergeCell ref="S300:S301"/>
    <mergeCell ref="C300:I301"/>
    <mergeCell ref="P302:P303"/>
    <mergeCell ref="S302:S303"/>
    <mergeCell ref="C302:I303"/>
    <mergeCell ref="P296:P297"/>
    <mergeCell ref="S296:S297"/>
    <mergeCell ref="C296:I297"/>
    <mergeCell ref="P298:P299"/>
    <mergeCell ref="S298:S299"/>
    <mergeCell ref="C298:I299"/>
    <mergeCell ref="P274:P275"/>
    <mergeCell ref="S274:S275"/>
    <mergeCell ref="C274:I275"/>
    <mergeCell ref="P276:P277"/>
    <mergeCell ref="S276:S277"/>
    <mergeCell ref="C276:I277"/>
    <mergeCell ref="P268:P269"/>
    <mergeCell ref="S268:S269"/>
    <mergeCell ref="C268:I269"/>
    <mergeCell ref="P282:P283"/>
    <mergeCell ref="S282:S283"/>
    <mergeCell ref="C282:I283"/>
    <mergeCell ref="P284:P285"/>
    <mergeCell ref="S284:S285"/>
    <mergeCell ref="C284:I285"/>
    <mergeCell ref="P278:P279"/>
    <mergeCell ref="S278:S279"/>
    <mergeCell ref="C278:I279"/>
    <mergeCell ref="P280:P281"/>
    <mergeCell ref="S280:S281"/>
    <mergeCell ref="C280:I281"/>
    <mergeCell ref="P256:P257"/>
    <mergeCell ref="S256:S257"/>
    <mergeCell ref="C256:I257"/>
    <mergeCell ref="A258:B259"/>
    <mergeCell ref="C258:I259"/>
    <mergeCell ref="P260:P261"/>
    <mergeCell ref="S260:S261"/>
    <mergeCell ref="C260:I261"/>
    <mergeCell ref="P252:P253"/>
    <mergeCell ref="S252:S253"/>
    <mergeCell ref="C252:I253"/>
    <mergeCell ref="P254:P255"/>
    <mergeCell ref="S254:S255"/>
    <mergeCell ref="C254:I255"/>
    <mergeCell ref="A270:B271"/>
    <mergeCell ref="C270:I271"/>
    <mergeCell ref="A272:B273"/>
    <mergeCell ref="C272:I273"/>
    <mergeCell ref="A262:B263"/>
    <mergeCell ref="C262:I263"/>
    <mergeCell ref="P264:P265"/>
    <mergeCell ref="S264:S265"/>
    <mergeCell ref="C264:I265"/>
    <mergeCell ref="A266:B267"/>
    <mergeCell ref="C266:I267"/>
    <mergeCell ref="A242:B243"/>
    <mergeCell ref="C242:I243"/>
    <mergeCell ref="P234:P235"/>
    <mergeCell ref="S234:S235"/>
    <mergeCell ref="C234:I235"/>
    <mergeCell ref="P236:P237"/>
    <mergeCell ref="S236:S237"/>
    <mergeCell ref="C236:I237"/>
    <mergeCell ref="P248:P249"/>
    <mergeCell ref="S248:S249"/>
    <mergeCell ref="C248:I249"/>
    <mergeCell ref="P250:P251"/>
    <mergeCell ref="S250:S251"/>
    <mergeCell ref="C250:I251"/>
    <mergeCell ref="P244:P245"/>
    <mergeCell ref="S244:S245"/>
    <mergeCell ref="C244:I245"/>
    <mergeCell ref="P246:P247"/>
    <mergeCell ref="S246:S247"/>
    <mergeCell ref="C246:I247"/>
    <mergeCell ref="P228:P229"/>
    <mergeCell ref="S228:S229"/>
    <mergeCell ref="C228:I229"/>
    <mergeCell ref="A230:B231"/>
    <mergeCell ref="C230:I231"/>
    <mergeCell ref="A232:B233"/>
    <mergeCell ref="C232:I233"/>
    <mergeCell ref="A222:B223"/>
    <mergeCell ref="C222:I223"/>
    <mergeCell ref="P224:P225"/>
    <mergeCell ref="S224:S225"/>
    <mergeCell ref="C224:I225"/>
    <mergeCell ref="A226:B227"/>
    <mergeCell ref="C226:I227"/>
    <mergeCell ref="A238:B239"/>
    <mergeCell ref="C238:I239"/>
    <mergeCell ref="P240:P241"/>
    <mergeCell ref="S240:S241"/>
    <mergeCell ref="C240:I241"/>
    <mergeCell ref="P210:P211"/>
    <mergeCell ref="S210:S211"/>
    <mergeCell ref="C210:I211"/>
    <mergeCell ref="P204:P205"/>
    <mergeCell ref="S204:S205"/>
    <mergeCell ref="C204:I205"/>
    <mergeCell ref="P206:P207"/>
    <mergeCell ref="S206:S207"/>
    <mergeCell ref="C206:I207"/>
    <mergeCell ref="P216:P217"/>
    <mergeCell ref="S216:S217"/>
    <mergeCell ref="C216:I217"/>
    <mergeCell ref="A218:B219"/>
    <mergeCell ref="C218:I219"/>
    <mergeCell ref="P220:P221"/>
    <mergeCell ref="S220:S221"/>
    <mergeCell ref="C220:I221"/>
    <mergeCell ref="P212:P213"/>
    <mergeCell ref="S212:S213"/>
    <mergeCell ref="C212:I213"/>
    <mergeCell ref="P214:P215"/>
    <mergeCell ref="S214:S215"/>
    <mergeCell ref="C214:I215"/>
    <mergeCell ref="A198:B199"/>
    <mergeCell ref="C198:I199"/>
    <mergeCell ref="P200:P201"/>
    <mergeCell ref="S200:S201"/>
    <mergeCell ref="C200:I201"/>
    <mergeCell ref="A202:B203"/>
    <mergeCell ref="C202:I203"/>
    <mergeCell ref="A192:B193"/>
    <mergeCell ref="C192:I193"/>
    <mergeCell ref="P194:P195"/>
    <mergeCell ref="S194:S195"/>
    <mergeCell ref="C194:I195"/>
    <mergeCell ref="P196:P197"/>
    <mergeCell ref="S196:S197"/>
    <mergeCell ref="C196:I197"/>
    <mergeCell ref="P208:P209"/>
    <mergeCell ref="S208:S209"/>
    <mergeCell ref="C208:I209"/>
    <mergeCell ref="P178:P179"/>
    <mergeCell ref="S178:S179"/>
    <mergeCell ref="C178:I179"/>
    <mergeCell ref="P172:P173"/>
    <mergeCell ref="S172:S173"/>
    <mergeCell ref="C172:I173"/>
    <mergeCell ref="P174:P175"/>
    <mergeCell ref="S174:S175"/>
    <mergeCell ref="C174:I175"/>
    <mergeCell ref="A186:B187"/>
    <mergeCell ref="C186:I187"/>
    <mergeCell ref="P188:P189"/>
    <mergeCell ref="S188:S189"/>
    <mergeCell ref="C188:I189"/>
    <mergeCell ref="A190:B191"/>
    <mergeCell ref="C190:I191"/>
    <mergeCell ref="P180:P181"/>
    <mergeCell ref="S180:S181"/>
    <mergeCell ref="C180:I181"/>
    <mergeCell ref="A182:B183"/>
    <mergeCell ref="C182:I183"/>
    <mergeCell ref="P184:P185"/>
    <mergeCell ref="S184:S185"/>
    <mergeCell ref="C184:I185"/>
    <mergeCell ref="P168:P169"/>
    <mergeCell ref="S168:S169"/>
    <mergeCell ref="C168:I169"/>
    <mergeCell ref="P170:P171"/>
    <mergeCell ref="S170:S171"/>
    <mergeCell ref="C170:I171"/>
    <mergeCell ref="P160:P161"/>
    <mergeCell ref="S160:S161"/>
    <mergeCell ref="C160:I161"/>
    <mergeCell ref="A162:B163"/>
    <mergeCell ref="C162:I163"/>
    <mergeCell ref="P164:P165"/>
    <mergeCell ref="S164:S165"/>
    <mergeCell ref="C164:I165"/>
    <mergeCell ref="P176:P177"/>
    <mergeCell ref="S176:S177"/>
    <mergeCell ref="C176:I177"/>
    <mergeCell ref="A154:B155"/>
    <mergeCell ref="C154:I155"/>
    <mergeCell ref="A156:B157"/>
    <mergeCell ref="C156:I157"/>
    <mergeCell ref="P158:P159"/>
    <mergeCell ref="S158:S159"/>
    <mergeCell ref="C158:I159"/>
    <mergeCell ref="A148:B149"/>
    <mergeCell ref="C148:I149"/>
    <mergeCell ref="P150:P151"/>
    <mergeCell ref="S150:S151"/>
    <mergeCell ref="C150:I151"/>
    <mergeCell ref="P152:P153"/>
    <mergeCell ref="S152:S153"/>
    <mergeCell ref="C152:I153"/>
    <mergeCell ref="A166:B167"/>
    <mergeCell ref="C166:I167"/>
    <mergeCell ref="P136:P137"/>
    <mergeCell ref="S136:S137"/>
    <mergeCell ref="C136:I137"/>
    <mergeCell ref="P138:P139"/>
    <mergeCell ref="S138:S139"/>
    <mergeCell ref="C138:I139"/>
    <mergeCell ref="P130:P131"/>
    <mergeCell ref="S130:S131"/>
    <mergeCell ref="C130:I131"/>
    <mergeCell ref="P144:P145"/>
    <mergeCell ref="S144:S145"/>
    <mergeCell ref="C144:I145"/>
    <mergeCell ref="P146:P147"/>
    <mergeCell ref="S146:S147"/>
    <mergeCell ref="C146:I147"/>
    <mergeCell ref="P140:P141"/>
    <mergeCell ref="S140:S141"/>
    <mergeCell ref="C140:I141"/>
    <mergeCell ref="P142:P143"/>
    <mergeCell ref="S142:S143"/>
    <mergeCell ref="C142:I143"/>
    <mergeCell ref="A122:B123"/>
    <mergeCell ref="C122:I123"/>
    <mergeCell ref="P124:P125"/>
    <mergeCell ref="S124:S125"/>
    <mergeCell ref="C124:I125"/>
    <mergeCell ref="P116:P117"/>
    <mergeCell ref="S116:S117"/>
    <mergeCell ref="C116:I117"/>
    <mergeCell ref="P118:P119"/>
    <mergeCell ref="S118:S119"/>
    <mergeCell ref="C118:I119"/>
    <mergeCell ref="A132:B133"/>
    <mergeCell ref="C132:I133"/>
    <mergeCell ref="P134:P135"/>
    <mergeCell ref="S134:S135"/>
    <mergeCell ref="C134:I135"/>
    <mergeCell ref="P126:P127"/>
    <mergeCell ref="S126:S127"/>
    <mergeCell ref="C126:I127"/>
    <mergeCell ref="P128:P129"/>
    <mergeCell ref="S128:S129"/>
    <mergeCell ref="C128:I129"/>
    <mergeCell ref="C110:I111"/>
    <mergeCell ref="P102:P103"/>
    <mergeCell ref="S102:S103"/>
    <mergeCell ref="C102:I103"/>
    <mergeCell ref="P104:P105"/>
    <mergeCell ref="S104:S105"/>
    <mergeCell ref="C104:I105"/>
    <mergeCell ref="P112:P113"/>
    <mergeCell ref="S112:S113"/>
    <mergeCell ref="C112:I113"/>
    <mergeCell ref="P114:P115"/>
    <mergeCell ref="S114:S115"/>
    <mergeCell ref="C114:I115"/>
    <mergeCell ref="P106:P107"/>
    <mergeCell ref="S106:S107"/>
    <mergeCell ref="C106:I107"/>
    <mergeCell ref="P120:P121"/>
    <mergeCell ref="S120:S121"/>
    <mergeCell ref="C120:I121"/>
    <mergeCell ref="C778:I779"/>
    <mergeCell ref="C780:I781"/>
    <mergeCell ref="P56:P57"/>
    <mergeCell ref="S56:S57"/>
    <mergeCell ref="C56:I57"/>
    <mergeCell ref="A58:B59"/>
    <mergeCell ref="C58:I59"/>
    <mergeCell ref="P60:P61"/>
    <mergeCell ref="S60:S61"/>
    <mergeCell ref="C60:I61"/>
    <mergeCell ref="P52:P53"/>
    <mergeCell ref="S52:S53"/>
    <mergeCell ref="C52:I53"/>
    <mergeCell ref="P54:P55"/>
    <mergeCell ref="S54:S55"/>
    <mergeCell ref="C54:I55"/>
    <mergeCell ref="P66:P67"/>
    <mergeCell ref="S66:S67"/>
    <mergeCell ref="C66:I67"/>
    <mergeCell ref="P68:P69"/>
    <mergeCell ref="S68:S69"/>
    <mergeCell ref="C68:I69"/>
    <mergeCell ref="P62:P63"/>
    <mergeCell ref="S62:S63"/>
    <mergeCell ref="C62:I63"/>
    <mergeCell ref="P64:P65"/>
    <mergeCell ref="S64:S65"/>
    <mergeCell ref="C64:I65"/>
    <mergeCell ref="P74:P75"/>
    <mergeCell ref="S74:S75"/>
    <mergeCell ref="C74:I75"/>
    <mergeCell ref="P76:P77"/>
    <mergeCell ref="P774:P775"/>
    <mergeCell ref="S774:S775"/>
    <mergeCell ref="C774:I775"/>
    <mergeCell ref="P48:P49"/>
    <mergeCell ref="S48:S49"/>
    <mergeCell ref="C48:I49"/>
    <mergeCell ref="P50:P51"/>
    <mergeCell ref="S50:S51"/>
    <mergeCell ref="C50:I51"/>
    <mergeCell ref="P44:P45"/>
    <mergeCell ref="S44:S45"/>
    <mergeCell ref="C44:I45"/>
    <mergeCell ref="P46:P47"/>
    <mergeCell ref="S46:S47"/>
    <mergeCell ref="C46:I47"/>
    <mergeCell ref="P776:P777"/>
    <mergeCell ref="S776:S777"/>
    <mergeCell ref="C776:I777"/>
    <mergeCell ref="S76:S77"/>
    <mergeCell ref="C76:I77"/>
    <mergeCell ref="P70:P71"/>
    <mergeCell ref="S70:S71"/>
    <mergeCell ref="C70:I71"/>
    <mergeCell ref="P72:P73"/>
    <mergeCell ref="S72:S73"/>
    <mergeCell ref="C72:I73"/>
    <mergeCell ref="C84:I85"/>
    <mergeCell ref="P86:P87"/>
    <mergeCell ref="S86:S87"/>
    <mergeCell ref="C86:I87"/>
    <mergeCell ref="P78:P79"/>
    <mergeCell ref="S78:S79"/>
    <mergeCell ref="P744:P745"/>
    <mergeCell ref="S744:S745"/>
    <mergeCell ref="C744:I745"/>
    <mergeCell ref="A772:B773"/>
    <mergeCell ref="C772:I773"/>
    <mergeCell ref="P38:P39"/>
    <mergeCell ref="S38:S39"/>
    <mergeCell ref="C38:I39"/>
    <mergeCell ref="A40:B41"/>
    <mergeCell ref="C40:I41"/>
    <mergeCell ref="P42:P43"/>
    <mergeCell ref="S42:S43"/>
    <mergeCell ref="C42:I43"/>
    <mergeCell ref="P34:P35"/>
    <mergeCell ref="S34:S35"/>
    <mergeCell ref="C34:I35"/>
    <mergeCell ref="P36:P37"/>
    <mergeCell ref="S36:S37"/>
    <mergeCell ref="C36:I37"/>
    <mergeCell ref="A84:B85"/>
    <mergeCell ref="C78:I79"/>
    <mergeCell ref="P80:P81"/>
    <mergeCell ref="S80:S81"/>
    <mergeCell ref="C80:I81"/>
    <mergeCell ref="P88:P89"/>
    <mergeCell ref="S88:S89"/>
    <mergeCell ref="C88:I89"/>
    <mergeCell ref="P90:P91"/>
    <mergeCell ref="S90:S91"/>
    <mergeCell ref="C90:I91"/>
    <mergeCell ref="P82:P83"/>
    <mergeCell ref="S82:S83"/>
    <mergeCell ref="A740:B741"/>
    <mergeCell ref="C740:I741"/>
    <mergeCell ref="P742:P743"/>
    <mergeCell ref="S742:S743"/>
    <mergeCell ref="C742:I743"/>
    <mergeCell ref="P30:P31"/>
    <mergeCell ref="S30:S31"/>
    <mergeCell ref="C30:I31"/>
    <mergeCell ref="P32:P33"/>
    <mergeCell ref="S32:S33"/>
    <mergeCell ref="C32:I33"/>
    <mergeCell ref="P26:P27"/>
    <mergeCell ref="S26:S27"/>
    <mergeCell ref="C26:I27"/>
    <mergeCell ref="P28:P29"/>
    <mergeCell ref="S28:S29"/>
    <mergeCell ref="C28:I29"/>
    <mergeCell ref="C82:I83"/>
    <mergeCell ref="P98:P99"/>
    <mergeCell ref="S98:S99"/>
    <mergeCell ref="C98:I99"/>
    <mergeCell ref="P100:P101"/>
    <mergeCell ref="S100:S101"/>
    <mergeCell ref="C100:I101"/>
    <mergeCell ref="A92:B93"/>
    <mergeCell ref="C92:I93"/>
    <mergeCell ref="P94:P95"/>
    <mergeCell ref="S94:S95"/>
    <mergeCell ref="C94:I95"/>
    <mergeCell ref="P96:P97"/>
    <mergeCell ref="S96:S97"/>
    <mergeCell ref="C96:I97"/>
    <mergeCell ref="S754:S755"/>
    <mergeCell ref="C754:I755"/>
    <mergeCell ref="P756:P757"/>
    <mergeCell ref="S756:S757"/>
    <mergeCell ref="C756:I757"/>
    <mergeCell ref="P750:P751"/>
    <mergeCell ref="S750:S751"/>
    <mergeCell ref="C750:I751"/>
    <mergeCell ref="P752:P753"/>
    <mergeCell ref="S752:S753"/>
    <mergeCell ref="C752:I753"/>
    <mergeCell ref="P746:P747"/>
    <mergeCell ref="S746:S747"/>
    <mergeCell ref="C746:I747"/>
    <mergeCell ref="P748:P749"/>
    <mergeCell ref="S748:S749"/>
    <mergeCell ref="C748:I749"/>
    <mergeCell ref="AJ13:AJ15"/>
    <mergeCell ref="A13:A15"/>
    <mergeCell ref="B13:B15"/>
    <mergeCell ref="C13:I15"/>
    <mergeCell ref="J13:J14"/>
    <mergeCell ref="S14:S15"/>
    <mergeCell ref="K13:X13"/>
    <mergeCell ref="P22:P23"/>
    <mergeCell ref="S22:S23"/>
    <mergeCell ref="C22:I23"/>
    <mergeCell ref="P770:P771"/>
    <mergeCell ref="S770:S771"/>
    <mergeCell ref="C770:I771"/>
    <mergeCell ref="P766:P767"/>
    <mergeCell ref="S766:S767"/>
    <mergeCell ref="C766:I767"/>
    <mergeCell ref="P768:P769"/>
    <mergeCell ref="S768:S769"/>
    <mergeCell ref="C768:I769"/>
    <mergeCell ref="P762:P763"/>
    <mergeCell ref="S762:S763"/>
    <mergeCell ref="C762:I763"/>
    <mergeCell ref="P764:P765"/>
    <mergeCell ref="S764:S765"/>
    <mergeCell ref="C764:I765"/>
    <mergeCell ref="P758:P759"/>
    <mergeCell ref="S758:S759"/>
    <mergeCell ref="C758:I759"/>
    <mergeCell ref="P760:P761"/>
    <mergeCell ref="S760:S761"/>
    <mergeCell ref="C760:I761"/>
    <mergeCell ref="P754:P755"/>
    <mergeCell ref="A5:O5"/>
    <mergeCell ref="B6:Q6"/>
    <mergeCell ref="C7:N7"/>
    <mergeCell ref="F10:G10"/>
    <mergeCell ref="K10:L10"/>
    <mergeCell ref="K11:L11"/>
    <mergeCell ref="Y13:AA13"/>
    <mergeCell ref="P14:P15"/>
    <mergeCell ref="AB13:AI13"/>
    <mergeCell ref="AF14:AG14"/>
    <mergeCell ref="AH14:AI14"/>
    <mergeCell ref="S698:S699"/>
    <mergeCell ref="C698:I699"/>
    <mergeCell ref="P700:P701"/>
    <mergeCell ref="S700:S701"/>
    <mergeCell ref="C700:I701"/>
    <mergeCell ref="A696:B697"/>
    <mergeCell ref="C696:I697"/>
    <mergeCell ref="P24:P25"/>
    <mergeCell ref="S24:S25"/>
    <mergeCell ref="C24:I25"/>
    <mergeCell ref="A16:B17"/>
    <mergeCell ref="C16:I17"/>
    <mergeCell ref="A18:B19"/>
    <mergeCell ref="C18:I19"/>
    <mergeCell ref="P20:P21"/>
    <mergeCell ref="S20:S21"/>
    <mergeCell ref="C20:I21"/>
    <mergeCell ref="A108:B109"/>
    <mergeCell ref="C108:I109"/>
    <mergeCell ref="P110:P111"/>
    <mergeCell ref="S110:S111"/>
    <mergeCell ref="C687:I688"/>
    <mergeCell ref="P687:P688"/>
    <mergeCell ref="S687:S688"/>
    <mergeCell ref="C689:I690"/>
    <mergeCell ref="P689:P690"/>
    <mergeCell ref="C685:I686"/>
    <mergeCell ref="P685:P686"/>
    <mergeCell ref="S685:S686"/>
    <mergeCell ref="C716:I717"/>
    <mergeCell ref="P710:P711"/>
    <mergeCell ref="S710:S711"/>
    <mergeCell ref="C710:I711"/>
    <mergeCell ref="P712:P713"/>
    <mergeCell ref="S712:S713"/>
    <mergeCell ref="C712:I713"/>
    <mergeCell ref="P706:P707"/>
    <mergeCell ref="S706:S707"/>
    <mergeCell ref="C706:I707"/>
    <mergeCell ref="P708:P709"/>
    <mergeCell ref="S708:S709"/>
    <mergeCell ref="C708:I709"/>
    <mergeCell ref="P702:P703"/>
    <mergeCell ref="S702:S703"/>
    <mergeCell ref="C702:I703"/>
    <mergeCell ref="P704:P705"/>
    <mergeCell ref="S704:S705"/>
    <mergeCell ref="C704:I705"/>
    <mergeCell ref="P698:P699"/>
    <mergeCell ref="S728:S729"/>
    <mergeCell ref="C728:I729"/>
    <mergeCell ref="P722:P723"/>
    <mergeCell ref="S722:S723"/>
    <mergeCell ref="C722:I723"/>
    <mergeCell ref="P724:P725"/>
    <mergeCell ref="S724:S725"/>
    <mergeCell ref="C724:I725"/>
    <mergeCell ref="P718:P719"/>
    <mergeCell ref="S718:S719"/>
    <mergeCell ref="C718:I719"/>
    <mergeCell ref="P720:P721"/>
    <mergeCell ref="S720:S721"/>
    <mergeCell ref="C720:I721"/>
    <mergeCell ref="P714:P715"/>
    <mergeCell ref="S714:S715"/>
    <mergeCell ref="C714:I715"/>
    <mergeCell ref="P716:P717"/>
    <mergeCell ref="S716:S717"/>
    <mergeCell ref="S667:S668"/>
    <mergeCell ref="S689:S690"/>
    <mergeCell ref="C683:I684"/>
    <mergeCell ref="P683:P684"/>
    <mergeCell ref="S683:S684"/>
    <mergeCell ref="A669:B670"/>
    <mergeCell ref="C669:I670"/>
    <mergeCell ref="C671:I672"/>
    <mergeCell ref="P671:P672"/>
    <mergeCell ref="S671:S672"/>
    <mergeCell ref="P661:P662"/>
    <mergeCell ref="S661:S662"/>
    <mergeCell ref="C663:I664"/>
    <mergeCell ref="P663:P664"/>
    <mergeCell ref="S663:S664"/>
    <mergeCell ref="C665:I666"/>
    <mergeCell ref="P665:P666"/>
    <mergeCell ref="S665:S666"/>
    <mergeCell ref="C661:I662"/>
    <mergeCell ref="A677:B678"/>
    <mergeCell ref="C677:I678"/>
    <mergeCell ref="C679:I680"/>
    <mergeCell ref="P679:P680"/>
    <mergeCell ref="S679:S680"/>
    <mergeCell ref="A681:B682"/>
    <mergeCell ref="C681:I682"/>
    <mergeCell ref="C673:I674"/>
    <mergeCell ref="P673:P674"/>
    <mergeCell ref="S673:S674"/>
    <mergeCell ref="C675:I676"/>
    <mergeCell ref="P675:P676"/>
    <mergeCell ref="S675:S676"/>
    <mergeCell ref="A653:B654"/>
    <mergeCell ref="C653:I654"/>
    <mergeCell ref="C655:I656"/>
    <mergeCell ref="P655:P656"/>
    <mergeCell ref="S655:S656"/>
    <mergeCell ref="C657:I658"/>
    <mergeCell ref="P657:P658"/>
    <mergeCell ref="S657:S658"/>
    <mergeCell ref="C659:I660"/>
    <mergeCell ref="P659:P660"/>
    <mergeCell ref="S659:S660"/>
    <mergeCell ref="P738:P739"/>
    <mergeCell ref="S738:S739"/>
    <mergeCell ref="C738:I739"/>
    <mergeCell ref="P734:P735"/>
    <mergeCell ref="S734:S735"/>
    <mergeCell ref="C734:I735"/>
    <mergeCell ref="P736:P737"/>
    <mergeCell ref="S736:S737"/>
    <mergeCell ref="C736:I737"/>
    <mergeCell ref="P730:P731"/>
    <mergeCell ref="S730:S731"/>
    <mergeCell ref="C730:I731"/>
    <mergeCell ref="P732:P733"/>
    <mergeCell ref="S732:S733"/>
    <mergeCell ref="C732:I733"/>
    <mergeCell ref="P726:P727"/>
    <mergeCell ref="S726:S727"/>
    <mergeCell ref="C726:I727"/>
    <mergeCell ref="P728:P729"/>
    <mergeCell ref="C667:I668"/>
    <mergeCell ref="P667:P668"/>
    <mergeCell ref="C631:I632"/>
    <mergeCell ref="P641:P642"/>
    <mergeCell ref="S641:S642"/>
    <mergeCell ref="C641:I642"/>
    <mergeCell ref="P643:P644"/>
    <mergeCell ref="S643:S644"/>
    <mergeCell ref="C643:I644"/>
    <mergeCell ref="P637:P638"/>
    <mergeCell ref="S637:S638"/>
    <mergeCell ref="C637:I638"/>
    <mergeCell ref="P639:P640"/>
    <mergeCell ref="S639:S640"/>
    <mergeCell ref="C639:I640"/>
    <mergeCell ref="P649:P650"/>
    <mergeCell ref="S649:S650"/>
    <mergeCell ref="C649:I650"/>
    <mergeCell ref="P651:P652"/>
    <mergeCell ref="S651:S652"/>
    <mergeCell ref="C651:I652"/>
    <mergeCell ref="P645:P646"/>
    <mergeCell ref="S645:S646"/>
    <mergeCell ref="C645:I646"/>
    <mergeCell ref="P647:P648"/>
    <mergeCell ref="S647:S648"/>
    <mergeCell ref="C647:I648"/>
    <mergeCell ref="P617:P618"/>
    <mergeCell ref="S617:S618"/>
    <mergeCell ref="C617:I618"/>
    <mergeCell ref="A615:B616"/>
    <mergeCell ref="C615:I616"/>
    <mergeCell ref="C691:I692"/>
    <mergeCell ref="C693:I694"/>
    <mergeCell ref="P625:P626"/>
    <mergeCell ref="S625:S626"/>
    <mergeCell ref="C625:I626"/>
    <mergeCell ref="P627:P628"/>
    <mergeCell ref="S627:S628"/>
    <mergeCell ref="C627:I628"/>
    <mergeCell ref="A619:B620"/>
    <mergeCell ref="C619:I620"/>
    <mergeCell ref="P621:P622"/>
    <mergeCell ref="S621:S622"/>
    <mergeCell ref="C621:I622"/>
    <mergeCell ref="P623:P624"/>
    <mergeCell ref="S623:S624"/>
    <mergeCell ref="C623:I624"/>
    <mergeCell ref="P633:P634"/>
    <mergeCell ref="S633:S634"/>
    <mergeCell ref="C633:I634"/>
    <mergeCell ref="P635:P636"/>
    <mergeCell ref="S635:S636"/>
    <mergeCell ref="C635:I636"/>
    <mergeCell ref="P629:P630"/>
    <mergeCell ref="S629:S630"/>
    <mergeCell ref="C629:I630"/>
    <mergeCell ref="P631:P632"/>
    <mergeCell ref="S631:S632"/>
    <mergeCell ref="P832:P833"/>
    <mergeCell ref="S832:S833"/>
    <mergeCell ref="C832:I833"/>
    <mergeCell ref="P834:P835"/>
    <mergeCell ref="S834:S835"/>
    <mergeCell ref="C834:I835"/>
    <mergeCell ref="A840:B841"/>
    <mergeCell ref="C840:I841"/>
    <mergeCell ref="P842:P843"/>
    <mergeCell ref="S842:S843"/>
    <mergeCell ref="C842:I843"/>
    <mergeCell ref="C811:I812"/>
    <mergeCell ref="P811:P812"/>
    <mergeCell ref="S811:S812"/>
    <mergeCell ref="C813:I814"/>
    <mergeCell ref="P813:P814"/>
    <mergeCell ref="S813:S814"/>
    <mergeCell ref="C815:I816"/>
    <mergeCell ref="P815:P816"/>
    <mergeCell ref="S815:S816"/>
    <mergeCell ref="A819:B820"/>
    <mergeCell ref="C819:I820"/>
    <mergeCell ref="C821:I822"/>
    <mergeCell ref="P821:P822"/>
    <mergeCell ref="S821:S822"/>
    <mergeCell ref="C823:I824"/>
    <mergeCell ref="P823:P824"/>
    <mergeCell ref="S823:S824"/>
    <mergeCell ref="C825:I826"/>
    <mergeCell ref="C827:I828"/>
    <mergeCell ref="A830:B831"/>
    <mergeCell ref="C830:I831"/>
    <mergeCell ref="A844:B845"/>
    <mergeCell ref="C844:I845"/>
    <mergeCell ref="P846:P847"/>
    <mergeCell ref="S846:S847"/>
    <mergeCell ref="C846:I847"/>
    <mergeCell ref="P848:P849"/>
    <mergeCell ref="S848:S849"/>
    <mergeCell ref="C848:I849"/>
    <mergeCell ref="C852:I853"/>
    <mergeCell ref="C1311:I1312"/>
    <mergeCell ref="P836:P837"/>
    <mergeCell ref="S836:S837"/>
    <mergeCell ref="C836:I837"/>
    <mergeCell ref="P838:P839"/>
    <mergeCell ref="S838:S839"/>
    <mergeCell ref="C838:I839"/>
    <mergeCell ref="P869:P870"/>
    <mergeCell ref="S869:S870"/>
    <mergeCell ref="C869:I870"/>
    <mergeCell ref="P871:P872"/>
    <mergeCell ref="S871:S872"/>
    <mergeCell ref="C871:I872"/>
    <mergeCell ref="P865:P866"/>
    <mergeCell ref="S865:S866"/>
    <mergeCell ref="P885:P886"/>
    <mergeCell ref="S885:S886"/>
    <mergeCell ref="C885:I886"/>
    <mergeCell ref="P881:P882"/>
    <mergeCell ref="S881:S882"/>
    <mergeCell ref="C881:I882"/>
    <mergeCell ref="P883:P884"/>
    <mergeCell ref="S883:S884"/>
    <mergeCell ref="A1119:E1119"/>
    <mergeCell ref="P1128:P1129"/>
    <mergeCell ref="S1128:S1129"/>
    <mergeCell ref="C1128:I1129"/>
    <mergeCell ref="P1130:P1131"/>
    <mergeCell ref="S1130:S1131"/>
    <mergeCell ref="C1130:I1131"/>
    <mergeCell ref="P1124:P1125"/>
    <mergeCell ref="S1124:S1125"/>
    <mergeCell ref="C1124:I1125"/>
    <mergeCell ref="P1126:P1127"/>
    <mergeCell ref="S1126:S1127"/>
    <mergeCell ref="C1126:I1127"/>
    <mergeCell ref="A1120:B1121"/>
    <mergeCell ref="C1120:I1121"/>
    <mergeCell ref="P850:P851"/>
    <mergeCell ref="S850:S851"/>
    <mergeCell ref="C850:I851"/>
    <mergeCell ref="C883:I884"/>
    <mergeCell ref="P877:P878"/>
    <mergeCell ref="S877:S878"/>
    <mergeCell ref="C877:I878"/>
    <mergeCell ref="P879:P880"/>
    <mergeCell ref="S879:S880"/>
    <mergeCell ref="C879:I880"/>
    <mergeCell ref="P873:P874"/>
    <mergeCell ref="S873:S874"/>
    <mergeCell ref="C873:I874"/>
    <mergeCell ref="P875:P876"/>
    <mergeCell ref="S875:S876"/>
    <mergeCell ref="C875:I876"/>
    <mergeCell ref="C865:I866"/>
    <mergeCell ref="P1122:P1123"/>
    <mergeCell ref="S1122:S1123"/>
    <mergeCell ref="C1122:I1123"/>
    <mergeCell ref="A1132:B1133"/>
    <mergeCell ref="C1132:I1133"/>
    <mergeCell ref="P1134:P1135"/>
    <mergeCell ref="S1134:S1135"/>
    <mergeCell ref="C1134:I1135"/>
    <mergeCell ref="A1136:B1137"/>
    <mergeCell ref="C1136:I1137"/>
    <mergeCell ref="P1138:P1139"/>
    <mergeCell ref="S1138:S1139"/>
    <mergeCell ref="C1138:I1139"/>
    <mergeCell ref="P1140:P1141"/>
    <mergeCell ref="S1140:S1141"/>
    <mergeCell ref="C1140:I1141"/>
    <mergeCell ref="P1144:P1145"/>
    <mergeCell ref="S1144:S1145"/>
    <mergeCell ref="C1144:I1145"/>
    <mergeCell ref="P1146:P1147"/>
    <mergeCell ref="S1146:S1147"/>
    <mergeCell ref="C1146:I1147"/>
    <mergeCell ref="A1142:B1143"/>
    <mergeCell ref="C1142:I1143"/>
    <mergeCell ref="P1150:P1151"/>
    <mergeCell ref="S1150:S1151"/>
    <mergeCell ref="C1150:I1151"/>
    <mergeCell ref="A1148:B1149"/>
    <mergeCell ref="C1148:I1149"/>
    <mergeCell ref="P1154:P1155"/>
    <mergeCell ref="S1154:S1155"/>
    <mergeCell ref="C1154:I1155"/>
    <mergeCell ref="P1156:P1157"/>
    <mergeCell ref="S1156:S1157"/>
    <mergeCell ref="C1156:I1157"/>
    <mergeCell ref="A1152:B1153"/>
    <mergeCell ref="C1152:I1153"/>
    <mergeCell ref="P1160:P1161"/>
    <mergeCell ref="S1160:S1161"/>
    <mergeCell ref="C1160:I1161"/>
    <mergeCell ref="A1158:B1159"/>
    <mergeCell ref="C1158:I1159"/>
    <mergeCell ref="P1174:P1175"/>
    <mergeCell ref="S1174:S1175"/>
    <mergeCell ref="C1174:I1175"/>
    <mergeCell ref="P1176:P1177"/>
    <mergeCell ref="S1176:S1177"/>
    <mergeCell ref="C1176:I1177"/>
    <mergeCell ref="P1170:P1171"/>
    <mergeCell ref="S1170:S1171"/>
    <mergeCell ref="C1170:I1171"/>
    <mergeCell ref="P1172:P1173"/>
    <mergeCell ref="S1172:S1173"/>
    <mergeCell ref="C1172:I1173"/>
    <mergeCell ref="P1166:P1167"/>
    <mergeCell ref="S1166:S1167"/>
    <mergeCell ref="C1166:I1167"/>
    <mergeCell ref="P1168:P1169"/>
    <mergeCell ref="S1168:S1169"/>
    <mergeCell ref="C1168:I1169"/>
    <mergeCell ref="A1162:B1163"/>
    <mergeCell ref="C1162:I1163"/>
    <mergeCell ref="P1164:P1165"/>
    <mergeCell ref="S1164:S1165"/>
    <mergeCell ref="C1164:I1165"/>
    <mergeCell ref="A1184:B1185"/>
    <mergeCell ref="C1184:I1185"/>
    <mergeCell ref="P1182:P1183"/>
    <mergeCell ref="S1182:S1183"/>
    <mergeCell ref="C1182:I1183"/>
    <mergeCell ref="A1178:B1179"/>
    <mergeCell ref="C1178:I1179"/>
    <mergeCell ref="P1180:P1181"/>
    <mergeCell ref="S1180:S1181"/>
    <mergeCell ref="C1180:I1181"/>
    <mergeCell ref="P1210:P1211"/>
    <mergeCell ref="S1210:S1211"/>
    <mergeCell ref="C1210:I1211"/>
    <mergeCell ref="P1212:P1213"/>
    <mergeCell ref="S1212:S1213"/>
    <mergeCell ref="C1212:I1213"/>
    <mergeCell ref="P1204:P1205"/>
    <mergeCell ref="S1204:S1205"/>
    <mergeCell ref="C1204:I1205"/>
    <mergeCell ref="A1206:B1207"/>
    <mergeCell ref="C1206:I1207"/>
    <mergeCell ref="P1208:P1209"/>
    <mergeCell ref="S1208:S1209"/>
    <mergeCell ref="C1208:I1209"/>
    <mergeCell ref="P1200:P1201"/>
    <mergeCell ref="S1200:S1201"/>
    <mergeCell ref="C1200:I1201"/>
    <mergeCell ref="P1202:P1203"/>
    <mergeCell ref="S1202:S1203"/>
    <mergeCell ref="C1202:I1203"/>
    <mergeCell ref="P1196:P1197"/>
    <mergeCell ref="S1196:S1197"/>
    <mergeCell ref="C1214:I1215"/>
    <mergeCell ref="S1198:S1199"/>
    <mergeCell ref="C1198:I1199"/>
    <mergeCell ref="A1190:B1191"/>
    <mergeCell ref="C1190:I1191"/>
    <mergeCell ref="P1192:P1193"/>
    <mergeCell ref="S1192:S1193"/>
    <mergeCell ref="C1192:I1193"/>
    <mergeCell ref="P1194:P1195"/>
    <mergeCell ref="S1194:S1195"/>
    <mergeCell ref="C1194:I1195"/>
    <mergeCell ref="P1186:P1187"/>
    <mergeCell ref="S1186:S1187"/>
    <mergeCell ref="C1186:I1187"/>
    <mergeCell ref="P1188:P1189"/>
    <mergeCell ref="S1188:S1189"/>
    <mergeCell ref="C1188:I1189"/>
    <mergeCell ref="C1196:I1197"/>
    <mergeCell ref="P1198:P1199"/>
    <mergeCell ref="B1216:G1216"/>
    <mergeCell ref="A1217:B1218"/>
    <mergeCell ref="C1217:I1218"/>
    <mergeCell ref="C1219:I1220"/>
    <mergeCell ref="P1219:P1220"/>
    <mergeCell ref="S1219:S1220"/>
    <mergeCell ref="C1221:I1222"/>
    <mergeCell ref="P1221:P1222"/>
    <mergeCell ref="S1221:S1222"/>
    <mergeCell ref="C1223:I1224"/>
    <mergeCell ref="P1223:P1224"/>
    <mergeCell ref="S1223:S1224"/>
    <mergeCell ref="C1225:I1226"/>
    <mergeCell ref="P1225:P1226"/>
    <mergeCell ref="S1225:S1226"/>
    <mergeCell ref="C1227:I1228"/>
    <mergeCell ref="P1227:P1228"/>
    <mergeCell ref="S1227:S1228"/>
    <mergeCell ref="C1229:I1230"/>
    <mergeCell ref="P1229:P1230"/>
    <mergeCell ref="S1229:S1230"/>
    <mergeCell ref="A1231:B1232"/>
    <mergeCell ref="C1231:I1232"/>
    <mergeCell ref="C1233:I1234"/>
    <mergeCell ref="P1233:P1234"/>
    <mergeCell ref="S1233:S1234"/>
    <mergeCell ref="C1235:I1236"/>
    <mergeCell ref="P1235:P1236"/>
    <mergeCell ref="S1235:S1236"/>
    <mergeCell ref="A1237:B1238"/>
    <mergeCell ref="C1237:I1238"/>
    <mergeCell ref="C1239:I1240"/>
    <mergeCell ref="P1239:P1240"/>
    <mergeCell ref="S1239:S1240"/>
    <mergeCell ref="C1241:I1242"/>
    <mergeCell ref="P1241:P1242"/>
    <mergeCell ref="S1241:S1242"/>
    <mergeCell ref="A1243:B1244"/>
    <mergeCell ref="C1243:I1244"/>
    <mergeCell ref="C1245:I1246"/>
    <mergeCell ref="P1245:P1246"/>
    <mergeCell ref="S1245:S1246"/>
    <mergeCell ref="C1247:I1248"/>
    <mergeCell ref="P1247:P1248"/>
    <mergeCell ref="S1247:S1248"/>
    <mergeCell ref="C1249:I1250"/>
    <mergeCell ref="P1249:P1250"/>
    <mergeCell ref="S1249:S1250"/>
    <mergeCell ref="C1251:I1252"/>
    <mergeCell ref="P1251:P1252"/>
    <mergeCell ref="S1251:S1252"/>
    <mergeCell ref="C1253:I1254"/>
    <mergeCell ref="P1253:P1254"/>
    <mergeCell ref="S1253:S1254"/>
    <mergeCell ref="C1255:I1256"/>
    <mergeCell ref="P1255:P1256"/>
    <mergeCell ref="S1255:S1256"/>
    <mergeCell ref="C1257:I1258"/>
    <mergeCell ref="P1257:P1258"/>
    <mergeCell ref="S1257:S1258"/>
    <mergeCell ref="C1259:I1260"/>
    <mergeCell ref="P1259:P1260"/>
    <mergeCell ref="S1259:S1260"/>
    <mergeCell ref="C1261:I1262"/>
    <mergeCell ref="P1261:P1262"/>
    <mergeCell ref="S1261:S1262"/>
    <mergeCell ref="C1263:I1264"/>
    <mergeCell ref="P1263:P1264"/>
    <mergeCell ref="S1263:S1264"/>
    <mergeCell ref="A1265:B1266"/>
    <mergeCell ref="C1265:I1266"/>
    <mergeCell ref="C1267:I1268"/>
    <mergeCell ref="P1267:P1268"/>
    <mergeCell ref="S1267:S1268"/>
    <mergeCell ref="C1269:I1270"/>
    <mergeCell ref="P1269:P1270"/>
    <mergeCell ref="S1269:S1270"/>
    <mergeCell ref="C1271:I1272"/>
    <mergeCell ref="P1271:P1272"/>
    <mergeCell ref="S1271:S1272"/>
    <mergeCell ref="C1273:I1274"/>
    <mergeCell ref="P1273:P1274"/>
    <mergeCell ref="S1273:S1274"/>
    <mergeCell ref="C1275:I1276"/>
    <mergeCell ref="P1275:P1276"/>
    <mergeCell ref="S1275:S1276"/>
    <mergeCell ref="C1277:I1278"/>
    <mergeCell ref="P1277:P1278"/>
    <mergeCell ref="S1277:S1278"/>
    <mergeCell ref="A1299:B1300"/>
    <mergeCell ref="C1299:I1300"/>
    <mergeCell ref="C1301:I1302"/>
    <mergeCell ref="P1301:P1302"/>
    <mergeCell ref="S1301:S1302"/>
    <mergeCell ref="C1279:I1280"/>
    <mergeCell ref="P1279:P1280"/>
    <mergeCell ref="S1279:S1280"/>
    <mergeCell ref="A1281:B1282"/>
    <mergeCell ref="C1281:I1282"/>
    <mergeCell ref="C1283:I1284"/>
    <mergeCell ref="P1283:P1284"/>
    <mergeCell ref="S1283:S1284"/>
    <mergeCell ref="C1285:I1286"/>
    <mergeCell ref="P1285:P1286"/>
    <mergeCell ref="S1285:S1286"/>
    <mergeCell ref="C1287:I1288"/>
    <mergeCell ref="P1287:P1288"/>
    <mergeCell ref="S1287:S1288"/>
    <mergeCell ref="C1289:I1290"/>
    <mergeCell ref="P1289:P1290"/>
    <mergeCell ref="S1289:S1290"/>
    <mergeCell ref="C1303:I1304"/>
    <mergeCell ref="P1303:P1304"/>
    <mergeCell ref="S1303:S1304"/>
    <mergeCell ref="C1305:I1306"/>
    <mergeCell ref="P1305:P1306"/>
    <mergeCell ref="S1305:S1306"/>
    <mergeCell ref="C1307:I1308"/>
    <mergeCell ref="P1307:P1308"/>
    <mergeCell ref="S1307:S1308"/>
    <mergeCell ref="C1309:I1310"/>
    <mergeCell ref="C1291:I1292"/>
    <mergeCell ref="P1291:P1292"/>
    <mergeCell ref="S1291:S1292"/>
    <mergeCell ref="C1293:I1294"/>
    <mergeCell ref="P1293:P1294"/>
    <mergeCell ref="S1293:S1294"/>
    <mergeCell ref="C1295:I1296"/>
    <mergeCell ref="P1295:P1296"/>
    <mergeCell ref="S1295:S1296"/>
    <mergeCell ref="C1297:I1298"/>
    <mergeCell ref="P1297:P1298"/>
    <mergeCell ref="S1297:S1298"/>
  </mergeCells>
  <pageMargins left="0.19700000000000001" right="0.19700000000000001" top="0.59" bottom="0.39400000000000002" header="0" footer="0"/>
  <pageSetup paperSize="8" scale="72" fitToHeight="0" orientation="landscape" r:id="rId1"/>
  <headerFooter>
    <oddFooter>&amp;CСтр.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11553-D38E-4554-948C-7F0F0C8AF594}">
  <dimension ref="A1:N78"/>
  <sheetViews>
    <sheetView workbookViewId="0">
      <selection sqref="A1:N78"/>
    </sheetView>
  </sheetViews>
  <sheetFormatPr defaultRowHeight="11.25" x14ac:dyDescent="0.2"/>
  <sheetData>
    <row r="1" spans="1:14" ht="12.75" x14ac:dyDescent="0.2">
      <c r="A1" s="152">
        <v>0</v>
      </c>
      <c r="B1" s="152">
        <v>0</v>
      </c>
      <c r="C1" s="152">
        <v>-1208015.7</v>
      </c>
      <c r="D1" s="153">
        <v>-1208015.7</v>
      </c>
      <c r="E1" s="153">
        <v>-1248128.6499999999</v>
      </c>
      <c r="F1" s="153">
        <v>0</v>
      </c>
      <c r="G1" s="154">
        <v>-1248128.6499999999</v>
      </c>
      <c r="H1" s="154"/>
      <c r="I1" s="154"/>
      <c r="J1" s="154"/>
      <c r="K1" s="152"/>
      <c r="L1" s="152">
        <v>-334590.59999999998</v>
      </c>
      <c r="M1" s="152">
        <v>0</v>
      </c>
      <c r="N1" s="152">
        <v>0</v>
      </c>
    </row>
    <row r="2" spans="1:14" ht="12.75" x14ac:dyDescent="0.2">
      <c r="A2" s="152">
        <v>0</v>
      </c>
      <c r="B2" s="152">
        <v>0</v>
      </c>
      <c r="C2" s="152">
        <v>0</v>
      </c>
      <c r="D2" s="153">
        <v>-1208015.7</v>
      </c>
      <c r="E2" s="153">
        <v>0</v>
      </c>
      <c r="F2" s="153">
        <v>0</v>
      </c>
      <c r="G2" s="154">
        <v>-1248128.6499999999</v>
      </c>
      <c r="H2" s="154"/>
      <c r="I2" s="154"/>
      <c r="J2" s="154"/>
      <c r="K2" s="152"/>
      <c r="L2" s="152">
        <v>-855572.65</v>
      </c>
      <c r="M2" s="152">
        <v>0</v>
      </c>
      <c r="N2" s="152">
        <v>0</v>
      </c>
    </row>
    <row r="3" spans="1:14" ht="12.75" x14ac:dyDescent="0.2">
      <c r="A3" s="155"/>
      <c r="B3" s="155"/>
      <c r="C3" s="155">
        <v>-1208015.7</v>
      </c>
      <c r="D3" s="155">
        <v>-1208015.7</v>
      </c>
      <c r="E3" s="155">
        <v>-1248128.6499999999</v>
      </c>
      <c r="F3" s="155">
        <v>0</v>
      </c>
      <c r="G3" s="155">
        <v>-1248128.6499999999</v>
      </c>
      <c r="H3" s="156">
        <v>1</v>
      </c>
      <c r="I3" s="156">
        <v>1</v>
      </c>
      <c r="J3" s="156">
        <v>1</v>
      </c>
      <c r="K3" s="155">
        <v>1</v>
      </c>
      <c r="L3" s="155">
        <v>-334590.59999999998</v>
      </c>
      <c r="M3" s="155"/>
      <c r="N3" s="155"/>
    </row>
    <row r="4" spans="1:14" ht="12.75" x14ac:dyDescent="0.2">
      <c r="A4" s="155"/>
      <c r="B4" s="155"/>
      <c r="C4" s="155"/>
      <c r="D4" s="155">
        <v>-1208015.7</v>
      </c>
      <c r="E4" s="155">
        <v>0</v>
      </c>
      <c r="F4" s="155"/>
      <c r="G4" s="155">
        <v>-1248128.6499999999</v>
      </c>
      <c r="H4" s="156">
        <v>1</v>
      </c>
      <c r="I4" s="156">
        <v>1</v>
      </c>
      <c r="J4" s="156">
        <v>3.4409999999999998</v>
      </c>
      <c r="K4" s="155">
        <v>3.0280800000000001</v>
      </c>
      <c r="L4" s="155">
        <v>-855572.65</v>
      </c>
      <c r="M4" s="155"/>
      <c r="N4" s="155"/>
    </row>
    <row r="5" spans="1:14" ht="12.75" x14ac:dyDescent="0.2">
      <c r="A5" s="152">
        <v>0</v>
      </c>
      <c r="B5" s="152">
        <v>0</v>
      </c>
      <c r="C5" s="152">
        <v>71374.98000000001</v>
      </c>
      <c r="D5" s="153">
        <v>71014.739999999991</v>
      </c>
      <c r="E5" s="153">
        <v>73372.83</v>
      </c>
      <c r="F5" s="153">
        <v>0</v>
      </c>
      <c r="G5" s="154">
        <v>73372.83</v>
      </c>
      <c r="H5" s="154"/>
      <c r="I5" s="154"/>
      <c r="J5" s="154"/>
      <c r="K5" s="152"/>
      <c r="L5" s="152">
        <v>5827.3499999999995</v>
      </c>
      <c r="M5" s="152">
        <v>0</v>
      </c>
      <c r="N5" s="152">
        <v>0</v>
      </c>
    </row>
    <row r="6" spans="1:14" ht="12.75" x14ac:dyDescent="0.2">
      <c r="A6" s="152">
        <v>-61.4</v>
      </c>
      <c r="B6" s="152">
        <v>0</v>
      </c>
      <c r="C6" s="152">
        <v>0</v>
      </c>
      <c r="D6" s="153">
        <v>71374.98000000001</v>
      </c>
      <c r="E6" s="153">
        <v>372.21000000000004</v>
      </c>
      <c r="F6" s="153">
        <v>0</v>
      </c>
      <c r="G6" s="154">
        <v>73745.039999999979</v>
      </c>
      <c r="H6" s="154"/>
      <c r="I6" s="154"/>
      <c r="J6" s="154"/>
      <c r="K6" s="152"/>
      <c r="L6" s="152">
        <v>10382.400000000001</v>
      </c>
      <c r="M6" s="152">
        <v>0</v>
      </c>
      <c r="N6" s="152">
        <v>0</v>
      </c>
    </row>
    <row r="7" spans="1:14" ht="12.75" x14ac:dyDescent="0.2">
      <c r="A7" s="155"/>
      <c r="B7" s="155"/>
      <c r="C7" s="155">
        <v>4376.07</v>
      </c>
      <c r="D7" s="155">
        <v>4356.41</v>
      </c>
      <c r="E7" s="155">
        <v>4501.07</v>
      </c>
      <c r="F7" s="155">
        <v>0</v>
      </c>
      <c r="G7" s="155">
        <v>4501.07</v>
      </c>
      <c r="H7" s="156">
        <v>1</v>
      </c>
      <c r="I7" s="156">
        <v>1</v>
      </c>
      <c r="J7" s="156">
        <v>1</v>
      </c>
      <c r="K7" s="155">
        <v>1</v>
      </c>
      <c r="L7" s="155">
        <v>518.29</v>
      </c>
      <c r="M7" s="155"/>
      <c r="N7" s="155"/>
    </row>
    <row r="8" spans="1:14" ht="12.75" x14ac:dyDescent="0.2">
      <c r="A8" s="155">
        <v>-3.35</v>
      </c>
      <c r="B8" s="155"/>
      <c r="C8" s="155"/>
      <c r="D8" s="155">
        <v>4376.07</v>
      </c>
      <c r="E8" s="155">
        <v>0</v>
      </c>
      <c r="F8" s="155"/>
      <c r="G8" s="155">
        <v>4521.38</v>
      </c>
      <c r="H8" s="156">
        <v>1</v>
      </c>
      <c r="I8" s="156">
        <v>1</v>
      </c>
      <c r="J8" s="156">
        <v>3.4409999999999998</v>
      </c>
      <c r="K8" s="155">
        <v>3.0280800000000001</v>
      </c>
      <c r="L8" s="155">
        <v>1335.42</v>
      </c>
      <c r="M8" s="155"/>
      <c r="N8" s="155"/>
    </row>
    <row r="9" spans="1:14" ht="12.75" x14ac:dyDescent="0.2">
      <c r="A9" s="155"/>
      <c r="B9" s="155"/>
      <c r="C9" s="155">
        <v>4721.74</v>
      </c>
      <c r="D9" s="155">
        <v>4697.03</v>
      </c>
      <c r="E9" s="155">
        <v>4853</v>
      </c>
      <c r="F9" s="155">
        <v>0</v>
      </c>
      <c r="G9" s="155">
        <v>4853</v>
      </c>
      <c r="H9" s="156">
        <v>1</v>
      </c>
      <c r="I9" s="156">
        <v>1</v>
      </c>
      <c r="J9" s="156">
        <v>1</v>
      </c>
      <c r="K9" s="155">
        <v>1</v>
      </c>
      <c r="L9" s="155">
        <v>1.65</v>
      </c>
      <c r="M9" s="155"/>
      <c r="N9" s="155"/>
    </row>
    <row r="10" spans="1:14" ht="12.75" x14ac:dyDescent="0.2">
      <c r="A10" s="155">
        <v>-4.21</v>
      </c>
      <c r="B10" s="155"/>
      <c r="C10" s="155"/>
      <c r="D10" s="155">
        <v>4721.74</v>
      </c>
      <c r="E10" s="155">
        <v>0</v>
      </c>
      <c r="F10" s="155"/>
      <c r="G10" s="155">
        <v>4878.53</v>
      </c>
      <c r="H10" s="156">
        <v>1</v>
      </c>
      <c r="I10" s="156">
        <v>1</v>
      </c>
      <c r="J10" s="156">
        <v>3.4409999999999998</v>
      </c>
      <c r="K10" s="155">
        <v>3.0280800000000001</v>
      </c>
      <c r="L10" s="155"/>
      <c r="M10" s="155"/>
      <c r="N10" s="155"/>
    </row>
    <row r="11" spans="1:14" ht="12.75" x14ac:dyDescent="0.2">
      <c r="A11" s="155"/>
      <c r="B11" s="155"/>
      <c r="C11" s="155">
        <v>2894.64</v>
      </c>
      <c r="D11" s="155">
        <v>2862.83</v>
      </c>
      <c r="E11" s="155">
        <v>2957.89</v>
      </c>
      <c r="F11" s="155">
        <v>0</v>
      </c>
      <c r="G11" s="155">
        <v>2957.89</v>
      </c>
      <c r="H11" s="156">
        <v>1</v>
      </c>
      <c r="I11" s="156">
        <v>1</v>
      </c>
      <c r="J11" s="156">
        <v>1</v>
      </c>
      <c r="K11" s="155">
        <v>1</v>
      </c>
      <c r="L11" s="155"/>
      <c r="M11" s="155"/>
      <c r="N11" s="155"/>
    </row>
    <row r="12" spans="1:14" ht="12.75" x14ac:dyDescent="0.2">
      <c r="A12" s="155">
        <v>-5.42</v>
      </c>
      <c r="B12" s="155"/>
      <c r="C12" s="155"/>
      <c r="D12" s="155">
        <v>2894.64</v>
      </c>
      <c r="E12" s="155">
        <v>0</v>
      </c>
      <c r="F12" s="155"/>
      <c r="G12" s="155">
        <v>2990.7599999999998</v>
      </c>
      <c r="H12" s="156">
        <v>1</v>
      </c>
      <c r="I12" s="156">
        <v>1</v>
      </c>
      <c r="J12" s="156">
        <v>3.4409999999999998</v>
      </c>
      <c r="K12" s="155">
        <v>3.0280800000000001</v>
      </c>
      <c r="L12" s="155"/>
      <c r="M12" s="155"/>
      <c r="N12" s="155"/>
    </row>
    <row r="13" spans="1:14" ht="12.75" x14ac:dyDescent="0.2">
      <c r="A13" s="155"/>
      <c r="B13" s="155"/>
      <c r="C13" s="155">
        <v>159.97</v>
      </c>
      <c r="D13" s="155">
        <v>159.13</v>
      </c>
      <c r="E13" s="155">
        <v>164.41</v>
      </c>
      <c r="F13" s="155">
        <v>0</v>
      </c>
      <c r="G13" s="155">
        <v>164.41</v>
      </c>
      <c r="H13" s="156">
        <v>1</v>
      </c>
      <c r="I13" s="156">
        <v>1</v>
      </c>
      <c r="J13" s="156">
        <v>1</v>
      </c>
      <c r="K13" s="155">
        <v>1</v>
      </c>
      <c r="L13" s="155">
        <v>0.05</v>
      </c>
      <c r="M13" s="155"/>
      <c r="N13" s="155"/>
    </row>
    <row r="14" spans="1:14" ht="12.75" x14ac:dyDescent="0.2">
      <c r="A14" s="155">
        <v>-0.14000000000000001</v>
      </c>
      <c r="B14" s="155"/>
      <c r="C14" s="155"/>
      <c r="D14" s="155">
        <v>159.97</v>
      </c>
      <c r="E14" s="155">
        <v>0</v>
      </c>
      <c r="F14" s="155"/>
      <c r="G14" s="155">
        <v>165.28</v>
      </c>
      <c r="H14" s="156">
        <v>1</v>
      </c>
      <c r="I14" s="156">
        <v>1</v>
      </c>
      <c r="J14" s="156">
        <v>3.4409999999999998</v>
      </c>
      <c r="K14" s="155">
        <v>3.0280800000000001</v>
      </c>
      <c r="L14" s="155"/>
      <c r="M14" s="155"/>
      <c r="N14" s="155"/>
    </row>
    <row r="15" spans="1:14" ht="12.75" x14ac:dyDescent="0.2">
      <c r="A15" s="155"/>
      <c r="B15" s="155"/>
      <c r="C15" s="155">
        <v>2916.18</v>
      </c>
      <c r="D15" s="155">
        <v>2916.18</v>
      </c>
      <c r="E15" s="155">
        <v>3013.01</v>
      </c>
      <c r="F15" s="155">
        <v>0</v>
      </c>
      <c r="G15" s="155">
        <v>3013.01</v>
      </c>
      <c r="H15" s="156">
        <v>1</v>
      </c>
      <c r="I15" s="156">
        <v>1</v>
      </c>
      <c r="J15" s="156">
        <v>1</v>
      </c>
      <c r="K15" s="155">
        <v>1</v>
      </c>
      <c r="L15" s="155"/>
      <c r="M15" s="155"/>
      <c r="N15" s="155"/>
    </row>
    <row r="16" spans="1:14" ht="12.75" x14ac:dyDescent="0.2">
      <c r="A16" s="155"/>
      <c r="B16" s="155"/>
      <c r="C16" s="155"/>
      <c r="D16" s="155">
        <v>2916.18</v>
      </c>
      <c r="E16" s="155">
        <v>0</v>
      </c>
      <c r="F16" s="155"/>
      <c r="G16" s="155">
        <v>3013.01</v>
      </c>
      <c r="H16" s="156">
        <v>1</v>
      </c>
      <c r="I16" s="156">
        <v>1</v>
      </c>
      <c r="J16" s="156">
        <v>3.4409999999999998</v>
      </c>
      <c r="K16" s="155">
        <v>3.0280800000000001</v>
      </c>
      <c r="L16" s="155"/>
      <c r="M16" s="155"/>
      <c r="N16" s="155"/>
    </row>
    <row r="17" spans="1:14" ht="12.75" x14ac:dyDescent="0.2">
      <c r="A17" s="155"/>
      <c r="B17" s="155"/>
      <c r="C17" s="155">
        <v>4067.37</v>
      </c>
      <c r="D17" s="155">
        <v>4067.37</v>
      </c>
      <c r="E17" s="155">
        <v>4202.43</v>
      </c>
      <c r="F17" s="155">
        <v>0</v>
      </c>
      <c r="G17" s="155">
        <v>4202.43</v>
      </c>
      <c r="H17" s="156">
        <v>1</v>
      </c>
      <c r="I17" s="156">
        <v>1</v>
      </c>
      <c r="J17" s="156">
        <v>1</v>
      </c>
      <c r="K17" s="155">
        <v>1</v>
      </c>
      <c r="L17" s="155"/>
      <c r="M17" s="155"/>
      <c r="N17" s="155"/>
    </row>
    <row r="18" spans="1:14" ht="12.75" x14ac:dyDescent="0.2">
      <c r="A18" s="155"/>
      <c r="B18" s="155"/>
      <c r="C18" s="155"/>
      <c r="D18" s="155">
        <v>4067.37</v>
      </c>
      <c r="E18" s="155">
        <v>0</v>
      </c>
      <c r="F18" s="155"/>
      <c r="G18" s="155">
        <v>4202.43</v>
      </c>
      <c r="H18" s="156">
        <v>1</v>
      </c>
      <c r="I18" s="156">
        <v>1</v>
      </c>
      <c r="J18" s="156">
        <v>3.4409999999999998</v>
      </c>
      <c r="K18" s="155">
        <v>3.0280800000000001</v>
      </c>
      <c r="L18" s="155"/>
      <c r="M18" s="155"/>
      <c r="N18" s="155"/>
    </row>
    <row r="19" spans="1:14" ht="12.75" x14ac:dyDescent="0.2">
      <c r="A19" s="155"/>
      <c r="B19" s="155"/>
      <c r="C19" s="155">
        <v>3381.16</v>
      </c>
      <c r="D19" s="155">
        <v>3363.46</v>
      </c>
      <c r="E19" s="155">
        <v>3475.15</v>
      </c>
      <c r="F19" s="155">
        <v>0</v>
      </c>
      <c r="G19" s="155">
        <v>3475.15</v>
      </c>
      <c r="H19" s="156">
        <v>1</v>
      </c>
      <c r="I19" s="156">
        <v>1</v>
      </c>
      <c r="J19" s="156">
        <v>1</v>
      </c>
      <c r="K19" s="155">
        <v>1</v>
      </c>
      <c r="L19" s="155">
        <v>1.18</v>
      </c>
      <c r="M19" s="155"/>
      <c r="N19" s="155"/>
    </row>
    <row r="20" spans="1:14" ht="12.75" x14ac:dyDescent="0.2">
      <c r="A20" s="155">
        <v>-3.02</v>
      </c>
      <c r="B20" s="155"/>
      <c r="C20" s="155"/>
      <c r="D20" s="155">
        <v>3381.16</v>
      </c>
      <c r="E20" s="155">
        <v>0</v>
      </c>
      <c r="F20" s="155"/>
      <c r="G20" s="155">
        <v>3493.44</v>
      </c>
      <c r="H20" s="156">
        <v>1</v>
      </c>
      <c r="I20" s="156">
        <v>1</v>
      </c>
      <c r="J20" s="156">
        <v>3.4409999999999998</v>
      </c>
      <c r="K20" s="155">
        <v>3.0280800000000001</v>
      </c>
      <c r="L20" s="155"/>
      <c r="M20" s="155"/>
      <c r="N20" s="155"/>
    </row>
    <row r="21" spans="1:14" ht="12.75" x14ac:dyDescent="0.2">
      <c r="A21" s="155"/>
      <c r="B21" s="155"/>
      <c r="C21" s="155">
        <v>2201</v>
      </c>
      <c r="D21" s="155">
        <v>2201</v>
      </c>
      <c r="E21" s="155">
        <v>2274.09</v>
      </c>
      <c r="F21" s="155">
        <v>0</v>
      </c>
      <c r="G21" s="155">
        <v>2274.09</v>
      </c>
      <c r="H21" s="156">
        <v>1</v>
      </c>
      <c r="I21" s="156">
        <v>1</v>
      </c>
      <c r="J21" s="156">
        <v>1</v>
      </c>
      <c r="K21" s="155">
        <v>1</v>
      </c>
      <c r="L21" s="155"/>
      <c r="M21" s="155"/>
      <c r="N21" s="155"/>
    </row>
    <row r="22" spans="1:14" ht="12.75" x14ac:dyDescent="0.2">
      <c r="A22" s="155"/>
      <c r="B22" s="155"/>
      <c r="C22" s="155"/>
      <c r="D22" s="155">
        <v>2201</v>
      </c>
      <c r="E22" s="155">
        <v>0</v>
      </c>
      <c r="F22" s="155"/>
      <c r="G22" s="155">
        <v>2274.09</v>
      </c>
      <c r="H22" s="156">
        <v>1</v>
      </c>
      <c r="I22" s="156">
        <v>1</v>
      </c>
      <c r="J22" s="156">
        <v>3.4409999999999998</v>
      </c>
      <c r="K22" s="155">
        <v>3.0280800000000001</v>
      </c>
      <c r="L22" s="155"/>
      <c r="M22" s="155"/>
      <c r="N22" s="155"/>
    </row>
    <row r="23" spans="1:14" ht="12.75" x14ac:dyDescent="0.2">
      <c r="A23" s="155"/>
      <c r="B23" s="155"/>
      <c r="C23" s="155">
        <v>754</v>
      </c>
      <c r="D23" s="155">
        <v>750.04</v>
      </c>
      <c r="E23" s="155">
        <v>774.95</v>
      </c>
      <c r="F23" s="155">
        <v>0</v>
      </c>
      <c r="G23" s="155">
        <v>774.95</v>
      </c>
      <c r="H23" s="156">
        <v>1</v>
      </c>
      <c r="I23" s="156">
        <v>1</v>
      </c>
      <c r="J23" s="156">
        <v>1</v>
      </c>
      <c r="K23" s="155">
        <v>1</v>
      </c>
      <c r="L23" s="155"/>
      <c r="M23" s="155"/>
      <c r="N23" s="155"/>
    </row>
    <row r="24" spans="1:14" ht="12.75" x14ac:dyDescent="0.2">
      <c r="A24" s="155">
        <v>-0.67</v>
      </c>
      <c r="B24" s="155"/>
      <c r="C24" s="155"/>
      <c r="D24" s="155">
        <v>754</v>
      </c>
      <c r="E24" s="155">
        <v>0</v>
      </c>
      <c r="F24" s="155"/>
      <c r="G24" s="155">
        <v>779.04000000000008</v>
      </c>
      <c r="H24" s="156">
        <v>1</v>
      </c>
      <c r="I24" s="156">
        <v>1</v>
      </c>
      <c r="J24" s="156">
        <v>3.4409999999999998</v>
      </c>
      <c r="K24" s="155">
        <v>3.0280800000000001</v>
      </c>
      <c r="L24" s="155"/>
      <c r="M24" s="155"/>
      <c r="N24" s="155"/>
    </row>
    <row r="25" spans="1:14" ht="12.75" x14ac:dyDescent="0.2">
      <c r="A25" s="155"/>
      <c r="B25" s="155"/>
      <c r="C25" s="155">
        <v>13273.78</v>
      </c>
      <c r="D25" s="155">
        <v>13265.71</v>
      </c>
      <c r="E25" s="155">
        <v>13706.21</v>
      </c>
      <c r="F25" s="155">
        <v>0</v>
      </c>
      <c r="G25" s="155">
        <v>13706.21</v>
      </c>
      <c r="H25" s="156">
        <v>1</v>
      </c>
      <c r="I25" s="156">
        <v>1</v>
      </c>
      <c r="J25" s="156">
        <v>1</v>
      </c>
      <c r="K25" s="155">
        <v>1</v>
      </c>
      <c r="L25" s="155">
        <v>3453.94</v>
      </c>
      <c r="M25" s="155"/>
      <c r="N25" s="155"/>
    </row>
    <row r="26" spans="1:14" ht="12.75" x14ac:dyDescent="0.2">
      <c r="A26" s="155">
        <v>-1.38</v>
      </c>
      <c r="B26" s="155"/>
      <c r="C26" s="155"/>
      <c r="D26" s="155">
        <v>13273.78</v>
      </c>
      <c r="E26" s="155">
        <v>0</v>
      </c>
      <c r="F26" s="155"/>
      <c r="G26" s="155">
        <v>13714.55</v>
      </c>
      <c r="H26" s="156">
        <v>1</v>
      </c>
      <c r="I26" s="156">
        <v>1</v>
      </c>
      <c r="J26" s="156">
        <v>3.4409999999999998</v>
      </c>
      <c r="K26" s="155">
        <v>3.0280800000000001</v>
      </c>
      <c r="L26" s="155">
        <v>8899.36</v>
      </c>
      <c r="M26" s="155"/>
      <c r="N26" s="155"/>
    </row>
    <row r="27" spans="1:14" ht="12.75" x14ac:dyDescent="0.2">
      <c r="A27" s="155"/>
      <c r="B27" s="155"/>
      <c r="C27" s="155">
        <v>13436.19</v>
      </c>
      <c r="D27" s="155">
        <v>13329.59</v>
      </c>
      <c r="E27" s="155">
        <v>13772.21</v>
      </c>
      <c r="F27" s="155">
        <v>0</v>
      </c>
      <c r="G27" s="155">
        <v>13772.21</v>
      </c>
      <c r="H27" s="156">
        <v>1</v>
      </c>
      <c r="I27" s="156">
        <v>1</v>
      </c>
      <c r="J27" s="156">
        <v>1</v>
      </c>
      <c r="K27" s="155">
        <v>1</v>
      </c>
      <c r="L27" s="155"/>
      <c r="M27" s="155"/>
      <c r="N27" s="155"/>
    </row>
    <row r="28" spans="1:14" ht="12.75" x14ac:dyDescent="0.2">
      <c r="A28" s="155">
        <v>-18.170000000000002</v>
      </c>
      <c r="B28" s="155"/>
      <c r="C28" s="155"/>
      <c r="D28" s="155">
        <v>13436.19</v>
      </c>
      <c r="E28" s="155">
        <v>0</v>
      </c>
      <c r="F28" s="155"/>
      <c r="G28" s="155">
        <v>13882.349999999999</v>
      </c>
      <c r="H28" s="156">
        <v>1</v>
      </c>
      <c r="I28" s="156">
        <v>1</v>
      </c>
      <c r="J28" s="156">
        <v>3.4409999999999998</v>
      </c>
      <c r="K28" s="155">
        <v>3.0280800000000001</v>
      </c>
      <c r="L28" s="155"/>
      <c r="M28" s="155"/>
      <c r="N28" s="155"/>
    </row>
    <row r="29" spans="1:14" ht="12.75" x14ac:dyDescent="0.2">
      <c r="A29" s="155"/>
      <c r="B29" s="155"/>
      <c r="C29" s="155">
        <v>8745.3700000000008</v>
      </c>
      <c r="D29" s="155">
        <v>8676.7900000000009</v>
      </c>
      <c r="E29" s="155">
        <v>8964.91</v>
      </c>
      <c r="F29" s="155">
        <v>0</v>
      </c>
      <c r="G29" s="155">
        <v>8964.91</v>
      </c>
      <c r="H29" s="156">
        <v>1</v>
      </c>
      <c r="I29" s="156">
        <v>1</v>
      </c>
      <c r="J29" s="156">
        <v>1</v>
      </c>
      <c r="K29" s="155">
        <v>1</v>
      </c>
      <c r="L29" s="155">
        <v>570.6</v>
      </c>
      <c r="M29" s="155"/>
      <c r="N29" s="155"/>
    </row>
    <row r="30" spans="1:14" ht="12.75" x14ac:dyDescent="0.2">
      <c r="A30" s="155">
        <v>-11.69</v>
      </c>
      <c r="B30" s="155"/>
      <c r="C30" s="155"/>
      <c r="D30" s="155">
        <v>8745.3700000000008</v>
      </c>
      <c r="E30" s="155">
        <v>0</v>
      </c>
      <c r="F30" s="155"/>
      <c r="G30" s="155">
        <v>9035.77</v>
      </c>
      <c r="H30" s="156">
        <v>1</v>
      </c>
      <c r="I30" s="156">
        <v>1</v>
      </c>
      <c r="J30" s="156">
        <v>3.4409999999999998</v>
      </c>
      <c r="K30" s="155">
        <v>3.0280800000000001</v>
      </c>
      <c r="L30" s="155">
        <v>45.42</v>
      </c>
      <c r="M30" s="155"/>
      <c r="N30" s="155"/>
    </row>
    <row r="31" spans="1:14" ht="12.75" x14ac:dyDescent="0.2">
      <c r="A31" s="155"/>
      <c r="B31" s="155"/>
      <c r="C31" s="155">
        <v>1689.23</v>
      </c>
      <c r="D31" s="155">
        <v>1676.31</v>
      </c>
      <c r="E31" s="155">
        <v>1731.97</v>
      </c>
      <c r="F31" s="155">
        <v>0</v>
      </c>
      <c r="G31" s="155">
        <v>1731.97</v>
      </c>
      <c r="H31" s="156">
        <v>1</v>
      </c>
      <c r="I31" s="156">
        <v>1</v>
      </c>
      <c r="J31" s="156">
        <v>1</v>
      </c>
      <c r="K31" s="155">
        <v>1</v>
      </c>
      <c r="L31" s="155">
        <v>148.69</v>
      </c>
      <c r="M31" s="155"/>
      <c r="N31" s="155"/>
    </row>
    <row r="32" spans="1:14" ht="12.75" x14ac:dyDescent="0.2">
      <c r="A32" s="155">
        <v>-2.2000000000000002</v>
      </c>
      <c r="B32" s="155"/>
      <c r="C32" s="155"/>
      <c r="D32" s="155">
        <v>1689.23</v>
      </c>
      <c r="E32" s="155">
        <v>0</v>
      </c>
      <c r="F32" s="155"/>
      <c r="G32" s="155">
        <v>1745.32</v>
      </c>
      <c r="H32" s="156">
        <v>1</v>
      </c>
      <c r="I32" s="156">
        <v>1</v>
      </c>
      <c r="J32" s="156">
        <v>3.4409999999999998</v>
      </c>
      <c r="K32" s="155">
        <v>3.0280800000000001</v>
      </c>
      <c r="L32" s="155">
        <v>11.83</v>
      </c>
      <c r="M32" s="155"/>
      <c r="N32" s="155"/>
    </row>
    <row r="33" spans="1:14" ht="12.75" x14ac:dyDescent="0.2">
      <c r="A33" s="155"/>
      <c r="B33" s="155"/>
      <c r="C33" s="155">
        <v>287.87</v>
      </c>
      <c r="D33" s="155">
        <v>285.64</v>
      </c>
      <c r="E33" s="155">
        <v>295.12</v>
      </c>
      <c r="F33" s="155">
        <v>0</v>
      </c>
      <c r="G33" s="155">
        <v>295.12</v>
      </c>
      <c r="H33" s="156">
        <v>1</v>
      </c>
      <c r="I33" s="156">
        <v>1</v>
      </c>
      <c r="J33" s="156">
        <v>1</v>
      </c>
      <c r="K33" s="155">
        <v>1</v>
      </c>
      <c r="L33" s="155">
        <v>22.2</v>
      </c>
      <c r="M33" s="155"/>
      <c r="N33" s="155"/>
    </row>
    <row r="34" spans="1:14" ht="12.75" x14ac:dyDescent="0.2">
      <c r="A34" s="155">
        <v>-0.38</v>
      </c>
      <c r="B34" s="155"/>
      <c r="C34" s="155"/>
      <c r="D34" s="155">
        <v>287.87</v>
      </c>
      <c r="E34" s="155">
        <v>0</v>
      </c>
      <c r="F34" s="155"/>
      <c r="G34" s="155">
        <v>297.42</v>
      </c>
      <c r="H34" s="156">
        <v>1</v>
      </c>
      <c r="I34" s="156">
        <v>1</v>
      </c>
      <c r="J34" s="156">
        <v>3.4409999999999998</v>
      </c>
      <c r="K34" s="155">
        <v>3.0280800000000001</v>
      </c>
      <c r="L34" s="155">
        <v>1.77</v>
      </c>
      <c r="M34" s="155"/>
      <c r="N34" s="155"/>
    </row>
    <row r="35" spans="1:14" ht="12.75" x14ac:dyDescent="0.2">
      <c r="A35" s="155"/>
      <c r="B35" s="155"/>
      <c r="C35" s="155">
        <v>602.89</v>
      </c>
      <c r="D35" s="155">
        <v>598.21</v>
      </c>
      <c r="E35" s="155">
        <v>618.07000000000005</v>
      </c>
      <c r="F35" s="155">
        <v>0</v>
      </c>
      <c r="G35" s="155">
        <v>618.07000000000005</v>
      </c>
      <c r="H35" s="156">
        <v>1</v>
      </c>
      <c r="I35" s="156">
        <v>1</v>
      </c>
      <c r="J35" s="156">
        <v>1</v>
      </c>
      <c r="K35" s="155">
        <v>1</v>
      </c>
      <c r="L35" s="155">
        <v>47.8</v>
      </c>
      <c r="M35" s="155"/>
      <c r="N35" s="155"/>
    </row>
    <row r="36" spans="1:14" ht="12.75" x14ac:dyDescent="0.2">
      <c r="A36" s="155">
        <v>-0.8</v>
      </c>
      <c r="B36" s="155"/>
      <c r="C36" s="155"/>
      <c r="D36" s="155">
        <v>602.89</v>
      </c>
      <c r="E36" s="155">
        <v>0</v>
      </c>
      <c r="F36" s="155"/>
      <c r="G36" s="155">
        <v>622.91000000000008</v>
      </c>
      <c r="H36" s="156">
        <v>1</v>
      </c>
      <c r="I36" s="156">
        <v>1</v>
      </c>
      <c r="J36" s="156">
        <v>3.4409999999999998</v>
      </c>
      <c r="K36" s="155">
        <v>3.0280800000000001</v>
      </c>
      <c r="L36" s="155">
        <v>3.81</v>
      </c>
      <c r="M36" s="155"/>
      <c r="N36" s="155"/>
    </row>
    <row r="37" spans="1:14" ht="12.75" x14ac:dyDescent="0.2">
      <c r="A37" s="155"/>
      <c r="B37" s="155"/>
      <c r="C37" s="155">
        <v>7867.52</v>
      </c>
      <c r="D37" s="155">
        <v>7809.04</v>
      </c>
      <c r="E37" s="155">
        <v>8068.34</v>
      </c>
      <c r="F37" s="155">
        <v>0</v>
      </c>
      <c r="G37" s="155">
        <v>8068.34</v>
      </c>
      <c r="H37" s="156">
        <v>1</v>
      </c>
      <c r="I37" s="156">
        <v>1</v>
      </c>
      <c r="J37" s="156">
        <v>1</v>
      </c>
      <c r="K37" s="155">
        <v>1</v>
      </c>
      <c r="L37" s="155">
        <v>1062.95</v>
      </c>
      <c r="M37" s="155"/>
      <c r="N37" s="155"/>
    </row>
    <row r="38" spans="1:14" ht="12.75" x14ac:dyDescent="0.2">
      <c r="A38" s="155">
        <v>-9.9700000000000006</v>
      </c>
      <c r="B38" s="155"/>
      <c r="C38" s="155"/>
      <c r="D38" s="155">
        <v>7867.52</v>
      </c>
      <c r="E38" s="155">
        <v>0</v>
      </c>
      <c r="F38" s="155"/>
      <c r="G38" s="155">
        <v>8128.76</v>
      </c>
      <c r="H38" s="156">
        <v>1</v>
      </c>
      <c r="I38" s="156">
        <v>1</v>
      </c>
      <c r="J38" s="156">
        <v>3.4409999999999998</v>
      </c>
      <c r="K38" s="155">
        <v>3.0280800000000001</v>
      </c>
      <c r="L38" s="155">
        <v>84.79</v>
      </c>
      <c r="M38" s="155"/>
      <c r="N38" s="155"/>
    </row>
    <row r="39" spans="1:14" ht="12.75" x14ac:dyDescent="0.2">
      <c r="A39" s="152">
        <v>0</v>
      </c>
      <c r="B39" s="152">
        <v>0</v>
      </c>
      <c r="C39" s="152">
        <v>202931.65</v>
      </c>
      <c r="D39" s="153">
        <v>202694.93</v>
      </c>
      <c r="E39" s="153">
        <v>209425.53999999998</v>
      </c>
      <c r="F39" s="153">
        <v>0</v>
      </c>
      <c r="G39" s="154">
        <v>209425.53999999998</v>
      </c>
      <c r="H39" s="154"/>
      <c r="I39" s="154"/>
      <c r="J39" s="154"/>
      <c r="K39" s="152"/>
      <c r="L39" s="152">
        <v>35197.99</v>
      </c>
      <c r="M39" s="152">
        <v>0</v>
      </c>
      <c r="N39" s="152">
        <v>0</v>
      </c>
    </row>
    <row r="40" spans="1:14" ht="12.75" x14ac:dyDescent="0.2">
      <c r="A40" s="152">
        <v>-40.349999999999994</v>
      </c>
      <c r="B40" s="152">
        <v>0</v>
      </c>
      <c r="C40" s="152">
        <v>0</v>
      </c>
      <c r="D40" s="153">
        <v>202931.65</v>
      </c>
      <c r="E40" s="153">
        <v>244.57000000000002</v>
      </c>
      <c r="F40" s="153">
        <v>0</v>
      </c>
      <c r="G40" s="154">
        <v>209670.11000000002</v>
      </c>
      <c r="H40" s="154"/>
      <c r="I40" s="154"/>
      <c r="J40" s="154"/>
      <c r="K40" s="152"/>
      <c r="L40" s="152">
        <v>108726.35</v>
      </c>
      <c r="M40" s="152">
        <v>0</v>
      </c>
      <c r="N40" s="152">
        <v>0</v>
      </c>
    </row>
    <row r="41" spans="1:14" ht="12.75" x14ac:dyDescent="0.2">
      <c r="A41" s="155"/>
      <c r="B41" s="155"/>
      <c r="C41" s="155">
        <v>10599.4</v>
      </c>
      <c r="D41" s="155">
        <v>10543.9</v>
      </c>
      <c r="E41" s="155">
        <v>10894.02</v>
      </c>
      <c r="F41" s="155">
        <v>0</v>
      </c>
      <c r="G41" s="155">
        <v>10894.02</v>
      </c>
      <c r="H41" s="156">
        <v>1</v>
      </c>
      <c r="I41" s="156">
        <v>1</v>
      </c>
      <c r="J41" s="156">
        <v>1</v>
      </c>
      <c r="K41" s="155">
        <v>1</v>
      </c>
      <c r="L41" s="155"/>
      <c r="M41" s="155"/>
      <c r="N41" s="155"/>
    </row>
    <row r="42" spans="1:14" ht="12.75" x14ac:dyDescent="0.2">
      <c r="A42" s="155">
        <v>-9.4600000000000009</v>
      </c>
      <c r="B42" s="155"/>
      <c r="C42" s="155"/>
      <c r="D42" s="155">
        <v>10599.4</v>
      </c>
      <c r="E42" s="155">
        <v>0</v>
      </c>
      <c r="F42" s="155"/>
      <c r="G42" s="155">
        <v>10951.36</v>
      </c>
      <c r="H42" s="156">
        <v>1</v>
      </c>
      <c r="I42" s="156">
        <v>1</v>
      </c>
      <c r="J42" s="156">
        <v>3.4409999999999998</v>
      </c>
      <c r="K42" s="155">
        <v>3.0280800000000001</v>
      </c>
      <c r="L42" s="155"/>
      <c r="M42" s="155"/>
      <c r="N42" s="155"/>
    </row>
    <row r="43" spans="1:14" ht="12.75" x14ac:dyDescent="0.2">
      <c r="A43" s="155"/>
      <c r="B43" s="155"/>
      <c r="C43" s="155">
        <v>6902.19</v>
      </c>
      <c r="D43" s="155">
        <v>6902.19</v>
      </c>
      <c r="E43" s="155">
        <v>7131.38</v>
      </c>
      <c r="F43" s="155">
        <v>0</v>
      </c>
      <c r="G43" s="155">
        <v>7131.38</v>
      </c>
      <c r="H43" s="156">
        <v>1</v>
      </c>
      <c r="I43" s="156">
        <v>1</v>
      </c>
      <c r="J43" s="156">
        <v>1</v>
      </c>
      <c r="K43" s="155">
        <v>1</v>
      </c>
      <c r="L43" s="155"/>
      <c r="M43" s="155"/>
      <c r="N43" s="155"/>
    </row>
    <row r="44" spans="1:14" ht="12.75" x14ac:dyDescent="0.2">
      <c r="A44" s="155"/>
      <c r="B44" s="155"/>
      <c r="C44" s="155"/>
      <c r="D44" s="155">
        <v>6902.19</v>
      </c>
      <c r="E44" s="155">
        <v>0</v>
      </c>
      <c r="F44" s="155"/>
      <c r="G44" s="155">
        <v>7131.38</v>
      </c>
      <c r="H44" s="156">
        <v>1</v>
      </c>
      <c r="I44" s="156">
        <v>1</v>
      </c>
      <c r="J44" s="156">
        <v>3.4409999999999998</v>
      </c>
      <c r="K44" s="155">
        <v>3.0280800000000001</v>
      </c>
      <c r="L44" s="155"/>
      <c r="M44" s="155"/>
      <c r="N44" s="155"/>
    </row>
    <row r="45" spans="1:14" ht="12.75" x14ac:dyDescent="0.2">
      <c r="A45" s="155"/>
      <c r="B45" s="155"/>
      <c r="C45" s="155">
        <v>31464.26</v>
      </c>
      <c r="D45" s="155">
        <v>31327.47</v>
      </c>
      <c r="E45" s="155">
        <v>32367.72</v>
      </c>
      <c r="F45" s="155">
        <v>0</v>
      </c>
      <c r="G45" s="155">
        <v>32367.72</v>
      </c>
      <c r="H45" s="156">
        <v>1</v>
      </c>
      <c r="I45" s="156">
        <v>1</v>
      </c>
      <c r="J45" s="156">
        <v>1</v>
      </c>
      <c r="K45" s="155">
        <v>1</v>
      </c>
      <c r="L45" s="155"/>
      <c r="M45" s="155"/>
      <c r="N45" s="155"/>
    </row>
    <row r="46" spans="1:14" ht="12.75" x14ac:dyDescent="0.2">
      <c r="A46" s="155">
        <v>-23.32</v>
      </c>
      <c r="B46" s="155"/>
      <c r="C46" s="155"/>
      <c r="D46" s="155">
        <v>31464.26</v>
      </c>
      <c r="E46" s="155">
        <v>0</v>
      </c>
      <c r="F46" s="155"/>
      <c r="G46" s="155">
        <v>32509.050000000003</v>
      </c>
      <c r="H46" s="156">
        <v>1</v>
      </c>
      <c r="I46" s="156">
        <v>1</v>
      </c>
      <c r="J46" s="156">
        <v>3.4409999999999998</v>
      </c>
      <c r="K46" s="155">
        <v>3.0280800000000001</v>
      </c>
      <c r="L46" s="155"/>
      <c r="M46" s="155"/>
      <c r="N46" s="155"/>
    </row>
    <row r="47" spans="1:14" ht="12.75" x14ac:dyDescent="0.2">
      <c r="A47" s="155"/>
      <c r="B47" s="155"/>
      <c r="C47" s="155">
        <v>744.31</v>
      </c>
      <c r="D47" s="155">
        <v>740.97</v>
      </c>
      <c r="E47" s="155">
        <v>765.57</v>
      </c>
      <c r="F47" s="155">
        <v>0</v>
      </c>
      <c r="G47" s="155">
        <v>765.57</v>
      </c>
      <c r="H47" s="156">
        <v>1</v>
      </c>
      <c r="I47" s="156">
        <v>1</v>
      </c>
      <c r="J47" s="156">
        <v>1</v>
      </c>
      <c r="K47" s="155">
        <v>1</v>
      </c>
      <c r="L47" s="155"/>
      <c r="M47" s="155"/>
      <c r="N47" s="155"/>
    </row>
    <row r="48" spans="1:14" ht="12.75" x14ac:dyDescent="0.2">
      <c r="A48" s="155">
        <v>-0.56999999999999995</v>
      </c>
      <c r="B48" s="155"/>
      <c r="C48" s="155"/>
      <c r="D48" s="155">
        <v>744.31</v>
      </c>
      <c r="E48" s="155">
        <v>0</v>
      </c>
      <c r="F48" s="155"/>
      <c r="G48" s="155">
        <v>769.0200000000001</v>
      </c>
      <c r="H48" s="156">
        <v>1</v>
      </c>
      <c r="I48" s="156">
        <v>1</v>
      </c>
      <c r="J48" s="156">
        <v>3.4409999999999998</v>
      </c>
      <c r="K48" s="155">
        <v>3.0280800000000001</v>
      </c>
      <c r="L48" s="155"/>
      <c r="M48" s="155"/>
      <c r="N48" s="155"/>
    </row>
    <row r="49" spans="1:14" ht="12.75" x14ac:dyDescent="0.2">
      <c r="A49" s="155"/>
      <c r="B49" s="155"/>
      <c r="C49" s="155">
        <v>148175.67999999999</v>
      </c>
      <c r="D49" s="155">
        <v>148164.69</v>
      </c>
      <c r="E49" s="155">
        <v>153084.59</v>
      </c>
      <c r="F49" s="155">
        <v>0</v>
      </c>
      <c r="G49" s="155">
        <v>153084.59</v>
      </c>
      <c r="H49" s="156">
        <v>1</v>
      </c>
      <c r="I49" s="156">
        <v>1</v>
      </c>
      <c r="J49" s="156">
        <v>1</v>
      </c>
      <c r="K49" s="155">
        <v>1</v>
      </c>
      <c r="L49" s="155">
        <v>35197.99</v>
      </c>
      <c r="M49" s="155"/>
      <c r="N49" s="155"/>
    </row>
    <row r="50" spans="1:14" ht="12.75" x14ac:dyDescent="0.2">
      <c r="A50" s="155">
        <v>-1.87</v>
      </c>
      <c r="B50" s="155"/>
      <c r="C50" s="155"/>
      <c r="D50" s="155">
        <v>148175.67999999999</v>
      </c>
      <c r="E50" s="155">
        <v>0</v>
      </c>
      <c r="F50" s="155"/>
      <c r="G50" s="155">
        <v>153095.94</v>
      </c>
      <c r="H50" s="156">
        <v>1</v>
      </c>
      <c r="I50" s="156">
        <v>1</v>
      </c>
      <c r="J50" s="156">
        <v>3.4409999999999998</v>
      </c>
      <c r="K50" s="155">
        <v>3.0280800000000001</v>
      </c>
      <c r="L50" s="155">
        <v>108726.35</v>
      </c>
      <c r="M50" s="155"/>
      <c r="N50" s="155"/>
    </row>
    <row r="51" spans="1:14" ht="12.75" x14ac:dyDescent="0.2">
      <c r="A51" s="155"/>
      <c r="B51" s="155"/>
      <c r="C51" s="155">
        <v>2365.25</v>
      </c>
      <c r="D51" s="155">
        <v>2352.59</v>
      </c>
      <c r="E51" s="155">
        <v>2430.71</v>
      </c>
      <c r="F51" s="155">
        <v>0</v>
      </c>
      <c r="G51" s="155">
        <v>2430.71</v>
      </c>
      <c r="H51" s="156">
        <v>1</v>
      </c>
      <c r="I51" s="156">
        <v>1</v>
      </c>
      <c r="J51" s="156">
        <v>1</v>
      </c>
      <c r="K51" s="155">
        <v>1</v>
      </c>
      <c r="L51" s="155"/>
      <c r="M51" s="155"/>
      <c r="N51" s="155"/>
    </row>
    <row r="52" spans="1:14" ht="12.75" x14ac:dyDescent="0.2">
      <c r="A52" s="155">
        <v>-2.16</v>
      </c>
      <c r="B52" s="155"/>
      <c r="C52" s="155"/>
      <c r="D52" s="155">
        <v>2365.25</v>
      </c>
      <c r="E52" s="155">
        <v>0</v>
      </c>
      <c r="F52" s="155"/>
      <c r="G52" s="155">
        <v>2443.79</v>
      </c>
      <c r="H52" s="156">
        <v>1</v>
      </c>
      <c r="I52" s="156">
        <v>1</v>
      </c>
      <c r="J52" s="156">
        <v>3.4409999999999998</v>
      </c>
      <c r="K52" s="155">
        <v>3.0280800000000001</v>
      </c>
      <c r="L52" s="155"/>
      <c r="M52" s="155"/>
      <c r="N52" s="155"/>
    </row>
    <row r="53" spans="1:14" ht="12.75" x14ac:dyDescent="0.2">
      <c r="A53" s="155"/>
      <c r="B53" s="155"/>
      <c r="C53" s="155">
        <v>2680.56</v>
      </c>
      <c r="D53" s="155">
        <v>2663.12</v>
      </c>
      <c r="E53" s="155">
        <v>2751.55</v>
      </c>
      <c r="F53" s="155">
        <v>0</v>
      </c>
      <c r="G53" s="155">
        <v>2751.55</v>
      </c>
      <c r="H53" s="156">
        <v>1</v>
      </c>
      <c r="I53" s="156">
        <v>1</v>
      </c>
      <c r="J53" s="156">
        <v>1</v>
      </c>
      <c r="K53" s="155">
        <v>1</v>
      </c>
      <c r="L53" s="155"/>
      <c r="M53" s="155"/>
      <c r="N53" s="155"/>
    </row>
    <row r="54" spans="1:14" ht="12.75" x14ac:dyDescent="0.2">
      <c r="A54" s="155">
        <v>-2.97</v>
      </c>
      <c r="B54" s="155"/>
      <c r="C54" s="155"/>
      <c r="D54" s="155">
        <v>2680.56</v>
      </c>
      <c r="E54" s="155">
        <v>0</v>
      </c>
      <c r="F54" s="155"/>
      <c r="G54" s="155">
        <v>2769.57</v>
      </c>
      <c r="H54" s="156">
        <v>1</v>
      </c>
      <c r="I54" s="156">
        <v>1</v>
      </c>
      <c r="J54" s="156">
        <v>3.4409999999999998</v>
      </c>
      <c r="K54" s="155">
        <v>3.0280800000000001</v>
      </c>
      <c r="L54" s="155"/>
      <c r="M54" s="155"/>
      <c r="N54" s="155"/>
    </row>
    <row r="55" spans="1:14" ht="12.75" x14ac:dyDescent="0.2">
      <c r="A55" s="152">
        <v>0</v>
      </c>
      <c r="B55" s="152">
        <v>0</v>
      </c>
      <c r="C55" s="152">
        <v>154018.79</v>
      </c>
      <c r="D55" s="153">
        <v>153993.87</v>
      </c>
      <c r="E55" s="153">
        <v>159107.34000000003</v>
      </c>
      <c r="F55" s="153">
        <v>0</v>
      </c>
      <c r="G55" s="154">
        <v>159107.34000000003</v>
      </c>
      <c r="H55" s="154"/>
      <c r="I55" s="154"/>
      <c r="J55" s="154"/>
      <c r="K55" s="152"/>
      <c r="L55" s="152">
        <v>35550.550000000003</v>
      </c>
      <c r="M55" s="152">
        <v>0</v>
      </c>
      <c r="N55" s="152">
        <v>0</v>
      </c>
    </row>
    <row r="56" spans="1:14" ht="12.75" x14ac:dyDescent="0.2">
      <c r="A56" s="152">
        <v>-4.25</v>
      </c>
      <c r="B56" s="152">
        <v>0</v>
      </c>
      <c r="C56" s="152">
        <v>0</v>
      </c>
      <c r="D56" s="153">
        <v>154018.79</v>
      </c>
      <c r="E56" s="153">
        <v>25.75</v>
      </c>
      <c r="F56" s="153">
        <v>0</v>
      </c>
      <c r="G56" s="154">
        <v>159133.09</v>
      </c>
      <c r="H56" s="154"/>
      <c r="I56" s="154"/>
      <c r="J56" s="154"/>
      <c r="K56" s="152"/>
      <c r="L56" s="152">
        <v>109815.41</v>
      </c>
      <c r="M56" s="152">
        <v>0</v>
      </c>
      <c r="N56" s="152">
        <v>0</v>
      </c>
    </row>
    <row r="57" spans="1:14" ht="12.75" x14ac:dyDescent="0.2">
      <c r="A57" s="155"/>
      <c r="B57" s="155"/>
      <c r="C57" s="155">
        <v>2639.86</v>
      </c>
      <c r="D57" s="155">
        <v>2626.03</v>
      </c>
      <c r="E57" s="155">
        <v>2713.23</v>
      </c>
      <c r="F57" s="155">
        <v>0</v>
      </c>
      <c r="G57" s="155">
        <v>2713.23</v>
      </c>
      <c r="H57" s="156">
        <v>1</v>
      </c>
      <c r="I57" s="156">
        <v>1</v>
      </c>
      <c r="J57" s="156">
        <v>1</v>
      </c>
      <c r="K57" s="155">
        <v>1</v>
      </c>
      <c r="L57" s="155"/>
      <c r="M57" s="155"/>
      <c r="N57" s="155"/>
    </row>
    <row r="58" spans="1:14" ht="12.75" x14ac:dyDescent="0.2">
      <c r="A58" s="155">
        <v>-2.36</v>
      </c>
      <c r="B58" s="155"/>
      <c r="C58" s="155"/>
      <c r="D58" s="155">
        <v>2639.86</v>
      </c>
      <c r="E58" s="155">
        <v>0</v>
      </c>
      <c r="F58" s="155"/>
      <c r="G58" s="155">
        <v>2727.52</v>
      </c>
      <c r="H58" s="156">
        <v>1</v>
      </c>
      <c r="I58" s="156">
        <v>1</v>
      </c>
      <c r="J58" s="156">
        <v>3.4409999999999998</v>
      </c>
      <c r="K58" s="155">
        <v>3.0280800000000001</v>
      </c>
      <c r="L58" s="155"/>
      <c r="M58" s="155"/>
      <c r="N58" s="155"/>
    </row>
    <row r="59" spans="1:14" ht="12.75" x14ac:dyDescent="0.2">
      <c r="A59" s="155"/>
      <c r="B59" s="155"/>
      <c r="C59" s="155">
        <v>1719.05</v>
      </c>
      <c r="D59" s="155">
        <v>1719.05</v>
      </c>
      <c r="E59" s="155">
        <v>1776.13</v>
      </c>
      <c r="F59" s="155">
        <v>0</v>
      </c>
      <c r="G59" s="155">
        <v>1776.13</v>
      </c>
      <c r="H59" s="156">
        <v>1</v>
      </c>
      <c r="I59" s="156">
        <v>1</v>
      </c>
      <c r="J59" s="156">
        <v>1</v>
      </c>
      <c r="K59" s="155">
        <v>1</v>
      </c>
      <c r="L59" s="155"/>
      <c r="M59" s="155"/>
      <c r="N59" s="155"/>
    </row>
    <row r="60" spans="1:14" ht="12.75" x14ac:dyDescent="0.2">
      <c r="A60" s="155"/>
      <c r="B60" s="155"/>
      <c r="C60" s="155"/>
      <c r="D60" s="155">
        <v>1719.05</v>
      </c>
      <c r="E60" s="155">
        <v>0</v>
      </c>
      <c r="F60" s="155"/>
      <c r="G60" s="155">
        <v>1776.13</v>
      </c>
      <c r="H60" s="156">
        <v>1</v>
      </c>
      <c r="I60" s="156">
        <v>1</v>
      </c>
      <c r="J60" s="156">
        <v>3.4409999999999998</v>
      </c>
      <c r="K60" s="155">
        <v>3.0280800000000001</v>
      </c>
      <c r="L60" s="155"/>
      <c r="M60" s="155"/>
      <c r="N60" s="155"/>
    </row>
    <row r="61" spans="1:14" ht="12.75" x14ac:dyDescent="0.2">
      <c r="A61" s="155"/>
      <c r="B61" s="155"/>
      <c r="C61" s="155">
        <v>149659.88</v>
      </c>
      <c r="D61" s="155">
        <v>149648.79</v>
      </c>
      <c r="E61" s="155">
        <v>154617.98000000001</v>
      </c>
      <c r="F61" s="155">
        <v>0</v>
      </c>
      <c r="G61" s="155">
        <v>154617.98000000001</v>
      </c>
      <c r="H61" s="156">
        <v>1</v>
      </c>
      <c r="I61" s="156">
        <v>1</v>
      </c>
      <c r="J61" s="156">
        <v>1</v>
      </c>
      <c r="K61" s="155">
        <v>1</v>
      </c>
      <c r="L61" s="155">
        <v>35550.550000000003</v>
      </c>
      <c r="M61" s="155"/>
      <c r="N61" s="155"/>
    </row>
    <row r="62" spans="1:14" ht="12.75" x14ac:dyDescent="0.2">
      <c r="A62" s="155">
        <v>-1.89</v>
      </c>
      <c r="B62" s="155"/>
      <c r="C62" s="155"/>
      <c r="D62" s="155">
        <v>149659.88</v>
      </c>
      <c r="E62" s="155">
        <v>0</v>
      </c>
      <c r="F62" s="155"/>
      <c r="G62" s="155">
        <v>154629.44</v>
      </c>
      <c r="H62" s="156">
        <v>1</v>
      </c>
      <c r="I62" s="156">
        <v>1</v>
      </c>
      <c r="J62" s="156">
        <v>3.4409999999999998</v>
      </c>
      <c r="K62" s="155">
        <v>3.0280800000000001</v>
      </c>
      <c r="L62" s="155">
        <v>109815.41</v>
      </c>
      <c r="M62" s="155"/>
      <c r="N62" s="155"/>
    </row>
    <row r="63" spans="1:14" ht="12.75" x14ac:dyDescent="0.2">
      <c r="A63" s="152">
        <v>0</v>
      </c>
      <c r="B63" s="152">
        <v>0</v>
      </c>
      <c r="C63" s="152">
        <v>35177.39</v>
      </c>
      <c r="D63" s="153">
        <v>35177.39</v>
      </c>
      <c r="E63" s="153">
        <v>36345.480000000003</v>
      </c>
      <c r="F63" s="153">
        <v>0</v>
      </c>
      <c r="G63" s="154">
        <v>36345.480000000003</v>
      </c>
      <c r="H63" s="154"/>
      <c r="I63" s="154"/>
      <c r="J63" s="154"/>
      <c r="K63" s="152"/>
      <c r="L63" s="152">
        <v>22992.61</v>
      </c>
      <c r="M63" s="152">
        <v>0</v>
      </c>
      <c r="N63" s="152">
        <v>0</v>
      </c>
    </row>
    <row r="64" spans="1:14" ht="12.75" x14ac:dyDescent="0.2">
      <c r="A64" s="152">
        <v>0</v>
      </c>
      <c r="B64" s="152">
        <v>0</v>
      </c>
      <c r="C64" s="152">
        <v>0</v>
      </c>
      <c r="D64" s="153">
        <v>35177.39</v>
      </c>
      <c r="E64" s="153">
        <v>0</v>
      </c>
      <c r="F64" s="153">
        <v>0</v>
      </c>
      <c r="G64" s="154">
        <v>36345.480000000003</v>
      </c>
      <c r="H64" s="154"/>
      <c r="I64" s="154"/>
      <c r="J64" s="154"/>
      <c r="K64" s="152"/>
      <c r="L64" s="152">
        <v>0</v>
      </c>
      <c r="M64" s="152">
        <v>0</v>
      </c>
      <c r="N64" s="152">
        <v>0</v>
      </c>
    </row>
    <row r="65" spans="1:14" ht="12.75" x14ac:dyDescent="0.2">
      <c r="A65" s="155"/>
      <c r="B65" s="155"/>
      <c r="C65" s="155">
        <v>35177.39</v>
      </c>
      <c r="D65" s="155">
        <v>35177.39</v>
      </c>
      <c r="E65" s="155">
        <v>36345.480000000003</v>
      </c>
      <c r="F65" s="155">
        <v>0</v>
      </c>
      <c r="G65" s="155">
        <v>36345.480000000003</v>
      </c>
      <c r="H65" s="156">
        <v>1</v>
      </c>
      <c r="I65" s="156">
        <v>1</v>
      </c>
      <c r="J65" s="156">
        <v>1</v>
      </c>
      <c r="K65" s="155">
        <v>1</v>
      </c>
      <c r="L65" s="155">
        <v>22992.61</v>
      </c>
      <c r="M65" s="155"/>
      <c r="N65" s="155"/>
    </row>
    <row r="66" spans="1:14" ht="12.75" x14ac:dyDescent="0.2">
      <c r="A66" s="155"/>
      <c r="B66" s="155"/>
      <c r="C66" s="155"/>
      <c r="D66" s="155">
        <v>35177.39</v>
      </c>
      <c r="E66" s="155">
        <v>0</v>
      </c>
      <c r="F66" s="155"/>
      <c r="G66" s="155">
        <v>36345.480000000003</v>
      </c>
      <c r="H66" s="156">
        <v>1</v>
      </c>
      <c r="I66" s="156">
        <v>1</v>
      </c>
      <c r="J66" s="156">
        <v>3.4409999999999998</v>
      </c>
      <c r="K66" s="155">
        <v>3.0280800000000001</v>
      </c>
      <c r="L66" s="155"/>
      <c r="M66" s="155"/>
      <c r="N66" s="155"/>
    </row>
    <row r="67" spans="1:14" ht="12.75" x14ac:dyDescent="0.2">
      <c r="A67" s="152">
        <v>0</v>
      </c>
      <c r="B67" s="152">
        <v>0</v>
      </c>
      <c r="C67" s="152">
        <v>26129.340000000007</v>
      </c>
      <c r="D67" s="153">
        <v>26073.97</v>
      </c>
      <c r="E67" s="153">
        <v>26939.769999999997</v>
      </c>
      <c r="F67" s="153">
        <v>0</v>
      </c>
      <c r="G67" s="154">
        <v>26939.769999999997</v>
      </c>
      <c r="H67" s="154"/>
      <c r="I67" s="154"/>
      <c r="J67" s="154"/>
      <c r="K67" s="152"/>
      <c r="L67" s="152">
        <v>8941.57</v>
      </c>
      <c r="M67" s="152">
        <v>0</v>
      </c>
      <c r="N67" s="152">
        <v>0</v>
      </c>
    </row>
    <row r="68" spans="1:14" ht="12.75" x14ac:dyDescent="0.2">
      <c r="A68" s="152">
        <v>-9.43</v>
      </c>
      <c r="B68" s="152">
        <v>0</v>
      </c>
      <c r="C68" s="152">
        <v>0</v>
      </c>
      <c r="D68" s="153">
        <v>26129.340000000007</v>
      </c>
      <c r="E68" s="153">
        <v>57.20999999999998</v>
      </c>
      <c r="F68" s="153">
        <v>0</v>
      </c>
      <c r="G68" s="154">
        <v>26996.979999999996</v>
      </c>
      <c r="H68" s="154"/>
      <c r="I68" s="154"/>
      <c r="J68" s="154"/>
      <c r="K68" s="152"/>
      <c r="L68" s="152">
        <v>0</v>
      </c>
      <c r="M68" s="152">
        <v>0</v>
      </c>
      <c r="N68" s="152">
        <v>0</v>
      </c>
    </row>
    <row r="69" spans="1:14" ht="12.75" x14ac:dyDescent="0.2">
      <c r="A69" s="155"/>
      <c r="B69" s="155"/>
      <c r="C69" s="155">
        <v>-31464.26</v>
      </c>
      <c r="D69" s="155">
        <v>-31327.47</v>
      </c>
      <c r="E69" s="155">
        <v>-32367.72</v>
      </c>
      <c r="F69" s="155">
        <v>0</v>
      </c>
      <c r="G69" s="155">
        <v>-32367.72</v>
      </c>
      <c r="H69" s="156">
        <v>1</v>
      </c>
      <c r="I69" s="156">
        <v>1</v>
      </c>
      <c r="J69" s="156">
        <v>1</v>
      </c>
      <c r="K69" s="155">
        <v>1</v>
      </c>
      <c r="L69" s="155"/>
      <c r="M69" s="155"/>
      <c r="N69" s="155"/>
    </row>
    <row r="70" spans="1:14" ht="12.75" x14ac:dyDescent="0.2">
      <c r="A70" s="155">
        <v>23.32</v>
      </c>
      <c r="B70" s="155"/>
      <c r="C70" s="155"/>
      <c r="D70" s="155">
        <v>-31464.26</v>
      </c>
      <c r="E70" s="155">
        <v>0</v>
      </c>
      <c r="F70" s="155"/>
      <c r="G70" s="155">
        <v>-32509.050000000003</v>
      </c>
      <c r="H70" s="156">
        <v>1</v>
      </c>
      <c r="I70" s="156">
        <v>1</v>
      </c>
      <c r="J70" s="156">
        <v>3.4409999999999998</v>
      </c>
      <c r="K70" s="155">
        <v>3.0280800000000001</v>
      </c>
      <c r="L70" s="155"/>
      <c r="M70" s="155"/>
      <c r="N70" s="155"/>
    </row>
    <row r="71" spans="1:14" ht="12.75" x14ac:dyDescent="0.2">
      <c r="A71" s="155"/>
      <c r="B71" s="155"/>
      <c r="C71" s="155">
        <v>43913.51</v>
      </c>
      <c r="D71" s="155">
        <v>43721.35</v>
      </c>
      <c r="E71" s="155">
        <v>45173.15</v>
      </c>
      <c r="F71" s="155">
        <v>0</v>
      </c>
      <c r="G71" s="155">
        <v>45173.15</v>
      </c>
      <c r="H71" s="156">
        <v>1</v>
      </c>
      <c r="I71" s="156">
        <v>1</v>
      </c>
      <c r="J71" s="156">
        <v>1</v>
      </c>
      <c r="K71" s="155">
        <v>1</v>
      </c>
      <c r="L71" s="155"/>
      <c r="M71" s="155"/>
      <c r="N71" s="155"/>
    </row>
    <row r="72" spans="1:14" ht="12.75" x14ac:dyDescent="0.2">
      <c r="A72" s="155">
        <v>-32.75</v>
      </c>
      <c r="B72" s="155"/>
      <c r="C72" s="155"/>
      <c r="D72" s="155">
        <v>43913.51</v>
      </c>
      <c r="E72" s="155">
        <v>0</v>
      </c>
      <c r="F72" s="155"/>
      <c r="G72" s="155">
        <v>45371.69</v>
      </c>
      <c r="H72" s="156">
        <v>1</v>
      </c>
      <c r="I72" s="156">
        <v>1</v>
      </c>
      <c r="J72" s="156">
        <v>3.4409999999999998</v>
      </c>
      <c r="K72" s="155">
        <v>3.0280800000000001</v>
      </c>
      <c r="L72" s="155"/>
      <c r="M72" s="155"/>
      <c r="N72" s="155"/>
    </row>
    <row r="73" spans="1:14" ht="12.75" x14ac:dyDescent="0.2">
      <c r="A73" s="155"/>
      <c r="B73" s="155"/>
      <c r="C73" s="155">
        <v>-35177.39</v>
      </c>
      <c r="D73" s="155">
        <v>-35177.39</v>
      </c>
      <c r="E73" s="155">
        <v>-36345.480000000003</v>
      </c>
      <c r="F73" s="155">
        <v>0</v>
      </c>
      <c r="G73" s="155">
        <v>-36345.480000000003</v>
      </c>
      <c r="H73" s="156">
        <v>1</v>
      </c>
      <c r="I73" s="156">
        <v>1</v>
      </c>
      <c r="J73" s="156">
        <v>1</v>
      </c>
      <c r="K73" s="155">
        <v>1</v>
      </c>
      <c r="L73" s="155">
        <v>-22992.61</v>
      </c>
      <c r="M73" s="155"/>
      <c r="N73" s="155"/>
    </row>
    <row r="74" spans="1:14" ht="12.75" x14ac:dyDescent="0.2">
      <c r="A74" s="155"/>
      <c r="B74" s="155"/>
      <c r="C74" s="155"/>
      <c r="D74" s="155">
        <v>-35177.39</v>
      </c>
      <c r="E74" s="155">
        <v>0</v>
      </c>
      <c r="F74" s="155"/>
      <c r="G74" s="155">
        <v>-36345.480000000003</v>
      </c>
      <c r="H74" s="156">
        <v>1</v>
      </c>
      <c r="I74" s="156">
        <v>1</v>
      </c>
      <c r="J74" s="156">
        <v>3.4409999999999998</v>
      </c>
      <c r="K74" s="155">
        <v>3.0280800000000001</v>
      </c>
      <c r="L74" s="155"/>
      <c r="M74" s="155"/>
      <c r="N74" s="155"/>
    </row>
    <row r="75" spans="1:14" ht="12.75" x14ac:dyDescent="0.2">
      <c r="A75" s="155"/>
      <c r="B75" s="155"/>
      <c r="C75" s="155">
        <v>48857.48</v>
      </c>
      <c r="D75" s="155">
        <v>48857.48</v>
      </c>
      <c r="E75" s="155">
        <v>50479.82</v>
      </c>
      <c r="F75" s="155">
        <v>0</v>
      </c>
      <c r="G75" s="155">
        <v>50479.82</v>
      </c>
      <c r="H75" s="156">
        <v>1</v>
      </c>
      <c r="I75" s="156">
        <v>1</v>
      </c>
      <c r="J75" s="156">
        <v>1</v>
      </c>
      <c r="K75" s="155">
        <v>1</v>
      </c>
      <c r="L75" s="155">
        <v>31934.18</v>
      </c>
      <c r="M75" s="155"/>
      <c r="N75" s="155"/>
    </row>
    <row r="76" spans="1:14" ht="12.75" x14ac:dyDescent="0.2">
      <c r="A76" s="155"/>
      <c r="B76" s="155"/>
      <c r="C76" s="155"/>
      <c r="D76" s="155">
        <v>48857.48</v>
      </c>
      <c r="E76" s="155">
        <v>0</v>
      </c>
      <c r="F76" s="155"/>
      <c r="G76" s="155">
        <v>50479.82</v>
      </c>
      <c r="H76" s="156">
        <v>1</v>
      </c>
      <c r="I76" s="156">
        <v>1</v>
      </c>
      <c r="J76" s="156">
        <v>3.4409999999999998</v>
      </c>
      <c r="K76" s="155">
        <v>3.0280800000000001</v>
      </c>
      <c r="L76" s="155"/>
      <c r="M76" s="155"/>
      <c r="N76" s="155"/>
    </row>
    <row r="77" spans="1:14" ht="12.75" x14ac:dyDescent="0.2">
      <c r="A77" s="41">
        <f t="shared" ref="A77:N77" si="0">A67+A63+A55+A39+A5+A1</f>
        <v>0</v>
      </c>
      <c r="B77" s="41">
        <f t="shared" si="0"/>
        <v>0</v>
      </c>
      <c r="C77" s="41">
        <f t="shared" si="0"/>
        <v>-718383.54999999993</v>
      </c>
      <c r="D77" s="41">
        <f t="shared" si="0"/>
        <v>-719060.8</v>
      </c>
      <c r="E77" s="41">
        <f t="shared" si="0"/>
        <v>-742937.69</v>
      </c>
      <c r="F77" s="41">
        <f t="shared" si="0"/>
        <v>0</v>
      </c>
      <c r="G77" s="41">
        <f t="shared" si="0"/>
        <v>-742937.69</v>
      </c>
      <c r="H77" s="41">
        <f t="shared" si="0"/>
        <v>0</v>
      </c>
      <c r="I77" s="41">
        <f t="shared" si="0"/>
        <v>0</v>
      </c>
      <c r="J77" s="41">
        <f t="shared" si="0"/>
        <v>0</v>
      </c>
      <c r="K77" s="41">
        <f t="shared" si="0"/>
        <v>0</v>
      </c>
      <c r="L77" s="41">
        <f t="shared" si="0"/>
        <v>-226080.52999999997</v>
      </c>
      <c r="M77" s="41">
        <f t="shared" si="0"/>
        <v>0</v>
      </c>
      <c r="N77" s="41">
        <f t="shared" si="0"/>
        <v>0</v>
      </c>
    </row>
    <row r="78" spans="1:14" ht="12.75" x14ac:dyDescent="0.2">
      <c r="A78" s="27">
        <f t="shared" ref="A78:N78" si="1">A68+A64+A56+A40+A6+A2</f>
        <v>-115.42999999999999</v>
      </c>
      <c r="B78" s="27">
        <f t="shared" si="1"/>
        <v>0</v>
      </c>
      <c r="C78" s="27">
        <f t="shared" si="1"/>
        <v>0</v>
      </c>
      <c r="D78" s="27">
        <f t="shared" si="1"/>
        <v>-718383.54999999993</v>
      </c>
      <c r="E78" s="27">
        <f t="shared" si="1"/>
        <v>699.74</v>
      </c>
      <c r="F78" s="27">
        <f t="shared" si="1"/>
        <v>0</v>
      </c>
      <c r="G78" s="27">
        <f t="shared" si="1"/>
        <v>-742237.95</v>
      </c>
      <c r="H78" s="27">
        <f t="shared" si="1"/>
        <v>0</v>
      </c>
      <c r="I78" s="27">
        <f t="shared" si="1"/>
        <v>0</v>
      </c>
      <c r="J78" s="27">
        <f t="shared" si="1"/>
        <v>0</v>
      </c>
      <c r="K78" s="27">
        <f t="shared" si="1"/>
        <v>0</v>
      </c>
      <c r="L78" s="27">
        <f t="shared" si="1"/>
        <v>-626648.49</v>
      </c>
      <c r="M78" s="27">
        <f t="shared" si="1"/>
        <v>0</v>
      </c>
      <c r="N78" s="27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545"/>
  <sheetViews>
    <sheetView topLeftCell="C1" zoomScale="120" zoomScaleNormal="120" workbookViewId="0">
      <pane ySplit="13" topLeftCell="A14" activePane="bottomLeft" state="frozen"/>
      <selection activeCell="C1" sqref="C1"/>
      <selection pane="bottomLeft" activeCell="A14" sqref="A14"/>
    </sheetView>
  </sheetViews>
  <sheetFormatPr defaultColWidth="10.83203125" defaultRowHeight="11.25" x14ac:dyDescent="0.2"/>
  <cols>
    <col min="1" max="2" width="0" style="1" hidden="1" customWidth="1"/>
    <col min="3" max="3" width="12.83203125" style="1" customWidth="1"/>
    <col min="4" max="7" width="10.83203125" style="1"/>
    <col min="8" max="8" width="5.83203125" style="1" customWidth="1"/>
    <col min="9" max="9" width="10.83203125" style="1"/>
    <col min="10" max="10" width="7.83203125" style="1" customWidth="1"/>
    <col min="11" max="12" width="13.33203125" style="1" bestFit="1" customWidth="1"/>
    <col min="13" max="14" width="12.83203125" style="1" customWidth="1"/>
    <col min="15" max="15" width="13.33203125" style="1" bestFit="1" customWidth="1"/>
    <col min="16" max="16" width="0" style="1" hidden="1" customWidth="1"/>
    <col min="17" max="18" width="13.33203125" style="1" bestFit="1" customWidth="1"/>
    <col min="19" max="67" width="12.83203125" style="1" customWidth="1"/>
    <col min="68" max="16384" width="10.83203125" style="1"/>
  </cols>
  <sheetData>
    <row r="1" spans="1:68" x14ac:dyDescent="0.2">
      <c r="N1" s="1" t="s">
        <v>0</v>
      </c>
    </row>
    <row r="2" spans="1:68" x14ac:dyDescent="0.2">
      <c r="N2" s="1" t="s">
        <v>1</v>
      </c>
    </row>
    <row r="3" spans="1:68" x14ac:dyDescent="0.2">
      <c r="N3" s="1" t="s">
        <v>2</v>
      </c>
    </row>
    <row r="4" spans="1:68" ht="5.0999999999999996" customHeight="1" x14ac:dyDescent="0.2"/>
    <row r="5" spans="1:68" s="7" customFormat="1" ht="14.25" x14ac:dyDescent="0.2">
      <c r="F5" s="7" t="s">
        <v>765</v>
      </c>
    </row>
    <row r="6" spans="1:68" x14ac:dyDescent="0.2">
      <c r="C6" s="8" t="s">
        <v>4</v>
      </c>
      <c r="D6" s="549" t="s">
        <v>5</v>
      </c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  <c r="AK6" s="549"/>
      <c r="AL6" s="549"/>
      <c r="AM6" s="549"/>
      <c r="AN6" s="549"/>
      <c r="AO6" s="549"/>
      <c r="AP6" s="549"/>
      <c r="AQ6" s="549"/>
      <c r="AR6" s="549"/>
      <c r="AS6" s="549"/>
      <c r="AT6" s="549"/>
      <c r="AU6" s="549"/>
      <c r="AV6" s="549"/>
      <c r="AW6" s="549"/>
      <c r="AX6" s="549"/>
      <c r="AY6" s="549"/>
      <c r="AZ6" s="549"/>
      <c r="BA6" s="549"/>
      <c r="BB6" s="549"/>
      <c r="BC6" s="549"/>
      <c r="BD6" s="549"/>
      <c r="BE6" s="549"/>
      <c r="BF6" s="549"/>
      <c r="BG6" s="549"/>
      <c r="BH6" s="549"/>
      <c r="BI6" s="549"/>
      <c r="BJ6" s="549"/>
      <c r="BK6" s="549"/>
      <c r="BL6" s="549"/>
      <c r="BM6" s="549"/>
      <c r="BN6" s="549"/>
      <c r="BO6" s="549"/>
    </row>
    <row r="7" spans="1:68" ht="8.1" customHeight="1" x14ac:dyDescent="0.2">
      <c r="E7" s="465" t="s">
        <v>6</v>
      </c>
      <c r="F7" s="465"/>
      <c r="G7" s="465"/>
      <c r="H7" s="465"/>
      <c r="I7" s="465"/>
      <c r="J7" s="465"/>
      <c r="K7" s="465"/>
      <c r="L7" s="465"/>
      <c r="M7" s="465"/>
      <c r="N7" s="465"/>
    </row>
    <row r="8" spans="1:68" ht="5.0999999999999996" customHeight="1" x14ac:dyDescent="0.2"/>
    <row r="9" spans="1:68" x14ac:dyDescent="0.2">
      <c r="A9" s="534" t="s">
        <v>59</v>
      </c>
      <c r="B9" s="534" t="s">
        <v>12</v>
      </c>
      <c r="C9" s="534" t="s">
        <v>13</v>
      </c>
      <c r="D9" s="534" t="s">
        <v>14</v>
      </c>
      <c r="E9" s="534"/>
      <c r="F9" s="534"/>
      <c r="G9" s="534"/>
      <c r="H9" s="534" t="s">
        <v>766</v>
      </c>
      <c r="I9" s="534" t="s">
        <v>15</v>
      </c>
      <c r="J9" s="534" t="s">
        <v>16</v>
      </c>
      <c r="K9" s="534" t="s">
        <v>767</v>
      </c>
      <c r="L9" s="534"/>
      <c r="M9" s="534" t="s">
        <v>770</v>
      </c>
      <c r="N9" s="534"/>
      <c r="O9" s="534"/>
      <c r="P9" s="645" t="s">
        <v>772</v>
      </c>
      <c r="Q9" s="534"/>
      <c r="R9" s="534" t="s">
        <v>773</v>
      </c>
      <c r="S9" s="534"/>
      <c r="T9" s="53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</row>
    <row r="10" spans="1:68" x14ac:dyDescent="0.2">
      <c r="A10" s="534"/>
      <c r="B10" s="534"/>
      <c r="C10" s="534"/>
      <c r="D10" s="534"/>
      <c r="E10" s="534"/>
      <c r="F10" s="534"/>
      <c r="G10" s="534"/>
      <c r="H10" s="534"/>
      <c r="I10" s="534"/>
      <c r="J10" s="534"/>
      <c r="K10" s="534"/>
      <c r="L10" s="534"/>
      <c r="M10" s="534"/>
      <c r="N10" s="534"/>
      <c r="O10" s="534"/>
      <c r="P10" s="534"/>
      <c r="Q10" s="534"/>
      <c r="R10" s="534" t="s">
        <v>774</v>
      </c>
      <c r="S10" s="534" t="s">
        <v>775</v>
      </c>
      <c r="T10" s="534"/>
      <c r="U10" s="534"/>
      <c r="V10" s="534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534"/>
      <c r="AQ10" s="534"/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</row>
    <row r="11" spans="1:68" ht="19.5" x14ac:dyDescent="0.2">
      <c r="A11" s="534"/>
      <c r="B11" s="534"/>
      <c r="C11" s="534"/>
      <c r="D11" s="534"/>
      <c r="E11" s="534"/>
      <c r="F11" s="534"/>
      <c r="G11" s="534"/>
      <c r="H11" s="534"/>
      <c r="I11" s="534"/>
      <c r="J11" s="534"/>
      <c r="K11" s="51" t="s">
        <v>768</v>
      </c>
      <c r="L11" s="51" t="s">
        <v>769</v>
      </c>
      <c r="M11" s="51" t="s">
        <v>45</v>
      </c>
      <c r="N11" s="51" t="s">
        <v>46</v>
      </c>
      <c r="O11" s="52" t="s">
        <v>771</v>
      </c>
      <c r="P11" s="52" t="s">
        <v>768</v>
      </c>
      <c r="Q11" s="51" t="s">
        <v>769</v>
      </c>
      <c r="R11" s="534"/>
      <c r="S11" s="51" t="s">
        <v>10</v>
      </c>
      <c r="T11" s="51" t="s">
        <v>776</v>
      </c>
      <c r="U11" s="51" t="s">
        <v>777</v>
      </c>
      <c r="V11" s="51" t="s">
        <v>778</v>
      </c>
      <c r="W11" s="51" t="s">
        <v>779</v>
      </c>
      <c r="X11" s="51" t="s">
        <v>780</v>
      </c>
      <c r="Y11" s="51" t="s">
        <v>781</v>
      </c>
      <c r="Z11" s="51" t="s">
        <v>782</v>
      </c>
      <c r="AA11" s="51" t="s">
        <v>783</v>
      </c>
      <c r="AB11" s="51" t="s">
        <v>784</v>
      </c>
      <c r="AC11" s="51" t="s">
        <v>785</v>
      </c>
      <c r="AD11" s="51" t="s">
        <v>786</v>
      </c>
      <c r="AE11" s="51" t="s">
        <v>787</v>
      </c>
      <c r="AF11" s="51" t="s">
        <v>788</v>
      </c>
      <c r="AG11" s="51" t="s">
        <v>789</v>
      </c>
      <c r="AH11" s="51" t="s">
        <v>790</v>
      </c>
      <c r="AI11" s="51" t="s">
        <v>791</v>
      </c>
      <c r="AJ11" s="51" t="s">
        <v>792</v>
      </c>
      <c r="AK11" s="51" t="s">
        <v>793</v>
      </c>
      <c r="AL11" s="51" t="s">
        <v>794</v>
      </c>
      <c r="AM11" s="51" t="s">
        <v>795</v>
      </c>
      <c r="AN11" s="51" t="s">
        <v>796</v>
      </c>
      <c r="AO11" s="51" t="s">
        <v>797</v>
      </c>
      <c r="AP11" s="51" t="s">
        <v>798</v>
      </c>
      <c r="AQ11" s="51" t="s">
        <v>799</v>
      </c>
      <c r="AR11" s="51" t="s">
        <v>800</v>
      </c>
      <c r="AS11" s="51" t="s">
        <v>801</v>
      </c>
      <c r="AT11" s="51" t="s">
        <v>802</v>
      </c>
      <c r="AU11" s="51" t="s">
        <v>803</v>
      </c>
      <c r="AV11" s="51" t="s">
        <v>804</v>
      </c>
      <c r="AW11" s="51" t="s">
        <v>805</v>
      </c>
      <c r="AX11" s="51" t="s">
        <v>806</v>
      </c>
      <c r="AY11" s="51" t="s">
        <v>807</v>
      </c>
      <c r="AZ11" s="51" t="s">
        <v>808</v>
      </c>
      <c r="BA11" s="51" t="s">
        <v>809</v>
      </c>
      <c r="BB11" s="51" t="s">
        <v>810</v>
      </c>
      <c r="BC11" s="51" t="s">
        <v>811</v>
      </c>
      <c r="BD11" s="51" t="s">
        <v>812</v>
      </c>
      <c r="BE11" s="51" t="s">
        <v>813</v>
      </c>
      <c r="BF11" s="51" t="s">
        <v>814</v>
      </c>
      <c r="BG11" s="51" t="s">
        <v>815</v>
      </c>
      <c r="BH11" s="51" t="s">
        <v>816</v>
      </c>
      <c r="BI11" s="51" t="s">
        <v>817</v>
      </c>
      <c r="BJ11" s="51" t="s">
        <v>818</v>
      </c>
      <c r="BK11" s="51" t="s">
        <v>819</v>
      </c>
      <c r="BL11" s="51" t="s">
        <v>820</v>
      </c>
      <c r="BM11" s="51" t="s">
        <v>821</v>
      </c>
      <c r="BN11" s="51" t="s">
        <v>822</v>
      </c>
      <c r="BO11" s="51" t="s">
        <v>823</v>
      </c>
    </row>
    <row r="12" spans="1:68" ht="12.75" x14ac:dyDescent="0.2">
      <c r="G12" s="1" t="s">
        <v>824</v>
      </c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>
        <v>0.5</v>
      </c>
      <c r="W12" s="79">
        <v>1</v>
      </c>
      <c r="X12" s="79">
        <v>1</v>
      </c>
      <c r="Y12" s="79">
        <v>1</v>
      </c>
      <c r="Z12" s="79">
        <v>0.8</v>
      </c>
      <c r="AA12" s="79"/>
      <c r="AB12" s="79"/>
      <c r="AC12" s="79"/>
      <c r="AD12" s="79"/>
      <c r="AE12" s="79"/>
      <c r="AF12" s="79"/>
      <c r="AG12" s="79"/>
      <c r="AH12" s="79">
        <v>0.5</v>
      </c>
      <c r="AI12" s="79">
        <v>1</v>
      </c>
      <c r="AJ12" s="79">
        <v>1</v>
      </c>
      <c r="AK12" s="79">
        <v>1</v>
      </c>
      <c r="AL12" s="79">
        <v>0.8</v>
      </c>
      <c r="AM12" s="79"/>
      <c r="AN12" s="79"/>
      <c r="AO12" s="79"/>
      <c r="AP12" s="79"/>
      <c r="AQ12" s="79"/>
      <c r="AR12" s="79"/>
      <c r="AS12" s="79"/>
      <c r="AT12" s="79">
        <v>0.5</v>
      </c>
      <c r="AU12" s="79">
        <v>1</v>
      </c>
      <c r="AV12" s="79">
        <v>1</v>
      </c>
      <c r="AW12" s="79">
        <v>1</v>
      </c>
      <c r="AX12" s="79">
        <v>0.8</v>
      </c>
      <c r="AY12" s="79"/>
      <c r="AZ12" s="79"/>
      <c r="BA12" s="79"/>
      <c r="BB12" s="79"/>
      <c r="BC12" s="79"/>
      <c r="BD12" s="79"/>
      <c r="BE12" s="79"/>
      <c r="BF12" s="79">
        <v>0.5</v>
      </c>
      <c r="BG12" s="79">
        <v>1</v>
      </c>
      <c r="BH12" s="79">
        <v>1</v>
      </c>
      <c r="BI12" s="79">
        <v>1</v>
      </c>
      <c r="BJ12" s="79">
        <v>0.8</v>
      </c>
      <c r="BK12" s="79"/>
      <c r="BL12" s="79"/>
      <c r="BM12" s="79"/>
      <c r="BN12" s="79"/>
      <c r="BO12" s="79"/>
    </row>
    <row r="13" spans="1:68" ht="12.75" x14ac:dyDescent="0.2">
      <c r="A13" s="42"/>
      <c r="B13" s="42"/>
      <c r="C13" s="42"/>
      <c r="D13" s="42"/>
      <c r="E13" s="42"/>
      <c r="F13" s="42"/>
      <c r="G13" s="42" t="s">
        <v>825</v>
      </c>
      <c r="H13" s="80"/>
      <c r="I13" s="80"/>
      <c r="J13" s="80"/>
      <c r="K13" s="80"/>
      <c r="L13" s="80"/>
      <c r="M13" s="80">
        <v>1.03320565</v>
      </c>
      <c r="N13" s="80">
        <v>1.0332056499932174</v>
      </c>
      <c r="O13" s="80"/>
      <c r="P13" s="80"/>
      <c r="Q13" s="80"/>
      <c r="R13" s="80"/>
      <c r="S13" s="80">
        <v>1.0082</v>
      </c>
      <c r="T13" s="80">
        <v>1.0164672400000001</v>
      </c>
      <c r="U13" s="80">
        <v>1.0248022699999999</v>
      </c>
      <c r="V13" s="80">
        <v>1.03320565</v>
      </c>
      <c r="W13" s="80">
        <v>1.04167794</v>
      </c>
      <c r="X13" s="80">
        <v>1.04928219</v>
      </c>
      <c r="Y13" s="80">
        <v>1.0569419499999999</v>
      </c>
      <c r="Z13" s="80">
        <v>1.06465762</v>
      </c>
      <c r="AA13" s="80">
        <v>1.0724296200000001</v>
      </c>
      <c r="AB13" s="80">
        <v>1.08025836</v>
      </c>
      <c r="AC13" s="80">
        <v>1.0881442400000001</v>
      </c>
      <c r="AD13" s="80">
        <v>1.0960877</v>
      </c>
      <c r="AE13" s="80">
        <v>1.1040891399999999</v>
      </c>
      <c r="AF13" s="80">
        <v>1.1121489899999999</v>
      </c>
      <c r="AG13" s="80">
        <v>1.12026768</v>
      </c>
      <c r="AH13" s="80">
        <v>1.1284456300000001</v>
      </c>
      <c r="AI13" s="80">
        <v>1.13668328</v>
      </c>
      <c r="AJ13" s="80">
        <v>1.1440717199999999</v>
      </c>
      <c r="AK13" s="80">
        <v>1.1515081899999999</v>
      </c>
      <c r="AL13" s="80">
        <v>1.15899299</v>
      </c>
      <c r="AM13" s="80">
        <v>1.1665264500000001</v>
      </c>
      <c r="AN13" s="80">
        <v>1.17410887</v>
      </c>
      <c r="AO13" s="80">
        <v>1.18174058</v>
      </c>
      <c r="AP13" s="80">
        <v>1.18942189</v>
      </c>
      <c r="AQ13" s="80">
        <v>1.19715313</v>
      </c>
      <c r="AR13" s="80">
        <v>1.2049346299999999</v>
      </c>
      <c r="AS13" s="80">
        <v>1.2127667</v>
      </c>
      <c r="AT13" s="80">
        <v>1.2206496899999999</v>
      </c>
      <c r="AU13" s="80">
        <v>1.22858391</v>
      </c>
      <c r="AV13" s="80">
        <v>1.2365697099999999</v>
      </c>
      <c r="AW13" s="80">
        <v>1.24460741</v>
      </c>
      <c r="AX13" s="80">
        <v>1.25269736</v>
      </c>
      <c r="AY13" s="80">
        <v>1.26083989</v>
      </c>
      <c r="AZ13" s="80">
        <v>1.26903535</v>
      </c>
      <c r="BA13" s="80">
        <v>1.27728408</v>
      </c>
      <c r="BB13" s="80">
        <v>1.2855864299999999</v>
      </c>
      <c r="BC13" s="80">
        <v>1.2939427400000001</v>
      </c>
      <c r="BD13" s="80">
        <v>1.3023533700000001</v>
      </c>
      <c r="BE13" s="80">
        <v>1.31081866</v>
      </c>
      <c r="BF13" s="80">
        <v>1.3193389799999999</v>
      </c>
      <c r="BG13" s="80">
        <v>1.3279146900000001</v>
      </c>
      <c r="BH13" s="80">
        <v>1.3365461300000001</v>
      </c>
      <c r="BI13" s="80">
        <v>1.34523368</v>
      </c>
      <c r="BJ13" s="80">
        <v>1.3539777</v>
      </c>
      <c r="BK13" s="80">
        <v>1.36277856</v>
      </c>
      <c r="BL13" s="80">
        <v>1.3716366200000001</v>
      </c>
      <c r="BM13" s="80">
        <v>1.38055225</v>
      </c>
      <c r="BN13" s="80">
        <v>1.3895258399999999</v>
      </c>
      <c r="BO13" s="80">
        <v>1.3985577600000001</v>
      </c>
    </row>
    <row r="14" spans="1:68" ht="27.95" customHeight="1" x14ac:dyDescent="0.2">
      <c r="A14" s="83"/>
      <c r="B14" s="83"/>
      <c r="C14" s="84" t="s">
        <v>827</v>
      </c>
      <c r="D14" s="535" t="s">
        <v>61</v>
      </c>
      <c r="E14" s="535"/>
      <c r="F14" s="535"/>
      <c r="G14" s="535"/>
      <c r="H14" s="85"/>
      <c r="I14" s="85"/>
      <c r="J14" s="85"/>
      <c r="K14" s="86">
        <v>277589.47000000003</v>
      </c>
      <c r="L14" s="86">
        <v>278478.15000000008</v>
      </c>
      <c r="M14" s="86">
        <v>286806.98999999993</v>
      </c>
      <c r="N14" s="86"/>
      <c r="O14" s="86">
        <v>286806.98999999993</v>
      </c>
      <c r="P14" s="86">
        <v>286806.98999999993</v>
      </c>
      <c r="Q14" s="86">
        <v>287668.65999999997</v>
      </c>
      <c r="R14" s="86">
        <v>330185.64</v>
      </c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>
        <v>241106.2</v>
      </c>
      <c r="AK14" s="86">
        <v>11652.66</v>
      </c>
      <c r="AL14" s="86">
        <v>77426.78</v>
      </c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78"/>
    </row>
    <row r="15" spans="1:68" ht="12.75" x14ac:dyDescent="0.2">
      <c r="A15" s="87"/>
      <c r="B15" s="87"/>
      <c r="C15" s="88" t="s">
        <v>62</v>
      </c>
      <c r="D15" s="539" t="s">
        <v>63</v>
      </c>
      <c r="E15" s="539"/>
      <c r="F15" s="539"/>
      <c r="G15" s="539"/>
      <c r="H15" s="89"/>
      <c r="I15" s="89"/>
      <c r="J15" s="89"/>
      <c r="K15" s="90">
        <v>78096.59</v>
      </c>
      <c r="L15" s="90">
        <v>78477.740000000005</v>
      </c>
      <c r="M15" s="90">
        <v>80689.849999999977</v>
      </c>
      <c r="N15" s="90">
        <v>0</v>
      </c>
      <c r="O15" s="90">
        <v>80689.849999999977</v>
      </c>
      <c r="P15" s="90">
        <v>80689.849999999977</v>
      </c>
      <c r="Q15" s="90">
        <v>81083.66</v>
      </c>
      <c r="R15" s="90">
        <v>92765.510000000009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92765.510000000009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0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78">
        <v>0</v>
      </c>
    </row>
    <row r="16" spans="1:68" s="77" customFormat="1" ht="14.1" customHeight="1" x14ac:dyDescent="0.2">
      <c r="A16" s="91"/>
      <c r="B16" s="92">
        <v>1</v>
      </c>
      <c r="C16" s="540" t="s">
        <v>64</v>
      </c>
      <c r="D16" s="541" t="s">
        <v>65</v>
      </c>
      <c r="E16" s="541"/>
      <c r="F16" s="541"/>
      <c r="G16" s="541"/>
      <c r="H16" s="642" t="s">
        <v>828</v>
      </c>
      <c r="I16" s="643" t="s">
        <v>66</v>
      </c>
      <c r="J16" s="642">
        <v>46.6</v>
      </c>
      <c r="K16" s="93"/>
      <c r="L16" s="93">
        <v>69.260000000000218</v>
      </c>
      <c r="M16" s="93">
        <v>15783.59</v>
      </c>
      <c r="N16" s="93">
        <v>0</v>
      </c>
      <c r="O16" s="93">
        <v>15783.59</v>
      </c>
      <c r="P16" s="93"/>
      <c r="Q16" s="93">
        <v>71.56</v>
      </c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114">
        <v>46.6</v>
      </c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</row>
    <row r="17" spans="1:67" s="77" customFormat="1" ht="14.1" customHeight="1" x14ac:dyDescent="0.2">
      <c r="A17" s="96"/>
      <c r="B17" s="96"/>
      <c r="C17" s="536"/>
      <c r="D17" s="538"/>
      <c r="E17" s="538"/>
      <c r="F17" s="538"/>
      <c r="G17" s="538"/>
      <c r="H17" s="640"/>
      <c r="I17" s="644"/>
      <c r="J17" s="640"/>
      <c r="K17" s="101">
        <v>15783.59</v>
      </c>
      <c r="L17" s="101">
        <v>15852.85</v>
      </c>
      <c r="M17" s="102">
        <v>16307.69</v>
      </c>
      <c r="N17" s="102">
        <v>0</v>
      </c>
      <c r="O17" s="102">
        <v>16307.69</v>
      </c>
      <c r="P17" s="102">
        <v>16307.69</v>
      </c>
      <c r="Q17" s="102">
        <v>16379.25</v>
      </c>
      <c r="R17" s="102">
        <v>18739.04</v>
      </c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>
        <v>18739.04</v>
      </c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1"/>
      <c r="BO17" s="101"/>
    </row>
    <row r="18" spans="1:67" s="77" customFormat="1" ht="14.1" customHeight="1" x14ac:dyDescent="0.2">
      <c r="A18" s="96"/>
      <c r="B18" s="100">
        <v>2</v>
      </c>
      <c r="C18" s="536" t="s">
        <v>68</v>
      </c>
      <c r="D18" s="538" t="s">
        <v>69</v>
      </c>
      <c r="E18" s="538"/>
      <c r="F18" s="538"/>
      <c r="G18" s="538"/>
      <c r="H18" s="640" t="s">
        <v>829</v>
      </c>
      <c r="I18" s="641" t="s">
        <v>70</v>
      </c>
      <c r="J18" s="640">
        <v>25.582999999999998</v>
      </c>
      <c r="K18" s="101"/>
      <c r="L18" s="101">
        <v>14.980000000000018</v>
      </c>
      <c r="M18" s="101">
        <v>2104.65</v>
      </c>
      <c r="N18" s="101">
        <v>0</v>
      </c>
      <c r="O18" s="101">
        <v>2104.65</v>
      </c>
      <c r="P18" s="101"/>
      <c r="Q18" s="101">
        <v>15.48</v>
      </c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13">
        <v>25.582999999999998</v>
      </c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</row>
    <row r="19" spans="1:67" s="77" customFormat="1" ht="14.1" customHeight="1" x14ac:dyDescent="0.2">
      <c r="A19" s="96"/>
      <c r="B19" s="96"/>
      <c r="C19" s="536"/>
      <c r="D19" s="538"/>
      <c r="E19" s="538"/>
      <c r="F19" s="538"/>
      <c r="G19" s="538"/>
      <c r="H19" s="640"/>
      <c r="I19" s="641"/>
      <c r="J19" s="640"/>
      <c r="K19" s="101">
        <v>2104.65</v>
      </c>
      <c r="L19" s="101">
        <v>2119.63</v>
      </c>
      <c r="M19" s="102">
        <v>2174.54</v>
      </c>
      <c r="N19" s="102">
        <v>0</v>
      </c>
      <c r="O19" s="102">
        <v>2174.54</v>
      </c>
      <c r="P19" s="102">
        <v>2174.54</v>
      </c>
      <c r="Q19" s="102">
        <v>2190.02</v>
      </c>
      <c r="R19" s="102">
        <v>2505.54</v>
      </c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>
        <v>2505.54</v>
      </c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1"/>
      <c r="BO19" s="101"/>
    </row>
    <row r="20" spans="1:67" s="77" customFormat="1" ht="14.1" customHeight="1" x14ac:dyDescent="0.2">
      <c r="A20" s="96"/>
      <c r="B20" s="100">
        <v>3</v>
      </c>
      <c r="C20" s="536" t="s">
        <v>72</v>
      </c>
      <c r="D20" s="536" t="s">
        <v>73</v>
      </c>
      <c r="E20" s="536"/>
      <c r="F20" s="536"/>
      <c r="G20" s="536"/>
      <c r="H20" s="640" t="s">
        <v>830</v>
      </c>
      <c r="I20" s="641" t="s">
        <v>74</v>
      </c>
      <c r="J20" s="640">
        <v>95.4</v>
      </c>
      <c r="K20" s="101"/>
      <c r="L20" s="101">
        <v>44.5</v>
      </c>
      <c r="M20" s="101">
        <v>23244.1</v>
      </c>
      <c r="N20" s="101">
        <v>0</v>
      </c>
      <c r="O20" s="101">
        <v>23244.1</v>
      </c>
      <c r="P20" s="101"/>
      <c r="Q20" s="101">
        <v>45.98</v>
      </c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13">
        <v>95.4</v>
      </c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</row>
    <row r="21" spans="1:67" s="77" customFormat="1" ht="14.1" customHeight="1" x14ac:dyDescent="0.2">
      <c r="A21" s="96"/>
      <c r="B21" s="96"/>
      <c r="C21" s="536"/>
      <c r="D21" s="536"/>
      <c r="E21" s="536"/>
      <c r="F21" s="536"/>
      <c r="G21" s="536"/>
      <c r="H21" s="640"/>
      <c r="I21" s="641"/>
      <c r="J21" s="640"/>
      <c r="K21" s="101">
        <v>23244.1</v>
      </c>
      <c r="L21" s="101">
        <v>23288.6</v>
      </c>
      <c r="M21" s="102">
        <v>24015.94</v>
      </c>
      <c r="N21" s="102">
        <v>0</v>
      </c>
      <c r="O21" s="102">
        <v>24015.94</v>
      </c>
      <c r="P21" s="102">
        <v>24015.94</v>
      </c>
      <c r="Q21" s="102">
        <v>24061.919999999998</v>
      </c>
      <c r="R21" s="102">
        <v>27528.560000000001</v>
      </c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>
        <v>27528.560000000001</v>
      </c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1"/>
      <c r="BO21" s="101"/>
    </row>
    <row r="22" spans="1:67" s="77" customFormat="1" ht="14.1" customHeight="1" x14ac:dyDescent="0.2">
      <c r="A22" s="96"/>
      <c r="B22" s="100">
        <v>4</v>
      </c>
      <c r="C22" s="536" t="s">
        <v>76</v>
      </c>
      <c r="D22" s="538" t="s">
        <v>77</v>
      </c>
      <c r="E22" s="538"/>
      <c r="F22" s="538"/>
      <c r="G22" s="538"/>
      <c r="H22" s="640" t="s">
        <v>831</v>
      </c>
      <c r="I22" s="641" t="s">
        <v>78</v>
      </c>
      <c r="J22" s="640">
        <v>18</v>
      </c>
      <c r="K22" s="101"/>
      <c r="L22" s="101">
        <v>2.9800000000000182</v>
      </c>
      <c r="M22" s="101">
        <v>1252.44</v>
      </c>
      <c r="N22" s="101">
        <v>0</v>
      </c>
      <c r="O22" s="101">
        <v>1252.44</v>
      </c>
      <c r="P22" s="101"/>
      <c r="Q22" s="101">
        <v>3.08</v>
      </c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13">
        <v>18</v>
      </c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</row>
    <row r="23" spans="1:67" s="77" customFormat="1" ht="14.1" customHeight="1" x14ac:dyDescent="0.2">
      <c r="A23" s="96"/>
      <c r="B23" s="96"/>
      <c r="C23" s="536"/>
      <c r="D23" s="538"/>
      <c r="E23" s="538"/>
      <c r="F23" s="538"/>
      <c r="G23" s="538"/>
      <c r="H23" s="640"/>
      <c r="I23" s="641"/>
      <c r="J23" s="640"/>
      <c r="K23" s="101">
        <v>1252.44</v>
      </c>
      <c r="L23" s="101">
        <v>1255.42</v>
      </c>
      <c r="M23" s="102">
        <v>1294.03</v>
      </c>
      <c r="N23" s="102">
        <v>0</v>
      </c>
      <c r="O23" s="102">
        <v>1294.03</v>
      </c>
      <c r="P23" s="102">
        <v>1294.03</v>
      </c>
      <c r="Q23" s="102">
        <v>1297.1099999999999</v>
      </c>
      <c r="R23" s="102">
        <v>1483.98</v>
      </c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>
        <v>1483.98</v>
      </c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1"/>
      <c r="BO23" s="101"/>
    </row>
    <row r="24" spans="1:67" s="77" customFormat="1" ht="14.1" customHeight="1" x14ac:dyDescent="0.2">
      <c r="A24" s="96"/>
      <c r="B24" s="100">
        <v>5</v>
      </c>
      <c r="C24" s="536" t="s">
        <v>80</v>
      </c>
      <c r="D24" s="538" t="s">
        <v>81</v>
      </c>
      <c r="E24" s="538"/>
      <c r="F24" s="538"/>
      <c r="G24" s="538"/>
      <c r="H24" s="640" t="s">
        <v>832</v>
      </c>
      <c r="I24" s="641" t="s">
        <v>82</v>
      </c>
      <c r="J24" s="640">
        <v>142.19999999999999</v>
      </c>
      <c r="K24" s="101"/>
      <c r="L24" s="101">
        <v>123.53000000000065</v>
      </c>
      <c r="M24" s="101">
        <v>14437.81</v>
      </c>
      <c r="N24" s="101">
        <v>0</v>
      </c>
      <c r="O24" s="101">
        <v>14437.81</v>
      </c>
      <c r="P24" s="101"/>
      <c r="Q24" s="101">
        <v>127.63</v>
      </c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13">
        <v>142.19999999999999</v>
      </c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</row>
    <row r="25" spans="1:67" s="77" customFormat="1" ht="14.1" customHeight="1" x14ac:dyDescent="0.2">
      <c r="A25" s="96"/>
      <c r="B25" s="96"/>
      <c r="C25" s="536"/>
      <c r="D25" s="538"/>
      <c r="E25" s="538"/>
      <c r="F25" s="538"/>
      <c r="G25" s="538"/>
      <c r="H25" s="640"/>
      <c r="I25" s="641"/>
      <c r="J25" s="640"/>
      <c r="K25" s="101">
        <v>14437.81</v>
      </c>
      <c r="L25" s="101">
        <v>14561.34</v>
      </c>
      <c r="M25" s="102">
        <v>14917.23</v>
      </c>
      <c r="N25" s="102">
        <v>0</v>
      </c>
      <c r="O25" s="102">
        <v>14917.23</v>
      </c>
      <c r="P25" s="102">
        <v>14917.23</v>
      </c>
      <c r="Q25" s="102">
        <v>15044.859999999999</v>
      </c>
      <c r="R25" s="102">
        <v>17212.400000000001</v>
      </c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>
        <v>17212.400000000001</v>
      </c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1"/>
      <c r="BO25" s="101"/>
    </row>
    <row r="26" spans="1:67" s="77" customFormat="1" ht="14.1" customHeight="1" x14ac:dyDescent="0.2">
      <c r="A26" s="96"/>
      <c r="B26" s="100">
        <v>6</v>
      </c>
      <c r="C26" s="538" t="s">
        <v>84</v>
      </c>
      <c r="D26" s="538" t="s">
        <v>85</v>
      </c>
      <c r="E26" s="538"/>
      <c r="F26" s="538"/>
      <c r="G26" s="538"/>
      <c r="H26" s="640" t="s">
        <v>833</v>
      </c>
      <c r="I26" s="641" t="s">
        <v>86</v>
      </c>
      <c r="J26" s="640">
        <v>7.32</v>
      </c>
      <c r="K26" s="101"/>
      <c r="L26" s="101">
        <v>2.7600000000002183</v>
      </c>
      <c r="M26" s="101">
        <v>2571.89</v>
      </c>
      <c r="N26" s="101">
        <v>0</v>
      </c>
      <c r="O26" s="101">
        <v>2571.89</v>
      </c>
      <c r="P26" s="101"/>
      <c r="Q26" s="101">
        <v>2.85</v>
      </c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13">
        <v>7.32</v>
      </c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</row>
    <row r="27" spans="1:67" s="77" customFormat="1" ht="14.1" customHeight="1" x14ac:dyDescent="0.2">
      <c r="A27" s="96"/>
      <c r="B27" s="96"/>
      <c r="C27" s="538"/>
      <c r="D27" s="538"/>
      <c r="E27" s="538"/>
      <c r="F27" s="538"/>
      <c r="G27" s="538"/>
      <c r="H27" s="640"/>
      <c r="I27" s="641"/>
      <c r="J27" s="640"/>
      <c r="K27" s="101">
        <v>2571.89</v>
      </c>
      <c r="L27" s="101">
        <v>2574.65</v>
      </c>
      <c r="M27" s="102">
        <v>2657.29</v>
      </c>
      <c r="N27" s="102">
        <v>0</v>
      </c>
      <c r="O27" s="102">
        <v>2657.29</v>
      </c>
      <c r="P27" s="102">
        <v>2657.29</v>
      </c>
      <c r="Q27" s="102">
        <v>2660.14</v>
      </c>
      <c r="R27" s="102">
        <v>3043.39</v>
      </c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>
        <v>3043.39</v>
      </c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1"/>
      <c r="BO27" s="101"/>
    </row>
    <row r="28" spans="1:67" s="77" customFormat="1" ht="14.1" customHeight="1" x14ac:dyDescent="0.2">
      <c r="A28" s="96"/>
      <c r="B28" s="100">
        <v>7</v>
      </c>
      <c r="C28" s="536" t="s">
        <v>88</v>
      </c>
      <c r="D28" s="538" t="s">
        <v>89</v>
      </c>
      <c r="E28" s="538"/>
      <c r="F28" s="538"/>
      <c r="G28" s="538"/>
      <c r="H28" s="640" t="s">
        <v>834</v>
      </c>
      <c r="I28" s="641" t="s">
        <v>82</v>
      </c>
      <c r="J28" s="640">
        <v>171.83</v>
      </c>
      <c r="K28" s="101"/>
      <c r="L28" s="101">
        <v>72.049999999999272</v>
      </c>
      <c r="M28" s="101">
        <v>9011.34</v>
      </c>
      <c r="N28" s="101">
        <v>0</v>
      </c>
      <c r="O28" s="101">
        <v>9011.34</v>
      </c>
      <c r="P28" s="101"/>
      <c r="Q28" s="101">
        <v>74.44</v>
      </c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13">
        <v>171.83</v>
      </c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</row>
    <row r="29" spans="1:67" s="77" customFormat="1" ht="14.1" customHeight="1" x14ac:dyDescent="0.2">
      <c r="A29" s="96"/>
      <c r="B29" s="96"/>
      <c r="C29" s="536"/>
      <c r="D29" s="538"/>
      <c r="E29" s="538"/>
      <c r="F29" s="538"/>
      <c r="G29" s="538"/>
      <c r="H29" s="640"/>
      <c r="I29" s="641"/>
      <c r="J29" s="640"/>
      <c r="K29" s="101">
        <v>9011.34</v>
      </c>
      <c r="L29" s="101">
        <v>9083.39</v>
      </c>
      <c r="M29" s="102">
        <v>9310.57</v>
      </c>
      <c r="N29" s="102">
        <v>0</v>
      </c>
      <c r="O29" s="102">
        <v>9310.57</v>
      </c>
      <c r="P29" s="102">
        <v>9310.57</v>
      </c>
      <c r="Q29" s="102">
        <v>9385.01</v>
      </c>
      <c r="R29" s="102">
        <v>10737.12</v>
      </c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>
        <v>10737.12</v>
      </c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1"/>
      <c r="BO29" s="101"/>
    </row>
    <row r="30" spans="1:67" s="77" customFormat="1" ht="14.1" customHeight="1" x14ac:dyDescent="0.2">
      <c r="A30" s="96"/>
      <c r="B30" s="100">
        <v>8</v>
      </c>
      <c r="C30" s="536" t="s">
        <v>91</v>
      </c>
      <c r="D30" s="538" t="s">
        <v>92</v>
      </c>
      <c r="E30" s="538"/>
      <c r="F30" s="538"/>
      <c r="G30" s="538"/>
      <c r="H30" s="640" t="s">
        <v>835</v>
      </c>
      <c r="I30" s="641" t="s">
        <v>82</v>
      </c>
      <c r="J30" s="640">
        <v>68.34</v>
      </c>
      <c r="K30" s="101"/>
      <c r="L30" s="101">
        <v>49.3799999999992</v>
      </c>
      <c r="M30" s="101">
        <v>9274.6</v>
      </c>
      <c r="N30" s="101">
        <v>0</v>
      </c>
      <c r="O30" s="101">
        <v>9274.6</v>
      </c>
      <c r="P30" s="101"/>
      <c r="Q30" s="101">
        <v>51.02</v>
      </c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13">
        <v>68.34</v>
      </c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</row>
    <row r="31" spans="1:67" s="77" customFormat="1" ht="14.1" customHeight="1" x14ac:dyDescent="0.2">
      <c r="A31" s="96"/>
      <c r="B31" s="96"/>
      <c r="C31" s="536"/>
      <c r="D31" s="538"/>
      <c r="E31" s="538"/>
      <c r="F31" s="538"/>
      <c r="G31" s="538"/>
      <c r="H31" s="640"/>
      <c r="I31" s="641"/>
      <c r="J31" s="640"/>
      <c r="K31" s="101">
        <v>9274.6</v>
      </c>
      <c r="L31" s="101">
        <v>9323.98</v>
      </c>
      <c r="M31" s="102">
        <v>9582.57</v>
      </c>
      <c r="N31" s="102">
        <v>0</v>
      </c>
      <c r="O31" s="102">
        <v>9582.57</v>
      </c>
      <c r="P31" s="102">
        <v>9582.57</v>
      </c>
      <c r="Q31" s="102">
        <v>9633.59</v>
      </c>
      <c r="R31" s="102">
        <v>11021.52</v>
      </c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>
        <v>11021.52</v>
      </c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1"/>
      <c r="BO31" s="101"/>
    </row>
    <row r="32" spans="1:67" s="77" customFormat="1" ht="14.1" customHeight="1" x14ac:dyDescent="0.2">
      <c r="A32" s="96"/>
      <c r="B32" s="100">
        <v>9</v>
      </c>
      <c r="C32" s="536" t="s">
        <v>94</v>
      </c>
      <c r="D32" s="536" t="s">
        <v>95</v>
      </c>
      <c r="E32" s="536"/>
      <c r="F32" s="536"/>
      <c r="G32" s="536"/>
      <c r="H32" s="640" t="s">
        <v>836</v>
      </c>
      <c r="I32" s="641" t="s">
        <v>74</v>
      </c>
      <c r="J32" s="640">
        <v>2.6</v>
      </c>
      <c r="K32" s="101"/>
      <c r="L32" s="101">
        <v>0.55999999999997385</v>
      </c>
      <c r="M32" s="101">
        <v>230.36</v>
      </c>
      <c r="N32" s="101">
        <v>0</v>
      </c>
      <c r="O32" s="101">
        <v>230.36</v>
      </c>
      <c r="P32" s="101"/>
      <c r="Q32" s="101">
        <v>0.57999999999999996</v>
      </c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13">
        <v>2.6</v>
      </c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</row>
    <row r="33" spans="1:68" s="77" customFormat="1" ht="14.1" customHeight="1" x14ac:dyDescent="0.2">
      <c r="A33" s="96"/>
      <c r="B33" s="96"/>
      <c r="C33" s="536"/>
      <c r="D33" s="536"/>
      <c r="E33" s="536"/>
      <c r="F33" s="536"/>
      <c r="G33" s="536"/>
      <c r="H33" s="640"/>
      <c r="I33" s="641"/>
      <c r="J33" s="640"/>
      <c r="K33" s="101">
        <v>230.36</v>
      </c>
      <c r="L33" s="101">
        <v>230.92</v>
      </c>
      <c r="M33" s="102">
        <v>238.01</v>
      </c>
      <c r="N33" s="102">
        <v>0</v>
      </c>
      <c r="O33" s="102">
        <v>238.01</v>
      </c>
      <c r="P33" s="102">
        <v>238.01</v>
      </c>
      <c r="Q33" s="102">
        <v>238.59</v>
      </c>
      <c r="R33" s="102">
        <v>272.95999999999998</v>
      </c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>
        <v>272.95999999999998</v>
      </c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1"/>
      <c r="BO33" s="101"/>
    </row>
    <row r="34" spans="1:68" s="77" customFormat="1" ht="14.1" customHeight="1" x14ac:dyDescent="0.2">
      <c r="A34" s="96"/>
      <c r="B34" s="100">
        <v>10</v>
      </c>
      <c r="C34" s="536" t="s">
        <v>91</v>
      </c>
      <c r="D34" s="538" t="s">
        <v>92</v>
      </c>
      <c r="E34" s="538"/>
      <c r="F34" s="538"/>
      <c r="G34" s="538"/>
      <c r="H34" s="640" t="s">
        <v>837</v>
      </c>
      <c r="I34" s="641" t="s">
        <v>82</v>
      </c>
      <c r="J34" s="640">
        <v>3.34</v>
      </c>
      <c r="K34" s="101"/>
      <c r="L34" s="101">
        <v>1.1500000000000057</v>
      </c>
      <c r="M34" s="101">
        <v>185.81</v>
      </c>
      <c r="N34" s="101">
        <v>0</v>
      </c>
      <c r="O34" s="101">
        <v>185.81</v>
      </c>
      <c r="P34" s="101"/>
      <c r="Q34" s="101">
        <v>1.19</v>
      </c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13">
        <v>3.34</v>
      </c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</row>
    <row r="35" spans="1:68" s="77" customFormat="1" ht="14.1" customHeight="1" x14ac:dyDescent="0.2">
      <c r="A35" s="96"/>
      <c r="B35" s="96"/>
      <c r="C35" s="536"/>
      <c r="D35" s="538"/>
      <c r="E35" s="538"/>
      <c r="F35" s="538"/>
      <c r="G35" s="538"/>
      <c r="H35" s="640"/>
      <c r="I35" s="641"/>
      <c r="J35" s="640"/>
      <c r="K35" s="101">
        <v>185.81</v>
      </c>
      <c r="L35" s="101">
        <v>186.96</v>
      </c>
      <c r="M35" s="102">
        <v>191.98</v>
      </c>
      <c r="N35" s="102">
        <v>0</v>
      </c>
      <c r="O35" s="102">
        <v>191.98</v>
      </c>
      <c r="P35" s="102">
        <v>191.98</v>
      </c>
      <c r="Q35" s="102">
        <v>193.17</v>
      </c>
      <c r="R35" s="102">
        <v>221</v>
      </c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>
        <v>221</v>
      </c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1"/>
      <c r="BO35" s="101"/>
    </row>
    <row r="36" spans="1:68" ht="12.75" x14ac:dyDescent="0.2">
      <c r="A36" s="87"/>
      <c r="B36" s="87"/>
      <c r="C36" s="88" t="s">
        <v>98</v>
      </c>
      <c r="D36" s="539" t="s">
        <v>99</v>
      </c>
      <c r="E36" s="539"/>
      <c r="F36" s="539"/>
      <c r="G36" s="539"/>
      <c r="H36" s="89"/>
      <c r="I36" s="89"/>
      <c r="J36" s="89"/>
      <c r="K36" s="90">
        <v>5792.1200000000008</v>
      </c>
      <c r="L36" s="90">
        <v>5826.27</v>
      </c>
      <c r="M36" s="90">
        <v>5984.4499999999989</v>
      </c>
      <c r="N36" s="90">
        <v>0</v>
      </c>
      <c r="O36" s="90">
        <v>5984.4499999999989</v>
      </c>
      <c r="P36" s="90">
        <v>5984.4499999999989</v>
      </c>
      <c r="Q36" s="90">
        <v>6019.72</v>
      </c>
      <c r="R36" s="90">
        <v>6931.7500000000009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6931.7500000000009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0</v>
      </c>
      <c r="AW36" s="90">
        <v>0</v>
      </c>
      <c r="AX36" s="90">
        <v>0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90">
        <v>0</v>
      </c>
      <c r="BG36" s="90">
        <v>0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78">
        <v>0</v>
      </c>
    </row>
    <row r="37" spans="1:68" s="77" customFormat="1" ht="14.1" customHeight="1" x14ac:dyDescent="0.2">
      <c r="A37" s="91"/>
      <c r="B37" s="92">
        <v>11</v>
      </c>
      <c r="C37" s="540" t="s">
        <v>100</v>
      </c>
      <c r="D37" s="541" t="s">
        <v>101</v>
      </c>
      <c r="E37" s="541"/>
      <c r="F37" s="541"/>
      <c r="G37" s="541"/>
      <c r="H37" s="642" t="s">
        <v>839</v>
      </c>
      <c r="I37" s="646" t="s">
        <v>102</v>
      </c>
      <c r="J37" s="642">
        <v>1</v>
      </c>
      <c r="K37" s="93"/>
      <c r="L37" s="93">
        <v>0.18999999999999773</v>
      </c>
      <c r="M37" s="93">
        <v>170.3</v>
      </c>
      <c r="N37" s="93">
        <v>0</v>
      </c>
      <c r="O37" s="93">
        <v>170.3</v>
      </c>
      <c r="P37" s="93"/>
      <c r="Q37" s="93">
        <v>0.2</v>
      </c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114">
        <v>1</v>
      </c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</row>
    <row r="38" spans="1:68" s="77" customFormat="1" ht="14.1" customHeight="1" x14ac:dyDescent="0.2">
      <c r="A38" s="96"/>
      <c r="B38" s="96"/>
      <c r="C38" s="536"/>
      <c r="D38" s="538"/>
      <c r="E38" s="538"/>
      <c r="F38" s="538"/>
      <c r="G38" s="538"/>
      <c r="H38" s="640"/>
      <c r="I38" s="641"/>
      <c r="J38" s="640"/>
      <c r="K38" s="101">
        <v>170.3</v>
      </c>
      <c r="L38" s="101">
        <v>170.49</v>
      </c>
      <c r="M38" s="102">
        <v>175.95</v>
      </c>
      <c r="N38" s="102">
        <v>0</v>
      </c>
      <c r="O38" s="102">
        <v>175.95</v>
      </c>
      <c r="P38" s="102">
        <v>175.95</v>
      </c>
      <c r="Q38" s="102">
        <v>176.14999999999998</v>
      </c>
      <c r="R38" s="102">
        <v>202.84</v>
      </c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>
        <v>202.84</v>
      </c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1"/>
      <c r="BO38" s="101"/>
    </row>
    <row r="39" spans="1:68" s="77" customFormat="1" ht="14.1" customHeight="1" x14ac:dyDescent="0.2">
      <c r="A39" s="96"/>
      <c r="B39" s="100">
        <v>12</v>
      </c>
      <c r="C39" s="538" t="s">
        <v>104</v>
      </c>
      <c r="D39" s="538" t="s">
        <v>105</v>
      </c>
      <c r="E39" s="538"/>
      <c r="F39" s="538"/>
      <c r="G39" s="538"/>
      <c r="H39" s="640" t="s">
        <v>840</v>
      </c>
      <c r="I39" s="641" t="s">
        <v>78</v>
      </c>
      <c r="J39" s="640">
        <v>15</v>
      </c>
      <c r="K39" s="101"/>
      <c r="L39" s="101">
        <v>6.1299999999998818</v>
      </c>
      <c r="M39" s="101">
        <v>1982.96</v>
      </c>
      <c r="N39" s="101">
        <v>0</v>
      </c>
      <c r="O39" s="101">
        <v>1982.96</v>
      </c>
      <c r="P39" s="101"/>
      <c r="Q39" s="101">
        <v>6.33</v>
      </c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13">
        <v>15</v>
      </c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</row>
    <row r="40" spans="1:68" s="77" customFormat="1" ht="14.1" customHeight="1" x14ac:dyDescent="0.2">
      <c r="A40" s="96"/>
      <c r="B40" s="96"/>
      <c r="C40" s="538"/>
      <c r="D40" s="538"/>
      <c r="E40" s="538"/>
      <c r="F40" s="538"/>
      <c r="G40" s="538"/>
      <c r="H40" s="640"/>
      <c r="I40" s="641"/>
      <c r="J40" s="640"/>
      <c r="K40" s="101">
        <v>1982.96</v>
      </c>
      <c r="L40" s="101">
        <v>1989.09</v>
      </c>
      <c r="M40" s="102">
        <v>2048.81</v>
      </c>
      <c r="N40" s="102">
        <v>0</v>
      </c>
      <c r="O40" s="102">
        <v>2048.81</v>
      </c>
      <c r="P40" s="102">
        <v>2048.81</v>
      </c>
      <c r="Q40" s="102">
        <v>2055.14</v>
      </c>
      <c r="R40" s="102">
        <v>2366.5100000000002</v>
      </c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>
        <v>2366.5100000000002</v>
      </c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1"/>
      <c r="BO40" s="101"/>
    </row>
    <row r="41" spans="1:68" s="77" customFormat="1" ht="14.1" customHeight="1" x14ac:dyDescent="0.2">
      <c r="A41" s="96"/>
      <c r="B41" s="100">
        <v>13</v>
      </c>
      <c r="C41" s="536" t="s">
        <v>107</v>
      </c>
      <c r="D41" s="538" t="s">
        <v>108</v>
      </c>
      <c r="E41" s="538"/>
      <c r="F41" s="538"/>
      <c r="G41" s="538"/>
      <c r="H41" s="640" t="s">
        <v>841</v>
      </c>
      <c r="I41" s="641" t="s">
        <v>78</v>
      </c>
      <c r="J41" s="640">
        <v>22</v>
      </c>
      <c r="K41" s="101"/>
      <c r="L41" s="101">
        <v>1.8499999999999943</v>
      </c>
      <c r="M41" s="101">
        <v>239.62</v>
      </c>
      <c r="N41" s="101">
        <v>0</v>
      </c>
      <c r="O41" s="101">
        <v>239.62</v>
      </c>
      <c r="P41" s="101"/>
      <c r="Q41" s="101">
        <v>1.91</v>
      </c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13">
        <v>22</v>
      </c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</row>
    <row r="42" spans="1:68" s="77" customFormat="1" ht="14.1" customHeight="1" x14ac:dyDescent="0.2">
      <c r="A42" s="96"/>
      <c r="B42" s="96"/>
      <c r="C42" s="536"/>
      <c r="D42" s="538"/>
      <c r="E42" s="538"/>
      <c r="F42" s="538"/>
      <c r="G42" s="538"/>
      <c r="H42" s="640"/>
      <c r="I42" s="641"/>
      <c r="J42" s="640"/>
      <c r="K42" s="101">
        <v>239.62</v>
      </c>
      <c r="L42" s="101">
        <v>241.47</v>
      </c>
      <c r="M42" s="102">
        <v>247.58</v>
      </c>
      <c r="N42" s="102">
        <v>0</v>
      </c>
      <c r="O42" s="102">
        <v>247.58</v>
      </c>
      <c r="P42" s="102">
        <v>247.58</v>
      </c>
      <c r="Q42" s="102">
        <v>249.49</v>
      </c>
      <c r="R42" s="102">
        <v>287.29000000000002</v>
      </c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>
        <v>287.29000000000002</v>
      </c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1"/>
      <c r="BO42" s="101"/>
    </row>
    <row r="43" spans="1:68" s="77" customFormat="1" ht="14.1" customHeight="1" x14ac:dyDescent="0.2">
      <c r="A43" s="96"/>
      <c r="B43" s="100">
        <v>14</v>
      </c>
      <c r="C43" s="538" t="s">
        <v>110</v>
      </c>
      <c r="D43" s="538" t="s">
        <v>111</v>
      </c>
      <c r="E43" s="538"/>
      <c r="F43" s="538"/>
      <c r="G43" s="538"/>
      <c r="H43" s="640" t="s">
        <v>842</v>
      </c>
      <c r="I43" s="641" t="s">
        <v>112</v>
      </c>
      <c r="J43" s="640">
        <v>1</v>
      </c>
      <c r="K43" s="101"/>
      <c r="L43" s="101">
        <v>1.0200000000000387</v>
      </c>
      <c r="M43" s="101">
        <v>280.95999999999998</v>
      </c>
      <c r="N43" s="101">
        <v>0</v>
      </c>
      <c r="O43" s="101">
        <v>280.95999999999998</v>
      </c>
      <c r="P43" s="101"/>
      <c r="Q43" s="101">
        <v>1.05</v>
      </c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13">
        <v>1</v>
      </c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</row>
    <row r="44" spans="1:68" s="77" customFormat="1" ht="14.1" customHeight="1" x14ac:dyDescent="0.2">
      <c r="A44" s="96"/>
      <c r="B44" s="96"/>
      <c r="C44" s="538"/>
      <c r="D44" s="538"/>
      <c r="E44" s="538"/>
      <c r="F44" s="538"/>
      <c r="G44" s="538"/>
      <c r="H44" s="640"/>
      <c r="I44" s="641"/>
      <c r="J44" s="640"/>
      <c r="K44" s="101">
        <v>280.95999999999998</v>
      </c>
      <c r="L44" s="101">
        <v>281.98</v>
      </c>
      <c r="M44" s="102">
        <v>290.29000000000002</v>
      </c>
      <c r="N44" s="102">
        <v>0</v>
      </c>
      <c r="O44" s="102">
        <v>290.29000000000002</v>
      </c>
      <c r="P44" s="102">
        <v>290.29000000000002</v>
      </c>
      <c r="Q44" s="102">
        <v>291.34000000000003</v>
      </c>
      <c r="R44" s="102">
        <v>335.48</v>
      </c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>
        <v>335.48</v>
      </c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1"/>
      <c r="BO44" s="101"/>
    </row>
    <row r="45" spans="1:68" s="77" customFormat="1" ht="14.1" customHeight="1" x14ac:dyDescent="0.2">
      <c r="A45" s="96"/>
      <c r="B45" s="100">
        <v>15</v>
      </c>
      <c r="C45" s="538" t="s">
        <v>113</v>
      </c>
      <c r="D45" s="538" t="s">
        <v>114</v>
      </c>
      <c r="E45" s="538"/>
      <c r="F45" s="538"/>
      <c r="G45" s="538"/>
      <c r="H45" s="641" t="s">
        <v>843</v>
      </c>
      <c r="I45" s="641" t="s">
        <v>112</v>
      </c>
      <c r="J45" s="640">
        <v>1</v>
      </c>
      <c r="K45" s="101"/>
      <c r="L45" s="101">
        <v>0.53999999999999204</v>
      </c>
      <c r="M45" s="101">
        <v>166.61</v>
      </c>
      <c r="N45" s="101">
        <v>0</v>
      </c>
      <c r="O45" s="101">
        <v>166.61</v>
      </c>
      <c r="P45" s="101"/>
      <c r="Q45" s="101">
        <v>0.56000000000000005</v>
      </c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13">
        <v>1</v>
      </c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</row>
    <row r="46" spans="1:68" s="77" customFormat="1" ht="14.1" customHeight="1" x14ac:dyDescent="0.2">
      <c r="A46" s="96"/>
      <c r="B46" s="96"/>
      <c r="C46" s="538"/>
      <c r="D46" s="538"/>
      <c r="E46" s="538"/>
      <c r="F46" s="538"/>
      <c r="G46" s="538"/>
      <c r="H46" s="641"/>
      <c r="I46" s="641"/>
      <c r="J46" s="640"/>
      <c r="K46" s="101">
        <v>166.61</v>
      </c>
      <c r="L46" s="101">
        <v>167.15</v>
      </c>
      <c r="M46" s="102">
        <v>172.14</v>
      </c>
      <c r="N46" s="102">
        <v>0</v>
      </c>
      <c r="O46" s="102">
        <v>172.14</v>
      </c>
      <c r="P46" s="102">
        <v>172.14</v>
      </c>
      <c r="Q46" s="102">
        <v>172.7</v>
      </c>
      <c r="R46" s="102">
        <v>198.86</v>
      </c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>
        <v>198.86</v>
      </c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1"/>
      <c r="BO46" s="101"/>
    </row>
    <row r="47" spans="1:68" s="77" customFormat="1" ht="14.1" customHeight="1" x14ac:dyDescent="0.2">
      <c r="A47" s="96"/>
      <c r="B47" s="100">
        <v>16</v>
      </c>
      <c r="C47" s="538" t="s">
        <v>115</v>
      </c>
      <c r="D47" s="538" t="s">
        <v>105</v>
      </c>
      <c r="E47" s="538"/>
      <c r="F47" s="538"/>
      <c r="G47" s="538"/>
      <c r="H47" s="640" t="s">
        <v>844</v>
      </c>
      <c r="I47" s="641" t="s">
        <v>116</v>
      </c>
      <c r="J47" s="640">
        <v>17</v>
      </c>
      <c r="K47" s="101"/>
      <c r="L47" s="101">
        <v>17.589999999999918</v>
      </c>
      <c r="M47" s="101">
        <v>1987.92</v>
      </c>
      <c r="N47" s="101">
        <v>0</v>
      </c>
      <c r="O47" s="101">
        <v>1987.92</v>
      </c>
      <c r="P47" s="101"/>
      <c r="Q47" s="101">
        <v>18.170000000000002</v>
      </c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13">
        <v>17</v>
      </c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</row>
    <row r="48" spans="1:68" s="77" customFormat="1" ht="14.1" customHeight="1" x14ac:dyDescent="0.2">
      <c r="A48" s="96"/>
      <c r="B48" s="96"/>
      <c r="C48" s="538"/>
      <c r="D48" s="538"/>
      <c r="E48" s="538"/>
      <c r="F48" s="538"/>
      <c r="G48" s="538"/>
      <c r="H48" s="640"/>
      <c r="I48" s="641"/>
      <c r="J48" s="640"/>
      <c r="K48" s="101">
        <v>1987.92</v>
      </c>
      <c r="L48" s="101">
        <v>2005.51</v>
      </c>
      <c r="M48" s="102">
        <v>2053.9299999999998</v>
      </c>
      <c r="N48" s="102">
        <v>0</v>
      </c>
      <c r="O48" s="102">
        <v>2053.9299999999998</v>
      </c>
      <c r="P48" s="102">
        <v>2053.9299999999998</v>
      </c>
      <c r="Q48" s="102">
        <v>2072.1</v>
      </c>
      <c r="R48" s="102">
        <v>2386.04</v>
      </c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>
        <v>2386.04</v>
      </c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1"/>
      <c r="BO48" s="101"/>
    </row>
    <row r="49" spans="1:68" s="77" customFormat="1" ht="14.1" customHeight="1" x14ac:dyDescent="0.2">
      <c r="A49" s="96"/>
      <c r="B49" s="100">
        <v>17</v>
      </c>
      <c r="C49" s="538" t="s">
        <v>118</v>
      </c>
      <c r="D49" s="538" t="s">
        <v>119</v>
      </c>
      <c r="E49" s="538"/>
      <c r="F49" s="538"/>
      <c r="G49" s="538"/>
      <c r="H49" s="641" t="s">
        <v>845</v>
      </c>
      <c r="I49" s="641" t="s">
        <v>116</v>
      </c>
      <c r="J49" s="640">
        <v>1</v>
      </c>
      <c r="K49" s="101"/>
      <c r="L49" s="101">
        <v>0.40999999999999659</v>
      </c>
      <c r="M49" s="101">
        <v>158.97999999999999</v>
      </c>
      <c r="N49" s="101">
        <v>0</v>
      </c>
      <c r="O49" s="101">
        <v>158.97999999999999</v>
      </c>
      <c r="P49" s="101"/>
      <c r="Q49" s="101">
        <v>0.42</v>
      </c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13">
        <v>1</v>
      </c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</row>
    <row r="50" spans="1:68" s="77" customFormat="1" ht="14.1" customHeight="1" x14ac:dyDescent="0.2">
      <c r="A50" s="96"/>
      <c r="B50" s="96"/>
      <c r="C50" s="538"/>
      <c r="D50" s="538"/>
      <c r="E50" s="538"/>
      <c r="F50" s="538"/>
      <c r="G50" s="538"/>
      <c r="H50" s="641"/>
      <c r="I50" s="641"/>
      <c r="J50" s="640"/>
      <c r="K50" s="101">
        <v>158.97999999999999</v>
      </c>
      <c r="L50" s="101">
        <v>159.38999999999999</v>
      </c>
      <c r="M50" s="102">
        <v>164.26</v>
      </c>
      <c r="N50" s="102">
        <v>0</v>
      </c>
      <c r="O50" s="102">
        <v>164.26</v>
      </c>
      <c r="P50" s="102">
        <v>164.26</v>
      </c>
      <c r="Q50" s="102">
        <v>164.67999999999998</v>
      </c>
      <c r="R50" s="102">
        <v>189.63</v>
      </c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>
        <v>189.63</v>
      </c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1"/>
      <c r="BO50" s="101"/>
    </row>
    <row r="51" spans="1:68" s="77" customFormat="1" ht="14.1" customHeight="1" x14ac:dyDescent="0.2">
      <c r="A51" s="96"/>
      <c r="B51" s="100">
        <v>18</v>
      </c>
      <c r="C51" s="538" t="s">
        <v>120</v>
      </c>
      <c r="D51" s="538" t="s">
        <v>105</v>
      </c>
      <c r="E51" s="538"/>
      <c r="F51" s="538"/>
      <c r="G51" s="538"/>
      <c r="H51" s="640" t="s">
        <v>846</v>
      </c>
      <c r="I51" s="641" t="s">
        <v>78</v>
      </c>
      <c r="J51" s="640">
        <v>9.8000000000000007</v>
      </c>
      <c r="K51" s="101"/>
      <c r="L51" s="101">
        <v>6.4200000000000728</v>
      </c>
      <c r="M51" s="101">
        <v>804.77</v>
      </c>
      <c r="N51" s="101">
        <v>0</v>
      </c>
      <c r="O51" s="101">
        <v>804.77</v>
      </c>
      <c r="P51" s="101"/>
      <c r="Q51" s="101">
        <v>6.63</v>
      </c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13">
        <v>9.8000000000000007</v>
      </c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</row>
    <row r="52" spans="1:68" s="77" customFormat="1" ht="14.1" customHeight="1" x14ac:dyDescent="0.2">
      <c r="A52" s="96"/>
      <c r="B52" s="96"/>
      <c r="C52" s="538"/>
      <c r="D52" s="538"/>
      <c r="E52" s="538"/>
      <c r="F52" s="538"/>
      <c r="G52" s="538"/>
      <c r="H52" s="640"/>
      <c r="I52" s="641"/>
      <c r="J52" s="640"/>
      <c r="K52" s="101">
        <v>804.77</v>
      </c>
      <c r="L52" s="101">
        <v>811.19</v>
      </c>
      <c r="M52" s="102">
        <v>831.49</v>
      </c>
      <c r="N52" s="102">
        <v>0</v>
      </c>
      <c r="O52" s="102">
        <v>831.49</v>
      </c>
      <c r="P52" s="102">
        <v>831.49</v>
      </c>
      <c r="Q52" s="102">
        <v>838.12</v>
      </c>
      <c r="R52" s="102">
        <v>965.1</v>
      </c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>
        <v>965.1</v>
      </c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1"/>
      <c r="BO52" s="101"/>
    </row>
    <row r="53" spans="1:68" ht="12.75" x14ac:dyDescent="0.2">
      <c r="A53" s="87"/>
      <c r="B53" s="87"/>
      <c r="C53" s="88" t="s">
        <v>122</v>
      </c>
      <c r="D53" s="539" t="s">
        <v>123</v>
      </c>
      <c r="E53" s="539"/>
      <c r="F53" s="539"/>
      <c r="G53" s="539"/>
      <c r="H53" s="89"/>
      <c r="I53" s="89"/>
      <c r="J53" s="89"/>
      <c r="K53" s="90">
        <v>131343.85000000003</v>
      </c>
      <c r="L53" s="90">
        <v>131538.81000000003</v>
      </c>
      <c r="M53" s="90">
        <v>135705.20000000001</v>
      </c>
      <c r="N53" s="90">
        <v>0</v>
      </c>
      <c r="O53" s="90">
        <v>135705.20000000001</v>
      </c>
      <c r="P53" s="90">
        <v>135705.20000000001</v>
      </c>
      <c r="Q53" s="90">
        <v>135906.64999999997</v>
      </c>
      <c r="R53" s="90">
        <v>155486.95000000001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155486.95000000001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78">
        <v>0</v>
      </c>
    </row>
    <row r="54" spans="1:68" s="77" customFormat="1" ht="14.1" customHeight="1" x14ac:dyDescent="0.2">
      <c r="A54" s="91"/>
      <c r="B54" s="92">
        <v>19</v>
      </c>
      <c r="C54" s="540" t="s">
        <v>124</v>
      </c>
      <c r="D54" s="540" t="s">
        <v>125</v>
      </c>
      <c r="E54" s="540"/>
      <c r="F54" s="540"/>
      <c r="G54" s="540"/>
      <c r="H54" s="642" t="s">
        <v>848</v>
      </c>
      <c r="I54" s="646" t="s">
        <v>126</v>
      </c>
      <c r="J54" s="642">
        <v>91</v>
      </c>
      <c r="K54" s="93"/>
      <c r="L54" s="93">
        <v>56.789999999993597</v>
      </c>
      <c r="M54" s="93">
        <v>84417.46</v>
      </c>
      <c r="N54" s="93">
        <v>0</v>
      </c>
      <c r="O54" s="93">
        <v>84417.46</v>
      </c>
      <c r="P54" s="93"/>
      <c r="Q54" s="93">
        <v>58.68</v>
      </c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114">
        <v>91</v>
      </c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</row>
    <row r="55" spans="1:68" s="77" customFormat="1" ht="14.1" customHeight="1" x14ac:dyDescent="0.2">
      <c r="A55" s="96"/>
      <c r="B55" s="96"/>
      <c r="C55" s="536"/>
      <c r="D55" s="536"/>
      <c r="E55" s="536"/>
      <c r="F55" s="536"/>
      <c r="G55" s="536"/>
      <c r="H55" s="640"/>
      <c r="I55" s="641"/>
      <c r="J55" s="640"/>
      <c r="K55" s="101">
        <v>84417.46</v>
      </c>
      <c r="L55" s="101">
        <v>84474.25</v>
      </c>
      <c r="M55" s="102">
        <v>87220.6</v>
      </c>
      <c r="N55" s="102">
        <v>0</v>
      </c>
      <c r="O55" s="102">
        <v>87220.6</v>
      </c>
      <c r="P55" s="102">
        <v>87220.6</v>
      </c>
      <c r="Q55" s="102">
        <v>87279.28</v>
      </c>
      <c r="R55" s="102">
        <v>99853.75</v>
      </c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>
        <v>99853.75</v>
      </c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1"/>
      <c r="BO55" s="101"/>
    </row>
    <row r="56" spans="1:68" s="77" customFormat="1" ht="14.1" customHeight="1" x14ac:dyDescent="0.2">
      <c r="A56" s="96"/>
      <c r="B56" s="100">
        <v>20</v>
      </c>
      <c r="C56" s="536" t="s">
        <v>124</v>
      </c>
      <c r="D56" s="538" t="s">
        <v>128</v>
      </c>
      <c r="E56" s="538"/>
      <c r="F56" s="538"/>
      <c r="G56" s="538"/>
      <c r="H56" s="640" t="s">
        <v>849</v>
      </c>
      <c r="I56" s="641" t="s">
        <v>129</v>
      </c>
      <c r="J56" s="640">
        <v>1.74</v>
      </c>
      <c r="K56" s="101"/>
      <c r="L56" s="101">
        <v>13.210000000000036</v>
      </c>
      <c r="M56" s="101">
        <v>3697.57</v>
      </c>
      <c r="N56" s="101">
        <v>0</v>
      </c>
      <c r="O56" s="101">
        <v>3697.57</v>
      </c>
      <c r="P56" s="101"/>
      <c r="Q56" s="101">
        <v>13.65</v>
      </c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13">
        <v>1.74</v>
      </c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</row>
    <row r="57" spans="1:68" s="77" customFormat="1" ht="14.1" customHeight="1" x14ac:dyDescent="0.2">
      <c r="A57" s="96"/>
      <c r="B57" s="96"/>
      <c r="C57" s="536"/>
      <c r="D57" s="538"/>
      <c r="E57" s="538"/>
      <c r="F57" s="538"/>
      <c r="G57" s="538"/>
      <c r="H57" s="640"/>
      <c r="I57" s="641"/>
      <c r="J57" s="640"/>
      <c r="K57" s="101">
        <v>3697.57</v>
      </c>
      <c r="L57" s="101">
        <v>3710.78</v>
      </c>
      <c r="M57" s="102">
        <v>3820.35</v>
      </c>
      <c r="N57" s="102">
        <v>0</v>
      </c>
      <c r="O57" s="102">
        <v>3820.35</v>
      </c>
      <c r="P57" s="102">
        <v>3820.35</v>
      </c>
      <c r="Q57" s="102">
        <v>3834</v>
      </c>
      <c r="R57" s="102">
        <v>4386.37</v>
      </c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>
        <v>4386.37</v>
      </c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1"/>
      <c r="BO57" s="101"/>
    </row>
    <row r="58" spans="1:68" s="77" customFormat="1" ht="14.1" customHeight="1" x14ac:dyDescent="0.2">
      <c r="A58" s="96"/>
      <c r="B58" s="100">
        <v>21</v>
      </c>
      <c r="C58" s="536" t="s">
        <v>124</v>
      </c>
      <c r="D58" s="538" t="s">
        <v>131</v>
      </c>
      <c r="E58" s="538"/>
      <c r="F58" s="538"/>
      <c r="G58" s="538"/>
      <c r="H58" s="640" t="s">
        <v>850</v>
      </c>
      <c r="I58" s="641" t="s">
        <v>129</v>
      </c>
      <c r="J58" s="640">
        <v>2.4</v>
      </c>
      <c r="K58" s="101"/>
      <c r="L58" s="101">
        <v>17.320000000000618</v>
      </c>
      <c r="M58" s="101">
        <v>4731.78</v>
      </c>
      <c r="N58" s="101">
        <v>0</v>
      </c>
      <c r="O58" s="101">
        <v>4731.78</v>
      </c>
      <c r="P58" s="101"/>
      <c r="Q58" s="101">
        <v>17.899999999999999</v>
      </c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13">
        <v>2.4</v>
      </c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</row>
    <row r="59" spans="1:68" s="77" customFormat="1" ht="14.1" customHeight="1" x14ac:dyDescent="0.2">
      <c r="A59" s="96"/>
      <c r="B59" s="96"/>
      <c r="C59" s="536"/>
      <c r="D59" s="538"/>
      <c r="E59" s="538"/>
      <c r="F59" s="538"/>
      <c r="G59" s="538"/>
      <c r="H59" s="640"/>
      <c r="I59" s="641"/>
      <c r="J59" s="640"/>
      <c r="K59" s="101">
        <v>4731.78</v>
      </c>
      <c r="L59" s="101">
        <v>4749.1000000000004</v>
      </c>
      <c r="M59" s="102">
        <v>4888.8999999999996</v>
      </c>
      <c r="N59" s="102">
        <v>0</v>
      </c>
      <c r="O59" s="102">
        <v>4888.8999999999996</v>
      </c>
      <c r="P59" s="102">
        <v>4888.8999999999996</v>
      </c>
      <c r="Q59" s="102">
        <v>4906.7999999999993</v>
      </c>
      <c r="R59" s="102">
        <v>5613.73</v>
      </c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>
        <v>5613.73</v>
      </c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1"/>
      <c r="BO59" s="101"/>
    </row>
    <row r="60" spans="1:68" s="77" customFormat="1" ht="14.1" customHeight="1" x14ac:dyDescent="0.2">
      <c r="A60" s="96"/>
      <c r="B60" s="100">
        <v>22</v>
      </c>
      <c r="C60" s="536" t="s">
        <v>124</v>
      </c>
      <c r="D60" s="538" t="s">
        <v>133</v>
      </c>
      <c r="E60" s="538"/>
      <c r="F60" s="538"/>
      <c r="G60" s="538"/>
      <c r="H60" s="640" t="s">
        <v>851</v>
      </c>
      <c r="I60" s="641" t="s">
        <v>129</v>
      </c>
      <c r="J60" s="640">
        <v>0.95</v>
      </c>
      <c r="K60" s="101"/>
      <c r="L60" s="101">
        <v>12.039999999999964</v>
      </c>
      <c r="M60" s="101">
        <v>2961.31</v>
      </c>
      <c r="N60" s="101">
        <v>0</v>
      </c>
      <c r="O60" s="101">
        <v>2961.31</v>
      </c>
      <c r="P60" s="101"/>
      <c r="Q60" s="101">
        <v>12.44</v>
      </c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13">
        <v>0.95</v>
      </c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</row>
    <row r="61" spans="1:68" s="77" customFormat="1" ht="14.1" customHeight="1" x14ac:dyDescent="0.2">
      <c r="A61" s="96"/>
      <c r="B61" s="96"/>
      <c r="C61" s="536"/>
      <c r="D61" s="538"/>
      <c r="E61" s="538"/>
      <c r="F61" s="538"/>
      <c r="G61" s="538"/>
      <c r="H61" s="640"/>
      <c r="I61" s="641"/>
      <c r="J61" s="640"/>
      <c r="K61" s="101">
        <v>2961.31</v>
      </c>
      <c r="L61" s="101">
        <v>2973.35</v>
      </c>
      <c r="M61" s="102">
        <v>3059.64</v>
      </c>
      <c r="N61" s="102">
        <v>0</v>
      </c>
      <c r="O61" s="102">
        <v>3059.64</v>
      </c>
      <c r="P61" s="102">
        <v>3059.64</v>
      </c>
      <c r="Q61" s="102">
        <v>3072.08</v>
      </c>
      <c r="R61" s="102">
        <v>3514.68</v>
      </c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>
        <v>3514.68</v>
      </c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1"/>
      <c r="BO61" s="101"/>
    </row>
    <row r="62" spans="1:68" s="77" customFormat="1" ht="14.1" customHeight="1" x14ac:dyDescent="0.2">
      <c r="A62" s="96"/>
      <c r="B62" s="100">
        <v>23</v>
      </c>
      <c r="C62" s="536" t="s">
        <v>124</v>
      </c>
      <c r="D62" s="538" t="s">
        <v>135</v>
      </c>
      <c r="E62" s="538"/>
      <c r="F62" s="538"/>
      <c r="G62" s="538"/>
      <c r="H62" s="640" t="s">
        <v>852</v>
      </c>
      <c r="I62" s="641" t="s">
        <v>136</v>
      </c>
      <c r="J62" s="640">
        <v>1.05</v>
      </c>
      <c r="K62" s="101"/>
      <c r="L62" s="101">
        <v>2.4100000000000819</v>
      </c>
      <c r="M62" s="101">
        <v>1255.53</v>
      </c>
      <c r="N62" s="101">
        <v>0</v>
      </c>
      <c r="O62" s="101">
        <v>1255.53</v>
      </c>
      <c r="P62" s="101"/>
      <c r="Q62" s="101">
        <v>2.4900000000000002</v>
      </c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13">
        <v>1.05</v>
      </c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</row>
    <row r="63" spans="1:68" s="77" customFormat="1" ht="14.1" customHeight="1" x14ac:dyDescent="0.2">
      <c r="A63" s="96"/>
      <c r="B63" s="96"/>
      <c r="C63" s="536"/>
      <c r="D63" s="538"/>
      <c r="E63" s="538"/>
      <c r="F63" s="538"/>
      <c r="G63" s="538"/>
      <c r="H63" s="640"/>
      <c r="I63" s="641"/>
      <c r="J63" s="640"/>
      <c r="K63" s="101">
        <v>1255.53</v>
      </c>
      <c r="L63" s="101">
        <v>1257.94</v>
      </c>
      <c r="M63" s="102">
        <v>1297.22</v>
      </c>
      <c r="N63" s="102">
        <v>0</v>
      </c>
      <c r="O63" s="102">
        <v>1297.22</v>
      </c>
      <c r="P63" s="102">
        <v>1297.22</v>
      </c>
      <c r="Q63" s="102">
        <v>1299.71</v>
      </c>
      <c r="R63" s="102">
        <v>1486.96</v>
      </c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>
        <v>1486.96</v>
      </c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1"/>
      <c r="BO63" s="101"/>
    </row>
    <row r="64" spans="1:68" s="77" customFormat="1" ht="14.1" customHeight="1" x14ac:dyDescent="0.2">
      <c r="A64" s="96"/>
      <c r="B64" s="100">
        <v>24</v>
      </c>
      <c r="C64" s="536" t="s">
        <v>64</v>
      </c>
      <c r="D64" s="538" t="s">
        <v>138</v>
      </c>
      <c r="E64" s="538"/>
      <c r="F64" s="538"/>
      <c r="G64" s="538"/>
      <c r="H64" s="640" t="s">
        <v>853</v>
      </c>
      <c r="I64" s="641" t="s">
        <v>126</v>
      </c>
      <c r="J64" s="640">
        <v>11</v>
      </c>
      <c r="K64" s="101"/>
      <c r="L64" s="101">
        <v>0.87000000000000455</v>
      </c>
      <c r="M64" s="101">
        <v>328.1</v>
      </c>
      <c r="N64" s="101">
        <v>0</v>
      </c>
      <c r="O64" s="101">
        <v>328.1</v>
      </c>
      <c r="P64" s="101"/>
      <c r="Q64" s="101">
        <v>0.9</v>
      </c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13">
        <v>11</v>
      </c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</row>
    <row r="65" spans="1:68" s="77" customFormat="1" ht="14.1" customHeight="1" x14ac:dyDescent="0.2">
      <c r="A65" s="96"/>
      <c r="B65" s="96"/>
      <c r="C65" s="536"/>
      <c r="D65" s="538"/>
      <c r="E65" s="538"/>
      <c r="F65" s="538"/>
      <c r="G65" s="538"/>
      <c r="H65" s="640"/>
      <c r="I65" s="641"/>
      <c r="J65" s="640"/>
      <c r="K65" s="101">
        <v>328.1</v>
      </c>
      <c r="L65" s="101">
        <v>328.97</v>
      </c>
      <c r="M65" s="102">
        <v>338.99</v>
      </c>
      <c r="N65" s="102">
        <v>0</v>
      </c>
      <c r="O65" s="102">
        <v>338.99</v>
      </c>
      <c r="P65" s="102">
        <v>338.99</v>
      </c>
      <c r="Q65" s="102">
        <v>339.89</v>
      </c>
      <c r="R65" s="102">
        <v>388.86</v>
      </c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>
        <v>388.86</v>
      </c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1"/>
      <c r="BO65" s="101"/>
    </row>
    <row r="66" spans="1:68" s="77" customFormat="1" ht="14.1" customHeight="1" x14ac:dyDescent="0.2">
      <c r="A66" s="96"/>
      <c r="B66" s="100">
        <v>25</v>
      </c>
      <c r="C66" s="536" t="s">
        <v>140</v>
      </c>
      <c r="D66" s="538" t="s">
        <v>141</v>
      </c>
      <c r="E66" s="538"/>
      <c r="F66" s="538"/>
      <c r="G66" s="538"/>
      <c r="H66" s="640" t="s">
        <v>854</v>
      </c>
      <c r="I66" s="641" t="s">
        <v>136</v>
      </c>
      <c r="J66" s="640">
        <v>1.5</v>
      </c>
      <c r="K66" s="101"/>
      <c r="L66" s="101">
        <v>6.7100000000000364</v>
      </c>
      <c r="M66" s="101">
        <v>2693.14</v>
      </c>
      <c r="N66" s="101">
        <v>0</v>
      </c>
      <c r="O66" s="101">
        <v>2693.14</v>
      </c>
      <c r="P66" s="101"/>
      <c r="Q66" s="101">
        <v>6.93</v>
      </c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13">
        <v>1.5</v>
      </c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</row>
    <row r="67" spans="1:68" s="77" customFormat="1" ht="14.1" customHeight="1" x14ac:dyDescent="0.2">
      <c r="A67" s="96"/>
      <c r="B67" s="96"/>
      <c r="C67" s="536"/>
      <c r="D67" s="538"/>
      <c r="E67" s="538"/>
      <c r="F67" s="538"/>
      <c r="G67" s="538"/>
      <c r="H67" s="640"/>
      <c r="I67" s="641"/>
      <c r="J67" s="640"/>
      <c r="K67" s="101">
        <v>2693.14</v>
      </c>
      <c r="L67" s="101">
        <v>2699.85</v>
      </c>
      <c r="M67" s="102">
        <v>2782.57</v>
      </c>
      <c r="N67" s="102">
        <v>0</v>
      </c>
      <c r="O67" s="102">
        <v>2782.57</v>
      </c>
      <c r="P67" s="102">
        <v>2782.57</v>
      </c>
      <c r="Q67" s="102">
        <v>2789.5</v>
      </c>
      <c r="R67" s="102">
        <v>3191.39</v>
      </c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>
        <v>3191.39</v>
      </c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1"/>
      <c r="BO67" s="101"/>
    </row>
    <row r="68" spans="1:68" s="77" customFormat="1" ht="14.1" customHeight="1" x14ac:dyDescent="0.2">
      <c r="A68" s="96"/>
      <c r="B68" s="100">
        <v>26</v>
      </c>
      <c r="C68" s="536" t="s">
        <v>140</v>
      </c>
      <c r="D68" s="538" t="s">
        <v>143</v>
      </c>
      <c r="E68" s="538"/>
      <c r="F68" s="538"/>
      <c r="G68" s="538"/>
      <c r="H68" s="640" t="s">
        <v>855</v>
      </c>
      <c r="I68" s="647" t="s">
        <v>144</v>
      </c>
      <c r="J68" s="640">
        <v>1.99</v>
      </c>
      <c r="K68" s="101"/>
      <c r="L68" s="101">
        <v>21</v>
      </c>
      <c r="M68" s="101">
        <v>18740.689999999999</v>
      </c>
      <c r="N68" s="101">
        <v>0</v>
      </c>
      <c r="O68" s="101">
        <v>18740.689999999999</v>
      </c>
      <c r="P68" s="101"/>
      <c r="Q68" s="101">
        <v>21.7</v>
      </c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13">
        <v>1.99</v>
      </c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</row>
    <row r="69" spans="1:68" s="77" customFormat="1" ht="14.1" customHeight="1" x14ac:dyDescent="0.2">
      <c r="A69" s="96"/>
      <c r="B69" s="96"/>
      <c r="C69" s="536"/>
      <c r="D69" s="538"/>
      <c r="E69" s="538"/>
      <c r="F69" s="538"/>
      <c r="G69" s="538"/>
      <c r="H69" s="640"/>
      <c r="I69" s="647"/>
      <c r="J69" s="640"/>
      <c r="K69" s="101">
        <v>18740.689999999999</v>
      </c>
      <c r="L69" s="101">
        <v>18761.689999999999</v>
      </c>
      <c r="M69" s="102">
        <v>19362.990000000002</v>
      </c>
      <c r="N69" s="102">
        <v>0</v>
      </c>
      <c r="O69" s="102">
        <v>19362.990000000002</v>
      </c>
      <c r="P69" s="102">
        <v>19362.990000000002</v>
      </c>
      <c r="Q69" s="102">
        <v>19384.690000000002</v>
      </c>
      <c r="R69" s="102">
        <v>22177.48</v>
      </c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>
        <v>22177.48</v>
      </c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1"/>
      <c r="BO69" s="101"/>
    </row>
    <row r="70" spans="1:68" s="77" customFormat="1" ht="14.1" customHeight="1" x14ac:dyDescent="0.2">
      <c r="A70" s="96"/>
      <c r="B70" s="100">
        <v>27</v>
      </c>
      <c r="C70" s="536" t="s">
        <v>146</v>
      </c>
      <c r="D70" s="538" t="s">
        <v>147</v>
      </c>
      <c r="E70" s="538"/>
      <c r="F70" s="538"/>
      <c r="G70" s="538"/>
      <c r="H70" s="640" t="s">
        <v>856</v>
      </c>
      <c r="I70" s="641" t="s">
        <v>148</v>
      </c>
      <c r="J70" s="640">
        <v>4</v>
      </c>
      <c r="K70" s="101"/>
      <c r="L70" s="101">
        <v>0.81000000000000227</v>
      </c>
      <c r="M70" s="101">
        <v>99.49</v>
      </c>
      <c r="N70" s="101">
        <v>0</v>
      </c>
      <c r="O70" s="101">
        <v>99.49</v>
      </c>
      <c r="P70" s="101"/>
      <c r="Q70" s="101">
        <v>0.84</v>
      </c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13">
        <v>4</v>
      </c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</row>
    <row r="71" spans="1:68" s="77" customFormat="1" ht="14.1" customHeight="1" x14ac:dyDescent="0.2">
      <c r="A71" s="96"/>
      <c r="B71" s="96"/>
      <c r="C71" s="536"/>
      <c r="D71" s="538"/>
      <c r="E71" s="538"/>
      <c r="F71" s="538"/>
      <c r="G71" s="538"/>
      <c r="H71" s="640"/>
      <c r="I71" s="641"/>
      <c r="J71" s="640"/>
      <c r="K71" s="101">
        <v>99.49</v>
      </c>
      <c r="L71" s="101">
        <v>100.3</v>
      </c>
      <c r="M71" s="102">
        <v>102.79</v>
      </c>
      <c r="N71" s="102">
        <v>0</v>
      </c>
      <c r="O71" s="102">
        <v>102.79</v>
      </c>
      <c r="P71" s="102">
        <v>102.79</v>
      </c>
      <c r="Q71" s="102">
        <v>103.63000000000001</v>
      </c>
      <c r="R71" s="102">
        <v>118.56</v>
      </c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>
        <v>118.56</v>
      </c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1"/>
      <c r="BO71" s="101"/>
    </row>
    <row r="72" spans="1:68" s="77" customFormat="1" ht="14.1" customHeight="1" x14ac:dyDescent="0.2">
      <c r="A72" s="96"/>
      <c r="B72" s="100">
        <v>28</v>
      </c>
      <c r="C72" s="536" t="s">
        <v>124</v>
      </c>
      <c r="D72" s="538" t="s">
        <v>150</v>
      </c>
      <c r="E72" s="538"/>
      <c r="F72" s="538"/>
      <c r="G72" s="538"/>
      <c r="H72" s="640" t="s">
        <v>857</v>
      </c>
      <c r="I72" s="641" t="s">
        <v>82</v>
      </c>
      <c r="J72" s="640">
        <v>61.02</v>
      </c>
      <c r="K72" s="101"/>
      <c r="L72" s="101">
        <v>1.8000000000000114</v>
      </c>
      <c r="M72" s="101">
        <v>496.74</v>
      </c>
      <c r="N72" s="101">
        <v>0</v>
      </c>
      <c r="O72" s="101">
        <v>496.74</v>
      </c>
      <c r="P72" s="101"/>
      <c r="Q72" s="101">
        <v>1.86</v>
      </c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13">
        <v>61.02</v>
      </c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</row>
    <row r="73" spans="1:68" s="77" customFormat="1" ht="14.1" customHeight="1" x14ac:dyDescent="0.2">
      <c r="A73" s="96"/>
      <c r="B73" s="96"/>
      <c r="C73" s="536"/>
      <c r="D73" s="538"/>
      <c r="E73" s="538"/>
      <c r="F73" s="538"/>
      <c r="G73" s="538"/>
      <c r="H73" s="640"/>
      <c r="I73" s="641"/>
      <c r="J73" s="640"/>
      <c r="K73" s="101">
        <v>496.74</v>
      </c>
      <c r="L73" s="101">
        <v>498.54</v>
      </c>
      <c r="M73" s="102">
        <v>513.23</v>
      </c>
      <c r="N73" s="102">
        <v>0</v>
      </c>
      <c r="O73" s="102">
        <v>513.23</v>
      </c>
      <c r="P73" s="102">
        <v>513.23</v>
      </c>
      <c r="Q73" s="102">
        <v>515.09</v>
      </c>
      <c r="R73" s="102">
        <v>589.29999999999995</v>
      </c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>
        <v>589.29999999999995</v>
      </c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1"/>
      <c r="BO73" s="101"/>
    </row>
    <row r="74" spans="1:68" s="77" customFormat="1" ht="14.1" customHeight="1" x14ac:dyDescent="0.2">
      <c r="A74" s="96"/>
      <c r="B74" s="100">
        <v>29</v>
      </c>
      <c r="C74" s="536" t="s">
        <v>94</v>
      </c>
      <c r="D74" s="536" t="s">
        <v>152</v>
      </c>
      <c r="E74" s="536"/>
      <c r="F74" s="536"/>
      <c r="G74" s="536"/>
      <c r="H74" s="640" t="s">
        <v>858</v>
      </c>
      <c r="I74" s="641" t="s">
        <v>82</v>
      </c>
      <c r="J74" s="640">
        <v>59</v>
      </c>
      <c r="K74" s="101"/>
      <c r="L74" s="101">
        <v>14.659999999999854</v>
      </c>
      <c r="M74" s="101">
        <v>2525.4</v>
      </c>
      <c r="N74" s="101">
        <v>0</v>
      </c>
      <c r="O74" s="101">
        <v>2525.4</v>
      </c>
      <c r="P74" s="101"/>
      <c r="Q74" s="101">
        <v>15.15</v>
      </c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13">
        <v>59</v>
      </c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</row>
    <row r="75" spans="1:68" s="77" customFormat="1" ht="14.1" customHeight="1" x14ac:dyDescent="0.2">
      <c r="A75" s="96"/>
      <c r="B75" s="96"/>
      <c r="C75" s="536"/>
      <c r="D75" s="536"/>
      <c r="E75" s="536"/>
      <c r="F75" s="536"/>
      <c r="G75" s="536"/>
      <c r="H75" s="640"/>
      <c r="I75" s="641"/>
      <c r="J75" s="640"/>
      <c r="K75" s="101">
        <v>2525.4</v>
      </c>
      <c r="L75" s="101">
        <v>2540.06</v>
      </c>
      <c r="M75" s="102">
        <v>2609.2600000000002</v>
      </c>
      <c r="N75" s="102">
        <v>0</v>
      </c>
      <c r="O75" s="102">
        <v>2609.2600000000002</v>
      </c>
      <c r="P75" s="102">
        <v>2609.2600000000002</v>
      </c>
      <c r="Q75" s="102">
        <v>2624.4100000000003</v>
      </c>
      <c r="R75" s="102">
        <v>3002.51</v>
      </c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>
        <v>3002.51</v>
      </c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1"/>
      <c r="BO75" s="101"/>
    </row>
    <row r="76" spans="1:68" s="77" customFormat="1" ht="14.1" customHeight="1" x14ac:dyDescent="0.2">
      <c r="A76" s="96"/>
      <c r="B76" s="100">
        <v>30</v>
      </c>
      <c r="C76" s="536" t="s">
        <v>154</v>
      </c>
      <c r="D76" s="538" t="s">
        <v>155</v>
      </c>
      <c r="E76" s="538"/>
      <c r="F76" s="538"/>
      <c r="G76" s="538"/>
      <c r="H76" s="640" t="s">
        <v>859</v>
      </c>
      <c r="I76" s="641" t="s">
        <v>156</v>
      </c>
      <c r="J76" s="640">
        <v>730.95</v>
      </c>
      <c r="K76" s="101"/>
      <c r="L76" s="101">
        <v>47.340000000000146</v>
      </c>
      <c r="M76" s="101">
        <v>9396.64</v>
      </c>
      <c r="N76" s="101">
        <v>0</v>
      </c>
      <c r="O76" s="101">
        <v>9396.64</v>
      </c>
      <c r="P76" s="101"/>
      <c r="Q76" s="101">
        <v>48.91</v>
      </c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13">
        <v>730.95</v>
      </c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</row>
    <row r="77" spans="1:68" s="77" customFormat="1" ht="14.1" customHeight="1" x14ac:dyDescent="0.2">
      <c r="A77" s="96"/>
      <c r="B77" s="96"/>
      <c r="C77" s="536"/>
      <c r="D77" s="538"/>
      <c r="E77" s="538"/>
      <c r="F77" s="538"/>
      <c r="G77" s="538"/>
      <c r="H77" s="640"/>
      <c r="I77" s="641"/>
      <c r="J77" s="640"/>
      <c r="K77" s="101">
        <v>9396.64</v>
      </c>
      <c r="L77" s="101">
        <v>9443.98</v>
      </c>
      <c r="M77" s="102">
        <v>9708.66</v>
      </c>
      <c r="N77" s="102">
        <v>0</v>
      </c>
      <c r="O77" s="102">
        <v>9708.66</v>
      </c>
      <c r="P77" s="102">
        <v>9708.66</v>
      </c>
      <c r="Q77" s="102">
        <v>9757.57</v>
      </c>
      <c r="R77" s="102">
        <v>11163.36</v>
      </c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>
        <v>11163.36</v>
      </c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1"/>
      <c r="BO77" s="101"/>
    </row>
    <row r="78" spans="1:68" ht="12.75" x14ac:dyDescent="0.2">
      <c r="A78" s="87"/>
      <c r="B78" s="87"/>
      <c r="C78" s="88" t="s">
        <v>158</v>
      </c>
      <c r="D78" s="539" t="s">
        <v>159</v>
      </c>
      <c r="E78" s="539"/>
      <c r="F78" s="539"/>
      <c r="G78" s="539"/>
      <c r="H78" s="89"/>
      <c r="I78" s="89"/>
      <c r="J78" s="89"/>
      <c r="K78" s="90">
        <v>3951.95</v>
      </c>
      <c r="L78" s="90">
        <v>3968</v>
      </c>
      <c r="M78" s="90">
        <v>4083.18</v>
      </c>
      <c r="N78" s="90">
        <v>0</v>
      </c>
      <c r="O78" s="90">
        <v>4083.18</v>
      </c>
      <c r="P78" s="90">
        <v>4083.18</v>
      </c>
      <c r="Q78" s="90">
        <v>4099.7599999999993</v>
      </c>
      <c r="R78" s="90">
        <v>4720.91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4720.91</v>
      </c>
      <c r="AL78" s="90">
        <v>0</v>
      </c>
      <c r="AM78" s="90">
        <v>0</v>
      </c>
      <c r="AN78" s="90">
        <v>0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78">
        <v>0</v>
      </c>
    </row>
    <row r="79" spans="1:68" s="77" customFormat="1" ht="14.1" customHeight="1" x14ac:dyDescent="0.2">
      <c r="A79" s="91"/>
      <c r="B79" s="92">
        <v>31</v>
      </c>
      <c r="C79" s="540" t="s">
        <v>160</v>
      </c>
      <c r="D79" s="541" t="s">
        <v>161</v>
      </c>
      <c r="E79" s="541"/>
      <c r="F79" s="541"/>
      <c r="G79" s="541"/>
      <c r="H79" s="642" t="s">
        <v>861</v>
      </c>
      <c r="I79" s="646" t="s">
        <v>162</v>
      </c>
      <c r="J79" s="642">
        <v>6.59</v>
      </c>
      <c r="K79" s="93"/>
      <c r="L79" s="93">
        <v>11.710000000000036</v>
      </c>
      <c r="M79" s="93">
        <v>3098.52</v>
      </c>
      <c r="N79" s="93">
        <v>0</v>
      </c>
      <c r="O79" s="93">
        <v>3098.52</v>
      </c>
      <c r="P79" s="93"/>
      <c r="Q79" s="93">
        <v>12.1</v>
      </c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114">
        <v>6.59</v>
      </c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</row>
    <row r="80" spans="1:68" s="77" customFormat="1" ht="14.1" customHeight="1" x14ac:dyDescent="0.2">
      <c r="A80" s="96"/>
      <c r="B80" s="96"/>
      <c r="C80" s="536"/>
      <c r="D80" s="538"/>
      <c r="E80" s="538"/>
      <c r="F80" s="538"/>
      <c r="G80" s="538"/>
      <c r="H80" s="640"/>
      <c r="I80" s="641"/>
      <c r="J80" s="640"/>
      <c r="K80" s="101">
        <v>3098.52</v>
      </c>
      <c r="L80" s="101">
        <v>3110.23</v>
      </c>
      <c r="M80" s="102">
        <v>3201.41</v>
      </c>
      <c r="N80" s="102">
        <v>0</v>
      </c>
      <c r="O80" s="102">
        <v>3201.41</v>
      </c>
      <c r="P80" s="102">
        <v>3201.41</v>
      </c>
      <c r="Q80" s="102">
        <v>3213.5099999999998</v>
      </c>
      <c r="R80" s="102">
        <v>3700.38</v>
      </c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>
        <v>3700.38</v>
      </c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1"/>
      <c r="BO80" s="101"/>
    </row>
    <row r="81" spans="1:68" s="77" customFormat="1" ht="14.1" customHeight="1" x14ac:dyDescent="0.2">
      <c r="A81" s="96"/>
      <c r="B81" s="100">
        <v>32</v>
      </c>
      <c r="C81" s="536" t="s">
        <v>164</v>
      </c>
      <c r="D81" s="538" t="s">
        <v>165</v>
      </c>
      <c r="E81" s="538"/>
      <c r="F81" s="538"/>
      <c r="G81" s="538"/>
      <c r="H81" s="640" t="s">
        <v>862</v>
      </c>
      <c r="I81" s="641" t="s">
        <v>156</v>
      </c>
      <c r="J81" s="640">
        <v>0.26</v>
      </c>
      <c r="K81" s="101"/>
      <c r="L81" s="101">
        <v>4.3400000000000318</v>
      </c>
      <c r="M81" s="101">
        <v>853.43</v>
      </c>
      <c r="N81" s="101">
        <v>0</v>
      </c>
      <c r="O81" s="101">
        <v>853.43</v>
      </c>
      <c r="P81" s="101"/>
      <c r="Q81" s="101">
        <v>4.4800000000000004</v>
      </c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13">
        <v>0.26</v>
      </c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</row>
    <row r="82" spans="1:68" s="77" customFormat="1" ht="27.95" customHeight="1" x14ac:dyDescent="0.2">
      <c r="A82" s="96"/>
      <c r="B82" s="96"/>
      <c r="C82" s="536"/>
      <c r="D82" s="538"/>
      <c r="E82" s="538"/>
      <c r="F82" s="538"/>
      <c r="G82" s="538"/>
      <c r="H82" s="640"/>
      <c r="I82" s="641"/>
      <c r="J82" s="640"/>
      <c r="K82" s="101">
        <v>853.43</v>
      </c>
      <c r="L82" s="101">
        <v>857.77</v>
      </c>
      <c r="M82" s="102">
        <v>881.77</v>
      </c>
      <c r="N82" s="102">
        <v>0</v>
      </c>
      <c r="O82" s="102">
        <v>881.77</v>
      </c>
      <c r="P82" s="102">
        <v>881.77</v>
      </c>
      <c r="Q82" s="102">
        <v>886.25</v>
      </c>
      <c r="R82" s="102">
        <v>1020.53</v>
      </c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>
        <v>1020.53</v>
      </c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1"/>
      <c r="BO82" s="101"/>
    </row>
    <row r="83" spans="1:68" s="77" customFormat="1" ht="14.1" customHeight="1" x14ac:dyDescent="0.2">
      <c r="A83" s="96"/>
      <c r="B83" s="100">
        <v>33</v>
      </c>
      <c r="C83" s="536" t="s">
        <v>167</v>
      </c>
      <c r="D83" s="538" t="s">
        <v>168</v>
      </c>
      <c r="E83" s="538"/>
      <c r="F83" s="538"/>
      <c r="G83" s="538"/>
      <c r="H83" s="640" t="s">
        <v>863</v>
      </c>
      <c r="I83" s="641" t="s">
        <v>169</v>
      </c>
      <c r="J83" s="640">
        <v>3</v>
      </c>
      <c r="K83" s="101"/>
      <c r="L83" s="101">
        <v>0</v>
      </c>
      <c r="M83" s="101">
        <v>0</v>
      </c>
      <c r="N83" s="101">
        <v>0</v>
      </c>
      <c r="O83" s="101">
        <v>0</v>
      </c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13">
        <v>3</v>
      </c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</row>
    <row r="84" spans="1:68" s="77" customFormat="1" ht="27.95" customHeight="1" x14ac:dyDescent="0.2">
      <c r="A84" s="96"/>
      <c r="B84" s="96"/>
      <c r="C84" s="536"/>
      <c r="D84" s="538"/>
      <c r="E84" s="538"/>
      <c r="F84" s="538"/>
      <c r="G84" s="538"/>
      <c r="H84" s="640"/>
      <c r="I84" s="641"/>
      <c r="J84" s="640"/>
      <c r="K84" s="101"/>
      <c r="L84" s="101"/>
      <c r="M84" s="102">
        <v>0</v>
      </c>
      <c r="N84" s="102">
        <v>0</v>
      </c>
      <c r="O84" s="102">
        <v>0</v>
      </c>
      <c r="P84" s="102">
        <v>0</v>
      </c>
      <c r="Q84" s="102">
        <v>0</v>
      </c>
      <c r="R84" s="102">
        <v>0</v>
      </c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1"/>
      <c r="BO84" s="101"/>
    </row>
    <row r="85" spans="1:68" ht="12.75" x14ac:dyDescent="0.2">
      <c r="A85" s="87"/>
      <c r="B85" s="87"/>
      <c r="C85" s="88" t="s">
        <v>171</v>
      </c>
      <c r="D85" s="539" t="s">
        <v>172</v>
      </c>
      <c r="E85" s="539"/>
      <c r="F85" s="539"/>
      <c r="G85" s="539"/>
      <c r="H85" s="89"/>
      <c r="I85" s="89"/>
      <c r="J85" s="89"/>
      <c r="K85" s="90">
        <v>43137.02</v>
      </c>
      <c r="L85" s="90">
        <v>43310.479999999996</v>
      </c>
      <c r="M85" s="90">
        <v>44569.399999999994</v>
      </c>
      <c r="N85" s="90">
        <v>0</v>
      </c>
      <c r="O85" s="90">
        <v>44569.399999999994</v>
      </c>
      <c r="P85" s="90">
        <v>44569.399999999994</v>
      </c>
      <c r="Q85" s="90">
        <v>44712.77</v>
      </c>
      <c r="R85" s="90">
        <v>51821.79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0">
        <v>0</v>
      </c>
      <c r="AI85" s="90">
        <v>0</v>
      </c>
      <c r="AJ85" s="90">
        <v>0</v>
      </c>
      <c r="AK85" s="90">
        <v>0</v>
      </c>
      <c r="AL85" s="90">
        <v>51821.79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0</v>
      </c>
      <c r="AW85" s="90">
        <v>0</v>
      </c>
      <c r="AX85" s="90">
        <v>0</v>
      </c>
      <c r="AY85" s="90">
        <v>0</v>
      </c>
      <c r="AZ85" s="90">
        <v>0</v>
      </c>
      <c r="BA85" s="90">
        <v>0</v>
      </c>
      <c r="BB85" s="90">
        <v>0</v>
      </c>
      <c r="BC85" s="90">
        <v>0</v>
      </c>
      <c r="BD85" s="90">
        <v>0</v>
      </c>
      <c r="BE85" s="90">
        <v>0</v>
      </c>
      <c r="BF85" s="90">
        <v>0</v>
      </c>
      <c r="BG85" s="90">
        <v>0</v>
      </c>
      <c r="BH85" s="90">
        <v>0</v>
      </c>
      <c r="BI85" s="90">
        <v>0</v>
      </c>
      <c r="BJ85" s="90">
        <v>0</v>
      </c>
      <c r="BK85" s="90">
        <v>0</v>
      </c>
      <c r="BL85" s="90">
        <v>0</v>
      </c>
      <c r="BM85" s="90">
        <v>0</v>
      </c>
      <c r="BN85" s="90">
        <v>0</v>
      </c>
      <c r="BO85" s="90">
        <v>0</v>
      </c>
      <c r="BP85" s="78">
        <v>0</v>
      </c>
    </row>
    <row r="86" spans="1:68" s="77" customFormat="1" ht="14.1" customHeight="1" x14ac:dyDescent="0.2">
      <c r="A86" s="91"/>
      <c r="B86" s="92">
        <v>34</v>
      </c>
      <c r="C86" s="540" t="s">
        <v>173</v>
      </c>
      <c r="D86" s="541" t="s">
        <v>174</v>
      </c>
      <c r="E86" s="541"/>
      <c r="F86" s="541"/>
      <c r="G86" s="541"/>
      <c r="H86" s="642" t="s">
        <v>865</v>
      </c>
      <c r="I86" s="646" t="s">
        <v>102</v>
      </c>
      <c r="J86" s="642">
        <v>4</v>
      </c>
      <c r="K86" s="93"/>
      <c r="L86" s="93">
        <v>21.869999999998981</v>
      </c>
      <c r="M86" s="93">
        <v>12016.09</v>
      </c>
      <c r="N86" s="93">
        <v>0</v>
      </c>
      <c r="O86" s="93">
        <v>12016.09</v>
      </c>
      <c r="P86" s="93"/>
      <c r="Q86" s="93">
        <v>18.079999999999998</v>
      </c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114">
        <v>4</v>
      </c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</row>
    <row r="87" spans="1:68" s="77" customFormat="1" ht="27.95" customHeight="1" x14ac:dyDescent="0.2">
      <c r="A87" s="96"/>
      <c r="B87" s="96"/>
      <c r="C87" s="536"/>
      <c r="D87" s="538"/>
      <c r="E87" s="538"/>
      <c r="F87" s="538"/>
      <c r="G87" s="538"/>
      <c r="H87" s="640"/>
      <c r="I87" s="641"/>
      <c r="J87" s="640"/>
      <c r="K87" s="101">
        <v>12016.09</v>
      </c>
      <c r="L87" s="101">
        <v>12037.96</v>
      </c>
      <c r="M87" s="102">
        <v>12415.09</v>
      </c>
      <c r="N87" s="102">
        <v>0</v>
      </c>
      <c r="O87" s="102">
        <v>12415.09</v>
      </c>
      <c r="P87" s="102">
        <v>12415.09</v>
      </c>
      <c r="Q87" s="102">
        <v>12433.17</v>
      </c>
      <c r="R87" s="102">
        <v>14409.95</v>
      </c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>
        <v>14409.95</v>
      </c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1"/>
      <c r="BO87" s="101"/>
    </row>
    <row r="88" spans="1:68" s="77" customFormat="1" ht="14.1" customHeight="1" x14ac:dyDescent="0.2">
      <c r="A88" s="96"/>
      <c r="B88" s="100">
        <v>35</v>
      </c>
      <c r="C88" s="538" t="s">
        <v>175</v>
      </c>
      <c r="D88" s="538" t="s">
        <v>176</v>
      </c>
      <c r="E88" s="538"/>
      <c r="F88" s="538"/>
      <c r="G88" s="538"/>
      <c r="H88" s="640" t="s">
        <v>866</v>
      </c>
      <c r="I88" s="641" t="s">
        <v>78</v>
      </c>
      <c r="J88" s="640">
        <v>10.5</v>
      </c>
      <c r="K88" s="101"/>
      <c r="L88" s="101">
        <v>9.1400000000001</v>
      </c>
      <c r="M88" s="101">
        <v>1735.75</v>
      </c>
      <c r="N88" s="101">
        <v>0</v>
      </c>
      <c r="O88" s="101">
        <v>1735.75</v>
      </c>
      <c r="P88" s="101"/>
      <c r="Q88" s="101">
        <v>7.55</v>
      </c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13">
        <v>10.5</v>
      </c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</row>
    <row r="89" spans="1:68" s="77" customFormat="1" ht="27.95" customHeight="1" x14ac:dyDescent="0.2">
      <c r="A89" s="96"/>
      <c r="B89" s="96"/>
      <c r="C89" s="538"/>
      <c r="D89" s="538"/>
      <c r="E89" s="538"/>
      <c r="F89" s="538"/>
      <c r="G89" s="538"/>
      <c r="H89" s="640"/>
      <c r="I89" s="641"/>
      <c r="J89" s="640"/>
      <c r="K89" s="101">
        <v>1735.75</v>
      </c>
      <c r="L89" s="101">
        <v>1744.89</v>
      </c>
      <c r="M89" s="102">
        <v>1793.39</v>
      </c>
      <c r="N89" s="102">
        <v>0</v>
      </c>
      <c r="O89" s="102">
        <v>1793.39</v>
      </c>
      <c r="P89" s="102">
        <v>1793.39</v>
      </c>
      <c r="Q89" s="102">
        <v>1800.94</v>
      </c>
      <c r="R89" s="102">
        <v>2087.2800000000002</v>
      </c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>
        <v>2087.2800000000002</v>
      </c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1"/>
      <c r="BO89" s="101"/>
    </row>
    <row r="90" spans="1:68" s="77" customFormat="1" ht="14.1" customHeight="1" x14ac:dyDescent="0.2">
      <c r="A90" s="96"/>
      <c r="B90" s="100">
        <v>36</v>
      </c>
      <c r="C90" s="536" t="s">
        <v>173</v>
      </c>
      <c r="D90" s="538" t="s">
        <v>174</v>
      </c>
      <c r="E90" s="538"/>
      <c r="F90" s="538"/>
      <c r="G90" s="538"/>
      <c r="H90" s="640" t="s">
        <v>867</v>
      </c>
      <c r="I90" s="641" t="s">
        <v>102</v>
      </c>
      <c r="J90" s="640">
        <v>1</v>
      </c>
      <c r="K90" s="101"/>
      <c r="L90" s="101">
        <v>1.7199999999999704</v>
      </c>
      <c r="M90" s="101">
        <v>335.6</v>
      </c>
      <c r="N90" s="101">
        <v>0</v>
      </c>
      <c r="O90" s="101">
        <v>335.6</v>
      </c>
      <c r="P90" s="101"/>
      <c r="Q90" s="101">
        <v>1.42</v>
      </c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13">
        <v>1</v>
      </c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</row>
    <row r="91" spans="1:68" s="77" customFormat="1" ht="27.95" customHeight="1" x14ac:dyDescent="0.2">
      <c r="A91" s="96"/>
      <c r="B91" s="96"/>
      <c r="C91" s="536"/>
      <c r="D91" s="538"/>
      <c r="E91" s="538"/>
      <c r="F91" s="538"/>
      <c r="G91" s="538"/>
      <c r="H91" s="640"/>
      <c r="I91" s="641"/>
      <c r="J91" s="640"/>
      <c r="K91" s="101">
        <v>335.6</v>
      </c>
      <c r="L91" s="101">
        <v>337.32</v>
      </c>
      <c r="M91" s="102">
        <v>346.74</v>
      </c>
      <c r="N91" s="102">
        <v>0</v>
      </c>
      <c r="O91" s="102">
        <v>346.74</v>
      </c>
      <c r="P91" s="102">
        <v>346.74</v>
      </c>
      <c r="Q91" s="102">
        <v>348.16</v>
      </c>
      <c r="R91" s="102">
        <v>403.52</v>
      </c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>
        <v>403.52</v>
      </c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1"/>
      <c r="BO91" s="101"/>
    </row>
    <row r="92" spans="1:68" s="77" customFormat="1" ht="14.1" customHeight="1" x14ac:dyDescent="0.2">
      <c r="A92" s="96"/>
      <c r="B92" s="100">
        <v>37</v>
      </c>
      <c r="C92" s="536" t="s">
        <v>173</v>
      </c>
      <c r="D92" s="538" t="s">
        <v>174</v>
      </c>
      <c r="E92" s="538"/>
      <c r="F92" s="538"/>
      <c r="G92" s="538"/>
      <c r="H92" s="640" t="s">
        <v>868</v>
      </c>
      <c r="I92" s="641" t="s">
        <v>178</v>
      </c>
      <c r="J92" s="640">
        <v>0.76200000000000001</v>
      </c>
      <c r="K92" s="101"/>
      <c r="L92" s="101">
        <v>77.5</v>
      </c>
      <c r="M92" s="101">
        <v>6227.23</v>
      </c>
      <c r="N92" s="101">
        <v>0</v>
      </c>
      <c r="O92" s="101">
        <v>6227.23</v>
      </c>
      <c r="P92" s="101"/>
      <c r="Q92" s="101">
        <v>64.06</v>
      </c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13">
        <v>0.76200000000000001</v>
      </c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</row>
    <row r="93" spans="1:68" s="77" customFormat="1" ht="27.95" customHeight="1" x14ac:dyDescent="0.2">
      <c r="A93" s="96"/>
      <c r="B93" s="96"/>
      <c r="C93" s="536"/>
      <c r="D93" s="538"/>
      <c r="E93" s="538"/>
      <c r="F93" s="538"/>
      <c r="G93" s="538"/>
      <c r="H93" s="640"/>
      <c r="I93" s="641"/>
      <c r="J93" s="640"/>
      <c r="K93" s="101">
        <v>6227.23</v>
      </c>
      <c r="L93" s="101">
        <v>6304.73</v>
      </c>
      <c r="M93" s="102">
        <v>6434.01</v>
      </c>
      <c r="N93" s="102">
        <v>0</v>
      </c>
      <c r="O93" s="102">
        <v>6434.01</v>
      </c>
      <c r="P93" s="102">
        <v>6434.01</v>
      </c>
      <c r="Q93" s="102">
        <v>6498.0700000000006</v>
      </c>
      <c r="R93" s="102">
        <v>7531.21</v>
      </c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>
        <v>7531.21</v>
      </c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1"/>
      <c r="BO93" s="101"/>
    </row>
    <row r="94" spans="1:68" s="77" customFormat="1" ht="14.1" customHeight="1" x14ac:dyDescent="0.2">
      <c r="A94" s="96"/>
      <c r="B94" s="100">
        <v>38</v>
      </c>
      <c r="C94" s="536" t="s">
        <v>173</v>
      </c>
      <c r="D94" s="538" t="s">
        <v>174</v>
      </c>
      <c r="E94" s="538"/>
      <c r="F94" s="538"/>
      <c r="G94" s="538"/>
      <c r="H94" s="640" t="s">
        <v>869</v>
      </c>
      <c r="I94" s="641" t="s">
        <v>102</v>
      </c>
      <c r="J94" s="640">
        <v>4</v>
      </c>
      <c r="K94" s="101"/>
      <c r="L94" s="101">
        <v>29.819999999999709</v>
      </c>
      <c r="M94" s="101">
        <v>15459.52</v>
      </c>
      <c r="N94" s="101">
        <v>0</v>
      </c>
      <c r="O94" s="101">
        <v>15459.52</v>
      </c>
      <c r="P94" s="101"/>
      <c r="Q94" s="101">
        <v>24.65</v>
      </c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13">
        <v>4</v>
      </c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</row>
    <row r="95" spans="1:68" s="77" customFormat="1" ht="27.95" customHeight="1" x14ac:dyDescent="0.2">
      <c r="A95" s="96"/>
      <c r="B95" s="96"/>
      <c r="C95" s="536"/>
      <c r="D95" s="538"/>
      <c r="E95" s="538"/>
      <c r="F95" s="538"/>
      <c r="G95" s="538"/>
      <c r="H95" s="640"/>
      <c r="I95" s="641"/>
      <c r="J95" s="640"/>
      <c r="K95" s="101">
        <v>15459.52</v>
      </c>
      <c r="L95" s="101">
        <v>15489.34</v>
      </c>
      <c r="M95" s="102">
        <v>15972.86</v>
      </c>
      <c r="N95" s="102">
        <v>0</v>
      </c>
      <c r="O95" s="102">
        <v>15972.86</v>
      </c>
      <c r="P95" s="102">
        <v>15972.86</v>
      </c>
      <c r="Q95" s="102">
        <v>15997.51</v>
      </c>
      <c r="R95" s="102">
        <v>18541</v>
      </c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>
        <v>18541</v>
      </c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1"/>
      <c r="BO95" s="101"/>
    </row>
    <row r="96" spans="1:68" s="77" customFormat="1" ht="14.1" customHeight="1" x14ac:dyDescent="0.2">
      <c r="A96" s="96"/>
      <c r="B96" s="100">
        <v>39</v>
      </c>
      <c r="C96" s="536" t="s">
        <v>180</v>
      </c>
      <c r="D96" s="538" t="s">
        <v>181</v>
      </c>
      <c r="E96" s="538"/>
      <c r="F96" s="538"/>
      <c r="G96" s="538"/>
      <c r="H96" s="640" t="s">
        <v>870</v>
      </c>
      <c r="I96" s="641" t="s">
        <v>78</v>
      </c>
      <c r="J96" s="640">
        <v>8.4</v>
      </c>
      <c r="K96" s="101"/>
      <c r="L96" s="101">
        <v>33.280000000000655</v>
      </c>
      <c r="M96" s="101">
        <v>7297.99</v>
      </c>
      <c r="N96" s="101">
        <v>0</v>
      </c>
      <c r="O96" s="101">
        <v>7297.99</v>
      </c>
      <c r="P96" s="101"/>
      <c r="Q96" s="101">
        <v>27.51</v>
      </c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13">
        <v>8.4</v>
      </c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</row>
    <row r="97" spans="1:68" s="77" customFormat="1" ht="27.95" customHeight="1" x14ac:dyDescent="0.2">
      <c r="A97" s="96"/>
      <c r="B97" s="96"/>
      <c r="C97" s="536"/>
      <c r="D97" s="538"/>
      <c r="E97" s="538"/>
      <c r="F97" s="538"/>
      <c r="G97" s="538"/>
      <c r="H97" s="640"/>
      <c r="I97" s="641"/>
      <c r="J97" s="640"/>
      <c r="K97" s="101">
        <v>7297.99</v>
      </c>
      <c r="L97" s="101">
        <v>7331.27</v>
      </c>
      <c r="M97" s="102">
        <v>7540.32</v>
      </c>
      <c r="N97" s="102">
        <v>0</v>
      </c>
      <c r="O97" s="102">
        <v>7540.32</v>
      </c>
      <c r="P97" s="102">
        <v>7540.32</v>
      </c>
      <c r="Q97" s="102">
        <v>7567.83</v>
      </c>
      <c r="R97" s="102">
        <v>8771.07</v>
      </c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>
        <v>8771.07</v>
      </c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1"/>
      <c r="BO97" s="101"/>
    </row>
    <row r="98" spans="1:68" s="77" customFormat="1" ht="14.1" customHeight="1" x14ac:dyDescent="0.2">
      <c r="A98" s="96"/>
      <c r="B98" s="100">
        <v>40</v>
      </c>
      <c r="C98" s="536" t="s">
        <v>183</v>
      </c>
      <c r="D98" s="538" t="s">
        <v>184</v>
      </c>
      <c r="E98" s="538"/>
      <c r="F98" s="538"/>
      <c r="G98" s="538"/>
      <c r="H98" s="640" t="s">
        <v>871</v>
      </c>
      <c r="I98" s="641" t="s">
        <v>78</v>
      </c>
      <c r="J98" s="640">
        <v>2.4</v>
      </c>
      <c r="K98" s="101"/>
      <c r="L98" s="101">
        <v>0.12999999999999545</v>
      </c>
      <c r="M98" s="101">
        <v>64.84</v>
      </c>
      <c r="N98" s="101">
        <v>0</v>
      </c>
      <c r="O98" s="101">
        <v>64.84</v>
      </c>
      <c r="P98" s="101"/>
      <c r="Q98" s="101">
        <v>0.1</v>
      </c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13">
        <v>2.4</v>
      </c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</row>
    <row r="99" spans="1:68" s="77" customFormat="1" ht="27.95" customHeight="1" x14ac:dyDescent="0.2">
      <c r="A99" s="96"/>
      <c r="B99" s="96"/>
      <c r="C99" s="536"/>
      <c r="D99" s="538"/>
      <c r="E99" s="538"/>
      <c r="F99" s="538"/>
      <c r="G99" s="538"/>
      <c r="H99" s="640"/>
      <c r="I99" s="641"/>
      <c r="J99" s="640"/>
      <c r="K99" s="101">
        <v>64.84</v>
      </c>
      <c r="L99" s="101">
        <v>64.97</v>
      </c>
      <c r="M99" s="102">
        <v>66.989999999999995</v>
      </c>
      <c r="N99" s="102">
        <v>0</v>
      </c>
      <c r="O99" s="102">
        <v>66.989999999999995</v>
      </c>
      <c r="P99" s="102">
        <v>66.989999999999995</v>
      </c>
      <c r="Q99" s="102">
        <v>67.089999999999989</v>
      </c>
      <c r="R99" s="102">
        <v>77.760000000000005</v>
      </c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>
        <v>77.760000000000005</v>
      </c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1"/>
      <c r="BO99" s="101"/>
    </row>
    <row r="100" spans="1:68" ht="12.75" x14ac:dyDescent="0.2">
      <c r="A100" s="87"/>
      <c r="B100" s="87"/>
      <c r="C100" s="88" t="s">
        <v>185</v>
      </c>
      <c r="D100" s="539" t="s">
        <v>186</v>
      </c>
      <c r="E100" s="539"/>
      <c r="F100" s="539"/>
      <c r="G100" s="539"/>
      <c r="H100" s="89"/>
      <c r="I100" s="89"/>
      <c r="J100" s="89"/>
      <c r="K100" s="90">
        <v>16898.61</v>
      </c>
      <c r="L100" s="90">
        <v>16986.07</v>
      </c>
      <c r="M100" s="90">
        <v>17459.73</v>
      </c>
      <c r="N100" s="90">
        <v>0</v>
      </c>
      <c r="O100" s="90">
        <v>17459.73</v>
      </c>
      <c r="P100" s="90">
        <v>17459.73</v>
      </c>
      <c r="Q100" s="90">
        <v>17532.009999999998</v>
      </c>
      <c r="R100" s="90">
        <v>20319.490000000002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20319.490000000002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0</v>
      </c>
      <c r="AT100" s="90">
        <v>0</v>
      </c>
      <c r="AU100" s="90">
        <v>0</v>
      </c>
      <c r="AV100" s="90">
        <v>0</v>
      </c>
      <c r="AW100" s="90">
        <v>0</v>
      </c>
      <c r="AX100" s="90">
        <v>0</v>
      </c>
      <c r="AY100" s="90">
        <v>0</v>
      </c>
      <c r="AZ100" s="90">
        <v>0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90">
        <v>0</v>
      </c>
      <c r="BG100" s="90">
        <v>0</v>
      </c>
      <c r="BH100" s="90">
        <v>0</v>
      </c>
      <c r="BI100" s="90">
        <v>0</v>
      </c>
      <c r="BJ100" s="90">
        <v>0</v>
      </c>
      <c r="BK100" s="90">
        <v>0</v>
      </c>
      <c r="BL100" s="90">
        <v>0</v>
      </c>
      <c r="BM100" s="90">
        <v>0</v>
      </c>
      <c r="BN100" s="90">
        <v>0</v>
      </c>
      <c r="BO100" s="90">
        <v>0</v>
      </c>
      <c r="BP100" s="78">
        <v>0</v>
      </c>
    </row>
    <row r="101" spans="1:68" s="77" customFormat="1" ht="14.1" customHeight="1" x14ac:dyDescent="0.2">
      <c r="A101" s="91"/>
      <c r="B101" s="92">
        <v>41</v>
      </c>
      <c r="C101" s="540" t="s">
        <v>187</v>
      </c>
      <c r="D101" s="541" t="s">
        <v>188</v>
      </c>
      <c r="E101" s="541"/>
      <c r="F101" s="541"/>
      <c r="G101" s="541"/>
      <c r="H101" s="642" t="s">
        <v>873</v>
      </c>
      <c r="I101" s="646" t="s">
        <v>102</v>
      </c>
      <c r="J101" s="642">
        <v>4</v>
      </c>
      <c r="K101" s="93"/>
      <c r="L101" s="93">
        <v>5.5099999999999909</v>
      </c>
      <c r="M101" s="93">
        <v>685.82</v>
      </c>
      <c r="N101" s="93">
        <v>0</v>
      </c>
      <c r="O101" s="93">
        <v>685.82</v>
      </c>
      <c r="P101" s="93"/>
      <c r="Q101" s="93">
        <v>4.55</v>
      </c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114">
        <v>4</v>
      </c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</row>
    <row r="102" spans="1:68" s="77" customFormat="1" ht="14.1" customHeight="1" x14ac:dyDescent="0.2">
      <c r="A102" s="96"/>
      <c r="B102" s="96"/>
      <c r="C102" s="536"/>
      <c r="D102" s="538"/>
      <c r="E102" s="538"/>
      <c r="F102" s="538"/>
      <c r="G102" s="538"/>
      <c r="H102" s="640"/>
      <c r="I102" s="641"/>
      <c r="J102" s="640"/>
      <c r="K102" s="101">
        <v>685.82</v>
      </c>
      <c r="L102" s="101">
        <v>691.33</v>
      </c>
      <c r="M102" s="102">
        <v>708.59</v>
      </c>
      <c r="N102" s="102">
        <v>0</v>
      </c>
      <c r="O102" s="102">
        <v>708.59</v>
      </c>
      <c r="P102" s="102">
        <v>708.59</v>
      </c>
      <c r="Q102" s="102">
        <v>713.14</v>
      </c>
      <c r="R102" s="102">
        <v>826.53</v>
      </c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>
        <v>826.53</v>
      </c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1"/>
      <c r="BO102" s="101"/>
    </row>
    <row r="103" spans="1:68" s="77" customFormat="1" ht="14.1" customHeight="1" x14ac:dyDescent="0.2">
      <c r="A103" s="96"/>
      <c r="B103" s="100">
        <v>42</v>
      </c>
      <c r="C103" s="536" t="s">
        <v>189</v>
      </c>
      <c r="D103" s="538" t="s">
        <v>190</v>
      </c>
      <c r="E103" s="538"/>
      <c r="F103" s="538"/>
      <c r="G103" s="538"/>
      <c r="H103" s="640" t="s">
        <v>874</v>
      </c>
      <c r="I103" s="641" t="s">
        <v>102</v>
      </c>
      <c r="J103" s="640">
        <v>16</v>
      </c>
      <c r="K103" s="101"/>
      <c r="L103" s="101">
        <v>40.679999999998472</v>
      </c>
      <c r="M103" s="101">
        <v>8250.1200000000008</v>
      </c>
      <c r="N103" s="101">
        <v>0</v>
      </c>
      <c r="O103" s="101">
        <v>8250.1200000000008</v>
      </c>
      <c r="P103" s="101"/>
      <c r="Q103" s="101">
        <v>33.619999999999997</v>
      </c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13">
        <v>16</v>
      </c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</row>
    <row r="104" spans="1:68" s="77" customFormat="1" ht="14.1" customHeight="1" x14ac:dyDescent="0.2">
      <c r="A104" s="96"/>
      <c r="B104" s="96"/>
      <c r="C104" s="536"/>
      <c r="D104" s="538"/>
      <c r="E104" s="538"/>
      <c r="F104" s="538"/>
      <c r="G104" s="538"/>
      <c r="H104" s="640"/>
      <c r="I104" s="641"/>
      <c r="J104" s="640"/>
      <c r="K104" s="101">
        <v>8250.1200000000008</v>
      </c>
      <c r="L104" s="101">
        <v>8290.7999999999993</v>
      </c>
      <c r="M104" s="102">
        <v>8524.07</v>
      </c>
      <c r="N104" s="102">
        <v>0</v>
      </c>
      <c r="O104" s="102">
        <v>8524.07</v>
      </c>
      <c r="P104" s="102">
        <v>8524.07</v>
      </c>
      <c r="Q104" s="102">
        <v>8557.69</v>
      </c>
      <c r="R104" s="102">
        <v>9918.31</v>
      </c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>
        <v>9918.31</v>
      </c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1"/>
      <c r="BO104" s="101"/>
    </row>
    <row r="105" spans="1:68" s="77" customFormat="1" ht="14.1" customHeight="1" x14ac:dyDescent="0.2">
      <c r="A105" s="96"/>
      <c r="B105" s="100">
        <v>43</v>
      </c>
      <c r="C105" s="536" t="s">
        <v>192</v>
      </c>
      <c r="D105" s="538" t="s">
        <v>193</v>
      </c>
      <c r="E105" s="538"/>
      <c r="F105" s="538"/>
      <c r="G105" s="538"/>
      <c r="H105" s="640" t="s">
        <v>875</v>
      </c>
      <c r="I105" s="641" t="s">
        <v>194</v>
      </c>
      <c r="J105" s="640">
        <v>377.45100000000002</v>
      </c>
      <c r="K105" s="101"/>
      <c r="L105" s="101">
        <v>20.619999999999891</v>
      </c>
      <c r="M105" s="101">
        <v>4124.71</v>
      </c>
      <c r="N105" s="101">
        <v>0</v>
      </c>
      <c r="O105" s="101">
        <v>4124.71</v>
      </c>
      <c r="P105" s="101"/>
      <c r="Q105" s="101">
        <v>17.04</v>
      </c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13">
        <v>377.45100000000002</v>
      </c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</row>
    <row r="106" spans="1:68" s="77" customFormat="1" ht="14.1" customHeight="1" x14ac:dyDescent="0.2">
      <c r="A106" s="96"/>
      <c r="B106" s="96"/>
      <c r="C106" s="536"/>
      <c r="D106" s="538"/>
      <c r="E106" s="538"/>
      <c r="F106" s="538"/>
      <c r="G106" s="538"/>
      <c r="H106" s="640"/>
      <c r="I106" s="641"/>
      <c r="J106" s="640"/>
      <c r="K106" s="101">
        <v>4124.71</v>
      </c>
      <c r="L106" s="101">
        <v>4145.33</v>
      </c>
      <c r="M106" s="102">
        <v>4261.67</v>
      </c>
      <c r="N106" s="102">
        <v>0</v>
      </c>
      <c r="O106" s="102">
        <v>4261.67</v>
      </c>
      <c r="P106" s="102">
        <v>4261.67</v>
      </c>
      <c r="Q106" s="102">
        <v>4278.71</v>
      </c>
      <c r="R106" s="102">
        <v>4959</v>
      </c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>
        <v>4959</v>
      </c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1"/>
      <c r="BO106" s="101"/>
    </row>
    <row r="107" spans="1:68" s="77" customFormat="1" ht="14.1" customHeight="1" x14ac:dyDescent="0.2">
      <c r="A107" s="96"/>
      <c r="B107" s="100">
        <v>44</v>
      </c>
      <c r="C107" s="536" t="s">
        <v>192</v>
      </c>
      <c r="D107" s="538" t="s">
        <v>193</v>
      </c>
      <c r="E107" s="538"/>
      <c r="F107" s="538"/>
      <c r="G107" s="538"/>
      <c r="H107" s="640" t="s">
        <v>876</v>
      </c>
      <c r="I107" s="641" t="s">
        <v>78</v>
      </c>
      <c r="J107" s="640">
        <v>27.722999999999999</v>
      </c>
      <c r="K107" s="101"/>
      <c r="L107" s="101">
        <v>3.2699999999999818</v>
      </c>
      <c r="M107" s="101">
        <v>679.84</v>
      </c>
      <c r="N107" s="101">
        <v>0</v>
      </c>
      <c r="O107" s="101">
        <v>679.84</v>
      </c>
      <c r="P107" s="101"/>
      <c r="Q107" s="101">
        <v>2.7</v>
      </c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13">
        <v>27.722999999999999</v>
      </c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</row>
    <row r="108" spans="1:68" s="77" customFormat="1" ht="14.1" customHeight="1" x14ac:dyDescent="0.2">
      <c r="A108" s="96"/>
      <c r="B108" s="96"/>
      <c r="C108" s="536"/>
      <c r="D108" s="538"/>
      <c r="E108" s="538"/>
      <c r="F108" s="538"/>
      <c r="G108" s="538"/>
      <c r="H108" s="640"/>
      <c r="I108" s="641"/>
      <c r="J108" s="640"/>
      <c r="K108" s="101">
        <v>679.84</v>
      </c>
      <c r="L108" s="101">
        <v>683.11</v>
      </c>
      <c r="M108" s="102">
        <v>702.41</v>
      </c>
      <c r="N108" s="102">
        <v>0</v>
      </c>
      <c r="O108" s="102">
        <v>702.41</v>
      </c>
      <c r="P108" s="102">
        <v>702.41</v>
      </c>
      <c r="Q108" s="102">
        <v>705.11</v>
      </c>
      <c r="R108" s="102">
        <v>817.22</v>
      </c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>
        <v>817.22</v>
      </c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1"/>
      <c r="BO108" s="101"/>
    </row>
    <row r="109" spans="1:68" s="77" customFormat="1" ht="14.1" customHeight="1" x14ac:dyDescent="0.2">
      <c r="A109" s="96"/>
      <c r="B109" s="100">
        <v>45</v>
      </c>
      <c r="C109" s="536" t="s">
        <v>197</v>
      </c>
      <c r="D109" s="538" t="s">
        <v>198</v>
      </c>
      <c r="E109" s="538"/>
      <c r="F109" s="538"/>
      <c r="G109" s="538"/>
      <c r="H109" s="640" t="s">
        <v>877</v>
      </c>
      <c r="I109" s="641" t="s">
        <v>78</v>
      </c>
      <c r="J109" s="640">
        <v>170</v>
      </c>
      <c r="K109" s="101"/>
      <c r="L109" s="101">
        <v>17.379999999999654</v>
      </c>
      <c r="M109" s="101">
        <v>3030.51</v>
      </c>
      <c r="N109" s="101">
        <v>0</v>
      </c>
      <c r="O109" s="101">
        <v>3030.51</v>
      </c>
      <c r="P109" s="101"/>
      <c r="Q109" s="101">
        <v>14.37</v>
      </c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13">
        <v>170</v>
      </c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</row>
    <row r="110" spans="1:68" s="77" customFormat="1" ht="14.1" customHeight="1" x14ac:dyDescent="0.2">
      <c r="A110" s="96"/>
      <c r="B110" s="96"/>
      <c r="C110" s="536"/>
      <c r="D110" s="538"/>
      <c r="E110" s="538"/>
      <c r="F110" s="538"/>
      <c r="G110" s="538"/>
      <c r="H110" s="640"/>
      <c r="I110" s="641"/>
      <c r="J110" s="640"/>
      <c r="K110" s="101">
        <v>3030.51</v>
      </c>
      <c r="L110" s="101">
        <v>3047.89</v>
      </c>
      <c r="M110" s="102">
        <v>3131.14</v>
      </c>
      <c r="N110" s="102">
        <v>0</v>
      </c>
      <c r="O110" s="102">
        <v>3131.14</v>
      </c>
      <c r="P110" s="102">
        <v>3131.14</v>
      </c>
      <c r="Q110" s="102">
        <v>3145.5099999999998</v>
      </c>
      <c r="R110" s="102">
        <v>3645.62</v>
      </c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>
        <v>3645.62</v>
      </c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1"/>
      <c r="BO110" s="101"/>
    </row>
    <row r="111" spans="1:68" s="77" customFormat="1" ht="14.1" customHeight="1" x14ac:dyDescent="0.2">
      <c r="A111" s="96"/>
      <c r="B111" s="100">
        <v>46</v>
      </c>
      <c r="C111" s="536" t="s">
        <v>200</v>
      </c>
      <c r="D111" s="536" t="s">
        <v>201</v>
      </c>
      <c r="E111" s="536"/>
      <c r="F111" s="536"/>
      <c r="G111" s="536"/>
      <c r="H111" s="640" t="s">
        <v>878</v>
      </c>
      <c r="I111" s="641" t="s">
        <v>169</v>
      </c>
      <c r="J111" s="640">
        <v>5</v>
      </c>
      <c r="K111" s="101"/>
      <c r="L111" s="101">
        <v>0</v>
      </c>
      <c r="M111" s="101">
        <v>127.61</v>
      </c>
      <c r="N111" s="101">
        <v>0</v>
      </c>
      <c r="O111" s="101">
        <v>127.61</v>
      </c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13">
        <v>5</v>
      </c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</row>
    <row r="112" spans="1:68" s="77" customFormat="1" ht="14.1" customHeight="1" x14ac:dyDescent="0.2">
      <c r="A112" s="96"/>
      <c r="B112" s="96"/>
      <c r="C112" s="536"/>
      <c r="D112" s="536"/>
      <c r="E112" s="536"/>
      <c r="F112" s="536"/>
      <c r="G112" s="536"/>
      <c r="H112" s="640"/>
      <c r="I112" s="641"/>
      <c r="J112" s="640"/>
      <c r="K112" s="101">
        <v>127.61</v>
      </c>
      <c r="L112" s="101">
        <v>127.61</v>
      </c>
      <c r="M112" s="102">
        <v>131.85</v>
      </c>
      <c r="N112" s="102">
        <v>0</v>
      </c>
      <c r="O112" s="102">
        <v>131.85</v>
      </c>
      <c r="P112" s="102">
        <v>131.85</v>
      </c>
      <c r="Q112" s="102">
        <v>131.85</v>
      </c>
      <c r="R112" s="102">
        <v>152.81</v>
      </c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>
        <v>152.81</v>
      </c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1"/>
      <c r="BO112" s="101"/>
    </row>
    <row r="113" spans="1:68" ht="12.75" x14ac:dyDescent="0.2">
      <c r="A113" s="87"/>
      <c r="B113" s="87"/>
      <c r="C113" s="88" t="s">
        <v>203</v>
      </c>
      <c r="D113" s="539" t="s">
        <v>204</v>
      </c>
      <c r="E113" s="539"/>
      <c r="F113" s="539"/>
      <c r="G113" s="539"/>
      <c r="H113" s="89"/>
      <c r="I113" s="89"/>
      <c r="J113" s="89"/>
      <c r="K113" s="90">
        <v>4775.6399999999994</v>
      </c>
      <c r="L113" s="90">
        <v>4788.9599999999991</v>
      </c>
      <c r="M113" s="90">
        <v>4934.2199999999993</v>
      </c>
      <c r="N113" s="90">
        <v>0</v>
      </c>
      <c r="O113" s="90">
        <v>4934.2199999999993</v>
      </c>
      <c r="P113" s="90">
        <v>4934.2199999999993</v>
      </c>
      <c r="Q113" s="90">
        <v>4945.2299999999996</v>
      </c>
      <c r="R113" s="90">
        <v>5731.48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5731.48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0</v>
      </c>
      <c r="AV113" s="90">
        <v>0</v>
      </c>
      <c r="AW113" s="90">
        <v>0</v>
      </c>
      <c r="AX113" s="90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90">
        <v>0</v>
      </c>
      <c r="BF113" s="90">
        <v>0</v>
      </c>
      <c r="BG113" s="90">
        <v>0</v>
      </c>
      <c r="BH113" s="90">
        <v>0</v>
      </c>
      <c r="BI113" s="90">
        <v>0</v>
      </c>
      <c r="BJ113" s="90">
        <v>0</v>
      </c>
      <c r="BK113" s="90">
        <v>0</v>
      </c>
      <c r="BL113" s="90">
        <v>0</v>
      </c>
      <c r="BM113" s="90">
        <v>0</v>
      </c>
      <c r="BN113" s="90">
        <v>0</v>
      </c>
      <c r="BO113" s="90">
        <v>0</v>
      </c>
      <c r="BP113" s="78">
        <v>0</v>
      </c>
    </row>
    <row r="114" spans="1:68" s="77" customFormat="1" ht="14.1" customHeight="1" x14ac:dyDescent="0.2">
      <c r="A114" s="91"/>
      <c r="B114" s="92">
        <v>47</v>
      </c>
      <c r="C114" s="540" t="s">
        <v>205</v>
      </c>
      <c r="D114" s="541" t="s">
        <v>206</v>
      </c>
      <c r="E114" s="541"/>
      <c r="F114" s="541"/>
      <c r="G114" s="541"/>
      <c r="H114" s="642" t="s">
        <v>880</v>
      </c>
      <c r="I114" s="646" t="s">
        <v>102</v>
      </c>
      <c r="J114" s="642">
        <v>2</v>
      </c>
      <c r="K114" s="93"/>
      <c r="L114" s="93">
        <v>1.6299999999999955</v>
      </c>
      <c r="M114" s="93">
        <v>190.78</v>
      </c>
      <c r="N114" s="93">
        <v>0</v>
      </c>
      <c r="O114" s="93">
        <v>190.78</v>
      </c>
      <c r="P114" s="93"/>
      <c r="Q114" s="93">
        <v>1.34</v>
      </c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114">
        <v>2</v>
      </c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</row>
    <row r="115" spans="1:68" s="77" customFormat="1" ht="27.95" customHeight="1" x14ac:dyDescent="0.2">
      <c r="A115" s="96"/>
      <c r="B115" s="96"/>
      <c r="C115" s="536"/>
      <c r="D115" s="538"/>
      <c r="E115" s="538"/>
      <c r="F115" s="538"/>
      <c r="G115" s="538"/>
      <c r="H115" s="640"/>
      <c r="I115" s="641"/>
      <c r="J115" s="640"/>
      <c r="K115" s="101">
        <v>190.78</v>
      </c>
      <c r="L115" s="101">
        <v>192.41</v>
      </c>
      <c r="M115" s="102">
        <v>197.11</v>
      </c>
      <c r="N115" s="102">
        <v>0</v>
      </c>
      <c r="O115" s="102">
        <v>197.11</v>
      </c>
      <c r="P115" s="102">
        <v>197.11</v>
      </c>
      <c r="Q115" s="102">
        <v>198.45000000000002</v>
      </c>
      <c r="R115" s="102">
        <v>230.01</v>
      </c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>
        <v>230.01</v>
      </c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1"/>
      <c r="BO115" s="101"/>
    </row>
    <row r="116" spans="1:68" s="77" customFormat="1" ht="14.1" customHeight="1" x14ac:dyDescent="0.2">
      <c r="A116" s="96"/>
      <c r="B116" s="100">
        <v>48</v>
      </c>
      <c r="C116" s="536" t="s">
        <v>205</v>
      </c>
      <c r="D116" s="538" t="s">
        <v>206</v>
      </c>
      <c r="E116" s="538"/>
      <c r="F116" s="538"/>
      <c r="G116" s="538"/>
      <c r="H116" s="641" t="s">
        <v>881</v>
      </c>
      <c r="I116" s="647" t="s">
        <v>208</v>
      </c>
      <c r="J116" s="640">
        <v>1</v>
      </c>
      <c r="K116" s="101"/>
      <c r="L116" s="101">
        <v>0.2099999999999973</v>
      </c>
      <c r="M116" s="101">
        <v>20.94</v>
      </c>
      <c r="N116" s="101">
        <v>0</v>
      </c>
      <c r="O116" s="101">
        <v>20.94</v>
      </c>
      <c r="P116" s="101"/>
      <c r="Q116" s="101">
        <v>0.18</v>
      </c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13">
        <v>1</v>
      </c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</row>
    <row r="117" spans="1:68" s="77" customFormat="1" ht="27.95" customHeight="1" x14ac:dyDescent="0.2">
      <c r="A117" s="96"/>
      <c r="B117" s="96"/>
      <c r="C117" s="536"/>
      <c r="D117" s="538"/>
      <c r="E117" s="538"/>
      <c r="F117" s="538"/>
      <c r="G117" s="538"/>
      <c r="H117" s="641"/>
      <c r="I117" s="647"/>
      <c r="J117" s="640"/>
      <c r="K117" s="101">
        <v>20.94</v>
      </c>
      <c r="L117" s="101">
        <v>21.15</v>
      </c>
      <c r="M117" s="102">
        <v>21.64</v>
      </c>
      <c r="N117" s="102">
        <v>0</v>
      </c>
      <c r="O117" s="102">
        <v>21.64</v>
      </c>
      <c r="P117" s="102">
        <v>21.64</v>
      </c>
      <c r="Q117" s="102">
        <v>21.82</v>
      </c>
      <c r="R117" s="102">
        <v>25.28</v>
      </c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>
        <v>25.28</v>
      </c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1"/>
      <c r="BO117" s="101"/>
    </row>
    <row r="118" spans="1:68" s="77" customFormat="1" ht="14.1" customHeight="1" x14ac:dyDescent="0.2">
      <c r="A118" s="96"/>
      <c r="B118" s="100">
        <v>49</v>
      </c>
      <c r="C118" s="536" t="s">
        <v>209</v>
      </c>
      <c r="D118" s="538" t="s">
        <v>210</v>
      </c>
      <c r="E118" s="538"/>
      <c r="F118" s="538"/>
      <c r="G118" s="538"/>
      <c r="H118" s="640" t="s">
        <v>882</v>
      </c>
      <c r="I118" s="641" t="s">
        <v>78</v>
      </c>
      <c r="J118" s="640">
        <v>182.28</v>
      </c>
      <c r="K118" s="101"/>
      <c r="L118" s="101">
        <v>9.6799999999998363</v>
      </c>
      <c r="M118" s="101">
        <v>2125.56</v>
      </c>
      <c r="N118" s="101">
        <v>0</v>
      </c>
      <c r="O118" s="101">
        <v>2125.56</v>
      </c>
      <c r="P118" s="101"/>
      <c r="Q118" s="101">
        <v>8</v>
      </c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13">
        <v>182.28</v>
      </c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</row>
    <row r="119" spans="1:68" s="77" customFormat="1" ht="27.95" customHeight="1" x14ac:dyDescent="0.2">
      <c r="A119" s="96"/>
      <c r="B119" s="96"/>
      <c r="C119" s="536"/>
      <c r="D119" s="538"/>
      <c r="E119" s="538"/>
      <c r="F119" s="538"/>
      <c r="G119" s="538"/>
      <c r="H119" s="640"/>
      <c r="I119" s="641"/>
      <c r="J119" s="640"/>
      <c r="K119" s="101">
        <v>2125.56</v>
      </c>
      <c r="L119" s="101">
        <v>2135.2399999999998</v>
      </c>
      <c r="M119" s="102">
        <v>2196.14</v>
      </c>
      <c r="N119" s="102">
        <v>0</v>
      </c>
      <c r="O119" s="102">
        <v>2196.14</v>
      </c>
      <c r="P119" s="102">
        <v>2196.14</v>
      </c>
      <c r="Q119" s="102">
        <v>2204.14</v>
      </c>
      <c r="R119" s="102">
        <v>2554.58</v>
      </c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>
        <v>2554.58</v>
      </c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1"/>
      <c r="BO119" s="101"/>
    </row>
    <row r="120" spans="1:68" s="77" customFormat="1" ht="14.1" customHeight="1" x14ac:dyDescent="0.2">
      <c r="A120" s="96"/>
      <c r="B120" s="100">
        <v>50</v>
      </c>
      <c r="C120" s="536" t="s">
        <v>209</v>
      </c>
      <c r="D120" s="538" t="s">
        <v>210</v>
      </c>
      <c r="E120" s="538"/>
      <c r="F120" s="538"/>
      <c r="G120" s="538"/>
      <c r="H120" s="640" t="s">
        <v>883</v>
      </c>
      <c r="I120" s="641" t="s">
        <v>178</v>
      </c>
      <c r="J120" s="640">
        <v>1.2070000000000001E-2</v>
      </c>
      <c r="K120" s="101"/>
      <c r="L120" s="101">
        <v>1.7999999999997272</v>
      </c>
      <c r="M120" s="101">
        <v>2438.36</v>
      </c>
      <c r="N120" s="101">
        <v>0</v>
      </c>
      <c r="O120" s="101">
        <v>2438.36</v>
      </c>
      <c r="P120" s="101"/>
      <c r="Q120" s="101">
        <v>1.49</v>
      </c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13">
        <v>1.2070000000000001E-2</v>
      </c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</row>
    <row r="121" spans="1:68" s="77" customFormat="1" ht="27.95" customHeight="1" x14ac:dyDescent="0.2">
      <c r="A121" s="96"/>
      <c r="B121" s="96"/>
      <c r="C121" s="536"/>
      <c r="D121" s="538"/>
      <c r="E121" s="538"/>
      <c r="F121" s="538"/>
      <c r="G121" s="538"/>
      <c r="H121" s="640"/>
      <c r="I121" s="641"/>
      <c r="J121" s="640"/>
      <c r="K121" s="101">
        <v>2438.36</v>
      </c>
      <c r="L121" s="101">
        <v>2440.16</v>
      </c>
      <c r="M121" s="102">
        <v>2519.33</v>
      </c>
      <c r="N121" s="102">
        <v>0</v>
      </c>
      <c r="O121" s="102">
        <v>2519.33</v>
      </c>
      <c r="P121" s="102">
        <v>2519.33</v>
      </c>
      <c r="Q121" s="102">
        <v>2520.8199999999997</v>
      </c>
      <c r="R121" s="102">
        <v>2921.61</v>
      </c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>
        <v>2921.61</v>
      </c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1"/>
      <c r="BO121" s="101"/>
    </row>
    <row r="122" spans="1:68" ht="42" customHeight="1" x14ac:dyDescent="0.2">
      <c r="A122" s="87"/>
      <c r="B122" s="87"/>
      <c r="C122" s="88" t="s">
        <v>213</v>
      </c>
      <c r="D122" s="557" t="s">
        <v>214</v>
      </c>
      <c r="E122" s="557"/>
      <c r="F122" s="557"/>
      <c r="G122" s="557"/>
      <c r="H122" s="89"/>
      <c r="I122" s="89"/>
      <c r="J122" s="89"/>
      <c r="K122" s="90">
        <v>-6034.52</v>
      </c>
      <c r="L122" s="90">
        <v>-6045.58</v>
      </c>
      <c r="M122" s="90">
        <v>-6234.91</v>
      </c>
      <c r="N122" s="90">
        <v>0</v>
      </c>
      <c r="O122" s="90">
        <v>-6234.91</v>
      </c>
      <c r="P122" s="90">
        <v>-6234.91</v>
      </c>
      <c r="Q122" s="90">
        <v>-6246.3399999999992</v>
      </c>
      <c r="R122" s="90">
        <v>-7146.2599999999984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-7146.2599999999984</v>
      </c>
      <c r="AK122" s="90">
        <v>0</v>
      </c>
      <c r="AL122" s="90">
        <v>0</v>
      </c>
      <c r="AM122" s="90">
        <v>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0</v>
      </c>
      <c r="AT122" s="90">
        <v>0</v>
      </c>
      <c r="AU122" s="90">
        <v>0</v>
      </c>
      <c r="AV122" s="90">
        <v>0</v>
      </c>
      <c r="AW122" s="90">
        <v>0</v>
      </c>
      <c r="AX122" s="90">
        <v>0</v>
      </c>
      <c r="AY122" s="90">
        <v>0</v>
      </c>
      <c r="AZ122" s="90">
        <v>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90">
        <v>0</v>
      </c>
      <c r="BG122" s="90">
        <v>0</v>
      </c>
      <c r="BH122" s="90">
        <v>0</v>
      </c>
      <c r="BI122" s="90">
        <v>0</v>
      </c>
      <c r="BJ122" s="90">
        <v>0</v>
      </c>
      <c r="BK122" s="90">
        <v>0</v>
      </c>
      <c r="BL122" s="90">
        <v>0</v>
      </c>
      <c r="BM122" s="90">
        <v>0</v>
      </c>
      <c r="BN122" s="90">
        <v>0</v>
      </c>
      <c r="BO122" s="90">
        <v>0</v>
      </c>
      <c r="BP122" s="78">
        <v>0</v>
      </c>
    </row>
    <row r="123" spans="1:68" s="77" customFormat="1" ht="14.1" customHeight="1" x14ac:dyDescent="0.2">
      <c r="A123" s="91"/>
      <c r="B123" s="92">
        <v>51</v>
      </c>
      <c r="C123" s="540" t="s">
        <v>124</v>
      </c>
      <c r="D123" s="540" t="s">
        <v>125</v>
      </c>
      <c r="E123" s="540"/>
      <c r="F123" s="540"/>
      <c r="G123" s="540"/>
      <c r="H123" s="642" t="s">
        <v>885</v>
      </c>
      <c r="I123" s="646" t="s">
        <v>126</v>
      </c>
      <c r="J123" s="642">
        <v>-17</v>
      </c>
      <c r="K123" s="93"/>
      <c r="L123" s="93">
        <v>-13.259999999999309</v>
      </c>
      <c r="M123" s="93">
        <v>-7039.93</v>
      </c>
      <c r="N123" s="93">
        <v>0</v>
      </c>
      <c r="O123" s="93">
        <v>-7039.93</v>
      </c>
      <c r="P123" s="93"/>
      <c r="Q123" s="93">
        <v>-13.7</v>
      </c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114">
        <v>-17</v>
      </c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</row>
    <row r="124" spans="1:68" s="77" customFormat="1" ht="14.1" customHeight="1" x14ac:dyDescent="0.2">
      <c r="A124" s="96"/>
      <c r="B124" s="96"/>
      <c r="C124" s="536"/>
      <c r="D124" s="536"/>
      <c r="E124" s="536"/>
      <c r="F124" s="536"/>
      <c r="G124" s="536"/>
      <c r="H124" s="640"/>
      <c r="I124" s="641"/>
      <c r="J124" s="640"/>
      <c r="K124" s="101">
        <v>-7039.93</v>
      </c>
      <c r="L124" s="101">
        <v>-7053.19</v>
      </c>
      <c r="M124" s="102">
        <v>-7273.7</v>
      </c>
      <c r="N124" s="102">
        <v>0</v>
      </c>
      <c r="O124" s="102">
        <v>-7273.7</v>
      </c>
      <c r="P124" s="102">
        <v>-7273.7</v>
      </c>
      <c r="Q124" s="102">
        <v>-7287.4</v>
      </c>
      <c r="R124" s="102">
        <v>-8337.2999999999993</v>
      </c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>
        <v>-8337.2999999999993</v>
      </c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1"/>
      <c r="BO124" s="101"/>
    </row>
    <row r="125" spans="1:68" s="77" customFormat="1" ht="14.1" customHeight="1" x14ac:dyDescent="0.2">
      <c r="A125" s="96"/>
      <c r="B125" s="100">
        <v>52</v>
      </c>
      <c r="C125" s="536" t="s">
        <v>124</v>
      </c>
      <c r="D125" s="538" t="s">
        <v>128</v>
      </c>
      <c r="E125" s="538"/>
      <c r="F125" s="538"/>
      <c r="G125" s="538"/>
      <c r="H125" s="640" t="s">
        <v>886</v>
      </c>
      <c r="I125" s="641" t="s">
        <v>156</v>
      </c>
      <c r="J125" s="640">
        <v>-1.77</v>
      </c>
      <c r="K125" s="101"/>
      <c r="L125" s="101">
        <v>0</v>
      </c>
      <c r="M125" s="101">
        <v>-25.84</v>
      </c>
      <c r="N125" s="101">
        <v>0</v>
      </c>
      <c r="O125" s="101">
        <v>-25.84</v>
      </c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13">
        <v>-1.77</v>
      </c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</row>
    <row r="126" spans="1:68" s="77" customFormat="1" ht="14.1" customHeight="1" x14ac:dyDescent="0.2">
      <c r="A126" s="96"/>
      <c r="B126" s="96"/>
      <c r="C126" s="536"/>
      <c r="D126" s="538"/>
      <c r="E126" s="538"/>
      <c r="F126" s="538"/>
      <c r="G126" s="538"/>
      <c r="H126" s="640"/>
      <c r="I126" s="641"/>
      <c r="J126" s="640"/>
      <c r="K126" s="101">
        <v>-25.84</v>
      </c>
      <c r="L126" s="101">
        <v>-25.84</v>
      </c>
      <c r="M126" s="102">
        <v>-26.7</v>
      </c>
      <c r="N126" s="102">
        <v>0</v>
      </c>
      <c r="O126" s="102">
        <v>-26.7</v>
      </c>
      <c r="P126" s="102">
        <v>-26.7</v>
      </c>
      <c r="Q126" s="102">
        <v>-26.7</v>
      </c>
      <c r="R126" s="102">
        <v>-30.55</v>
      </c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>
        <v>-30.55</v>
      </c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1"/>
      <c r="BO126" s="101"/>
    </row>
    <row r="127" spans="1:68" s="77" customFormat="1" ht="14.1" customHeight="1" x14ac:dyDescent="0.2">
      <c r="A127" s="96"/>
      <c r="B127" s="100">
        <v>53</v>
      </c>
      <c r="C127" s="536" t="s">
        <v>124</v>
      </c>
      <c r="D127" s="538" t="s">
        <v>131</v>
      </c>
      <c r="E127" s="538"/>
      <c r="F127" s="538"/>
      <c r="G127" s="538"/>
      <c r="H127" s="640" t="s">
        <v>887</v>
      </c>
      <c r="I127" s="641" t="s">
        <v>156</v>
      </c>
      <c r="J127" s="640">
        <v>-2.4359999999999999</v>
      </c>
      <c r="K127" s="101"/>
      <c r="L127" s="101">
        <v>0</v>
      </c>
      <c r="M127" s="101">
        <v>-35.549999999999997</v>
      </c>
      <c r="N127" s="101">
        <v>0</v>
      </c>
      <c r="O127" s="101">
        <v>-35.549999999999997</v>
      </c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13">
        <v>-2.4359999999999999</v>
      </c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</row>
    <row r="128" spans="1:68" s="77" customFormat="1" ht="14.1" customHeight="1" x14ac:dyDescent="0.2">
      <c r="A128" s="96"/>
      <c r="B128" s="96"/>
      <c r="C128" s="536"/>
      <c r="D128" s="538"/>
      <c r="E128" s="538"/>
      <c r="F128" s="538"/>
      <c r="G128" s="538"/>
      <c r="H128" s="640"/>
      <c r="I128" s="641"/>
      <c r="J128" s="640"/>
      <c r="K128" s="101">
        <v>-35.549999999999997</v>
      </c>
      <c r="L128" s="101">
        <v>-35.549999999999997</v>
      </c>
      <c r="M128" s="102">
        <v>-36.729999999999997</v>
      </c>
      <c r="N128" s="102">
        <v>0</v>
      </c>
      <c r="O128" s="102">
        <v>-36.729999999999997</v>
      </c>
      <c r="P128" s="102">
        <v>-36.729999999999997</v>
      </c>
      <c r="Q128" s="102">
        <v>-36.729999999999997</v>
      </c>
      <c r="R128" s="102">
        <v>-42.02</v>
      </c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>
        <v>-42.02</v>
      </c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1"/>
      <c r="BO128" s="101"/>
    </row>
    <row r="129" spans="1:68" s="77" customFormat="1" ht="14.1" customHeight="1" x14ac:dyDescent="0.2">
      <c r="A129" s="96"/>
      <c r="B129" s="100">
        <v>54</v>
      </c>
      <c r="C129" s="536" t="s">
        <v>124</v>
      </c>
      <c r="D129" s="538" t="s">
        <v>133</v>
      </c>
      <c r="E129" s="538"/>
      <c r="F129" s="538"/>
      <c r="G129" s="538"/>
      <c r="H129" s="640" t="s">
        <v>888</v>
      </c>
      <c r="I129" s="641" t="s">
        <v>156</v>
      </c>
      <c r="J129" s="640">
        <v>-0.96399999999999997</v>
      </c>
      <c r="K129" s="101"/>
      <c r="L129" s="101">
        <v>0</v>
      </c>
      <c r="M129" s="101">
        <v>-14.08</v>
      </c>
      <c r="N129" s="101">
        <v>0</v>
      </c>
      <c r="O129" s="101">
        <v>-14.08</v>
      </c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13">
        <v>-0.96399999999999997</v>
      </c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</row>
    <row r="130" spans="1:68" s="77" customFormat="1" ht="14.1" customHeight="1" x14ac:dyDescent="0.2">
      <c r="A130" s="96"/>
      <c r="B130" s="96"/>
      <c r="C130" s="536"/>
      <c r="D130" s="538"/>
      <c r="E130" s="538"/>
      <c r="F130" s="538"/>
      <c r="G130" s="538"/>
      <c r="H130" s="640"/>
      <c r="I130" s="641"/>
      <c r="J130" s="640"/>
      <c r="K130" s="101">
        <v>-14.08</v>
      </c>
      <c r="L130" s="101">
        <v>-14.08</v>
      </c>
      <c r="M130" s="102">
        <v>-14.55</v>
      </c>
      <c r="N130" s="102">
        <v>0</v>
      </c>
      <c r="O130" s="102">
        <v>-14.55</v>
      </c>
      <c r="P130" s="102">
        <v>-14.55</v>
      </c>
      <c r="Q130" s="102">
        <v>-14.55</v>
      </c>
      <c r="R130" s="102">
        <v>-16.649999999999999</v>
      </c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>
        <v>-16.649999999999999</v>
      </c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1"/>
      <c r="BO130" s="101"/>
    </row>
    <row r="131" spans="1:68" s="77" customFormat="1" ht="14.1" customHeight="1" x14ac:dyDescent="0.2">
      <c r="A131" s="96"/>
      <c r="B131" s="100">
        <v>55</v>
      </c>
      <c r="C131" s="536" t="s">
        <v>124</v>
      </c>
      <c r="D131" s="538" t="s">
        <v>135</v>
      </c>
      <c r="E131" s="538"/>
      <c r="F131" s="538"/>
      <c r="G131" s="538"/>
      <c r="H131" s="640" t="s">
        <v>889</v>
      </c>
      <c r="I131" s="641" t="s">
        <v>156</v>
      </c>
      <c r="J131" s="640">
        <v>-1.0660000000000001</v>
      </c>
      <c r="K131" s="101"/>
      <c r="L131" s="101">
        <v>0</v>
      </c>
      <c r="M131" s="101">
        <v>-15.56</v>
      </c>
      <c r="N131" s="101">
        <v>0</v>
      </c>
      <c r="O131" s="101">
        <v>-15.56</v>
      </c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13">
        <v>-1.0660000000000001</v>
      </c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</row>
    <row r="132" spans="1:68" s="77" customFormat="1" ht="14.1" customHeight="1" x14ac:dyDescent="0.2">
      <c r="A132" s="96"/>
      <c r="B132" s="96"/>
      <c r="C132" s="536"/>
      <c r="D132" s="538"/>
      <c r="E132" s="538"/>
      <c r="F132" s="538"/>
      <c r="G132" s="538"/>
      <c r="H132" s="640"/>
      <c r="I132" s="641"/>
      <c r="J132" s="640"/>
      <c r="K132" s="101">
        <v>-15.56</v>
      </c>
      <c r="L132" s="101">
        <v>-15.56</v>
      </c>
      <c r="M132" s="102">
        <v>-16.079999999999998</v>
      </c>
      <c r="N132" s="102">
        <v>0</v>
      </c>
      <c r="O132" s="102">
        <v>-16.079999999999998</v>
      </c>
      <c r="P132" s="102">
        <v>-16.079999999999998</v>
      </c>
      <c r="Q132" s="102">
        <v>-16.079999999999998</v>
      </c>
      <c r="R132" s="102">
        <v>-18.399999999999999</v>
      </c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>
        <v>-18.399999999999999</v>
      </c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1"/>
      <c r="BO132" s="101"/>
    </row>
    <row r="133" spans="1:68" s="77" customFormat="1" ht="14.1" customHeight="1" x14ac:dyDescent="0.2">
      <c r="A133" s="96"/>
      <c r="B133" s="100">
        <v>56</v>
      </c>
      <c r="C133" s="536" t="s">
        <v>140</v>
      </c>
      <c r="D133" s="538" t="s">
        <v>141</v>
      </c>
      <c r="E133" s="538"/>
      <c r="F133" s="538"/>
      <c r="G133" s="538"/>
      <c r="H133" s="640" t="s">
        <v>890</v>
      </c>
      <c r="I133" s="641" t="s">
        <v>156</v>
      </c>
      <c r="J133" s="640">
        <v>-1.5229999999999999</v>
      </c>
      <c r="K133" s="101"/>
      <c r="L133" s="101">
        <v>0</v>
      </c>
      <c r="M133" s="101">
        <v>-22.23</v>
      </c>
      <c r="N133" s="101">
        <v>0</v>
      </c>
      <c r="O133" s="101">
        <v>-22.23</v>
      </c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13">
        <v>-1.5229999999999999</v>
      </c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</row>
    <row r="134" spans="1:68" s="77" customFormat="1" ht="14.1" customHeight="1" x14ac:dyDescent="0.2">
      <c r="A134" s="96"/>
      <c r="B134" s="96"/>
      <c r="C134" s="536"/>
      <c r="D134" s="538"/>
      <c r="E134" s="538"/>
      <c r="F134" s="538"/>
      <c r="G134" s="538"/>
      <c r="H134" s="640"/>
      <c r="I134" s="641"/>
      <c r="J134" s="640"/>
      <c r="K134" s="101">
        <v>-22.23</v>
      </c>
      <c r="L134" s="101">
        <v>-22.23</v>
      </c>
      <c r="M134" s="102">
        <v>-22.97</v>
      </c>
      <c r="N134" s="102">
        <v>0</v>
      </c>
      <c r="O134" s="102">
        <v>-22.97</v>
      </c>
      <c r="P134" s="102">
        <v>-22.97</v>
      </c>
      <c r="Q134" s="102">
        <v>-22.97</v>
      </c>
      <c r="R134" s="102">
        <v>-26.28</v>
      </c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>
        <v>-26.28</v>
      </c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1"/>
      <c r="BO134" s="101"/>
    </row>
    <row r="135" spans="1:68" s="77" customFormat="1" ht="14.1" customHeight="1" x14ac:dyDescent="0.2">
      <c r="A135" s="96"/>
      <c r="B135" s="100">
        <v>57</v>
      </c>
      <c r="C135" s="536" t="s">
        <v>146</v>
      </c>
      <c r="D135" s="538" t="s">
        <v>147</v>
      </c>
      <c r="E135" s="538"/>
      <c r="F135" s="538"/>
      <c r="G135" s="538"/>
      <c r="H135" s="640" t="s">
        <v>891</v>
      </c>
      <c r="I135" s="647" t="s">
        <v>144</v>
      </c>
      <c r="J135" s="640">
        <v>0.1016</v>
      </c>
      <c r="K135" s="101"/>
      <c r="L135" s="101">
        <v>2.1999999999998181</v>
      </c>
      <c r="M135" s="101">
        <v>1118.67</v>
      </c>
      <c r="N135" s="101">
        <v>0</v>
      </c>
      <c r="O135" s="101">
        <v>1118.67</v>
      </c>
      <c r="P135" s="101"/>
      <c r="Q135" s="101">
        <v>2.27</v>
      </c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13">
        <v>0.1016</v>
      </c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</row>
    <row r="136" spans="1:68" s="77" customFormat="1" ht="14.1" customHeight="1" x14ac:dyDescent="0.2">
      <c r="A136" s="96"/>
      <c r="B136" s="96"/>
      <c r="C136" s="536"/>
      <c r="D136" s="538"/>
      <c r="E136" s="538"/>
      <c r="F136" s="538"/>
      <c r="G136" s="538"/>
      <c r="H136" s="640"/>
      <c r="I136" s="647"/>
      <c r="J136" s="640"/>
      <c r="K136" s="101">
        <v>1118.67</v>
      </c>
      <c r="L136" s="101">
        <v>1120.8699999999999</v>
      </c>
      <c r="M136" s="102">
        <v>1155.82</v>
      </c>
      <c r="N136" s="102">
        <v>0</v>
      </c>
      <c r="O136" s="102">
        <v>1155.82</v>
      </c>
      <c r="P136" s="102">
        <v>1155.82</v>
      </c>
      <c r="Q136" s="102">
        <v>1158.0899999999999</v>
      </c>
      <c r="R136" s="102">
        <v>1324.94</v>
      </c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>
        <v>1324.94</v>
      </c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1"/>
      <c r="BO136" s="101"/>
    </row>
    <row r="137" spans="1:68" ht="27.95" customHeight="1" x14ac:dyDescent="0.2">
      <c r="A137" s="87"/>
      <c r="B137" s="87"/>
      <c r="C137" s="88" t="s">
        <v>222</v>
      </c>
      <c r="D137" s="557" t="s">
        <v>223</v>
      </c>
      <c r="E137" s="557"/>
      <c r="F137" s="557"/>
      <c r="G137" s="557"/>
      <c r="H137" s="89"/>
      <c r="I137" s="89"/>
      <c r="J137" s="89"/>
      <c r="K137" s="90">
        <v>-371.78999999999996</v>
      </c>
      <c r="L137" s="90">
        <v>-372.6</v>
      </c>
      <c r="M137" s="90">
        <v>-384.13</v>
      </c>
      <c r="N137" s="90">
        <v>0</v>
      </c>
      <c r="O137" s="90">
        <v>-384.13</v>
      </c>
      <c r="P137" s="90">
        <v>-384.13</v>
      </c>
      <c r="Q137" s="90">
        <v>-384.8</v>
      </c>
      <c r="R137" s="90">
        <v>-445.98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-445.98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0</v>
      </c>
      <c r="AU137" s="90">
        <v>0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90">
        <v>0</v>
      </c>
      <c r="BG137" s="90">
        <v>0</v>
      </c>
      <c r="BH137" s="90">
        <v>0</v>
      </c>
      <c r="BI137" s="90">
        <v>0</v>
      </c>
      <c r="BJ137" s="90">
        <v>0</v>
      </c>
      <c r="BK137" s="90">
        <v>0</v>
      </c>
      <c r="BL137" s="90">
        <v>0</v>
      </c>
      <c r="BM137" s="90">
        <v>0</v>
      </c>
      <c r="BN137" s="90">
        <v>0</v>
      </c>
      <c r="BO137" s="90">
        <v>0</v>
      </c>
      <c r="BP137" s="78">
        <v>0</v>
      </c>
    </row>
    <row r="138" spans="1:68" s="77" customFormat="1" ht="14.1" customHeight="1" x14ac:dyDescent="0.2">
      <c r="A138" s="91"/>
      <c r="B138" s="92">
        <v>58</v>
      </c>
      <c r="C138" s="540" t="s">
        <v>209</v>
      </c>
      <c r="D138" s="541" t="s">
        <v>210</v>
      </c>
      <c r="E138" s="541"/>
      <c r="F138" s="541"/>
      <c r="G138" s="541"/>
      <c r="H138" s="642" t="s">
        <v>893</v>
      </c>
      <c r="I138" s="646" t="s">
        <v>194</v>
      </c>
      <c r="J138" s="642">
        <v>-54.88</v>
      </c>
      <c r="K138" s="93"/>
      <c r="L138" s="93">
        <v>-2.0900000000000318</v>
      </c>
      <c r="M138" s="93">
        <v>-432.78</v>
      </c>
      <c r="N138" s="93">
        <v>0</v>
      </c>
      <c r="O138" s="93">
        <v>-432.78</v>
      </c>
      <c r="P138" s="93"/>
      <c r="Q138" s="93">
        <v>-1.73</v>
      </c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114">
        <v>-54.88</v>
      </c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</row>
    <row r="139" spans="1:68" s="77" customFormat="1" ht="27.95" customHeight="1" x14ac:dyDescent="0.2">
      <c r="A139" s="96"/>
      <c r="B139" s="96"/>
      <c r="C139" s="536"/>
      <c r="D139" s="538"/>
      <c r="E139" s="538"/>
      <c r="F139" s="538"/>
      <c r="G139" s="538"/>
      <c r="H139" s="640"/>
      <c r="I139" s="641"/>
      <c r="J139" s="640"/>
      <c r="K139" s="101">
        <v>-432.78</v>
      </c>
      <c r="L139" s="101">
        <v>-434.87</v>
      </c>
      <c r="M139" s="102">
        <v>-447.15</v>
      </c>
      <c r="N139" s="102">
        <v>0</v>
      </c>
      <c r="O139" s="102">
        <v>-447.15</v>
      </c>
      <c r="P139" s="102">
        <v>-447.15</v>
      </c>
      <c r="Q139" s="102">
        <v>-448.88</v>
      </c>
      <c r="R139" s="102">
        <v>-520.24</v>
      </c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>
        <v>-520.24</v>
      </c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1"/>
      <c r="BO139" s="101"/>
    </row>
    <row r="140" spans="1:68" s="77" customFormat="1" ht="14.1" customHeight="1" x14ac:dyDescent="0.2">
      <c r="A140" s="96"/>
      <c r="B140" s="100">
        <v>59</v>
      </c>
      <c r="C140" s="536" t="s">
        <v>209</v>
      </c>
      <c r="D140" s="538" t="s">
        <v>210</v>
      </c>
      <c r="E140" s="538"/>
      <c r="F140" s="538"/>
      <c r="G140" s="538"/>
      <c r="H140" s="640" t="s">
        <v>894</v>
      </c>
      <c r="I140" s="641" t="s">
        <v>78</v>
      </c>
      <c r="J140" s="640">
        <v>16.832000000000001</v>
      </c>
      <c r="K140" s="101"/>
      <c r="L140" s="101">
        <v>1.2800000000000011</v>
      </c>
      <c r="M140" s="101">
        <v>60.99</v>
      </c>
      <c r="N140" s="101">
        <v>0</v>
      </c>
      <c r="O140" s="101">
        <v>60.99</v>
      </c>
      <c r="P140" s="101"/>
      <c r="Q140" s="101">
        <v>1.06</v>
      </c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13">
        <v>16.832000000000001</v>
      </c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</row>
    <row r="141" spans="1:68" s="77" customFormat="1" ht="27.95" customHeight="1" x14ac:dyDescent="0.2">
      <c r="A141" s="96"/>
      <c r="B141" s="96"/>
      <c r="C141" s="536"/>
      <c r="D141" s="538"/>
      <c r="E141" s="538"/>
      <c r="F141" s="538"/>
      <c r="G141" s="538"/>
      <c r="H141" s="640"/>
      <c r="I141" s="641"/>
      <c r="J141" s="640"/>
      <c r="K141" s="101">
        <v>60.99</v>
      </c>
      <c r="L141" s="101">
        <v>62.27</v>
      </c>
      <c r="M141" s="102">
        <v>63.02</v>
      </c>
      <c r="N141" s="102">
        <v>0</v>
      </c>
      <c r="O141" s="102">
        <v>63.02</v>
      </c>
      <c r="P141" s="102">
        <v>63.02</v>
      </c>
      <c r="Q141" s="102">
        <v>64.08</v>
      </c>
      <c r="R141" s="102">
        <v>74.260000000000005</v>
      </c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>
        <v>74.260000000000005</v>
      </c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1"/>
      <c r="BO141" s="101"/>
    </row>
    <row r="142" spans="1:68" ht="27.95" customHeight="1" x14ac:dyDescent="0.2">
      <c r="A142" s="83"/>
      <c r="B142" s="83"/>
      <c r="C142" s="84" t="s">
        <v>897</v>
      </c>
      <c r="D142" s="535" t="s">
        <v>227</v>
      </c>
      <c r="E142" s="535"/>
      <c r="F142" s="535"/>
      <c r="G142" s="535"/>
      <c r="H142" s="85"/>
      <c r="I142" s="85"/>
      <c r="J142" s="85"/>
      <c r="K142" s="86">
        <v>26315.72</v>
      </c>
      <c r="L142" s="86">
        <v>26423.03</v>
      </c>
      <c r="M142" s="86">
        <v>27189.57</v>
      </c>
      <c r="N142" s="86"/>
      <c r="O142" s="86">
        <v>27189.57</v>
      </c>
      <c r="P142" s="86">
        <v>27189.57</v>
      </c>
      <c r="Q142" s="86">
        <v>27300.44</v>
      </c>
      <c r="R142" s="86">
        <v>31436.68</v>
      </c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>
        <v>31436.68</v>
      </c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78"/>
    </row>
    <row r="143" spans="1:68" ht="27.95" customHeight="1" x14ac:dyDescent="0.2">
      <c r="A143" s="87"/>
      <c r="B143" s="87"/>
      <c r="C143" s="88" t="s">
        <v>228</v>
      </c>
      <c r="D143" s="557" t="s">
        <v>229</v>
      </c>
      <c r="E143" s="557"/>
      <c r="F143" s="557"/>
      <c r="G143" s="557"/>
      <c r="H143" s="89"/>
      <c r="I143" s="89"/>
      <c r="J143" s="89"/>
      <c r="K143" s="90">
        <v>14536.560000000001</v>
      </c>
      <c r="L143" s="90">
        <v>14570.98</v>
      </c>
      <c r="M143" s="90">
        <v>15019.260000000002</v>
      </c>
      <c r="N143" s="90">
        <v>0</v>
      </c>
      <c r="O143" s="90">
        <v>15019.260000000002</v>
      </c>
      <c r="P143" s="90">
        <v>15019.260000000002</v>
      </c>
      <c r="Q143" s="90">
        <v>15054.82</v>
      </c>
      <c r="R143" s="90">
        <v>17335.75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17335.75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0</v>
      </c>
      <c r="AU143" s="90">
        <v>0</v>
      </c>
      <c r="AV143" s="90">
        <v>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0</v>
      </c>
      <c r="BF143" s="90">
        <v>0</v>
      </c>
      <c r="BG143" s="90">
        <v>0</v>
      </c>
      <c r="BH143" s="90">
        <v>0</v>
      </c>
      <c r="BI143" s="90">
        <v>0</v>
      </c>
      <c r="BJ143" s="90">
        <v>0</v>
      </c>
      <c r="BK143" s="90">
        <v>0</v>
      </c>
      <c r="BL143" s="90">
        <v>0</v>
      </c>
      <c r="BM143" s="90">
        <v>0</v>
      </c>
      <c r="BN143" s="90">
        <v>0</v>
      </c>
      <c r="BO143" s="90">
        <v>0</v>
      </c>
      <c r="BP143" s="78">
        <v>0</v>
      </c>
    </row>
    <row r="144" spans="1:68" s="77" customFormat="1" ht="14.1" customHeight="1" x14ac:dyDescent="0.2">
      <c r="A144" s="91"/>
      <c r="B144" s="92">
        <v>60</v>
      </c>
      <c r="C144" s="540" t="s">
        <v>124</v>
      </c>
      <c r="D144" s="540" t="s">
        <v>125</v>
      </c>
      <c r="E144" s="540"/>
      <c r="F144" s="540"/>
      <c r="G144" s="540"/>
      <c r="H144" s="642" t="s">
        <v>898</v>
      </c>
      <c r="I144" s="646" t="s">
        <v>136</v>
      </c>
      <c r="J144" s="642">
        <v>15.427</v>
      </c>
      <c r="K144" s="93"/>
      <c r="L144" s="93">
        <v>13.93999999999869</v>
      </c>
      <c r="M144" s="93">
        <v>8495.52</v>
      </c>
      <c r="N144" s="93">
        <v>0</v>
      </c>
      <c r="O144" s="93">
        <v>8495.52</v>
      </c>
      <c r="P144" s="93"/>
      <c r="Q144" s="93">
        <v>14.4</v>
      </c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114">
        <v>15.427</v>
      </c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</row>
    <row r="145" spans="1:68" s="77" customFormat="1" ht="14.1" customHeight="1" x14ac:dyDescent="0.2">
      <c r="A145" s="96"/>
      <c r="B145" s="96"/>
      <c r="C145" s="536"/>
      <c r="D145" s="536"/>
      <c r="E145" s="536"/>
      <c r="F145" s="536"/>
      <c r="G145" s="536"/>
      <c r="H145" s="640"/>
      <c r="I145" s="641"/>
      <c r="J145" s="640"/>
      <c r="K145" s="101">
        <v>8495.52</v>
      </c>
      <c r="L145" s="101">
        <v>8509.4599999999991</v>
      </c>
      <c r="M145" s="102">
        <v>8777.6200000000008</v>
      </c>
      <c r="N145" s="102">
        <v>0</v>
      </c>
      <c r="O145" s="102">
        <v>8777.6200000000008</v>
      </c>
      <c r="P145" s="102">
        <v>8777.6200000000008</v>
      </c>
      <c r="Q145" s="102">
        <v>8792.02</v>
      </c>
      <c r="R145" s="102">
        <v>10124.08</v>
      </c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>
        <v>10124.08</v>
      </c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1"/>
      <c r="BO145" s="101"/>
    </row>
    <row r="146" spans="1:68" s="77" customFormat="1" ht="14.1" customHeight="1" x14ac:dyDescent="0.2">
      <c r="A146" s="96"/>
      <c r="B146" s="100">
        <v>61</v>
      </c>
      <c r="C146" s="536" t="s">
        <v>154</v>
      </c>
      <c r="D146" s="538" t="s">
        <v>155</v>
      </c>
      <c r="E146" s="538"/>
      <c r="F146" s="538"/>
      <c r="G146" s="538"/>
      <c r="H146" s="640" t="s">
        <v>899</v>
      </c>
      <c r="I146" s="641" t="s">
        <v>156</v>
      </c>
      <c r="J146" s="640">
        <v>218.22</v>
      </c>
      <c r="K146" s="101"/>
      <c r="L146" s="101">
        <v>20.480000000000473</v>
      </c>
      <c r="M146" s="101">
        <v>6041.04</v>
      </c>
      <c r="N146" s="101">
        <v>0</v>
      </c>
      <c r="O146" s="101">
        <v>6041.04</v>
      </c>
      <c r="P146" s="101"/>
      <c r="Q146" s="101">
        <v>21.16</v>
      </c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13">
        <v>218.22</v>
      </c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</row>
    <row r="147" spans="1:68" s="77" customFormat="1" ht="14.1" customHeight="1" x14ac:dyDescent="0.2">
      <c r="A147" s="96"/>
      <c r="B147" s="96"/>
      <c r="C147" s="536"/>
      <c r="D147" s="538"/>
      <c r="E147" s="538"/>
      <c r="F147" s="538"/>
      <c r="G147" s="538"/>
      <c r="H147" s="640"/>
      <c r="I147" s="641"/>
      <c r="J147" s="640"/>
      <c r="K147" s="101">
        <v>6041.04</v>
      </c>
      <c r="L147" s="101">
        <v>6061.52</v>
      </c>
      <c r="M147" s="102">
        <v>6241.64</v>
      </c>
      <c r="N147" s="102">
        <v>0</v>
      </c>
      <c r="O147" s="102">
        <v>6241.64</v>
      </c>
      <c r="P147" s="102">
        <v>6241.64</v>
      </c>
      <c r="Q147" s="102">
        <v>6262.8</v>
      </c>
      <c r="R147" s="102">
        <v>7211.67</v>
      </c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>
        <v>7211.67</v>
      </c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1"/>
      <c r="BO147" s="101"/>
    </row>
    <row r="148" spans="1:68" ht="27.95" customHeight="1" x14ac:dyDescent="0.2">
      <c r="A148" s="87"/>
      <c r="B148" s="87"/>
      <c r="C148" s="88" t="s">
        <v>232</v>
      </c>
      <c r="D148" s="557" t="s">
        <v>233</v>
      </c>
      <c r="E148" s="557"/>
      <c r="F148" s="557"/>
      <c r="G148" s="557"/>
      <c r="H148" s="89"/>
      <c r="I148" s="89"/>
      <c r="J148" s="89"/>
      <c r="K148" s="90">
        <v>7198.76</v>
      </c>
      <c r="L148" s="90">
        <v>7236.51</v>
      </c>
      <c r="M148" s="90">
        <v>7437.8</v>
      </c>
      <c r="N148" s="90">
        <v>0</v>
      </c>
      <c r="O148" s="90">
        <v>7437.8</v>
      </c>
      <c r="P148" s="90">
        <v>7437.8</v>
      </c>
      <c r="Q148" s="90">
        <v>7476.8</v>
      </c>
      <c r="R148" s="90">
        <v>8609.6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8609.6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0</v>
      </c>
      <c r="AU148" s="90">
        <v>0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90">
        <v>0</v>
      </c>
      <c r="BG148" s="90">
        <v>0</v>
      </c>
      <c r="BH148" s="90">
        <v>0</v>
      </c>
      <c r="BI148" s="90">
        <v>0</v>
      </c>
      <c r="BJ148" s="90">
        <v>0</v>
      </c>
      <c r="BK148" s="90">
        <v>0</v>
      </c>
      <c r="BL148" s="90">
        <v>0</v>
      </c>
      <c r="BM148" s="90">
        <v>0</v>
      </c>
      <c r="BN148" s="90">
        <v>0</v>
      </c>
      <c r="BO148" s="90">
        <v>0</v>
      </c>
      <c r="BP148" s="78">
        <v>0</v>
      </c>
    </row>
    <row r="149" spans="1:68" s="77" customFormat="1" ht="14.1" customHeight="1" x14ac:dyDescent="0.2">
      <c r="A149" s="91"/>
      <c r="B149" s="92">
        <v>62</v>
      </c>
      <c r="C149" s="540" t="s">
        <v>234</v>
      </c>
      <c r="D149" s="541" t="s">
        <v>235</v>
      </c>
      <c r="E149" s="541"/>
      <c r="F149" s="541"/>
      <c r="G149" s="541"/>
      <c r="H149" s="642" t="s">
        <v>873</v>
      </c>
      <c r="I149" s="648" t="s">
        <v>236</v>
      </c>
      <c r="J149" s="642">
        <v>0.97389999999999999</v>
      </c>
      <c r="K149" s="93"/>
      <c r="L149" s="93">
        <v>37.75</v>
      </c>
      <c r="M149" s="93">
        <v>7198.76</v>
      </c>
      <c r="N149" s="93">
        <v>0</v>
      </c>
      <c r="O149" s="93">
        <v>7198.76</v>
      </c>
      <c r="P149" s="93"/>
      <c r="Q149" s="93">
        <v>39</v>
      </c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114">
        <v>0.97389999999999999</v>
      </c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</row>
    <row r="150" spans="1:68" s="77" customFormat="1" ht="14.1" customHeight="1" x14ac:dyDescent="0.2">
      <c r="A150" s="96"/>
      <c r="B150" s="96"/>
      <c r="C150" s="536"/>
      <c r="D150" s="538"/>
      <c r="E150" s="538"/>
      <c r="F150" s="538"/>
      <c r="G150" s="538"/>
      <c r="H150" s="640"/>
      <c r="I150" s="647"/>
      <c r="J150" s="640"/>
      <c r="K150" s="101">
        <v>7198.76</v>
      </c>
      <c r="L150" s="101">
        <v>7236.51</v>
      </c>
      <c r="M150" s="102">
        <v>7437.8</v>
      </c>
      <c r="N150" s="102">
        <v>0</v>
      </c>
      <c r="O150" s="102">
        <v>7437.8</v>
      </c>
      <c r="P150" s="102">
        <v>7437.8</v>
      </c>
      <c r="Q150" s="102">
        <v>7476.8</v>
      </c>
      <c r="R150" s="102">
        <v>8609.6</v>
      </c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>
        <v>8609.6</v>
      </c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1"/>
      <c r="BO150" s="101"/>
    </row>
    <row r="151" spans="1:68" ht="27.95" customHeight="1" x14ac:dyDescent="0.2">
      <c r="A151" s="87"/>
      <c r="B151" s="87"/>
      <c r="C151" s="88" t="s">
        <v>238</v>
      </c>
      <c r="D151" s="557" t="s">
        <v>239</v>
      </c>
      <c r="E151" s="557"/>
      <c r="F151" s="557"/>
      <c r="G151" s="557"/>
      <c r="H151" s="89"/>
      <c r="I151" s="89"/>
      <c r="J151" s="89"/>
      <c r="K151" s="90">
        <v>6737.45</v>
      </c>
      <c r="L151" s="90">
        <v>6773.93</v>
      </c>
      <c r="M151" s="90">
        <v>6961.1900000000005</v>
      </c>
      <c r="N151" s="90">
        <v>0</v>
      </c>
      <c r="O151" s="90">
        <v>6961.1900000000005</v>
      </c>
      <c r="P151" s="90">
        <v>6961.1900000000005</v>
      </c>
      <c r="Q151" s="90">
        <v>6998.880000000001</v>
      </c>
      <c r="R151" s="90">
        <v>8059.26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8059.26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0</v>
      </c>
      <c r="AU151" s="90">
        <v>0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90">
        <v>0</v>
      </c>
      <c r="BG151" s="90">
        <v>0</v>
      </c>
      <c r="BH151" s="90">
        <v>0</v>
      </c>
      <c r="BI151" s="90">
        <v>0</v>
      </c>
      <c r="BJ151" s="90">
        <v>0</v>
      </c>
      <c r="BK151" s="90">
        <v>0</v>
      </c>
      <c r="BL151" s="90">
        <v>0</v>
      </c>
      <c r="BM151" s="90">
        <v>0</v>
      </c>
      <c r="BN151" s="90">
        <v>0</v>
      </c>
      <c r="BO151" s="90">
        <v>0</v>
      </c>
      <c r="BP151" s="78">
        <v>0</v>
      </c>
    </row>
    <row r="152" spans="1:68" s="77" customFormat="1" ht="14.1" customHeight="1" x14ac:dyDescent="0.2">
      <c r="A152" s="91"/>
      <c r="B152" s="92">
        <v>63</v>
      </c>
      <c r="C152" s="540" t="s">
        <v>187</v>
      </c>
      <c r="D152" s="541" t="s">
        <v>240</v>
      </c>
      <c r="E152" s="541"/>
      <c r="F152" s="541"/>
      <c r="G152" s="541"/>
      <c r="H152" s="646" t="s">
        <v>902</v>
      </c>
      <c r="I152" s="646" t="s">
        <v>241</v>
      </c>
      <c r="J152" s="642">
        <v>0.97389999999999999</v>
      </c>
      <c r="K152" s="93"/>
      <c r="L152" s="93">
        <v>5.0600000000000023</v>
      </c>
      <c r="M152" s="93">
        <v>471.77</v>
      </c>
      <c r="N152" s="93">
        <v>0</v>
      </c>
      <c r="O152" s="93">
        <v>471.77</v>
      </c>
      <c r="P152" s="93"/>
      <c r="Q152" s="93">
        <v>5.23</v>
      </c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114">
        <v>0.97389999999999999</v>
      </c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</row>
    <row r="153" spans="1:68" s="77" customFormat="1" ht="14.1" customHeight="1" x14ac:dyDescent="0.2">
      <c r="A153" s="96"/>
      <c r="B153" s="96"/>
      <c r="C153" s="536"/>
      <c r="D153" s="538"/>
      <c r="E153" s="538"/>
      <c r="F153" s="538"/>
      <c r="G153" s="538"/>
      <c r="H153" s="641"/>
      <c r="I153" s="641"/>
      <c r="J153" s="640"/>
      <c r="K153" s="101">
        <v>471.77</v>
      </c>
      <c r="L153" s="101">
        <v>476.83</v>
      </c>
      <c r="M153" s="102">
        <v>487.44</v>
      </c>
      <c r="N153" s="102">
        <v>0</v>
      </c>
      <c r="O153" s="102">
        <v>487.44</v>
      </c>
      <c r="P153" s="102">
        <v>487.44</v>
      </c>
      <c r="Q153" s="102">
        <v>492.67</v>
      </c>
      <c r="R153" s="102">
        <v>567.30999999999995</v>
      </c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>
        <v>567.30999999999995</v>
      </c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1"/>
      <c r="BO153" s="101"/>
    </row>
    <row r="154" spans="1:68" s="77" customFormat="1" ht="14.1" customHeight="1" x14ac:dyDescent="0.2">
      <c r="A154" s="96"/>
      <c r="B154" s="100">
        <v>64</v>
      </c>
      <c r="C154" s="536" t="s">
        <v>242</v>
      </c>
      <c r="D154" s="538" t="s">
        <v>243</v>
      </c>
      <c r="E154" s="538"/>
      <c r="F154" s="538"/>
      <c r="G154" s="538"/>
      <c r="H154" s="640" t="s">
        <v>903</v>
      </c>
      <c r="I154" s="647" t="s">
        <v>208</v>
      </c>
      <c r="J154" s="640">
        <v>5.8433999999999999</v>
      </c>
      <c r="K154" s="101"/>
      <c r="L154" s="101">
        <v>3.8799999999999955</v>
      </c>
      <c r="M154" s="101">
        <v>830.54</v>
      </c>
      <c r="N154" s="101">
        <v>0</v>
      </c>
      <c r="O154" s="101">
        <v>830.54</v>
      </c>
      <c r="P154" s="101"/>
      <c r="Q154" s="101">
        <v>4.01</v>
      </c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13">
        <v>5.8433999999999999</v>
      </c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</row>
    <row r="155" spans="1:68" s="77" customFormat="1" ht="14.1" customHeight="1" x14ac:dyDescent="0.2">
      <c r="A155" s="96"/>
      <c r="B155" s="96"/>
      <c r="C155" s="536"/>
      <c r="D155" s="538"/>
      <c r="E155" s="538"/>
      <c r="F155" s="538"/>
      <c r="G155" s="538"/>
      <c r="H155" s="640"/>
      <c r="I155" s="647"/>
      <c r="J155" s="640"/>
      <c r="K155" s="101">
        <v>830.54</v>
      </c>
      <c r="L155" s="101">
        <v>834.42</v>
      </c>
      <c r="M155" s="102">
        <v>858.12</v>
      </c>
      <c r="N155" s="102">
        <v>0</v>
      </c>
      <c r="O155" s="102">
        <v>858.12</v>
      </c>
      <c r="P155" s="102">
        <v>858.12</v>
      </c>
      <c r="Q155" s="102">
        <v>862.13</v>
      </c>
      <c r="R155" s="102">
        <v>992.75</v>
      </c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>
        <v>992.75</v>
      </c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1"/>
      <c r="BO155" s="101"/>
    </row>
    <row r="156" spans="1:68" s="77" customFormat="1" ht="14.1" customHeight="1" x14ac:dyDescent="0.2">
      <c r="A156" s="96"/>
      <c r="B156" s="100">
        <v>65</v>
      </c>
      <c r="C156" s="536" t="s">
        <v>245</v>
      </c>
      <c r="D156" s="538" t="s">
        <v>246</v>
      </c>
      <c r="E156" s="538"/>
      <c r="F156" s="538"/>
      <c r="G156" s="538"/>
      <c r="H156" s="640" t="s">
        <v>904</v>
      </c>
      <c r="I156" s="641" t="s">
        <v>78</v>
      </c>
      <c r="J156" s="640">
        <v>30.376000000000001</v>
      </c>
      <c r="K156" s="101"/>
      <c r="L156" s="101">
        <v>2.8100000000000023</v>
      </c>
      <c r="M156" s="101">
        <v>371.21</v>
      </c>
      <c r="N156" s="101">
        <v>0</v>
      </c>
      <c r="O156" s="101">
        <v>371.21</v>
      </c>
      <c r="P156" s="101"/>
      <c r="Q156" s="101">
        <v>2.9</v>
      </c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13">
        <v>30.376000000000001</v>
      </c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</row>
    <row r="157" spans="1:68" s="77" customFormat="1" ht="14.1" customHeight="1" x14ac:dyDescent="0.2">
      <c r="A157" s="96"/>
      <c r="B157" s="96"/>
      <c r="C157" s="536"/>
      <c r="D157" s="538"/>
      <c r="E157" s="538"/>
      <c r="F157" s="538"/>
      <c r="G157" s="538"/>
      <c r="H157" s="640"/>
      <c r="I157" s="641"/>
      <c r="J157" s="640"/>
      <c r="K157" s="101">
        <v>371.21</v>
      </c>
      <c r="L157" s="101">
        <v>374.02</v>
      </c>
      <c r="M157" s="102">
        <v>383.54</v>
      </c>
      <c r="N157" s="102">
        <v>0</v>
      </c>
      <c r="O157" s="102">
        <v>383.54</v>
      </c>
      <c r="P157" s="102">
        <v>383.54</v>
      </c>
      <c r="Q157" s="102">
        <v>386.44</v>
      </c>
      <c r="R157" s="102">
        <v>444.99</v>
      </c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>
        <v>444.99</v>
      </c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1"/>
      <c r="BO157" s="101"/>
    </row>
    <row r="158" spans="1:68" s="77" customFormat="1" ht="14.1" customHeight="1" x14ac:dyDescent="0.2">
      <c r="A158" s="96"/>
      <c r="B158" s="100">
        <v>66</v>
      </c>
      <c r="C158" s="536" t="s">
        <v>248</v>
      </c>
      <c r="D158" s="538" t="s">
        <v>249</v>
      </c>
      <c r="E158" s="538"/>
      <c r="F158" s="538"/>
      <c r="G158" s="538"/>
      <c r="H158" s="640" t="s">
        <v>905</v>
      </c>
      <c r="I158" s="641" t="s">
        <v>78</v>
      </c>
      <c r="J158" s="640">
        <v>70.91</v>
      </c>
      <c r="K158" s="101"/>
      <c r="L158" s="101">
        <v>4.0499999999999545</v>
      </c>
      <c r="M158" s="101">
        <v>863.01</v>
      </c>
      <c r="N158" s="101">
        <v>0</v>
      </c>
      <c r="O158" s="101">
        <v>863.01</v>
      </c>
      <c r="P158" s="101"/>
      <c r="Q158" s="101">
        <v>4.18</v>
      </c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13">
        <v>70.91</v>
      </c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</row>
    <row r="159" spans="1:68" s="77" customFormat="1" ht="14.1" customHeight="1" x14ac:dyDescent="0.2">
      <c r="A159" s="96"/>
      <c r="B159" s="96"/>
      <c r="C159" s="536"/>
      <c r="D159" s="538"/>
      <c r="E159" s="538"/>
      <c r="F159" s="538"/>
      <c r="G159" s="538"/>
      <c r="H159" s="640"/>
      <c r="I159" s="641"/>
      <c r="J159" s="640"/>
      <c r="K159" s="101">
        <v>863.01</v>
      </c>
      <c r="L159" s="101">
        <v>867.06</v>
      </c>
      <c r="M159" s="102">
        <v>891.67</v>
      </c>
      <c r="N159" s="102">
        <v>0</v>
      </c>
      <c r="O159" s="102">
        <v>891.67</v>
      </c>
      <c r="P159" s="102">
        <v>891.67</v>
      </c>
      <c r="Q159" s="102">
        <v>895.84999999999991</v>
      </c>
      <c r="R159" s="102">
        <v>1031.58</v>
      </c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>
        <v>1031.58</v>
      </c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1"/>
      <c r="BO159" s="101"/>
    </row>
    <row r="160" spans="1:68" s="77" customFormat="1" ht="14.1" customHeight="1" x14ac:dyDescent="0.2">
      <c r="A160" s="96"/>
      <c r="B160" s="100">
        <v>67</v>
      </c>
      <c r="C160" s="536" t="s">
        <v>251</v>
      </c>
      <c r="D160" s="538" t="s">
        <v>252</v>
      </c>
      <c r="E160" s="538"/>
      <c r="F160" s="538"/>
      <c r="G160" s="538"/>
      <c r="H160" s="640" t="s">
        <v>906</v>
      </c>
      <c r="I160" s="641" t="s">
        <v>194</v>
      </c>
      <c r="J160" s="640">
        <v>293.125</v>
      </c>
      <c r="K160" s="101"/>
      <c r="L160" s="101">
        <v>12.679999999999836</v>
      </c>
      <c r="M160" s="101">
        <v>3375.84</v>
      </c>
      <c r="N160" s="101">
        <v>0</v>
      </c>
      <c r="O160" s="101">
        <v>3375.84</v>
      </c>
      <c r="P160" s="101"/>
      <c r="Q160" s="101">
        <v>13.1</v>
      </c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13">
        <v>293.125</v>
      </c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</row>
    <row r="161" spans="1:68" s="77" customFormat="1" ht="14.1" customHeight="1" x14ac:dyDescent="0.2">
      <c r="A161" s="96"/>
      <c r="B161" s="96"/>
      <c r="C161" s="536"/>
      <c r="D161" s="538"/>
      <c r="E161" s="538"/>
      <c r="F161" s="538"/>
      <c r="G161" s="538"/>
      <c r="H161" s="640"/>
      <c r="I161" s="641"/>
      <c r="J161" s="640"/>
      <c r="K161" s="101">
        <v>3375.84</v>
      </c>
      <c r="L161" s="101">
        <v>3388.52</v>
      </c>
      <c r="M161" s="102">
        <v>3487.94</v>
      </c>
      <c r="N161" s="102">
        <v>0</v>
      </c>
      <c r="O161" s="102">
        <v>3487.94</v>
      </c>
      <c r="P161" s="102">
        <v>3487.94</v>
      </c>
      <c r="Q161" s="102">
        <v>3501.04</v>
      </c>
      <c r="R161" s="102">
        <v>4031.47</v>
      </c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>
        <v>4031.47</v>
      </c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1"/>
      <c r="BO161" s="101"/>
    </row>
    <row r="162" spans="1:68" s="77" customFormat="1" ht="14.1" customHeight="1" x14ac:dyDescent="0.2">
      <c r="A162" s="96"/>
      <c r="B162" s="100">
        <v>68</v>
      </c>
      <c r="C162" s="536" t="s">
        <v>254</v>
      </c>
      <c r="D162" s="538" t="s">
        <v>255</v>
      </c>
      <c r="E162" s="538"/>
      <c r="F162" s="538"/>
      <c r="G162" s="538"/>
      <c r="H162" s="640" t="s">
        <v>907</v>
      </c>
      <c r="I162" s="641" t="s">
        <v>102</v>
      </c>
      <c r="J162" s="640">
        <v>5.8433999999999999</v>
      </c>
      <c r="K162" s="101"/>
      <c r="L162" s="101">
        <v>8</v>
      </c>
      <c r="M162" s="101">
        <v>825.08</v>
      </c>
      <c r="N162" s="101">
        <v>0</v>
      </c>
      <c r="O162" s="101">
        <v>825.08</v>
      </c>
      <c r="P162" s="101"/>
      <c r="Q162" s="101">
        <v>8.27</v>
      </c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13">
        <v>5.8433999999999999</v>
      </c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</row>
    <row r="163" spans="1:68" s="77" customFormat="1" ht="14.1" customHeight="1" x14ac:dyDescent="0.2">
      <c r="A163" s="96"/>
      <c r="B163" s="96"/>
      <c r="C163" s="536"/>
      <c r="D163" s="538"/>
      <c r="E163" s="538"/>
      <c r="F163" s="538"/>
      <c r="G163" s="538"/>
      <c r="H163" s="640"/>
      <c r="I163" s="641"/>
      <c r="J163" s="640"/>
      <c r="K163" s="101">
        <v>825.08</v>
      </c>
      <c r="L163" s="101">
        <v>833.08</v>
      </c>
      <c r="M163" s="102">
        <v>852.48</v>
      </c>
      <c r="N163" s="102">
        <v>0</v>
      </c>
      <c r="O163" s="102">
        <v>852.48</v>
      </c>
      <c r="P163" s="102">
        <v>852.48</v>
      </c>
      <c r="Q163" s="102">
        <v>860.75</v>
      </c>
      <c r="R163" s="102">
        <v>991.16</v>
      </c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>
        <v>991.16</v>
      </c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1"/>
      <c r="BO163" s="101"/>
    </row>
    <row r="164" spans="1:68" s="77" customFormat="1" ht="14.1" customHeight="1" x14ac:dyDescent="0.2">
      <c r="A164" s="96"/>
      <c r="B164" s="100">
        <v>69</v>
      </c>
      <c r="C164" s="536" t="s">
        <v>256</v>
      </c>
      <c r="D164" s="538" t="s">
        <v>257</v>
      </c>
      <c r="E164" s="538"/>
      <c r="F164" s="538"/>
      <c r="G164" s="538"/>
      <c r="H164" s="640" t="s">
        <v>908</v>
      </c>
      <c r="I164" s="641" t="s">
        <v>102</v>
      </c>
      <c r="J164" s="640">
        <v>0.97389999999999999</v>
      </c>
      <c r="K164" s="101"/>
      <c r="L164" s="101">
        <v>0</v>
      </c>
      <c r="M164" s="101">
        <v>0</v>
      </c>
      <c r="N164" s="101">
        <v>0</v>
      </c>
      <c r="O164" s="101">
        <v>0</v>
      </c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13">
        <v>0.97389999999999999</v>
      </c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</row>
    <row r="165" spans="1:68" s="77" customFormat="1" ht="14.1" customHeight="1" x14ac:dyDescent="0.2">
      <c r="A165" s="96"/>
      <c r="B165" s="96"/>
      <c r="C165" s="536"/>
      <c r="D165" s="538"/>
      <c r="E165" s="538"/>
      <c r="F165" s="538"/>
      <c r="G165" s="538"/>
      <c r="H165" s="640"/>
      <c r="I165" s="641"/>
      <c r="J165" s="640"/>
      <c r="K165" s="101"/>
      <c r="L165" s="101"/>
      <c r="M165" s="102">
        <v>0</v>
      </c>
      <c r="N165" s="102">
        <v>0</v>
      </c>
      <c r="O165" s="102">
        <v>0</v>
      </c>
      <c r="P165" s="102">
        <v>0</v>
      </c>
      <c r="Q165" s="102">
        <v>0</v>
      </c>
      <c r="R165" s="102">
        <v>0</v>
      </c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1"/>
      <c r="BO165" s="101"/>
    </row>
    <row r="166" spans="1:68" ht="27.95" customHeight="1" x14ac:dyDescent="0.2">
      <c r="A166" s="87"/>
      <c r="B166" s="87"/>
      <c r="C166" s="88" t="s">
        <v>258</v>
      </c>
      <c r="D166" s="557" t="s">
        <v>259</v>
      </c>
      <c r="E166" s="557"/>
      <c r="F166" s="557"/>
      <c r="G166" s="557"/>
      <c r="H166" s="89"/>
      <c r="I166" s="89"/>
      <c r="J166" s="89"/>
      <c r="K166" s="90">
        <v>11.48</v>
      </c>
      <c r="L166" s="90">
        <v>12.99</v>
      </c>
      <c r="M166" s="90">
        <v>11.86</v>
      </c>
      <c r="N166" s="90">
        <v>0</v>
      </c>
      <c r="O166" s="90">
        <v>11.86</v>
      </c>
      <c r="P166" s="90">
        <v>11.86</v>
      </c>
      <c r="Q166" s="90">
        <v>13.42</v>
      </c>
      <c r="R166" s="90">
        <v>15.46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15.46</v>
      </c>
      <c r="AL166" s="90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90">
        <v>0</v>
      </c>
      <c r="AT166" s="90">
        <v>0</v>
      </c>
      <c r="AU166" s="90">
        <v>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90">
        <v>0</v>
      </c>
      <c r="BF166" s="90">
        <v>0</v>
      </c>
      <c r="BG166" s="90">
        <v>0</v>
      </c>
      <c r="BH166" s="90">
        <v>0</v>
      </c>
      <c r="BI166" s="90">
        <v>0</v>
      </c>
      <c r="BJ166" s="90">
        <v>0</v>
      </c>
      <c r="BK166" s="90">
        <v>0</v>
      </c>
      <c r="BL166" s="90">
        <v>0</v>
      </c>
      <c r="BM166" s="90">
        <v>0</v>
      </c>
      <c r="BN166" s="90">
        <v>0</v>
      </c>
      <c r="BO166" s="90">
        <v>0</v>
      </c>
      <c r="BP166" s="78">
        <v>0</v>
      </c>
    </row>
    <row r="167" spans="1:68" s="77" customFormat="1" ht="14.1" customHeight="1" x14ac:dyDescent="0.2">
      <c r="A167" s="91"/>
      <c r="B167" s="92">
        <v>70</v>
      </c>
      <c r="C167" s="540" t="s">
        <v>124</v>
      </c>
      <c r="D167" s="540" t="s">
        <v>125</v>
      </c>
      <c r="E167" s="540"/>
      <c r="F167" s="540"/>
      <c r="G167" s="540"/>
      <c r="H167" s="642" t="s">
        <v>910</v>
      </c>
      <c r="I167" s="648" t="s">
        <v>260</v>
      </c>
      <c r="J167" s="642">
        <v>5.4811100000000001</v>
      </c>
      <c r="K167" s="93"/>
      <c r="L167" s="93">
        <v>1.5099999999999998</v>
      </c>
      <c r="M167" s="93">
        <v>11.48</v>
      </c>
      <c r="N167" s="93">
        <v>0</v>
      </c>
      <c r="O167" s="93">
        <v>11.48</v>
      </c>
      <c r="P167" s="93"/>
      <c r="Q167" s="93">
        <v>1.56</v>
      </c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114">
        <v>5.4811100000000001</v>
      </c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</row>
    <row r="168" spans="1:68" s="77" customFormat="1" ht="14.1" customHeight="1" x14ac:dyDescent="0.2">
      <c r="A168" s="96"/>
      <c r="B168" s="96"/>
      <c r="C168" s="536"/>
      <c r="D168" s="536"/>
      <c r="E168" s="536"/>
      <c r="F168" s="536"/>
      <c r="G168" s="536"/>
      <c r="H168" s="640"/>
      <c r="I168" s="647"/>
      <c r="J168" s="640"/>
      <c r="K168" s="101">
        <v>11.48</v>
      </c>
      <c r="L168" s="101">
        <v>12.99</v>
      </c>
      <c r="M168" s="102">
        <v>11.86</v>
      </c>
      <c r="N168" s="102">
        <v>0</v>
      </c>
      <c r="O168" s="102">
        <v>11.86</v>
      </c>
      <c r="P168" s="102">
        <v>11.86</v>
      </c>
      <c r="Q168" s="102">
        <v>13.42</v>
      </c>
      <c r="R168" s="102">
        <v>15.46</v>
      </c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>
        <v>15.46</v>
      </c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1"/>
      <c r="BO168" s="101"/>
    </row>
    <row r="169" spans="1:68" ht="27.95" customHeight="1" x14ac:dyDescent="0.2">
      <c r="A169" s="87"/>
      <c r="B169" s="87"/>
      <c r="C169" s="88" t="s">
        <v>262</v>
      </c>
      <c r="D169" s="557" t="s">
        <v>263</v>
      </c>
      <c r="E169" s="557"/>
      <c r="F169" s="557"/>
      <c r="G169" s="557"/>
      <c r="H169" s="89"/>
      <c r="I169" s="89"/>
      <c r="J169" s="89"/>
      <c r="K169" s="90">
        <v>-2168.5300000000002</v>
      </c>
      <c r="L169" s="90">
        <v>-2171.38</v>
      </c>
      <c r="M169" s="90">
        <v>-2240.54</v>
      </c>
      <c r="N169" s="90">
        <v>0</v>
      </c>
      <c r="O169" s="90">
        <v>-2240.54</v>
      </c>
      <c r="P169" s="90">
        <v>-2240.54</v>
      </c>
      <c r="Q169" s="90">
        <v>-2243.48</v>
      </c>
      <c r="R169" s="90">
        <v>-2583.39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90">
        <v>0</v>
      </c>
      <c r="AJ169" s="90">
        <v>0</v>
      </c>
      <c r="AK169" s="90">
        <v>-2583.39</v>
      </c>
      <c r="AL169" s="90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0</v>
      </c>
      <c r="AU169" s="90">
        <v>0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90">
        <v>0</v>
      </c>
      <c r="BF169" s="90">
        <v>0</v>
      </c>
      <c r="BG169" s="90">
        <v>0</v>
      </c>
      <c r="BH169" s="90">
        <v>0</v>
      </c>
      <c r="BI169" s="90">
        <v>0</v>
      </c>
      <c r="BJ169" s="90">
        <v>0</v>
      </c>
      <c r="BK169" s="90">
        <v>0</v>
      </c>
      <c r="BL169" s="90">
        <v>0</v>
      </c>
      <c r="BM169" s="90">
        <v>0</v>
      </c>
      <c r="BN169" s="90">
        <v>0</v>
      </c>
      <c r="BO169" s="90">
        <v>0</v>
      </c>
      <c r="BP169" s="78">
        <v>0</v>
      </c>
    </row>
    <row r="170" spans="1:68" s="77" customFormat="1" ht="14.1" customHeight="1" x14ac:dyDescent="0.2">
      <c r="A170" s="91"/>
      <c r="B170" s="92">
        <v>71</v>
      </c>
      <c r="C170" s="540" t="s">
        <v>234</v>
      </c>
      <c r="D170" s="541" t="s">
        <v>235</v>
      </c>
      <c r="E170" s="541"/>
      <c r="F170" s="541"/>
      <c r="G170" s="541"/>
      <c r="H170" s="642" t="s">
        <v>873</v>
      </c>
      <c r="I170" s="646" t="s">
        <v>78</v>
      </c>
      <c r="J170" s="642">
        <v>-30.190999999999999</v>
      </c>
      <c r="K170" s="93"/>
      <c r="L170" s="93">
        <v>-2.8499999999999091</v>
      </c>
      <c r="M170" s="93">
        <v>-2168.5300000000002</v>
      </c>
      <c r="N170" s="93">
        <v>0</v>
      </c>
      <c r="O170" s="93">
        <v>-2168.5300000000002</v>
      </c>
      <c r="P170" s="93"/>
      <c r="Q170" s="93">
        <v>-2.94</v>
      </c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114">
        <v>-30.190999999999999</v>
      </c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</row>
    <row r="171" spans="1:68" s="77" customFormat="1" ht="14.1" customHeight="1" x14ac:dyDescent="0.2">
      <c r="A171" s="96"/>
      <c r="B171" s="96"/>
      <c r="C171" s="536"/>
      <c r="D171" s="538"/>
      <c r="E171" s="538"/>
      <c r="F171" s="538"/>
      <c r="G171" s="538"/>
      <c r="H171" s="640"/>
      <c r="I171" s="641"/>
      <c r="J171" s="640"/>
      <c r="K171" s="101">
        <v>-2168.5300000000002</v>
      </c>
      <c r="L171" s="101">
        <v>-2171.38</v>
      </c>
      <c r="M171" s="102">
        <v>-2240.54</v>
      </c>
      <c r="N171" s="102">
        <v>0</v>
      </c>
      <c r="O171" s="102">
        <v>-2240.54</v>
      </c>
      <c r="P171" s="102">
        <v>-2240.54</v>
      </c>
      <c r="Q171" s="102">
        <v>-2243.48</v>
      </c>
      <c r="R171" s="102">
        <v>-2583.39</v>
      </c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>
        <v>-2583.39</v>
      </c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1"/>
      <c r="BO171" s="101"/>
    </row>
    <row r="172" spans="1:68" ht="27.95" customHeight="1" x14ac:dyDescent="0.2">
      <c r="A172" s="83"/>
      <c r="B172" s="83"/>
      <c r="C172" s="84" t="s">
        <v>914</v>
      </c>
      <c r="D172" s="535" t="s">
        <v>266</v>
      </c>
      <c r="E172" s="535"/>
      <c r="F172" s="535"/>
      <c r="G172" s="535"/>
      <c r="H172" s="85"/>
      <c r="I172" s="85"/>
      <c r="J172" s="85"/>
      <c r="K172" s="86">
        <v>28683.18</v>
      </c>
      <c r="L172" s="86">
        <v>28796.79</v>
      </c>
      <c r="M172" s="86">
        <v>29635.64</v>
      </c>
      <c r="N172" s="86"/>
      <c r="O172" s="86">
        <v>29635.64</v>
      </c>
      <c r="P172" s="86">
        <v>29635.64</v>
      </c>
      <c r="Q172" s="86">
        <v>29729.54</v>
      </c>
      <c r="R172" s="86">
        <v>34456.339999999997</v>
      </c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>
        <v>34456.339999999997</v>
      </c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78"/>
    </row>
    <row r="173" spans="1:68" ht="27.95" customHeight="1" x14ac:dyDescent="0.2">
      <c r="A173" s="87"/>
      <c r="B173" s="87"/>
      <c r="C173" s="88" t="s">
        <v>267</v>
      </c>
      <c r="D173" s="557" t="s">
        <v>268</v>
      </c>
      <c r="E173" s="557"/>
      <c r="F173" s="557"/>
      <c r="G173" s="557"/>
      <c r="H173" s="89"/>
      <c r="I173" s="89"/>
      <c r="J173" s="89"/>
      <c r="K173" s="90">
        <v>15263.939999999999</v>
      </c>
      <c r="L173" s="90">
        <v>15300.04</v>
      </c>
      <c r="M173" s="90">
        <v>15770.79</v>
      </c>
      <c r="N173" s="90">
        <v>0</v>
      </c>
      <c r="O173" s="90">
        <v>15770.79</v>
      </c>
      <c r="P173" s="90">
        <v>15770.79</v>
      </c>
      <c r="Q173" s="90">
        <v>15800.630000000001</v>
      </c>
      <c r="R173" s="90">
        <v>18312.810000000001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18312.810000000001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0</v>
      </c>
      <c r="AU173" s="90">
        <v>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90">
        <v>0</v>
      </c>
      <c r="BG173" s="90">
        <v>0</v>
      </c>
      <c r="BH173" s="90">
        <v>0</v>
      </c>
      <c r="BI173" s="90">
        <v>0</v>
      </c>
      <c r="BJ173" s="90">
        <v>0</v>
      </c>
      <c r="BK173" s="90">
        <v>0</v>
      </c>
      <c r="BL173" s="90">
        <v>0</v>
      </c>
      <c r="BM173" s="90">
        <v>0</v>
      </c>
      <c r="BN173" s="90">
        <v>0</v>
      </c>
      <c r="BO173" s="90">
        <v>0</v>
      </c>
      <c r="BP173" s="78">
        <v>0</v>
      </c>
    </row>
    <row r="174" spans="1:68" s="77" customFormat="1" ht="14.1" customHeight="1" x14ac:dyDescent="0.2">
      <c r="A174" s="91"/>
      <c r="B174" s="92">
        <v>72</v>
      </c>
      <c r="C174" s="540" t="s">
        <v>124</v>
      </c>
      <c r="D174" s="540" t="s">
        <v>125</v>
      </c>
      <c r="E174" s="540"/>
      <c r="F174" s="540"/>
      <c r="G174" s="540"/>
      <c r="H174" s="642" t="s">
        <v>898</v>
      </c>
      <c r="I174" s="646" t="s">
        <v>136</v>
      </c>
      <c r="J174" s="642">
        <v>16.341999999999999</v>
      </c>
      <c r="K174" s="93"/>
      <c r="L174" s="93">
        <v>14.760000000000218</v>
      </c>
      <c r="M174" s="93">
        <v>8921.9</v>
      </c>
      <c r="N174" s="93">
        <v>0</v>
      </c>
      <c r="O174" s="93">
        <v>8921.9</v>
      </c>
      <c r="P174" s="93"/>
      <c r="Q174" s="93">
        <v>12.2</v>
      </c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114">
        <v>16.341999999999999</v>
      </c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</row>
    <row r="175" spans="1:68" s="77" customFormat="1" ht="14.1" customHeight="1" x14ac:dyDescent="0.2">
      <c r="A175" s="96"/>
      <c r="B175" s="96"/>
      <c r="C175" s="536"/>
      <c r="D175" s="536"/>
      <c r="E175" s="536"/>
      <c r="F175" s="536"/>
      <c r="G175" s="536"/>
      <c r="H175" s="640"/>
      <c r="I175" s="641"/>
      <c r="J175" s="640"/>
      <c r="K175" s="101">
        <v>8921.9</v>
      </c>
      <c r="L175" s="101">
        <v>8936.66</v>
      </c>
      <c r="M175" s="102">
        <v>9218.16</v>
      </c>
      <c r="N175" s="102">
        <v>0</v>
      </c>
      <c r="O175" s="102">
        <v>9218.16</v>
      </c>
      <c r="P175" s="102">
        <v>9218.16</v>
      </c>
      <c r="Q175" s="102">
        <v>9230.36</v>
      </c>
      <c r="R175" s="102">
        <v>10697.92</v>
      </c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>
        <v>10697.92</v>
      </c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1"/>
      <c r="BO175" s="101"/>
    </row>
    <row r="176" spans="1:68" s="77" customFormat="1" ht="14.1" customHeight="1" x14ac:dyDescent="0.2">
      <c r="A176" s="96"/>
      <c r="B176" s="100">
        <v>73</v>
      </c>
      <c r="C176" s="536" t="s">
        <v>154</v>
      </c>
      <c r="D176" s="538" t="s">
        <v>155</v>
      </c>
      <c r="E176" s="538"/>
      <c r="F176" s="538"/>
      <c r="G176" s="538"/>
      <c r="H176" s="640" t="s">
        <v>899</v>
      </c>
      <c r="I176" s="641" t="s">
        <v>156</v>
      </c>
      <c r="J176" s="640">
        <v>228.61</v>
      </c>
      <c r="K176" s="101"/>
      <c r="L176" s="101">
        <v>21.340000000000146</v>
      </c>
      <c r="M176" s="101">
        <v>6342.04</v>
      </c>
      <c r="N176" s="101">
        <v>0</v>
      </c>
      <c r="O176" s="101">
        <v>6342.04</v>
      </c>
      <c r="P176" s="101"/>
      <c r="Q176" s="101">
        <v>17.64</v>
      </c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13">
        <v>228.61</v>
      </c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</row>
    <row r="177" spans="1:68" s="77" customFormat="1" ht="14.1" customHeight="1" x14ac:dyDescent="0.2">
      <c r="A177" s="96"/>
      <c r="B177" s="96"/>
      <c r="C177" s="536"/>
      <c r="D177" s="538"/>
      <c r="E177" s="538"/>
      <c r="F177" s="538"/>
      <c r="G177" s="538"/>
      <c r="H177" s="640"/>
      <c r="I177" s="641"/>
      <c r="J177" s="640"/>
      <c r="K177" s="101">
        <v>6342.04</v>
      </c>
      <c r="L177" s="101">
        <v>6363.38</v>
      </c>
      <c r="M177" s="102">
        <v>6552.63</v>
      </c>
      <c r="N177" s="102">
        <v>0</v>
      </c>
      <c r="O177" s="102">
        <v>6552.63</v>
      </c>
      <c r="P177" s="102">
        <v>6552.63</v>
      </c>
      <c r="Q177" s="102">
        <v>6570.27</v>
      </c>
      <c r="R177" s="102">
        <v>7614.89</v>
      </c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>
        <v>7614.89</v>
      </c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1"/>
      <c r="BO177" s="101"/>
    </row>
    <row r="178" spans="1:68" ht="27.95" customHeight="1" x14ac:dyDescent="0.2">
      <c r="A178" s="87"/>
      <c r="B178" s="87"/>
      <c r="C178" s="88" t="s">
        <v>271</v>
      </c>
      <c r="D178" s="557" t="s">
        <v>272</v>
      </c>
      <c r="E178" s="557"/>
      <c r="F178" s="557"/>
      <c r="G178" s="557"/>
      <c r="H178" s="89"/>
      <c r="I178" s="89"/>
      <c r="J178" s="89"/>
      <c r="K178" s="90">
        <v>7198.76</v>
      </c>
      <c r="L178" s="90">
        <v>7236.51</v>
      </c>
      <c r="M178" s="90">
        <v>7437.8</v>
      </c>
      <c r="N178" s="90">
        <v>0</v>
      </c>
      <c r="O178" s="90">
        <v>7437.8</v>
      </c>
      <c r="P178" s="90">
        <v>7437.8</v>
      </c>
      <c r="Q178" s="90">
        <v>7469</v>
      </c>
      <c r="R178" s="90">
        <v>8656.52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8656.52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0</v>
      </c>
      <c r="AU178" s="90">
        <v>0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90">
        <v>0</v>
      </c>
      <c r="BG178" s="90">
        <v>0</v>
      </c>
      <c r="BH178" s="90">
        <v>0</v>
      </c>
      <c r="BI178" s="90">
        <v>0</v>
      </c>
      <c r="BJ178" s="90">
        <v>0</v>
      </c>
      <c r="BK178" s="90">
        <v>0</v>
      </c>
      <c r="BL178" s="90">
        <v>0</v>
      </c>
      <c r="BM178" s="90">
        <v>0</v>
      </c>
      <c r="BN178" s="90">
        <v>0</v>
      </c>
      <c r="BO178" s="90">
        <v>0</v>
      </c>
      <c r="BP178" s="78">
        <v>0</v>
      </c>
    </row>
    <row r="179" spans="1:68" s="77" customFormat="1" ht="14.1" customHeight="1" x14ac:dyDescent="0.2">
      <c r="A179" s="91"/>
      <c r="B179" s="92">
        <v>74</v>
      </c>
      <c r="C179" s="540" t="s">
        <v>234</v>
      </c>
      <c r="D179" s="541" t="s">
        <v>235</v>
      </c>
      <c r="E179" s="541"/>
      <c r="F179" s="541"/>
      <c r="G179" s="541"/>
      <c r="H179" s="642" t="s">
        <v>873</v>
      </c>
      <c r="I179" s="648" t="s">
        <v>236</v>
      </c>
      <c r="J179" s="642">
        <v>0.97389999999999999</v>
      </c>
      <c r="K179" s="93"/>
      <c r="L179" s="93">
        <v>37.75</v>
      </c>
      <c r="M179" s="93">
        <v>7198.76</v>
      </c>
      <c r="N179" s="93">
        <v>0</v>
      </c>
      <c r="O179" s="93">
        <v>7198.76</v>
      </c>
      <c r="P179" s="93"/>
      <c r="Q179" s="93">
        <v>31.2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114">
        <v>0.97389999999999999</v>
      </c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</row>
    <row r="180" spans="1:68" s="77" customFormat="1" ht="14.1" customHeight="1" x14ac:dyDescent="0.2">
      <c r="A180" s="96"/>
      <c r="B180" s="96"/>
      <c r="C180" s="536"/>
      <c r="D180" s="538"/>
      <c r="E180" s="538"/>
      <c r="F180" s="538"/>
      <c r="G180" s="538"/>
      <c r="H180" s="640"/>
      <c r="I180" s="647"/>
      <c r="J180" s="640"/>
      <c r="K180" s="101">
        <v>7198.76</v>
      </c>
      <c r="L180" s="101">
        <v>7236.51</v>
      </c>
      <c r="M180" s="102">
        <v>7437.8</v>
      </c>
      <c r="N180" s="102">
        <v>0</v>
      </c>
      <c r="O180" s="102">
        <v>7437.8</v>
      </c>
      <c r="P180" s="102">
        <v>7437.8</v>
      </c>
      <c r="Q180" s="102">
        <v>7469</v>
      </c>
      <c r="R180" s="102">
        <v>8656.52</v>
      </c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>
        <v>8656.52</v>
      </c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1"/>
      <c r="BO180" s="101"/>
    </row>
    <row r="181" spans="1:68" ht="27.95" customHeight="1" x14ac:dyDescent="0.2">
      <c r="A181" s="87"/>
      <c r="B181" s="87"/>
      <c r="C181" s="88" t="s">
        <v>273</v>
      </c>
      <c r="D181" s="557" t="s">
        <v>274</v>
      </c>
      <c r="E181" s="557"/>
      <c r="F181" s="557"/>
      <c r="G181" s="557"/>
      <c r="H181" s="89"/>
      <c r="I181" s="89"/>
      <c r="J181" s="89"/>
      <c r="K181" s="90">
        <v>8197.52</v>
      </c>
      <c r="L181" s="90">
        <v>8238.5300000000007</v>
      </c>
      <c r="M181" s="90">
        <v>8469.74</v>
      </c>
      <c r="N181" s="90">
        <v>0</v>
      </c>
      <c r="O181" s="90">
        <v>8469.74</v>
      </c>
      <c r="P181" s="90">
        <v>8469.74</v>
      </c>
      <c r="Q181" s="90">
        <v>8503.630000000001</v>
      </c>
      <c r="R181" s="90">
        <v>9855.67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9855.67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0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90">
        <v>0</v>
      </c>
      <c r="BG181" s="90">
        <v>0</v>
      </c>
      <c r="BH181" s="90">
        <v>0</v>
      </c>
      <c r="BI181" s="90">
        <v>0</v>
      </c>
      <c r="BJ181" s="90">
        <v>0</v>
      </c>
      <c r="BK181" s="90">
        <v>0</v>
      </c>
      <c r="BL181" s="90">
        <v>0</v>
      </c>
      <c r="BM181" s="90">
        <v>0</v>
      </c>
      <c r="BN181" s="90">
        <v>0</v>
      </c>
      <c r="BO181" s="90">
        <v>0</v>
      </c>
      <c r="BP181" s="78">
        <v>0</v>
      </c>
    </row>
    <row r="182" spans="1:68" s="77" customFormat="1" ht="14.1" customHeight="1" x14ac:dyDescent="0.2">
      <c r="A182" s="91"/>
      <c r="B182" s="92">
        <v>75</v>
      </c>
      <c r="C182" s="540" t="s">
        <v>187</v>
      </c>
      <c r="D182" s="541" t="s">
        <v>240</v>
      </c>
      <c r="E182" s="541"/>
      <c r="F182" s="541"/>
      <c r="G182" s="541"/>
      <c r="H182" s="646" t="s">
        <v>902</v>
      </c>
      <c r="I182" s="646" t="s">
        <v>241</v>
      </c>
      <c r="J182" s="642">
        <v>0.97389999999999999</v>
      </c>
      <c r="K182" s="93"/>
      <c r="L182" s="93">
        <v>5.0600000000000023</v>
      </c>
      <c r="M182" s="93">
        <v>471.77</v>
      </c>
      <c r="N182" s="93">
        <v>0</v>
      </c>
      <c r="O182" s="93">
        <v>471.77</v>
      </c>
      <c r="P182" s="93"/>
      <c r="Q182" s="93">
        <v>4.18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114">
        <v>0.97389999999999999</v>
      </c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</row>
    <row r="183" spans="1:68" s="77" customFormat="1" ht="14.1" customHeight="1" x14ac:dyDescent="0.2">
      <c r="A183" s="96"/>
      <c r="B183" s="96"/>
      <c r="C183" s="536"/>
      <c r="D183" s="538"/>
      <c r="E183" s="538"/>
      <c r="F183" s="538"/>
      <c r="G183" s="538"/>
      <c r="H183" s="641"/>
      <c r="I183" s="641"/>
      <c r="J183" s="640"/>
      <c r="K183" s="101">
        <v>471.77</v>
      </c>
      <c r="L183" s="101">
        <v>476.83</v>
      </c>
      <c r="M183" s="102">
        <v>487.44</v>
      </c>
      <c r="N183" s="102">
        <v>0</v>
      </c>
      <c r="O183" s="102">
        <v>487.44</v>
      </c>
      <c r="P183" s="102">
        <v>487.44</v>
      </c>
      <c r="Q183" s="102">
        <v>491.62</v>
      </c>
      <c r="R183" s="102">
        <v>569.79</v>
      </c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>
        <v>569.79</v>
      </c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1"/>
      <c r="BO183" s="101"/>
    </row>
    <row r="184" spans="1:68" s="77" customFormat="1" ht="14.1" customHeight="1" x14ac:dyDescent="0.2">
      <c r="A184" s="96"/>
      <c r="B184" s="100">
        <v>76</v>
      </c>
      <c r="C184" s="536" t="s">
        <v>242</v>
      </c>
      <c r="D184" s="538" t="s">
        <v>275</v>
      </c>
      <c r="E184" s="538"/>
      <c r="F184" s="538"/>
      <c r="G184" s="538"/>
      <c r="H184" s="640" t="s">
        <v>917</v>
      </c>
      <c r="I184" s="647" t="s">
        <v>208</v>
      </c>
      <c r="J184" s="640">
        <v>5.8433999999999999</v>
      </c>
      <c r="K184" s="101"/>
      <c r="L184" s="101">
        <v>4.5399999999999636</v>
      </c>
      <c r="M184" s="101">
        <v>1034.7</v>
      </c>
      <c r="N184" s="101">
        <v>0</v>
      </c>
      <c r="O184" s="101">
        <v>1034.7</v>
      </c>
      <c r="P184" s="101"/>
      <c r="Q184" s="101">
        <v>3.75</v>
      </c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13">
        <v>5.8433999999999999</v>
      </c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</row>
    <row r="185" spans="1:68" s="77" customFormat="1" ht="14.1" customHeight="1" x14ac:dyDescent="0.2">
      <c r="A185" s="96"/>
      <c r="B185" s="96"/>
      <c r="C185" s="536"/>
      <c r="D185" s="538"/>
      <c r="E185" s="538"/>
      <c r="F185" s="538"/>
      <c r="G185" s="538"/>
      <c r="H185" s="640"/>
      <c r="I185" s="647"/>
      <c r="J185" s="640"/>
      <c r="K185" s="101">
        <v>1034.7</v>
      </c>
      <c r="L185" s="101">
        <v>1039.24</v>
      </c>
      <c r="M185" s="102">
        <v>1069.06</v>
      </c>
      <c r="N185" s="102">
        <v>0</v>
      </c>
      <c r="O185" s="102">
        <v>1069.06</v>
      </c>
      <c r="P185" s="102">
        <v>1069.06</v>
      </c>
      <c r="Q185" s="102">
        <v>1072.81</v>
      </c>
      <c r="R185" s="102">
        <v>1243.3800000000001</v>
      </c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>
        <v>1243.3800000000001</v>
      </c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1"/>
      <c r="BO185" s="101"/>
    </row>
    <row r="186" spans="1:68" s="77" customFormat="1" ht="14.1" customHeight="1" x14ac:dyDescent="0.2">
      <c r="A186" s="96"/>
      <c r="B186" s="100">
        <v>77</v>
      </c>
      <c r="C186" s="536" t="s">
        <v>245</v>
      </c>
      <c r="D186" s="538" t="s">
        <v>246</v>
      </c>
      <c r="E186" s="538"/>
      <c r="F186" s="538"/>
      <c r="G186" s="538"/>
      <c r="H186" s="640" t="s">
        <v>918</v>
      </c>
      <c r="I186" s="641" t="s">
        <v>78</v>
      </c>
      <c r="J186" s="640">
        <v>30.376000000000001</v>
      </c>
      <c r="K186" s="101"/>
      <c r="L186" s="101">
        <v>2.8100000000000023</v>
      </c>
      <c r="M186" s="101">
        <v>371.21</v>
      </c>
      <c r="N186" s="101">
        <v>0</v>
      </c>
      <c r="O186" s="101">
        <v>371.21</v>
      </c>
      <c r="P186" s="101"/>
      <c r="Q186" s="101">
        <v>2.3199999999999998</v>
      </c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13">
        <v>30.376000000000001</v>
      </c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</row>
    <row r="187" spans="1:68" s="77" customFormat="1" ht="14.1" customHeight="1" x14ac:dyDescent="0.2">
      <c r="A187" s="96"/>
      <c r="B187" s="96"/>
      <c r="C187" s="536"/>
      <c r="D187" s="538"/>
      <c r="E187" s="538"/>
      <c r="F187" s="538"/>
      <c r="G187" s="538"/>
      <c r="H187" s="640"/>
      <c r="I187" s="641"/>
      <c r="J187" s="640"/>
      <c r="K187" s="101">
        <v>371.21</v>
      </c>
      <c r="L187" s="101">
        <v>374.02</v>
      </c>
      <c r="M187" s="102">
        <v>383.54</v>
      </c>
      <c r="N187" s="102">
        <v>0</v>
      </c>
      <c r="O187" s="102">
        <v>383.54</v>
      </c>
      <c r="P187" s="102">
        <v>383.54</v>
      </c>
      <c r="Q187" s="102">
        <v>385.86</v>
      </c>
      <c r="R187" s="102">
        <v>447.21</v>
      </c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>
        <v>447.21</v>
      </c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1"/>
      <c r="BO187" s="101"/>
    </row>
    <row r="188" spans="1:68" s="77" customFormat="1" ht="14.1" customHeight="1" x14ac:dyDescent="0.2">
      <c r="A188" s="96"/>
      <c r="B188" s="100">
        <v>78</v>
      </c>
      <c r="C188" s="536" t="s">
        <v>248</v>
      </c>
      <c r="D188" s="538" t="s">
        <v>249</v>
      </c>
      <c r="E188" s="538"/>
      <c r="F188" s="538"/>
      <c r="G188" s="538"/>
      <c r="H188" s="640" t="s">
        <v>919</v>
      </c>
      <c r="I188" s="641" t="s">
        <v>78</v>
      </c>
      <c r="J188" s="640">
        <v>70.91</v>
      </c>
      <c r="K188" s="101"/>
      <c r="L188" s="101">
        <v>4.0499999999999545</v>
      </c>
      <c r="M188" s="101">
        <v>863.01</v>
      </c>
      <c r="N188" s="101">
        <v>0</v>
      </c>
      <c r="O188" s="101">
        <v>863.01</v>
      </c>
      <c r="P188" s="101"/>
      <c r="Q188" s="101">
        <v>3.34</v>
      </c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13">
        <v>70.91</v>
      </c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</row>
    <row r="189" spans="1:68" s="77" customFormat="1" ht="14.1" customHeight="1" x14ac:dyDescent="0.2">
      <c r="A189" s="96"/>
      <c r="B189" s="96"/>
      <c r="C189" s="536"/>
      <c r="D189" s="538"/>
      <c r="E189" s="538"/>
      <c r="F189" s="538"/>
      <c r="G189" s="538"/>
      <c r="H189" s="640"/>
      <c r="I189" s="641"/>
      <c r="J189" s="640"/>
      <c r="K189" s="101">
        <v>863.01</v>
      </c>
      <c r="L189" s="101">
        <v>867.06</v>
      </c>
      <c r="M189" s="102">
        <v>891.67</v>
      </c>
      <c r="N189" s="102">
        <v>0</v>
      </c>
      <c r="O189" s="102">
        <v>891.67</v>
      </c>
      <c r="P189" s="102">
        <v>891.67</v>
      </c>
      <c r="Q189" s="102">
        <v>895.01</v>
      </c>
      <c r="R189" s="102">
        <v>1037.32</v>
      </c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>
        <v>1037.32</v>
      </c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1"/>
      <c r="BO189" s="101"/>
    </row>
    <row r="190" spans="1:68" s="77" customFormat="1" ht="14.1" customHeight="1" x14ac:dyDescent="0.2">
      <c r="A190" s="96"/>
      <c r="B190" s="100">
        <v>79</v>
      </c>
      <c r="C190" s="536" t="s">
        <v>251</v>
      </c>
      <c r="D190" s="538" t="s">
        <v>252</v>
      </c>
      <c r="E190" s="538"/>
      <c r="F190" s="538"/>
      <c r="G190" s="538"/>
      <c r="H190" s="640" t="s">
        <v>920</v>
      </c>
      <c r="I190" s="641" t="s">
        <v>194</v>
      </c>
      <c r="J190" s="640">
        <v>392.423</v>
      </c>
      <c r="K190" s="101"/>
      <c r="L190" s="101">
        <v>16.550000000000182</v>
      </c>
      <c r="M190" s="101">
        <v>4631.75</v>
      </c>
      <c r="N190" s="101">
        <v>0</v>
      </c>
      <c r="O190" s="101">
        <v>4631.75</v>
      </c>
      <c r="P190" s="101"/>
      <c r="Q190" s="101">
        <v>13.68</v>
      </c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13">
        <v>392.423</v>
      </c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</row>
    <row r="191" spans="1:68" s="77" customFormat="1" ht="14.1" customHeight="1" x14ac:dyDescent="0.2">
      <c r="A191" s="96"/>
      <c r="B191" s="96"/>
      <c r="C191" s="536"/>
      <c r="D191" s="538"/>
      <c r="E191" s="538"/>
      <c r="F191" s="538"/>
      <c r="G191" s="538"/>
      <c r="H191" s="640"/>
      <c r="I191" s="641"/>
      <c r="J191" s="640"/>
      <c r="K191" s="101">
        <v>4631.75</v>
      </c>
      <c r="L191" s="101">
        <v>4648.3</v>
      </c>
      <c r="M191" s="102">
        <v>4785.55</v>
      </c>
      <c r="N191" s="102">
        <v>0</v>
      </c>
      <c r="O191" s="102">
        <v>4785.55</v>
      </c>
      <c r="P191" s="102">
        <v>4785.55</v>
      </c>
      <c r="Q191" s="102">
        <v>4799.2300000000005</v>
      </c>
      <c r="R191" s="102">
        <v>5562.28</v>
      </c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>
        <v>5562.28</v>
      </c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1"/>
      <c r="BO191" s="101"/>
    </row>
    <row r="192" spans="1:68" s="77" customFormat="1" ht="14.1" customHeight="1" x14ac:dyDescent="0.2">
      <c r="A192" s="96"/>
      <c r="B192" s="100">
        <v>80</v>
      </c>
      <c r="C192" s="536" t="s">
        <v>254</v>
      </c>
      <c r="D192" s="538" t="s">
        <v>255</v>
      </c>
      <c r="E192" s="538"/>
      <c r="F192" s="538"/>
      <c r="G192" s="538"/>
      <c r="H192" s="640" t="s">
        <v>921</v>
      </c>
      <c r="I192" s="641" t="s">
        <v>102</v>
      </c>
      <c r="J192" s="640">
        <v>5.8433999999999999</v>
      </c>
      <c r="K192" s="101"/>
      <c r="L192" s="101">
        <v>8</v>
      </c>
      <c r="M192" s="101">
        <v>825.08</v>
      </c>
      <c r="N192" s="101">
        <v>0</v>
      </c>
      <c r="O192" s="101">
        <v>825.08</v>
      </c>
      <c r="P192" s="101"/>
      <c r="Q192" s="101">
        <v>6.62</v>
      </c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13">
        <v>5.8433999999999999</v>
      </c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</row>
    <row r="193" spans="1:68" s="77" customFormat="1" ht="14.1" customHeight="1" x14ac:dyDescent="0.2">
      <c r="A193" s="96"/>
      <c r="B193" s="96"/>
      <c r="C193" s="536"/>
      <c r="D193" s="538"/>
      <c r="E193" s="538"/>
      <c r="F193" s="538"/>
      <c r="G193" s="538"/>
      <c r="H193" s="640"/>
      <c r="I193" s="641"/>
      <c r="J193" s="640"/>
      <c r="K193" s="101">
        <v>825.08</v>
      </c>
      <c r="L193" s="101">
        <v>833.08</v>
      </c>
      <c r="M193" s="102">
        <v>852.48</v>
      </c>
      <c r="N193" s="102">
        <v>0</v>
      </c>
      <c r="O193" s="102">
        <v>852.48</v>
      </c>
      <c r="P193" s="102">
        <v>852.48</v>
      </c>
      <c r="Q193" s="102">
        <v>859.1</v>
      </c>
      <c r="R193" s="102">
        <v>995.69</v>
      </c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>
        <v>995.69</v>
      </c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1"/>
      <c r="BO193" s="101"/>
    </row>
    <row r="194" spans="1:68" s="77" customFormat="1" ht="14.1" customHeight="1" x14ac:dyDescent="0.2">
      <c r="A194" s="96"/>
      <c r="B194" s="100">
        <v>81</v>
      </c>
      <c r="C194" s="536" t="s">
        <v>256</v>
      </c>
      <c r="D194" s="538" t="s">
        <v>257</v>
      </c>
      <c r="E194" s="538"/>
      <c r="F194" s="538"/>
      <c r="G194" s="538"/>
      <c r="H194" s="640" t="s">
        <v>922</v>
      </c>
      <c r="I194" s="641" t="s">
        <v>102</v>
      </c>
      <c r="J194" s="640">
        <v>0.97389999999999999</v>
      </c>
      <c r="K194" s="101"/>
      <c r="L194" s="101">
        <v>0</v>
      </c>
      <c r="M194" s="101">
        <v>0</v>
      </c>
      <c r="N194" s="101">
        <v>0</v>
      </c>
      <c r="O194" s="101">
        <v>0</v>
      </c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13">
        <v>0.97389999999999999</v>
      </c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</row>
    <row r="195" spans="1:68" s="77" customFormat="1" ht="14.1" customHeight="1" x14ac:dyDescent="0.2">
      <c r="A195" s="96"/>
      <c r="B195" s="96"/>
      <c r="C195" s="536"/>
      <c r="D195" s="538"/>
      <c r="E195" s="538"/>
      <c r="F195" s="538"/>
      <c r="G195" s="538"/>
      <c r="H195" s="640"/>
      <c r="I195" s="641"/>
      <c r="J195" s="640"/>
      <c r="K195" s="101"/>
      <c r="L195" s="101"/>
      <c r="M195" s="102">
        <v>0</v>
      </c>
      <c r="N195" s="102">
        <v>0</v>
      </c>
      <c r="O195" s="102">
        <v>0</v>
      </c>
      <c r="P195" s="102">
        <v>0</v>
      </c>
      <c r="Q195" s="102">
        <v>0</v>
      </c>
      <c r="R195" s="102">
        <v>0</v>
      </c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1"/>
      <c r="BO195" s="101"/>
    </row>
    <row r="196" spans="1:68" ht="42" customHeight="1" x14ac:dyDescent="0.2">
      <c r="A196" s="87"/>
      <c r="B196" s="87"/>
      <c r="C196" s="88" t="s">
        <v>277</v>
      </c>
      <c r="D196" s="557" t="s">
        <v>278</v>
      </c>
      <c r="E196" s="557"/>
      <c r="F196" s="557"/>
      <c r="G196" s="557"/>
      <c r="H196" s="89"/>
      <c r="I196" s="89"/>
      <c r="J196" s="89"/>
      <c r="K196" s="90">
        <v>191.49</v>
      </c>
      <c r="L196" s="90">
        <v>193.09</v>
      </c>
      <c r="M196" s="90">
        <v>197.85</v>
      </c>
      <c r="N196" s="90">
        <v>0</v>
      </c>
      <c r="O196" s="90">
        <v>197.85</v>
      </c>
      <c r="P196" s="90">
        <v>197.85</v>
      </c>
      <c r="Q196" s="90">
        <v>199.17</v>
      </c>
      <c r="R196" s="90">
        <v>230.84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230.84</v>
      </c>
      <c r="AM196" s="90">
        <v>0</v>
      </c>
      <c r="AN196" s="90">
        <v>0</v>
      </c>
      <c r="AO196" s="90">
        <v>0</v>
      </c>
      <c r="AP196" s="90">
        <v>0</v>
      </c>
      <c r="AQ196" s="90">
        <v>0</v>
      </c>
      <c r="AR196" s="90">
        <v>0</v>
      </c>
      <c r="AS196" s="90">
        <v>0</v>
      </c>
      <c r="AT196" s="90">
        <v>0</v>
      </c>
      <c r="AU196" s="90">
        <v>0</v>
      </c>
      <c r="AV196" s="90">
        <v>0</v>
      </c>
      <c r="AW196" s="90">
        <v>0</v>
      </c>
      <c r="AX196" s="90">
        <v>0</v>
      </c>
      <c r="AY196" s="90">
        <v>0</v>
      </c>
      <c r="AZ196" s="90">
        <v>0</v>
      </c>
      <c r="BA196" s="90">
        <v>0</v>
      </c>
      <c r="BB196" s="90">
        <v>0</v>
      </c>
      <c r="BC196" s="90">
        <v>0</v>
      </c>
      <c r="BD196" s="90">
        <v>0</v>
      </c>
      <c r="BE196" s="90">
        <v>0</v>
      </c>
      <c r="BF196" s="90">
        <v>0</v>
      </c>
      <c r="BG196" s="90">
        <v>0</v>
      </c>
      <c r="BH196" s="90">
        <v>0</v>
      </c>
      <c r="BI196" s="90">
        <v>0</v>
      </c>
      <c r="BJ196" s="90">
        <v>0</v>
      </c>
      <c r="BK196" s="90">
        <v>0</v>
      </c>
      <c r="BL196" s="90">
        <v>0</v>
      </c>
      <c r="BM196" s="90">
        <v>0</v>
      </c>
      <c r="BN196" s="90">
        <v>0</v>
      </c>
      <c r="BO196" s="90">
        <v>0</v>
      </c>
      <c r="BP196" s="78">
        <v>0</v>
      </c>
    </row>
    <row r="197" spans="1:68" s="77" customFormat="1" ht="14.1" customHeight="1" x14ac:dyDescent="0.2">
      <c r="A197" s="91"/>
      <c r="B197" s="92">
        <v>82</v>
      </c>
      <c r="C197" s="540" t="s">
        <v>124</v>
      </c>
      <c r="D197" s="540" t="s">
        <v>125</v>
      </c>
      <c r="E197" s="540"/>
      <c r="F197" s="540"/>
      <c r="G197" s="540"/>
      <c r="H197" s="642" t="s">
        <v>910</v>
      </c>
      <c r="I197" s="648" t="s">
        <v>260</v>
      </c>
      <c r="J197" s="642">
        <v>5.80016</v>
      </c>
      <c r="K197" s="93"/>
      <c r="L197" s="93">
        <v>1.5999999999999943</v>
      </c>
      <c r="M197" s="93">
        <v>191.49</v>
      </c>
      <c r="N197" s="93">
        <v>0</v>
      </c>
      <c r="O197" s="93">
        <v>191.49</v>
      </c>
      <c r="P197" s="93"/>
      <c r="Q197" s="93">
        <v>1.32</v>
      </c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114">
        <v>5.80016</v>
      </c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</row>
    <row r="198" spans="1:68" s="77" customFormat="1" ht="14.1" customHeight="1" x14ac:dyDescent="0.2">
      <c r="A198" s="96"/>
      <c r="B198" s="96"/>
      <c r="C198" s="536"/>
      <c r="D198" s="536"/>
      <c r="E198" s="536"/>
      <c r="F198" s="536"/>
      <c r="G198" s="536"/>
      <c r="H198" s="640"/>
      <c r="I198" s="647"/>
      <c r="J198" s="640"/>
      <c r="K198" s="101">
        <v>191.49</v>
      </c>
      <c r="L198" s="101">
        <v>193.09</v>
      </c>
      <c r="M198" s="102">
        <v>197.85</v>
      </c>
      <c r="N198" s="102">
        <v>0</v>
      </c>
      <c r="O198" s="102">
        <v>197.85</v>
      </c>
      <c r="P198" s="102">
        <v>197.85</v>
      </c>
      <c r="Q198" s="102">
        <v>199.17</v>
      </c>
      <c r="R198" s="102">
        <v>230.84</v>
      </c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>
        <v>230.84</v>
      </c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1"/>
      <c r="BO198" s="101"/>
    </row>
    <row r="199" spans="1:68" ht="27.95" customHeight="1" x14ac:dyDescent="0.2">
      <c r="A199" s="87"/>
      <c r="B199" s="87"/>
      <c r="C199" s="88" t="s">
        <v>280</v>
      </c>
      <c r="D199" s="557" t="s">
        <v>281</v>
      </c>
      <c r="E199" s="557"/>
      <c r="F199" s="557"/>
      <c r="G199" s="557"/>
      <c r="H199" s="89"/>
      <c r="I199" s="89"/>
      <c r="J199" s="89"/>
      <c r="K199" s="90">
        <v>-2168.5300000000002</v>
      </c>
      <c r="L199" s="90">
        <v>-2171.38</v>
      </c>
      <c r="M199" s="90">
        <v>-2240.54</v>
      </c>
      <c r="N199" s="90">
        <v>0</v>
      </c>
      <c r="O199" s="90">
        <v>-2240.54</v>
      </c>
      <c r="P199" s="90">
        <v>-2240.54</v>
      </c>
      <c r="Q199" s="90">
        <v>-2242.89</v>
      </c>
      <c r="R199" s="90">
        <v>-2599.5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90">
        <v>0</v>
      </c>
      <c r="AJ199" s="90">
        <v>0</v>
      </c>
      <c r="AK199" s="90">
        <v>0</v>
      </c>
      <c r="AL199" s="90">
        <v>-2599.5</v>
      </c>
      <c r="AM199" s="90">
        <v>0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90">
        <v>0</v>
      </c>
      <c r="AT199" s="90">
        <v>0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90">
        <v>0</v>
      </c>
      <c r="BF199" s="90">
        <v>0</v>
      </c>
      <c r="BG199" s="90">
        <v>0</v>
      </c>
      <c r="BH199" s="90">
        <v>0</v>
      </c>
      <c r="BI199" s="90">
        <v>0</v>
      </c>
      <c r="BJ199" s="90">
        <v>0</v>
      </c>
      <c r="BK199" s="90">
        <v>0</v>
      </c>
      <c r="BL199" s="90">
        <v>0</v>
      </c>
      <c r="BM199" s="90">
        <v>0</v>
      </c>
      <c r="BN199" s="90">
        <v>0</v>
      </c>
      <c r="BO199" s="90">
        <v>0</v>
      </c>
      <c r="BP199" s="78">
        <v>0</v>
      </c>
    </row>
    <row r="200" spans="1:68" s="77" customFormat="1" ht="14.1" customHeight="1" x14ac:dyDescent="0.2">
      <c r="A200" s="91"/>
      <c r="B200" s="92">
        <v>83</v>
      </c>
      <c r="C200" s="540" t="s">
        <v>234</v>
      </c>
      <c r="D200" s="541" t="s">
        <v>235</v>
      </c>
      <c r="E200" s="541"/>
      <c r="F200" s="541"/>
      <c r="G200" s="541"/>
      <c r="H200" s="642" t="s">
        <v>873</v>
      </c>
      <c r="I200" s="646" t="s">
        <v>78</v>
      </c>
      <c r="J200" s="642">
        <v>-30.190999999999999</v>
      </c>
      <c r="K200" s="93"/>
      <c r="L200" s="93">
        <v>-2.8499999999999091</v>
      </c>
      <c r="M200" s="93">
        <v>-2168.5300000000002</v>
      </c>
      <c r="N200" s="93">
        <v>0</v>
      </c>
      <c r="O200" s="93">
        <v>-2168.5300000000002</v>
      </c>
      <c r="P200" s="93"/>
      <c r="Q200" s="93">
        <v>-2.35</v>
      </c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114">
        <v>-30.190999999999999</v>
      </c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</row>
    <row r="201" spans="1:68" s="77" customFormat="1" ht="14.1" customHeight="1" x14ac:dyDescent="0.2">
      <c r="A201" s="96"/>
      <c r="B201" s="96"/>
      <c r="C201" s="536"/>
      <c r="D201" s="538"/>
      <c r="E201" s="538"/>
      <c r="F201" s="538"/>
      <c r="G201" s="538"/>
      <c r="H201" s="640"/>
      <c r="I201" s="641"/>
      <c r="J201" s="640"/>
      <c r="K201" s="101">
        <v>-2168.5300000000002</v>
      </c>
      <c r="L201" s="101">
        <v>-2171.38</v>
      </c>
      <c r="M201" s="102">
        <v>-2240.54</v>
      </c>
      <c r="N201" s="102">
        <v>0</v>
      </c>
      <c r="O201" s="102">
        <v>-2240.54</v>
      </c>
      <c r="P201" s="102">
        <v>-2240.54</v>
      </c>
      <c r="Q201" s="102">
        <v>-2242.89</v>
      </c>
      <c r="R201" s="102">
        <v>-2599.5</v>
      </c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>
        <v>-2599.5</v>
      </c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1"/>
      <c r="BO201" s="101"/>
    </row>
    <row r="202" spans="1:68" ht="27.95" customHeight="1" x14ac:dyDescent="0.2">
      <c r="A202" s="87"/>
      <c r="B202" s="87"/>
      <c r="C202" s="88" t="s">
        <v>282</v>
      </c>
      <c r="D202" s="557" t="s">
        <v>283</v>
      </c>
      <c r="E202" s="557"/>
      <c r="F202" s="557"/>
      <c r="G202" s="557"/>
      <c r="H202" s="89"/>
      <c r="I202" s="89"/>
      <c r="J202" s="89"/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0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0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90">
        <v>0</v>
      </c>
      <c r="BG202" s="90">
        <v>0</v>
      </c>
      <c r="BH202" s="90">
        <v>0</v>
      </c>
      <c r="BI202" s="90">
        <v>0</v>
      </c>
      <c r="BJ202" s="90">
        <v>0</v>
      </c>
      <c r="BK202" s="90">
        <v>0</v>
      </c>
      <c r="BL202" s="90">
        <v>0</v>
      </c>
      <c r="BM202" s="90">
        <v>0</v>
      </c>
      <c r="BN202" s="90">
        <v>0</v>
      </c>
      <c r="BO202" s="90">
        <v>0</v>
      </c>
      <c r="BP202" s="78">
        <v>0</v>
      </c>
    </row>
    <row r="203" spans="1:68" s="77" customFormat="1" ht="14.1" customHeight="1" x14ac:dyDescent="0.2">
      <c r="A203" s="91"/>
      <c r="B203" s="92">
        <v>84</v>
      </c>
      <c r="C203" s="540" t="s">
        <v>256</v>
      </c>
      <c r="D203" s="541" t="s">
        <v>257</v>
      </c>
      <c r="E203" s="541"/>
      <c r="F203" s="541"/>
      <c r="G203" s="541"/>
      <c r="H203" s="642" t="s">
        <v>922</v>
      </c>
      <c r="I203" s="646" t="s">
        <v>102</v>
      </c>
      <c r="J203" s="642">
        <v>-0.97389999999999999</v>
      </c>
      <c r="K203" s="93"/>
      <c r="L203" s="93">
        <v>0</v>
      </c>
      <c r="M203" s="93">
        <v>0</v>
      </c>
      <c r="N203" s="93">
        <v>0</v>
      </c>
      <c r="O203" s="93">
        <v>0</v>
      </c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114">
        <v>-0.97389999999999999</v>
      </c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</row>
    <row r="204" spans="1:68" s="77" customFormat="1" ht="14.1" customHeight="1" x14ac:dyDescent="0.2">
      <c r="A204" s="96"/>
      <c r="B204" s="96"/>
      <c r="C204" s="536"/>
      <c r="D204" s="538"/>
      <c r="E204" s="538"/>
      <c r="F204" s="538"/>
      <c r="G204" s="538"/>
      <c r="H204" s="640"/>
      <c r="I204" s="641"/>
      <c r="J204" s="640"/>
      <c r="K204" s="101"/>
      <c r="L204" s="101"/>
      <c r="M204" s="102">
        <v>0</v>
      </c>
      <c r="N204" s="102">
        <v>0</v>
      </c>
      <c r="O204" s="102">
        <v>0</v>
      </c>
      <c r="P204" s="102">
        <v>0</v>
      </c>
      <c r="Q204" s="102">
        <v>0</v>
      </c>
      <c r="R204" s="102">
        <v>0</v>
      </c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1"/>
      <c r="BO204" s="101"/>
    </row>
    <row r="205" spans="1:68" ht="27.95" customHeight="1" x14ac:dyDescent="0.2">
      <c r="A205" s="83"/>
      <c r="B205" s="83"/>
      <c r="C205" s="84" t="s">
        <v>928</v>
      </c>
      <c r="D205" s="535" t="s">
        <v>286</v>
      </c>
      <c r="E205" s="535"/>
      <c r="F205" s="535"/>
      <c r="G205" s="535"/>
      <c r="H205" s="85"/>
      <c r="I205" s="85"/>
      <c r="J205" s="85"/>
      <c r="K205" s="86">
        <v>27815.68</v>
      </c>
      <c r="L205" s="86">
        <v>27926.620000000003</v>
      </c>
      <c r="M205" s="86">
        <v>28739.329999999998</v>
      </c>
      <c r="N205" s="86"/>
      <c r="O205" s="86">
        <v>28739.329999999998</v>
      </c>
      <c r="P205" s="86">
        <v>28739.329999999998</v>
      </c>
      <c r="Q205" s="86">
        <v>28739.329999999998</v>
      </c>
      <c r="R205" s="86">
        <v>33962.43</v>
      </c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>
        <v>33962.43</v>
      </c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  <c r="BN205" s="86"/>
      <c r="BO205" s="86"/>
      <c r="BP205" s="78"/>
    </row>
    <row r="206" spans="1:68" ht="27.95" customHeight="1" x14ac:dyDescent="0.2">
      <c r="A206" s="87"/>
      <c r="B206" s="87"/>
      <c r="C206" s="88" t="s">
        <v>287</v>
      </c>
      <c r="D206" s="557" t="s">
        <v>288</v>
      </c>
      <c r="E206" s="557"/>
      <c r="F206" s="557"/>
      <c r="G206" s="557"/>
      <c r="H206" s="89"/>
      <c r="I206" s="89"/>
      <c r="J206" s="89"/>
      <c r="K206" s="90">
        <v>15263.939999999999</v>
      </c>
      <c r="L206" s="90">
        <v>15300.04</v>
      </c>
      <c r="M206" s="90">
        <v>15770.79</v>
      </c>
      <c r="N206" s="90">
        <v>0</v>
      </c>
      <c r="O206" s="90">
        <v>15770.79</v>
      </c>
      <c r="P206" s="90">
        <v>15770.79</v>
      </c>
      <c r="Q206" s="90">
        <v>15770.79</v>
      </c>
      <c r="R206" s="90">
        <v>18636.98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0</v>
      </c>
      <c r="AN206" s="90">
        <v>0</v>
      </c>
      <c r="AO206" s="90">
        <v>18636.98</v>
      </c>
      <c r="AP206" s="90">
        <v>0</v>
      </c>
      <c r="AQ206" s="90">
        <v>0</v>
      </c>
      <c r="AR206" s="90">
        <v>0</v>
      </c>
      <c r="AS206" s="90">
        <v>0</v>
      </c>
      <c r="AT206" s="90">
        <v>0</v>
      </c>
      <c r="AU206" s="90">
        <v>0</v>
      </c>
      <c r="AV206" s="90">
        <v>0</v>
      </c>
      <c r="AW206" s="90">
        <v>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90">
        <v>0</v>
      </c>
      <c r="BF206" s="90">
        <v>0</v>
      </c>
      <c r="BG206" s="90">
        <v>0</v>
      </c>
      <c r="BH206" s="90">
        <v>0</v>
      </c>
      <c r="BI206" s="90">
        <v>0</v>
      </c>
      <c r="BJ206" s="90">
        <v>0</v>
      </c>
      <c r="BK206" s="90">
        <v>0</v>
      </c>
      <c r="BL206" s="90">
        <v>0</v>
      </c>
      <c r="BM206" s="90">
        <v>0</v>
      </c>
      <c r="BN206" s="90">
        <v>0</v>
      </c>
      <c r="BO206" s="90">
        <v>0</v>
      </c>
      <c r="BP206" s="78">
        <v>0</v>
      </c>
    </row>
    <row r="207" spans="1:68" s="77" customFormat="1" ht="14.1" customHeight="1" x14ac:dyDescent="0.2">
      <c r="A207" s="91"/>
      <c r="B207" s="92">
        <v>85</v>
      </c>
      <c r="C207" s="540" t="s">
        <v>124</v>
      </c>
      <c r="D207" s="540" t="s">
        <v>125</v>
      </c>
      <c r="E207" s="540"/>
      <c r="F207" s="540"/>
      <c r="G207" s="540"/>
      <c r="H207" s="642" t="s">
        <v>898</v>
      </c>
      <c r="I207" s="646" t="s">
        <v>136</v>
      </c>
      <c r="J207" s="642">
        <v>16.341999999999999</v>
      </c>
      <c r="K207" s="93"/>
      <c r="L207" s="93">
        <v>14.760000000000218</v>
      </c>
      <c r="M207" s="93">
        <v>8921.9</v>
      </c>
      <c r="N207" s="93">
        <v>0</v>
      </c>
      <c r="O207" s="93">
        <v>8921.9</v>
      </c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114">
        <v>16.341999999999999</v>
      </c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</row>
    <row r="208" spans="1:68" s="77" customFormat="1" ht="14.1" customHeight="1" x14ac:dyDescent="0.2">
      <c r="A208" s="96"/>
      <c r="B208" s="96"/>
      <c r="C208" s="536"/>
      <c r="D208" s="536"/>
      <c r="E208" s="536"/>
      <c r="F208" s="536"/>
      <c r="G208" s="536"/>
      <c r="H208" s="640"/>
      <c r="I208" s="641"/>
      <c r="J208" s="640"/>
      <c r="K208" s="101">
        <v>8921.9</v>
      </c>
      <c r="L208" s="101">
        <v>8936.66</v>
      </c>
      <c r="M208" s="102">
        <v>9218.16</v>
      </c>
      <c r="N208" s="102">
        <v>0</v>
      </c>
      <c r="O208" s="102">
        <v>9218.16</v>
      </c>
      <c r="P208" s="102">
        <v>9218.16</v>
      </c>
      <c r="Q208" s="102">
        <v>9218.16</v>
      </c>
      <c r="R208" s="102">
        <v>10893.47</v>
      </c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>
        <v>10893.47</v>
      </c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1"/>
      <c r="BO208" s="101"/>
    </row>
    <row r="209" spans="1:68" s="77" customFormat="1" ht="14.1" customHeight="1" x14ac:dyDescent="0.2">
      <c r="A209" s="96"/>
      <c r="B209" s="100">
        <v>86</v>
      </c>
      <c r="C209" s="536" t="s">
        <v>154</v>
      </c>
      <c r="D209" s="538" t="s">
        <v>155</v>
      </c>
      <c r="E209" s="538"/>
      <c r="F209" s="538"/>
      <c r="G209" s="538"/>
      <c r="H209" s="640" t="s">
        <v>899</v>
      </c>
      <c r="I209" s="641" t="s">
        <v>156</v>
      </c>
      <c r="J209" s="640">
        <v>228.61</v>
      </c>
      <c r="K209" s="101"/>
      <c r="L209" s="101">
        <v>21.340000000000146</v>
      </c>
      <c r="M209" s="101">
        <v>6342.04</v>
      </c>
      <c r="N209" s="101">
        <v>0</v>
      </c>
      <c r="O209" s="101">
        <v>6342.04</v>
      </c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13">
        <v>228.61</v>
      </c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</row>
    <row r="210" spans="1:68" s="77" customFormat="1" ht="14.1" customHeight="1" x14ac:dyDescent="0.2">
      <c r="A210" s="96"/>
      <c r="B210" s="96"/>
      <c r="C210" s="536"/>
      <c r="D210" s="538"/>
      <c r="E210" s="538"/>
      <c r="F210" s="538"/>
      <c r="G210" s="538"/>
      <c r="H210" s="640"/>
      <c r="I210" s="641"/>
      <c r="J210" s="640"/>
      <c r="K210" s="101">
        <v>6342.04</v>
      </c>
      <c r="L210" s="101">
        <v>6363.38</v>
      </c>
      <c r="M210" s="102">
        <v>6552.63</v>
      </c>
      <c r="N210" s="102">
        <v>0</v>
      </c>
      <c r="O210" s="102">
        <v>6552.63</v>
      </c>
      <c r="P210" s="102">
        <v>6552.63</v>
      </c>
      <c r="Q210" s="102">
        <v>6552.63</v>
      </c>
      <c r="R210" s="102">
        <v>7743.51</v>
      </c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>
        <v>7743.51</v>
      </c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1"/>
      <c r="BO210" s="101"/>
    </row>
    <row r="211" spans="1:68" ht="27.95" customHeight="1" x14ac:dyDescent="0.2">
      <c r="A211" s="87"/>
      <c r="B211" s="87"/>
      <c r="C211" s="88" t="s">
        <v>289</v>
      </c>
      <c r="D211" s="557" t="s">
        <v>290</v>
      </c>
      <c r="E211" s="557"/>
      <c r="F211" s="557"/>
      <c r="G211" s="557"/>
      <c r="H211" s="89"/>
      <c r="I211" s="89"/>
      <c r="J211" s="89"/>
      <c r="K211" s="90">
        <v>7198.76</v>
      </c>
      <c r="L211" s="90">
        <v>7236.51</v>
      </c>
      <c r="M211" s="90">
        <v>7437.8</v>
      </c>
      <c r="N211" s="90">
        <v>0</v>
      </c>
      <c r="O211" s="90">
        <v>7437.8</v>
      </c>
      <c r="P211" s="90">
        <v>7437.8</v>
      </c>
      <c r="Q211" s="90">
        <v>7437.8</v>
      </c>
      <c r="R211" s="90">
        <v>8789.5499999999993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0</v>
      </c>
      <c r="AN211" s="90">
        <v>0</v>
      </c>
      <c r="AO211" s="90">
        <v>8789.5499999999993</v>
      </c>
      <c r="AP211" s="90">
        <v>0</v>
      </c>
      <c r="AQ211" s="90">
        <v>0</v>
      </c>
      <c r="AR211" s="90">
        <v>0</v>
      </c>
      <c r="AS211" s="90">
        <v>0</v>
      </c>
      <c r="AT211" s="90">
        <v>0</v>
      </c>
      <c r="AU211" s="90">
        <v>0</v>
      </c>
      <c r="AV211" s="90">
        <v>0</v>
      </c>
      <c r="AW211" s="90">
        <v>0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90">
        <v>0</v>
      </c>
      <c r="BF211" s="90">
        <v>0</v>
      </c>
      <c r="BG211" s="90">
        <v>0</v>
      </c>
      <c r="BH211" s="90">
        <v>0</v>
      </c>
      <c r="BI211" s="90">
        <v>0</v>
      </c>
      <c r="BJ211" s="90">
        <v>0</v>
      </c>
      <c r="BK211" s="90">
        <v>0</v>
      </c>
      <c r="BL211" s="90">
        <v>0</v>
      </c>
      <c r="BM211" s="90">
        <v>0</v>
      </c>
      <c r="BN211" s="90">
        <v>0</v>
      </c>
      <c r="BO211" s="90">
        <v>0</v>
      </c>
      <c r="BP211" s="78">
        <v>0</v>
      </c>
    </row>
    <row r="212" spans="1:68" s="77" customFormat="1" ht="14.1" customHeight="1" x14ac:dyDescent="0.2">
      <c r="A212" s="91"/>
      <c r="B212" s="92">
        <v>87</v>
      </c>
      <c r="C212" s="540" t="s">
        <v>234</v>
      </c>
      <c r="D212" s="541" t="s">
        <v>235</v>
      </c>
      <c r="E212" s="541"/>
      <c r="F212" s="541"/>
      <c r="G212" s="541"/>
      <c r="H212" s="642" t="s">
        <v>873</v>
      </c>
      <c r="I212" s="648" t="s">
        <v>236</v>
      </c>
      <c r="J212" s="642">
        <v>0.97389999999999999</v>
      </c>
      <c r="K212" s="93"/>
      <c r="L212" s="93">
        <v>37.75</v>
      </c>
      <c r="M212" s="93">
        <v>7198.76</v>
      </c>
      <c r="N212" s="93">
        <v>0</v>
      </c>
      <c r="O212" s="93">
        <v>7198.76</v>
      </c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114">
        <v>0.97389999999999999</v>
      </c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</row>
    <row r="213" spans="1:68" s="77" customFormat="1" ht="14.1" customHeight="1" x14ac:dyDescent="0.2">
      <c r="A213" s="96"/>
      <c r="B213" s="96"/>
      <c r="C213" s="536"/>
      <c r="D213" s="538"/>
      <c r="E213" s="538"/>
      <c r="F213" s="538"/>
      <c r="G213" s="538"/>
      <c r="H213" s="640"/>
      <c r="I213" s="647"/>
      <c r="J213" s="640"/>
      <c r="K213" s="101">
        <v>7198.76</v>
      </c>
      <c r="L213" s="101">
        <v>7236.51</v>
      </c>
      <c r="M213" s="102">
        <v>7437.8</v>
      </c>
      <c r="N213" s="102">
        <v>0</v>
      </c>
      <c r="O213" s="102">
        <v>7437.8</v>
      </c>
      <c r="P213" s="102">
        <v>7437.8</v>
      </c>
      <c r="Q213" s="102">
        <v>7437.8</v>
      </c>
      <c r="R213" s="102">
        <v>8789.5499999999993</v>
      </c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>
        <v>8789.5499999999993</v>
      </c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1"/>
      <c r="BO213" s="101"/>
    </row>
    <row r="214" spans="1:68" ht="27.95" customHeight="1" x14ac:dyDescent="0.2">
      <c r="A214" s="87"/>
      <c r="B214" s="87"/>
      <c r="C214" s="88" t="s">
        <v>291</v>
      </c>
      <c r="D214" s="557" t="s">
        <v>292</v>
      </c>
      <c r="E214" s="557"/>
      <c r="F214" s="557"/>
      <c r="G214" s="557"/>
      <c r="H214" s="89"/>
      <c r="I214" s="89"/>
      <c r="J214" s="89"/>
      <c r="K214" s="90">
        <v>7330.0199999999995</v>
      </c>
      <c r="L214" s="90">
        <v>7368.36</v>
      </c>
      <c r="M214" s="90">
        <v>7573.43</v>
      </c>
      <c r="N214" s="90">
        <v>0</v>
      </c>
      <c r="O214" s="90">
        <v>7573.43</v>
      </c>
      <c r="P214" s="90">
        <v>7573.43</v>
      </c>
      <c r="Q214" s="90">
        <v>7573.43</v>
      </c>
      <c r="R214" s="90">
        <v>8949.83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8949.83</v>
      </c>
      <c r="AP214" s="90">
        <v>0</v>
      </c>
      <c r="AQ214" s="90">
        <v>0</v>
      </c>
      <c r="AR214" s="90">
        <v>0</v>
      </c>
      <c r="AS214" s="90">
        <v>0</v>
      </c>
      <c r="AT214" s="90">
        <v>0</v>
      </c>
      <c r="AU214" s="90">
        <v>0</v>
      </c>
      <c r="AV214" s="90">
        <v>0</v>
      </c>
      <c r="AW214" s="90">
        <v>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90">
        <v>0</v>
      </c>
      <c r="BF214" s="90">
        <v>0</v>
      </c>
      <c r="BG214" s="90">
        <v>0</v>
      </c>
      <c r="BH214" s="90">
        <v>0</v>
      </c>
      <c r="BI214" s="90">
        <v>0</v>
      </c>
      <c r="BJ214" s="90">
        <v>0</v>
      </c>
      <c r="BK214" s="90">
        <v>0</v>
      </c>
      <c r="BL214" s="90">
        <v>0</v>
      </c>
      <c r="BM214" s="90">
        <v>0</v>
      </c>
      <c r="BN214" s="90">
        <v>0</v>
      </c>
      <c r="BO214" s="90">
        <v>0</v>
      </c>
      <c r="BP214" s="78">
        <v>0</v>
      </c>
    </row>
    <row r="215" spans="1:68" s="77" customFormat="1" ht="14.1" customHeight="1" x14ac:dyDescent="0.2">
      <c r="A215" s="91"/>
      <c r="B215" s="92">
        <v>88</v>
      </c>
      <c r="C215" s="540" t="s">
        <v>187</v>
      </c>
      <c r="D215" s="541" t="s">
        <v>240</v>
      </c>
      <c r="E215" s="541"/>
      <c r="F215" s="541"/>
      <c r="G215" s="541"/>
      <c r="H215" s="646" t="s">
        <v>902</v>
      </c>
      <c r="I215" s="646" t="s">
        <v>241</v>
      </c>
      <c r="J215" s="642">
        <v>0.97389999999999999</v>
      </c>
      <c r="K215" s="93"/>
      <c r="L215" s="93">
        <v>5.0600000000000023</v>
      </c>
      <c r="M215" s="93">
        <v>471.77</v>
      </c>
      <c r="N215" s="93">
        <v>0</v>
      </c>
      <c r="O215" s="93">
        <v>471.77</v>
      </c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114">
        <v>0.97389999999999999</v>
      </c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</row>
    <row r="216" spans="1:68" s="77" customFormat="1" ht="14.1" customHeight="1" x14ac:dyDescent="0.2">
      <c r="A216" s="96"/>
      <c r="B216" s="96"/>
      <c r="C216" s="536"/>
      <c r="D216" s="538"/>
      <c r="E216" s="538"/>
      <c r="F216" s="538"/>
      <c r="G216" s="538"/>
      <c r="H216" s="641"/>
      <c r="I216" s="641"/>
      <c r="J216" s="640"/>
      <c r="K216" s="101">
        <v>471.77</v>
      </c>
      <c r="L216" s="101">
        <v>476.83</v>
      </c>
      <c r="M216" s="102">
        <v>487.44</v>
      </c>
      <c r="N216" s="102">
        <v>0</v>
      </c>
      <c r="O216" s="102">
        <v>487.44</v>
      </c>
      <c r="P216" s="102">
        <v>487.44</v>
      </c>
      <c r="Q216" s="102">
        <v>487.44</v>
      </c>
      <c r="R216" s="102">
        <v>576.03</v>
      </c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>
        <v>576.03</v>
      </c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1"/>
      <c r="BO216" s="101"/>
    </row>
    <row r="217" spans="1:68" s="77" customFormat="1" ht="14.1" customHeight="1" x14ac:dyDescent="0.2">
      <c r="A217" s="96"/>
      <c r="B217" s="100">
        <v>89</v>
      </c>
      <c r="C217" s="536" t="s">
        <v>242</v>
      </c>
      <c r="D217" s="538" t="s">
        <v>243</v>
      </c>
      <c r="E217" s="538"/>
      <c r="F217" s="538"/>
      <c r="G217" s="538"/>
      <c r="H217" s="640" t="s">
        <v>903</v>
      </c>
      <c r="I217" s="647" t="s">
        <v>208</v>
      </c>
      <c r="J217" s="640">
        <v>5.8433999999999999</v>
      </c>
      <c r="K217" s="101"/>
      <c r="L217" s="101">
        <v>3.8799999999999955</v>
      </c>
      <c r="M217" s="101">
        <v>830.54</v>
      </c>
      <c r="N217" s="101">
        <v>0</v>
      </c>
      <c r="O217" s="101">
        <v>830.54</v>
      </c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13">
        <v>5.8433999999999999</v>
      </c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</row>
    <row r="218" spans="1:68" s="77" customFormat="1" ht="14.1" customHeight="1" x14ac:dyDescent="0.2">
      <c r="A218" s="96"/>
      <c r="B218" s="96"/>
      <c r="C218" s="536"/>
      <c r="D218" s="538"/>
      <c r="E218" s="538"/>
      <c r="F218" s="538"/>
      <c r="G218" s="538"/>
      <c r="H218" s="640"/>
      <c r="I218" s="647"/>
      <c r="J218" s="640"/>
      <c r="K218" s="101">
        <v>830.54</v>
      </c>
      <c r="L218" s="101">
        <v>834.42</v>
      </c>
      <c r="M218" s="102">
        <v>858.12</v>
      </c>
      <c r="N218" s="102">
        <v>0</v>
      </c>
      <c r="O218" s="102">
        <v>858.12</v>
      </c>
      <c r="P218" s="102">
        <v>858.12</v>
      </c>
      <c r="Q218" s="102">
        <v>858.12</v>
      </c>
      <c r="R218" s="102">
        <v>1014.08</v>
      </c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>
        <v>1014.08</v>
      </c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1"/>
      <c r="BO218" s="101"/>
    </row>
    <row r="219" spans="1:68" s="77" customFormat="1" ht="14.1" customHeight="1" x14ac:dyDescent="0.2">
      <c r="A219" s="96"/>
      <c r="B219" s="100">
        <v>90</v>
      </c>
      <c r="C219" s="536" t="s">
        <v>245</v>
      </c>
      <c r="D219" s="538" t="s">
        <v>246</v>
      </c>
      <c r="E219" s="538"/>
      <c r="F219" s="538"/>
      <c r="G219" s="538"/>
      <c r="H219" s="640" t="s">
        <v>904</v>
      </c>
      <c r="I219" s="641" t="s">
        <v>78</v>
      </c>
      <c r="J219" s="640">
        <v>30.376000000000001</v>
      </c>
      <c r="K219" s="101"/>
      <c r="L219" s="101">
        <v>2.8100000000000023</v>
      </c>
      <c r="M219" s="101">
        <v>371.21</v>
      </c>
      <c r="N219" s="101">
        <v>0</v>
      </c>
      <c r="O219" s="101">
        <v>371.21</v>
      </c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13">
        <v>30.376000000000001</v>
      </c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</row>
    <row r="220" spans="1:68" s="77" customFormat="1" ht="14.1" customHeight="1" x14ac:dyDescent="0.2">
      <c r="A220" s="96"/>
      <c r="B220" s="96"/>
      <c r="C220" s="536"/>
      <c r="D220" s="538"/>
      <c r="E220" s="538"/>
      <c r="F220" s="538"/>
      <c r="G220" s="538"/>
      <c r="H220" s="640"/>
      <c r="I220" s="641"/>
      <c r="J220" s="640"/>
      <c r="K220" s="101">
        <v>371.21</v>
      </c>
      <c r="L220" s="101">
        <v>374.02</v>
      </c>
      <c r="M220" s="102">
        <v>383.54</v>
      </c>
      <c r="N220" s="102">
        <v>0</v>
      </c>
      <c r="O220" s="102">
        <v>383.54</v>
      </c>
      <c r="P220" s="102">
        <v>383.54</v>
      </c>
      <c r="Q220" s="102">
        <v>383.54</v>
      </c>
      <c r="R220" s="102">
        <v>453.24</v>
      </c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>
        <v>453.24</v>
      </c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1"/>
      <c r="BO220" s="101"/>
    </row>
    <row r="221" spans="1:68" s="77" customFormat="1" ht="14.1" customHeight="1" x14ac:dyDescent="0.2">
      <c r="A221" s="96"/>
      <c r="B221" s="100">
        <v>91</v>
      </c>
      <c r="C221" s="536" t="s">
        <v>248</v>
      </c>
      <c r="D221" s="538" t="s">
        <v>249</v>
      </c>
      <c r="E221" s="538"/>
      <c r="F221" s="538"/>
      <c r="G221" s="538"/>
      <c r="H221" s="640" t="s">
        <v>905</v>
      </c>
      <c r="I221" s="641" t="s">
        <v>78</v>
      </c>
      <c r="J221" s="640">
        <v>70.91</v>
      </c>
      <c r="K221" s="101"/>
      <c r="L221" s="101">
        <v>4.0499999999999545</v>
      </c>
      <c r="M221" s="101">
        <v>863.01</v>
      </c>
      <c r="N221" s="101">
        <v>0</v>
      </c>
      <c r="O221" s="101">
        <v>863.01</v>
      </c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13">
        <v>70.91</v>
      </c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</row>
    <row r="222" spans="1:68" s="77" customFormat="1" ht="14.1" customHeight="1" x14ac:dyDescent="0.2">
      <c r="A222" s="96"/>
      <c r="B222" s="96"/>
      <c r="C222" s="536"/>
      <c r="D222" s="538"/>
      <c r="E222" s="538"/>
      <c r="F222" s="538"/>
      <c r="G222" s="538"/>
      <c r="H222" s="640"/>
      <c r="I222" s="641"/>
      <c r="J222" s="640"/>
      <c r="K222" s="101">
        <v>863.01</v>
      </c>
      <c r="L222" s="101">
        <v>867.06</v>
      </c>
      <c r="M222" s="102">
        <v>891.67</v>
      </c>
      <c r="N222" s="102">
        <v>0</v>
      </c>
      <c r="O222" s="102">
        <v>891.67</v>
      </c>
      <c r="P222" s="102">
        <v>891.67</v>
      </c>
      <c r="Q222" s="102">
        <v>891.67</v>
      </c>
      <c r="R222" s="102">
        <v>1053.72</v>
      </c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>
        <v>1053.72</v>
      </c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1"/>
      <c r="BO222" s="101"/>
    </row>
    <row r="223" spans="1:68" s="77" customFormat="1" ht="14.1" customHeight="1" x14ac:dyDescent="0.2">
      <c r="A223" s="96"/>
      <c r="B223" s="100">
        <v>92</v>
      </c>
      <c r="C223" s="536" t="s">
        <v>251</v>
      </c>
      <c r="D223" s="538" t="s">
        <v>252</v>
      </c>
      <c r="E223" s="538"/>
      <c r="F223" s="538"/>
      <c r="G223" s="538"/>
      <c r="H223" s="640" t="s">
        <v>906</v>
      </c>
      <c r="I223" s="641" t="s">
        <v>194</v>
      </c>
      <c r="J223" s="640">
        <v>340.86500000000001</v>
      </c>
      <c r="K223" s="101"/>
      <c r="L223" s="101">
        <v>14.539999999999964</v>
      </c>
      <c r="M223" s="101">
        <v>3968.41</v>
      </c>
      <c r="N223" s="101">
        <v>0</v>
      </c>
      <c r="O223" s="101">
        <v>3968.41</v>
      </c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13">
        <v>340.86500000000001</v>
      </c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</row>
    <row r="224" spans="1:68" s="77" customFormat="1" ht="14.1" customHeight="1" x14ac:dyDescent="0.2">
      <c r="A224" s="96"/>
      <c r="B224" s="96"/>
      <c r="C224" s="536"/>
      <c r="D224" s="538"/>
      <c r="E224" s="538"/>
      <c r="F224" s="538"/>
      <c r="G224" s="538"/>
      <c r="H224" s="640"/>
      <c r="I224" s="641"/>
      <c r="J224" s="640"/>
      <c r="K224" s="101">
        <v>3968.41</v>
      </c>
      <c r="L224" s="101">
        <v>3982.95</v>
      </c>
      <c r="M224" s="102">
        <v>4100.18</v>
      </c>
      <c r="N224" s="102">
        <v>0</v>
      </c>
      <c r="O224" s="102">
        <v>4100.18</v>
      </c>
      <c r="P224" s="102">
        <v>4100.18</v>
      </c>
      <c r="Q224" s="102">
        <v>4100.18</v>
      </c>
      <c r="R224" s="102">
        <v>4845.3500000000004</v>
      </c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>
        <v>4845.3500000000004</v>
      </c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1"/>
      <c r="BO224" s="101"/>
    </row>
    <row r="225" spans="1:68" s="77" customFormat="1" ht="14.1" customHeight="1" x14ac:dyDescent="0.2">
      <c r="A225" s="96"/>
      <c r="B225" s="100">
        <v>93</v>
      </c>
      <c r="C225" s="536" t="s">
        <v>254</v>
      </c>
      <c r="D225" s="538" t="s">
        <v>255</v>
      </c>
      <c r="E225" s="538"/>
      <c r="F225" s="538"/>
      <c r="G225" s="538"/>
      <c r="H225" s="640" t="s">
        <v>907</v>
      </c>
      <c r="I225" s="641" t="s">
        <v>102</v>
      </c>
      <c r="J225" s="640">
        <v>5.8433999999999999</v>
      </c>
      <c r="K225" s="101"/>
      <c r="L225" s="101">
        <v>8</v>
      </c>
      <c r="M225" s="101">
        <v>825.08</v>
      </c>
      <c r="N225" s="101">
        <v>0</v>
      </c>
      <c r="O225" s="101">
        <v>825.08</v>
      </c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13">
        <v>5.8433999999999999</v>
      </c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</row>
    <row r="226" spans="1:68" s="77" customFormat="1" ht="14.1" customHeight="1" x14ac:dyDescent="0.2">
      <c r="A226" s="96"/>
      <c r="B226" s="96"/>
      <c r="C226" s="536"/>
      <c r="D226" s="538"/>
      <c r="E226" s="538"/>
      <c r="F226" s="538"/>
      <c r="G226" s="538"/>
      <c r="H226" s="640"/>
      <c r="I226" s="641"/>
      <c r="J226" s="640"/>
      <c r="K226" s="101">
        <v>825.08</v>
      </c>
      <c r="L226" s="101">
        <v>833.08</v>
      </c>
      <c r="M226" s="102">
        <v>852.48</v>
      </c>
      <c r="N226" s="102">
        <v>0</v>
      </c>
      <c r="O226" s="102">
        <v>852.48</v>
      </c>
      <c r="P226" s="102">
        <v>852.48</v>
      </c>
      <c r="Q226" s="102">
        <v>852.48</v>
      </c>
      <c r="R226" s="102">
        <v>1007.41</v>
      </c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>
        <v>1007.41</v>
      </c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1"/>
      <c r="BO226" s="101"/>
    </row>
    <row r="227" spans="1:68" s="77" customFormat="1" ht="14.1" customHeight="1" x14ac:dyDescent="0.2">
      <c r="A227" s="96"/>
      <c r="B227" s="100">
        <v>94</v>
      </c>
      <c r="C227" s="536" t="s">
        <v>256</v>
      </c>
      <c r="D227" s="538" t="s">
        <v>257</v>
      </c>
      <c r="E227" s="538"/>
      <c r="F227" s="538"/>
      <c r="G227" s="538"/>
      <c r="H227" s="640" t="s">
        <v>908</v>
      </c>
      <c r="I227" s="641" t="s">
        <v>102</v>
      </c>
      <c r="J227" s="640">
        <v>0.97389999999999999</v>
      </c>
      <c r="K227" s="101"/>
      <c r="L227" s="101">
        <v>0</v>
      </c>
      <c r="M227" s="101">
        <v>0</v>
      </c>
      <c r="N227" s="101">
        <v>0</v>
      </c>
      <c r="O227" s="101">
        <v>0</v>
      </c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13">
        <v>0.97389999999999999</v>
      </c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</row>
    <row r="228" spans="1:68" s="77" customFormat="1" ht="14.1" customHeight="1" x14ac:dyDescent="0.2">
      <c r="A228" s="96"/>
      <c r="B228" s="96"/>
      <c r="C228" s="536"/>
      <c r="D228" s="538"/>
      <c r="E228" s="538"/>
      <c r="F228" s="538"/>
      <c r="G228" s="538"/>
      <c r="H228" s="640"/>
      <c r="I228" s="641"/>
      <c r="J228" s="640"/>
      <c r="K228" s="101"/>
      <c r="L228" s="101"/>
      <c r="M228" s="102">
        <v>0</v>
      </c>
      <c r="N228" s="102">
        <v>0</v>
      </c>
      <c r="O228" s="102">
        <v>0</v>
      </c>
      <c r="P228" s="102">
        <v>0</v>
      </c>
      <c r="Q228" s="102">
        <v>0</v>
      </c>
      <c r="R228" s="102">
        <v>0</v>
      </c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1"/>
      <c r="BO228" s="101"/>
    </row>
    <row r="229" spans="1:68" ht="42" customHeight="1" x14ac:dyDescent="0.2">
      <c r="A229" s="87"/>
      <c r="B229" s="87"/>
      <c r="C229" s="88" t="s">
        <v>294</v>
      </c>
      <c r="D229" s="557" t="s">
        <v>295</v>
      </c>
      <c r="E229" s="557"/>
      <c r="F229" s="557"/>
      <c r="G229" s="557"/>
      <c r="H229" s="89"/>
      <c r="I229" s="89"/>
      <c r="J229" s="89"/>
      <c r="K229" s="90">
        <v>191.49</v>
      </c>
      <c r="L229" s="90">
        <v>193.09</v>
      </c>
      <c r="M229" s="90">
        <v>197.85</v>
      </c>
      <c r="N229" s="90">
        <v>0</v>
      </c>
      <c r="O229" s="90">
        <v>197.85</v>
      </c>
      <c r="P229" s="90">
        <v>197.85</v>
      </c>
      <c r="Q229" s="90">
        <v>197.85</v>
      </c>
      <c r="R229" s="90">
        <v>233.81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233.81</v>
      </c>
      <c r="AP229" s="90">
        <v>0</v>
      </c>
      <c r="AQ229" s="90">
        <v>0</v>
      </c>
      <c r="AR229" s="90">
        <v>0</v>
      </c>
      <c r="AS229" s="90">
        <v>0</v>
      </c>
      <c r="AT229" s="90">
        <v>0</v>
      </c>
      <c r="AU229" s="90">
        <v>0</v>
      </c>
      <c r="AV229" s="90">
        <v>0</v>
      </c>
      <c r="AW229" s="90">
        <v>0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90">
        <v>0</v>
      </c>
      <c r="BF229" s="90">
        <v>0</v>
      </c>
      <c r="BG229" s="90">
        <v>0</v>
      </c>
      <c r="BH229" s="90">
        <v>0</v>
      </c>
      <c r="BI229" s="90">
        <v>0</v>
      </c>
      <c r="BJ229" s="90">
        <v>0</v>
      </c>
      <c r="BK229" s="90">
        <v>0</v>
      </c>
      <c r="BL229" s="90">
        <v>0</v>
      </c>
      <c r="BM229" s="90">
        <v>0</v>
      </c>
      <c r="BN229" s="90">
        <v>0</v>
      </c>
      <c r="BO229" s="90">
        <v>0</v>
      </c>
      <c r="BP229" s="78">
        <v>0</v>
      </c>
    </row>
    <row r="230" spans="1:68" s="77" customFormat="1" ht="14.1" customHeight="1" x14ac:dyDescent="0.2">
      <c r="A230" s="91"/>
      <c r="B230" s="92">
        <v>95</v>
      </c>
      <c r="C230" s="540" t="s">
        <v>124</v>
      </c>
      <c r="D230" s="540" t="s">
        <v>125</v>
      </c>
      <c r="E230" s="540"/>
      <c r="F230" s="540"/>
      <c r="G230" s="540"/>
      <c r="H230" s="642" t="s">
        <v>910</v>
      </c>
      <c r="I230" s="648" t="s">
        <v>260</v>
      </c>
      <c r="J230" s="642">
        <v>5.80016</v>
      </c>
      <c r="K230" s="93"/>
      <c r="L230" s="93">
        <v>1.5999999999999943</v>
      </c>
      <c r="M230" s="93">
        <v>191.49</v>
      </c>
      <c r="N230" s="93">
        <v>0</v>
      </c>
      <c r="O230" s="93">
        <v>191.49</v>
      </c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114">
        <v>5.80016</v>
      </c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</row>
    <row r="231" spans="1:68" s="77" customFormat="1" ht="14.1" customHeight="1" x14ac:dyDescent="0.2">
      <c r="A231" s="96"/>
      <c r="B231" s="96"/>
      <c r="C231" s="536"/>
      <c r="D231" s="536"/>
      <c r="E231" s="536"/>
      <c r="F231" s="536"/>
      <c r="G231" s="536"/>
      <c r="H231" s="640"/>
      <c r="I231" s="647"/>
      <c r="J231" s="640"/>
      <c r="K231" s="101">
        <v>191.49</v>
      </c>
      <c r="L231" s="101">
        <v>193.09</v>
      </c>
      <c r="M231" s="102">
        <v>197.85</v>
      </c>
      <c r="N231" s="102">
        <v>0</v>
      </c>
      <c r="O231" s="102">
        <v>197.85</v>
      </c>
      <c r="P231" s="102">
        <v>197.85</v>
      </c>
      <c r="Q231" s="102">
        <v>197.85</v>
      </c>
      <c r="R231" s="102">
        <v>233.81</v>
      </c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>
        <v>233.81</v>
      </c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1"/>
      <c r="BO231" s="101"/>
    </row>
    <row r="232" spans="1:68" ht="27.95" customHeight="1" x14ac:dyDescent="0.2">
      <c r="A232" s="87"/>
      <c r="B232" s="87"/>
      <c r="C232" s="88" t="s">
        <v>296</v>
      </c>
      <c r="D232" s="557" t="s">
        <v>297</v>
      </c>
      <c r="E232" s="557"/>
      <c r="F232" s="557"/>
      <c r="G232" s="557"/>
      <c r="H232" s="89"/>
      <c r="I232" s="89"/>
      <c r="J232" s="89"/>
      <c r="K232" s="90">
        <v>-2168.5300000000002</v>
      </c>
      <c r="L232" s="90">
        <v>-2171.38</v>
      </c>
      <c r="M232" s="90">
        <v>-2240.54</v>
      </c>
      <c r="N232" s="90">
        <v>0</v>
      </c>
      <c r="O232" s="90">
        <v>-2240.54</v>
      </c>
      <c r="P232" s="90">
        <v>-2240.54</v>
      </c>
      <c r="Q232" s="90">
        <v>-2240.54</v>
      </c>
      <c r="R232" s="90">
        <v>-2647.74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-2647.74</v>
      </c>
      <c r="AP232" s="90">
        <v>0</v>
      </c>
      <c r="AQ232" s="90">
        <v>0</v>
      </c>
      <c r="AR232" s="90">
        <v>0</v>
      </c>
      <c r="AS232" s="90">
        <v>0</v>
      </c>
      <c r="AT232" s="90">
        <v>0</v>
      </c>
      <c r="AU232" s="90">
        <v>0</v>
      </c>
      <c r="AV232" s="90">
        <v>0</v>
      </c>
      <c r="AW232" s="90">
        <v>0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90">
        <v>0</v>
      </c>
      <c r="BF232" s="90">
        <v>0</v>
      </c>
      <c r="BG232" s="90">
        <v>0</v>
      </c>
      <c r="BH232" s="90">
        <v>0</v>
      </c>
      <c r="BI232" s="90">
        <v>0</v>
      </c>
      <c r="BJ232" s="90">
        <v>0</v>
      </c>
      <c r="BK232" s="90">
        <v>0</v>
      </c>
      <c r="BL232" s="90">
        <v>0</v>
      </c>
      <c r="BM232" s="90">
        <v>0</v>
      </c>
      <c r="BN232" s="90">
        <v>0</v>
      </c>
      <c r="BO232" s="90">
        <v>0</v>
      </c>
      <c r="BP232" s="78">
        <v>0</v>
      </c>
    </row>
    <row r="233" spans="1:68" s="77" customFormat="1" ht="14.1" customHeight="1" x14ac:dyDescent="0.2">
      <c r="A233" s="91"/>
      <c r="B233" s="92">
        <v>96</v>
      </c>
      <c r="C233" s="540" t="s">
        <v>234</v>
      </c>
      <c r="D233" s="541" t="s">
        <v>235</v>
      </c>
      <c r="E233" s="541"/>
      <c r="F233" s="541"/>
      <c r="G233" s="541"/>
      <c r="H233" s="642" t="s">
        <v>873</v>
      </c>
      <c r="I233" s="646" t="s">
        <v>78</v>
      </c>
      <c r="J233" s="642">
        <v>-30.190999999999999</v>
      </c>
      <c r="K233" s="93"/>
      <c r="L233" s="93">
        <v>-2.8499999999999091</v>
      </c>
      <c r="M233" s="93">
        <v>-2168.5300000000002</v>
      </c>
      <c r="N233" s="93">
        <v>0</v>
      </c>
      <c r="O233" s="93">
        <v>-2168.5300000000002</v>
      </c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114">
        <v>-30.190999999999999</v>
      </c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</row>
    <row r="234" spans="1:68" s="77" customFormat="1" ht="14.1" customHeight="1" x14ac:dyDescent="0.2">
      <c r="A234" s="96"/>
      <c r="B234" s="96"/>
      <c r="C234" s="536"/>
      <c r="D234" s="538"/>
      <c r="E234" s="538"/>
      <c r="F234" s="538"/>
      <c r="G234" s="538"/>
      <c r="H234" s="640"/>
      <c r="I234" s="641"/>
      <c r="J234" s="640"/>
      <c r="K234" s="101">
        <v>-2168.5300000000002</v>
      </c>
      <c r="L234" s="101">
        <v>-2171.38</v>
      </c>
      <c r="M234" s="102">
        <v>-2240.54</v>
      </c>
      <c r="N234" s="102">
        <v>0</v>
      </c>
      <c r="O234" s="102">
        <v>-2240.54</v>
      </c>
      <c r="P234" s="102">
        <v>-2240.54</v>
      </c>
      <c r="Q234" s="102">
        <v>-2240.54</v>
      </c>
      <c r="R234" s="102">
        <v>-2647.74</v>
      </c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>
        <v>-2647.74</v>
      </c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1"/>
      <c r="BO234" s="101"/>
    </row>
    <row r="235" spans="1:68" ht="27.95" customHeight="1" x14ac:dyDescent="0.2">
      <c r="A235" s="87"/>
      <c r="B235" s="87"/>
      <c r="C235" s="88" t="s">
        <v>298</v>
      </c>
      <c r="D235" s="557" t="s">
        <v>299</v>
      </c>
      <c r="E235" s="557"/>
      <c r="F235" s="557"/>
      <c r="G235" s="557"/>
      <c r="H235" s="89"/>
      <c r="I235" s="89"/>
      <c r="J235" s="89"/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0</v>
      </c>
      <c r="AV235" s="90">
        <v>0</v>
      </c>
      <c r="AW235" s="90">
        <v>0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90">
        <v>0</v>
      </c>
      <c r="BF235" s="90">
        <v>0</v>
      </c>
      <c r="BG235" s="90">
        <v>0</v>
      </c>
      <c r="BH235" s="90">
        <v>0</v>
      </c>
      <c r="BI235" s="90">
        <v>0</v>
      </c>
      <c r="BJ235" s="90">
        <v>0</v>
      </c>
      <c r="BK235" s="90">
        <v>0</v>
      </c>
      <c r="BL235" s="90">
        <v>0</v>
      </c>
      <c r="BM235" s="90">
        <v>0</v>
      </c>
      <c r="BN235" s="90">
        <v>0</v>
      </c>
      <c r="BO235" s="90">
        <v>0</v>
      </c>
      <c r="BP235" s="78">
        <v>0</v>
      </c>
    </row>
    <row r="236" spans="1:68" s="77" customFormat="1" ht="14.1" customHeight="1" x14ac:dyDescent="0.2">
      <c r="A236" s="91"/>
      <c r="B236" s="92">
        <v>97</v>
      </c>
      <c r="C236" s="540" t="s">
        <v>256</v>
      </c>
      <c r="D236" s="541" t="s">
        <v>257</v>
      </c>
      <c r="E236" s="541"/>
      <c r="F236" s="541"/>
      <c r="G236" s="541"/>
      <c r="H236" s="642" t="s">
        <v>908</v>
      </c>
      <c r="I236" s="646" t="s">
        <v>102</v>
      </c>
      <c r="J236" s="642">
        <v>-0.97389999999999999</v>
      </c>
      <c r="K236" s="93"/>
      <c r="L236" s="93">
        <v>0</v>
      </c>
      <c r="M236" s="93">
        <v>0</v>
      </c>
      <c r="N236" s="93">
        <v>0</v>
      </c>
      <c r="O236" s="93">
        <v>0</v>
      </c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114">
        <v>-0.97389999999999999</v>
      </c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</row>
    <row r="237" spans="1:68" s="77" customFormat="1" ht="14.1" customHeight="1" x14ac:dyDescent="0.2">
      <c r="A237" s="96"/>
      <c r="B237" s="96"/>
      <c r="C237" s="536"/>
      <c r="D237" s="538"/>
      <c r="E237" s="538"/>
      <c r="F237" s="538"/>
      <c r="G237" s="538"/>
      <c r="H237" s="640"/>
      <c r="I237" s="641"/>
      <c r="J237" s="640"/>
      <c r="K237" s="101"/>
      <c r="L237" s="101"/>
      <c r="M237" s="102">
        <v>0</v>
      </c>
      <c r="N237" s="102">
        <v>0</v>
      </c>
      <c r="O237" s="102">
        <v>0</v>
      </c>
      <c r="P237" s="102">
        <v>0</v>
      </c>
      <c r="Q237" s="102">
        <v>0</v>
      </c>
      <c r="R237" s="102">
        <v>0</v>
      </c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1"/>
      <c r="BO237" s="101"/>
    </row>
    <row r="238" spans="1:68" ht="12.75" x14ac:dyDescent="0.2">
      <c r="A238" s="83"/>
      <c r="B238" s="83"/>
      <c r="C238" s="84" t="s">
        <v>936</v>
      </c>
      <c r="D238" s="559" t="s">
        <v>301</v>
      </c>
      <c r="E238" s="559"/>
      <c r="F238" s="559"/>
      <c r="G238" s="559"/>
      <c r="H238" s="85"/>
      <c r="I238" s="85"/>
      <c r="J238" s="85"/>
      <c r="K238" s="86">
        <v>59916.28</v>
      </c>
      <c r="L238" s="86">
        <v>60150.47</v>
      </c>
      <c r="M238" s="86">
        <v>61905.830000000009</v>
      </c>
      <c r="N238" s="86"/>
      <c r="O238" s="86">
        <v>61905.830000000009</v>
      </c>
      <c r="P238" s="86">
        <v>61905.830000000009</v>
      </c>
      <c r="Q238" s="86">
        <v>61905.830000000009</v>
      </c>
      <c r="R238" s="86">
        <v>63441.24</v>
      </c>
      <c r="S238" s="86"/>
      <c r="T238" s="86"/>
      <c r="U238" s="86">
        <v>63441.24</v>
      </c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78"/>
    </row>
    <row r="239" spans="1:68" ht="27.95" customHeight="1" x14ac:dyDescent="0.2">
      <c r="A239" s="87"/>
      <c r="B239" s="87"/>
      <c r="C239" s="88" t="s">
        <v>302</v>
      </c>
      <c r="D239" s="557" t="s">
        <v>303</v>
      </c>
      <c r="E239" s="557"/>
      <c r="F239" s="557"/>
      <c r="G239" s="557"/>
      <c r="H239" s="89"/>
      <c r="I239" s="89"/>
      <c r="J239" s="89"/>
      <c r="K239" s="90">
        <v>59916.28</v>
      </c>
      <c r="L239" s="90">
        <v>60150.47</v>
      </c>
      <c r="M239" s="90">
        <v>61905.830000000009</v>
      </c>
      <c r="N239" s="90">
        <v>0</v>
      </c>
      <c r="O239" s="90">
        <v>61905.830000000009</v>
      </c>
      <c r="P239" s="90">
        <v>61905.830000000009</v>
      </c>
      <c r="Q239" s="90">
        <v>61905.830000000009</v>
      </c>
      <c r="R239" s="90">
        <v>63441.24</v>
      </c>
      <c r="S239" s="90">
        <v>0</v>
      </c>
      <c r="T239" s="90">
        <v>0</v>
      </c>
      <c r="U239" s="90">
        <v>63441.24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0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0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90">
        <v>0</v>
      </c>
      <c r="BG239" s="90">
        <v>0</v>
      </c>
      <c r="BH239" s="90">
        <v>0</v>
      </c>
      <c r="BI239" s="90">
        <v>0</v>
      </c>
      <c r="BJ239" s="90">
        <v>0</v>
      </c>
      <c r="BK239" s="90">
        <v>0</v>
      </c>
      <c r="BL239" s="90">
        <v>0</v>
      </c>
      <c r="BM239" s="90">
        <v>0</v>
      </c>
      <c r="BN239" s="90">
        <v>0</v>
      </c>
      <c r="BO239" s="90">
        <v>0</v>
      </c>
      <c r="BP239" s="78">
        <v>0</v>
      </c>
    </row>
    <row r="240" spans="1:68" s="77" customFormat="1" ht="14.1" customHeight="1" x14ac:dyDescent="0.2">
      <c r="A240" s="91"/>
      <c r="B240" s="92">
        <v>98</v>
      </c>
      <c r="C240" s="540" t="s">
        <v>304</v>
      </c>
      <c r="D240" s="541" t="s">
        <v>305</v>
      </c>
      <c r="E240" s="541"/>
      <c r="F240" s="541"/>
      <c r="G240" s="541"/>
      <c r="H240" s="642" t="s">
        <v>937</v>
      </c>
      <c r="I240" s="646" t="s">
        <v>306</v>
      </c>
      <c r="J240" s="642">
        <v>0.25516</v>
      </c>
      <c r="K240" s="93"/>
      <c r="L240" s="93">
        <v>20.920000000000073</v>
      </c>
      <c r="M240" s="93">
        <v>2264.9899999999998</v>
      </c>
      <c r="N240" s="93">
        <v>0</v>
      </c>
      <c r="O240" s="93">
        <v>2264.9899999999998</v>
      </c>
      <c r="P240" s="93"/>
      <c r="Q240" s="93"/>
      <c r="R240" s="93"/>
      <c r="S240" s="93"/>
      <c r="T240" s="93"/>
      <c r="U240" s="114">
        <v>0.25516</v>
      </c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</row>
    <row r="241" spans="1:68" s="77" customFormat="1" ht="14.1" customHeight="1" x14ac:dyDescent="0.2">
      <c r="A241" s="96"/>
      <c r="B241" s="96"/>
      <c r="C241" s="536"/>
      <c r="D241" s="538"/>
      <c r="E241" s="538"/>
      <c r="F241" s="538"/>
      <c r="G241" s="538"/>
      <c r="H241" s="640"/>
      <c r="I241" s="641"/>
      <c r="J241" s="640"/>
      <c r="K241" s="101">
        <v>2264.9899999999998</v>
      </c>
      <c r="L241" s="101">
        <v>2285.91</v>
      </c>
      <c r="M241" s="102">
        <v>2340.1999999999998</v>
      </c>
      <c r="N241" s="102">
        <v>0</v>
      </c>
      <c r="O241" s="102">
        <v>2340.1999999999998</v>
      </c>
      <c r="P241" s="102">
        <v>2340.1999999999998</v>
      </c>
      <c r="Q241" s="102">
        <v>2340.1999999999998</v>
      </c>
      <c r="R241" s="102">
        <v>2398.2399999999998</v>
      </c>
      <c r="S241" s="102"/>
      <c r="T241" s="102"/>
      <c r="U241" s="102">
        <v>2398.2399999999998</v>
      </c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1"/>
      <c r="BO241" s="101"/>
    </row>
    <row r="242" spans="1:68" s="77" customFormat="1" ht="14.1" customHeight="1" x14ac:dyDescent="0.2">
      <c r="A242" s="96"/>
      <c r="B242" s="100">
        <v>99</v>
      </c>
      <c r="C242" s="536" t="s">
        <v>304</v>
      </c>
      <c r="D242" s="538" t="s">
        <v>308</v>
      </c>
      <c r="E242" s="538"/>
      <c r="F242" s="538"/>
      <c r="G242" s="538"/>
      <c r="H242" s="640" t="s">
        <v>938</v>
      </c>
      <c r="I242" s="641" t="s">
        <v>309</v>
      </c>
      <c r="J242" s="640">
        <v>1.9478</v>
      </c>
      <c r="K242" s="101"/>
      <c r="L242" s="101">
        <v>13.480000000000018</v>
      </c>
      <c r="M242" s="101">
        <v>1755.25</v>
      </c>
      <c r="N242" s="101">
        <v>0</v>
      </c>
      <c r="O242" s="101">
        <v>1755.25</v>
      </c>
      <c r="P242" s="101"/>
      <c r="Q242" s="101"/>
      <c r="R242" s="101"/>
      <c r="S242" s="101"/>
      <c r="T242" s="101"/>
      <c r="U242" s="113">
        <v>1.9478</v>
      </c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</row>
    <row r="243" spans="1:68" s="77" customFormat="1" ht="14.1" customHeight="1" x14ac:dyDescent="0.2">
      <c r="A243" s="96"/>
      <c r="B243" s="96"/>
      <c r="C243" s="536"/>
      <c r="D243" s="538"/>
      <c r="E243" s="538"/>
      <c r="F243" s="538"/>
      <c r="G243" s="538"/>
      <c r="H243" s="640"/>
      <c r="I243" s="641"/>
      <c r="J243" s="640"/>
      <c r="K243" s="101">
        <v>1755.25</v>
      </c>
      <c r="L243" s="101">
        <v>1768.73</v>
      </c>
      <c r="M243" s="102">
        <v>1813.53</v>
      </c>
      <c r="N243" s="102">
        <v>0</v>
      </c>
      <c r="O243" s="102">
        <v>1813.53</v>
      </c>
      <c r="P243" s="102">
        <v>1813.53</v>
      </c>
      <c r="Q243" s="102">
        <v>1813.53</v>
      </c>
      <c r="R243" s="102">
        <v>1858.51</v>
      </c>
      <c r="S243" s="102"/>
      <c r="T243" s="102"/>
      <c r="U243" s="102">
        <v>1858.51</v>
      </c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1"/>
      <c r="BO243" s="101"/>
    </row>
    <row r="244" spans="1:68" s="77" customFormat="1" ht="14.1" customHeight="1" x14ac:dyDescent="0.2">
      <c r="A244" s="96"/>
      <c r="B244" s="100">
        <v>100</v>
      </c>
      <c r="C244" s="536" t="s">
        <v>304</v>
      </c>
      <c r="D244" s="538" t="s">
        <v>311</v>
      </c>
      <c r="E244" s="538"/>
      <c r="F244" s="538"/>
      <c r="G244" s="538"/>
      <c r="H244" s="640" t="s">
        <v>939</v>
      </c>
      <c r="I244" s="641" t="s">
        <v>306</v>
      </c>
      <c r="J244" s="640">
        <v>0.2054</v>
      </c>
      <c r="K244" s="101"/>
      <c r="L244" s="101">
        <v>96.380000000004657</v>
      </c>
      <c r="M244" s="101">
        <v>34071.699999999997</v>
      </c>
      <c r="N244" s="101">
        <v>0</v>
      </c>
      <c r="O244" s="101">
        <v>34071.699999999997</v>
      </c>
      <c r="P244" s="101"/>
      <c r="Q244" s="101"/>
      <c r="R244" s="101"/>
      <c r="S244" s="101"/>
      <c r="T244" s="101"/>
      <c r="U244" s="113">
        <v>0.2054</v>
      </c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</row>
    <row r="245" spans="1:68" s="77" customFormat="1" ht="14.1" customHeight="1" x14ac:dyDescent="0.2">
      <c r="A245" s="96"/>
      <c r="B245" s="96"/>
      <c r="C245" s="536"/>
      <c r="D245" s="538"/>
      <c r="E245" s="538"/>
      <c r="F245" s="538"/>
      <c r="G245" s="538"/>
      <c r="H245" s="640"/>
      <c r="I245" s="641"/>
      <c r="J245" s="640"/>
      <c r="K245" s="101">
        <v>34071.699999999997</v>
      </c>
      <c r="L245" s="101">
        <v>34168.080000000002</v>
      </c>
      <c r="M245" s="102">
        <v>35203.07</v>
      </c>
      <c r="N245" s="102">
        <v>0</v>
      </c>
      <c r="O245" s="102">
        <v>35203.07</v>
      </c>
      <c r="P245" s="102">
        <v>35203.07</v>
      </c>
      <c r="Q245" s="102">
        <v>35203.07</v>
      </c>
      <c r="R245" s="102">
        <v>36076.19</v>
      </c>
      <c r="S245" s="102"/>
      <c r="T245" s="102"/>
      <c r="U245" s="102">
        <v>36076.19</v>
      </c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1"/>
      <c r="BO245" s="101"/>
    </row>
    <row r="246" spans="1:68" s="77" customFormat="1" ht="14.1" customHeight="1" x14ac:dyDescent="0.2">
      <c r="A246" s="96"/>
      <c r="B246" s="100">
        <v>101</v>
      </c>
      <c r="C246" s="536" t="s">
        <v>304</v>
      </c>
      <c r="D246" s="538" t="s">
        <v>313</v>
      </c>
      <c r="E246" s="538"/>
      <c r="F246" s="538"/>
      <c r="G246" s="538"/>
      <c r="H246" s="640" t="s">
        <v>940</v>
      </c>
      <c r="I246" s="641" t="s">
        <v>102</v>
      </c>
      <c r="J246" s="640">
        <v>0.97389999999999999</v>
      </c>
      <c r="K246" s="101"/>
      <c r="L246" s="101">
        <v>9.8000000000001819</v>
      </c>
      <c r="M246" s="101">
        <v>4200.01</v>
      </c>
      <c r="N246" s="101">
        <v>0</v>
      </c>
      <c r="O246" s="101">
        <v>4200.01</v>
      </c>
      <c r="P246" s="101"/>
      <c r="Q246" s="101"/>
      <c r="R246" s="101"/>
      <c r="S246" s="101"/>
      <c r="T246" s="101"/>
      <c r="U246" s="113">
        <v>0.97389999999999999</v>
      </c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</row>
    <row r="247" spans="1:68" s="77" customFormat="1" ht="27.95" customHeight="1" x14ac:dyDescent="0.2">
      <c r="A247" s="96"/>
      <c r="B247" s="96"/>
      <c r="C247" s="536"/>
      <c r="D247" s="538"/>
      <c r="E247" s="538"/>
      <c r="F247" s="538"/>
      <c r="G247" s="538"/>
      <c r="H247" s="640"/>
      <c r="I247" s="641"/>
      <c r="J247" s="640"/>
      <c r="K247" s="101">
        <v>4200.01</v>
      </c>
      <c r="L247" s="101">
        <v>4209.8100000000004</v>
      </c>
      <c r="M247" s="102">
        <v>4339.47</v>
      </c>
      <c r="N247" s="102">
        <v>0</v>
      </c>
      <c r="O247" s="102">
        <v>4339.47</v>
      </c>
      <c r="P247" s="102">
        <v>4339.47</v>
      </c>
      <c r="Q247" s="102">
        <v>4339.47</v>
      </c>
      <c r="R247" s="102">
        <v>4447.1000000000004</v>
      </c>
      <c r="S247" s="102"/>
      <c r="T247" s="102"/>
      <c r="U247" s="102">
        <v>4447.1000000000004</v>
      </c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1"/>
      <c r="BO247" s="101"/>
    </row>
    <row r="248" spans="1:68" s="77" customFormat="1" ht="14.1" customHeight="1" x14ac:dyDescent="0.2">
      <c r="A248" s="96"/>
      <c r="B248" s="100">
        <v>102</v>
      </c>
      <c r="C248" s="536" t="s">
        <v>314</v>
      </c>
      <c r="D248" s="538" t="s">
        <v>315</v>
      </c>
      <c r="E248" s="538"/>
      <c r="F248" s="538"/>
      <c r="G248" s="538"/>
      <c r="H248" s="640" t="s">
        <v>941</v>
      </c>
      <c r="I248" s="641" t="s">
        <v>156</v>
      </c>
      <c r="J248" s="640">
        <v>122.81</v>
      </c>
      <c r="K248" s="101"/>
      <c r="L248" s="101">
        <v>10.909999999999854</v>
      </c>
      <c r="M248" s="101">
        <v>2054.44</v>
      </c>
      <c r="N248" s="101">
        <v>0</v>
      </c>
      <c r="O248" s="101">
        <v>2054.44</v>
      </c>
      <c r="P248" s="101"/>
      <c r="Q248" s="101"/>
      <c r="R248" s="101"/>
      <c r="S248" s="101"/>
      <c r="T248" s="101"/>
      <c r="U248" s="113">
        <v>122.81</v>
      </c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</row>
    <row r="249" spans="1:68" s="77" customFormat="1" ht="14.1" customHeight="1" x14ac:dyDescent="0.2">
      <c r="A249" s="96"/>
      <c r="B249" s="96"/>
      <c r="C249" s="536"/>
      <c r="D249" s="538"/>
      <c r="E249" s="538"/>
      <c r="F249" s="538"/>
      <c r="G249" s="538"/>
      <c r="H249" s="640"/>
      <c r="I249" s="641"/>
      <c r="J249" s="640"/>
      <c r="K249" s="101">
        <v>2054.44</v>
      </c>
      <c r="L249" s="101">
        <v>2065.35</v>
      </c>
      <c r="M249" s="102">
        <v>2122.66</v>
      </c>
      <c r="N249" s="102">
        <v>0</v>
      </c>
      <c r="O249" s="102">
        <v>2122.66</v>
      </c>
      <c r="P249" s="102">
        <v>2122.66</v>
      </c>
      <c r="Q249" s="102">
        <v>2122.66</v>
      </c>
      <c r="R249" s="102">
        <v>2175.31</v>
      </c>
      <c r="S249" s="102"/>
      <c r="T249" s="102"/>
      <c r="U249" s="102">
        <v>2175.31</v>
      </c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1"/>
      <c r="BO249" s="101"/>
    </row>
    <row r="250" spans="1:68" s="77" customFormat="1" ht="14.1" customHeight="1" x14ac:dyDescent="0.2">
      <c r="A250" s="96"/>
      <c r="B250" s="100">
        <v>103</v>
      </c>
      <c r="C250" s="536" t="s">
        <v>314</v>
      </c>
      <c r="D250" s="538" t="s">
        <v>317</v>
      </c>
      <c r="E250" s="538"/>
      <c r="F250" s="538"/>
      <c r="G250" s="538"/>
      <c r="H250" s="640" t="s">
        <v>942</v>
      </c>
      <c r="I250" s="641" t="s">
        <v>156</v>
      </c>
      <c r="J250" s="640">
        <v>933.35</v>
      </c>
      <c r="K250" s="101"/>
      <c r="L250" s="101">
        <v>82.700000000000728</v>
      </c>
      <c r="M250" s="101">
        <v>15569.89</v>
      </c>
      <c r="N250" s="101">
        <v>0</v>
      </c>
      <c r="O250" s="101">
        <v>15569.89</v>
      </c>
      <c r="P250" s="101"/>
      <c r="Q250" s="101"/>
      <c r="R250" s="101"/>
      <c r="S250" s="101"/>
      <c r="T250" s="101"/>
      <c r="U250" s="113">
        <v>933.35</v>
      </c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</row>
    <row r="251" spans="1:68" s="77" customFormat="1" ht="27.95" customHeight="1" x14ac:dyDescent="0.2">
      <c r="A251" s="96"/>
      <c r="B251" s="96"/>
      <c r="C251" s="536"/>
      <c r="D251" s="538"/>
      <c r="E251" s="538"/>
      <c r="F251" s="538"/>
      <c r="G251" s="538"/>
      <c r="H251" s="640"/>
      <c r="I251" s="641"/>
      <c r="J251" s="640"/>
      <c r="K251" s="101">
        <v>15569.89</v>
      </c>
      <c r="L251" s="101">
        <v>15652.59</v>
      </c>
      <c r="M251" s="102">
        <v>16086.9</v>
      </c>
      <c r="N251" s="102">
        <v>0</v>
      </c>
      <c r="O251" s="102">
        <v>16086.9</v>
      </c>
      <c r="P251" s="102">
        <v>16086.9</v>
      </c>
      <c r="Q251" s="102">
        <v>16086.9</v>
      </c>
      <c r="R251" s="102">
        <v>16485.89</v>
      </c>
      <c r="S251" s="102"/>
      <c r="T251" s="102"/>
      <c r="U251" s="102">
        <v>16485.89</v>
      </c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1"/>
      <c r="BO251" s="101"/>
    </row>
    <row r="252" spans="1:68" ht="12.75" x14ac:dyDescent="0.2">
      <c r="A252" s="83"/>
      <c r="B252" s="83"/>
      <c r="C252" s="84" t="s">
        <v>945</v>
      </c>
      <c r="D252" s="559" t="s">
        <v>320</v>
      </c>
      <c r="E252" s="559"/>
      <c r="F252" s="559"/>
      <c r="G252" s="559"/>
      <c r="H252" s="85"/>
      <c r="I252" s="85"/>
      <c r="J252" s="85"/>
      <c r="K252" s="86">
        <v>59238.939999999995</v>
      </c>
      <c r="L252" s="86">
        <v>59533.48</v>
      </c>
      <c r="M252" s="86">
        <v>61206.020000000004</v>
      </c>
      <c r="N252" s="86"/>
      <c r="O252" s="86">
        <v>61206.020000000004</v>
      </c>
      <c r="P252" s="86">
        <v>61206.020000000004</v>
      </c>
      <c r="Q252" s="86">
        <v>61206.020000000004</v>
      </c>
      <c r="R252" s="86">
        <v>72683.570000000007</v>
      </c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>
        <v>17881.030000000002</v>
      </c>
      <c r="AP252" s="86">
        <v>54802.54</v>
      </c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  <c r="BM252" s="86"/>
      <c r="BN252" s="86"/>
      <c r="BO252" s="86"/>
      <c r="BP252" s="78"/>
    </row>
    <row r="253" spans="1:68" ht="12.75" x14ac:dyDescent="0.2">
      <c r="A253" s="87"/>
      <c r="B253" s="87"/>
      <c r="C253" s="88" t="s">
        <v>321</v>
      </c>
      <c r="D253" s="539" t="s">
        <v>322</v>
      </c>
      <c r="E253" s="539"/>
      <c r="F253" s="539"/>
      <c r="G253" s="539"/>
      <c r="H253" s="89"/>
      <c r="I253" s="89"/>
      <c r="J253" s="89"/>
      <c r="K253" s="90">
        <v>59325.499999999993</v>
      </c>
      <c r="L253" s="90">
        <v>59620.62</v>
      </c>
      <c r="M253" s="90">
        <v>61295.450000000004</v>
      </c>
      <c r="N253" s="90">
        <v>0</v>
      </c>
      <c r="O253" s="90">
        <v>61295.450000000004</v>
      </c>
      <c r="P253" s="90">
        <v>61295.450000000004</v>
      </c>
      <c r="Q253" s="90">
        <v>61295.450000000004</v>
      </c>
      <c r="R253" s="90">
        <v>72789.94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0</v>
      </c>
      <c r="AN253" s="90">
        <v>0</v>
      </c>
      <c r="AO253" s="90">
        <v>17881.030000000002</v>
      </c>
      <c r="AP253" s="90">
        <v>54908.91</v>
      </c>
      <c r="AQ253" s="90">
        <v>0</v>
      </c>
      <c r="AR253" s="90">
        <v>0</v>
      </c>
      <c r="AS253" s="90">
        <v>0</v>
      </c>
      <c r="AT253" s="90">
        <v>0</v>
      </c>
      <c r="AU253" s="90">
        <v>0</v>
      </c>
      <c r="AV253" s="90">
        <v>0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  <c r="BF253" s="90">
        <v>0</v>
      </c>
      <c r="BG253" s="90">
        <v>0</v>
      </c>
      <c r="BH253" s="90">
        <v>0</v>
      </c>
      <c r="BI253" s="90">
        <v>0</v>
      </c>
      <c r="BJ253" s="90">
        <v>0</v>
      </c>
      <c r="BK253" s="90">
        <v>0</v>
      </c>
      <c r="BL253" s="90">
        <v>0</v>
      </c>
      <c r="BM253" s="90">
        <v>0</v>
      </c>
      <c r="BN253" s="90">
        <v>0</v>
      </c>
      <c r="BO253" s="90">
        <v>0</v>
      </c>
      <c r="BP253" s="78">
        <v>0</v>
      </c>
    </row>
    <row r="254" spans="1:68" s="77" customFormat="1" ht="14.1" customHeight="1" x14ac:dyDescent="0.2">
      <c r="A254" s="91"/>
      <c r="B254" s="92">
        <v>104</v>
      </c>
      <c r="C254" s="540" t="s">
        <v>323</v>
      </c>
      <c r="D254" s="541" t="s">
        <v>324</v>
      </c>
      <c r="E254" s="541"/>
      <c r="F254" s="541"/>
      <c r="G254" s="541"/>
      <c r="H254" s="642" t="s">
        <v>910</v>
      </c>
      <c r="I254" s="646" t="s">
        <v>156</v>
      </c>
      <c r="J254" s="642">
        <v>118.04</v>
      </c>
      <c r="K254" s="93"/>
      <c r="L254" s="93">
        <v>25.2800000000002</v>
      </c>
      <c r="M254" s="93">
        <v>2508.12</v>
      </c>
      <c r="N254" s="93">
        <v>0</v>
      </c>
      <c r="O254" s="93">
        <v>2508.12</v>
      </c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114">
        <v>118.04</v>
      </c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</row>
    <row r="255" spans="1:68" s="77" customFormat="1" ht="27.95" customHeight="1" x14ac:dyDescent="0.2">
      <c r="A255" s="96"/>
      <c r="B255" s="96"/>
      <c r="C255" s="536"/>
      <c r="D255" s="538"/>
      <c r="E255" s="538"/>
      <c r="F255" s="538"/>
      <c r="G255" s="538"/>
      <c r="H255" s="640"/>
      <c r="I255" s="641"/>
      <c r="J255" s="640"/>
      <c r="K255" s="101">
        <v>2508.12</v>
      </c>
      <c r="L255" s="101">
        <v>2533.4</v>
      </c>
      <c r="M255" s="102">
        <v>2591.4</v>
      </c>
      <c r="N255" s="102">
        <v>0</v>
      </c>
      <c r="O255" s="102">
        <v>2591.4</v>
      </c>
      <c r="P255" s="102">
        <v>2591.4</v>
      </c>
      <c r="Q255" s="102">
        <v>2591.4</v>
      </c>
      <c r="R255" s="102">
        <v>3062.36</v>
      </c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>
        <v>3062.36</v>
      </c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1"/>
      <c r="BO255" s="101"/>
    </row>
    <row r="256" spans="1:68" s="77" customFormat="1" ht="14.1" customHeight="1" x14ac:dyDescent="0.2">
      <c r="A256" s="96"/>
      <c r="B256" s="100">
        <v>105</v>
      </c>
      <c r="C256" s="536" t="s">
        <v>323</v>
      </c>
      <c r="D256" s="538" t="s">
        <v>324</v>
      </c>
      <c r="E256" s="538"/>
      <c r="F256" s="538"/>
      <c r="G256" s="538"/>
      <c r="H256" s="640" t="s">
        <v>946</v>
      </c>
      <c r="I256" s="641" t="s">
        <v>156</v>
      </c>
      <c r="J256" s="640">
        <v>19.670000000000002</v>
      </c>
      <c r="K256" s="101"/>
      <c r="L256" s="101">
        <v>3.2900000000000205</v>
      </c>
      <c r="M256" s="101">
        <v>333.33</v>
      </c>
      <c r="N256" s="101">
        <v>0</v>
      </c>
      <c r="O256" s="101">
        <v>333.33</v>
      </c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13">
        <v>19.670000000000002</v>
      </c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</row>
    <row r="257" spans="1:68" s="77" customFormat="1" ht="27.95" customHeight="1" x14ac:dyDescent="0.2">
      <c r="A257" s="96"/>
      <c r="B257" s="96"/>
      <c r="C257" s="536"/>
      <c r="D257" s="538"/>
      <c r="E257" s="538"/>
      <c r="F257" s="538"/>
      <c r="G257" s="538"/>
      <c r="H257" s="640"/>
      <c r="I257" s="641"/>
      <c r="J257" s="640"/>
      <c r="K257" s="101">
        <v>333.33</v>
      </c>
      <c r="L257" s="101">
        <v>336.62</v>
      </c>
      <c r="M257" s="102">
        <v>344.4</v>
      </c>
      <c r="N257" s="102">
        <v>0</v>
      </c>
      <c r="O257" s="102">
        <v>344.4</v>
      </c>
      <c r="P257" s="102">
        <v>344.4</v>
      </c>
      <c r="Q257" s="102">
        <v>344.4</v>
      </c>
      <c r="R257" s="102">
        <v>406.99</v>
      </c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>
        <v>406.99</v>
      </c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1"/>
      <c r="BO257" s="101"/>
    </row>
    <row r="258" spans="1:68" s="77" customFormat="1" ht="14.1" customHeight="1" x14ac:dyDescent="0.2">
      <c r="A258" s="96"/>
      <c r="B258" s="100">
        <v>106</v>
      </c>
      <c r="C258" s="536" t="s">
        <v>327</v>
      </c>
      <c r="D258" s="538" t="s">
        <v>328</v>
      </c>
      <c r="E258" s="538"/>
      <c r="F258" s="538"/>
      <c r="G258" s="538"/>
      <c r="H258" s="640" t="s">
        <v>947</v>
      </c>
      <c r="I258" s="641" t="s">
        <v>329</v>
      </c>
      <c r="J258" s="640">
        <v>0.94225000000000003</v>
      </c>
      <c r="K258" s="101"/>
      <c r="L258" s="101">
        <v>45.700000000000728</v>
      </c>
      <c r="M258" s="101">
        <v>11317.81</v>
      </c>
      <c r="N258" s="101">
        <v>0</v>
      </c>
      <c r="O258" s="101">
        <v>11317.81</v>
      </c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13">
        <v>0.94225000000000003</v>
      </c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</row>
    <row r="259" spans="1:68" s="77" customFormat="1" ht="27.95" customHeight="1" x14ac:dyDescent="0.2">
      <c r="A259" s="96"/>
      <c r="B259" s="96"/>
      <c r="C259" s="536"/>
      <c r="D259" s="538"/>
      <c r="E259" s="538"/>
      <c r="F259" s="538"/>
      <c r="G259" s="538"/>
      <c r="H259" s="640"/>
      <c r="I259" s="641"/>
      <c r="J259" s="640"/>
      <c r="K259" s="101">
        <v>11317.81</v>
      </c>
      <c r="L259" s="101">
        <v>11363.51</v>
      </c>
      <c r="M259" s="102">
        <v>11693.63</v>
      </c>
      <c r="N259" s="102">
        <v>0</v>
      </c>
      <c r="O259" s="102">
        <v>11693.63</v>
      </c>
      <c r="P259" s="102">
        <v>11693.63</v>
      </c>
      <c r="Q259" s="102">
        <v>11693.63</v>
      </c>
      <c r="R259" s="102">
        <v>13818.84</v>
      </c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>
        <v>13818.84</v>
      </c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1"/>
      <c r="BO259" s="101"/>
    </row>
    <row r="260" spans="1:68" s="77" customFormat="1" ht="14.1" customHeight="1" x14ac:dyDescent="0.2">
      <c r="A260" s="96"/>
      <c r="B260" s="100">
        <v>107</v>
      </c>
      <c r="C260" s="536" t="s">
        <v>323</v>
      </c>
      <c r="D260" s="538" t="s">
        <v>324</v>
      </c>
      <c r="E260" s="538"/>
      <c r="F260" s="538"/>
      <c r="G260" s="538"/>
      <c r="H260" s="640" t="s">
        <v>948</v>
      </c>
      <c r="I260" s="641" t="s">
        <v>156</v>
      </c>
      <c r="J260" s="640">
        <v>77.23</v>
      </c>
      <c r="K260" s="101"/>
      <c r="L260" s="101">
        <v>3.6200000000000045</v>
      </c>
      <c r="M260" s="101">
        <v>478.15</v>
      </c>
      <c r="N260" s="101">
        <v>0</v>
      </c>
      <c r="O260" s="101">
        <v>478.15</v>
      </c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13">
        <v>77.23</v>
      </c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</row>
    <row r="261" spans="1:68" s="77" customFormat="1" ht="27.95" customHeight="1" x14ac:dyDescent="0.2">
      <c r="A261" s="96"/>
      <c r="B261" s="96"/>
      <c r="C261" s="536"/>
      <c r="D261" s="538"/>
      <c r="E261" s="538"/>
      <c r="F261" s="538"/>
      <c r="G261" s="538"/>
      <c r="H261" s="640"/>
      <c r="I261" s="641"/>
      <c r="J261" s="640"/>
      <c r="K261" s="101">
        <v>478.15</v>
      </c>
      <c r="L261" s="101">
        <v>481.77</v>
      </c>
      <c r="M261" s="102">
        <v>494.03</v>
      </c>
      <c r="N261" s="102">
        <v>0</v>
      </c>
      <c r="O261" s="102">
        <v>494.03</v>
      </c>
      <c r="P261" s="102">
        <v>494.03</v>
      </c>
      <c r="Q261" s="102">
        <v>494.03</v>
      </c>
      <c r="R261" s="102">
        <v>583.82000000000005</v>
      </c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>
        <v>583.82000000000005</v>
      </c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1"/>
      <c r="BO261" s="101"/>
    </row>
    <row r="262" spans="1:68" s="77" customFormat="1" ht="14.1" customHeight="1" x14ac:dyDescent="0.2">
      <c r="A262" s="96"/>
      <c r="B262" s="100">
        <v>108</v>
      </c>
      <c r="C262" s="536" t="s">
        <v>323</v>
      </c>
      <c r="D262" s="538" t="s">
        <v>324</v>
      </c>
      <c r="E262" s="538"/>
      <c r="F262" s="538"/>
      <c r="G262" s="538"/>
      <c r="H262" s="640" t="s">
        <v>905</v>
      </c>
      <c r="I262" s="641" t="s">
        <v>156</v>
      </c>
      <c r="J262" s="640">
        <v>1.17</v>
      </c>
      <c r="K262" s="101"/>
      <c r="L262" s="101">
        <v>6.0000000000000497E-2</v>
      </c>
      <c r="M262" s="101">
        <v>7.38</v>
      </c>
      <c r="N262" s="101">
        <v>0</v>
      </c>
      <c r="O262" s="101">
        <v>7.38</v>
      </c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13">
        <v>1.17</v>
      </c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</row>
    <row r="263" spans="1:68" s="77" customFormat="1" ht="27.95" customHeight="1" x14ac:dyDescent="0.2">
      <c r="A263" s="96"/>
      <c r="B263" s="96"/>
      <c r="C263" s="536"/>
      <c r="D263" s="538"/>
      <c r="E263" s="538"/>
      <c r="F263" s="538"/>
      <c r="G263" s="538"/>
      <c r="H263" s="640"/>
      <c r="I263" s="641"/>
      <c r="J263" s="640"/>
      <c r="K263" s="101">
        <v>7.38</v>
      </c>
      <c r="L263" s="101">
        <v>7.44</v>
      </c>
      <c r="M263" s="102">
        <v>7.63</v>
      </c>
      <c r="N263" s="102">
        <v>0</v>
      </c>
      <c r="O263" s="102">
        <v>7.63</v>
      </c>
      <c r="P263" s="102">
        <v>7.63</v>
      </c>
      <c r="Q263" s="102">
        <v>7.63</v>
      </c>
      <c r="R263" s="102">
        <v>9.02</v>
      </c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>
        <v>9.02</v>
      </c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1"/>
      <c r="BO263" s="101"/>
    </row>
    <row r="264" spans="1:68" s="77" customFormat="1" ht="14.1" customHeight="1" x14ac:dyDescent="0.2">
      <c r="A264" s="96"/>
      <c r="B264" s="100">
        <v>109</v>
      </c>
      <c r="C264" s="536" t="s">
        <v>333</v>
      </c>
      <c r="D264" s="538" t="s">
        <v>334</v>
      </c>
      <c r="E264" s="538"/>
      <c r="F264" s="538"/>
      <c r="G264" s="538"/>
      <c r="H264" s="640" t="s">
        <v>949</v>
      </c>
      <c r="I264" s="641" t="s">
        <v>335</v>
      </c>
      <c r="J264" s="640">
        <v>13.634600000000001</v>
      </c>
      <c r="K264" s="101"/>
      <c r="L264" s="101">
        <v>203.52000000000407</v>
      </c>
      <c r="M264" s="101">
        <v>42737.42</v>
      </c>
      <c r="N264" s="101">
        <v>0</v>
      </c>
      <c r="O264" s="101">
        <v>42737.42</v>
      </c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13">
        <v>13.634600000000001</v>
      </c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</row>
    <row r="265" spans="1:68" s="77" customFormat="1" ht="14.1" customHeight="1" x14ac:dyDescent="0.2">
      <c r="A265" s="96"/>
      <c r="B265" s="96"/>
      <c r="C265" s="536"/>
      <c r="D265" s="538"/>
      <c r="E265" s="538"/>
      <c r="F265" s="538"/>
      <c r="G265" s="538"/>
      <c r="H265" s="640"/>
      <c r="I265" s="641"/>
      <c r="J265" s="640"/>
      <c r="K265" s="101">
        <v>42737.42</v>
      </c>
      <c r="L265" s="101">
        <v>42940.94</v>
      </c>
      <c r="M265" s="102">
        <v>44156.54</v>
      </c>
      <c r="N265" s="102">
        <v>0</v>
      </c>
      <c r="O265" s="102">
        <v>44156.54</v>
      </c>
      <c r="P265" s="102">
        <v>44156.54</v>
      </c>
      <c r="Q265" s="102">
        <v>44156.54</v>
      </c>
      <c r="R265" s="102">
        <v>52520.76</v>
      </c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>
        <v>52520.76</v>
      </c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1"/>
      <c r="BO265" s="101"/>
    </row>
    <row r="266" spans="1:68" s="77" customFormat="1" ht="14.1" customHeight="1" x14ac:dyDescent="0.2">
      <c r="A266" s="96"/>
      <c r="B266" s="100">
        <v>110</v>
      </c>
      <c r="C266" s="536" t="s">
        <v>337</v>
      </c>
      <c r="D266" s="538" t="s">
        <v>338</v>
      </c>
      <c r="E266" s="538"/>
      <c r="F266" s="538"/>
      <c r="G266" s="538"/>
      <c r="H266" s="640" t="s">
        <v>950</v>
      </c>
      <c r="I266" s="641" t="s">
        <v>78</v>
      </c>
      <c r="J266" s="640">
        <v>135.51499999999999</v>
      </c>
      <c r="K266" s="101"/>
      <c r="L266" s="101">
        <v>6.1600000000000819</v>
      </c>
      <c r="M266" s="101">
        <v>1046.1199999999999</v>
      </c>
      <c r="N266" s="101">
        <v>0</v>
      </c>
      <c r="O266" s="101">
        <v>1046.1199999999999</v>
      </c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13">
        <v>135.51499999999999</v>
      </c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</row>
    <row r="267" spans="1:68" s="77" customFormat="1" ht="27.95" customHeight="1" x14ac:dyDescent="0.2">
      <c r="A267" s="96"/>
      <c r="B267" s="96"/>
      <c r="C267" s="536"/>
      <c r="D267" s="538"/>
      <c r="E267" s="538"/>
      <c r="F267" s="538"/>
      <c r="G267" s="538"/>
      <c r="H267" s="640"/>
      <c r="I267" s="641"/>
      <c r="J267" s="640"/>
      <c r="K267" s="101">
        <v>1046.1199999999999</v>
      </c>
      <c r="L267" s="101">
        <v>1052.28</v>
      </c>
      <c r="M267" s="102">
        <v>1080.8599999999999</v>
      </c>
      <c r="N267" s="102">
        <v>0</v>
      </c>
      <c r="O267" s="102">
        <v>1080.8599999999999</v>
      </c>
      <c r="P267" s="102">
        <v>1080.8599999999999</v>
      </c>
      <c r="Q267" s="102">
        <v>1080.8599999999999</v>
      </c>
      <c r="R267" s="102">
        <v>1285.5999999999999</v>
      </c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>
        <v>1285.5999999999999</v>
      </c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1"/>
      <c r="BO267" s="101"/>
    </row>
    <row r="268" spans="1:68" s="77" customFormat="1" ht="14.1" customHeight="1" x14ac:dyDescent="0.2">
      <c r="A268" s="96"/>
      <c r="B268" s="100">
        <v>111</v>
      </c>
      <c r="C268" s="536" t="s">
        <v>340</v>
      </c>
      <c r="D268" s="538" t="s">
        <v>341</v>
      </c>
      <c r="E268" s="538"/>
      <c r="F268" s="538"/>
      <c r="G268" s="538"/>
      <c r="H268" s="640" t="s">
        <v>951</v>
      </c>
      <c r="I268" s="641" t="s">
        <v>102</v>
      </c>
      <c r="J268" s="640">
        <v>1.948</v>
      </c>
      <c r="K268" s="101"/>
      <c r="L268" s="101">
        <v>0.25</v>
      </c>
      <c r="M268" s="101">
        <v>67.14</v>
      </c>
      <c r="N268" s="101">
        <v>0</v>
      </c>
      <c r="O268" s="101">
        <v>67.14</v>
      </c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13">
        <v>1.948</v>
      </c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</row>
    <row r="269" spans="1:68" s="77" customFormat="1" ht="14.1" customHeight="1" x14ac:dyDescent="0.2">
      <c r="A269" s="96"/>
      <c r="B269" s="96"/>
      <c r="C269" s="536"/>
      <c r="D269" s="538"/>
      <c r="E269" s="538"/>
      <c r="F269" s="538"/>
      <c r="G269" s="538"/>
      <c r="H269" s="640"/>
      <c r="I269" s="641"/>
      <c r="J269" s="640"/>
      <c r="K269" s="101">
        <v>67.14</v>
      </c>
      <c r="L269" s="101">
        <v>67.39</v>
      </c>
      <c r="M269" s="102">
        <v>69.37</v>
      </c>
      <c r="N269" s="102">
        <v>0</v>
      </c>
      <c r="O269" s="102">
        <v>69.37</v>
      </c>
      <c r="P269" s="102">
        <v>69.37</v>
      </c>
      <c r="Q269" s="102">
        <v>69.37</v>
      </c>
      <c r="R269" s="102">
        <v>82.51</v>
      </c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>
        <v>82.51</v>
      </c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1"/>
      <c r="BO269" s="101"/>
    </row>
    <row r="270" spans="1:68" s="77" customFormat="1" ht="14.1" customHeight="1" x14ac:dyDescent="0.2">
      <c r="A270" s="96"/>
      <c r="B270" s="100">
        <v>112</v>
      </c>
      <c r="C270" s="536" t="s">
        <v>340</v>
      </c>
      <c r="D270" s="538" t="s">
        <v>341</v>
      </c>
      <c r="E270" s="538"/>
      <c r="F270" s="538"/>
      <c r="G270" s="538"/>
      <c r="H270" s="640" t="s">
        <v>952</v>
      </c>
      <c r="I270" s="641" t="s">
        <v>343</v>
      </c>
      <c r="J270" s="640">
        <v>7.7911999999999999</v>
      </c>
      <c r="K270" s="101"/>
      <c r="L270" s="101">
        <v>7.2400000000000091</v>
      </c>
      <c r="M270" s="101">
        <v>830.03</v>
      </c>
      <c r="N270" s="101">
        <v>0</v>
      </c>
      <c r="O270" s="101">
        <v>830.03</v>
      </c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13">
        <v>7.7911999999999999</v>
      </c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</row>
    <row r="271" spans="1:68" s="77" customFormat="1" ht="14.1" customHeight="1" x14ac:dyDescent="0.2">
      <c r="A271" s="96"/>
      <c r="B271" s="96"/>
      <c r="C271" s="536"/>
      <c r="D271" s="538"/>
      <c r="E271" s="538"/>
      <c r="F271" s="538"/>
      <c r="G271" s="538"/>
      <c r="H271" s="640"/>
      <c r="I271" s="641"/>
      <c r="J271" s="640"/>
      <c r="K271" s="101">
        <v>830.03</v>
      </c>
      <c r="L271" s="101">
        <v>837.27</v>
      </c>
      <c r="M271" s="102">
        <v>857.59</v>
      </c>
      <c r="N271" s="102">
        <v>0</v>
      </c>
      <c r="O271" s="102">
        <v>857.59</v>
      </c>
      <c r="P271" s="102">
        <v>857.59</v>
      </c>
      <c r="Q271" s="102">
        <v>857.59</v>
      </c>
      <c r="R271" s="102">
        <v>1020.04</v>
      </c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>
        <v>1020.04</v>
      </c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1"/>
      <c r="BO271" s="101"/>
    </row>
    <row r="272" spans="1:68" ht="27.95" customHeight="1" x14ac:dyDescent="0.2">
      <c r="A272" s="87"/>
      <c r="B272" s="87"/>
      <c r="C272" s="88" t="s">
        <v>345</v>
      </c>
      <c r="D272" s="557" t="s">
        <v>346</v>
      </c>
      <c r="E272" s="557"/>
      <c r="F272" s="557"/>
      <c r="G272" s="557"/>
      <c r="H272" s="89"/>
      <c r="I272" s="89"/>
      <c r="J272" s="89"/>
      <c r="K272" s="90">
        <v>-86.56</v>
      </c>
      <c r="L272" s="90">
        <v>-87.14</v>
      </c>
      <c r="M272" s="90">
        <v>-89.43</v>
      </c>
      <c r="N272" s="90">
        <v>0</v>
      </c>
      <c r="O272" s="90">
        <v>-89.43</v>
      </c>
      <c r="P272" s="90">
        <v>-89.43</v>
      </c>
      <c r="Q272" s="90">
        <v>-89.43</v>
      </c>
      <c r="R272" s="90">
        <v>-106.37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0</v>
      </c>
      <c r="AN272" s="90">
        <v>0</v>
      </c>
      <c r="AO272" s="90">
        <v>0</v>
      </c>
      <c r="AP272" s="90">
        <v>-106.37</v>
      </c>
      <c r="AQ272" s="90">
        <v>0</v>
      </c>
      <c r="AR272" s="90">
        <v>0</v>
      </c>
      <c r="AS272" s="90">
        <v>0</v>
      </c>
      <c r="AT272" s="90">
        <v>0</v>
      </c>
      <c r="AU272" s="90">
        <v>0</v>
      </c>
      <c r="AV272" s="90">
        <v>0</v>
      </c>
      <c r="AW272" s="90">
        <v>0</v>
      </c>
      <c r="AX272" s="90">
        <v>0</v>
      </c>
      <c r="AY272" s="90">
        <v>0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90">
        <v>0</v>
      </c>
      <c r="BG272" s="90">
        <v>0</v>
      </c>
      <c r="BH272" s="90">
        <v>0</v>
      </c>
      <c r="BI272" s="90">
        <v>0</v>
      </c>
      <c r="BJ272" s="90">
        <v>0</v>
      </c>
      <c r="BK272" s="90">
        <v>0</v>
      </c>
      <c r="BL272" s="90">
        <v>0</v>
      </c>
      <c r="BM272" s="90">
        <v>0</v>
      </c>
      <c r="BN272" s="90">
        <v>0</v>
      </c>
      <c r="BO272" s="90">
        <v>0</v>
      </c>
      <c r="BP272" s="78">
        <v>0</v>
      </c>
    </row>
    <row r="273" spans="1:68" s="77" customFormat="1" ht="14.1" customHeight="1" x14ac:dyDescent="0.2">
      <c r="A273" s="91"/>
      <c r="B273" s="92">
        <v>113</v>
      </c>
      <c r="C273" s="540" t="s">
        <v>337</v>
      </c>
      <c r="D273" s="541" t="s">
        <v>338</v>
      </c>
      <c r="E273" s="541"/>
      <c r="F273" s="541"/>
      <c r="G273" s="541"/>
      <c r="H273" s="642" t="s">
        <v>954</v>
      </c>
      <c r="I273" s="646" t="s">
        <v>78</v>
      </c>
      <c r="J273" s="642">
        <v>-28.643999999999998</v>
      </c>
      <c r="K273" s="93"/>
      <c r="L273" s="93">
        <v>-0.57999999999999829</v>
      </c>
      <c r="M273" s="93">
        <v>-86.56</v>
      </c>
      <c r="N273" s="93">
        <v>0</v>
      </c>
      <c r="O273" s="93">
        <v>-86.56</v>
      </c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114">
        <v>-28.643999999999998</v>
      </c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</row>
    <row r="274" spans="1:68" s="77" customFormat="1" ht="27.95" customHeight="1" x14ac:dyDescent="0.2">
      <c r="A274" s="96"/>
      <c r="B274" s="96"/>
      <c r="C274" s="536"/>
      <c r="D274" s="538"/>
      <c r="E274" s="538"/>
      <c r="F274" s="538"/>
      <c r="G274" s="538"/>
      <c r="H274" s="640"/>
      <c r="I274" s="641"/>
      <c r="J274" s="640"/>
      <c r="K274" s="101">
        <v>-86.56</v>
      </c>
      <c r="L274" s="101">
        <v>-87.14</v>
      </c>
      <c r="M274" s="102">
        <v>-89.43</v>
      </c>
      <c r="N274" s="102">
        <v>0</v>
      </c>
      <c r="O274" s="102">
        <v>-89.43</v>
      </c>
      <c r="P274" s="102">
        <v>-89.43</v>
      </c>
      <c r="Q274" s="102">
        <v>-89.43</v>
      </c>
      <c r="R274" s="102">
        <v>-106.37</v>
      </c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>
        <v>-106.37</v>
      </c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1"/>
      <c r="BO274" s="101"/>
    </row>
    <row r="275" spans="1:68" ht="12.75" x14ac:dyDescent="0.2">
      <c r="A275" s="83"/>
      <c r="B275" s="83"/>
      <c r="C275" s="84" t="s">
        <v>957</v>
      </c>
      <c r="D275" s="559" t="s">
        <v>349</v>
      </c>
      <c r="E275" s="559"/>
      <c r="F275" s="559"/>
      <c r="G275" s="559"/>
      <c r="H275" s="85"/>
      <c r="I275" s="85"/>
      <c r="J275" s="85"/>
      <c r="K275" s="86">
        <v>6898259.459999999</v>
      </c>
      <c r="L275" s="86">
        <v>6913419.0700000003</v>
      </c>
      <c r="M275" s="86">
        <v>7127320.6300000008</v>
      </c>
      <c r="N275" s="86"/>
      <c r="O275" s="86">
        <v>7127320.6300000008</v>
      </c>
      <c r="P275" s="86">
        <v>7127320.6300000008</v>
      </c>
      <c r="Q275" s="86">
        <v>7130581.54</v>
      </c>
      <c r="R275" s="86">
        <v>8495243.4799999986</v>
      </c>
      <c r="S275" s="86"/>
      <c r="T275" s="86">
        <v>118691.92</v>
      </c>
      <c r="U275" s="86">
        <v>64242.87</v>
      </c>
      <c r="V275" s="86">
        <v>115772.15</v>
      </c>
      <c r="W275" s="86">
        <v>155659.57</v>
      </c>
      <c r="X275" s="86">
        <v>705581.43</v>
      </c>
      <c r="Y275" s="86">
        <v>592276.81000000006</v>
      </c>
      <c r="Z275" s="86">
        <v>676093.43999999994</v>
      </c>
      <c r="AA275" s="86">
        <v>480573.54</v>
      </c>
      <c r="AB275" s="86"/>
      <c r="AC275" s="86"/>
      <c r="AD275" s="86"/>
      <c r="AE275" s="86"/>
      <c r="AF275" s="86"/>
      <c r="AG275" s="86"/>
      <c r="AH275" s="86"/>
      <c r="AI275" s="86"/>
      <c r="AJ275" s="86">
        <v>128220.31</v>
      </c>
      <c r="AK275" s="86">
        <v>172071.66</v>
      </c>
      <c r="AL275" s="86">
        <v>129882.27</v>
      </c>
      <c r="AM275" s="86"/>
      <c r="AN275" s="86"/>
      <c r="AO275" s="86"/>
      <c r="AP275" s="86">
        <v>64470.720000000001</v>
      </c>
      <c r="AQ275" s="86">
        <v>588280.39</v>
      </c>
      <c r="AR275" s="86">
        <v>616049.35000000009</v>
      </c>
      <c r="AS275" s="86"/>
      <c r="AT275" s="86"/>
      <c r="AU275" s="86"/>
      <c r="AV275" s="86">
        <v>184782.54</v>
      </c>
      <c r="AW275" s="86">
        <v>185983.63</v>
      </c>
      <c r="AX275" s="86">
        <v>187177.65</v>
      </c>
      <c r="AY275" s="86">
        <v>188334.44</v>
      </c>
      <c r="AZ275" s="86">
        <v>142168.95000000001</v>
      </c>
      <c r="BA275" s="86">
        <v>95395.35</v>
      </c>
      <c r="BB275" s="86"/>
      <c r="BC275" s="86"/>
      <c r="BD275" s="86">
        <v>597443.69999999995</v>
      </c>
      <c r="BE275" s="86"/>
      <c r="BF275" s="86">
        <v>465751.73</v>
      </c>
      <c r="BG275" s="86">
        <v>469745.03</v>
      </c>
      <c r="BH275" s="86"/>
      <c r="BI275" s="86"/>
      <c r="BJ275" s="86"/>
      <c r="BK275" s="86"/>
      <c r="BL275" s="86">
        <v>515789.58000000007</v>
      </c>
      <c r="BM275" s="86">
        <v>655718.23</v>
      </c>
      <c r="BN275" s="86"/>
      <c r="BO275" s="86">
        <v>199086.22</v>
      </c>
      <c r="BP275" s="78"/>
    </row>
    <row r="276" spans="1:68" ht="12.75" x14ac:dyDescent="0.2">
      <c r="A276" s="87"/>
      <c r="B276" s="87"/>
      <c r="C276" s="88" t="s">
        <v>350</v>
      </c>
      <c r="D276" s="539" t="s">
        <v>351</v>
      </c>
      <c r="E276" s="539"/>
      <c r="F276" s="539"/>
      <c r="G276" s="539"/>
      <c r="H276" s="89"/>
      <c r="I276" s="89"/>
      <c r="J276" s="89"/>
      <c r="K276" s="90">
        <v>117562.91</v>
      </c>
      <c r="L276" s="90">
        <v>118275.11</v>
      </c>
      <c r="M276" s="90">
        <v>121466.66</v>
      </c>
      <c r="N276" s="90">
        <v>0</v>
      </c>
      <c r="O276" s="90">
        <v>121466.66</v>
      </c>
      <c r="P276" s="90">
        <v>121466.66</v>
      </c>
      <c r="Q276" s="90">
        <v>121466.66</v>
      </c>
      <c r="R276" s="90">
        <v>123506.03</v>
      </c>
      <c r="S276" s="90">
        <v>0</v>
      </c>
      <c r="T276" s="90">
        <v>118691.92</v>
      </c>
      <c r="U276" s="90">
        <v>4814.1099999999997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0</v>
      </c>
      <c r="AN276" s="90">
        <v>0</v>
      </c>
      <c r="AO276" s="90">
        <v>0</v>
      </c>
      <c r="AP276" s="90">
        <v>0</v>
      </c>
      <c r="AQ276" s="90">
        <v>0</v>
      </c>
      <c r="AR276" s="90">
        <v>0</v>
      </c>
      <c r="AS276" s="90">
        <v>0</v>
      </c>
      <c r="AT276" s="90">
        <v>0</v>
      </c>
      <c r="AU276" s="90">
        <v>0</v>
      </c>
      <c r="AV276" s="90">
        <v>0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0</v>
      </c>
      <c r="BE276" s="90">
        <v>0</v>
      </c>
      <c r="BF276" s="90">
        <v>0</v>
      </c>
      <c r="BG276" s="90">
        <v>0</v>
      </c>
      <c r="BH276" s="90">
        <v>0</v>
      </c>
      <c r="BI276" s="90">
        <v>0</v>
      </c>
      <c r="BJ276" s="90">
        <v>0</v>
      </c>
      <c r="BK276" s="90">
        <v>0</v>
      </c>
      <c r="BL276" s="90">
        <v>0</v>
      </c>
      <c r="BM276" s="90">
        <v>0</v>
      </c>
      <c r="BN276" s="90">
        <v>0</v>
      </c>
      <c r="BO276" s="90">
        <v>0</v>
      </c>
      <c r="BP276" s="78">
        <v>0</v>
      </c>
    </row>
    <row r="277" spans="1:68" s="77" customFormat="1" ht="14.1" customHeight="1" x14ac:dyDescent="0.2">
      <c r="A277" s="91"/>
      <c r="B277" s="92">
        <v>114</v>
      </c>
      <c r="C277" s="540" t="s">
        <v>352</v>
      </c>
      <c r="D277" s="540" t="s">
        <v>353</v>
      </c>
      <c r="E277" s="540"/>
      <c r="F277" s="540"/>
      <c r="G277" s="540"/>
      <c r="H277" s="642" t="s">
        <v>958</v>
      </c>
      <c r="I277" s="646" t="s">
        <v>354</v>
      </c>
      <c r="J277" s="642">
        <v>185.042</v>
      </c>
      <c r="K277" s="93"/>
      <c r="L277" s="93">
        <v>704.77999999999884</v>
      </c>
      <c r="M277" s="93">
        <v>113016.28</v>
      </c>
      <c r="N277" s="93">
        <v>0</v>
      </c>
      <c r="O277" s="93">
        <v>113016.28</v>
      </c>
      <c r="P277" s="93"/>
      <c r="Q277" s="93"/>
      <c r="R277" s="93"/>
      <c r="S277" s="93"/>
      <c r="T277" s="114">
        <v>185.042</v>
      </c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</row>
    <row r="278" spans="1:68" s="77" customFormat="1" ht="14.1" customHeight="1" x14ac:dyDescent="0.2">
      <c r="A278" s="96"/>
      <c r="B278" s="96"/>
      <c r="C278" s="536"/>
      <c r="D278" s="536"/>
      <c r="E278" s="536"/>
      <c r="F278" s="536"/>
      <c r="G278" s="536"/>
      <c r="H278" s="640"/>
      <c r="I278" s="641"/>
      <c r="J278" s="640"/>
      <c r="K278" s="101">
        <v>113016.28</v>
      </c>
      <c r="L278" s="101">
        <v>113721.06</v>
      </c>
      <c r="M278" s="102">
        <v>116769.06</v>
      </c>
      <c r="N278" s="102">
        <v>0</v>
      </c>
      <c r="O278" s="102">
        <v>116769.06</v>
      </c>
      <c r="P278" s="102">
        <v>116769.06</v>
      </c>
      <c r="Q278" s="102">
        <v>116769.06</v>
      </c>
      <c r="R278" s="102">
        <v>118691.92</v>
      </c>
      <c r="S278" s="102"/>
      <c r="T278" s="102">
        <v>118691.92</v>
      </c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1"/>
      <c r="BO278" s="101"/>
    </row>
    <row r="279" spans="1:68" s="77" customFormat="1" ht="14.1" customHeight="1" x14ac:dyDescent="0.2">
      <c r="A279" s="96"/>
      <c r="B279" s="100">
        <v>115</v>
      </c>
      <c r="C279" s="536" t="s">
        <v>352</v>
      </c>
      <c r="D279" s="536" t="s">
        <v>353</v>
      </c>
      <c r="E279" s="536"/>
      <c r="F279" s="536"/>
      <c r="G279" s="536"/>
      <c r="H279" s="640" t="s">
        <v>959</v>
      </c>
      <c r="I279" s="641" t="s">
        <v>156</v>
      </c>
      <c r="J279" s="640">
        <v>890.92</v>
      </c>
      <c r="K279" s="101"/>
      <c r="L279" s="101">
        <v>7.4200000000000728</v>
      </c>
      <c r="M279" s="101">
        <v>4546.63</v>
      </c>
      <c r="N279" s="101">
        <v>0</v>
      </c>
      <c r="O279" s="101">
        <v>4546.63</v>
      </c>
      <c r="P279" s="101"/>
      <c r="Q279" s="101"/>
      <c r="R279" s="101"/>
      <c r="S279" s="101"/>
      <c r="T279" s="101"/>
      <c r="U279" s="113">
        <v>890.92</v>
      </c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</row>
    <row r="280" spans="1:68" s="77" customFormat="1" ht="14.1" customHeight="1" x14ac:dyDescent="0.2">
      <c r="A280" s="96"/>
      <c r="B280" s="96"/>
      <c r="C280" s="536"/>
      <c r="D280" s="536"/>
      <c r="E280" s="536"/>
      <c r="F280" s="536"/>
      <c r="G280" s="536"/>
      <c r="H280" s="640"/>
      <c r="I280" s="641"/>
      <c r="J280" s="640"/>
      <c r="K280" s="101">
        <v>4546.63</v>
      </c>
      <c r="L280" s="101">
        <v>4554.05</v>
      </c>
      <c r="M280" s="102">
        <v>4697.6000000000004</v>
      </c>
      <c r="N280" s="102">
        <v>0</v>
      </c>
      <c r="O280" s="102">
        <v>4697.6000000000004</v>
      </c>
      <c r="P280" s="102">
        <v>4697.6000000000004</v>
      </c>
      <c r="Q280" s="102">
        <v>4697.6000000000004</v>
      </c>
      <c r="R280" s="102">
        <v>4814.1099999999997</v>
      </c>
      <c r="S280" s="102"/>
      <c r="T280" s="102"/>
      <c r="U280" s="102">
        <v>4814.1099999999997</v>
      </c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1"/>
      <c r="BO280" s="101"/>
    </row>
    <row r="281" spans="1:68" ht="27.95" customHeight="1" x14ac:dyDescent="0.2">
      <c r="A281" s="87"/>
      <c r="B281" s="87"/>
      <c r="C281" s="88" t="s">
        <v>357</v>
      </c>
      <c r="D281" s="557" t="s">
        <v>358</v>
      </c>
      <c r="E281" s="557"/>
      <c r="F281" s="557"/>
      <c r="G281" s="557"/>
      <c r="H281" s="89"/>
      <c r="I281" s="89"/>
      <c r="J281" s="89"/>
      <c r="K281" s="90">
        <v>1923387.46</v>
      </c>
      <c r="L281" s="90">
        <v>1932000.2</v>
      </c>
      <c r="M281" s="90">
        <v>1987254.79</v>
      </c>
      <c r="N281" s="90">
        <v>0</v>
      </c>
      <c r="O281" s="90">
        <v>1987254.79</v>
      </c>
      <c r="P281" s="90">
        <v>1987254.79</v>
      </c>
      <c r="Q281" s="90">
        <v>1989257.01</v>
      </c>
      <c r="R281" s="90">
        <v>2526691.9300000002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0">
        <v>0</v>
      </c>
      <c r="AI281" s="90">
        <v>0</v>
      </c>
      <c r="AJ281" s="90">
        <v>0</v>
      </c>
      <c r="AK281" s="90">
        <v>0</v>
      </c>
      <c r="AL281" s="90">
        <v>0</v>
      </c>
      <c r="AM281" s="90">
        <v>0</v>
      </c>
      <c r="AN281" s="90">
        <v>0</v>
      </c>
      <c r="AO281" s="90">
        <v>0</v>
      </c>
      <c r="AP281" s="90">
        <v>0</v>
      </c>
      <c r="AQ281" s="90">
        <v>523390.62</v>
      </c>
      <c r="AR281" s="90">
        <v>550737.79</v>
      </c>
      <c r="AS281" s="90">
        <v>0</v>
      </c>
      <c r="AT281" s="90">
        <v>0</v>
      </c>
      <c r="AU281" s="90">
        <v>0</v>
      </c>
      <c r="AV281" s="90">
        <v>0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388216.18999999994</v>
      </c>
      <c r="BE281" s="90">
        <v>0</v>
      </c>
      <c r="BF281" s="90">
        <v>394159.93</v>
      </c>
      <c r="BG281" s="90">
        <v>397608.22000000003</v>
      </c>
      <c r="BH281" s="90">
        <v>0</v>
      </c>
      <c r="BI281" s="90">
        <v>0</v>
      </c>
      <c r="BJ281" s="90">
        <v>0</v>
      </c>
      <c r="BK281" s="90">
        <v>0</v>
      </c>
      <c r="BL281" s="90">
        <v>272579.18</v>
      </c>
      <c r="BM281" s="90">
        <v>0</v>
      </c>
      <c r="BN281" s="90">
        <v>0</v>
      </c>
      <c r="BO281" s="90">
        <v>0</v>
      </c>
      <c r="BP281" s="78">
        <v>0</v>
      </c>
    </row>
    <row r="282" spans="1:68" s="77" customFormat="1" ht="14.1" customHeight="1" x14ac:dyDescent="0.2">
      <c r="A282" s="91"/>
      <c r="B282" s="92">
        <v>116</v>
      </c>
      <c r="C282" s="540" t="s">
        <v>359</v>
      </c>
      <c r="D282" s="541" t="s">
        <v>360</v>
      </c>
      <c r="E282" s="541"/>
      <c r="F282" s="541"/>
      <c r="G282" s="541"/>
      <c r="H282" s="642" t="s">
        <v>961</v>
      </c>
      <c r="I282" s="646" t="s">
        <v>82</v>
      </c>
      <c r="J282" s="642">
        <v>7437.5770000000002</v>
      </c>
      <c r="K282" s="93"/>
      <c r="L282" s="93">
        <v>3217.7800000000279</v>
      </c>
      <c r="M282" s="93">
        <v>737958.96</v>
      </c>
      <c r="N282" s="93">
        <v>0</v>
      </c>
      <c r="O282" s="93">
        <v>737958.96</v>
      </c>
      <c r="P282" s="93"/>
      <c r="Q282" s="93">
        <v>748.04</v>
      </c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114">
        <v>1636.26694</v>
      </c>
      <c r="AR282" s="114">
        <v>1710.6427100000001</v>
      </c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114">
        <v>1115.6365499999999</v>
      </c>
      <c r="BE282" s="93"/>
      <c r="BF282" s="114">
        <v>1115.6365499999999</v>
      </c>
      <c r="BG282" s="114">
        <v>1115.6365499999999</v>
      </c>
      <c r="BH282" s="93"/>
      <c r="BI282" s="93"/>
      <c r="BJ282" s="93"/>
      <c r="BK282" s="93"/>
      <c r="BL282" s="114">
        <v>743.7577</v>
      </c>
      <c r="BM282" s="93"/>
      <c r="BN282" s="93"/>
      <c r="BO282" s="93"/>
    </row>
    <row r="283" spans="1:68" s="77" customFormat="1" ht="14.1" customHeight="1" x14ac:dyDescent="0.2">
      <c r="A283" s="96"/>
      <c r="B283" s="96"/>
      <c r="C283" s="536"/>
      <c r="D283" s="538"/>
      <c r="E283" s="538"/>
      <c r="F283" s="538"/>
      <c r="G283" s="538"/>
      <c r="H283" s="640"/>
      <c r="I283" s="641"/>
      <c r="J283" s="640"/>
      <c r="K283" s="101">
        <v>737958.96</v>
      </c>
      <c r="L283" s="101">
        <v>741176.74</v>
      </c>
      <c r="M283" s="102">
        <v>762463.37</v>
      </c>
      <c r="N283" s="102">
        <v>0</v>
      </c>
      <c r="O283" s="102">
        <v>762463.37</v>
      </c>
      <c r="P283" s="102">
        <v>762463.37</v>
      </c>
      <c r="Q283" s="102">
        <v>763211.41</v>
      </c>
      <c r="R283" s="102">
        <v>969406.11</v>
      </c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>
        <v>200812.79</v>
      </c>
      <c r="AR283" s="102">
        <v>211305.27</v>
      </c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>
        <v>148949.51999999999</v>
      </c>
      <c r="BE283" s="102"/>
      <c r="BF283" s="102">
        <v>151221.12</v>
      </c>
      <c r="BG283" s="102">
        <v>152535.17000000001</v>
      </c>
      <c r="BH283" s="102"/>
      <c r="BI283" s="102"/>
      <c r="BJ283" s="102"/>
      <c r="BK283" s="102"/>
      <c r="BL283" s="102">
        <v>104582.24</v>
      </c>
      <c r="BM283" s="102"/>
      <c r="BN283" s="101"/>
      <c r="BO283" s="101"/>
    </row>
    <row r="284" spans="1:68" s="77" customFormat="1" ht="14.1" customHeight="1" x14ac:dyDescent="0.2">
      <c r="A284" s="96"/>
      <c r="B284" s="100">
        <v>117</v>
      </c>
      <c r="C284" s="536" t="s">
        <v>359</v>
      </c>
      <c r="D284" s="538" t="s">
        <v>360</v>
      </c>
      <c r="E284" s="538"/>
      <c r="F284" s="538"/>
      <c r="G284" s="538"/>
      <c r="H284" s="640" t="s">
        <v>962</v>
      </c>
      <c r="I284" s="641" t="s">
        <v>82</v>
      </c>
      <c r="J284" s="640">
        <v>387.125</v>
      </c>
      <c r="K284" s="101"/>
      <c r="L284" s="101">
        <v>228.36000000000058</v>
      </c>
      <c r="M284" s="101">
        <v>62750.04</v>
      </c>
      <c r="N284" s="101">
        <v>0</v>
      </c>
      <c r="O284" s="101">
        <v>62750.04</v>
      </c>
      <c r="P284" s="101"/>
      <c r="Q284" s="101">
        <v>53.09</v>
      </c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13">
        <v>85.167500000000004</v>
      </c>
      <c r="AR284" s="113">
        <v>89.038749999999993</v>
      </c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13">
        <v>58.068750000000001</v>
      </c>
      <c r="BE284" s="101"/>
      <c r="BF284" s="113">
        <v>58.068750000000001</v>
      </c>
      <c r="BG284" s="113">
        <v>58.068750000000001</v>
      </c>
      <c r="BH284" s="101"/>
      <c r="BI284" s="101"/>
      <c r="BJ284" s="101"/>
      <c r="BK284" s="101"/>
      <c r="BL284" s="113">
        <v>38.712499999999999</v>
      </c>
      <c r="BM284" s="101"/>
      <c r="BN284" s="101"/>
      <c r="BO284" s="101"/>
    </row>
    <row r="285" spans="1:68" s="77" customFormat="1" ht="14.1" customHeight="1" x14ac:dyDescent="0.2">
      <c r="A285" s="96"/>
      <c r="B285" s="96"/>
      <c r="C285" s="536"/>
      <c r="D285" s="538"/>
      <c r="E285" s="538"/>
      <c r="F285" s="538"/>
      <c r="G285" s="538"/>
      <c r="H285" s="640"/>
      <c r="I285" s="641"/>
      <c r="J285" s="640"/>
      <c r="K285" s="101">
        <v>62750.04</v>
      </c>
      <c r="L285" s="101">
        <v>62978.400000000001</v>
      </c>
      <c r="M285" s="102">
        <v>64833.7</v>
      </c>
      <c r="N285" s="102">
        <v>0</v>
      </c>
      <c r="O285" s="102">
        <v>64833.7</v>
      </c>
      <c r="P285" s="102">
        <v>64833.7</v>
      </c>
      <c r="Q285" s="102">
        <v>64886.789999999994</v>
      </c>
      <c r="R285" s="102">
        <v>82416.509999999995</v>
      </c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>
        <v>17075.490000000002</v>
      </c>
      <c r="AR285" s="102">
        <v>17967.68</v>
      </c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>
        <v>12665.45</v>
      </c>
      <c r="BE285" s="102"/>
      <c r="BF285" s="102">
        <v>12853.99</v>
      </c>
      <c r="BG285" s="102">
        <v>12961.04</v>
      </c>
      <c r="BH285" s="102"/>
      <c r="BI285" s="102"/>
      <c r="BJ285" s="102"/>
      <c r="BK285" s="102"/>
      <c r="BL285" s="102">
        <v>8892.86</v>
      </c>
      <c r="BM285" s="102"/>
      <c r="BN285" s="101"/>
      <c r="BO285" s="101"/>
    </row>
    <row r="286" spans="1:68" s="77" customFormat="1" ht="14.1" customHeight="1" x14ac:dyDescent="0.2">
      <c r="A286" s="96"/>
      <c r="B286" s="100">
        <v>118</v>
      </c>
      <c r="C286" s="536" t="s">
        <v>359</v>
      </c>
      <c r="D286" s="538" t="s">
        <v>360</v>
      </c>
      <c r="E286" s="538"/>
      <c r="F286" s="538"/>
      <c r="G286" s="538"/>
      <c r="H286" s="640" t="s">
        <v>963</v>
      </c>
      <c r="I286" s="641" t="s">
        <v>82</v>
      </c>
      <c r="J286" s="640">
        <v>9530.0020000000004</v>
      </c>
      <c r="K286" s="101"/>
      <c r="L286" s="101">
        <v>4548.2600000000093</v>
      </c>
      <c r="M286" s="101">
        <v>977336.79</v>
      </c>
      <c r="N286" s="101">
        <v>0</v>
      </c>
      <c r="O286" s="101">
        <v>977336.79</v>
      </c>
      <c r="P286" s="101"/>
      <c r="Q286" s="101">
        <v>1057.3399999999999</v>
      </c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13">
        <v>2096.6004400000002</v>
      </c>
      <c r="AR286" s="113">
        <v>2191.9004599999998</v>
      </c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13">
        <v>1429.5002999999999</v>
      </c>
      <c r="BE286" s="101"/>
      <c r="BF286" s="113">
        <v>1429.5002999999999</v>
      </c>
      <c r="BG286" s="113">
        <v>1429.5002999999999</v>
      </c>
      <c r="BH286" s="101"/>
      <c r="BI286" s="101"/>
      <c r="BJ286" s="101"/>
      <c r="BK286" s="101"/>
      <c r="BL286" s="113">
        <v>953.00019999999995</v>
      </c>
      <c r="BM286" s="101"/>
      <c r="BN286" s="101"/>
      <c r="BO286" s="101"/>
    </row>
    <row r="287" spans="1:68" s="77" customFormat="1" ht="14.1" customHeight="1" x14ac:dyDescent="0.2">
      <c r="A287" s="96"/>
      <c r="B287" s="96"/>
      <c r="C287" s="536"/>
      <c r="D287" s="538"/>
      <c r="E287" s="538"/>
      <c r="F287" s="538"/>
      <c r="G287" s="538"/>
      <c r="H287" s="640"/>
      <c r="I287" s="641"/>
      <c r="J287" s="640"/>
      <c r="K287" s="101">
        <v>977336.79</v>
      </c>
      <c r="L287" s="101">
        <v>981885.05</v>
      </c>
      <c r="M287" s="102">
        <v>1009789.89</v>
      </c>
      <c r="N287" s="102">
        <v>0</v>
      </c>
      <c r="O287" s="102">
        <v>1009789.89</v>
      </c>
      <c r="P287" s="102">
        <v>1009789.89</v>
      </c>
      <c r="Q287" s="102">
        <v>1010847.23</v>
      </c>
      <c r="R287" s="102">
        <v>1283948.68</v>
      </c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>
        <v>265952.09000000003</v>
      </c>
      <c r="AR287" s="102">
        <v>279848.08</v>
      </c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>
        <v>197265.49</v>
      </c>
      <c r="BE287" s="102"/>
      <c r="BF287" s="102">
        <v>200303.27</v>
      </c>
      <c r="BG287" s="102">
        <v>202073.26</v>
      </c>
      <c r="BH287" s="102"/>
      <c r="BI287" s="102"/>
      <c r="BJ287" s="102"/>
      <c r="BK287" s="102"/>
      <c r="BL287" s="102">
        <v>138506.49</v>
      </c>
      <c r="BM287" s="102"/>
      <c r="BN287" s="101"/>
      <c r="BO287" s="101"/>
    </row>
    <row r="288" spans="1:68" s="77" customFormat="1" ht="14.1" customHeight="1" x14ac:dyDescent="0.2">
      <c r="A288" s="96"/>
      <c r="B288" s="100">
        <v>119</v>
      </c>
      <c r="C288" s="536" t="s">
        <v>359</v>
      </c>
      <c r="D288" s="538" t="s">
        <v>360</v>
      </c>
      <c r="E288" s="538"/>
      <c r="F288" s="538"/>
      <c r="G288" s="538"/>
      <c r="H288" s="640" t="s">
        <v>964</v>
      </c>
      <c r="I288" s="641" t="s">
        <v>82</v>
      </c>
      <c r="J288" s="640">
        <v>1336.8720000000001</v>
      </c>
      <c r="K288" s="101"/>
      <c r="L288" s="101">
        <v>618.33999999999651</v>
      </c>
      <c r="M288" s="101">
        <v>145341.67000000001</v>
      </c>
      <c r="N288" s="101">
        <v>0</v>
      </c>
      <c r="O288" s="101">
        <v>145341.67000000001</v>
      </c>
      <c r="P288" s="101"/>
      <c r="Q288" s="101">
        <v>143.75</v>
      </c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13">
        <v>294.11183999999997</v>
      </c>
      <c r="AR288" s="113">
        <v>307.48056000000003</v>
      </c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13">
        <v>200.5308</v>
      </c>
      <c r="BE288" s="101"/>
      <c r="BF288" s="113">
        <v>200.5308</v>
      </c>
      <c r="BG288" s="113">
        <v>200.5308</v>
      </c>
      <c r="BH288" s="101"/>
      <c r="BI288" s="101"/>
      <c r="BJ288" s="101"/>
      <c r="BK288" s="101"/>
      <c r="BL288" s="113">
        <v>133.68719999999999</v>
      </c>
      <c r="BM288" s="101"/>
      <c r="BN288" s="101"/>
      <c r="BO288" s="101"/>
    </row>
    <row r="289" spans="1:68" s="77" customFormat="1" ht="14.1" customHeight="1" x14ac:dyDescent="0.2">
      <c r="A289" s="96"/>
      <c r="B289" s="96"/>
      <c r="C289" s="536"/>
      <c r="D289" s="538"/>
      <c r="E289" s="538"/>
      <c r="F289" s="538"/>
      <c r="G289" s="538"/>
      <c r="H289" s="640"/>
      <c r="I289" s="641"/>
      <c r="J289" s="640"/>
      <c r="K289" s="101">
        <v>145341.67000000001</v>
      </c>
      <c r="L289" s="101">
        <v>145960.01</v>
      </c>
      <c r="M289" s="102">
        <v>150167.82999999999</v>
      </c>
      <c r="N289" s="102">
        <v>0</v>
      </c>
      <c r="O289" s="102">
        <v>150167.82999999999</v>
      </c>
      <c r="P289" s="102">
        <v>150167.82999999999</v>
      </c>
      <c r="Q289" s="102">
        <v>150311.57999999999</v>
      </c>
      <c r="R289" s="102">
        <v>190920.63</v>
      </c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>
        <v>39550.25</v>
      </c>
      <c r="AR289" s="102">
        <v>41616.76</v>
      </c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>
        <v>29335.73</v>
      </c>
      <c r="BE289" s="102"/>
      <c r="BF289" s="102">
        <v>29781.55</v>
      </c>
      <c r="BG289" s="102">
        <v>30038.75</v>
      </c>
      <c r="BH289" s="102"/>
      <c r="BI289" s="102"/>
      <c r="BJ289" s="102"/>
      <c r="BK289" s="102"/>
      <c r="BL289" s="102">
        <v>20597.59</v>
      </c>
      <c r="BM289" s="102"/>
      <c r="BN289" s="101"/>
      <c r="BO289" s="101"/>
    </row>
    <row r="290" spans="1:68" ht="12.75" x14ac:dyDescent="0.2">
      <c r="A290" s="87"/>
      <c r="B290" s="87"/>
      <c r="C290" s="88" t="s">
        <v>365</v>
      </c>
      <c r="D290" s="539" t="s">
        <v>366</v>
      </c>
      <c r="E290" s="539"/>
      <c r="F290" s="539"/>
      <c r="G290" s="539"/>
      <c r="H290" s="89"/>
      <c r="I290" s="89"/>
      <c r="J290" s="89"/>
      <c r="K290" s="90">
        <v>343429.6</v>
      </c>
      <c r="L290" s="90">
        <v>345068.44</v>
      </c>
      <c r="M290" s="90">
        <v>354833.38999999996</v>
      </c>
      <c r="N290" s="90">
        <v>0</v>
      </c>
      <c r="O290" s="90">
        <v>354833.38999999996</v>
      </c>
      <c r="P290" s="90">
        <v>354833.38999999996</v>
      </c>
      <c r="Q290" s="90">
        <v>354833.38999999996</v>
      </c>
      <c r="R290" s="90">
        <v>480592.69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0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0</v>
      </c>
      <c r="AT290" s="90">
        <v>0</v>
      </c>
      <c r="AU290" s="90">
        <v>0</v>
      </c>
      <c r="AV290" s="90">
        <v>0</v>
      </c>
      <c r="AW290" s="90">
        <v>0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138635.52999999997</v>
      </c>
      <c r="BE290" s="90">
        <v>0</v>
      </c>
      <c r="BF290" s="90">
        <v>0</v>
      </c>
      <c r="BG290" s="90">
        <v>0</v>
      </c>
      <c r="BH290" s="90">
        <v>0</v>
      </c>
      <c r="BI290" s="90">
        <v>0</v>
      </c>
      <c r="BJ290" s="90">
        <v>0</v>
      </c>
      <c r="BK290" s="90">
        <v>0</v>
      </c>
      <c r="BL290" s="90">
        <v>146010.73000000001</v>
      </c>
      <c r="BM290" s="90">
        <v>195946.43</v>
      </c>
      <c r="BN290" s="90">
        <v>0</v>
      </c>
      <c r="BO290" s="90">
        <v>0</v>
      </c>
      <c r="BP290" s="78">
        <v>0</v>
      </c>
    </row>
    <row r="291" spans="1:68" s="77" customFormat="1" ht="14.1" customHeight="1" x14ac:dyDescent="0.2">
      <c r="A291" s="91"/>
      <c r="B291" s="92">
        <v>120</v>
      </c>
      <c r="C291" s="540" t="s">
        <v>367</v>
      </c>
      <c r="D291" s="541" t="s">
        <v>368</v>
      </c>
      <c r="E291" s="541"/>
      <c r="F291" s="541"/>
      <c r="G291" s="541"/>
      <c r="H291" s="642" t="s">
        <v>966</v>
      </c>
      <c r="I291" s="646" t="s">
        <v>82</v>
      </c>
      <c r="J291" s="642">
        <v>2338.3919999999998</v>
      </c>
      <c r="K291" s="93"/>
      <c r="L291" s="93">
        <v>1283.9899999999907</v>
      </c>
      <c r="M291" s="93">
        <v>254809.26</v>
      </c>
      <c r="N291" s="93">
        <v>0</v>
      </c>
      <c r="O291" s="93">
        <v>254809.26</v>
      </c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114">
        <v>701.51760000000002</v>
      </c>
      <c r="BE291" s="93"/>
      <c r="BF291" s="93"/>
      <c r="BG291" s="93"/>
      <c r="BH291" s="93"/>
      <c r="BI291" s="93"/>
      <c r="BJ291" s="93"/>
      <c r="BK291" s="93"/>
      <c r="BL291" s="114">
        <v>701.51760000000002</v>
      </c>
      <c r="BM291" s="114">
        <v>935.35680000000002</v>
      </c>
      <c r="BN291" s="93"/>
      <c r="BO291" s="93"/>
    </row>
    <row r="292" spans="1:68" s="77" customFormat="1" ht="14.1" customHeight="1" x14ac:dyDescent="0.2">
      <c r="A292" s="96"/>
      <c r="B292" s="96"/>
      <c r="C292" s="536"/>
      <c r="D292" s="538"/>
      <c r="E292" s="538"/>
      <c r="F292" s="538"/>
      <c r="G292" s="538"/>
      <c r="H292" s="640"/>
      <c r="I292" s="641"/>
      <c r="J292" s="640"/>
      <c r="K292" s="101">
        <v>254809.26</v>
      </c>
      <c r="L292" s="101">
        <v>256093.25</v>
      </c>
      <c r="M292" s="102">
        <v>263270.37</v>
      </c>
      <c r="N292" s="102">
        <v>0</v>
      </c>
      <c r="O292" s="102">
        <v>263270.37</v>
      </c>
      <c r="P292" s="102">
        <v>263270.37</v>
      </c>
      <c r="Q292" s="102">
        <v>263270.37</v>
      </c>
      <c r="R292" s="102">
        <v>356578.08999999997</v>
      </c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>
        <v>102861.31</v>
      </c>
      <c r="BE292" s="102"/>
      <c r="BF292" s="102"/>
      <c r="BG292" s="102"/>
      <c r="BH292" s="102"/>
      <c r="BI292" s="102"/>
      <c r="BJ292" s="102"/>
      <c r="BK292" s="102"/>
      <c r="BL292" s="102">
        <v>108333.38</v>
      </c>
      <c r="BM292" s="102">
        <v>145383.4</v>
      </c>
      <c r="BN292" s="101"/>
      <c r="BO292" s="101"/>
    </row>
    <row r="293" spans="1:68" s="77" customFormat="1" ht="14.1" customHeight="1" x14ac:dyDescent="0.2">
      <c r="A293" s="96"/>
      <c r="B293" s="100">
        <v>121</v>
      </c>
      <c r="C293" s="536" t="s">
        <v>367</v>
      </c>
      <c r="D293" s="538" t="s">
        <v>368</v>
      </c>
      <c r="E293" s="538"/>
      <c r="F293" s="538"/>
      <c r="G293" s="538"/>
      <c r="H293" s="640" t="s">
        <v>967</v>
      </c>
      <c r="I293" s="641" t="s">
        <v>370</v>
      </c>
      <c r="J293" s="640">
        <v>112.193</v>
      </c>
      <c r="K293" s="101"/>
      <c r="L293" s="101">
        <v>67.049999999999272</v>
      </c>
      <c r="M293" s="101">
        <v>29597.18</v>
      </c>
      <c r="N293" s="101">
        <v>0</v>
      </c>
      <c r="O293" s="101">
        <v>29597.18</v>
      </c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13">
        <v>33.657899999999998</v>
      </c>
      <c r="BE293" s="101"/>
      <c r="BF293" s="101"/>
      <c r="BG293" s="101"/>
      <c r="BH293" s="101"/>
      <c r="BI293" s="101"/>
      <c r="BJ293" s="101"/>
      <c r="BK293" s="101"/>
      <c r="BL293" s="113">
        <v>33.657899999999998</v>
      </c>
      <c r="BM293" s="113">
        <v>44.877200000000002</v>
      </c>
      <c r="BN293" s="101"/>
      <c r="BO293" s="101"/>
    </row>
    <row r="294" spans="1:68" s="77" customFormat="1" ht="14.1" customHeight="1" x14ac:dyDescent="0.2">
      <c r="A294" s="96"/>
      <c r="B294" s="96"/>
      <c r="C294" s="536"/>
      <c r="D294" s="538"/>
      <c r="E294" s="538"/>
      <c r="F294" s="538"/>
      <c r="G294" s="538"/>
      <c r="H294" s="640"/>
      <c r="I294" s="641"/>
      <c r="J294" s="640"/>
      <c r="K294" s="101">
        <v>29597.18</v>
      </c>
      <c r="L294" s="101">
        <v>29664.23</v>
      </c>
      <c r="M294" s="102">
        <v>30579.97</v>
      </c>
      <c r="N294" s="102">
        <v>0</v>
      </c>
      <c r="O294" s="102">
        <v>30579.97</v>
      </c>
      <c r="P294" s="102">
        <v>30579.97</v>
      </c>
      <c r="Q294" s="102">
        <v>30579.97</v>
      </c>
      <c r="R294" s="102">
        <v>41418.06</v>
      </c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>
        <v>11947.78</v>
      </c>
      <c r="BE294" s="102"/>
      <c r="BF294" s="102"/>
      <c r="BG294" s="102"/>
      <c r="BH294" s="102"/>
      <c r="BI294" s="102"/>
      <c r="BJ294" s="102"/>
      <c r="BK294" s="102"/>
      <c r="BL294" s="102">
        <v>12583.38</v>
      </c>
      <c r="BM294" s="102">
        <v>16886.900000000001</v>
      </c>
      <c r="BN294" s="101"/>
      <c r="BO294" s="101"/>
    </row>
    <row r="295" spans="1:68" s="77" customFormat="1" ht="14.1" customHeight="1" x14ac:dyDescent="0.2">
      <c r="A295" s="96"/>
      <c r="B295" s="100">
        <v>122</v>
      </c>
      <c r="C295" s="536" t="s">
        <v>367</v>
      </c>
      <c r="D295" s="538" t="s">
        <v>368</v>
      </c>
      <c r="E295" s="538"/>
      <c r="F295" s="538"/>
      <c r="G295" s="538"/>
      <c r="H295" s="640" t="s">
        <v>968</v>
      </c>
      <c r="I295" s="641" t="s">
        <v>372</v>
      </c>
      <c r="J295" s="640">
        <v>21.425799999999999</v>
      </c>
      <c r="K295" s="101"/>
      <c r="L295" s="101">
        <v>58.920000000000073</v>
      </c>
      <c r="M295" s="101">
        <v>9118.76</v>
      </c>
      <c r="N295" s="101">
        <v>0</v>
      </c>
      <c r="O295" s="101">
        <v>9118.76</v>
      </c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13">
        <v>6.42774</v>
      </c>
      <c r="BE295" s="101"/>
      <c r="BF295" s="101"/>
      <c r="BG295" s="101"/>
      <c r="BH295" s="101"/>
      <c r="BI295" s="101"/>
      <c r="BJ295" s="101"/>
      <c r="BK295" s="101"/>
      <c r="BL295" s="113">
        <v>6.42774</v>
      </c>
      <c r="BM295" s="113">
        <v>8.5703200000000006</v>
      </c>
      <c r="BN295" s="101"/>
      <c r="BO295" s="101"/>
    </row>
    <row r="296" spans="1:68" s="77" customFormat="1" ht="14.1" customHeight="1" x14ac:dyDescent="0.2">
      <c r="A296" s="96"/>
      <c r="B296" s="96"/>
      <c r="C296" s="536"/>
      <c r="D296" s="538"/>
      <c r="E296" s="538"/>
      <c r="F296" s="538"/>
      <c r="G296" s="538"/>
      <c r="H296" s="640"/>
      <c r="I296" s="641"/>
      <c r="J296" s="640"/>
      <c r="K296" s="101">
        <v>9118.76</v>
      </c>
      <c r="L296" s="101">
        <v>9177.68</v>
      </c>
      <c r="M296" s="102">
        <v>9421.5499999999993</v>
      </c>
      <c r="N296" s="102">
        <v>0</v>
      </c>
      <c r="O296" s="102">
        <v>9421.5499999999993</v>
      </c>
      <c r="P296" s="102">
        <v>9421.5499999999993</v>
      </c>
      <c r="Q296" s="102">
        <v>9421.5499999999993</v>
      </c>
      <c r="R296" s="102">
        <v>12760.720000000001</v>
      </c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>
        <v>3681.05</v>
      </c>
      <c r="BE296" s="102"/>
      <c r="BF296" s="102"/>
      <c r="BG296" s="102"/>
      <c r="BH296" s="102"/>
      <c r="BI296" s="102"/>
      <c r="BJ296" s="102"/>
      <c r="BK296" s="102"/>
      <c r="BL296" s="102">
        <v>3876.88</v>
      </c>
      <c r="BM296" s="102">
        <v>5202.79</v>
      </c>
      <c r="BN296" s="101"/>
      <c r="BO296" s="101"/>
    </row>
    <row r="297" spans="1:68" s="77" customFormat="1" ht="14.1" customHeight="1" x14ac:dyDescent="0.2">
      <c r="A297" s="96"/>
      <c r="B297" s="100">
        <v>123</v>
      </c>
      <c r="C297" s="536" t="s">
        <v>367</v>
      </c>
      <c r="D297" s="538" t="s">
        <v>368</v>
      </c>
      <c r="E297" s="538"/>
      <c r="F297" s="538"/>
      <c r="G297" s="538"/>
      <c r="H297" s="640" t="s">
        <v>969</v>
      </c>
      <c r="I297" s="641" t="s">
        <v>82</v>
      </c>
      <c r="J297" s="640">
        <v>397.25400000000002</v>
      </c>
      <c r="K297" s="101"/>
      <c r="L297" s="101">
        <v>202.7300000000032</v>
      </c>
      <c r="M297" s="101">
        <v>43874.6</v>
      </c>
      <c r="N297" s="101">
        <v>0</v>
      </c>
      <c r="O297" s="101">
        <v>43874.6</v>
      </c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13">
        <v>119.17619999999999</v>
      </c>
      <c r="BE297" s="101"/>
      <c r="BF297" s="101"/>
      <c r="BG297" s="101"/>
      <c r="BH297" s="101"/>
      <c r="BI297" s="101"/>
      <c r="BJ297" s="101"/>
      <c r="BK297" s="101"/>
      <c r="BL297" s="113">
        <v>119.17619999999999</v>
      </c>
      <c r="BM297" s="113">
        <v>158.9016</v>
      </c>
      <c r="BN297" s="101"/>
      <c r="BO297" s="101"/>
    </row>
    <row r="298" spans="1:68" s="77" customFormat="1" ht="14.1" customHeight="1" x14ac:dyDescent="0.2">
      <c r="A298" s="96"/>
      <c r="B298" s="96"/>
      <c r="C298" s="536"/>
      <c r="D298" s="538"/>
      <c r="E298" s="538"/>
      <c r="F298" s="538"/>
      <c r="G298" s="538"/>
      <c r="H298" s="640"/>
      <c r="I298" s="641"/>
      <c r="J298" s="640"/>
      <c r="K298" s="101">
        <v>43874.6</v>
      </c>
      <c r="L298" s="101">
        <v>44077.33</v>
      </c>
      <c r="M298" s="102">
        <v>45331.48</v>
      </c>
      <c r="N298" s="102">
        <v>0</v>
      </c>
      <c r="O298" s="102">
        <v>45331.48</v>
      </c>
      <c r="P298" s="102">
        <v>45331.48</v>
      </c>
      <c r="Q298" s="102">
        <v>45331.48</v>
      </c>
      <c r="R298" s="102">
        <v>61397.770000000004</v>
      </c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>
        <v>17711.28</v>
      </c>
      <c r="BE298" s="102"/>
      <c r="BF298" s="102"/>
      <c r="BG298" s="102"/>
      <c r="BH298" s="102"/>
      <c r="BI298" s="102"/>
      <c r="BJ298" s="102"/>
      <c r="BK298" s="102"/>
      <c r="BL298" s="102">
        <v>18653.490000000002</v>
      </c>
      <c r="BM298" s="102">
        <v>25033</v>
      </c>
      <c r="BN298" s="101"/>
      <c r="BO298" s="101"/>
    </row>
    <row r="299" spans="1:68" s="77" customFormat="1" ht="14.1" customHeight="1" x14ac:dyDescent="0.2">
      <c r="A299" s="96"/>
      <c r="B299" s="100">
        <v>124</v>
      </c>
      <c r="C299" s="536" t="s">
        <v>367</v>
      </c>
      <c r="D299" s="538" t="s">
        <v>368</v>
      </c>
      <c r="E299" s="538"/>
      <c r="F299" s="538"/>
      <c r="G299" s="538"/>
      <c r="H299" s="640" t="s">
        <v>970</v>
      </c>
      <c r="I299" s="641" t="s">
        <v>74</v>
      </c>
      <c r="J299" s="640">
        <v>389.56</v>
      </c>
      <c r="K299" s="101"/>
      <c r="L299" s="101">
        <v>26.149999999999636</v>
      </c>
      <c r="M299" s="101">
        <v>6029.8</v>
      </c>
      <c r="N299" s="101">
        <v>0</v>
      </c>
      <c r="O299" s="101">
        <v>6029.8</v>
      </c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13">
        <v>116.86799999999999</v>
      </c>
      <c r="BE299" s="101"/>
      <c r="BF299" s="101"/>
      <c r="BG299" s="101"/>
      <c r="BH299" s="101"/>
      <c r="BI299" s="101"/>
      <c r="BJ299" s="101"/>
      <c r="BK299" s="101"/>
      <c r="BL299" s="113">
        <v>116.86799999999999</v>
      </c>
      <c r="BM299" s="113">
        <v>155.82400000000001</v>
      </c>
      <c r="BN299" s="101"/>
      <c r="BO299" s="101"/>
    </row>
    <row r="300" spans="1:68" s="77" customFormat="1" ht="14.1" customHeight="1" x14ac:dyDescent="0.2">
      <c r="A300" s="96"/>
      <c r="B300" s="96"/>
      <c r="C300" s="536"/>
      <c r="D300" s="538"/>
      <c r="E300" s="538"/>
      <c r="F300" s="538"/>
      <c r="G300" s="538"/>
      <c r="H300" s="640"/>
      <c r="I300" s="641"/>
      <c r="J300" s="640"/>
      <c r="K300" s="101">
        <v>6029.8</v>
      </c>
      <c r="L300" s="101">
        <v>6055.95</v>
      </c>
      <c r="M300" s="102">
        <v>6230.02</v>
      </c>
      <c r="N300" s="102">
        <v>0</v>
      </c>
      <c r="O300" s="102">
        <v>6230.02</v>
      </c>
      <c r="P300" s="102">
        <v>6230.02</v>
      </c>
      <c r="Q300" s="102">
        <v>6230.02</v>
      </c>
      <c r="R300" s="102">
        <v>8438.0499999999993</v>
      </c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>
        <v>2434.11</v>
      </c>
      <c r="BE300" s="102"/>
      <c r="BF300" s="102"/>
      <c r="BG300" s="102"/>
      <c r="BH300" s="102"/>
      <c r="BI300" s="102"/>
      <c r="BJ300" s="102"/>
      <c r="BK300" s="102"/>
      <c r="BL300" s="102">
        <v>2563.6</v>
      </c>
      <c r="BM300" s="102">
        <v>3440.34</v>
      </c>
      <c r="BN300" s="101"/>
      <c r="BO300" s="101"/>
    </row>
    <row r="301" spans="1:68" ht="27.95" customHeight="1" x14ac:dyDescent="0.2">
      <c r="A301" s="87"/>
      <c r="B301" s="87"/>
      <c r="C301" s="88" t="s">
        <v>376</v>
      </c>
      <c r="D301" s="557" t="s">
        <v>377</v>
      </c>
      <c r="E301" s="557"/>
      <c r="F301" s="557"/>
      <c r="G301" s="557"/>
      <c r="H301" s="89"/>
      <c r="I301" s="89"/>
      <c r="J301" s="89"/>
      <c r="K301" s="90">
        <v>88308.430000000008</v>
      </c>
      <c r="L301" s="90">
        <v>88378.86</v>
      </c>
      <c r="M301" s="90">
        <v>91240.76999999999</v>
      </c>
      <c r="N301" s="90">
        <v>0</v>
      </c>
      <c r="O301" s="90">
        <v>91240.76999999999</v>
      </c>
      <c r="P301" s="90">
        <v>91240.76999999999</v>
      </c>
      <c r="Q301" s="90">
        <v>91240.76999999999</v>
      </c>
      <c r="R301" s="90">
        <v>126784.06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0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0</v>
      </c>
      <c r="AV301" s="90">
        <v>0</v>
      </c>
      <c r="AW301" s="90">
        <v>0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90">
        <v>0</v>
      </c>
      <c r="BF301" s="90">
        <v>0</v>
      </c>
      <c r="BG301" s="90">
        <v>0</v>
      </c>
      <c r="BH301" s="90">
        <v>0</v>
      </c>
      <c r="BI301" s="90">
        <v>0</v>
      </c>
      <c r="BJ301" s="90">
        <v>0</v>
      </c>
      <c r="BK301" s="90">
        <v>0</v>
      </c>
      <c r="BL301" s="90">
        <v>0</v>
      </c>
      <c r="BM301" s="90">
        <v>62981.33</v>
      </c>
      <c r="BN301" s="90">
        <v>0</v>
      </c>
      <c r="BO301" s="90">
        <v>63802.73</v>
      </c>
      <c r="BP301" s="78">
        <v>0</v>
      </c>
    </row>
    <row r="302" spans="1:68" s="77" customFormat="1" ht="14.1" customHeight="1" x14ac:dyDescent="0.2">
      <c r="A302" s="91"/>
      <c r="B302" s="92">
        <v>125</v>
      </c>
      <c r="C302" s="540" t="s">
        <v>378</v>
      </c>
      <c r="D302" s="541" t="s">
        <v>379</v>
      </c>
      <c r="E302" s="541"/>
      <c r="F302" s="541"/>
      <c r="G302" s="541"/>
      <c r="H302" s="642" t="s">
        <v>972</v>
      </c>
      <c r="I302" s="646" t="s">
        <v>102</v>
      </c>
      <c r="J302" s="642">
        <v>26.295300000000001</v>
      </c>
      <c r="K302" s="93"/>
      <c r="L302" s="93">
        <v>61</v>
      </c>
      <c r="M302" s="93">
        <v>87605.24</v>
      </c>
      <c r="N302" s="93">
        <v>0</v>
      </c>
      <c r="O302" s="93">
        <v>87605.24</v>
      </c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114">
        <v>13.147650000000001</v>
      </c>
      <c r="BN302" s="93"/>
      <c r="BO302" s="114">
        <v>13.147650000000001</v>
      </c>
    </row>
    <row r="303" spans="1:68" s="77" customFormat="1" ht="14.1" customHeight="1" x14ac:dyDescent="0.2">
      <c r="A303" s="96"/>
      <c r="B303" s="96"/>
      <c r="C303" s="536"/>
      <c r="D303" s="538"/>
      <c r="E303" s="538"/>
      <c r="F303" s="538"/>
      <c r="G303" s="538"/>
      <c r="H303" s="640"/>
      <c r="I303" s="641"/>
      <c r="J303" s="640"/>
      <c r="K303" s="101">
        <v>87605.24</v>
      </c>
      <c r="L303" s="101">
        <v>87666.240000000005</v>
      </c>
      <c r="M303" s="102">
        <v>90514.23</v>
      </c>
      <c r="N303" s="102">
        <v>0</v>
      </c>
      <c r="O303" s="102">
        <v>90514.23</v>
      </c>
      <c r="P303" s="102">
        <v>90514.23</v>
      </c>
      <c r="Q303" s="102">
        <v>90514.23</v>
      </c>
      <c r="R303" s="102">
        <v>125774.5</v>
      </c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>
        <v>62479.82</v>
      </c>
      <c r="BN303" s="101"/>
      <c r="BO303" s="101">
        <v>63294.68</v>
      </c>
    </row>
    <row r="304" spans="1:68" s="77" customFormat="1" ht="14.1" customHeight="1" x14ac:dyDescent="0.2">
      <c r="A304" s="96"/>
      <c r="B304" s="100">
        <v>126</v>
      </c>
      <c r="C304" s="536" t="s">
        <v>352</v>
      </c>
      <c r="D304" s="536" t="s">
        <v>353</v>
      </c>
      <c r="E304" s="536"/>
      <c r="F304" s="536"/>
      <c r="G304" s="536"/>
      <c r="H304" s="640" t="s">
        <v>973</v>
      </c>
      <c r="I304" s="644" t="s">
        <v>381</v>
      </c>
      <c r="J304" s="640">
        <v>0.97389999999999999</v>
      </c>
      <c r="K304" s="101"/>
      <c r="L304" s="101">
        <v>9.42999999999995</v>
      </c>
      <c r="M304" s="101">
        <v>703.19</v>
      </c>
      <c r="N304" s="101">
        <v>0</v>
      </c>
      <c r="O304" s="101">
        <v>703.19</v>
      </c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13">
        <v>0.48694999999999999</v>
      </c>
      <c r="BN304" s="101"/>
      <c r="BO304" s="113">
        <v>0.48694999999999999</v>
      </c>
    </row>
    <row r="305" spans="1:68" s="77" customFormat="1" ht="14.1" customHeight="1" x14ac:dyDescent="0.2">
      <c r="A305" s="96"/>
      <c r="B305" s="96"/>
      <c r="C305" s="536"/>
      <c r="D305" s="536"/>
      <c r="E305" s="536"/>
      <c r="F305" s="536"/>
      <c r="G305" s="536"/>
      <c r="H305" s="640"/>
      <c r="I305" s="644"/>
      <c r="J305" s="640"/>
      <c r="K305" s="101">
        <v>703.19</v>
      </c>
      <c r="L305" s="101">
        <v>712.62</v>
      </c>
      <c r="M305" s="102">
        <v>726.54</v>
      </c>
      <c r="N305" s="102">
        <v>0</v>
      </c>
      <c r="O305" s="102">
        <v>726.54</v>
      </c>
      <c r="P305" s="102">
        <v>726.54</v>
      </c>
      <c r="Q305" s="102">
        <v>726.54</v>
      </c>
      <c r="R305" s="102">
        <v>1009.56</v>
      </c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>
        <v>501.51</v>
      </c>
      <c r="BN305" s="101"/>
      <c r="BO305" s="101">
        <v>508.05</v>
      </c>
    </row>
    <row r="306" spans="1:68" ht="27.95" customHeight="1" x14ac:dyDescent="0.2">
      <c r="A306" s="87"/>
      <c r="B306" s="87"/>
      <c r="C306" s="88" t="s">
        <v>382</v>
      </c>
      <c r="D306" s="557" t="s">
        <v>383</v>
      </c>
      <c r="E306" s="557"/>
      <c r="F306" s="557"/>
      <c r="G306" s="557"/>
      <c r="H306" s="89"/>
      <c r="I306" s="89"/>
      <c r="J306" s="89"/>
      <c r="K306" s="90">
        <v>3614290.28</v>
      </c>
      <c r="L306" s="90">
        <v>3615726.4</v>
      </c>
      <c r="M306" s="90">
        <v>3734305.14</v>
      </c>
      <c r="N306" s="90">
        <v>0</v>
      </c>
      <c r="O306" s="90">
        <v>3734305.14</v>
      </c>
      <c r="P306" s="90">
        <v>3734305.14</v>
      </c>
      <c r="Q306" s="90">
        <v>3735383.87</v>
      </c>
      <c r="R306" s="90">
        <v>4139973.74</v>
      </c>
      <c r="S306" s="90">
        <v>0</v>
      </c>
      <c r="T306" s="90">
        <v>0</v>
      </c>
      <c r="U306" s="90">
        <v>0</v>
      </c>
      <c r="V306" s="90">
        <v>115772.15</v>
      </c>
      <c r="W306" s="90">
        <v>155659.57</v>
      </c>
      <c r="X306" s="90">
        <v>705581.43</v>
      </c>
      <c r="Y306" s="90">
        <v>592276.81000000006</v>
      </c>
      <c r="Z306" s="90">
        <v>676093.43999999994</v>
      </c>
      <c r="AA306" s="90">
        <v>480573.54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128220.31</v>
      </c>
      <c r="AK306" s="90">
        <v>172071.66</v>
      </c>
      <c r="AL306" s="90">
        <v>129882.27</v>
      </c>
      <c r="AM306" s="90">
        <v>0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0</v>
      </c>
      <c r="AT306" s="90">
        <v>0</v>
      </c>
      <c r="AU306" s="90">
        <v>0</v>
      </c>
      <c r="AV306" s="90">
        <v>184782.54</v>
      </c>
      <c r="AW306" s="90">
        <v>185983.63</v>
      </c>
      <c r="AX306" s="90">
        <v>187177.65</v>
      </c>
      <c r="AY306" s="90">
        <v>188334.44</v>
      </c>
      <c r="AZ306" s="90">
        <v>142168.95000000001</v>
      </c>
      <c r="BA306" s="90">
        <v>95395.35</v>
      </c>
      <c r="BB306" s="90">
        <v>0</v>
      </c>
      <c r="BC306" s="90">
        <v>0</v>
      </c>
      <c r="BD306" s="90">
        <v>0</v>
      </c>
      <c r="BE306" s="90">
        <v>0</v>
      </c>
      <c r="BF306" s="90">
        <v>0</v>
      </c>
      <c r="BG306" s="90">
        <v>0</v>
      </c>
      <c r="BH306" s="90">
        <v>0</v>
      </c>
      <c r="BI306" s="90">
        <v>0</v>
      </c>
      <c r="BJ306" s="90">
        <v>0</v>
      </c>
      <c r="BK306" s="90">
        <v>0</v>
      </c>
      <c r="BL306" s="90">
        <v>0</v>
      </c>
      <c r="BM306" s="90">
        <v>0</v>
      </c>
      <c r="BN306" s="90">
        <v>0</v>
      </c>
      <c r="BO306" s="90">
        <v>0</v>
      </c>
      <c r="BP306" s="78">
        <v>0</v>
      </c>
    </row>
    <row r="307" spans="1:68" s="77" customFormat="1" ht="14.1" customHeight="1" x14ac:dyDescent="0.2">
      <c r="A307" s="91"/>
      <c r="B307" s="92">
        <v>127</v>
      </c>
      <c r="C307" s="540" t="s">
        <v>384</v>
      </c>
      <c r="D307" s="541" t="s">
        <v>385</v>
      </c>
      <c r="E307" s="541"/>
      <c r="F307" s="541"/>
      <c r="G307" s="541"/>
      <c r="H307" s="642" t="s">
        <v>975</v>
      </c>
      <c r="I307" s="646" t="s">
        <v>156</v>
      </c>
      <c r="J307" s="642">
        <v>79359.22</v>
      </c>
      <c r="K307" s="93"/>
      <c r="L307" s="93">
        <v>1436.1200000001118</v>
      </c>
      <c r="M307" s="93">
        <v>3614290.28</v>
      </c>
      <c r="N307" s="93">
        <v>0</v>
      </c>
      <c r="O307" s="93">
        <v>3614290.28</v>
      </c>
      <c r="P307" s="93"/>
      <c r="Q307" s="93">
        <v>1078.73</v>
      </c>
      <c r="R307" s="93"/>
      <c r="S307" s="93"/>
      <c r="T307" s="93"/>
      <c r="U307" s="93"/>
      <c r="V307" s="114">
        <v>2380.7766000000001</v>
      </c>
      <c r="W307" s="114">
        <v>3174.3688000000002</v>
      </c>
      <c r="X307" s="114">
        <v>14284.659600000001</v>
      </c>
      <c r="Y307" s="114">
        <v>11903.883</v>
      </c>
      <c r="Z307" s="114">
        <v>13491.0674</v>
      </c>
      <c r="AA307" s="114">
        <v>9523.1064000000006</v>
      </c>
      <c r="AB307" s="93"/>
      <c r="AC307" s="93"/>
      <c r="AD307" s="93"/>
      <c r="AE307" s="93"/>
      <c r="AF307" s="93"/>
      <c r="AG307" s="93"/>
      <c r="AH307" s="93"/>
      <c r="AI307" s="93"/>
      <c r="AJ307" s="114">
        <v>2380.7766000000001</v>
      </c>
      <c r="AK307" s="114">
        <v>3174.3688000000002</v>
      </c>
      <c r="AL307" s="114">
        <v>2380.7766000000001</v>
      </c>
      <c r="AM307" s="93"/>
      <c r="AN307" s="93"/>
      <c r="AO307" s="93"/>
      <c r="AP307" s="93"/>
      <c r="AQ307" s="93"/>
      <c r="AR307" s="93"/>
      <c r="AS307" s="93"/>
      <c r="AT307" s="93"/>
      <c r="AU307" s="93"/>
      <c r="AV307" s="114">
        <v>3174.3688000000002</v>
      </c>
      <c r="AW307" s="114">
        <v>3174.3688000000002</v>
      </c>
      <c r="AX307" s="114">
        <v>3174.3688000000002</v>
      </c>
      <c r="AY307" s="114">
        <v>3174.3688000000002</v>
      </c>
      <c r="AZ307" s="114">
        <v>2380.7766000000001</v>
      </c>
      <c r="BA307" s="114">
        <v>1587.1844000000001</v>
      </c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</row>
    <row r="308" spans="1:68" s="77" customFormat="1" ht="14.1" customHeight="1" x14ac:dyDescent="0.2">
      <c r="A308" s="96"/>
      <c r="B308" s="96"/>
      <c r="C308" s="536"/>
      <c r="D308" s="538"/>
      <c r="E308" s="538"/>
      <c r="F308" s="538"/>
      <c r="G308" s="538"/>
      <c r="H308" s="640"/>
      <c r="I308" s="641"/>
      <c r="J308" s="640"/>
      <c r="K308" s="101">
        <v>3614290.28</v>
      </c>
      <c r="L308" s="101">
        <v>3615726.4</v>
      </c>
      <c r="M308" s="102">
        <v>3734305.14</v>
      </c>
      <c r="N308" s="102">
        <v>0</v>
      </c>
      <c r="O308" s="102">
        <v>3734305.14</v>
      </c>
      <c r="P308" s="102">
        <v>3734305.14</v>
      </c>
      <c r="Q308" s="102">
        <v>3735383.87</v>
      </c>
      <c r="R308" s="102">
        <v>4139973.74</v>
      </c>
      <c r="S308" s="102"/>
      <c r="T308" s="102"/>
      <c r="U308" s="102"/>
      <c r="V308" s="102">
        <v>115772.15</v>
      </c>
      <c r="W308" s="102">
        <v>155659.57</v>
      </c>
      <c r="X308" s="102">
        <v>705581.43</v>
      </c>
      <c r="Y308" s="102">
        <v>592276.81000000006</v>
      </c>
      <c r="Z308" s="102">
        <v>676093.43999999994</v>
      </c>
      <c r="AA308" s="102">
        <v>480573.54</v>
      </c>
      <c r="AB308" s="102"/>
      <c r="AC308" s="102"/>
      <c r="AD308" s="102"/>
      <c r="AE308" s="102"/>
      <c r="AF308" s="102"/>
      <c r="AG308" s="102"/>
      <c r="AH308" s="102"/>
      <c r="AI308" s="102"/>
      <c r="AJ308" s="102">
        <v>128220.31</v>
      </c>
      <c r="AK308" s="102">
        <v>172071.66</v>
      </c>
      <c r="AL308" s="102">
        <v>129882.27</v>
      </c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>
        <v>184782.54</v>
      </c>
      <c r="AW308" s="102">
        <v>185983.63</v>
      </c>
      <c r="AX308" s="102">
        <v>187177.65</v>
      </c>
      <c r="AY308" s="102">
        <v>188334.44</v>
      </c>
      <c r="AZ308" s="102">
        <v>142168.95000000001</v>
      </c>
      <c r="BA308" s="102">
        <v>95395.35</v>
      </c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1"/>
      <c r="BO308" s="101"/>
    </row>
    <row r="309" spans="1:68" ht="27.95" customHeight="1" x14ac:dyDescent="0.2">
      <c r="A309" s="87"/>
      <c r="B309" s="87"/>
      <c r="C309" s="88" t="s">
        <v>387</v>
      </c>
      <c r="D309" s="557" t="s">
        <v>388</v>
      </c>
      <c r="E309" s="557"/>
      <c r="F309" s="557"/>
      <c r="G309" s="557"/>
      <c r="H309" s="89"/>
      <c r="I309" s="89"/>
      <c r="J309" s="89"/>
      <c r="K309" s="90">
        <v>278177.26</v>
      </c>
      <c r="L309" s="90">
        <v>279411.87</v>
      </c>
      <c r="M309" s="90">
        <v>287414.31000000006</v>
      </c>
      <c r="N309" s="90">
        <v>0</v>
      </c>
      <c r="O309" s="90">
        <v>287414.31000000006</v>
      </c>
      <c r="P309" s="90">
        <v>287414.31000000006</v>
      </c>
      <c r="Q309" s="90">
        <v>287414.31000000006</v>
      </c>
      <c r="R309" s="90">
        <v>396790.47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0</v>
      </c>
      <c r="AN309" s="90">
        <v>0</v>
      </c>
      <c r="AO309" s="90">
        <v>0</v>
      </c>
      <c r="AP309" s="90">
        <v>0</v>
      </c>
      <c r="AQ309" s="90">
        <v>0</v>
      </c>
      <c r="AR309" s="90">
        <v>0</v>
      </c>
      <c r="AS309" s="90">
        <v>0</v>
      </c>
      <c r="AT309" s="90">
        <v>0</v>
      </c>
      <c r="AU309" s="90">
        <v>0</v>
      </c>
      <c r="AV309" s="90">
        <v>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90">
        <v>0</v>
      </c>
      <c r="BF309" s="90">
        <v>0</v>
      </c>
      <c r="BG309" s="90">
        <v>0</v>
      </c>
      <c r="BH309" s="90">
        <v>0</v>
      </c>
      <c r="BI309" s="90">
        <v>0</v>
      </c>
      <c r="BJ309" s="90">
        <v>0</v>
      </c>
      <c r="BK309" s="90">
        <v>0</v>
      </c>
      <c r="BL309" s="90">
        <v>0</v>
      </c>
      <c r="BM309" s="90">
        <v>396790.47</v>
      </c>
      <c r="BN309" s="90">
        <v>0</v>
      </c>
      <c r="BO309" s="90">
        <v>0</v>
      </c>
      <c r="BP309" s="78">
        <v>0</v>
      </c>
    </row>
    <row r="310" spans="1:68" s="77" customFormat="1" ht="14.1" customHeight="1" x14ac:dyDescent="0.2">
      <c r="A310" s="91"/>
      <c r="B310" s="92">
        <v>128</v>
      </c>
      <c r="C310" s="540" t="s">
        <v>352</v>
      </c>
      <c r="D310" s="540" t="s">
        <v>353</v>
      </c>
      <c r="E310" s="540"/>
      <c r="F310" s="540"/>
      <c r="G310" s="540"/>
      <c r="H310" s="642" t="s">
        <v>977</v>
      </c>
      <c r="I310" s="646" t="s">
        <v>156</v>
      </c>
      <c r="J310" s="642">
        <v>302.49400000000003</v>
      </c>
      <c r="K310" s="93"/>
      <c r="L310" s="93">
        <v>1091.75</v>
      </c>
      <c r="M310" s="93">
        <v>255659.26</v>
      </c>
      <c r="N310" s="93">
        <v>0</v>
      </c>
      <c r="O310" s="93">
        <v>255659.26</v>
      </c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114">
        <v>302.49400000000003</v>
      </c>
      <c r="BN310" s="93"/>
      <c r="BO310" s="93"/>
    </row>
    <row r="311" spans="1:68" s="77" customFormat="1" ht="14.1" customHeight="1" x14ac:dyDescent="0.2">
      <c r="A311" s="96"/>
      <c r="B311" s="96"/>
      <c r="C311" s="536"/>
      <c r="D311" s="536"/>
      <c r="E311" s="536"/>
      <c r="F311" s="536"/>
      <c r="G311" s="536"/>
      <c r="H311" s="640"/>
      <c r="I311" s="641"/>
      <c r="J311" s="640"/>
      <c r="K311" s="101">
        <v>255659.26</v>
      </c>
      <c r="L311" s="101">
        <v>256751.01</v>
      </c>
      <c r="M311" s="102">
        <v>264148.59000000003</v>
      </c>
      <c r="N311" s="102">
        <v>0</v>
      </c>
      <c r="O311" s="102">
        <v>264148.59000000003</v>
      </c>
      <c r="P311" s="102">
        <v>264148.59000000003</v>
      </c>
      <c r="Q311" s="102">
        <v>264148.59000000003</v>
      </c>
      <c r="R311" s="102">
        <v>364670.93</v>
      </c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>
        <v>364670.93</v>
      </c>
      <c r="BN311" s="101"/>
      <c r="BO311" s="101"/>
    </row>
    <row r="312" spans="1:68" s="77" customFormat="1" ht="14.1" customHeight="1" x14ac:dyDescent="0.2">
      <c r="A312" s="96"/>
      <c r="B312" s="100">
        <v>129</v>
      </c>
      <c r="C312" s="536" t="s">
        <v>352</v>
      </c>
      <c r="D312" s="536" t="s">
        <v>353</v>
      </c>
      <c r="E312" s="536"/>
      <c r="F312" s="536"/>
      <c r="G312" s="536"/>
      <c r="H312" s="640" t="s">
        <v>978</v>
      </c>
      <c r="I312" s="641" t="s">
        <v>156</v>
      </c>
      <c r="J312" s="640">
        <v>906.8</v>
      </c>
      <c r="K312" s="101"/>
      <c r="L312" s="101">
        <v>142.86000000000058</v>
      </c>
      <c r="M312" s="101">
        <v>22518</v>
      </c>
      <c r="N312" s="101">
        <v>0</v>
      </c>
      <c r="O312" s="101">
        <v>22518</v>
      </c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13">
        <v>906.8</v>
      </c>
      <c r="BN312" s="101"/>
      <c r="BO312" s="101"/>
    </row>
    <row r="313" spans="1:68" s="77" customFormat="1" ht="14.1" customHeight="1" x14ac:dyDescent="0.2">
      <c r="A313" s="96"/>
      <c r="B313" s="96"/>
      <c r="C313" s="536"/>
      <c r="D313" s="536"/>
      <c r="E313" s="536"/>
      <c r="F313" s="536"/>
      <c r="G313" s="536"/>
      <c r="H313" s="640"/>
      <c r="I313" s="641"/>
      <c r="J313" s="640"/>
      <c r="K313" s="101">
        <v>22518</v>
      </c>
      <c r="L313" s="101">
        <v>22660.86</v>
      </c>
      <c r="M313" s="102">
        <v>23265.72</v>
      </c>
      <c r="N313" s="102">
        <v>0</v>
      </c>
      <c r="O313" s="102">
        <v>23265.72</v>
      </c>
      <c r="P313" s="102">
        <v>23265.72</v>
      </c>
      <c r="Q313" s="102">
        <v>23265.72</v>
      </c>
      <c r="R313" s="102">
        <v>32119.54</v>
      </c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>
        <v>32119.54</v>
      </c>
      <c r="BN313" s="101"/>
      <c r="BO313" s="101"/>
    </row>
    <row r="314" spans="1:68" ht="27.95" customHeight="1" x14ac:dyDescent="0.2">
      <c r="A314" s="87"/>
      <c r="B314" s="87"/>
      <c r="C314" s="88" t="s">
        <v>391</v>
      </c>
      <c r="D314" s="557" t="s">
        <v>392</v>
      </c>
      <c r="E314" s="557"/>
      <c r="F314" s="557"/>
      <c r="G314" s="557"/>
      <c r="H314" s="89"/>
      <c r="I314" s="89"/>
      <c r="J314" s="89"/>
      <c r="K314" s="90">
        <v>349742.60000000003</v>
      </c>
      <c r="L314" s="90">
        <v>350516.7</v>
      </c>
      <c r="M314" s="90">
        <v>361356.02999999997</v>
      </c>
      <c r="N314" s="90">
        <v>0</v>
      </c>
      <c r="O314" s="90">
        <v>361356.02999999997</v>
      </c>
      <c r="P314" s="90">
        <v>361356.02999999997</v>
      </c>
      <c r="Q314" s="90">
        <v>361535.99000000005</v>
      </c>
      <c r="R314" s="90">
        <v>458557.59999999992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0</v>
      </c>
      <c r="AN314" s="90">
        <v>0</v>
      </c>
      <c r="AO314" s="90">
        <v>0</v>
      </c>
      <c r="AP314" s="90">
        <v>64470.720000000001</v>
      </c>
      <c r="AQ314" s="90">
        <v>64889.77</v>
      </c>
      <c r="AR314" s="90">
        <v>65311.56</v>
      </c>
      <c r="AS314" s="90">
        <v>0</v>
      </c>
      <c r="AT314" s="90">
        <v>0</v>
      </c>
      <c r="AU314" s="90">
        <v>0</v>
      </c>
      <c r="AV314" s="90">
        <v>0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70591.98</v>
      </c>
      <c r="BE314" s="90">
        <v>0</v>
      </c>
      <c r="BF314" s="90">
        <v>71591.8</v>
      </c>
      <c r="BG314" s="90">
        <v>72136.810000000027</v>
      </c>
      <c r="BH314" s="90">
        <v>0</v>
      </c>
      <c r="BI314" s="90">
        <v>0</v>
      </c>
      <c r="BJ314" s="90">
        <v>0</v>
      </c>
      <c r="BK314" s="90">
        <v>0</v>
      </c>
      <c r="BL314" s="90">
        <v>49564.960000000006</v>
      </c>
      <c r="BM314" s="90">
        <v>0</v>
      </c>
      <c r="BN314" s="90">
        <v>0</v>
      </c>
      <c r="BO314" s="90">
        <v>0</v>
      </c>
      <c r="BP314" s="78">
        <v>0</v>
      </c>
    </row>
    <row r="315" spans="1:68" s="77" customFormat="1" ht="14.1" customHeight="1" x14ac:dyDescent="0.2">
      <c r="A315" s="91"/>
      <c r="B315" s="92">
        <v>130</v>
      </c>
      <c r="C315" s="540" t="s">
        <v>384</v>
      </c>
      <c r="D315" s="541" t="s">
        <v>393</v>
      </c>
      <c r="E315" s="541"/>
      <c r="F315" s="541"/>
      <c r="G315" s="541"/>
      <c r="H315" s="642" t="s">
        <v>910</v>
      </c>
      <c r="I315" s="646" t="s">
        <v>156</v>
      </c>
      <c r="J315" s="642">
        <v>495.62</v>
      </c>
      <c r="K315" s="93"/>
      <c r="L315" s="93">
        <v>129.42000000000189</v>
      </c>
      <c r="M315" s="93">
        <v>19141.46</v>
      </c>
      <c r="N315" s="93">
        <v>0</v>
      </c>
      <c r="O315" s="93">
        <v>19141.46</v>
      </c>
      <c r="P315" s="93"/>
      <c r="Q315" s="93">
        <v>30.09</v>
      </c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114">
        <v>74.343000000000004</v>
      </c>
      <c r="AQ315" s="114">
        <v>74.343000000000004</v>
      </c>
      <c r="AR315" s="114">
        <v>74.343000000000004</v>
      </c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114">
        <v>74.343000000000004</v>
      </c>
      <c r="BE315" s="93"/>
      <c r="BF315" s="114">
        <v>74.343000000000004</v>
      </c>
      <c r="BG315" s="114">
        <v>74.343000000000004</v>
      </c>
      <c r="BH315" s="93"/>
      <c r="BI315" s="93"/>
      <c r="BJ315" s="93"/>
      <c r="BK315" s="93"/>
      <c r="BL315" s="114">
        <v>49.561999999999998</v>
      </c>
      <c r="BM315" s="93"/>
      <c r="BN315" s="93"/>
      <c r="BO315" s="93"/>
    </row>
    <row r="316" spans="1:68" s="77" customFormat="1" ht="14.1" customHeight="1" x14ac:dyDescent="0.2">
      <c r="A316" s="96"/>
      <c r="B316" s="96"/>
      <c r="C316" s="536"/>
      <c r="D316" s="538"/>
      <c r="E316" s="538"/>
      <c r="F316" s="538"/>
      <c r="G316" s="538"/>
      <c r="H316" s="640"/>
      <c r="I316" s="641"/>
      <c r="J316" s="640"/>
      <c r="K316" s="101">
        <v>19141.46</v>
      </c>
      <c r="L316" s="101">
        <v>19270.88</v>
      </c>
      <c r="M316" s="102">
        <v>19777.060000000001</v>
      </c>
      <c r="N316" s="102">
        <v>0</v>
      </c>
      <c r="O316" s="102">
        <v>19777.060000000001</v>
      </c>
      <c r="P316" s="102">
        <v>19777.060000000001</v>
      </c>
      <c r="Q316" s="102">
        <v>19807.150000000001</v>
      </c>
      <c r="R316" s="102">
        <v>25123.739999999998</v>
      </c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>
        <v>3528.49</v>
      </c>
      <c r="AQ316" s="102">
        <v>3551.43</v>
      </c>
      <c r="AR316" s="102">
        <v>3574.51</v>
      </c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>
        <v>3863.51</v>
      </c>
      <c r="BE316" s="102"/>
      <c r="BF316" s="102">
        <v>3927.13</v>
      </c>
      <c r="BG316" s="102">
        <v>3965.98</v>
      </c>
      <c r="BH316" s="102"/>
      <c r="BI316" s="102"/>
      <c r="BJ316" s="102"/>
      <c r="BK316" s="102"/>
      <c r="BL316" s="102">
        <v>2712.69</v>
      </c>
      <c r="BM316" s="102"/>
      <c r="BN316" s="101"/>
      <c r="BO316" s="101"/>
    </row>
    <row r="317" spans="1:68" s="77" customFormat="1" ht="14.1" customHeight="1" x14ac:dyDescent="0.2">
      <c r="A317" s="96"/>
      <c r="B317" s="100">
        <v>131</v>
      </c>
      <c r="C317" s="536" t="s">
        <v>395</v>
      </c>
      <c r="D317" s="538" t="s">
        <v>396</v>
      </c>
      <c r="E317" s="538"/>
      <c r="F317" s="538"/>
      <c r="G317" s="538"/>
      <c r="H317" s="640" t="s">
        <v>980</v>
      </c>
      <c r="I317" s="641" t="s">
        <v>194</v>
      </c>
      <c r="J317" s="640">
        <v>3133.42</v>
      </c>
      <c r="K317" s="101"/>
      <c r="L317" s="101">
        <v>205.45999999999913</v>
      </c>
      <c r="M317" s="101">
        <v>61134.69</v>
      </c>
      <c r="N317" s="101">
        <v>0</v>
      </c>
      <c r="O317" s="101">
        <v>61134.69</v>
      </c>
      <c r="P317" s="101"/>
      <c r="Q317" s="101">
        <v>47.76</v>
      </c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13">
        <v>470.01299999999998</v>
      </c>
      <c r="AQ317" s="113">
        <v>470.01299999999998</v>
      </c>
      <c r="AR317" s="113">
        <v>470.01299999999998</v>
      </c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13">
        <v>470.01299999999998</v>
      </c>
      <c r="BE317" s="101"/>
      <c r="BF317" s="113">
        <v>470.01299999999998</v>
      </c>
      <c r="BG317" s="113">
        <v>470.01299999999998</v>
      </c>
      <c r="BH317" s="101"/>
      <c r="BI317" s="101"/>
      <c r="BJ317" s="101"/>
      <c r="BK317" s="101"/>
      <c r="BL317" s="113">
        <v>313.34199999999998</v>
      </c>
      <c r="BM317" s="101"/>
      <c r="BN317" s="101"/>
      <c r="BO317" s="101"/>
    </row>
    <row r="318" spans="1:68" s="77" customFormat="1" ht="14.1" customHeight="1" x14ac:dyDescent="0.2">
      <c r="A318" s="96"/>
      <c r="B318" s="96"/>
      <c r="C318" s="536"/>
      <c r="D318" s="538"/>
      <c r="E318" s="538"/>
      <c r="F318" s="538"/>
      <c r="G318" s="538"/>
      <c r="H318" s="640"/>
      <c r="I318" s="641"/>
      <c r="J318" s="640"/>
      <c r="K318" s="101">
        <v>61134.69</v>
      </c>
      <c r="L318" s="101">
        <v>61340.15</v>
      </c>
      <c r="M318" s="102">
        <v>63164.71</v>
      </c>
      <c r="N318" s="102">
        <v>0</v>
      </c>
      <c r="O318" s="102">
        <v>63164.71</v>
      </c>
      <c r="P318" s="102">
        <v>63164.71</v>
      </c>
      <c r="Q318" s="102">
        <v>63212.47</v>
      </c>
      <c r="R318" s="102">
        <v>80177.06</v>
      </c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>
        <v>11269.43</v>
      </c>
      <c r="AQ318" s="102">
        <v>11342.68</v>
      </c>
      <c r="AR318" s="102">
        <v>11416.41</v>
      </c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>
        <v>12339.42</v>
      </c>
      <c r="BE318" s="102"/>
      <c r="BF318" s="102">
        <v>12521.36</v>
      </c>
      <c r="BG318" s="102">
        <v>12623.89</v>
      </c>
      <c r="BH318" s="102"/>
      <c r="BI318" s="102"/>
      <c r="BJ318" s="102"/>
      <c r="BK318" s="102"/>
      <c r="BL318" s="102">
        <v>8663.8700000000008</v>
      </c>
      <c r="BM318" s="102"/>
      <c r="BN318" s="101"/>
      <c r="BO318" s="101"/>
    </row>
    <row r="319" spans="1:68" s="77" customFormat="1" ht="14.1" customHeight="1" x14ac:dyDescent="0.2">
      <c r="A319" s="96"/>
      <c r="B319" s="100">
        <v>132</v>
      </c>
      <c r="C319" s="536" t="s">
        <v>395</v>
      </c>
      <c r="D319" s="538" t="s">
        <v>398</v>
      </c>
      <c r="E319" s="538"/>
      <c r="F319" s="538"/>
      <c r="G319" s="538"/>
      <c r="H319" s="640" t="s">
        <v>981</v>
      </c>
      <c r="I319" s="647" t="s">
        <v>399</v>
      </c>
      <c r="J319" s="640">
        <v>100.3117</v>
      </c>
      <c r="K319" s="101"/>
      <c r="L319" s="101">
        <v>261.95999999999185</v>
      </c>
      <c r="M319" s="101">
        <v>230099.81</v>
      </c>
      <c r="N319" s="101">
        <v>0</v>
      </c>
      <c r="O319" s="101">
        <v>230099.81</v>
      </c>
      <c r="P319" s="101"/>
      <c r="Q319" s="101">
        <v>60.9</v>
      </c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13">
        <v>15.046754999999999</v>
      </c>
      <c r="AQ319" s="113">
        <v>15.046754999999999</v>
      </c>
      <c r="AR319" s="113">
        <v>15.046754999999999</v>
      </c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13">
        <v>15.046754999999999</v>
      </c>
      <c r="BE319" s="101"/>
      <c r="BF319" s="113">
        <v>15.046754999999999</v>
      </c>
      <c r="BG319" s="113">
        <v>15.046754999999999</v>
      </c>
      <c r="BH319" s="101"/>
      <c r="BI319" s="101"/>
      <c r="BJ319" s="101"/>
      <c r="BK319" s="101"/>
      <c r="BL319" s="113">
        <v>10.031169999999999</v>
      </c>
      <c r="BM319" s="101"/>
      <c r="BN319" s="101"/>
      <c r="BO319" s="101"/>
    </row>
    <row r="320" spans="1:68" s="77" customFormat="1" ht="14.1" customHeight="1" x14ac:dyDescent="0.2">
      <c r="A320" s="96"/>
      <c r="B320" s="96"/>
      <c r="C320" s="536"/>
      <c r="D320" s="538"/>
      <c r="E320" s="538"/>
      <c r="F320" s="538"/>
      <c r="G320" s="538"/>
      <c r="H320" s="640"/>
      <c r="I320" s="647"/>
      <c r="J320" s="640"/>
      <c r="K320" s="101">
        <v>230099.81</v>
      </c>
      <c r="L320" s="101">
        <v>230361.77</v>
      </c>
      <c r="M320" s="102">
        <v>237740.42</v>
      </c>
      <c r="N320" s="102">
        <v>0</v>
      </c>
      <c r="O320" s="102">
        <v>237740.42</v>
      </c>
      <c r="P320" s="102">
        <v>237740.42</v>
      </c>
      <c r="Q320" s="102">
        <v>237801.32</v>
      </c>
      <c r="R320" s="102">
        <v>301614.28999999998</v>
      </c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>
        <v>42416.05</v>
      </c>
      <c r="AQ320" s="102">
        <v>42691.75</v>
      </c>
      <c r="AR320" s="102">
        <v>42969.25</v>
      </c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>
        <v>46443.3</v>
      </c>
      <c r="BE320" s="102"/>
      <c r="BF320" s="102">
        <v>47075.81</v>
      </c>
      <c r="BG320" s="102">
        <v>47408.76</v>
      </c>
      <c r="BH320" s="102"/>
      <c r="BI320" s="102"/>
      <c r="BJ320" s="102"/>
      <c r="BK320" s="102"/>
      <c r="BL320" s="102">
        <v>32609.37</v>
      </c>
      <c r="BM320" s="102"/>
      <c r="BN320" s="101"/>
      <c r="BO320" s="101"/>
    </row>
    <row r="321" spans="1:68" s="77" customFormat="1" ht="14.1" customHeight="1" x14ac:dyDescent="0.2">
      <c r="A321" s="96"/>
      <c r="B321" s="100">
        <v>133</v>
      </c>
      <c r="C321" s="536" t="s">
        <v>395</v>
      </c>
      <c r="D321" s="538" t="s">
        <v>401</v>
      </c>
      <c r="E321" s="538"/>
      <c r="F321" s="538"/>
      <c r="G321" s="538"/>
      <c r="H321" s="640" t="s">
        <v>982</v>
      </c>
      <c r="I321" s="641" t="s">
        <v>78</v>
      </c>
      <c r="J321" s="640">
        <v>1947.8</v>
      </c>
      <c r="K321" s="101"/>
      <c r="L321" s="101">
        <v>157.65000000000146</v>
      </c>
      <c r="M321" s="101">
        <v>33881.33</v>
      </c>
      <c r="N321" s="101">
        <v>0</v>
      </c>
      <c r="O321" s="101">
        <v>33881.33</v>
      </c>
      <c r="P321" s="101"/>
      <c r="Q321" s="101">
        <v>36.65</v>
      </c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13">
        <v>292.17</v>
      </c>
      <c r="AQ321" s="113">
        <v>292.17</v>
      </c>
      <c r="AR321" s="113">
        <v>292.17</v>
      </c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13">
        <v>292.17</v>
      </c>
      <c r="BE321" s="101"/>
      <c r="BF321" s="113">
        <v>292.17</v>
      </c>
      <c r="BG321" s="113">
        <v>292.17</v>
      </c>
      <c r="BH321" s="101"/>
      <c r="BI321" s="101"/>
      <c r="BJ321" s="101"/>
      <c r="BK321" s="101"/>
      <c r="BL321" s="113">
        <v>194.78</v>
      </c>
      <c r="BM321" s="101"/>
      <c r="BN321" s="101"/>
      <c r="BO321" s="101"/>
    </row>
    <row r="322" spans="1:68" s="77" customFormat="1" ht="14.1" customHeight="1" x14ac:dyDescent="0.2">
      <c r="A322" s="96"/>
      <c r="B322" s="96"/>
      <c r="C322" s="536"/>
      <c r="D322" s="538"/>
      <c r="E322" s="538"/>
      <c r="F322" s="538"/>
      <c r="G322" s="538"/>
      <c r="H322" s="640"/>
      <c r="I322" s="641"/>
      <c r="J322" s="640"/>
      <c r="K322" s="101">
        <v>33881.33</v>
      </c>
      <c r="L322" s="101">
        <v>34038.980000000003</v>
      </c>
      <c r="M322" s="102">
        <v>35006.379999999997</v>
      </c>
      <c r="N322" s="102">
        <v>0</v>
      </c>
      <c r="O322" s="102">
        <v>35006.379999999997</v>
      </c>
      <c r="P322" s="102">
        <v>35006.379999999997</v>
      </c>
      <c r="Q322" s="102">
        <v>35043.03</v>
      </c>
      <c r="R322" s="102">
        <v>44448.25</v>
      </c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>
        <v>6245.61</v>
      </c>
      <c r="AQ322" s="102">
        <v>6286.2</v>
      </c>
      <c r="AR322" s="102">
        <v>6327.06</v>
      </c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>
        <v>6838.61</v>
      </c>
      <c r="BE322" s="102"/>
      <c r="BF322" s="102">
        <v>6943.92</v>
      </c>
      <c r="BG322" s="102">
        <v>7005.27</v>
      </c>
      <c r="BH322" s="102"/>
      <c r="BI322" s="102"/>
      <c r="BJ322" s="102"/>
      <c r="BK322" s="102"/>
      <c r="BL322" s="102">
        <v>4801.58</v>
      </c>
      <c r="BM322" s="102"/>
      <c r="BN322" s="101"/>
      <c r="BO322" s="101"/>
    </row>
    <row r="323" spans="1:68" s="77" customFormat="1" ht="14.1" customHeight="1" x14ac:dyDescent="0.2">
      <c r="A323" s="96"/>
      <c r="B323" s="100">
        <v>134</v>
      </c>
      <c r="C323" s="536" t="s">
        <v>395</v>
      </c>
      <c r="D323" s="538" t="s">
        <v>403</v>
      </c>
      <c r="E323" s="538"/>
      <c r="F323" s="538"/>
      <c r="G323" s="538"/>
      <c r="H323" s="640" t="s">
        <v>983</v>
      </c>
      <c r="I323" s="647" t="s">
        <v>399</v>
      </c>
      <c r="J323" s="640">
        <v>4.8695000000000004</v>
      </c>
      <c r="K323" s="101"/>
      <c r="L323" s="101">
        <v>2.3199999999999932</v>
      </c>
      <c r="M323" s="101">
        <v>320.64</v>
      </c>
      <c r="N323" s="101">
        <v>0</v>
      </c>
      <c r="O323" s="101">
        <v>320.64</v>
      </c>
      <c r="P323" s="101"/>
      <c r="Q323" s="101">
        <v>0.54</v>
      </c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13">
        <v>0.73042499999999999</v>
      </c>
      <c r="AQ323" s="113">
        <v>0.73042499999999999</v>
      </c>
      <c r="AR323" s="113">
        <v>0.73042499999999999</v>
      </c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13">
        <v>0.73042499999999999</v>
      </c>
      <c r="BE323" s="101"/>
      <c r="BF323" s="113">
        <v>0.73042499999999999</v>
      </c>
      <c r="BG323" s="113">
        <v>0.73042499999999999</v>
      </c>
      <c r="BH323" s="101"/>
      <c r="BI323" s="101"/>
      <c r="BJ323" s="101"/>
      <c r="BK323" s="101"/>
      <c r="BL323" s="113">
        <v>0.48694999999999999</v>
      </c>
      <c r="BM323" s="101"/>
      <c r="BN323" s="101"/>
      <c r="BO323" s="101"/>
    </row>
    <row r="324" spans="1:68" s="77" customFormat="1" ht="14.1" customHeight="1" x14ac:dyDescent="0.2">
      <c r="A324" s="96"/>
      <c r="B324" s="96"/>
      <c r="C324" s="536"/>
      <c r="D324" s="538"/>
      <c r="E324" s="538"/>
      <c r="F324" s="538"/>
      <c r="G324" s="538"/>
      <c r="H324" s="640"/>
      <c r="I324" s="647"/>
      <c r="J324" s="640"/>
      <c r="K324" s="101">
        <v>320.64</v>
      </c>
      <c r="L324" s="101">
        <v>322.95999999999998</v>
      </c>
      <c r="M324" s="102">
        <v>331.29</v>
      </c>
      <c r="N324" s="102">
        <v>0</v>
      </c>
      <c r="O324" s="102">
        <v>331.29</v>
      </c>
      <c r="P324" s="102">
        <v>331.29</v>
      </c>
      <c r="Q324" s="102">
        <v>331.83000000000004</v>
      </c>
      <c r="R324" s="102">
        <v>420.9</v>
      </c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>
        <v>59.1</v>
      </c>
      <c r="AQ324" s="102">
        <v>59.49</v>
      </c>
      <c r="AR324" s="102">
        <v>59.87</v>
      </c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>
        <v>64.709999999999994</v>
      </c>
      <c r="BE324" s="102"/>
      <c r="BF324" s="102">
        <v>65.8</v>
      </c>
      <c r="BG324" s="102">
        <v>66.459999999999994</v>
      </c>
      <c r="BH324" s="102"/>
      <c r="BI324" s="102"/>
      <c r="BJ324" s="102"/>
      <c r="BK324" s="102"/>
      <c r="BL324" s="102">
        <v>45.47</v>
      </c>
      <c r="BM324" s="102"/>
      <c r="BN324" s="101"/>
      <c r="BO324" s="101"/>
    </row>
    <row r="325" spans="1:68" s="77" customFormat="1" ht="14.1" customHeight="1" x14ac:dyDescent="0.2">
      <c r="A325" s="96"/>
      <c r="B325" s="100">
        <v>135</v>
      </c>
      <c r="C325" s="536" t="s">
        <v>352</v>
      </c>
      <c r="D325" s="536" t="s">
        <v>405</v>
      </c>
      <c r="E325" s="536"/>
      <c r="F325" s="536"/>
      <c r="G325" s="536"/>
      <c r="H325" s="640" t="s">
        <v>984</v>
      </c>
      <c r="I325" s="641" t="s">
        <v>156</v>
      </c>
      <c r="J325" s="640">
        <v>97.39</v>
      </c>
      <c r="K325" s="101"/>
      <c r="L325" s="101">
        <v>1.8899999999999864</v>
      </c>
      <c r="M325" s="101">
        <v>486.39</v>
      </c>
      <c r="N325" s="101">
        <v>0</v>
      </c>
      <c r="O325" s="101">
        <v>486.39</v>
      </c>
      <c r="P325" s="101"/>
      <c r="Q325" s="101">
        <v>0.44</v>
      </c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13">
        <v>14.608499999999999</v>
      </c>
      <c r="AQ325" s="113">
        <v>14.608499999999999</v>
      </c>
      <c r="AR325" s="113">
        <v>14.608499999999999</v>
      </c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13">
        <v>14.608499999999999</v>
      </c>
      <c r="BE325" s="101"/>
      <c r="BF325" s="113">
        <v>14.608499999999999</v>
      </c>
      <c r="BG325" s="113">
        <v>14.608499999999999</v>
      </c>
      <c r="BH325" s="101"/>
      <c r="BI325" s="101"/>
      <c r="BJ325" s="101"/>
      <c r="BK325" s="101"/>
      <c r="BL325" s="113">
        <v>9.7390000000000008</v>
      </c>
      <c r="BM325" s="101"/>
      <c r="BN325" s="101"/>
      <c r="BO325" s="101"/>
    </row>
    <row r="326" spans="1:68" s="77" customFormat="1" ht="14.1" customHeight="1" x14ac:dyDescent="0.2">
      <c r="A326" s="96"/>
      <c r="B326" s="96"/>
      <c r="C326" s="536"/>
      <c r="D326" s="536"/>
      <c r="E326" s="536"/>
      <c r="F326" s="536"/>
      <c r="G326" s="536"/>
      <c r="H326" s="640"/>
      <c r="I326" s="641"/>
      <c r="J326" s="640"/>
      <c r="K326" s="101">
        <v>486.39</v>
      </c>
      <c r="L326" s="101">
        <v>488.28</v>
      </c>
      <c r="M326" s="102">
        <v>502.54</v>
      </c>
      <c r="N326" s="102">
        <v>0</v>
      </c>
      <c r="O326" s="102">
        <v>502.54</v>
      </c>
      <c r="P326" s="102">
        <v>502.54</v>
      </c>
      <c r="Q326" s="102">
        <v>502.98</v>
      </c>
      <c r="R326" s="102">
        <v>637.97</v>
      </c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>
        <v>89.66</v>
      </c>
      <c r="AQ326" s="102">
        <v>90.24</v>
      </c>
      <c r="AR326" s="102">
        <v>90.83</v>
      </c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>
        <v>98.17</v>
      </c>
      <c r="BE326" s="102"/>
      <c r="BF326" s="102">
        <v>99.64</v>
      </c>
      <c r="BG326" s="102">
        <v>100.49</v>
      </c>
      <c r="BH326" s="102"/>
      <c r="BI326" s="102"/>
      <c r="BJ326" s="102"/>
      <c r="BK326" s="102"/>
      <c r="BL326" s="102">
        <v>68.94</v>
      </c>
      <c r="BM326" s="102"/>
      <c r="BN326" s="101"/>
      <c r="BO326" s="101"/>
    </row>
    <row r="327" spans="1:68" s="77" customFormat="1" ht="14.1" customHeight="1" x14ac:dyDescent="0.2">
      <c r="A327" s="96"/>
      <c r="B327" s="100">
        <v>136</v>
      </c>
      <c r="C327" s="536" t="s">
        <v>395</v>
      </c>
      <c r="D327" s="538" t="s">
        <v>407</v>
      </c>
      <c r="E327" s="538"/>
      <c r="F327" s="538"/>
      <c r="G327" s="538"/>
      <c r="H327" s="640" t="s">
        <v>985</v>
      </c>
      <c r="I327" s="641" t="s">
        <v>156</v>
      </c>
      <c r="J327" s="640">
        <v>1.3021</v>
      </c>
      <c r="K327" s="101"/>
      <c r="L327" s="101">
        <v>15.400000000000546</v>
      </c>
      <c r="M327" s="101">
        <v>4678.28</v>
      </c>
      <c r="N327" s="101">
        <v>0</v>
      </c>
      <c r="O327" s="101">
        <v>4678.28</v>
      </c>
      <c r="P327" s="101"/>
      <c r="Q327" s="101">
        <v>3.58</v>
      </c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13">
        <v>0.19531499999999999</v>
      </c>
      <c r="AQ327" s="113">
        <v>0.19531499999999999</v>
      </c>
      <c r="AR327" s="113">
        <v>0.19531499999999999</v>
      </c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13">
        <v>0.19531499999999999</v>
      </c>
      <c r="BE327" s="101"/>
      <c r="BF327" s="113">
        <v>0.19531499999999999</v>
      </c>
      <c r="BG327" s="113">
        <v>0.19531499999999999</v>
      </c>
      <c r="BH327" s="101"/>
      <c r="BI327" s="101"/>
      <c r="BJ327" s="101"/>
      <c r="BK327" s="101"/>
      <c r="BL327" s="113">
        <v>0.13020999999999999</v>
      </c>
      <c r="BM327" s="101"/>
      <c r="BN327" s="101"/>
      <c r="BO327" s="101"/>
    </row>
    <row r="328" spans="1:68" s="77" customFormat="1" ht="14.1" customHeight="1" x14ac:dyDescent="0.2">
      <c r="A328" s="96"/>
      <c r="B328" s="96"/>
      <c r="C328" s="536"/>
      <c r="D328" s="538"/>
      <c r="E328" s="538"/>
      <c r="F328" s="538"/>
      <c r="G328" s="538"/>
      <c r="H328" s="640"/>
      <c r="I328" s="641"/>
      <c r="J328" s="640"/>
      <c r="K328" s="101">
        <v>4678.28</v>
      </c>
      <c r="L328" s="101">
        <v>4693.68</v>
      </c>
      <c r="M328" s="102">
        <v>4833.63</v>
      </c>
      <c r="N328" s="102">
        <v>0</v>
      </c>
      <c r="O328" s="102">
        <v>4833.63</v>
      </c>
      <c r="P328" s="102">
        <v>4833.63</v>
      </c>
      <c r="Q328" s="102">
        <v>4837.21</v>
      </c>
      <c r="R328" s="102">
        <v>6135.39</v>
      </c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>
        <v>862.38</v>
      </c>
      <c r="AQ328" s="102">
        <v>867.98</v>
      </c>
      <c r="AR328" s="102">
        <v>873.63</v>
      </c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>
        <v>944.26</v>
      </c>
      <c r="BE328" s="102"/>
      <c r="BF328" s="102">
        <v>958.14</v>
      </c>
      <c r="BG328" s="102">
        <v>965.96</v>
      </c>
      <c r="BH328" s="102"/>
      <c r="BI328" s="102"/>
      <c r="BJ328" s="102"/>
      <c r="BK328" s="102"/>
      <c r="BL328" s="102">
        <v>663.04</v>
      </c>
      <c r="BM328" s="102"/>
      <c r="BN328" s="101"/>
      <c r="BO328" s="101"/>
    </row>
    <row r="329" spans="1:68" ht="27.95" customHeight="1" x14ac:dyDescent="0.2">
      <c r="A329" s="87"/>
      <c r="B329" s="87"/>
      <c r="C329" s="88" t="s">
        <v>409</v>
      </c>
      <c r="D329" s="557" t="s">
        <v>410</v>
      </c>
      <c r="E329" s="557"/>
      <c r="F329" s="557"/>
      <c r="G329" s="557"/>
      <c r="H329" s="89"/>
      <c r="I329" s="89"/>
      <c r="J329" s="89"/>
      <c r="K329" s="90">
        <v>91933.05</v>
      </c>
      <c r="L329" s="90">
        <v>92195.62999999999</v>
      </c>
      <c r="M329" s="90">
        <v>94985.75</v>
      </c>
      <c r="N329" s="90">
        <v>0</v>
      </c>
      <c r="O329" s="90">
        <v>94985.75</v>
      </c>
      <c r="P329" s="90">
        <v>94985.75</v>
      </c>
      <c r="Q329" s="90">
        <v>94985.75</v>
      </c>
      <c r="R329" s="90">
        <v>132843.06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0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0</v>
      </c>
      <c r="AV329" s="90">
        <v>0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90">
        <v>0</v>
      </c>
      <c r="BG329" s="90">
        <v>0</v>
      </c>
      <c r="BH329" s="90">
        <v>0</v>
      </c>
      <c r="BI329" s="90">
        <v>0</v>
      </c>
      <c r="BJ329" s="90">
        <v>0</v>
      </c>
      <c r="BK329" s="90">
        <v>0</v>
      </c>
      <c r="BL329" s="90">
        <v>0</v>
      </c>
      <c r="BM329" s="90">
        <v>0</v>
      </c>
      <c r="BN329" s="90">
        <v>0</v>
      </c>
      <c r="BO329" s="90">
        <v>132843.06</v>
      </c>
      <c r="BP329" s="78">
        <v>0</v>
      </c>
    </row>
    <row r="330" spans="1:68" s="77" customFormat="1" ht="14.1" customHeight="1" x14ac:dyDescent="0.2">
      <c r="A330" s="91"/>
      <c r="B330" s="92">
        <v>137</v>
      </c>
      <c r="C330" s="540" t="s">
        <v>352</v>
      </c>
      <c r="D330" s="541" t="s">
        <v>411</v>
      </c>
      <c r="E330" s="541"/>
      <c r="F330" s="541"/>
      <c r="G330" s="541"/>
      <c r="H330" s="642" t="s">
        <v>987</v>
      </c>
      <c r="I330" s="646" t="s">
        <v>412</v>
      </c>
      <c r="J330" s="642">
        <v>33.113</v>
      </c>
      <c r="K330" s="93"/>
      <c r="L330" s="93">
        <v>49.979999999999563</v>
      </c>
      <c r="M330" s="93">
        <v>23206.37</v>
      </c>
      <c r="N330" s="93">
        <v>0</v>
      </c>
      <c r="O330" s="93">
        <v>23206.37</v>
      </c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114">
        <v>33.113</v>
      </c>
    </row>
    <row r="331" spans="1:68" s="77" customFormat="1" ht="14.1" customHeight="1" x14ac:dyDescent="0.2">
      <c r="A331" s="96"/>
      <c r="B331" s="96"/>
      <c r="C331" s="536"/>
      <c r="D331" s="538"/>
      <c r="E331" s="538"/>
      <c r="F331" s="538"/>
      <c r="G331" s="538"/>
      <c r="H331" s="640"/>
      <c r="I331" s="641"/>
      <c r="J331" s="640"/>
      <c r="K331" s="101">
        <v>23206.37</v>
      </c>
      <c r="L331" s="101">
        <v>23256.35</v>
      </c>
      <c r="M331" s="102">
        <v>23976.95</v>
      </c>
      <c r="N331" s="102">
        <v>0</v>
      </c>
      <c r="O331" s="102">
        <v>23976.95</v>
      </c>
      <c r="P331" s="102">
        <v>23976.95</v>
      </c>
      <c r="Q331" s="102">
        <v>23976.95</v>
      </c>
      <c r="R331" s="102">
        <v>33533.15</v>
      </c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1"/>
      <c r="BO331" s="101">
        <v>33533.15</v>
      </c>
    </row>
    <row r="332" spans="1:68" s="77" customFormat="1" ht="14.1" customHeight="1" x14ac:dyDescent="0.2">
      <c r="A332" s="96"/>
      <c r="B332" s="100">
        <v>138</v>
      </c>
      <c r="C332" s="536" t="s">
        <v>352</v>
      </c>
      <c r="D332" s="536" t="s">
        <v>353</v>
      </c>
      <c r="E332" s="536"/>
      <c r="F332" s="536"/>
      <c r="G332" s="536"/>
      <c r="H332" s="640" t="s">
        <v>988</v>
      </c>
      <c r="I332" s="641" t="s">
        <v>414</v>
      </c>
      <c r="J332" s="640">
        <v>0.90464999999999995</v>
      </c>
      <c r="K332" s="101"/>
      <c r="L332" s="101">
        <v>203.63999999999942</v>
      </c>
      <c r="M332" s="101">
        <v>57620.29</v>
      </c>
      <c r="N332" s="101">
        <v>0</v>
      </c>
      <c r="O332" s="101">
        <v>57620.29</v>
      </c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1"/>
      <c r="BN332" s="101"/>
      <c r="BO332" s="113">
        <v>0.90464999999999995</v>
      </c>
    </row>
    <row r="333" spans="1:68" s="77" customFormat="1" ht="14.1" customHeight="1" x14ac:dyDescent="0.2">
      <c r="A333" s="96"/>
      <c r="B333" s="96"/>
      <c r="C333" s="536"/>
      <c r="D333" s="536"/>
      <c r="E333" s="536"/>
      <c r="F333" s="536"/>
      <c r="G333" s="536"/>
      <c r="H333" s="640"/>
      <c r="I333" s="641"/>
      <c r="J333" s="640"/>
      <c r="K333" s="101">
        <v>57620.29</v>
      </c>
      <c r="L333" s="101">
        <v>57823.93</v>
      </c>
      <c r="M333" s="102">
        <v>59533.61</v>
      </c>
      <c r="N333" s="102">
        <v>0</v>
      </c>
      <c r="O333" s="102">
        <v>59533.61</v>
      </c>
      <c r="P333" s="102">
        <v>59533.61</v>
      </c>
      <c r="Q333" s="102">
        <v>59533.61</v>
      </c>
      <c r="R333" s="102">
        <v>83261.19</v>
      </c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1"/>
      <c r="BO333" s="101">
        <v>83261.19</v>
      </c>
    </row>
    <row r="334" spans="1:68" s="77" customFormat="1" ht="14.1" customHeight="1" x14ac:dyDescent="0.2">
      <c r="A334" s="96"/>
      <c r="B334" s="100">
        <v>139</v>
      </c>
      <c r="C334" s="536" t="s">
        <v>352</v>
      </c>
      <c r="D334" s="536" t="s">
        <v>353</v>
      </c>
      <c r="E334" s="536"/>
      <c r="F334" s="536"/>
      <c r="G334" s="536"/>
      <c r="H334" s="640" t="s">
        <v>989</v>
      </c>
      <c r="I334" s="641" t="s">
        <v>82</v>
      </c>
      <c r="J334" s="640">
        <v>23.860600000000002</v>
      </c>
      <c r="K334" s="101"/>
      <c r="L334" s="101">
        <v>6.7899999999990541</v>
      </c>
      <c r="M334" s="101">
        <v>10890.17</v>
      </c>
      <c r="N334" s="101">
        <v>0</v>
      </c>
      <c r="O334" s="101">
        <v>10890.17</v>
      </c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13">
        <v>23.860600000000002</v>
      </c>
    </row>
    <row r="335" spans="1:68" s="77" customFormat="1" ht="14.1" customHeight="1" x14ac:dyDescent="0.2">
      <c r="A335" s="96"/>
      <c r="B335" s="96"/>
      <c r="C335" s="536"/>
      <c r="D335" s="536"/>
      <c r="E335" s="536"/>
      <c r="F335" s="536"/>
      <c r="G335" s="536"/>
      <c r="H335" s="640"/>
      <c r="I335" s="641"/>
      <c r="J335" s="640"/>
      <c r="K335" s="101">
        <v>10890.17</v>
      </c>
      <c r="L335" s="101">
        <v>10896.96</v>
      </c>
      <c r="M335" s="102">
        <v>11251.79</v>
      </c>
      <c r="N335" s="102">
        <v>0</v>
      </c>
      <c r="O335" s="102">
        <v>11251.79</v>
      </c>
      <c r="P335" s="102">
        <v>11251.79</v>
      </c>
      <c r="Q335" s="102">
        <v>11251.79</v>
      </c>
      <c r="R335" s="102">
        <v>15736.28</v>
      </c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1"/>
      <c r="BO335" s="101">
        <v>15736.28</v>
      </c>
    </row>
    <row r="336" spans="1:68" s="77" customFormat="1" ht="14.1" customHeight="1" x14ac:dyDescent="0.2">
      <c r="A336" s="96"/>
      <c r="B336" s="100">
        <v>140</v>
      </c>
      <c r="C336" s="536" t="s">
        <v>352</v>
      </c>
      <c r="D336" s="536" t="s">
        <v>353</v>
      </c>
      <c r="E336" s="536"/>
      <c r="F336" s="536"/>
      <c r="G336" s="536"/>
      <c r="H336" s="640" t="s">
        <v>990</v>
      </c>
      <c r="I336" s="641" t="s">
        <v>412</v>
      </c>
      <c r="J336" s="640">
        <v>4.87</v>
      </c>
      <c r="K336" s="101"/>
      <c r="L336" s="101">
        <v>2.1699999999999875</v>
      </c>
      <c r="M336" s="101">
        <v>216.22</v>
      </c>
      <c r="N336" s="101">
        <v>0</v>
      </c>
      <c r="O336" s="101">
        <v>216.22</v>
      </c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13">
        <v>4.87</v>
      </c>
    </row>
    <row r="337" spans="1:68" s="77" customFormat="1" ht="14.1" customHeight="1" x14ac:dyDescent="0.2">
      <c r="A337" s="96"/>
      <c r="B337" s="96"/>
      <c r="C337" s="536"/>
      <c r="D337" s="536"/>
      <c r="E337" s="536"/>
      <c r="F337" s="536"/>
      <c r="G337" s="536"/>
      <c r="H337" s="640"/>
      <c r="I337" s="641"/>
      <c r="J337" s="640"/>
      <c r="K337" s="101">
        <v>216.22</v>
      </c>
      <c r="L337" s="101">
        <v>218.39</v>
      </c>
      <c r="M337" s="102">
        <v>223.4</v>
      </c>
      <c r="N337" s="102">
        <v>0</v>
      </c>
      <c r="O337" s="102">
        <v>223.4</v>
      </c>
      <c r="P337" s="102">
        <v>223.4</v>
      </c>
      <c r="Q337" s="102">
        <v>223.4</v>
      </c>
      <c r="R337" s="102">
        <v>312.44</v>
      </c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1"/>
      <c r="BO337" s="101">
        <v>312.44</v>
      </c>
    </row>
    <row r="338" spans="1:68" s="77" customFormat="1" ht="14.1" customHeight="1" x14ac:dyDescent="0.2">
      <c r="A338" s="96"/>
      <c r="B338" s="100">
        <v>141</v>
      </c>
      <c r="C338" s="536" t="s">
        <v>352</v>
      </c>
      <c r="D338" s="538" t="s">
        <v>418</v>
      </c>
      <c r="E338" s="538"/>
      <c r="F338" s="538"/>
      <c r="G338" s="538"/>
      <c r="H338" s="640" t="s">
        <v>991</v>
      </c>
      <c r="I338" s="641" t="s">
        <v>178</v>
      </c>
      <c r="J338" s="640">
        <v>7.7909999999999993E-2</v>
      </c>
      <c r="K338" s="101"/>
      <c r="L338" s="101">
        <v>0</v>
      </c>
      <c r="M338" s="101">
        <v>0</v>
      </c>
      <c r="N338" s="101">
        <v>0</v>
      </c>
      <c r="O338" s="101">
        <v>0</v>
      </c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1"/>
      <c r="BN338" s="101"/>
      <c r="BO338" s="113">
        <v>7.7909999999999993E-2</v>
      </c>
    </row>
    <row r="339" spans="1:68" s="77" customFormat="1" ht="14.1" customHeight="1" x14ac:dyDescent="0.2">
      <c r="A339" s="96"/>
      <c r="B339" s="96"/>
      <c r="C339" s="536"/>
      <c r="D339" s="538"/>
      <c r="E339" s="538"/>
      <c r="F339" s="538"/>
      <c r="G339" s="538"/>
      <c r="H339" s="640"/>
      <c r="I339" s="641"/>
      <c r="J339" s="640"/>
      <c r="K339" s="101"/>
      <c r="L339" s="101"/>
      <c r="M339" s="102">
        <v>0</v>
      </c>
      <c r="N339" s="102">
        <v>0</v>
      </c>
      <c r="O339" s="102">
        <v>0</v>
      </c>
      <c r="P339" s="102">
        <v>0</v>
      </c>
      <c r="Q339" s="102">
        <v>0</v>
      </c>
      <c r="R339" s="102">
        <v>0</v>
      </c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1"/>
      <c r="BO339" s="101"/>
    </row>
    <row r="340" spans="1:68" ht="27.95" customHeight="1" x14ac:dyDescent="0.2">
      <c r="A340" s="87"/>
      <c r="B340" s="87"/>
      <c r="C340" s="88" t="s">
        <v>420</v>
      </c>
      <c r="D340" s="557" t="s">
        <v>421</v>
      </c>
      <c r="E340" s="557"/>
      <c r="F340" s="557"/>
      <c r="G340" s="557"/>
      <c r="H340" s="89"/>
      <c r="I340" s="89"/>
      <c r="J340" s="89"/>
      <c r="K340" s="90">
        <v>33612.25</v>
      </c>
      <c r="L340" s="90">
        <v>33703.199999999997</v>
      </c>
      <c r="M340" s="90">
        <v>34728.370000000003</v>
      </c>
      <c r="N340" s="90">
        <v>0</v>
      </c>
      <c r="O340" s="90">
        <v>34728.370000000003</v>
      </c>
      <c r="P340" s="90">
        <v>34728.370000000003</v>
      </c>
      <c r="Q340" s="90">
        <v>34728.370000000003</v>
      </c>
      <c r="R340" s="90">
        <v>47634.71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0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0</v>
      </c>
      <c r="AU340" s="90">
        <v>0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90">
        <v>0</v>
      </c>
      <c r="BG340" s="90">
        <v>0</v>
      </c>
      <c r="BH340" s="90">
        <v>0</v>
      </c>
      <c r="BI340" s="90">
        <v>0</v>
      </c>
      <c r="BJ340" s="90">
        <v>0</v>
      </c>
      <c r="BK340" s="90">
        <v>0</v>
      </c>
      <c r="BL340" s="90">
        <v>47634.71</v>
      </c>
      <c r="BM340" s="90">
        <v>0</v>
      </c>
      <c r="BN340" s="90">
        <v>0</v>
      </c>
      <c r="BO340" s="90">
        <v>0</v>
      </c>
      <c r="BP340" s="78">
        <v>0</v>
      </c>
    </row>
    <row r="341" spans="1:68" s="77" customFormat="1" ht="14.1" customHeight="1" x14ac:dyDescent="0.2">
      <c r="A341" s="91"/>
      <c r="B341" s="92">
        <v>142</v>
      </c>
      <c r="C341" s="540" t="s">
        <v>422</v>
      </c>
      <c r="D341" s="541" t="s">
        <v>423</v>
      </c>
      <c r="E341" s="541"/>
      <c r="F341" s="541"/>
      <c r="G341" s="541"/>
      <c r="H341" s="642" t="s">
        <v>993</v>
      </c>
      <c r="I341" s="646" t="s">
        <v>354</v>
      </c>
      <c r="J341" s="642">
        <v>136.053</v>
      </c>
      <c r="K341" s="93"/>
      <c r="L341" s="93">
        <v>38.460000000002765</v>
      </c>
      <c r="M341" s="93">
        <v>24525.03</v>
      </c>
      <c r="N341" s="93">
        <v>0</v>
      </c>
      <c r="O341" s="93">
        <v>24525.03</v>
      </c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114">
        <v>136.053</v>
      </c>
      <c r="BM341" s="93"/>
      <c r="BN341" s="93"/>
      <c r="BO341" s="93"/>
    </row>
    <row r="342" spans="1:68" s="77" customFormat="1" ht="27.95" customHeight="1" x14ac:dyDescent="0.2">
      <c r="A342" s="96"/>
      <c r="B342" s="96"/>
      <c r="C342" s="536"/>
      <c r="D342" s="538"/>
      <c r="E342" s="538"/>
      <c r="F342" s="538"/>
      <c r="G342" s="538"/>
      <c r="H342" s="640"/>
      <c r="I342" s="641"/>
      <c r="J342" s="640"/>
      <c r="K342" s="101">
        <v>24525.03</v>
      </c>
      <c r="L342" s="101">
        <v>24563.49</v>
      </c>
      <c r="M342" s="102">
        <v>25339.4</v>
      </c>
      <c r="N342" s="102">
        <v>0</v>
      </c>
      <c r="O342" s="102">
        <v>25339.4</v>
      </c>
      <c r="P342" s="102">
        <v>25339.4</v>
      </c>
      <c r="Q342" s="102">
        <v>25339.4</v>
      </c>
      <c r="R342" s="102">
        <v>34756.449999999997</v>
      </c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>
        <v>34756.449999999997</v>
      </c>
      <c r="BM342" s="102"/>
      <c r="BN342" s="101"/>
      <c r="BO342" s="101"/>
    </row>
    <row r="343" spans="1:68" s="77" customFormat="1" ht="14.1" customHeight="1" x14ac:dyDescent="0.2">
      <c r="A343" s="96"/>
      <c r="B343" s="100">
        <v>143</v>
      </c>
      <c r="C343" s="536" t="s">
        <v>146</v>
      </c>
      <c r="D343" s="536" t="s">
        <v>425</v>
      </c>
      <c r="E343" s="536"/>
      <c r="F343" s="536"/>
      <c r="G343" s="536"/>
      <c r="H343" s="640" t="s">
        <v>994</v>
      </c>
      <c r="I343" s="641" t="s">
        <v>82</v>
      </c>
      <c r="J343" s="640">
        <v>1017.092</v>
      </c>
      <c r="K343" s="101"/>
      <c r="L343" s="101">
        <v>52.489999999999782</v>
      </c>
      <c r="M343" s="101">
        <v>9087.2199999999993</v>
      </c>
      <c r="N343" s="101">
        <v>0</v>
      </c>
      <c r="O343" s="101">
        <v>9087.2199999999993</v>
      </c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13">
        <v>1017.092</v>
      </c>
      <c r="BM343" s="101"/>
      <c r="BN343" s="101"/>
      <c r="BO343" s="101"/>
    </row>
    <row r="344" spans="1:68" s="77" customFormat="1" ht="14.1" customHeight="1" x14ac:dyDescent="0.2">
      <c r="A344" s="96"/>
      <c r="B344" s="96"/>
      <c r="C344" s="536"/>
      <c r="D344" s="536"/>
      <c r="E344" s="536"/>
      <c r="F344" s="536"/>
      <c r="G344" s="536"/>
      <c r="H344" s="640"/>
      <c r="I344" s="641"/>
      <c r="J344" s="640"/>
      <c r="K344" s="101">
        <v>9087.2199999999993</v>
      </c>
      <c r="L344" s="101">
        <v>9139.7099999999991</v>
      </c>
      <c r="M344" s="102">
        <v>9388.9699999999993</v>
      </c>
      <c r="N344" s="102">
        <v>0</v>
      </c>
      <c r="O344" s="102">
        <v>9388.9699999999993</v>
      </c>
      <c r="P344" s="102">
        <v>9388.9699999999993</v>
      </c>
      <c r="Q344" s="102">
        <v>9388.9699999999993</v>
      </c>
      <c r="R344" s="102">
        <v>12878.26</v>
      </c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>
        <v>12878.26</v>
      </c>
      <c r="BM344" s="102"/>
      <c r="BN344" s="101"/>
      <c r="BO344" s="101"/>
    </row>
    <row r="345" spans="1:68" ht="27.95" customHeight="1" x14ac:dyDescent="0.2">
      <c r="A345" s="87"/>
      <c r="B345" s="87"/>
      <c r="C345" s="88" t="s">
        <v>427</v>
      </c>
      <c r="D345" s="557" t="s">
        <v>428</v>
      </c>
      <c r="E345" s="557"/>
      <c r="F345" s="557"/>
      <c r="G345" s="557"/>
      <c r="H345" s="89"/>
      <c r="I345" s="89"/>
      <c r="J345" s="89"/>
      <c r="K345" s="90">
        <v>1688.8799999999999</v>
      </c>
      <c r="L345" s="90">
        <v>1711.46</v>
      </c>
      <c r="M345" s="90">
        <v>1744.96</v>
      </c>
      <c r="N345" s="90">
        <v>0</v>
      </c>
      <c r="O345" s="90">
        <v>1744.96</v>
      </c>
      <c r="P345" s="90">
        <v>1744.96</v>
      </c>
      <c r="Q345" s="90">
        <v>1744.96</v>
      </c>
      <c r="R345" s="90">
        <v>2440.4300000000003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0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90">
        <v>0</v>
      </c>
      <c r="BG345" s="90">
        <v>0</v>
      </c>
      <c r="BH345" s="90">
        <v>0</v>
      </c>
      <c r="BI345" s="90">
        <v>0</v>
      </c>
      <c r="BJ345" s="90">
        <v>0</v>
      </c>
      <c r="BK345" s="90">
        <v>0</v>
      </c>
      <c r="BL345" s="90">
        <v>0</v>
      </c>
      <c r="BM345" s="90">
        <v>0</v>
      </c>
      <c r="BN345" s="90">
        <v>0</v>
      </c>
      <c r="BO345" s="90">
        <v>2440.4300000000003</v>
      </c>
      <c r="BP345" s="78">
        <v>0</v>
      </c>
    </row>
    <row r="346" spans="1:68" s="77" customFormat="1" ht="14.1" customHeight="1" x14ac:dyDescent="0.2">
      <c r="A346" s="91"/>
      <c r="B346" s="92">
        <v>144</v>
      </c>
      <c r="C346" s="540" t="s">
        <v>429</v>
      </c>
      <c r="D346" s="541" t="s">
        <v>430</v>
      </c>
      <c r="E346" s="541"/>
      <c r="F346" s="541"/>
      <c r="G346" s="541"/>
      <c r="H346" s="646" t="s">
        <v>902</v>
      </c>
      <c r="I346" s="646" t="s">
        <v>102</v>
      </c>
      <c r="J346" s="642">
        <v>2.9220000000000002</v>
      </c>
      <c r="K346" s="93"/>
      <c r="L346" s="93">
        <v>22.440000000000055</v>
      </c>
      <c r="M346" s="93">
        <v>1639.36</v>
      </c>
      <c r="N346" s="93">
        <v>0</v>
      </c>
      <c r="O346" s="93">
        <v>1639.36</v>
      </c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114">
        <v>2.9220000000000002</v>
      </c>
    </row>
    <row r="347" spans="1:68" s="77" customFormat="1" ht="14.1" customHeight="1" x14ac:dyDescent="0.2">
      <c r="A347" s="96"/>
      <c r="B347" s="96"/>
      <c r="C347" s="536"/>
      <c r="D347" s="538"/>
      <c r="E347" s="538"/>
      <c r="F347" s="538"/>
      <c r="G347" s="538"/>
      <c r="H347" s="641"/>
      <c r="I347" s="641"/>
      <c r="J347" s="640"/>
      <c r="K347" s="101">
        <v>1639.36</v>
      </c>
      <c r="L347" s="101">
        <v>1661.8</v>
      </c>
      <c r="M347" s="102">
        <v>1693.8</v>
      </c>
      <c r="N347" s="102">
        <v>0</v>
      </c>
      <c r="O347" s="102">
        <v>1693.8</v>
      </c>
      <c r="P347" s="102">
        <v>1693.8</v>
      </c>
      <c r="Q347" s="102">
        <v>1693.8</v>
      </c>
      <c r="R347" s="102">
        <v>2368.88</v>
      </c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1"/>
      <c r="BO347" s="101">
        <v>2368.88</v>
      </c>
    </row>
    <row r="348" spans="1:68" s="77" customFormat="1" ht="14.1" customHeight="1" x14ac:dyDescent="0.2">
      <c r="A348" s="96"/>
      <c r="B348" s="100">
        <v>145</v>
      </c>
      <c r="C348" s="536" t="s">
        <v>124</v>
      </c>
      <c r="D348" s="536" t="s">
        <v>125</v>
      </c>
      <c r="E348" s="536"/>
      <c r="F348" s="536"/>
      <c r="G348" s="536"/>
      <c r="H348" s="641" t="s">
        <v>996</v>
      </c>
      <c r="I348" s="641" t="s">
        <v>136</v>
      </c>
      <c r="J348" s="640">
        <v>0.36499999999999999</v>
      </c>
      <c r="K348" s="101"/>
      <c r="L348" s="101">
        <v>0.13999999999999346</v>
      </c>
      <c r="M348" s="101">
        <v>49.52</v>
      </c>
      <c r="N348" s="101">
        <v>0</v>
      </c>
      <c r="O348" s="101">
        <v>49.52</v>
      </c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1"/>
      <c r="BN348" s="101"/>
      <c r="BO348" s="113">
        <v>0.36499999999999999</v>
      </c>
    </row>
    <row r="349" spans="1:68" s="77" customFormat="1" ht="12.75" x14ac:dyDescent="0.2">
      <c r="A349" s="96"/>
      <c r="B349" s="96"/>
      <c r="C349" s="536"/>
      <c r="D349" s="536"/>
      <c r="E349" s="536"/>
      <c r="F349" s="536"/>
      <c r="G349" s="536"/>
      <c r="H349" s="641"/>
      <c r="I349" s="641"/>
      <c r="J349" s="640"/>
      <c r="K349" s="101">
        <v>49.52</v>
      </c>
      <c r="L349" s="101">
        <v>49.66</v>
      </c>
      <c r="M349" s="102">
        <v>51.16</v>
      </c>
      <c r="N349" s="102">
        <v>0</v>
      </c>
      <c r="O349" s="102">
        <v>51.16</v>
      </c>
      <c r="P349" s="102">
        <v>51.16</v>
      </c>
      <c r="Q349" s="102">
        <v>51.16</v>
      </c>
      <c r="R349" s="102">
        <v>71.55</v>
      </c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1"/>
      <c r="BO349" s="101">
        <v>71.55</v>
      </c>
    </row>
    <row r="350" spans="1:68" ht="27.95" customHeight="1" x14ac:dyDescent="0.2">
      <c r="A350" s="87"/>
      <c r="B350" s="87"/>
      <c r="C350" s="88" t="s">
        <v>433</v>
      </c>
      <c r="D350" s="557" t="s">
        <v>434</v>
      </c>
      <c r="E350" s="557"/>
      <c r="F350" s="557"/>
      <c r="G350" s="557"/>
      <c r="H350" s="89"/>
      <c r="I350" s="89"/>
      <c r="J350" s="89"/>
      <c r="K350" s="90">
        <v>56126.74</v>
      </c>
      <c r="L350" s="90">
        <v>56431.199999999997</v>
      </c>
      <c r="M350" s="90">
        <v>57990.46</v>
      </c>
      <c r="N350" s="90">
        <v>0</v>
      </c>
      <c r="O350" s="90">
        <v>57990.46</v>
      </c>
      <c r="P350" s="90">
        <v>57990.46</v>
      </c>
      <c r="Q350" s="90">
        <v>57990.46</v>
      </c>
      <c r="R350" s="90">
        <v>59428.76</v>
      </c>
      <c r="S350" s="90">
        <v>0</v>
      </c>
      <c r="T350" s="90">
        <v>0</v>
      </c>
      <c r="U350" s="90">
        <v>59428.76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0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0</v>
      </c>
      <c r="AU350" s="90">
        <v>0</v>
      </c>
      <c r="AV350" s="90">
        <v>0</v>
      </c>
      <c r="AW350" s="90">
        <v>0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90">
        <v>0</v>
      </c>
      <c r="BG350" s="90">
        <v>0</v>
      </c>
      <c r="BH350" s="90">
        <v>0</v>
      </c>
      <c r="BI350" s="90">
        <v>0</v>
      </c>
      <c r="BJ350" s="90">
        <v>0</v>
      </c>
      <c r="BK350" s="90">
        <v>0</v>
      </c>
      <c r="BL350" s="90">
        <v>0</v>
      </c>
      <c r="BM350" s="90">
        <v>0</v>
      </c>
      <c r="BN350" s="90">
        <v>0</v>
      </c>
      <c r="BO350" s="90">
        <v>0</v>
      </c>
      <c r="BP350" s="78">
        <v>0</v>
      </c>
    </row>
    <row r="351" spans="1:68" s="77" customFormat="1" ht="14.1" customHeight="1" x14ac:dyDescent="0.2">
      <c r="A351" s="91"/>
      <c r="B351" s="92">
        <v>146</v>
      </c>
      <c r="C351" s="540" t="s">
        <v>352</v>
      </c>
      <c r="D351" s="540" t="s">
        <v>353</v>
      </c>
      <c r="E351" s="540"/>
      <c r="F351" s="540"/>
      <c r="G351" s="540"/>
      <c r="H351" s="642" t="s">
        <v>998</v>
      </c>
      <c r="I351" s="646" t="s">
        <v>156</v>
      </c>
      <c r="J351" s="642">
        <v>177.44499999999999</v>
      </c>
      <c r="K351" s="93"/>
      <c r="L351" s="93">
        <v>304.45999999999913</v>
      </c>
      <c r="M351" s="93">
        <v>56126.74</v>
      </c>
      <c r="N351" s="93">
        <v>0</v>
      </c>
      <c r="O351" s="93">
        <v>56126.74</v>
      </c>
      <c r="P351" s="93"/>
      <c r="Q351" s="93"/>
      <c r="R351" s="93"/>
      <c r="S351" s="93"/>
      <c r="T351" s="93"/>
      <c r="U351" s="114">
        <v>177.44499999999999</v>
      </c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</row>
    <row r="352" spans="1:68" s="77" customFormat="1" ht="14.1" customHeight="1" x14ac:dyDescent="0.2">
      <c r="A352" s="96"/>
      <c r="B352" s="96"/>
      <c r="C352" s="536"/>
      <c r="D352" s="536"/>
      <c r="E352" s="536"/>
      <c r="F352" s="536"/>
      <c r="G352" s="536"/>
      <c r="H352" s="640"/>
      <c r="I352" s="641"/>
      <c r="J352" s="640"/>
      <c r="K352" s="101">
        <v>56126.74</v>
      </c>
      <c r="L352" s="101">
        <v>56431.199999999997</v>
      </c>
      <c r="M352" s="102">
        <v>57990.46</v>
      </c>
      <c r="N352" s="102">
        <v>0</v>
      </c>
      <c r="O352" s="102">
        <v>57990.46</v>
      </c>
      <c r="P352" s="102">
        <v>57990.46</v>
      </c>
      <c r="Q352" s="102">
        <v>57990.46</v>
      </c>
      <c r="R352" s="102">
        <v>59428.76</v>
      </c>
      <c r="S352" s="102"/>
      <c r="T352" s="102"/>
      <c r="U352" s="102">
        <v>59428.76</v>
      </c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1"/>
      <c r="BO352" s="101"/>
    </row>
    <row r="353" spans="1:68" ht="27.95" customHeight="1" x14ac:dyDescent="0.2">
      <c r="A353" s="83"/>
      <c r="B353" s="83"/>
      <c r="C353" s="84" t="s">
        <v>1001</v>
      </c>
      <c r="D353" s="535" t="s">
        <v>437</v>
      </c>
      <c r="E353" s="535"/>
      <c r="F353" s="535"/>
      <c r="G353" s="535"/>
      <c r="H353" s="85"/>
      <c r="I353" s="85"/>
      <c r="J353" s="85"/>
      <c r="K353" s="86">
        <v>342405.64000000007</v>
      </c>
      <c r="L353" s="86">
        <v>343230.91</v>
      </c>
      <c r="M353" s="86">
        <v>353775.44</v>
      </c>
      <c r="N353" s="86"/>
      <c r="O353" s="86">
        <v>353775.44</v>
      </c>
      <c r="P353" s="86">
        <v>353775.44</v>
      </c>
      <c r="Q353" s="86">
        <v>353775.44</v>
      </c>
      <c r="R353" s="86">
        <v>416444.38999999996</v>
      </c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>
        <v>250215.33999999997</v>
      </c>
      <c r="AO353" s="86">
        <v>166229.04999999999</v>
      </c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78"/>
    </row>
    <row r="354" spans="1:68" ht="27.95" customHeight="1" x14ac:dyDescent="0.2">
      <c r="A354" s="87"/>
      <c r="B354" s="87"/>
      <c r="C354" s="88" t="s">
        <v>438</v>
      </c>
      <c r="D354" s="557" t="s">
        <v>439</v>
      </c>
      <c r="E354" s="557"/>
      <c r="F354" s="557"/>
      <c r="G354" s="557"/>
      <c r="H354" s="89"/>
      <c r="I354" s="89"/>
      <c r="J354" s="89"/>
      <c r="K354" s="90">
        <v>330013.18000000005</v>
      </c>
      <c r="L354" s="90">
        <v>330822.68</v>
      </c>
      <c r="M354" s="90">
        <v>340971.48</v>
      </c>
      <c r="N354" s="90">
        <v>0</v>
      </c>
      <c r="O354" s="90">
        <v>340971.48</v>
      </c>
      <c r="P354" s="90">
        <v>340971.48</v>
      </c>
      <c r="Q354" s="90">
        <v>340971.48</v>
      </c>
      <c r="R354" s="90">
        <v>401411.14999999997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0</v>
      </c>
      <c r="AN354" s="90">
        <v>235182.09999999998</v>
      </c>
      <c r="AO354" s="90">
        <v>166229.04999999999</v>
      </c>
      <c r="AP354" s="90">
        <v>0</v>
      </c>
      <c r="AQ354" s="90">
        <v>0</v>
      </c>
      <c r="AR354" s="90">
        <v>0</v>
      </c>
      <c r="AS354" s="90">
        <v>0</v>
      </c>
      <c r="AT354" s="90">
        <v>0</v>
      </c>
      <c r="AU354" s="90">
        <v>0</v>
      </c>
      <c r="AV354" s="90">
        <v>0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90">
        <v>0</v>
      </c>
      <c r="BG354" s="90">
        <v>0</v>
      </c>
      <c r="BH354" s="90">
        <v>0</v>
      </c>
      <c r="BI354" s="90">
        <v>0</v>
      </c>
      <c r="BJ354" s="90">
        <v>0</v>
      </c>
      <c r="BK354" s="90">
        <v>0</v>
      </c>
      <c r="BL354" s="90">
        <v>0</v>
      </c>
      <c r="BM354" s="90">
        <v>0</v>
      </c>
      <c r="BN354" s="90">
        <v>0</v>
      </c>
      <c r="BO354" s="90">
        <v>0</v>
      </c>
      <c r="BP354" s="78">
        <v>0</v>
      </c>
    </row>
    <row r="355" spans="1:68" s="77" customFormat="1" ht="14.1" customHeight="1" x14ac:dyDescent="0.2">
      <c r="A355" s="91"/>
      <c r="B355" s="92">
        <v>147</v>
      </c>
      <c r="C355" s="540" t="s">
        <v>440</v>
      </c>
      <c r="D355" s="541" t="s">
        <v>441</v>
      </c>
      <c r="E355" s="541"/>
      <c r="F355" s="541"/>
      <c r="G355" s="541"/>
      <c r="H355" s="642" t="s">
        <v>839</v>
      </c>
      <c r="I355" s="646" t="s">
        <v>156</v>
      </c>
      <c r="J355" s="642">
        <v>514.32000000000005</v>
      </c>
      <c r="K355" s="93"/>
      <c r="L355" s="93">
        <v>215.62000000000262</v>
      </c>
      <c r="M355" s="93">
        <v>45010.93</v>
      </c>
      <c r="N355" s="93">
        <v>0</v>
      </c>
      <c r="O355" s="93">
        <v>45010.93</v>
      </c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114">
        <v>514.32000000000005</v>
      </c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</row>
    <row r="356" spans="1:68" s="77" customFormat="1" ht="14.1" customHeight="1" x14ac:dyDescent="0.2">
      <c r="A356" s="96"/>
      <c r="B356" s="96"/>
      <c r="C356" s="536"/>
      <c r="D356" s="538"/>
      <c r="E356" s="538"/>
      <c r="F356" s="538"/>
      <c r="G356" s="538"/>
      <c r="H356" s="640"/>
      <c r="I356" s="641"/>
      <c r="J356" s="640"/>
      <c r="K356" s="101">
        <v>45010.93</v>
      </c>
      <c r="L356" s="101">
        <v>45226.55</v>
      </c>
      <c r="M356" s="102">
        <v>46505.55</v>
      </c>
      <c r="N356" s="102">
        <v>0</v>
      </c>
      <c r="O356" s="102">
        <v>46505.55</v>
      </c>
      <c r="P356" s="102">
        <v>46505.55</v>
      </c>
      <c r="Q356" s="102">
        <v>46505.55</v>
      </c>
      <c r="R356" s="102">
        <v>54602.58</v>
      </c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>
        <v>54602.58</v>
      </c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1"/>
      <c r="BO356" s="101"/>
    </row>
    <row r="357" spans="1:68" s="77" customFormat="1" ht="14.1" customHeight="1" x14ac:dyDescent="0.2">
      <c r="A357" s="96"/>
      <c r="B357" s="100">
        <v>148</v>
      </c>
      <c r="C357" s="536" t="s">
        <v>251</v>
      </c>
      <c r="D357" s="538" t="s">
        <v>443</v>
      </c>
      <c r="E357" s="538"/>
      <c r="F357" s="538"/>
      <c r="G357" s="538"/>
      <c r="H357" s="640" t="s">
        <v>1002</v>
      </c>
      <c r="I357" s="641" t="s">
        <v>194</v>
      </c>
      <c r="J357" s="640">
        <v>5391.5309999999999</v>
      </c>
      <c r="K357" s="101"/>
      <c r="L357" s="101">
        <v>476.20999999999185</v>
      </c>
      <c r="M357" s="101">
        <v>253852.98</v>
      </c>
      <c r="N357" s="101">
        <v>0</v>
      </c>
      <c r="O357" s="101">
        <v>253852.98</v>
      </c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13">
        <v>2500</v>
      </c>
      <c r="AO357" s="113">
        <v>2891.5309999999999</v>
      </c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1"/>
      <c r="BN357" s="101"/>
      <c r="BO357" s="101"/>
    </row>
    <row r="358" spans="1:68" s="77" customFormat="1" ht="14.1" customHeight="1" x14ac:dyDescent="0.2">
      <c r="A358" s="96"/>
      <c r="B358" s="96"/>
      <c r="C358" s="536"/>
      <c r="D358" s="538"/>
      <c r="E358" s="538"/>
      <c r="F358" s="538"/>
      <c r="G358" s="538"/>
      <c r="H358" s="640"/>
      <c r="I358" s="641"/>
      <c r="J358" s="640"/>
      <c r="K358" s="101">
        <v>253852.98</v>
      </c>
      <c r="L358" s="101">
        <v>254329.19</v>
      </c>
      <c r="M358" s="102">
        <v>262282.33</v>
      </c>
      <c r="N358" s="102">
        <v>0</v>
      </c>
      <c r="O358" s="102">
        <v>262282.33</v>
      </c>
      <c r="P358" s="102">
        <v>262282.33</v>
      </c>
      <c r="Q358" s="102">
        <v>262282.33</v>
      </c>
      <c r="R358" s="102">
        <v>309021.52</v>
      </c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>
        <v>142792.47</v>
      </c>
      <c r="AO358" s="102">
        <v>166229.04999999999</v>
      </c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1"/>
      <c r="BO358" s="101"/>
    </row>
    <row r="359" spans="1:68" s="77" customFormat="1" ht="14.1" customHeight="1" x14ac:dyDescent="0.2">
      <c r="A359" s="96"/>
      <c r="B359" s="100">
        <v>149</v>
      </c>
      <c r="C359" s="536" t="s">
        <v>445</v>
      </c>
      <c r="D359" s="538" t="s">
        <v>446</v>
      </c>
      <c r="E359" s="538"/>
      <c r="F359" s="538"/>
      <c r="G359" s="538"/>
      <c r="H359" s="640" t="s">
        <v>1003</v>
      </c>
      <c r="I359" s="641" t="s">
        <v>102</v>
      </c>
      <c r="J359" s="640">
        <v>95.4422</v>
      </c>
      <c r="K359" s="101"/>
      <c r="L359" s="101">
        <v>41.119999999998981</v>
      </c>
      <c r="M359" s="101">
        <v>13090.26</v>
      </c>
      <c r="N359" s="101">
        <v>0</v>
      </c>
      <c r="O359" s="101">
        <v>13090.26</v>
      </c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13">
        <v>95.4422</v>
      </c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1"/>
      <c r="BN359" s="101"/>
      <c r="BO359" s="101"/>
    </row>
    <row r="360" spans="1:68" s="77" customFormat="1" ht="14.1" customHeight="1" x14ac:dyDescent="0.2">
      <c r="A360" s="96"/>
      <c r="B360" s="96"/>
      <c r="C360" s="536"/>
      <c r="D360" s="538"/>
      <c r="E360" s="538"/>
      <c r="F360" s="538"/>
      <c r="G360" s="538"/>
      <c r="H360" s="640"/>
      <c r="I360" s="641"/>
      <c r="J360" s="640"/>
      <c r="K360" s="101">
        <v>13090.26</v>
      </c>
      <c r="L360" s="101">
        <v>13131.38</v>
      </c>
      <c r="M360" s="102">
        <v>13524.93</v>
      </c>
      <c r="N360" s="102">
        <v>0</v>
      </c>
      <c r="O360" s="102">
        <v>13524.93</v>
      </c>
      <c r="P360" s="102">
        <v>13524.93</v>
      </c>
      <c r="Q360" s="102">
        <v>13524.93</v>
      </c>
      <c r="R360" s="102">
        <v>15879.74</v>
      </c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>
        <v>15879.74</v>
      </c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1"/>
      <c r="BO360" s="101"/>
    </row>
    <row r="361" spans="1:68" s="77" customFormat="1" ht="14.1" customHeight="1" x14ac:dyDescent="0.2">
      <c r="A361" s="96"/>
      <c r="B361" s="100">
        <v>150</v>
      </c>
      <c r="C361" s="536" t="s">
        <v>448</v>
      </c>
      <c r="D361" s="538" t="s">
        <v>449</v>
      </c>
      <c r="E361" s="538"/>
      <c r="F361" s="538"/>
      <c r="G361" s="538"/>
      <c r="H361" s="640" t="s">
        <v>1004</v>
      </c>
      <c r="I361" s="641" t="s">
        <v>329</v>
      </c>
      <c r="J361" s="640">
        <v>2.0558999999999998</v>
      </c>
      <c r="K361" s="101"/>
      <c r="L361" s="101">
        <v>76.55000000000291</v>
      </c>
      <c r="M361" s="101">
        <v>18059.009999999998</v>
      </c>
      <c r="N361" s="101">
        <v>0</v>
      </c>
      <c r="O361" s="101">
        <v>18059.009999999998</v>
      </c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13">
        <v>2.0558999999999998</v>
      </c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</row>
    <row r="362" spans="1:68" s="77" customFormat="1" ht="14.1" customHeight="1" x14ac:dyDescent="0.2">
      <c r="A362" s="96"/>
      <c r="B362" s="96"/>
      <c r="C362" s="536"/>
      <c r="D362" s="538"/>
      <c r="E362" s="538"/>
      <c r="F362" s="538"/>
      <c r="G362" s="538"/>
      <c r="H362" s="640"/>
      <c r="I362" s="641"/>
      <c r="J362" s="640"/>
      <c r="K362" s="101">
        <v>18059.009999999998</v>
      </c>
      <c r="L362" s="101">
        <v>18135.560000000001</v>
      </c>
      <c r="M362" s="102">
        <v>18658.669999999998</v>
      </c>
      <c r="N362" s="102">
        <v>0</v>
      </c>
      <c r="O362" s="102">
        <v>18658.669999999998</v>
      </c>
      <c r="P362" s="102">
        <v>18658.669999999998</v>
      </c>
      <c r="Q362" s="102">
        <v>18658.669999999998</v>
      </c>
      <c r="R362" s="102">
        <v>21907.31</v>
      </c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>
        <v>21907.31</v>
      </c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1"/>
      <c r="BO362" s="101"/>
    </row>
    <row r="363" spans="1:68" ht="42" customHeight="1" x14ac:dyDescent="0.2">
      <c r="A363" s="87"/>
      <c r="B363" s="87"/>
      <c r="C363" s="88" t="s">
        <v>451</v>
      </c>
      <c r="D363" s="557" t="s">
        <v>452</v>
      </c>
      <c r="E363" s="557"/>
      <c r="F363" s="557"/>
      <c r="G363" s="557"/>
      <c r="H363" s="89"/>
      <c r="I363" s="89"/>
      <c r="J363" s="89"/>
      <c r="K363" s="90">
        <v>12392.46</v>
      </c>
      <c r="L363" s="90">
        <v>12408.23</v>
      </c>
      <c r="M363" s="90">
        <v>12803.960000000001</v>
      </c>
      <c r="N363" s="90">
        <v>0</v>
      </c>
      <c r="O363" s="90">
        <v>12803.960000000001</v>
      </c>
      <c r="P363" s="90">
        <v>12803.960000000001</v>
      </c>
      <c r="Q363" s="90">
        <v>12803.960000000001</v>
      </c>
      <c r="R363" s="90">
        <v>15033.24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0</v>
      </c>
      <c r="AN363" s="90">
        <v>15033.24</v>
      </c>
      <c r="AO363" s="90">
        <v>0</v>
      </c>
      <c r="AP363" s="90">
        <v>0</v>
      </c>
      <c r="AQ363" s="90">
        <v>0</v>
      </c>
      <c r="AR363" s="90">
        <v>0</v>
      </c>
      <c r="AS363" s="90">
        <v>0</v>
      </c>
      <c r="AT363" s="90">
        <v>0</v>
      </c>
      <c r="AU363" s="90">
        <v>0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90">
        <v>0</v>
      </c>
      <c r="BG363" s="90">
        <v>0</v>
      </c>
      <c r="BH363" s="90">
        <v>0</v>
      </c>
      <c r="BI363" s="90">
        <v>0</v>
      </c>
      <c r="BJ363" s="90">
        <v>0</v>
      </c>
      <c r="BK363" s="90">
        <v>0</v>
      </c>
      <c r="BL363" s="90">
        <v>0</v>
      </c>
      <c r="BM363" s="90">
        <v>0</v>
      </c>
      <c r="BN363" s="90">
        <v>0</v>
      </c>
      <c r="BO363" s="90">
        <v>0</v>
      </c>
      <c r="BP363" s="78">
        <v>0</v>
      </c>
    </row>
    <row r="364" spans="1:68" s="77" customFormat="1" ht="14.1" customHeight="1" x14ac:dyDescent="0.2">
      <c r="A364" s="91"/>
      <c r="B364" s="92">
        <v>151</v>
      </c>
      <c r="C364" s="540" t="s">
        <v>429</v>
      </c>
      <c r="D364" s="541" t="s">
        <v>430</v>
      </c>
      <c r="E364" s="541"/>
      <c r="F364" s="541"/>
      <c r="G364" s="541"/>
      <c r="H364" s="646" t="s">
        <v>902</v>
      </c>
      <c r="I364" s="646" t="s">
        <v>162</v>
      </c>
      <c r="J364" s="642">
        <v>365.99200000000002</v>
      </c>
      <c r="K364" s="93"/>
      <c r="L364" s="93">
        <v>16.440000000000509</v>
      </c>
      <c r="M364" s="93">
        <v>12971.84</v>
      </c>
      <c r="N364" s="93">
        <v>0</v>
      </c>
      <c r="O364" s="93">
        <v>12971.84</v>
      </c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114">
        <v>365.99200000000002</v>
      </c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</row>
    <row r="365" spans="1:68" s="77" customFormat="1" ht="14.1" customHeight="1" x14ac:dyDescent="0.2">
      <c r="A365" s="96"/>
      <c r="B365" s="96"/>
      <c r="C365" s="536"/>
      <c r="D365" s="538"/>
      <c r="E365" s="538"/>
      <c r="F365" s="538"/>
      <c r="G365" s="538"/>
      <c r="H365" s="641"/>
      <c r="I365" s="641"/>
      <c r="J365" s="640"/>
      <c r="K365" s="101">
        <v>12971.84</v>
      </c>
      <c r="L365" s="101">
        <v>12988.28</v>
      </c>
      <c r="M365" s="102">
        <v>13402.58</v>
      </c>
      <c r="N365" s="102">
        <v>0</v>
      </c>
      <c r="O365" s="102">
        <v>13402.58</v>
      </c>
      <c r="P365" s="102">
        <v>13402.58</v>
      </c>
      <c r="Q365" s="102">
        <v>13402.58</v>
      </c>
      <c r="R365" s="102">
        <v>15736.09</v>
      </c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>
        <v>15736.09</v>
      </c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1"/>
      <c r="BO365" s="101"/>
    </row>
    <row r="366" spans="1:68" s="77" customFormat="1" ht="14.1" customHeight="1" x14ac:dyDescent="0.2">
      <c r="A366" s="96"/>
      <c r="B366" s="100">
        <v>152</v>
      </c>
      <c r="C366" s="536" t="s">
        <v>251</v>
      </c>
      <c r="D366" s="538" t="s">
        <v>443</v>
      </c>
      <c r="E366" s="538"/>
      <c r="F366" s="538"/>
      <c r="G366" s="538"/>
      <c r="H366" s="640" t="s">
        <v>1006</v>
      </c>
      <c r="I366" s="641" t="s">
        <v>194</v>
      </c>
      <c r="J366" s="640">
        <v>-231.92400000000001</v>
      </c>
      <c r="K366" s="101"/>
      <c r="L366" s="101">
        <v>-0.67000000000001592</v>
      </c>
      <c r="M366" s="101">
        <v>-400.28</v>
      </c>
      <c r="N366" s="101">
        <v>0</v>
      </c>
      <c r="O366" s="101">
        <v>-400.28</v>
      </c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13">
        <v>-231.92400000000001</v>
      </c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1"/>
      <c r="BN366" s="101"/>
      <c r="BO366" s="101"/>
    </row>
    <row r="367" spans="1:68" s="77" customFormat="1" ht="14.1" customHeight="1" x14ac:dyDescent="0.2">
      <c r="A367" s="96"/>
      <c r="B367" s="96"/>
      <c r="C367" s="536"/>
      <c r="D367" s="538"/>
      <c r="E367" s="538"/>
      <c r="F367" s="538"/>
      <c r="G367" s="538"/>
      <c r="H367" s="640"/>
      <c r="I367" s="641"/>
      <c r="J367" s="640"/>
      <c r="K367" s="101">
        <v>-400.28</v>
      </c>
      <c r="L367" s="101">
        <v>-400.95</v>
      </c>
      <c r="M367" s="102">
        <v>-413.57</v>
      </c>
      <c r="N367" s="102">
        <v>0</v>
      </c>
      <c r="O367" s="102">
        <v>-413.57</v>
      </c>
      <c r="P367" s="102">
        <v>-413.57</v>
      </c>
      <c r="Q367" s="102">
        <v>-413.57</v>
      </c>
      <c r="R367" s="102">
        <v>-485.58</v>
      </c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>
        <v>-485.58</v>
      </c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1"/>
      <c r="BO367" s="101"/>
    </row>
    <row r="368" spans="1:68" s="77" customFormat="1" ht="14.1" customHeight="1" x14ac:dyDescent="0.2">
      <c r="A368" s="96"/>
      <c r="B368" s="100">
        <v>153</v>
      </c>
      <c r="C368" s="536" t="s">
        <v>445</v>
      </c>
      <c r="D368" s="538" t="s">
        <v>446</v>
      </c>
      <c r="E368" s="538"/>
      <c r="F368" s="538"/>
      <c r="G368" s="538"/>
      <c r="H368" s="640" t="s">
        <v>1007</v>
      </c>
      <c r="I368" s="641" t="s">
        <v>112</v>
      </c>
      <c r="J368" s="640">
        <v>-5.8433999999999999</v>
      </c>
      <c r="K368" s="101"/>
      <c r="L368" s="101">
        <v>0</v>
      </c>
      <c r="M368" s="101">
        <v>-179.1</v>
      </c>
      <c r="N368" s="101">
        <v>0</v>
      </c>
      <c r="O368" s="101">
        <v>-179.1</v>
      </c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13">
        <v>-5.8433999999999999</v>
      </c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/>
      <c r="BJ368" s="101"/>
      <c r="BK368" s="101"/>
      <c r="BL368" s="101"/>
      <c r="BM368" s="101"/>
      <c r="BN368" s="101"/>
      <c r="BO368" s="101"/>
    </row>
    <row r="369" spans="1:68" s="77" customFormat="1" ht="14.1" customHeight="1" x14ac:dyDescent="0.2">
      <c r="A369" s="96"/>
      <c r="B369" s="96"/>
      <c r="C369" s="536"/>
      <c r="D369" s="538"/>
      <c r="E369" s="538"/>
      <c r="F369" s="538"/>
      <c r="G369" s="538"/>
      <c r="H369" s="640"/>
      <c r="I369" s="641"/>
      <c r="J369" s="640"/>
      <c r="K369" s="101">
        <v>-179.1</v>
      </c>
      <c r="L369" s="101">
        <v>-179.1</v>
      </c>
      <c r="M369" s="102">
        <v>-185.05</v>
      </c>
      <c r="N369" s="102">
        <v>0</v>
      </c>
      <c r="O369" s="102">
        <v>-185.05</v>
      </c>
      <c r="P369" s="102">
        <v>-185.05</v>
      </c>
      <c r="Q369" s="102">
        <v>-185.05</v>
      </c>
      <c r="R369" s="102">
        <v>-217.27</v>
      </c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>
        <v>-217.27</v>
      </c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1"/>
      <c r="BO369" s="101"/>
    </row>
    <row r="370" spans="1:68" ht="12.75" x14ac:dyDescent="0.2">
      <c r="A370" s="83"/>
      <c r="B370" s="83"/>
      <c r="C370" s="84" t="s">
        <v>1010</v>
      </c>
      <c r="D370" s="559" t="s">
        <v>457</v>
      </c>
      <c r="E370" s="559"/>
      <c r="F370" s="559"/>
      <c r="G370" s="559"/>
      <c r="H370" s="85"/>
      <c r="I370" s="85"/>
      <c r="J370" s="85"/>
      <c r="K370" s="86">
        <v>2172522.84</v>
      </c>
      <c r="L370" s="86">
        <v>2175804.8499999996</v>
      </c>
      <c r="M370" s="86">
        <v>2244662.8699999996</v>
      </c>
      <c r="N370" s="86"/>
      <c r="O370" s="86">
        <v>2244662.8699999996</v>
      </c>
      <c r="P370" s="86">
        <v>2244662.8699999996</v>
      </c>
      <c r="Q370" s="86">
        <v>2245568.8099999996</v>
      </c>
      <c r="R370" s="86">
        <v>2522585.92</v>
      </c>
      <c r="S370" s="86"/>
      <c r="T370" s="86"/>
      <c r="U370" s="86"/>
      <c r="V370" s="86">
        <v>699626.76</v>
      </c>
      <c r="W370" s="86">
        <v>778818.97000000009</v>
      </c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>
        <v>137215.70000000001</v>
      </c>
      <c r="AO370" s="86">
        <v>138107.6</v>
      </c>
      <c r="AP370" s="86">
        <v>139005.29999999999</v>
      </c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86"/>
      <c r="BB370" s="86"/>
      <c r="BC370" s="86">
        <v>151220.44</v>
      </c>
      <c r="BD370" s="86"/>
      <c r="BE370" s="86">
        <v>153192.69</v>
      </c>
      <c r="BF370" s="86"/>
      <c r="BG370" s="86"/>
      <c r="BH370" s="86"/>
      <c r="BI370" s="86"/>
      <c r="BJ370" s="86"/>
      <c r="BK370" s="86">
        <v>159265.14000000001</v>
      </c>
      <c r="BL370" s="86"/>
      <c r="BM370" s="86"/>
      <c r="BN370" s="86">
        <v>166133.32</v>
      </c>
      <c r="BO370" s="86"/>
      <c r="BP370" s="78"/>
    </row>
    <row r="371" spans="1:68" ht="12.75" x14ac:dyDescent="0.2">
      <c r="A371" s="87"/>
      <c r="B371" s="87"/>
      <c r="C371" s="88" t="s">
        <v>458</v>
      </c>
      <c r="D371" s="539" t="s">
        <v>459</v>
      </c>
      <c r="E371" s="539"/>
      <c r="F371" s="539"/>
      <c r="G371" s="539"/>
      <c r="H371" s="89"/>
      <c r="I371" s="89"/>
      <c r="J371" s="89"/>
      <c r="K371" s="90">
        <v>366973.99000000005</v>
      </c>
      <c r="L371" s="90">
        <v>367851.28999999992</v>
      </c>
      <c r="M371" s="90">
        <v>379159.58999999997</v>
      </c>
      <c r="N371" s="90">
        <v>0</v>
      </c>
      <c r="O371" s="90">
        <v>379159.58999999997</v>
      </c>
      <c r="P371" s="90">
        <v>379159.58999999997</v>
      </c>
      <c r="Q371" s="90">
        <v>379159.58999999997</v>
      </c>
      <c r="R371" s="90">
        <v>482840.06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0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0</v>
      </c>
      <c r="AN371" s="90">
        <v>62686.06</v>
      </c>
      <c r="AO371" s="90">
        <v>63093.52</v>
      </c>
      <c r="AP371" s="90">
        <v>63503.63</v>
      </c>
      <c r="AQ371" s="90">
        <v>0</v>
      </c>
      <c r="AR371" s="90">
        <v>0</v>
      </c>
      <c r="AS371" s="90">
        <v>0</v>
      </c>
      <c r="AT371" s="90">
        <v>0</v>
      </c>
      <c r="AU371" s="90">
        <v>0</v>
      </c>
      <c r="AV371" s="90">
        <v>0</v>
      </c>
      <c r="AW371" s="90">
        <v>0</v>
      </c>
      <c r="AX371" s="90">
        <v>0</v>
      </c>
      <c r="AY371" s="90">
        <v>0</v>
      </c>
      <c r="AZ371" s="90">
        <v>0</v>
      </c>
      <c r="BA371" s="90">
        <v>0</v>
      </c>
      <c r="BB371" s="90">
        <v>0</v>
      </c>
      <c r="BC371" s="90">
        <v>69084.03</v>
      </c>
      <c r="BD371" s="90">
        <v>0</v>
      </c>
      <c r="BE371" s="90">
        <v>69985.039999999994</v>
      </c>
      <c r="BF371" s="90">
        <v>0</v>
      </c>
      <c r="BG371" s="90">
        <v>0</v>
      </c>
      <c r="BH371" s="90">
        <v>0</v>
      </c>
      <c r="BI371" s="90">
        <v>0</v>
      </c>
      <c r="BJ371" s="90">
        <v>0</v>
      </c>
      <c r="BK371" s="90">
        <v>72759.199999999997</v>
      </c>
      <c r="BL371" s="90">
        <v>0</v>
      </c>
      <c r="BM371" s="90">
        <v>0</v>
      </c>
      <c r="BN371" s="90">
        <v>81728.58</v>
      </c>
      <c r="BO371" s="90">
        <v>0</v>
      </c>
      <c r="BP371" s="78">
        <v>0</v>
      </c>
    </row>
    <row r="372" spans="1:68" s="77" customFormat="1" ht="14.1" customHeight="1" x14ac:dyDescent="0.2">
      <c r="A372" s="91"/>
      <c r="B372" s="92">
        <v>154</v>
      </c>
      <c r="C372" s="540" t="s">
        <v>460</v>
      </c>
      <c r="D372" s="541" t="s">
        <v>461</v>
      </c>
      <c r="E372" s="541"/>
      <c r="F372" s="541"/>
      <c r="G372" s="541"/>
      <c r="H372" s="642" t="s">
        <v>977</v>
      </c>
      <c r="I372" s="646" t="s">
        <v>78</v>
      </c>
      <c r="J372" s="642">
        <v>510.1</v>
      </c>
      <c r="K372" s="93"/>
      <c r="L372" s="93">
        <v>806.79999999998836</v>
      </c>
      <c r="M372" s="93">
        <v>344496.3</v>
      </c>
      <c r="N372" s="93">
        <v>0</v>
      </c>
      <c r="O372" s="93">
        <v>344496.3</v>
      </c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114">
        <v>76.515000000000001</v>
      </c>
      <c r="AO372" s="114">
        <v>76.515000000000001</v>
      </c>
      <c r="AP372" s="114">
        <v>76.515000000000001</v>
      </c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114">
        <v>76.515000000000001</v>
      </c>
      <c r="BD372" s="93"/>
      <c r="BE372" s="114">
        <v>76.515000000000001</v>
      </c>
      <c r="BF372" s="93"/>
      <c r="BG372" s="93"/>
      <c r="BH372" s="93"/>
      <c r="BI372" s="93"/>
      <c r="BJ372" s="93"/>
      <c r="BK372" s="114">
        <v>76.515000000000001</v>
      </c>
      <c r="BL372" s="93"/>
      <c r="BM372" s="93"/>
      <c r="BN372" s="114">
        <v>51.01</v>
      </c>
      <c r="BO372" s="93"/>
    </row>
    <row r="373" spans="1:68" s="77" customFormat="1" ht="14.1" customHeight="1" x14ac:dyDescent="0.2">
      <c r="A373" s="96"/>
      <c r="B373" s="96"/>
      <c r="C373" s="536"/>
      <c r="D373" s="538"/>
      <c r="E373" s="538"/>
      <c r="F373" s="538"/>
      <c r="G373" s="538"/>
      <c r="H373" s="640"/>
      <c r="I373" s="641"/>
      <c r="J373" s="640"/>
      <c r="K373" s="101">
        <v>344496.3</v>
      </c>
      <c r="L373" s="101">
        <v>345303.1</v>
      </c>
      <c r="M373" s="102">
        <v>355935.52</v>
      </c>
      <c r="N373" s="102">
        <v>0</v>
      </c>
      <c r="O373" s="102">
        <v>355935.52</v>
      </c>
      <c r="P373" s="102">
        <v>355935.52</v>
      </c>
      <c r="Q373" s="102">
        <v>355935.52</v>
      </c>
      <c r="R373" s="102">
        <v>450569.62</v>
      </c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>
        <v>62686.06</v>
      </c>
      <c r="AO373" s="102">
        <v>63093.52</v>
      </c>
      <c r="AP373" s="102">
        <v>63503.63</v>
      </c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>
        <v>69084.03</v>
      </c>
      <c r="BD373" s="102"/>
      <c r="BE373" s="102">
        <v>69985.039999999994</v>
      </c>
      <c r="BF373" s="102"/>
      <c r="BG373" s="102"/>
      <c r="BH373" s="102"/>
      <c r="BI373" s="102"/>
      <c r="BJ373" s="102"/>
      <c r="BK373" s="102">
        <v>72759.199999999997</v>
      </c>
      <c r="BL373" s="102"/>
      <c r="BM373" s="102"/>
      <c r="BN373" s="101">
        <v>49458.14</v>
      </c>
      <c r="BO373" s="101"/>
    </row>
    <row r="374" spans="1:68" s="77" customFormat="1" ht="14.1" customHeight="1" x14ac:dyDescent="0.2">
      <c r="A374" s="96"/>
      <c r="B374" s="100">
        <v>155</v>
      </c>
      <c r="C374" s="536" t="s">
        <v>460</v>
      </c>
      <c r="D374" s="538" t="s">
        <v>461</v>
      </c>
      <c r="E374" s="538"/>
      <c r="F374" s="538"/>
      <c r="G374" s="538"/>
      <c r="H374" s="640" t="s">
        <v>1011</v>
      </c>
      <c r="I374" s="641" t="s">
        <v>306</v>
      </c>
      <c r="J374" s="640">
        <v>6.8238200000000004</v>
      </c>
      <c r="K374" s="101"/>
      <c r="L374" s="101">
        <v>13.340000000000146</v>
      </c>
      <c r="M374" s="101">
        <v>5777.15</v>
      </c>
      <c r="N374" s="101">
        <v>0</v>
      </c>
      <c r="O374" s="101">
        <v>5777.15</v>
      </c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1"/>
      <c r="BN374" s="113">
        <v>6.8238200000000004</v>
      </c>
      <c r="BO374" s="101"/>
    </row>
    <row r="375" spans="1:68" s="77" customFormat="1" ht="14.1" customHeight="1" x14ac:dyDescent="0.2">
      <c r="A375" s="96"/>
      <c r="B375" s="96"/>
      <c r="C375" s="536"/>
      <c r="D375" s="538"/>
      <c r="E375" s="538"/>
      <c r="F375" s="538"/>
      <c r="G375" s="538"/>
      <c r="H375" s="640"/>
      <c r="I375" s="641"/>
      <c r="J375" s="640"/>
      <c r="K375" s="101">
        <v>5777.15</v>
      </c>
      <c r="L375" s="101">
        <v>5790.49</v>
      </c>
      <c r="M375" s="102">
        <v>5968.98</v>
      </c>
      <c r="N375" s="102">
        <v>0</v>
      </c>
      <c r="O375" s="102">
        <v>5968.98</v>
      </c>
      <c r="P375" s="102">
        <v>5968.98</v>
      </c>
      <c r="Q375" s="102">
        <v>5968.98</v>
      </c>
      <c r="R375" s="102">
        <v>8294.0499999999993</v>
      </c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1">
        <v>8294.0499999999993</v>
      </c>
      <c r="BO375" s="101"/>
    </row>
    <row r="376" spans="1:68" s="77" customFormat="1" ht="14.1" customHeight="1" x14ac:dyDescent="0.2">
      <c r="A376" s="96"/>
      <c r="B376" s="100">
        <v>156</v>
      </c>
      <c r="C376" s="536" t="s">
        <v>460</v>
      </c>
      <c r="D376" s="538" t="s">
        <v>461</v>
      </c>
      <c r="E376" s="538"/>
      <c r="F376" s="538"/>
      <c r="G376" s="538"/>
      <c r="H376" s="640" t="s">
        <v>1012</v>
      </c>
      <c r="I376" s="641" t="s">
        <v>306</v>
      </c>
      <c r="J376" s="640">
        <v>6.8199999999999997E-3</v>
      </c>
      <c r="K376" s="101"/>
      <c r="L376" s="101">
        <v>8.1599999999998545</v>
      </c>
      <c r="M376" s="101">
        <v>5663</v>
      </c>
      <c r="N376" s="101">
        <v>0</v>
      </c>
      <c r="O376" s="101">
        <v>5663</v>
      </c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1"/>
      <c r="BN376" s="113">
        <v>6.8199999999999997E-3</v>
      </c>
      <c r="BO376" s="101"/>
    </row>
    <row r="377" spans="1:68" s="77" customFormat="1" ht="14.1" customHeight="1" x14ac:dyDescent="0.2">
      <c r="A377" s="96"/>
      <c r="B377" s="96"/>
      <c r="C377" s="536"/>
      <c r="D377" s="538"/>
      <c r="E377" s="538"/>
      <c r="F377" s="538"/>
      <c r="G377" s="538"/>
      <c r="H377" s="640"/>
      <c r="I377" s="641"/>
      <c r="J377" s="640"/>
      <c r="K377" s="101">
        <v>5663</v>
      </c>
      <c r="L377" s="101">
        <v>5671.16</v>
      </c>
      <c r="M377" s="102">
        <v>5851.04</v>
      </c>
      <c r="N377" s="102">
        <v>0</v>
      </c>
      <c r="O377" s="102">
        <v>5851.04</v>
      </c>
      <c r="P377" s="102">
        <v>5851.04</v>
      </c>
      <c r="Q377" s="102">
        <v>5851.04</v>
      </c>
      <c r="R377" s="102">
        <v>8130.17</v>
      </c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1">
        <v>8130.17</v>
      </c>
      <c r="BO377" s="101"/>
    </row>
    <row r="378" spans="1:68" s="77" customFormat="1" ht="14.1" customHeight="1" x14ac:dyDescent="0.2">
      <c r="A378" s="96"/>
      <c r="B378" s="100">
        <v>157</v>
      </c>
      <c r="C378" s="536" t="s">
        <v>460</v>
      </c>
      <c r="D378" s="538" t="s">
        <v>461</v>
      </c>
      <c r="E378" s="538"/>
      <c r="F378" s="538"/>
      <c r="G378" s="538"/>
      <c r="H378" s="640" t="s">
        <v>1013</v>
      </c>
      <c r="I378" s="641" t="s">
        <v>102</v>
      </c>
      <c r="J378" s="640">
        <v>11.686</v>
      </c>
      <c r="K378" s="101"/>
      <c r="L378" s="101">
        <v>36.219999999999345</v>
      </c>
      <c r="M378" s="101">
        <v>9496.52</v>
      </c>
      <c r="N378" s="101">
        <v>0</v>
      </c>
      <c r="O378" s="101">
        <v>9496.52</v>
      </c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  <c r="BI378" s="101"/>
      <c r="BJ378" s="101"/>
      <c r="BK378" s="101"/>
      <c r="BL378" s="101"/>
      <c r="BM378" s="101"/>
      <c r="BN378" s="113">
        <v>11.686</v>
      </c>
      <c r="BO378" s="101"/>
    </row>
    <row r="379" spans="1:68" s="77" customFormat="1" ht="14.1" customHeight="1" x14ac:dyDescent="0.2">
      <c r="A379" s="96"/>
      <c r="B379" s="96"/>
      <c r="C379" s="536"/>
      <c r="D379" s="538"/>
      <c r="E379" s="538"/>
      <c r="F379" s="538"/>
      <c r="G379" s="538"/>
      <c r="H379" s="640"/>
      <c r="I379" s="641"/>
      <c r="J379" s="640"/>
      <c r="K379" s="101">
        <v>9496.52</v>
      </c>
      <c r="L379" s="101">
        <v>9532.74</v>
      </c>
      <c r="M379" s="102">
        <v>9811.86</v>
      </c>
      <c r="N379" s="102">
        <v>0</v>
      </c>
      <c r="O379" s="102">
        <v>9811.86</v>
      </c>
      <c r="P379" s="102">
        <v>9811.86</v>
      </c>
      <c r="Q379" s="102">
        <v>9811.86</v>
      </c>
      <c r="R379" s="102">
        <v>13633.83</v>
      </c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1">
        <v>13633.83</v>
      </c>
      <c r="BO379" s="101"/>
    </row>
    <row r="380" spans="1:68" s="77" customFormat="1" ht="14.1" customHeight="1" x14ac:dyDescent="0.2">
      <c r="A380" s="96"/>
      <c r="B380" s="100">
        <v>158</v>
      </c>
      <c r="C380" s="536" t="s">
        <v>466</v>
      </c>
      <c r="D380" s="538" t="s">
        <v>467</v>
      </c>
      <c r="E380" s="538"/>
      <c r="F380" s="538"/>
      <c r="G380" s="538"/>
      <c r="H380" s="640" t="s">
        <v>1014</v>
      </c>
      <c r="I380" s="641" t="s">
        <v>468</v>
      </c>
      <c r="J380" s="640">
        <v>1.9478</v>
      </c>
      <c r="K380" s="101"/>
      <c r="L380" s="101">
        <v>12.779999999999973</v>
      </c>
      <c r="M380" s="101">
        <v>1541.02</v>
      </c>
      <c r="N380" s="101">
        <v>0</v>
      </c>
      <c r="O380" s="101">
        <v>1541.02</v>
      </c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1"/>
      <c r="BN380" s="113">
        <v>1.9478</v>
      </c>
      <c r="BO380" s="101"/>
    </row>
    <row r="381" spans="1:68" s="77" customFormat="1" ht="14.1" customHeight="1" x14ac:dyDescent="0.2">
      <c r="A381" s="96"/>
      <c r="B381" s="96"/>
      <c r="C381" s="536"/>
      <c r="D381" s="538"/>
      <c r="E381" s="538"/>
      <c r="F381" s="538"/>
      <c r="G381" s="538"/>
      <c r="H381" s="640"/>
      <c r="I381" s="641"/>
      <c r="J381" s="640"/>
      <c r="K381" s="101">
        <v>1541.02</v>
      </c>
      <c r="L381" s="101">
        <v>1553.8</v>
      </c>
      <c r="M381" s="102">
        <v>1592.19</v>
      </c>
      <c r="N381" s="102">
        <v>0</v>
      </c>
      <c r="O381" s="102">
        <v>1592.19</v>
      </c>
      <c r="P381" s="102">
        <v>1592.19</v>
      </c>
      <c r="Q381" s="102">
        <v>1592.19</v>
      </c>
      <c r="R381" s="102">
        <v>2212.39</v>
      </c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1">
        <v>2212.39</v>
      </c>
      <c r="BO381" s="101"/>
    </row>
    <row r="382" spans="1:68" ht="12.75" x14ac:dyDescent="0.2">
      <c r="A382" s="87"/>
      <c r="B382" s="87"/>
      <c r="C382" s="88" t="s">
        <v>469</v>
      </c>
      <c r="D382" s="539" t="s">
        <v>470</v>
      </c>
      <c r="E382" s="539"/>
      <c r="F382" s="539"/>
      <c r="G382" s="539"/>
      <c r="H382" s="89"/>
      <c r="I382" s="89"/>
      <c r="J382" s="89"/>
      <c r="K382" s="90">
        <v>17569.259999999998</v>
      </c>
      <c r="L382" s="90">
        <v>17680.259999999998</v>
      </c>
      <c r="M382" s="90">
        <v>18152.66</v>
      </c>
      <c r="N382" s="90">
        <v>0</v>
      </c>
      <c r="O382" s="90">
        <v>18152.66</v>
      </c>
      <c r="P382" s="90">
        <v>18152.66</v>
      </c>
      <c r="Q382" s="90">
        <v>18152.66</v>
      </c>
      <c r="R382" s="90">
        <v>25223.59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0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0</v>
      </c>
      <c r="AV382" s="90">
        <v>0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  <c r="BF382" s="90">
        <v>0</v>
      </c>
      <c r="BG382" s="90">
        <v>0</v>
      </c>
      <c r="BH382" s="90">
        <v>0</v>
      </c>
      <c r="BI382" s="90">
        <v>0</v>
      </c>
      <c r="BJ382" s="90">
        <v>0</v>
      </c>
      <c r="BK382" s="90">
        <v>0</v>
      </c>
      <c r="BL382" s="90">
        <v>0</v>
      </c>
      <c r="BM382" s="90">
        <v>0</v>
      </c>
      <c r="BN382" s="90">
        <v>25223.59</v>
      </c>
      <c r="BO382" s="90">
        <v>0</v>
      </c>
      <c r="BP382" s="78">
        <v>0</v>
      </c>
    </row>
    <row r="383" spans="1:68" s="77" customFormat="1" ht="14.1" customHeight="1" x14ac:dyDescent="0.2">
      <c r="A383" s="91"/>
      <c r="B383" s="92">
        <v>159</v>
      </c>
      <c r="C383" s="540" t="s">
        <v>304</v>
      </c>
      <c r="D383" s="541" t="s">
        <v>471</v>
      </c>
      <c r="E383" s="541"/>
      <c r="F383" s="541"/>
      <c r="G383" s="541"/>
      <c r="H383" s="642" t="s">
        <v>993</v>
      </c>
      <c r="I383" s="646" t="s">
        <v>102</v>
      </c>
      <c r="J383" s="642">
        <v>13.634600000000001</v>
      </c>
      <c r="K383" s="93"/>
      <c r="L383" s="93">
        <v>111</v>
      </c>
      <c r="M383" s="93">
        <v>17569.259999999998</v>
      </c>
      <c r="N383" s="93">
        <v>0</v>
      </c>
      <c r="O383" s="93">
        <v>17569.259999999998</v>
      </c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114">
        <v>13.634600000000001</v>
      </c>
      <c r="BO383" s="93"/>
    </row>
    <row r="384" spans="1:68" s="77" customFormat="1" ht="14.1" customHeight="1" x14ac:dyDescent="0.2">
      <c r="A384" s="96"/>
      <c r="B384" s="96"/>
      <c r="C384" s="536"/>
      <c r="D384" s="538"/>
      <c r="E384" s="538"/>
      <c r="F384" s="538"/>
      <c r="G384" s="538"/>
      <c r="H384" s="640"/>
      <c r="I384" s="641"/>
      <c r="J384" s="640"/>
      <c r="K384" s="101">
        <v>17569.259999999998</v>
      </c>
      <c r="L384" s="101">
        <v>17680.259999999998</v>
      </c>
      <c r="M384" s="102">
        <v>18152.66</v>
      </c>
      <c r="N384" s="102">
        <v>0</v>
      </c>
      <c r="O384" s="102">
        <v>18152.66</v>
      </c>
      <c r="P384" s="102">
        <v>18152.66</v>
      </c>
      <c r="Q384" s="102">
        <v>18152.66</v>
      </c>
      <c r="R384" s="102">
        <v>25223.59</v>
      </c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1">
        <v>25223.59</v>
      </c>
      <c r="BO384" s="101"/>
    </row>
    <row r="385" spans="1:68" ht="27.95" customHeight="1" x14ac:dyDescent="0.2">
      <c r="A385" s="87"/>
      <c r="B385" s="87"/>
      <c r="C385" s="88" t="s">
        <v>472</v>
      </c>
      <c r="D385" s="557" t="s">
        <v>473</v>
      </c>
      <c r="E385" s="557"/>
      <c r="F385" s="557"/>
      <c r="G385" s="557"/>
      <c r="H385" s="89"/>
      <c r="I385" s="89"/>
      <c r="J385" s="89"/>
      <c r="K385" s="90">
        <v>409847.37</v>
      </c>
      <c r="L385" s="90">
        <v>411028.77999999997</v>
      </c>
      <c r="M385" s="90">
        <v>423456.62</v>
      </c>
      <c r="N385" s="90">
        <v>0</v>
      </c>
      <c r="O385" s="90">
        <v>423456.62</v>
      </c>
      <c r="P385" s="90">
        <v>423456.62</v>
      </c>
      <c r="Q385" s="90">
        <v>423456.62</v>
      </c>
      <c r="R385" s="90">
        <v>536076.53999999992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0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74529.64</v>
      </c>
      <c r="AO385" s="90">
        <v>75014.080000000002</v>
      </c>
      <c r="AP385" s="90">
        <v>75501.67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0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82136.409999999989</v>
      </c>
      <c r="BD385" s="90">
        <v>0</v>
      </c>
      <c r="BE385" s="90">
        <v>83207.650000000009</v>
      </c>
      <c r="BF385" s="90">
        <v>0</v>
      </c>
      <c r="BG385" s="90">
        <v>0</v>
      </c>
      <c r="BH385" s="90">
        <v>0</v>
      </c>
      <c r="BI385" s="90">
        <v>0</v>
      </c>
      <c r="BJ385" s="90">
        <v>0</v>
      </c>
      <c r="BK385" s="90">
        <v>86505.94</v>
      </c>
      <c r="BL385" s="90">
        <v>0</v>
      </c>
      <c r="BM385" s="90">
        <v>0</v>
      </c>
      <c r="BN385" s="90">
        <v>59181.150000000009</v>
      </c>
      <c r="BO385" s="90">
        <v>0</v>
      </c>
      <c r="BP385" s="78">
        <v>0</v>
      </c>
    </row>
    <row r="386" spans="1:68" s="77" customFormat="1" ht="14.1" customHeight="1" x14ac:dyDescent="0.2">
      <c r="A386" s="91"/>
      <c r="B386" s="92">
        <v>160</v>
      </c>
      <c r="C386" s="540" t="s">
        <v>474</v>
      </c>
      <c r="D386" s="541" t="s">
        <v>475</v>
      </c>
      <c r="E386" s="541"/>
      <c r="F386" s="541"/>
      <c r="G386" s="541"/>
      <c r="H386" s="642" t="s">
        <v>873</v>
      </c>
      <c r="I386" s="646" t="s">
        <v>156</v>
      </c>
      <c r="J386" s="642">
        <v>2533.9</v>
      </c>
      <c r="K386" s="93"/>
      <c r="L386" s="93">
        <v>217.62999999999738</v>
      </c>
      <c r="M386" s="93">
        <v>45534.79</v>
      </c>
      <c r="N386" s="93">
        <v>0</v>
      </c>
      <c r="O386" s="93">
        <v>45534.79</v>
      </c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114">
        <v>380.08499999999998</v>
      </c>
      <c r="AO386" s="114">
        <v>380.08499999999998</v>
      </c>
      <c r="AP386" s="114">
        <v>380.08499999999998</v>
      </c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114">
        <v>380.08499999999998</v>
      </c>
      <c r="BD386" s="93"/>
      <c r="BE386" s="114">
        <v>380.08499999999998</v>
      </c>
      <c r="BF386" s="93"/>
      <c r="BG386" s="93"/>
      <c r="BH386" s="93"/>
      <c r="BI386" s="93"/>
      <c r="BJ386" s="93"/>
      <c r="BK386" s="114">
        <v>380.08499999999998</v>
      </c>
      <c r="BL386" s="93"/>
      <c r="BM386" s="93"/>
      <c r="BN386" s="114">
        <v>253.39</v>
      </c>
      <c r="BO386" s="93"/>
    </row>
    <row r="387" spans="1:68" s="77" customFormat="1" ht="14.1" customHeight="1" x14ac:dyDescent="0.2">
      <c r="A387" s="96"/>
      <c r="B387" s="96"/>
      <c r="C387" s="536"/>
      <c r="D387" s="538"/>
      <c r="E387" s="538"/>
      <c r="F387" s="538"/>
      <c r="G387" s="538"/>
      <c r="H387" s="640"/>
      <c r="I387" s="641"/>
      <c r="J387" s="640"/>
      <c r="K387" s="101">
        <v>45534.79</v>
      </c>
      <c r="L387" s="101">
        <v>45752.42</v>
      </c>
      <c r="M387" s="102">
        <v>47046.8</v>
      </c>
      <c r="N387" s="102">
        <v>0</v>
      </c>
      <c r="O387" s="102">
        <v>47046.8</v>
      </c>
      <c r="P387" s="102">
        <v>47046.8</v>
      </c>
      <c r="Q387" s="102">
        <v>47046.8</v>
      </c>
      <c r="R387" s="102">
        <v>59555.33</v>
      </c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>
        <v>8285.7099999999991</v>
      </c>
      <c r="AO387" s="102">
        <v>8339.57</v>
      </c>
      <c r="AP387" s="102">
        <v>8393.77</v>
      </c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>
        <v>9131.3799999999992</v>
      </c>
      <c r="BD387" s="102"/>
      <c r="BE387" s="102">
        <v>9250.4699999999993</v>
      </c>
      <c r="BF387" s="102"/>
      <c r="BG387" s="102"/>
      <c r="BH387" s="102"/>
      <c r="BI387" s="102"/>
      <c r="BJ387" s="102"/>
      <c r="BK387" s="102">
        <v>9617.16</v>
      </c>
      <c r="BL387" s="102"/>
      <c r="BM387" s="102"/>
      <c r="BN387" s="101">
        <v>6537.27</v>
      </c>
      <c r="BO387" s="101"/>
    </row>
    <row r="388" spans="1:68" s="77" customFormat="1" ht="14.1" customHeight="1" x14ac:dyDescent="0.2">
      <c r="A388" s="96"/>
      <c r="B388" s="100">
        <v>161</v>
      </c>
      <c r="C388" s="536" t="s">
        <v>477</v>
      </c>
      <c r="D388" s="538" t="s">
        <v>478</v>
      </c>
      <c r="E388" s="538"/>
      <c r="F388" s="538"/>
      <c r="G388" s="538"/>
      <c r="H388" s="640" t="s">
        <v>1017</v>
      </c>
      <c r="I388" s="641" t="s">
        <v>479</v>
      </c>
      <c r="J388" s="640">
        <v>88.995000000000005</v>
      </c>
      <c r="K388" s="101"/>
      <c r="L388" s="101">
        <v>204.97000000000116</v>
      </c>
      <c r="M388" s="101">
        <v>95210.240000000005</v>
      </c>
      <c r="N388" s="101">
        <v>0</v>
      </c>
      <c r="O388" s="101">
        <v>95210.240000000005</v>
      </c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13">
        <v>13.34925</v>
      </c>
      <c r="AO388" s="113">
        <v>13.34925</v>
      </c>
      <c r="AP388" s="113">
        <v>13.34925</v>
      </c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13">
        <v>13.34925</v>
      </c>
      <c r="BD388" s="101"/>
      <c r="BE388" s="113">
        <v>13.34925</v>
      </c>
      <c r="BF388" s="101"/>
      <c r="BG388" s="101"/>
      <c r="BH388" s="101"/>
      <c r="BI388" s="101"/>
      <c r="BJ388" s="101"/>
      <c r="BK388" s="113">
        <v>13.34925</v>
      </c>
      <c r="BL388" s="101"/>
      <c r="BM388" s="101"/>
      <c r="BN388" s="113">
        <v>8.8994999999999997</v>
      </c>
      <c r="BO388" s="101"/>
    </row>
    <row r="389" spans="1:68" s="77" customFormat="1" ht="42" customHeight="1" x14ac:dyDescent="0.2">
      <c r="A389" s="96"/>
      <c r="B389" s="96"/>
      <c r="C389" s="536"/>
      <c r="D389" s="538"/>
      <c r="E389" s="538"/>
      <c r="F389" s="538"/>
      <c r="G389" s="538"/>
      <c r="H389" s="640"/>
      <c r="I389" s="641"/>
      <c r="J389" s="640"/>
      <c r="K389" s="101">
        <v>95210.240000000005</v>
      </c>
      <c r="L389" s="101">
        <v>95415.21</v>
      </c>
      <c r="M389" s="102">
        <v>98371.76</v>
      </c>
      <c r="N389" s="102">
        <v>0</v>
      </c>
      <c r="O389" s="102">
        <v>98371.76</v>
      </c>
      <c r="P389" s="102">
        <v>98371.76</v>
      </c>
      <c r="Q389" s="102">
        <v>98371.76</v>
      </c>
      <c r="R389" s="102">
        <v>124526.28</v>
      </c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>
        <v>17324.87</v>
      </c>
      <c r="AO389" s="102">
        <v>17437.48</v>
      </c>
      <c r="AP389" s="102">
        <v>17550.82</v>
      </c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>
        <v>19093.11</v>
      </c>
      <c r="BD389" s="102"/>
      <c r="BE389" s="102">
        <v>19342.13</v>
      </c>
      <c r="BF389" s="102"/>
      <c r="BG389" s="102"/>
      <c r="BH389" s="102"/>
      <c r="BI389" s="102"/>
      <c r="BJ389" s="102"/>
      <c r="BK389" s="102">
        <v>20108.830000000002</v>
      </c>
      <c r="BL389" s="102"/>
      <c r="BM389" s="102"/>
      <c r="BN389" s="101">
        <v>13669.04</v>
      </c>
      <c r="BO389" s="101"/>
    </row>
    <row r="390" spans="1:68" s="77" customFormat="1" ht="14.1" customHeight="1" x14ac:dyDescent="0.2">
      <c r="A390" s="96"/>
      <c r="B390" s="100">
        <v>162</v>
      </c>
      <c r="C390" s="536" t="s">
        <v>477</v>
      </c>
      <c r="D390" s="538" t="s">
        <v>478</v>
      </c>
      <c r="E390" s="538"/>
      <c r="F390" s="538"/>
      <c r="G390" s="538"/>
      <c r="H390" s="640" t="s">
        <v>1018</v>
      </c>
      <c r="I390" s="641" t="s">
        <v>479</v>
      </c>
      <c r="J390" s="640">
        <v>136.65799999999999</v>
      </c>
      <c r="K390" s="101"/>
      <c r="L390" s="101">
        <v>381.61999999999534</v>
      </c>
      <c r="M390" s="101">
        <v>214244.2</v>
      </c>
      <c r="N390" s="101">
        <v>0</v>
      </c>
      <c r="O390" s="101">
        <v>214244.2</v>
      </c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13">
        <v>20.498699999999999</v>
      </c>
      <c r="AO390" s="113">
        <v>20.498699999999999</v>
      </c>
      <c r="AP390" s="113">
        <v>20.498699999999999</v>
      </c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13">
        <v>20.498699999999999</v>
      </c>
      <c r="BD390" s="101"/>
      <c r="BE390" s="113">
        <v>20.498699999999999</v>
      </c>
      <c r="BF390" s="101"/>
      <c r="BG390" s="101"/>
      <c r="BH390" s="101"/>
      <c r="BI390" s="101"/>
      <c r="BJ390" s="101"/>
      <c r="BK390" s="113">
        <v>20.498699999999999</v>
      </c>
      <c r="BL390" s="101"/>
      <c r="BM390" s="101"/>
      <c r="BN390" s="113">
        <v>13.665800000000001</v>
      </c>
      <c r="BO390" s="101"/>
    </row>
    <row r="391" spans="1:68" s="77" customFormat="1" ht="42" customHeight="1" x14ac:dyDescent="0.2">
      <c r="A391" s="96"/>
      <c r="B391" s="96"/>
      <c r="C391" s="536"/>
      <c r="D391" s="538"/>
      <c r="E391" s="538"/>
      <c r="F391" s="538"/>
      <c r="G391" s="538"/>
      <c r="H391" s="640"/>
      <c r="I391" s="641"/>
      <c r="J391" s="640"/>
      <c r="K391" s="101">
        <v>214244.2</v>
      </c>
      <c r="L391" s="101">
        <v>214625.82</v>
      </c>
      <c r="M391" s="102">
        <v>221358.32</v>
      </c>
      <c r="N391" s="102">
        <v>0</v>
      </c>
      <c r="O391" s="102">
        <v>221358.32</v>
      </c>
      <c r="P391" s="102">
        <v>221358.32</v>
      </c>
      <c r="Q391" s="102">
        <v>221358.32</v>
      </c>
      <c r="R391" s="102">
        <v>280211.81</v>
      </c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>
        <v>38984.82</v>
      </c>
      <c r="AO391" s="102">
        <v>39238.22</v>
      </c>
      <c r="AP391" s="102">
        <v>39493.269999999997</v>
      </c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>
        <v>42963.75</v>
      </c>
      <c r="BD391" s="102"/>
      <c r="BE391" s="102">
        <v>43524.1</v>
      </c>
      <c r="BF391" s="102"/>
      <c r="BG391" s="102"/>
      <c r="BH391" s="102"/>
      <c r="BI391" s="102"/>
      <c r="BJ391" s="102"/>
      <c r="BK391" s="102">
        <v>45249.36</v>
      </c>
      <c r="BL391" s="102"/>
      <c r="BM391" s="102"/>
      <c r="BN391" s="101">
        <v>30758.29</v>
      </c>
      <c r="BO391" s="101"/>
    </row>
    <row r="392" spans="1:68" s="77" customFormat="1" ht="14.1" customHeight="1" x14ac:dyDescent="0.2">
      <c r="A392" s="96"/>
      <c r="B392" s="100">
        <v>163</v>
      </c>
      <c r="C392" s="536" t="s">
        <v>477</v>
      </c>
      <c r="D392" s="538" t="s">
        <v>478</v>
      </c>
      <c r="E392" s="538"/>
      <c r="F392" s="538"/>
      <c r="G392" s="538"/>
      <c r="H392" s="640" t="s">
        <v>1019</v>
      </c>
      <c r="I392" s="641" t="s">
        <v>479</v>
      </c>
      <c r="J392" s="640">
        <v>1.49</v>
      </c>
      <c r="K392" s="101"/>
      <c r="L392" s="101">
        <v>23.340000000000146</v>
      </c>
      <c r="M392" s="101">
        <v>8232.17</v>
      </c>
      <c r="N392" s="101">
        <v>0</v>
      </c>
      <c r="O392" s="101">
        <v>8232.17</v>
      </c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13">
        <v>0.2235</v>
      </c>
      <c r="AO392" s="113">
        <v>0.2235</v>
      </c>
      <c r="AP392" s="113">
        <v>0.2235</v>
      </c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13">
        <v>0.2235</v>
      </c>
      <c r="BD392" s="101"/>
      <c r="BE392" s="113">
        <v>0.2235</v>
      </c>
      <c r="BF392" s="101"/>
      <c r="BG392" s="101"/>
      <c r="BH392" s="101"/>
      <c r="BI392" s="101"/>
      <c r="BJ392" s="101"/>
      <c r="BK392" s="113">
        <v>0.2235</v>
      </c>
      <c r="BL392" s="101"/>
      <c r="BM392" s="101"/>
      <c r="BN392" s="113">
        <v>0.14899999999999999</v>
      </c>
      <c r="BO392" s="101"/>
    </row>
    <row r="393" spans="1:68" s="77" customFormat="1" ht="42" customHeight="1" x14ac:dyDescent="0.2">
      <c r="A393" s="96"/>
      <c r="B393" s="96"/>
      <c r="C393" s="536"/>
      <c r="D393" s="538"/>
      <c r="E393" s="538"/>
      <c r="F393" s="538"/>
      <c r="G393" s="538"/>
      <c r="H393" s="640"/>
      <c r="I393" s="641"/>
      <c r="J393" s="640"/>
      <c r="K393" s="101">
        <v>8232.17</v>
      </c>
      <c r="L393" s="101">
        <v>8255.51</v>
      </c>
      <c r="M393" s="102">
        <v>8505.52</v>
      </c>
      <c r="N393" s="102">
        <v>0</v>
      </c>
      <c r="O393" s="102">
        <v>8505.52</v>
      </c>
      <c r="P393" s="102">
        <v>8505.52</v>
      </c>
      <c r="Q393" s="102">
        <v>8505.52</v>
      </c>
      <c r="R393" s="102">
        <v>10766.910000000002</v>
      </c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>
        <v>1497.96</v>
      </c>
      <c r="AO393" s="102">
        <v>1507.7</v>
      </c>
      <c r="AP393" s="102">
        <v>1517.5</v>
      </c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>
        <v>1650.85</v>
      </c>
      <c r="BD393" s="102"/>
      <c r="BE393" s="102">
        <v>1672.38</v>
      </c>
      <c r="BF393" s="102"/>
      <c r="BG393" s="102"/>
      <c r="BH393" s="102"/>
      <c r="BI393" s="102"/>
      <c r="BJ393" s="102"/>
      <c r="BK393" s="102">
        <v>1738.67</v>
      </c>
      <c r="BL393" s="102"/>
      <c r="BM393" s="102"/>
      <c r="BN393" s="101">
        <v>1181.8499999999999</v>
      </c>
      <c r="BO393" s="101"/>
    </row>
    <row r="394" spans="1:68" s="77" customFormat="1" ht="14.1" customHeight="1" x14ac:dyDescent="0.2">
      <c r="A394" s="96"/>
      <c r="B394" s="100">
        <v>164</v>
      </c>
      <c r="C394" s="536" t="s">
        <v>466</v>
      </c>
      <c r="D394" s="538" t="s">
        <v>467</v>
      </c>
      <c r="E394" s="538"/>
      <c r="F394" s="538"/>
      <c r="G394" s="538"/>
      <c r="H394" s="641" t="s">
        <v>1020</v>
      </c>
      <c r="I394" s="641" t="s">
        <v>156</v>
      </c>
      <c r="J394" s="640">
        <v>40.903799999999997</v>
      </c>
      <c r="K394" s="101"/>
      <c r="L394" s="101">
        <v>350.63999999999942</v>
      </c>
      <c r="M394" s="101">
        <v>42820.46</v>
      </c>
      <c r="N394" s="101">
        <v>0</v>
      </c>
      <c r="O394" s="101">
        <v>42820.46</v>
      </c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13">
        <v>6.1355700000000004</v>
      </c>
      <c r="AO394" s="113">
        <v>6.1355700000000004</v>
      </c>
      <c r="AP394" s="113">
        <v>6.1355700000000004</v>
      </c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13">
        <v>6.1355700000000004</v>
      </c>
      <c r="BD394" s="101"/>
      <c r="BE394" s="113">
        <v>6.1355700000000004</v>
      </c>
      <c r="BF394" s="101"/>
      <c r="BG394" s="101"/>
      <c r="BH394" s="101"/>
      <c r="BI394" s="101"/>
      <c r="BJ394" s="101"/>
      <c r="BK394" s="113">
        <v>6.1355700000000004</v>
      </c>
      <c r="BL394" s="101"/>
      <c r="BM394" s="101"/>
      <c r="BN394" s="113">
        <v>4.0903799999999997</v>
      </c>
      <c r="BO394" s="101"/>
    </row>
    <row r="395" spans="1:68" s="77" customFormat="1" ht="14.1" customHeight="1" x14ac:dyDescent="0.2">
      <c r="A395" s="96"/>
      <c r="B395" s="96"/>
      <c r="C395" s="536"/>
      <c r="D395" s="538"/>
      <c r="E395" s="538"/>
      <c r="F395" s="538"/>
      <c r="G395" s="538"/>
      <c r="H395" s="641"/>
      <c r="I395" s="641"/>
      <c r="J395" s="640"/>
      <c r="K395" s="101">
        <v>42820.46</v>
      </c>
      <c r="L395" s="101">
        <v>43171.1</v>
      </c>
      <c r="M395" s="102">
        <v>44242.34</v>
      </c>
      <c r="N395" s="102">
        <v>0</v>
      </c>
      <c r="O395" s="102">
        <v>44242.34</v>
      </c>
      <c r="P395" s="102">
        <v>44242.34</v>
      </c>
      <c r="Q395" s="102">
        <v>44242.34</v>
      </c>
      <c r="R395" s="102">
        <v>56005.25</v>
      </c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>
        <v>7791.8</v>
      </c>
      <c r="AO395" s="102">
        <v>7842.44</v>
      </c>
      <c r="AP395" s="102">
        <v>7893.42</v>
      </c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>
        <v>8587.06</v>
      </c>
      <c r="BD395" s="102"/>
      <c r="BE395" s="102">
        <v>8699.0499999999993</v>
      </c>
      <c r="BF395" s="102"/>
      <c r="BG395" s="102"/>
      <c r="BH395" s="102"/>
      <c r="BI395" s="102"/>
      <c r="BJ395" s="102"/>
      <c r="BK395" s="102">
        <v>9043.8799999999992</v>
      </c>
      <c r="BL395" s="102"/>
      <c r="BM395" s="102"/>
      <c r="BN395" s="101">
        <v>6147.6</v>
      </c>
      <c r="BO395" s="101"/>
    </row>
    <row r="396" spans="1:68" s="77" customFormat="1" ht="14.1" customHeight="1" x14ac:dyDescent="0.2">
      <c r="A396" s="96"/>
      <c r="B396" s="100">
        <v>165</v>
      </c>
      <c r="C396" s="536" t="s">
        <v>352</v>
      </c>
      <c r="D396" s="536" t="s">
        <v>353</v>
      </c>
      <c r="E396" s="536"/>
      <c r="F396" s="536"/>
      <c r="G396" s="536"/>
      <c r="H396" s="640" t="s">
        <v>1021</v>
      </c>
      <c r="I396" s="641" t="s">
        <v>156</v>
      </c>
      <c r="J396" s="640">
        <v>40.904000000000003</v>
      </c>
      <c r="K396" s="101"/>
      <c r="L396" s="101">
        <v>0.79999999999972715</v>
      </c>
      <c r="M396" s="101">
        <v>3541.76</v>
      </c>
      <c r="N396" s="101">
        <v>0</v>
      </c>
      <c r="O396" s="101">
        <v>3541.76</v>
      </c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13">
        <v>6.1356000000000002</v>
      </c>
      <c r="AO396" s="113">
        <v>6.1356000000000002</v>
      </c>
      <c r="AP396" s="113">
        <v>6.1356000000000002</v>
      </c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13">
        <v>6.1356000000000002</v>
      </c>
      <c r="BD396" s="101"/>
      <c r="BE396" s="113">
        <v>6.1356000000000002</v>
      </c>
      <c r="BF396" s="101"/>
      <c r="BG396" s="101"/>
      <c r="BH396" s="101"/>
      <c r="BI396" s="101"/>
      <c r="BJ396" s="101"/>
      <c r="BK396" s="113">
        <v>6.1356000000000002</v>
      </c>
      <c r="BL396" s="101"/>
      <c r="BM396" s="101"/>
      <c r="BN396" s="113">
        <v>4.0903999999999998</v>
      </c>
      <c r="BO396" s="101"/>
    </row>
    <row r="397" spans="1:68" s="77" customFormat="1" ht="14.1" customHeight="1" x14ac:dyDescent="0.2">
      <c r="A397" s="96"/>
      <c r="B397" s="96"/>
      <c r="C397" s="536"/>
      <c r="D397" s="536"/>
      <c r="E397" s="536"/>
      <c r="F397" s="536"/>
      <c r="G397" s="536"/>
      <c r="H397" s="640"/>
      <c r="I397" s="641"/>
      <c r="J397" s="640"/>
      <c r="K397" s="101">
        <v>3541.76</v>
      </c>
      <c r="L397" s="101">
        <v>3542.56</v>
      </c>
      <c r="M397" s="102">
        <v>3659.37</v>
      </c>
      <c r="N397" s="102">
        <v>0</v>
      </c>
      <c r="O397" s="102">
        <v>3659.37</v>
      </c>
      <c r="P397" s="102">
        <v>3659.37</v>
      </c>
      <c r="Q397" s="102">
        <v>3659.37</v>
      </c>
      <c r="R397" s="102">
        <v>4632.3</v>
      </c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>
        <v>644.48</v>
      </c>
      <c r="AO397" s="102">
        <v>648.66999999999996</v>
      </c>
      <c r="AP397" s="102">
        <v>652.89</v>
      </c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>
        <v>710.26</v>
      </c>
      <c r="BD397" s="102"/>
      <c r="BE397" s="102">
        <v>719.52</v>
      </c>
      <c r="BF397" s="102"/>
      <c r="BG397" s="102"/>
      <c r="BH397" s="102"/>
      <c r="BI397" s="102"/>
      <c r="BJ397" s="102"/>
      <c r="BK397" s="102">
        <v>748.04</v>
      </c>
      <c r="BL397" s="102"/>
      <c r="BM397" s="102"/>
      <c r="BN397" s="101">
        <v>508.44</v>
      </c>
      <c r="BO397" s="101"/>
    </row>
    <row r="398" spans="1:68" s="77" customFormat="1" ht="14.1" customHeight="1" x14ac:dyDescent="0.2">
      <c r="A398" s="96"/>
      <c r="B398" s="100">
        <v>166</v>
      </c>
      <c r="C398" s="536" t="s">
        <v>466</v>
      </c>
      <c r="D398" s="538" t="s">
        <v>467</v>
      </c>
      <c r="E398" s="538"/>
      <c r="F398" s="538"/>
      <c r="G398" s="538"/>
      <c r="H398" s="640" t="s">
        <v>1022</v>
      </c>
      <c r="I398" s="641" t="s">
        <v>82</v>
      </c>
      <c r="J398" s="640">
        <v>3.8956</v>
      </c>
      <c r="K398" s="101"/>
      <c r="L398" s="101">
        <v>2.410000000000025</v>
      </c>
      <c r="M398" s="101">
        <v>263.75</v>
      </c>
      <c r="N398" s="101">
        <v>0</v>
      </c>
      <c r="O398" s="101">
        <v>263.75</v>
      </c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1"/>
      <c r="BN398" s="113">
        <v>3.8956</v>
      </c>
      <c r="BO398" s="101"/>
    </row>
    <row r="399" spans="1:68" s="77" customFormat="1" ht="14.1" customHeight="1" x14ac:dyDescent="0.2">
      <c r="A399" s="96"/>
      <c r="B399" s="96"/>
      <c r="C399" s="536"/>
      <c r="D399" s="538"/>
      <c r="E399" s="538"/>
      <c r="F399" s="538"/>
      <c r="G399" s="538"/>
      <c r="H399" s="640"/>
      <c r="I399" s="641"/>
      <c r="J399" s="640"/>
      <c r="K399" s="101">
        <v>263.75</v>
      </c>
      <c r="L399" s="101">
        <v>266.16000000000003</v>
      </c>
      <c r="M399" s="102">
        <v>272.51</v>
      </c>
      <c r="N399" s="102">
        <v>0</v>
      </c>
      <c r="O399" s="102">
        <v>272.51</v>
      </c>
      <c r="P399" s="102">
        <v>272.51</v>
      </c>
      <c r="Q399" s="102">
        <v>272.51</v>
      </c>
      <c r="R399" s="102">
        <v>378.66</v>
      </c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1">
        <v>378.66</v>
      </c>
      <c r="BO399" s="101"/>
    </row>
    <row r="400" spans="1:68" ht="12.75" x14ac:dyDescent="0.2">
      <c r="A400" s="87"/>
      <c r="B400" s="87"/>
      <c r="C400" s="88" t="s">
        <v>486</v>
      </c>
      <c r="D400" s="539" t="s">
        <v>487</v>
      </c>
      <c r="E400" s="539"/>
      <c r="F400" s="539"/>
      <c r="G400" s="539"/>
      <c r="H400" s="89"/>
      <c r="I400" s="89"/>
      <c r="J400" s="89"/>
      <c r="K400" s="90">
        <v>1349764.67</v>
      </c>
      <c r="L400" s="90">
        <v>1350884.44</v>
      </c>
      <c r="M400" s="90">
        <v>1394584.49</v>
      </c>
      <c r="N400" s="90">
        <v>0</v>
      </c>
      <c r="O400" s="90">
        <v>1394584.49</v>
      </c>
      <c r="P400" s="90">
        <v>1394584.49</v>
      </c>
      <c r="Q400" s="90">
        <v>1395498.15</v>
      </c>
      <c r="R400" s="90">
        <v>1447922.7000000002</v>
      </c>
      <c r="S400" s="90">
        <v>0</v>
      </c>
      <c r="T400" s="90">
        <v>0</v>
      </c>
      <c r="U400" s="90">
        <v>0</v>
      </c>
      <c r="V400" s="90">
        <v>699626.76</v>
      </c>
      <c r="W400" s="90">
        <v>748295.94000000006</v>
      </c>
      <c r="X400" s="90">
        <v>0</v>
      </c>
      <c r="Y400" s="90">
        <v>0</v>
      </c>
      <c r="Z400" s="90">
        <v>0</v>
      </c>
      <c r="AA400" s="90">
        <v>0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0</v>
      </c>
      <c r="AT400" s="90">
        <v>0</v>
      </c>
      <c r="AU400" s="90">
        <v>0</v>
      </c>
      <c r="AV400" s="90">
        <v>0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  <c r="BF400" s="90">
        <v>0</v>
      </c>
      <c r="BG400" s="90">
        <v>0</v>
      </c>
      <c r="BH400" s="90">
        <v>0</v>
      </c>
      <c r="BI400" s="90">
        <v>0</v>
      </c>
      <c r="BJ400" s="90">
        <v>0</v>
      </c>
      <c r="BK400" s="90">
        <v>0</v>
      </c>
      <c r="BL400" s="90">
        <v>0</v>
      </c>
      <c r="BM400" s="90">
        <v>0</v>
      </c>
      <c r="BN400" s="90">
        <v>0</v>
      </c>
      <c r="BO400" s="90">
        <v>0</v>
      </c>
      <c r="BP400" s="78">
        <v>0</v>
      </c>
    </row>
    <row r="401" spans="1:68" s="77" customFormat="1" ht="14.1" customHeight="1" x14ac:dyDescent="0.2">
      <c r="A401" s="91"/>
      <c r="B401" s="92">
        <v>167</v>
      </c>
      <c r="C401" s="540" t="s">
        <v>460</v>
      </c>
      <c r="D401" s="541" t="s">
        <v>461</v>
      </c>
      <c r="E401" s="541"/>
      <c r="F401" s="541"/>
      <c r="G401" s="541"/>
      <c r="H401" s="642" t="s">
        <v>961</v>
      </c>
      <c r="I401" s="646" t="s">
        <v>78</v>
      </c>
      <c r="J401" s="642">
        <v>360.93</v>
      </c>
      <c r="K401" s="93"/>
      <c r="L401" s="93">
        <v>941.91999999992549</v>
      </c>
      <c r="M401" s="93">
        <v>1310288.06</v>
      </c>
      <c r="N401" s="93">
        <v>0</v>
      </c>
      <c r="O401" s="93">
        <v>1310288.06</v>
      </c>
      <c r="P401" s="93"/>
      <c r="Q401" s="93">
        <v>729.9</v>
      </c>
      <c r="R401" s="93"/>
      <c r="S401" s="93"/>
      <c r="T401" s="93"/>
      <c r="U401" s="93"/>
      <c r="V401" s="114">
        <v>180.465</v>
      </c>
      <c r="W401" s="114">
        <v>180.465</v>
      </c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</row>
    <row r="402" spans="1:68" s="77" customFormat="1" ht="14.1" customHeight="1" x14ac:dyDescent="0.2">
      <c r="A402" s="96"/>
      <c r="B402" s="96"/>
      <c r="C402" s="536"/>
      <c r="D402" s="538"/>
      <c r="E402" s="538"/>
      <c r="F402" s="538"/>
      <c r="G402" s="538"/>
      <c r="H402" s="640"/>
      <c r="I402" s="641"/>
      <c r="J402" s="640"/>
      <c r="K402" s="101">
        <v>1310288.06</v>
      </c>
      <c r="L402" s="101">
        <v>1311229.98</v>
      </c>
      <c r="M402" s="102">
        <v>1353797.03</v>
      </c>
      <c r="N402" s="102">
        <v>0</v>
      </c>
      <c r="O402" s="102">
        <v>1353797.03</v>
      </c>
      <c r="P402" s="102">
        <v>1353797.03</v>
      </c>
      <c r="Q402" s="102">
        <v>1354526.93</v>
      </c>
      <c r="R402" s="102">
        <v>1405243.8900000001</v>
      </c>
      <c r="S402" s="102"/>
      <c r="T402" s="102"/>
      <c r="U402" s="102"/>
      <c r="V402" s="102">
        <v>699626.76</v>
      </c>
      <c r="W402" s="102">
        <v>705617.13</v>
      </c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1"/>
      <c r="BO402" s="101"/>
    </row>
    <row r="403" spans="1:68" s="77" customFormat="1" ht="14.1" customHeight="1" x14ac:dyDescent="0.2">
      <c r="A403" s="96"/>
      <c r="B403" s="100">
        <v>168</v>
      </c>
      <c r="C403" s="536" t="s">
        <v>460</v>
      </c>
      <c r="D403" s="538" t="s">
        <v>461</v>
      </c>
      <c r="E403" s="538"/>
      <c r="F403" s="538"/>
      <c r="G403" s="538"/>
      <c r="H403" s="640" t="s">
        <v>1024</v>
      </c>
      <c r="I403" s="641" t="s">
        <v>102</v>
      </c>
      <c r="J403" s="640">
        <v>1.948</v>
      </c>
      <c r="K403" s="101"/>
      <c r="L403" s="101">
        <v>24.069999999999709</v>
      </c>
      <c r="M403" s="101">
        <v>20620.2</v>
      </c>
      <c r="N403" s="101">
        <v>0</v>
      </c>
      <c r="O403" s="101">
        <v>20620.2</v>
      </c>
      <c r="P403" s="101"/>
      <c r="Q403" s="101">
        <v>24.87</v>
      </c>
      <c r="R403" s="101"/>
      <c r="S403" s="101"/>
      <c r="T403" s="101"/>
      <c r="U403" s="101"/>
      <c r="V403" s="101"/>
      <c r="W403" s="113">
        <v>1.948</v>
      </c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  <c r="BI403" s="101"/>
      <c r="BJ403" s="101"/>
      <c r="BK403" s="101"/>
      <c r="BL403" s="101"/>
      <c r="BM403" s="101"/>
      <c r="BN403" s="101"/>
      <c r="BO403" s="101"/>
    </row>
    <row r="404" spans="1:68" s="77" customFormat="1" ht="14.1" customHeight="1" x14ac:dyDescent="0.2">
      <c r="A404" s="96"/>
      <c r="B404" s="96"/>
      <c r="C404" s="536"/>
      <c r="D404" s="538"/>
      <c r="E404" s="538"/>
      <c r="F404" s="538"/>
      <c r="G404" s="538"/>
      <c r="H404" s="640"/>
      <c r="I404" s="641"/>
      <c r="J404" s="640"/>
      <c r="K404" s="101">
        <v>20620.2</v>
      </c>
      <c r="L404" s="101">
        <v>20644.27</v>
      </c>
      <c r="M404" s="102">
        <v>21304.91</v>
      </c>
      <c r="N404" s="102">
        <v>0</v>
      </c>
      <c r="O404" s="102">
        <v>21304.91</v>
      </c>
      <c r="P404" s="102">
        <v>21304.91</v>
      </c>
      <c r="Q404" s="102">
        <v>21329.78</v>
      </c>
      <c r="R404" s="102">
        <v>22218.76</v>
      </c>
      <c r="S404" s="102"/>
      <c r="T404" s="102"/>
      <c r="U404" s="102"/>
      <c r="V404" s="102"/>
      <c r="W404" s="102">
        <v>22218.76</v>
      </c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1"/>
      <c r="BO404" s="101"/>
    </row>
    <row r="405" spans="1:68" s="77" customFormat="1" ht="14.1" customHeight="1" x14ac:dyDescent="0.2">
      <c r="A405" s="96"/>
      <c r="B405" s="100">
        <v>169</v>
      </c>
      <c r="C405" s="536" t="s">
        <v>466</v>
      </c>
      <c r="D405" s="538" t="s">
        <v>467</v>
      </c>
      <c r="E405" s="538"/>
      <c r="F405" s="538"/>
      <c r="G405" s="538"/>
      <c r="H405" s="640" t="s">
        <v>1025</v>
      </c>
      <c r="I405" s="641" t="s">
        <v>306</v>
      </c>
      <c r="J405" s="640">
        <v>0.32624999999999998</v>
      </c>
      <c r="K405" s="101"/>
      <c r="L405" s="101">
        <v>153.77999999999884</v>
      </c>
      <c r="M405" s="101">
        <v>18856.41</v>
      </c>
      <c r="N405" s="101">
        <v>0</v>
      </c>
      <c r="O405" s="101">
        <v>18856.41</v>
      </c>
      <c r="P405" s="101"/>
      <c r="Q405" s="101">
        <v>158.88999999999999</v>
      </c>
      <c r="R405" s="101"/>
      <c r="S405" s="101"/>
      <c r="T405" s="101"/>
      <c r="U405" s="101"/>
      <c r="V405" s="101"/>
      <c r="W405" s="113">
        <v>0.32624999999999998</v>
      </c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  <c r="BE405" s="101"/>
      <c r="BF405" s="101"/>
      <c r="BG405" s="101"/>
      <c r="BH405" s="101"/>
      <c r="BI405" s="101"/>
      <c r="BJ405" s="101"/>
      <c r="BK405" s="101"/>
      <c r="BL405" s="101"/>
      <c r="BM405" s="101"/>
      <c r="BN405" s="101"/>
      <c r="BO405" s="101"/>
    </row>
    <row r="406" spans="1:68" s="77" customFormat="1" ht="14.1" customHeight="1" x14ac:dyDescent="0.2">
      <c r="A406" s="96"/>
      <c r="B406" s="96"/>
      <c r="C406" s="536"/>
      <c r="D406" s="538"/>
      <c r="E406" s="538"/>
      <c r="F406" s="538"/>
      <c r="G406" s="538"/>
      <c r="H406" s="640"/>
      <c r="I406" s="641"/>
      <c r="J406" s="640"/>
      <c r="K406" s="101">
        <v>18856.41</v>
      </c>
      <c r="L406" s="101">
        <v>19010.189999999999</v>
      </c>
      <c r="M406" s="102">
        <v>19482.55</v>
      </c>
      <c r="N406" s="102">
        <v>0</v>
      </c>
      <c r="O406" s="102">
        <v>19482.55</v>
      </c>
      <c r="P406" s="102">
        <v>19482.55</v>
      </c>
      <c r="Q406" s="102">
        <v>19641.439999999999</v>
      </c>
      <c r="R406" s="102">
        <v>20460.05</v>
      </c>
      <c r="S406" s="102"/>
      <c r="T406" s="102"/>
      <c r="U406" s="102"/>
      <c r="V406" s="102"/>
      <c r="W406" s="102">
        <v>20460.05</v>
      </c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1"/>
      <c r="BO406" s="101"/>
    </row>
    <row r="407" spans="1:68" ht="27.95" customHeight="1" x14ac:dyDescent="0.2">
      <c r="A407" s="87"/>
      <c r="B407" s="87"/>
      <c r="C407" s="88" t="s">
        <v>490</v>
      </c>
      <c r="D407" s="557" t="s">
        <v>491</v>
      </c>
      <c r="E407" s="557"/>
      <c r="F407" s="557"/>
      <c r="G407" s="557"/>
      <c r="H407" s="89"/>
      <c r="I407" s="89"/>
      <c r="J407" s="89"/>
      <c r="K407" s="90">
        <v>28367.55</v>
      </c>
      <c r="L407" s="90">
        <v>28360.080000000002</v>
      </c>
      <c r="M407" s="90">
        <v>29309.51</v>
      </c>
      <c r="N407" s="90">
        <v>0</v>
      </c>
      <c r="O407" s="90">
        <v>29309.51</v>
      </c>
      <c r="P407" s="90">
        <v>29309.51</v>
      </c>
      <c r="Q407" s="90">
        <v>29301.789999999997</v>
      </c>
      <c r="R407" s="90">
        <v>30523.03</v>
      </c>
      <c r="S407" s="90">
        <v>0</v>
      </c>
      <c r="T407" s="90">
        <v>0</v>
      </c>
      <c r="U407" s="90">
        <v>0</v>
      </c>
      <c r="V407" s="90">
        <v>0</v>
      </c>
      <c r="W407" s="90">
        <v>30523.03</v>
      </c>
      <c r="X407" s="90">
        <v>0</v>
      </c>
      <c r="Y407" s="90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0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0</v>
      </c>
      <c r="AU407" s="90">
        <v>0</v>
      </c>
      <c r="AV407" s="90">
        <v>0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90">
        <v>0</v>
      </c>
      <c r="BF407" s="90">
        <v>0</v>
      </c>
      <c r="BG407" s="90">
        <v>0</v>
      </c>
      <c r="BH407" s="90">
        <v>0</v>
      </c>
      <c r="BI407" s="90">
        <v>0</v>
      </c>
      <c r="BJ407" s="90">
        <v>0</v>
      </c>
      <c r="BK407" s="90">
        <v>0</v>
      </c>
      <c r="BL407" s="90">
        <v>0</v>
      </c>
      <c r="BM407" s="90">
        <v>0</v>
      </c>
      <c r="BN407" s="90">
        <v>0</v>
      </c>
      <c r="BO407" s="90">
        <v>0</v>
      </c>
      <c r="BP407" s="78">
        <v>0</v>
      </c>
    </row>
    <row r="408" spans="1:68" s="77" customFormat="1" ht="14.1" customHeight="1" x14ac:dyDescent="0.2">
      <c r="A408" s="91"/>
      <c r="B408" s="92">
        <v>170</v>
      </c>
      <c r="C408" s="540" t="s">
        <v>460</v>
      </c>
      <c r="D408" s="541" t="s">
        <v>461</v>
      </c>
      <c r="E408" s="541"/>
      <c r="F408" s="541"/>
      <c r="G408" s="541"/>
      <c r="H408" s="642" t="s">
        <v>1027</v>
      </c>
      <c r="I408" s="648" t="s">
        <v>144</v>
      </c>
      <c r="J408" s="642">
        <v>7.7909999999999993E-2</v>
      </c>
      <c r="K408" s="93"/>
      <c r="L408" s="93">
        <v>-7.4699999999975262</v>
      </c>
      <c r="M408" s="93">
        <v>28367.55</v>
      </c>
      <c r="N408" s="93">
        <v>0</v>
      </c>
      <c r="O408" s="93">
        <v>28367.55</v>
      </c>
      <c r="P408" s="93"/>
      <c r="Q408" s="93">
        <v>-7.72</v>
      </c>
      <c r="R408" s="93"/>
      <c r="S408" s="93"/>
      <c r="T408" s="93"/>
      <c r="U408" s="93"/>
      <c r="V408" s="93"/>
      <c r="W408" s="114">
        <v>7.7909999999999993E-2</v>
      </c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</row>
    <row r="409" spans="1:68" s="77" customFormat="1" ht="14.1" customHeight="1" x14ac:dyDescent="0.2">
      <c r="A409" s="96"/>
      <c r="B409" s="96"/>
      <c r="C409" s="536"/>
      <c r="D409" s="538"/>
      <c r="E409" s="538"/>
      <c r="F409" s="538"/>
      <c r="G409" s="538"/>
      <c r="H409" s="640"/>
      <c r="I409" s="647"/>
      <c r="J409" s="640"/>
      <c r="K409" s="101">
        <v>28367.55</v>
      </c>
      <c r="L409" s="101">
        <v>28360.080000000002</v>
      </c>
      <c r="M409" s="102">
        <v>29309.51</v>
      </c>
      <c r="N409" s="102">
        <v>0</v>
      </c>
      <c r="O409" s="102">
        <v>29309.51</v>
      </c>
      <c r="P409" s="102">
        <v>29309.51</v>
      </c>
      <c r="Q409" s="102">
        <v>29301.789999999997</v>
      </c>
      <c r="R409" s="102">
        <v>30523.03</v>
      </c>
      <c r="S409" s="102"/>
      <c r="T409" s="102"/>
      <c r="U409" s="102"/>
      <c r="V409" s="102"/>
      <c r="W409" s="102">
        <v>30523.03</v>
      </c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1"/>
      <c r="BO409" s="101"/>
    </row>
    <row r="410" spans="1:68" ht="27.95" customHeight="1" x14ac:dyDescent="0.2">
      <c r="A410" s="83"/>
      <c r="B410" s="83"/>
      <c r="C410" s="84" t="s">
        <v>1030</v>
      </c>
      <c r="D410" s="535" t="s">
        <v>493</v>
      </c>
      <c r="E410" s="535"/>
      <c r="F410" s="535"/>
      <c r="G410" s="535"/>
      <c r="H410" s="85"/>
      <c r="I410" s="85"/>
      <c r="J410" s="85"/>
      <c r="K410" s="86">
        <v>1012158.6500000001</v>
      </c>
      <c r="L410" s="86">
        <v>1014397.2200000002</v>
      </c>
      <c r="M410" s="86">
        <v>1045768.0299999998</v>
      </c>
      <c r="N410" s="86"/>
      <c r="O410" s="86">
        <v>1045768.0299999998</v>
      </c>
      <c r="P410" s="86">
        <v>1045768.0299999998</v>
      </c>
      <c r="Q410" s="86">
        <v>1046739.4499999998</v>
      </c>
      <c r="R410" s="86">
        <v>1274907.8400000001</v>
      </c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>
        <v>184176.84</v>
      </c>
      <c r="AO410" s="86">
        <v>185373.96999999997</v>
      </c>
      <c r="AP410" s="86">
        <v>186578.92</v>
      </c>
      <c r="AQ410" s="86"/>
      <c r="AR410" s="86"/>
      <c r="AS410" s="86"/>
      <c r="AT410" s="86"/>
      <c r="AU410" s="86"/>
      <c r="AV410" s="86">
        <v>194403.75999999995</v>
      </c>
      <c r="AW410" s="86">
        <v>195667.38999999998</v>
      </c>
      <c r="AX410" s="86">
        <v>196852.32</v>
      </c>
      <c r="AY410" s="86">
        <v>131854.64000000004</v>
      </c>
      <c r="AZ410" s="86"/>
      <c r="BA410" s="86"/>
      <c r="BB410" s="86"/>
      <c r="BC410" s="86"/>
      <c r="BD410" s="86"/>
      <c r="BE410" s="86"/>
      <c r="BF410" s="86"/>
      <c r="BG410" s="86"/>
      <c r="BH410" s="86"/>
      <c r="BI410" s="86"/>
      <c r="BJ410" s="86"/>
      <c r="BK410" s="86"/>
      <c r="BL410" s="86"/>
      <c r="BM410" s="86"/>
      <c r="BN410" s="86"/>
      <c r="BO410" s="86"/>
      <c r="BP410" s="78"/>
    </row>
    <row r="411" spans="1:68" ht="27.95" customHeight="1" x14ac:dyDescent="0.2">
      <c r="A411" s="87"/>
      <c r="B411" s="87"/>
      <c r="C411" s="88" t="s">
        <v>494</v>
      </c>
      <c r="D411" s="557" t="s">
        <v>495</v>
      </c>
      <c r="E411" s="557"/>
      <c r="F411" s="557"/>
      <c r="G411" s="557"/>
      <c r="H411" s="89"/>
      <c r="I411" s="89"/>
      <c r="J411" s="89"/>
      <c r="K411" s="90">
        <v>410260.86000000004</v>
      </c>
      <c r="L411" s="90">
        <v>411637.93000000005</v>
      </c>
      <c r="M411" s="90">
        <v>423883.83</v>
      </c>
      <c r="N411" s="90">
        <v>0</v>
      </c>
      <c r="O411" s="90">
        <v>423883.83</v>
      </c>
      <c r="P411" s="90">
        <v>423883.83</v>
      </c>
      <c r="Q411" s="90">
        <v>424481.40999999992</v>
      </c>
      <c r="R411" s="90">
        <v>517015.21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0</v>
      </c>
      <c r="AN411" s="90">
        <v>74652.87</v>
      </c>
      <c r="AO411" s="90">
        <v>75138.099999999991</v>
      </c>
      <c r="AP411" s="90">
        <v>75626.5</v>
      </c>
      <c r="AQ411" s="90">
        <v>0</v>
      </c>
      <c r="AR411" s="90">
        <v>0</v>
      </c>
      <c r="AS411" s="90">
        <v>0</v>
      </c>
      <c r="AT411" s="90">
        <v>0</v>
      </c>
      <c r="AU411" s="90">
        <v>0</v>
      </c>
      <c r="AV411" s="90">
        <v>78888.19</v>
      </c>
      <c r="AW411" s="90">
        <v>79400.960000000006</v>
      </c>
      <c r="AX411" s="90">
        <v>79863.599999999991</v>
      </c>
      <c r="AY411" s="90">
        <v>53444.990000000005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  <c r="BF411" s="90">
        <v>0</v>
      </c>
      <c r="BG411" s="90">
        <v>0</v>
      </c>
      <c r="BH411" s="90">
        <v>0</v>
      </c>
      <c r="BI411" s="90">
        <v>0</v>
      </c>
      <c r="BJ411" s="90">
        <v>0</v>
      </c>
      <c r="BK411" s="90">
        <v>0</v>
      </c>
      <c r="BL411" s="90">
        <v>0</v>
      </c>
      <c r="BM411" s="90">
        <v>0</v>
      </c>
      <c r="BN411" s="90">
        <v>0</v>
      </c>
      <c r="BO411" s="90">
        <v>0</v>
      </c>
      <c r="BP411" s="78">
        <v>0</v>
      </c>
    </row>
    <row r="412" spans="1:68" s="77" customFormat="1" ht="14.1" customHeight="1" x14ac:dyDescent="0.2">
      <c r="A412" s="91"/>
      <c r="B412" s="92">
        <v>171</v>
      </c>
      <c r="C412" s="540" t="s">
        <v>496</v>
      </c>
      <c r="D412" s="541" t="s">
        <v>497</v>
      </c>
      <c r="E412" s="541"/>
      <c r="F412" s="541"/>
      <c r="G412" s="541"/>
      <c r="H412" s="642" t="s">
        <v>839</v>
      </c>
      <c r="I412" s="646" t="s">
        <v>156</v>
      </c>
      <c r="J412" s="642">
        <v>1003.12</v>
      </c>
      <c r="K412" s="93"/>
      <c r="L412" s="93">
        <v>88.420000000001892</v>
      </c>
      <c r="M412" s="93">
        <v>19427.32</v>
      </c>
      <c r="N412" s="93">
        <v>0</v>
      </c>
      <c r="O412" s="93">
        <v>19427.32</v>
      </c>
      <c r="P412" s="93"/>
      <c r="Q412" s="93">
        <v>38.369999999999997</v>
      </c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114">
        <v>150.46799999999999</v>
      </c>
      <c r="AO412" s="114">
        <v>150.46799999999999</v>
      </c>
      <c r="AP412" s="114">
        <v>150.46799999999999</v>
      </c>
      <c r="AQ412" s="93"/>
      <c r="AR412" s="93"/>
      <c r="AS412" s="93"/>
      <c r="AT412" s="93"/>
      <c r="AU412" s="93"/>
      <c r="AV412" s="114">
        <v>150.46799999999999</v>
      </c>
      <c r="AW412" s="114">
        <v>150.46799999999999</v>
      </c>
      <c r="AX412" s="114">
        <v>150.46799999999999</v>
      </c>
      <c r="AY412" s="114">
        <v>100.312</v>
      </c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</row>
    <row r="413" spans="1:68" s="77" customFormat="1" ht="14.1" customHeight="1" x14ac:dyDescent="0.2">
      <c r="A413" s="96"/>
      <c r="B413" s="96"/>
      <c r="C413" s="536"/>
      <c r="D413" s="538"/>
      <c r="E413" s="538"/>
      <c r="F413" s="538"/>
      <c r="G413" s="538"/>
      <c r="H413" s="640"/>
      <c r="I413" s="641"/>
      <c r="J413" s="640"/>
      <c r="K413" s="101">
        <v>19427.32</v>
      </c>
      <c r="L413" s="101">
        <v>19515.740000000002</v>
      </c>
      <c r="M413" s="102">
        <v>20072.419999999998</v>
      </c>
      <c r="N413" s="102">
        <v>0</v>
      </c>
      <c r="O413" s="102">
        <v>20072.419999999998</v>
      </c>
      <c r="P413" s="102">
        <v>20072.419999999998</v>
      </c>
      <c r="Q413" s="102">
        <v>20110.789999999997</v>
      </c>
      <c r="R413" s="102">
        <v>24495.07</v>
      </c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>
        <v>3535.08</v>
      </c>
      <c r="AO413" s="102">
        <v>3558.06</v>
      </c>
      <c r="AP413" s="102">
        <v>3581.18</v>
      </c>
      <c r="AQ413" s="102"/>
      <c r="AR413" s="102"/>
      <c r="AS413" s="102"/>
      <c r="AT413" s="102"/>
      <c r="AU413" s="102"/>
      <c r="AV413" s="102">
        <v>3740.09</v>
      </c>
      <c r="AW413" s="102">
        <v>3764.4</v>
      </c>
      <c r="AX413" s="102">
        <v>3785.43</v>
      </c>
      <c r="AY413" s="102">
        <v>2530.83</v>
      </c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1"/>
      <c r="BO413" s="101"/>
    </row>
    <row r="414" spans="1:68" s="77" customFormat="1" ht="14.1" customHeight="1" x14ac:dyDescent="0.2">
      <c r="A414" s="96"/>
      <c r="B414" s="100">
        <v>172</v>
      </c>
      <c r="C414" s="536" t="s">
        <v>499</v>
      </c>
      <c r="D414" s="538" t="s">
        <v>500</v>
      </c>
      <c r="E414" s="538"/>
      <c r="F414" s="538"/>
      <c r="G414" s="538"/>
      <c r="H414" s="640" t="s">
        <v>1031</v>
      </c>
      <c r="I414" s="641" t="s">
        <v>306</v>
      </c>
      <c r="J414" s="640">
        <v>0.26684999999999998</v>
      </c>
      <c r="K414" s="101"/>
      <c r="L414" s="101">
        <v>82.589999999996508</v>
      </c>
      <c r="M414" s="101">
        <v>78198.570000000007</v>
      </c>
      <c r="N414" s="101">
        <v>0</v>
      </c>
      <c r="O414" s="101">
        <v>78198.570000000007</v>
      </c>
      <c r="P414" s="101"/>
      <c r="Q414" s="101">
        <v>35.840000000000003</v>
      </c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13">
        <v>4.0027500000000001E-2</v>
      </c>
      <c r="AO414" s="113">
        <v>4.0027500000000001E-2</v>
      </c>
      <c r="AP414" s="113">
        <v>4.0027500000000001E-2</v>
      </c>
      <c r="AQ414" s="101"/>
      <c r="AR414" s="101"/>
      <c r="AS414" s="101"/>
      <c r="AT414" s="101"/>
      <c r="AU414" s="101"/>
      <c r="AV414" s="113">
        <v>4.0027500000000001E-2</v>
      </c>
      <c r="AW414" s="113">
        <v>4.0027500000000001E-2</v>
      </c>
      <c r="AX414" s="113">
        <v>4.0027500000000001E-2</v>
      </c>
      <c r="AY414" s="113">
        <v>2.6685E-2</v>
      </c>
      <c r="AZ414" s="101"/>
      <c r="BA414" s="101"/>
      <c r="BB414" s="101"/>
      <c r="BC414" s="101"/>
      <c r="BD414" s="101"/>
      <c r="BE414" s="101"/>
      <c r="BF414" s="101"/>
      <c r="BG414" s="101"/>
      <c r="BH414" s="101"/>
      <c r="BI414" s="101"/>
      <c r="BJ414" s="101"/>
      <c r="BK414" s="101"/>
      <c r="BL414" s="101"/>
      <c r="BM414" s="101"/>
      <c r="BN414" s="101"/>
      <c r="BO414" s="101"/>
    </row>
    <row r="415" spans="1:68" s="77" customFormat="1" ht="14.1" customHeight="1" x14ac:dyDescent="0.2">
      <c r="A415" s="96"/>
      <c r="B415" s="96"/>
      <c r="C415" s="536"/>
      <c r="D415" s="538"/>
      <c r="E415" s="538"/>
      <c r="F415" s="538"/>
      <c r="G415" s="538"/>
      <c r="H415" s="640"/>
      <c r="I415" s="641"/>
      <c r="J415" s="640"/>
      <c r="K415" s="101">
        <v>78198.570000000007</v>
      </c>
      <c r="L415" s="101">
        <v>78281.16</v>
      </c>
      <c r="M415" s="102">
        <v>80795.199999999997</v>
      </c>
      <c r="N415" s="102">
        <v>0</v>
      </c>
      <c r="O415" s="102">
        <v>80795.199999999997</v>
      </c>
      <c r="P415" s="102">
        <v>80795.199999999997</v>
      </c>
      <c r="Q415" s="102">
        <v>80831.039999999994</v>
      </c>
      <c r="R415" s="102">
        <v>98449.569999999992</v>
      </c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>
        <v>14229.35</v>
      </c>
      <c r="AO415" s="102">
        <v>14321.84</v>
      </c>
      <c r="AP415" s="102">
        <v>14414.94</v>
      </c>
      <c r="AQ415" s="102"/>
      <c r="AR415" s="102"/>
      <c r="AS415" s="102"/>
      <c r="AT415" s="102"/>
      <c r="AU415" s="102"/>
      <c r="AV415" s="102">
        <v>15002.16</v>
      </c>
      <c r="AW415" s="102">
        <v>15099.68</v>
      </c>
      <c r="AX415" s="102">
        <v>15194.62</v>
      </c>
      <c r="AY415" s="102">
        <v>10186.98</v>
      </c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1"/>
      <c r="BO415" s="101"/>
    </row>
    <row r="416" spans="1:68" s="77" customFormat="1" ht="14.1" customHeight="1" x14ac:dyDescent="0.2">
      <c r="A416" s="96"/>
      <c r="B416" s="100">
        <v>173</v>
      </c>
      <c r="C416" s="536" t="s">
        <v>502</v>
      </c>
      <c r="D416" s="538" t="s">
        <v>503</v>
      </c>
      <c r="E416" s="538"/>
      <c r="F416" s="538"/>
      <c r="G416" s="538"/>
      <c r="H416" s="640" t="s">
        <v>1032</v>
      </c>
      <c r="I416" s="641" t="s">
        <v>102</v>
      </c>
      <c r="J416" s="640">
        <v>15.5824</v>
      </c>
      <c r="K416" s="101"/>
      <c r="L416" s="101">
        <v>33.089999999996508</v>
      </c>
      <c r="M416" s="101">
        <v>37119.58</v>
      </c>
      <c r="N416" s="101">
        <v>0</v>
      </c>
      <c r="O416" s="101">
        <v>37119.58</v>
      </c>
      <c r="P416" s="101"/>
      <c r="Q416" s="101">
        <v>14.36</v>
      </c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13">
        <v>2.3373599999999999</v>
      </c>
      <c r="AO416" s="113">
        <v>2.3373599999999999</v>
      </c>
      <c r="AP416" s="113">
        <v>2.3373599999999999</v>
      </c>
      <c r="AQ416" s="101"/>
      <c r="AR416" s="101"/>
      <c r="AS416" s="101"/>
      <c r="AT416" s="101"/>
      <c r="AU416" s="101"/>
      <c r="AV416" s="113">
        <v>2.3373599999999999</v>
      </c>
      <c r="AW416" s="113">
        <v>2.3373599999999999</v>
      </c>
      <c r="AX416" s="113">
        <v>2.3373599999999999</v>
      </c>
      <c r="AY416" s="113">
        <v>1.5582400000000001</v>
      </c>
      <c r="AZ416" s="101"/>
      <c r="BA416" s="101"/>
      <c r="BB416" s="101"/>
      <c r="BC416" s="101"/>
      <c r="BD416" s="101"/>
      <c r="BE416" s="101"/>
      <c r="BF416" s="101"/>
      <c r="BG416" s="101"/>
      <c r="BH416" s="101"/>
      <c r="BI416" s="101"/>
      <c r="BJ416" s="101"/>
      <c r="BK416" s="101"/>
      <c r="BL416" s="101"/>
      <c r="BM416" s="101"/>
      <c r="BN416" s="101"/>
      <c r="BO416" s="101"/>
    </row>
    <row r="417" spans="1:68" s="77" customFormat="1" ht="27.95" customHeight="1" x14ac:dyDescent="0.2">
      <c r="A417" s="96"/>
      <c r="B417" s="96"/>
      <c r="C417" s="536"/>
      <c r="D417" s="538"/>
      <c r="E417" s="538"/>
      <c r="F417" s="538"/>
      <c r="G417" s="538"/>
      <c r="H417" s="640"/>
      <c r="I417" s="641"/>
      <c r="J417" s="640"/>
      <c r="K417" s="101">
        <v>37119.58</v>
      </c>
      <c r="L417" s="101">
        <v>37152.67</v>
      </c>
      <c r="M417" s="102">
        <v>38352.160000000003</v>
      </c>
      <c r="N417" s="102">
        <v>0</v>
      </c>
      <c r="O417" s="102">
        <v>38352.160000000003</v>
      </c>
      <c r="P417" s="102">
        <v>38352.160000000003</v>
      </c>
      <c r="Q417" s="102">
        <v>38366.520000000004</v>
      </c>
      <c r="R417" s="102">
        <v>46729.09</v>
      </c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>
        <v>6754.44</v>
      </c>
      <c r="AO417" s="102">
        <v>6798.34</v>
      </c>
      <c r="AP417" s="102">
        <v>6842.53</v>
      </c>
      <c r="AQ417" s="102"/>
      <c r="AR417" s="102"/>
      <c r="AS417" s="102"/>
      <c r="AT417" s="102"/>
      <c r="AU417" s="102"/>
      <c r="AV417" s="102">
        <v>7120.1</v>
      </c>
      <c r="AW417" s="102">
        <v>7166.38</v>
      </c>
      <c r="AX417" s="102">
        <v>7211.68</v>
      </c>
      <c r="AY417" s="102">
        <v>4835.62</v>
      </c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1"/>
      <c r="BO417" s="101"/>
    </row>
    <row r="418" spans="1:68" s="77" customFormat="1" ht="14.1" customHeight="1" x14ac:dyDescent="0.2">
      <c r="A418" s="96"/>
      <c r="B418" s="100">
        <v>174</v>
      </c>
      <c r="C418" s="536" t="s">
        <v>499</v>
      </c>
      <c r="D418" s="538" t="s">
        <v>500</v>
      </c>
      <c r="E418" s="538"/>
      <c r="F418" s="538"/>
      <c r="G418" s="538"/>
      <c r="H418" s="640" t="s">
        <v>1033</v>
      </c>
      <c r="I418" s="641" t="s">
        <v>306</v>
      </c>
      <c r="J418" s="640">
        <v>0.63304000000000005</v>
      </c>
      <c r="K418" s="101"/>
      <c r="L418" s="101">
        <v>151.56000000001222</v>
      </c>
      <c r="M418" s="101">
        <v>103394.76</v>
      </c>
      <c r="N418" s="101">
        <v>0</v>
      </c>
      <c r="O418" s="101">
        <v>103394.76</v>
      </c>
      <c r="P418" s="101"/>
      <c r="Q418" s="101">
        <v>65.77</v>
      </c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13">
        <v>9.4955999999999999E-2</v>
      </c>
      <c r="AO418" s="113">
        <v>9.4955999999999999E-2</v>
      </c>
      <c r="AP418" s="113">
        <v>9.4955999999999999E-2</v>
      </c>
      <c r="AQ418" s="101"/>
      <c r="AR418" s="101"/>
      <c r="AS418" s="101"/>
      <c r="AT418" s="101"/>
      <c r="AU418" s="101"/>
      <c r="AV418" s="113">
        <v>9.4955999999999999E-2</v>
      </c>
      <c r="AW418" s="113">
        <v>9.4955999999999999E-2</v>
      </c>
      <c r="AX418" s="113">
        <v>9.4955999999999999E-2</v>
      </c>
      <c r="AY418" s="113">
        <v>6.3303999999999999E-2</v>
      </c>
      <c r="AZ418" s="101"/>
      <c r="BA418" s="101"/>
      <c r="BB418" s="101"/>
      <c r="BC418" s="101"/>
      <c r="BD418" s="101"/>
      <c r="BE418" s="101"/>
      <c r="BF418" s="101"/>
      <c r="BG418" s="101"/>
      <c r="BH418" s="101"/>
      <c r="BI418" s="101"/>
      <c r="BJ418" s="101"/>
      <c r="BK418" s="101"/>
      <c r="BL418" s="101"/>
      <c r="BM418" s="101"/>
      <c r="BN418" s="101"/>
      <c r="BO418" s="101"/>
    </row>
    <row r="419" spans="1:68" s="77" customFormat="1" ht="14.1" customHeight="1" x14ac:dyDescent="0.2">
      <c r="A419" s="96"/>
      <c r="B419" s="96"/>
      <c r="C419" s="536"/>
      <c r="D419" s="538"/>
      <c r="E419" s="538"/>
      <c r="F419" s="538"/>
      <c r="G419" s="538"/>
      <c r="H419" s="640"/>
      <c r="I419" s="641"/>
      <c r="J419" s="640"/>
      <c r="K419" s="101">
        <v>103394.76</v>
      </c>
      <c r="L419" s="101">
        <v>103546.32</v>
      </c>
      <c r="M419" s="102">
        <v>106828.05</v>
      </c>
      <c r="N419" s="102">
        <v>0</v>
      </c>
      <c r="O419" s="102">
        <v>106828.05</v>
      </c>
      <c r="P419" s="102">
        <v>106828.05</v>
      </c>
      <c r="Q419" s="102">
        <v>106893.82</v>
      </c>
      <c r="R419" s="102">
        <v>130193.68</v>
      </c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>
        <v>18814.169999999998</v>
      </c>
      <c r="AO419" s="102">
        <v>18936.46</v>
      </c>
      <c r="AP419" s="102">
        <v>19059.55</v>
      </c>
      <c r="AQ419" s="102"/>
      <c r="AR419" s="102"/>
      <c r="AS419" s="102"/>
      <c r="AT419" s="102"/>
      <c r="AU419" s="102"/>
      <c r="AV419" s="102">
        <v>19844.099999999999</v>
      </c>
      <c r="AW419" s="102">
        <v>19973.080000000002</v>
      </c>
      <c r="AX419" s="102">
        <v>20097.03</v>
      </c>
      <c r="AY419" s="102">
        <v>13469.29</v>
      </c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1"/>
      <c r="BO419" s="101"/>
    </row>
    <row r="420" spans="1:68" s="77" customFormat="1" ht="14.1" customHeight="1" x14ac:dyDescent="0.2">
      <c r="A420" s="96"/>
      <c r="B420" s="100">
        <v>175</v>
      </c>
      <c r="C420" s="536" t="s">
        <v>502</v>
      </c>
      <c r="D420" s="538" t="s">
        <v>503</v>
      </c>
      <c r="E420" s="538"/>
      <c r="F420" s="538"/>
      <c r="G420" s="538"/>
      <c r="H420" s="640" t="s">
        <v>1034</v>
      </c>
      <c r="I420" s="641" t="s">
        <v>102</v>
      </c>
      <c r="J420" s="640">
        <v>24.3475</v>
      </c>
      <c r="K420" s="101"/>
      <c r="L420" s="101">
        <v>26.389999999999418</v>
      </c>
      <c r="M420" s="101">
        <v>27459.88</v>
      </c>
      <c r="N420" s="101">
        <v>0</v>
      </c>
      <c r="O420" s="101">
        <v>27459.88</v>
      </c>
      <c r="P420" s="101"/>
      <c r="Q420" s="101">
        <v>11.45</v>
      </c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13">
        <v>3.6521249999999998</v>
      </c>
      <c r="AO420" s="113">
        <v>3.6521249999999998</v>
      </c>
      <c r="AP420" s="113">
        <v>3.6521249999999998</v>
      </c>
      <c r="AQ420" s="101"/>
      <c r="AR420" s="101"/>
      <c r="AS420" s="101"/>
      <c r="AT420" s="101"/>
      <c r="AU420" s="101"/>
      <c r="AV420" s="113">
        <v>3.6521249999999998</v>
      </c>
      <c r="AW420" s="113">
        <v>3.6521249999999998</v>
      </c>
      <c r="AX420" s="113">
        <v>3.6521249999999998</v>
      </c>
      <c r="AY420" s="113">
        <v>2.4347500000000002</v>
      </c>
      <c r="AZ420" s="101"/>
      <c r="BA420" s="101"/>
      <c r="BB420" s="101"/>
      <c r="BC420" s="101"/>
      <c r="BD420" s="101"/>
      <c r="BE420" s="101"/>
      <c r="BF420" s="101"/>
      <c r="BG420" s="101"/>
      <c r="BH420" s="101"/>
      <c r="BI420" s="101"/>
      <c r="BJ420" s="101"/>
      <c r="BK420" s="101"/>
      <c r="BL420" s="101"/>
      <c r="BM420" s="101"/>
      <c r="BN420" s="101"/>
      <c r="BO420" s="101"/>
    </row>
    <row r="421" spans="1:68" s="77" customFormat="1" ht="27.95" customHeight="1" x14ac:dyDescent="0.2">
      <c r="A421" s="96"/>
      <c r="B421" s="96"/>
      <c r="C421" s="536"/>
      <c r="D421" s="538"/>
      <c r="E421" s="538"/>
      <c r="F421" s="538"/>
      <c r="G421" s="538"/>
      <c r="H421" s="640"/>
      <c r="I421" s="641"/>
      <c r="J421" s="640"/>
      <c r="K421" s="101">
        <v>27459.88</v>
      </c>
      <c r="L421" s="101">
        <v>27486.27</v>
      </c>
      <c r="M421" s="102">
        <v>28371.7</v>
      </c>
      <c r="N421" s="102">
        <v>0</v>
      </c>
      <c r="O421" s="102">
        <v>28371.7</v>
      </c>
      <c r="P421" s="102">
        <v>28371.7</v>
      </c>
      <c r="Q421" s="102">
        <v>28383.15</v>
      </c>
      <c r="R421" s="102">
        <v>34569.719999999994</v>
      </c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>
        <v>4996.7299999999996</v>
      </c>
      <c r="AO421" s="102">
        <v>5029.2</v>
      </c>
      <c r="AP421" s="102">
        <v>5061.8900000000003</v>
      </c>
      <c r="AQ421" s="102"/>
      <c r="AR421" s="102"/>
      <c r="AS421" s="102"/>
      <c r="AT421" s="102"/>
      <c r="AU421" s="102"/>
      <c r="AV421" s="102">
        <v>5267.6</v>
      </c>
      <c r="AW421" s="102">
        <v>5301.84</v>
      </c>
      <c r="AX421" s="102">
        <v>5335.28</v>
      </c>
      <c r="AY421" s="102">
        <v>3577.18</v>
      </c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1"/>
      <c r="BO421" s="101"/>
    </row>
    <row r="422" spans="1:68" s="77" customFormat="1" ht="14.1" customHeight="1" x14ac:dyDescent="0.2">
      <c r="A422" s="96"/>
      <c r="B422" s="100">
        <v>176</v>
      </c>
      <c r="C422" s="536" t="s">
        <v>507</v>
      </c>
      <c r="D422" s="538" t="s">
        <v>508</v>
      </c>
      <c r="E422" s="538"/>
      <c r="F422" s="538"/>
      <c r="G422" s="538"/>
      <c r="H422" s="640" t="s">
        <v>1035</v>
      </c>
      <c r="I422" s="641" t="s">
        <v>509</v>
      </c>
      <c r="J422" s="640">
        <v>232.27520000000001</v>
      </c>
      <c r="K422" s="101"/>
      <c r="L422" s="101">
        <v>995.01999999998952</v>
      </c>
      <c r="M422" s="101">
        <v>144660.75</v>
      </c>
      <c r="N422" s="101">
        <v>0</v>
      </c>
      <c r="O422" s="101">
        <v>144660.75</v>
      </c>
      <c r="P422" s="101"/>
      <c r="Q422" s="101">
        <v>431.79</v>
      </c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13">
        <v>34.841279999999998</v>
      </c>
      <c r="AO422" s="113">
        <v>34.841279999999998</v>
      </c>
      <c r="AP422" s="113">
        <v>34.841279999999998</v>
      </c>
      <c r="AQ422" s="101"/>
      <c r="AR422" s="101"/>
      <c r="AS422" s="101"/>
      <c r="AT422" s="101"/>
      <c r="AU422" s="101"/>
      <c r="AV422" s="113">
        <v>34.841279999999998</v>
      </c>
      <c r="AW422" s="113">
        <v>34.841279999999998</v>
      </c>
      <c r="AX422" s="113">
        <v>34.841279999999998</v>
      </c>
      <c r="AY422" s="113">
        <v>23.227519999999998</v>
      </c>
      <c r="AZ422" s="101"/>
      <c r="BA422" s="101"/>
      <c r="BB422" s="101"/>
      <c r="BC422" s="101"/>
      <c r="BD422" s="101"/>
      <c r="BE422" s="101"/>
      <c r="BF422" s="101"/>
      <c r="BG422" s="101"/>
      <c r="BH422" s="101"/>
      <c r="BI422" s="101"/>
      <c r="BJ422" s="101"/>
      <c r="BK422" s="101"/>
      <c r="BL422" s="101"/>
      <c r="BM422" s="101"/>
      <c r="BN422" s="101"/>
      <c r="BO422" s="101"/>
    </row>
    <row r="423" spans="1:68" s="77" customFormat="1" ht="14.1" customHeight="1" x14ac:dyDescent="0.2">
      <c r="A423" s="96"/>
      <c r="B423" s="96"/>
      <c r="C423" s="536"/>
      <c r="D423" s="538"/>
      <c r="E423" s="538"/>
      <c r="F423" s="538"/>
      <c r="G423" s="538"/>
      <c r="H423" s="640"/>
      <c r="I423" s="641"/>
      <c r="J423" s="640"/>
      <c r="K423" s="101">
        <v>144660.75</v>
      </c>
      <c r="L423" s="101">
        <v>145655.76999999999</v>
      </c>
      <c r="M423" s="102">
        <v>149464.29999999999</v>
      </c>
      <c r="N423" s="102">
        <v>0</v>
      </c>
      <c r="O423" s="102">
        <v>149464.29999999999</v>
      </c>
      <c r="P423" s="102">
        <v>149464.29999999999</v>
      </c>
      <c r="Q423" s="102">
        <v>149896.09</v>
      </c>
      <c r="R423" s="102">
        <v>182578.08</v>
      </c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>
        <v>26323.1</v>
      </c>
      <c r="AO423" s="102">
        <v>26494.2</v>
      </c>
      <c r="AP423" s="102">
        <v>26666.41</v>
      </c>
      <c r="AQ423" s="102"/>
      <c r="AR423" s="102"/>
      <c r="AS423" s="102"/>
      <c r="AT423" s="102"/>
      <c r="AU423" s="102"/>
      <c r="AV423" s="102">
        <v>27914.14</v>
      </c>
      <c r="AW423" s="102">
        <v>28095.58</v>
      </c>
      <c r="AX423" s="102">
        <v>28239.56</v>
      </c>
      <c r="AY423" s="102">
        <v>18845.09</v>
      </c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1"/>
      <c r="BO423" s="101"/>
    </row>
    <row r="424" spans="1:68" ht="27.95" customHeight="1" x14ac:dyDescent="0.2">
      <c r="A424" s="87"/>
      <c r="B424" s="87"/>
      <c r="C424" s="88" t="s">
        <v>511</v>
      </c>
      <c r="D424" s="557" t="s">
        <v>512</v>
      </c>
      <c r="E424" s="557"/>
      <c r="F424" s="557"/>
      <c r="G424" s="557"/>
      <c r="H424" s="89"/>
      <c r="I424" s="89"/>
      <c r="J424" s="89"/>
      <c r="K424" s="90">
        <v>714799.72</v>
      </c>
      <c r="L424" s="90">
        <v>717083.19000000006</v>
      </c>
      <c r="M424" s="90">
        <v>738535.09999999986</v>
      </c>
      <c r="N424" s="90">
        <v>0</v>
      </c>
      <c r="O424" s="90">
        <v>738535.09999999986</v>
      </c>
      <c r="P424" s="90">
        <v>738535.09999999986</v>
      </c>
      <c r="Q424" s="90">
        <v>739526</v>
      </c>
      <c r="R424" s="90">
        <v>900735.8600000001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130068.11</v>
      </c>
      <c r="AO424" s="90">
        <v>130913.54999999999</v>
      </c>
      <c r="AP424" s="90">
        <v>131764.5</v>
      </c>
      <c r="AQ424" s="90">
        <v>0</v>
      </c>
      <c r="AR424" s="90">
        <v>0</v>
      </c>
      <c r="AS424" s="90">
        <v>0</v>
      </c>
      <c r="AT424" s="90">
        <v>0</v>
      </c>
      <c r="AU424" s="90">
        <v>0</v>
      </c>
      <c r="AV424" s="90">
        <v>137425.12999999998</v>
      </c>
      <c r="AW424" s="90">
        <v>138318.41</v>
      </c>
      <c r="AX424" s="90">
        <v>139128.83000000002</v>
      </c>
      <c r="AY424" s="90">
        <v>93117.329999999987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90">
        <v>0</v>
      </c>
      <c r="BF424" s="90">
        <v>0</v>
      </c>
      <c r="BG424" s="90">
        <v>0</v>
      </c>
      <c r="BH424" s="90">
        <v>0</v>
      </c>
      <c r="BI424" s="90">
        <v>0</v>
      </c>
      <c r="BJ424" s="90">
        <v>0</v>
      </c>
      <c r="BK424" s="90">
        <v>0</v>
      </c>
      <c r="BL424" s="90">
        <v>0</v>
      </c>
      <c r="BM424" s="90">
        <v>0</v>
      </c>
      <c r="BN424" s="90">
        <v>0</v>
      </c>
      <c r="BO424" s="90">
        <v>0</v>
      </c>
      <c r="BP424" s="78">
        <v>0</v>
      </c>
    </row>
    <row r="425" spans="1:68" s="77" customFormat="1" ht="14.1" customHeight="1" x14ac:dyDescent="0.2">
      <c r="A425" s="91"/>
      <c r="B425" s="92">
        <v>177</v>
      </c>
      <c r="C425" s="540" t="s">
        <v>513</v>
      </c>
      <c r="D425" s="541" t="s">
        <v>514</v>
      </c>
      <c r="E425" s="541"/>
      <c r="F425" s="541"/>
      <c r="G425" s="541"/>
      <c r="H425" s="642" t="s">
        <v>839</v>
      </c>
      <c r="I425" s="646" t="s">
        <v>156</v>
      </c>
      <c r="J425" s="642">
        <v>759.64</v>
      </c>
      <c r="K425" s="93"/>
      <c r="L425" s="93">
        <v>89.570000000001528</v>
      </c>
      <c r="M425" s="93">
        <v>15475.8</v>
      </c>
      <c r="N425" s="93">
        <v>0</v>
      </c>
      <c r="O425" s="93">
        <v>15475.8</v>
      </c>
      <c r="P425" s="93"/>
      <c r="Q425" s="93">
        <v>38.869999999999997</v>
      </c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114">
        <v>113.946</v>
      </c>
      <c r="AO425" s="114">
        <v>113.946</v>
      </c>
      <c r="AP425" s="114">
        <v>113.946</v>
      </c>
      <c r="AQ425" s="93"/>
      <c r="AR425" s="93"/>
      <c r="AS425" s="93"/>
      <c r="AT425" s="93"/>
      <c r="AU425" s="93"/>
      <c r="AV425" s="114">
        <v>113.946</v>
      </c>
      <c r="AW425" s="114">
        <v>113.946</v>
      </c>
      <c r="AX425" s="114">
        <v>113.946</v>
      </c>
      <c r="AY425" s="114">
        <v>75.963999999999999</v>
      </c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</row>
    <row r="426" spans="1:68" s="77" customFormat="1" ht="14.1" customHeight="1" x14ac:dyDescent="0.2">
      <c r="A426" s="96"/>
      <c r="B426" s="96"/>
      <c r="C426" s="536"/>
      <c r="D426" s="538"/>
      <c r="E426" s="538"/>
      <c r="F426" s="538"/>
      <c r="G426" s="538"/>
      <c r="H426" s="640"/>
      <c r="I426" s="641"/>
      <c r="J426" s="640"/>
      <c r="K426" s="101">
        <v>15475.8</v>
      </c>
      <c r="L426" s="101">
        <v>15565.37</v>
      </c>
      <c r="M426" s="102">
        <v>15989.68</v>
      </c>
      <c r="N426" s="102">
        <v>0</v>
      </c>
      <c r="O426" s="102">
        <v>15989.68</v>
      </c>
      <c r="P426" s="102">
        <v>15989.68</v>
      </c>
      <c r="Q426" s="102">
        <v>16028.550000000001</v>
      </c>
      <c r="R426" s="102">
        <v>19523.080000000002</v>
      </c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>
        <v>2816.04</v>
      </c>
      <c r="AO426" s="102">
        <v>2834.35</v>
      </c>
      <c r="AP426" s="102">
        <v>2852.77</v>
      </c>
      <c r="AQ426" s="102"/>
      <c r="AR426" s="102"/>
      <c r="AS426" s="102"/>
      <c r="AT426" s="102"/>
      <c r="AU426" s="102"/>
      <c r="AV426" s="102">
        <v>2983.01</v>
      </c>
      <c r="AW426" s="102">
        <v>3002.41</v>
      </c>
      <c r="AX426" s="102">
        <v>3018.44</v>
      </c>
      <c r="AY426" s="102">
        <v>2016.06</v>
      </c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1"/>
      <c r="BO426" s="101"/>
    </row>
    <row r="427" spans="1:68" s="77" customFormat="1" ht="14.1" customHeight="1" x14ac:dyDescent="0.2">
      <c r="A427" s="96"/>
      <c r="B427" s="100">
        <v>178</v>
      </c>
      <c r="C427" s="536" t="s">
        <v>245</v>
      </c>
      <c r="D427" s="538" t="s">
        <v>246</v>
      </c>
      <c r="E427" s="538"/>
      <c r="F427" s="538"/>
      <c r="G427" s="538"/>
      <c r="H427" s="640" t="s">
        <v>1037</v>
      </c>
      <c r="I427" s="641" t="s">
        <v>78</v>
      </c>
      <c r="J427" s="640">
        <v>377.87299999999999</v>
      </c>
      <c r="K427" s="101"/>
      <c r="L427" s="101">
        <v>801.64999999996508</v>
      </c>
      <c r="M427" s="101">
        <v>402290.08</v>
      </c>
      <c r="N427" s="101">
        <v>0</v>
      </c>
      <c r="O427" s="101">
        <v>402290.08</v>
      </c>
      <c r="P427" s="101"/>
      <c r="Q427" s="101">
        <v>347.87</v>
      </c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13">
        <v>56.680950000000003</v>
      </c>
      <c r="AO427" s="113">
        <v>56.680950000000003</v>
      </c>
      <c r="AP427" s="113">
        <v>56.680950000000003</v>
      </c>
      <c r="AQ427" s="101"/>
      <c r="AR427" s="101"/>
      <c r="AS427" s="101"/>
      <c r="AT427" s="101"/>
      <c r="AU427" s="101"/>
      <c r="AV427" s="113">
        <v>56.680950000000003</v>
      </c>
      <c r="AW427" s="113">
        <v>56.680950000000003</v>
      </c>
      <c r="AX427" s="113">
        <v>56.680950000000003</v>
      </c>
      <c r="AY427" s="113">
        <v>37.787300000000002</v>
      </c>
      <c r="AZ427" s="101"/>
      <c r="BA427" s="101"/>
      <c r="BB427" s="101"/>
      <c r="BC427" s="101"/>
      <c r="BD427" s="101"/>
      <c r="BE427" s="101"/>
      <c r="BF427" s="101"/>
      <c r="BG427" s="101"/>
      <c r="BH427" s="101"/>
      <c r="BI427" s="101"/>
      <c r="BJ427" s="101"/>
      <c r="BK427" s="101"/>
      <c r="BL427" s="101"/>
      <c r="BM427" s="101"/>
      <c r="BN427" s="101"/>
      <c r="BO427" s="101"/>
    </row>
    <row r="428" spans="1:68" s="77" customFormat="1" ht="14.1" customHeight="1" x14ac:dyDescent="0.2">
      <c r="A428" s="96"/>
      <c r="B428" s="96"/>
      <c r="C428" s="536"/>
      <c r="D428" s="538"/>
      <c r="E428" s="538"/>
      <c r="F428" s="538"/>
      <c r="G428" s="538"/>
      <c r="H428" s="640"/>
      <c r="I428" s="641"/>
      <c r="J428" s="640"/>
      <c r="K428" s="101">
        <v>402290.08</v>
      </c>
      <c r="L428" s="101">
        <v>403091.73</v>
      </c>
      <c r="M428" s="102">
        <v>415648.38</v>
      </c>
      <c r="N428" s="102">
        <v>0</v>
      </c>
      <c r="O428" s="102">
        <v>415648.38</v>
      </c>
      <c r="P428" s="102">
        <v>415648.38</v>
      </c>
      <c r="Q428" s="102">
        <v>415996.25</v>
      </c>
      <c r="R428" s="102">
        <v>506674.15</v>
      </c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>
        <v>73202.47</v>
      </c>
      <c r="AO428" s="102">
        <v>73678.289999999994</v>
      </c>
      <c r="AP428" s="102">
        <v>74157.2</v>
      </c>
      <c r="AQ428" s="102"/>
      <c r="AR428" s="102"/>
      <c r="AS428" s="102"/>
      <c r="AT428" s="102"/>
      <c r="AU428" s="102"/>
      <c r="AV428" s="102">
        <v>77250.36</v>
      </c>
      <c r="AW428" s="102">
        <v>77752.490000000005</v>
      </c>
      <c r="AX428" s="102">
        <v>78226.759999999995</v>
      </c>
      <c r="AY428" s="102">
        <v>52406.58</v>
      </c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1"/>
      <c r="BO428" s="101"/>
    </row>
    <row r="429" spans="1:68" s="77" customFormat="1" ht="14.1" customHeight="1" x14ac:dyDescent="0.2">
      <c r="A429" s="96"/>
      <c r="B429" s="100">
        <v>179</v>
      </c>
      <c r="C429" s="536" t="s">
        <v>517</v>
      </c>
      <c r="D429" s="538" t="s">
        <v>518</v>
      </c>
      <c r="E429" s="538"/>
      <c r="F429" s="538"/>
      <c r="G429" s="538"/>
      <c r="H429" s="640" t="s">
        <v>842</v>
      </c>
      <c r="I429" s="641" t="s">
        <v>309</v>
      </c>
      <c r="J429" s="640">
        <v>0.97389999999999999</v>
      </c>
      <c r="K429" s="101"/>
      <c r="L429" s="101">
        <v>3.75</v>
      </c>
      <c r="M429" s="101">
        <v>459.78</v>
      </c>
      <c r="N429" s="101">
        <v>0</v>
      </c>
      <c r="O429" s="101">
        <v>459.78</v>
      </c>
      <c r="P429" s="101"/>
      <c r="Q429" s="101">
        <v>1.63</v>
      </c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13">
        <v>0.14608499999999999</v>
      </c>
      <c r="AO429" s="113">
        <v>0.14608499999999999</v>
      </c>
      <c r="AP429" s="113">
        <v>0.14608499999999999</v>
      </c>
      <c r="AQ429" s="101"/>
      <c r="AR429" s="101"/>
      <c r="AS429" s="101"/>
      <c r="AT429" s="101"/>
      <c r="AU429" s="101"/>
      <c r="AV429" s="113">
        <v>0.14608499999999999</v>
      </c>
      <c r="AW429" s="113">
        <v>0.14608499999999999</v>
      </c>
      <c r="AX429" s="113">
        <v>0.14608499999999999</v>
      </c>
      <c r="AY429" s="113">
        <v>9.7390000000000004E-2</v>
      </c>
      <c r="AZ429" s="101"/>
      <c r="BA429" s="101"/>
      <c r="BB429" s="101"/>
      <c r="BC429" s="101"/>
      <c r="BD429" s="101"/>
      <c r="BE429" s="101"/>
      <c r="BF429" s="101"/>
      <c r="BG429" s="101"/>
      <c r="BH429" s="101"/>
      <c r="BI429" s="101"/>
      <c r="BJ429" s="101"/>
      <c r="BK429" s="101"/>
      <c r="BL429" s="101"/>
      <c r="BM429" s="101"/>
      <c r="BN429" s="101"/>
      <c r="BO429" s="101"/>
    </row>
    <row r="430" spans="1:68" s="77" customFormat="1" ht="14.1" customHeight="1" x14ac:dyDescent="0.2">
      <c r="A430" s="96"/>
      <c r="B430" s="96"/>
      <c r="C430" s="536"/>
      <c r="D430" s="538"/>
      <c r="E430" s="538"/>
      <c r="F430" s="538"/>
      <c r="G430" s="538"/>
      <c r="H430" s="640"/>
      <c r="I430" s="641"/>
      <c r="J430" s="640"/>
      <c r="K430" s="101">
        <v>459.78</v>
      </c>
      <c r="L430" s="101">
        <v>463.53</v>
      </c>
      <c r="M430" s="102">
        <v>475.05</v>
      </c>
      <c r="N430" s="102">
        <v>0</v>
      </c>
      <c r="O430" s="102">
        <v>475.05</v>
      </c>
      <c r="P430" s="102">
        <v>475.05</v>
      </c>
      <c r="Q430" s="102">
        <v>476.68</v>
      </c>
      <c r="R430" s="102">
        <v>580.62</v>
      </c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>
        <v>83.67</v>
      </c>
      <c r="AO430" s="102">
        <v>84.21</v>
      </c>
      <c r="AP430" s="102">
        <v>84.76</v>
      </c>
      <c r="AQ430" s="102"/>
      <c r="AR430" s="102"/>
      <c r="AS430" s="102"/>
      <c r="AT430" s="102"/>
      <c r="AU430" s="102"/>
      <c r="AV430" s="102">
        <v>88.84</v>
      </c>
      <c r="AW430" s="102">
        <v>89.41</v>
      </c>
      <c r="AX430" s="102">
        <v>89.85</v>
      </c>
      <c r="AY430" s="102">
        <v>59.88</v>
      </c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1"/>
      <c r="BO430" s="101"/>
    </row>
    <row r="431" spans="1:68" s="77" customFormat="1" ht="14.1" customHeight="1" x14ac:dyDescent="0.2">
      <c r="A431" s="96"/>
      <c r="B431" s="100">
        <v>180</v>
      </c>
      <c r="C431" s="536" t="s">
        <v>519</v>
      </c>
      <c r="D431" s="538" t="s">
        <v>520</v>
      </c>
      <c r="E431" s="538"/>
      <c r="F431" s="538"/>
      <c r="G431" s="538"/>
      <c r="H431" s="640" t="s">
        <v>1038</v>
      </c>
      <c r="I431" s="641" t="s">
        <v>102</v>
      </c>
      <c r="J431" s="640">
        <v>11.6868</v>
      </c>
      <c r="K431" s="101"/>
      <c r="L431" s="101">
        <v>9.1199999999998909</v>
      </c>
      <c r="M431" s="101">
        <v>3693.33</v>
      </c>
      <c r="N431" s="101">
        <v>0</v>
      </c>
      <c r="O431" s="101">
        <v>3693.33</v>
      </c>
      <c r="P431" s="101"/>
      <c r="Q431" s="101">
        <v>3.96</v>
      </c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13">
        <v>1.75302</v>
      </c>
      <c r="AO431" s="113">
        <v>1.75302</v>
      </c>
      <c r="AP431" s="113">
        <v>1.75302</v>
      </c>
      <c r="AQ431" s="101"/>
      <c r="AR431" s="101"/>
      <c r="AS431" s="101"/>
      <c r="AT431" s="101"/>
      <c r="AU431" s="101"/>
      <c r="AV431" s="113">
        <v>1.75302</v>
      </c>
      <c r="AW431" s="113">
        <v>1.75302</v>
      </c>
      <c r="AX431" s="113">
        <v>1.75302</v>
      </c>
      <c r="AY431" s="113">
        <v>1.1686799999999999</v>
      </c>
      <c r="AZ431" s="101"/>
      <c r="BA431" s="101"/>
      <c r="BB431" s="101"/>
      <c r="BC431" s="101"/>
      <c r="BD431" s="101"/>
      <c r="BE431" s="101"/>
      <c r="BF431" s="101"/>
      <c r="BG431" s="101"/>
      <c r="BH431" s="101"/>
      <c r="BI431" s="101"/>
      <c r="BJ431" s="101"/>
      <c r="BK431" s="101"/>
      <c r="BL431" s="101"/>
      <c r="BM431" s="101"/>
      <c r="BN431" s="101"/>
      <c r="BO431" s="101"/>
    </row>
    <row r="432" spans="1:68" s="77" customFormat="1" ht="14.1" customHeight="1" x14ac:dyDescent="0.2">
      <c r="A432" s="96"/>
      <c r="B432" s="96"/>
      <c r="C432" s="536"/>
      <c r="D432" s="538"/>
      <c r="E432" s="538"/>
      <c r="F432" s="538"/>
      <c r="G432" s="538"/>
      <c r="H432" s="640"/>
      <c r="I432" s="641"/>
      <c r="J432" s="640"/>
      <c r="K432" s="101">
        <v>3693.33</v>
      </c>
      <c r="L432" s="101">
        <v>3702.45</v>
      </c>
      <c r="M432" s="102">
        <v>3815.97</v>
      </c>
      <c r="N432" s="102">
        <v>0</v>
      </c>
      <c r="O432" s="102">
        <v>3815.97</v>
      </c>
      <c r="P432" s="102">
        <v>3815.97</v>
      </c>
      <c r="Q432" s="102">
        <v>3819.93</v>
      </c>
      <c r="R432" s="102">
        <v>4652.6100000000006</v>
      </c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>
        <v>672.06</v>
      </c>
      <c r="AO432" s="102">
        <v>676.43</v>
      </c>
      <c r="AP432" s="102">
        <v>680.83</v>
      </c>
      <c r="AQ432" s="102"/>
      <c r="AR432" s="102"/>
      <c r="AS432" s="102"/>
      <c r="AT432" s="102"/>
      <c r="AU432" s="102"/>
      <c r="AV432" s="102">
        <v>709.56</v>
      </c>
      <c r="AW432" s="102">
        <v>714.17</v>
      </c>
      <c r="AX432" s="102">
        <v>718.46</v>
      </c>
      <c r="AY432" s="102">
        <v>481.1</v>
      </c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1"/>
      <c r="BO432" s="101"/>
    </row>
    <row r="433" spans="1:68" s="77" customFormat="1" ht="14.1" customHeight="1" x14ac:dyDescent="0.2">
      <c r="A433" s="96"/>
      <c r="B433" s="100">
        <v>181</v>
      </c>
      <c r="C433" s="536" t="s">
        <v>513</v>
      </c>
      <c r="D433" s="538" t="s">
        <v>514</v>
      </c>
      <c r="E433" s="538"/>
      <c r="F433" s="538"/>
      <c r="G433" s="538"/>
      <c r="H433" s="640" t="s">
        <v>983</v>
      </c>
      <c r="I433" s="641" t="s">
        <v>156</v>
      </c>
      <c r="J433" s="640">
        <v>973.9</v>
      </c>
      <c r="K433" s="101"/>
      <c r="L433" s="101">
        <v>24.390000000000327</v>
      </c>
      <c r="M433" s="101">
        <v>6280.73</v>
      </c>
      <c r="N433" s="101">
        <v>0</v>
      </c>
      <c r="O433" s="101">
        <v>6280.73</v>
      </c>
      <c r="P433" s="101"/>
      <c r="Q433" s="101">
        <v>10.58</v>
      </c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13">
        <v>146.08500000000001</v>
      </c>
      <c r="AO433" s="113">
        <v>146.08500000000001</v>
      </c>
      <c r="AP433" s="113">
        <v>146.08500000000001</v>
      </c>
      <c r="AQ433" s="101"/>
      <c r="AR433" s="101"/>
      <c r="AS433" s="101"/>
      <c r="AT433" s="101"/>
      <c r="AU433" s="101"/>
      <c r="AV433" s="113">
        <v>146.08500000000001</v>
      </c>
      <c r="AW433" s="113">
        <v>146.08500000000001</v>
      </c>
      <c r="AX433" s="113">
        <v>146.08500000000001</v>
      </c>
      <c r="AY433" s="113">
        <v>97.39</v>
      </c>
      <c r="AZ433" s="101"/>
      <c r="BA433" s="101"/>
      <c r="BB433" s="101"/>
      <c r="BC433" s="101"/>
      <c r="BD433" s="101"/>
      <c r="BE433" s="101"/>
      <c r="BF433" s="101"/>
      <c r="BG433" s="101"/>
      <c r="BH433" s="101"/>
      <c r="BI433" s="101"/>
      <c r="BJ433" s="101"/>
      <c r="BK433" s="101"/>
      <c r="BL433" s="101"/>
      <c r="BM433" s="101"/>
      <c r="BN433" s="101"/>
      <c r="BO433" s="101"/>
    </row>
    <row r="434" spans="1:68" s="77" customFormat="1" ht="14.1" customHeight="1" x14ac:dyDescent="0.2">
      <c r="A434" s="96"/>
      <c r="B434" s="96"/>
      <c r="C434" s="536"/>
      <c r="D434" s="538"/>
      <c r="E434" s="538"/>
      <c r="F434" s="538"/>
      <c r="G434" s="538"/>
      <c r="H434" s="640"/>
      <c r="I434" s="641"/>
      <c r="J434" s="640"/>
      <c r="K434" s="101">
        <v>6280.73</v>
      </c>
      <c r="L434" s="101">
        <v>6305.12</v>
      </c>
      <c r="M434" s="102">
        <v>6489.29</v>
      </c>
      <c r="N434" s="102">
        <v>0</v>
      </c>
      <c r="O434" s="102">
        <v>6489.29</v>
      </c>
      <c r="P434" s="102">
        <v>6489.29</v>
      </c>
      <c r="Q434" s="102">
        <v>6499.87</v>
      </c>
      <c r="R434" s="102">
        <v>7916.8200000000006</v>
      </c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>
        <v>1142.8699999999999</v>
      </c>
      <c r="AO434" s="102">
        <v>1150.29</v>
      </c>
      <c r="AP434" s="102">
        <v>1157.77</v>
      </c>
      <c r="AQ434" s="102"/>
      <c r="AR434" s="102"/>
      <c r="AS434" s="102"/>
      <c r="AT434" s="102"/>
      <c r="AU434" s="102"/>
      <c r="AV434" s="102">
        <v>1208.33</v>
      </c>
      <c r="AW434" s="102">
        <v>1216.19</v>
      </c>
      <c r="AX434" s="102">
        <v>1223.1500000000001</v>
      </c>
      <c r="AY434" s="102">
        <v>818.22</v>
      </c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1"/>
      <c r="BO434" s="101"/>
    </row>
    <row r="435" spans="1:68" s="77" customFormat="1" ht="14.1" customHeight="1" x14ac:dyDescent="0.2">
      <c r="A435" s="96"/>
      <c r="B435" s="100">
        <v>182</v>
      </c>
      <c r="C435" s="536" t="s">
        <v>245</v>
      </c>
      <c r="D435" s="538" t="s">
        <v>246</v>
      </c>
      <c r="E435" s="538"/>
      <c r="F435" s="538"/>
      <c r="G435" s="538"/>
      <c r="H435" s="640" t="s">
        <v>1039</v>
      </c>
      <c r="I435" s="641" t="s">
        <v>78</v>
      </c>
      <c r="J435" s="640">
        <v>104.20699999999999</v>
      </c>
      <c r="K435" s="101"/>
      <c r="L435" s="101">
        <v>218.55000000000291</v>
      </c>
      <c r="M435" s="101">
        <v>83886.06</v>
      </c>
      <c r="N435" s="101">
        <v>0</v>
      </c>
      <c r="O435" s="101">
        <v>83886.06</v>
      </c>
      <c r="P435" s="101"/>
      <c r="Q435" s="101">
        <v>94.84</v>
      </c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13">
        <v>15.63105</v>
      </c>
      <c r="AO435" s="113">
        <v>15.63105</v>
      </c>
      <c r="AP435" s="113">
        <v>15.63105</v>
      </c>
      <c r="AQ435" s="101"/>
      <c r="AR435" s="101"/>
      <c r="AS435" s="101"/>
      <c r="AT435" s="101"/>
      <c r="AU435" s="101"/>
      <c r="AV435" s="113">
        <v>15.63105</v>
      </c>
      <c r="AW435" s="113">
        <v>15.63105</v>
      </c>
      <c r="AX435" s="113">
        <v>15.63105</v>
      </c>
      <c r="AY435" s="113">
        <v>10.4207</v>
      </c>
      <c r="AZ435" s="101"/>
      <c r="BA435" s="101"/>
      <c r="BB435" s="101"/>
      <c r="BC435" s="101"/>
      <c r="BD435" s="101"/>
      <c r="BE435" s="101"/>
      <c r="BF435" s="101"/>
      <c r="BG435" s="101"/>
      <c r="BH435" s="101"/>
      <c r="BI435" s="101"/>
      <c r="BJ435" s="101"/>
      <c r="BK435" s="101"/>
      <c r="BL435" s="101"/>
      <c r="BM435" s="101"/>
      <c r="BN435" s="101"/>
      <c r="BO435" s="101"/>
    </row>
    <row r="436" spans="1:68" s="77" customFormat="1" ht="14.1" customHeight="1" x14ac:dyDescent="0.2">
      <c r="A436" s="96"/>
      <c r="B436" s="96"/>
      <c r="C436" s="536"/>
      <c r="D436" s="538"/>
      <c r="E436" s="538"/>
      <c r="F436" s="538"/>
      <c r="G436" s="538"/>
      <c r="H436" s="640"/>
      <c r="I436" s="641"/>
      <c r="J436" s="640"/>
      <c r="K436" s="101">
        <v>83886.06</v>
      </c>
      <c r="L436" s="101">
        <v>84104.61</v>
      </c>
      <c r="M436" s="102">
        <v>86671.55</v>
      </c>
      <c r="N436" s="102">
        <v>0</v>
      </c>
      <c r="O436" s="102">
        <v>86671.55</v>
      </c>
      <c r="P436" s="102">
        <v>86671.55</v>
      </c>
      <c r="Q436" s="102">
        <v>86766.39</v>
      </c>
      <c r="R436" s="102">
        <v>105680.09000000001</v>
      </c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>
        <v>15264.27</v>
      </c>
      <c r="AO436" s="102">
        <v>15363.49</v>
      </c>
      <c r="AP436" s="102">
        <v>15463.35</v>
      </c>
      <c r="AQ436" s="102"/>
      <c r="AR436" s="102"/>
      <c r="AS436" s="102"/>
      <c r="AT436" s="102"/>
      <c r="AU436" s="102"/>
      <c r="AV436" s="102">
        <v>16118.19</v>
      </c>
      <c r="AW436" s="102">
        <v>16222.96</v>
      </c>
      <c r="AX436" s="102">
        <v>16319.92</v>
      </c>
      <c r="AY436" s="102">
        <v>10927.91</v>
      </c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1"/>
      <c r="BO436" s="101"/>
    </row>
    <row r="437" spans="1:68" s="77" customFormat="1" ht="14.1" customHeight="1" x14ac:dyDescent="0.2">
      <c r="A437" s="96"/>
      <c r="B437" s="100">
        <v>183</v>
      </c>
      <c r="C437" s="536" t="s">
        <v>524</v>
      </c>
      <c r="D437" s="538" t="s">
        <v>525</v>
      </c>
      <c r="E437" s="538"/>
      <c r="F437" s="538"/>
      <c r="G437" s="538"/>
      <c r="H437" s="640" t="s">
        <v>1040</v>
      </c>
      <c r="I437" s="641" t="s">
        <v>102</v>
      </c>
      <c r="J437" s="640">
        <v>0.97389999999999999</v>
      </c>
      <c r="K437" s="101"/>
      <c r="L437" s="101">
        <v>3.8700000000000045</v>
      </c>
      <c r="M437" s="101">
        <v>326.24</v>
      </c>
      <c r="N437" s="101">
        <v>0</v>
      </c>
      <c r="O437" s="101">
        <v>326.24</v>
      </c>
      <c r="P437" s="101"/>
      <c r="Q437" s="101">
        <v>1.68</v>
      </c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13">
        <v>0.14608499999999999</v>
      </c>
      <c r="AO437" s="113">
        <v>0.14608499999999999</v>
      </c>
      <c r="AP437" s="113">
        <v>0.14608499999999999</v>
      </c>
      <c r="AQ437" s="101"/>
      <c r="AR437" s="101"/>
      <c r="AS437" s="101"/>
      <c r="AT437" s="101"/>
      <c r="AU437" s="101"/>
      <c r="AV437" s="113">
        <v>0.14608499999999999</v>
      </c>
      <c r="AW437" s="113">
        <v>0.14608499999999999</v>
      </c>
      <c r="AX437" s="113">
        <v>0.14608499999999999</v>
      </c>
      <c r="AY437" s="113">
        <v>9.7390000000000004E-2</v>
      </c>
      <c r="AZ437" s="101"/>
      <c r="BA437" s="101"/>
      <c r="BB437" s="101"/>
      <c r="BC437" s="101"/>
      <c r="BD437" s="101"/>
      <c r="BE437" s="101"/>
      <c r="BF437" s="101"/>
      <c r="BG437" s="101"/>
      <c r="BH437" s="101"/>
      <c r="BI437" s="101"/>
      <c r="BJ437" s="101"/>
      <c r="BK437" s="101"/>
      <c r="BL437" s="101"/>
      <c r="BM437" s="101"/>
      <c r="BN437" s="101"/>
      <c r="BO437" s="101"/>
    </row>
    <row r="438" spans="1:68" s="77" customFormat="1" ht="14.1" customHeight="1" x14ac:dyDescent="0.2">
      <c r="A438" s="96"/>
      <c r="B438" s="96"/>
      <c r="C438" s="536"/>
      <c r="D438" s="538"/>
      <c r="E438" s="538"/>
      <c r="F438" s="538"/>
      <c r="G438" s="538"/>
      <c r="H438" s="640"/>
      <c r="I438" s="641"/>
      <c r="J438" s="640"/>
      <c r="K438" s="101">
        <v>326.24</v>
      </c>
      <c r="L438" s="101">
        <v>330.11</v>
      </c>
      <c r="M438" s="102">
        <v>337.07</v>
      </c>
      <c r="N438" s="102">
        <v>0</v>
      </c>
      <c r="O438" s="102">
        <v>337.07</v>
      </c>
      <c r="P438" s="102">
        <v>337.07</v>
      </c>
      <c r="Q438" s="102">
        <v>338.75</v>
      </c>
      <c r="R438" s="102">
        <v>412.63</v>
      </c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>
        <v>59.36</v>
      </c>
      <c r="AO438" s="102">
        <v>59.75</v>
      </c>
      <c r="AP438" s="102">
        <v>60.14</v>
      </c>
      <c r="AQ438" s="102"/>
      <c r="AR438" s="102"/>
      <c r="AS438" s="102"/>
      <c r="AT438" s="102"/>
      <c r="AU438" s="102"/>
      <c r="AV438" s="102">
        <v>63.26</v>
      </c>
      <c r="AW438" s="102">
        <v>63.68</v>
      </c>
      <c r="AX438" s="102">
        <v>63.94</v>
      </c>
      <c r="AY438" s="102">
        <v>42.5</v>
      </c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1"/>
      <c r="BO438" s="101"/>
    </row>
    <row r="439" spans="1:68" s="77" customFormat="1" ht="14.1" customHeight="1" x14ac:dyDescent="0.2">
      <c r="A439" s="96"/>
      <c r="B439" s="100">
        <v>184</v>
      </c>
      <c r="C439" s="536" t="s">
        <v>517</v>
      </c>
      <c r="D439" s="538" t="s">
        <v>518</v>
      </c>
      <c r="E439" s="538"/>
      <c r="F439" s="538"/>
      <c r="G439" s="538"/>
      <c r="H439" s="641" t="s">
        <v>1041</v>
      </c>
      <c r="I439" s="641" t="s">
        <v>309</v>
      </c>
      <c r="J439" s="640">
        <v>2.9217</v>
      </c>
      <c r="K439" s="101"/>
      <c r="L439" s="101">
        <v>16.519999999999982</v>
      </c>
      <c r="M439" s="101">
        <v>1559</v>
      </c>
      <c r="N439" s="101">
        <v>0</v>
      </c>
      <c r="O439" s="101">
        <v>1559</v>
      </c>
      <c r="P439" s="101"/>
      <c r="Q439" s="101">
        <v>7.17</v>
      </c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13">
        <v>0.43825500000000001</v>
      </c>
      <c r="AO439" s="113">
        <v>0.43825500000000001</v>
      </c>
      <c r="AP439" s="113">
        <v>0.43825500000000001</v>
      </c>
      <c r="AQ439" s="101"/>
      <c r="AR439" s="101"/>
      <c r="AS439" s="101"/>
      <c r="AT439" s="101"/>
      <c r="AU439" s="101"/>
      <c r="AV439" s="113">
        <v>0.43825500000000001</v>
      </c>
      <c r="AW439" s="113">
        <v>0.43825500000000001</v>
      </c>
      <c r="AX439" s="113">
        <v>0.43825500000000001</v>
      </c>
      <c r="AY439" s="113">
        <v>0.29216999999999999</v>
      </c>
      <c r="AZ439" s="101"/>
      <c r="BA439" s="101"/>
      <c r="BB439" s="101"/>
      <c r="BC439" s="101"/>
      <c r="BD439" s="101"/>
      <c r="BE439" s="101"/>
      <c r="BF439" s="101"/>
      <c r="BG439" s="101"/>
      <c r="BH439" s="101"/>
      <c r="BI439" s="101"/>
      <c r="BJ439" s="101"/>
      <c r="BK439" s="101"/>
      <c r="BL439" s="101"/>
      <c r="BM439" s="101"/>
      <c r="BN439" s="101"/>
      <c r="BO439" s="101"/>
    </row>
    <row r="440" spans="1:68" s="77" customFormat="1" ht="14.1" customHeight="1" x14ac:dyDescent="0.2">
      <c r="A440" s="96"/>
      <c r="B440" s="96"/>
      <c r="C440" s="536"/>
      <c r="D440" s="538"/>
      <c r="E440" s="538"/>
      <c r="F440" s="538"/>
      <c r="G440" s="538"/>
      <c r="H440" s="641"/>
      <c r="I440" s="641"/>
      <c r="J440" s="640"/>
      <c r="K440" s="101">
        <v>1559</v>
      </c>
      <c r="L440" s="101">
        <v>1575.52</v>
      </c>
      <c r="M440" s="102">
        <v>1610.77</v>
      </c>
      <c r="N440" s="102">
        <v>0</v>
      </c>
      <c r="O440" s="102">
        <v>1610.77</v>
      </c>
      <c r="P440" s="102">
        <v>1610.77</v>
      </c>
      <c r="Q440" s="102">
        <v>1617.94</v>
      </c>
      <c r="R440" s="102">
        <v>1970.78</v>
      </c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>
        <v>283.69</v>
      </c>
      <c r="AO440" s="102">
        <v>285.52999999999997</v>
      </c>
      <c r="AP440" s="102">
        <v>287.39</v>
      </c>
      <c r="AQ440" s="102"/>
      <c r="AR440" s="102"/>
      <c r="AS440" s="102"/>
      <c r="AT440" s="102"/>
      <c r="AU440" s="102"/>
      <c r="AV440" s="102">
        <v>301.95</v>
      </c>
      <c r="AW440" s="102">
        <v>303.91000000000003</v>
      </c>
      <c r="AX440" s="102">
        <v>305.25</v>
      </c>
      <c r="AY440" s="102">
        <v>203.06</v>
      </c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1"/>
      <c r="BO440" s="101"/>
    </row>
    <row r="441" spans="1:68" s="77" customFormat="1" ht="14.1" customHeight="1" x14ac:dyDescent="0.2">
      <c r="A441" s="96"/>
      <c r="B441" s="100">
        <v>185</v>
      </c>
      <c r="C441" s="536" t="s">
        <v>527</v>
      </c>
      <c r="D441" s="538" t="s">
        <v>528</v>
      </c>
      <c r="E441" s="538"/>
      <c r="F441" s="538"/>
      <c r="G441" s="538"/>
      <c r="H441" s="640" t="s">
        <v>1042</v>
      </c>
      <c r="I441" s="641" t="s">
        <v>156</v>
      </c>
      <c r="J441" s="640">
        <v>99.435199999999995</v>
      </c>
      <c r="K441" s="101"/>
      <c r="L441" s="101">
        <v>988.10000000000582</v>
      </c>
      <c r="M441" s="101">
        <v>181283.99</v>
      </c>
      <c r="N441" s="101">
        <v>0</v>
      </c>
      <c r="O441" s="101">
        <v>181283.99</v>
      </c>
      <c r="P441" s="101"/>
      <c r="Q441" s="101">
        <v>428.78</v>
      </c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13">
        <v>14.915279999999999</v>
      </c>
      <c r="AO441" s="113">
        <v>14.915279999999999</v>
      </c>
      <c r="AP441" s="113">
        <v>14.915279999999999</v>
      </c>
      <c r="AQ441" s="101"/>
      <c r="AR441" s="101"/>
      <c r="AS441" s="101"/>
      <c r="AT441" s="101"/>
      <c r="AU441" s="101"/>
      <c r="AV441" s="113">
        <v>14.915279999999999</v>
      </c>
      <c r="AW441" s="113">
        <v>14.915279999999999</v>
      </c>
      <c r="AX441" s="113">
        <v>14.915279999999999</v>
      </c>
      <c r="AY441" s="113">
        <v>9.9435199999999995</v>
      </c>
      <c r="AZ441" s="101"/>
      <c r="BA441" s="101"/>
      <c r="BB441" s="101"/>
      <c r="BC441" s="101"/>
      <c r="BD441" s="101"/>
      <c r="BE441" s="101"/>
      <c r="BF441" s="101"/>
      <c r="BG441" s="101"/>
      <c r="BH441" s="101"/>
      <c r="BI441" s="101"/>
      <c r="BJ441" s="101"/>
      <c r="BK441" s="101"/>
      <c r="BL441" s="101"/>
      <c r="BM441" s="101"/>
      <c r="BN441" s="101"/>
      <c r="BO441" s="101"/>
    </row>
    <row r="442" spans="1:68" s="77" customFormat="1" ht="14.1" customHeight="1" x14ac:dyDescent="0.2">
      <c r="A442" s="96"/>
      <c r="B442" s="96"/>
      <c r="C442" s="536"/>
      <c r="D442" s="538"/>
      <c r="E442" s="538"/>
      <c r="F442" s="538"/>
      <c r="G442" s="538"/>
      <c r="H442" s="640"/>
      <c r="I442" s="641"/>
      <c r="J442" s="640"/>
      <c r="K442" s="101">
        <v>181283.99</v>
      </c>
      <c r="L442" s="101">
        <v>182272.09</v>
      </c>
      <c r="M442" s="102">
        <v>187303.64</v>
      </c>
      <c r="N442" s="102">
        <v>0</v>
      </c>
      <c r="O442" s="102">
        <v>187303.64</v>
      </c>
      <c r="P442" s="102">
        <v>187303.64</v>
      </c>
      <c r="Q442" s="102">
        <v>187732.42</v>
      </c>
      <c r="R442" s="102">
        <v>228660.97999999998</v>
      </c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>
        <v>32987.230000000003</v>
      </c>
      <c r="AO442" s="102">
        <v>33201.65</v>
      </c>
      <c r="AP442" s="102">
        <v>33417.46</v>
      </c>
      <c r="AQ442" s="102"/>
      <c r="AR442" s="102"/>
      <c r="AS442" s="102"/>
      <c r="AT442" s="102"/>
      <c r="AU442" s="102"/>
      <c r="AV442" s="102">
        <v>34931.47</v>
      </c>
      <c r="AW442" s="102">
        <v>35158.519999999997</v>
      </c>
      <c r="AX442" s="102">
        <v>35348.69</v>
      </c>
      <c r="AY442" s="102">
        <v>23615.96</v>
      </c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1"/>
      <c r="BO442" s="101"/>
    </row>
    <row r="443" spans="1:68" s="77" customFormat="1" ht="14.1" customHeight="1" x14ac:dyDescent="0.2">
      <c r="A443" s="96"/>
      <c r="B443" s="100">
        <v>186</v>
      </c>
      <c r="C443" s="536" t="s">
        <v>527</v>
      </c>
      <c r="D443" s="538" t="s">
        <v>528</v>
      </c>
      <c r="E443" s="538"/>
      <c r="F443" s="538"/>
      <c r="G443" s="538"/>
      <c r="H443" s="640" t="s">
        <v>1043</v>
      </c>
      <c r="I443" s="641" t="s">
        <v>156</v>
      </c>
      <c r="J443" s="640">
        <v>21.4453</v>
      </c>
      <c r="K443" s="101"/>
      <c r="L443" s="101">
        <v>127.95000000000073</v>
      </c>
      <c r="M443" s="101">
        <v>19544.71</v>
      </c>
      <c r="N443" s="101">
        <v>0</v>
      </c>
      <c r="O443" s="101">
        <v>19544.71</v>
      </c>
      <c r="P443" s="101"/>
      <c r="Q443" s="101">
        <v>55.52</v>
      </c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13">
        <v>3.2167949999999998</v>
      </c>
      <c r="AO443" s="113">
        <v>3.2167949999999998</v>
      </c>
      <c r="AP443" s="113">
        <v>3.2167949999999998</v>
      </c>
      <c r="AQ443" s="101"/>
      <c r="AR443" s="101"/>
      <c r="AS443" s="101"/>
      <c r="AT443" s="101"/>
      <c r="AU443" s="101"/>
      <c r="AV443" s="113">
        <v>3.2167949999999998</v>
      </c>
      <c r="AW443" s="113">
        <v>3.2167949999999998</v>
      </c>
      <c r="AX443" s="113">
        <v>3.2167949999999998</v>
      </c>
      <c r="AY443" s="113">
        <v>2.14453</v>
      </c>
      <c r="AZ443" s="101"/>
      <c r="BA443" s="101"/>
      <c r="BB443" s="101"/>
      <c r="BC443" s="101"/>
      <c r="BD443" s="101"/>
      <c r="BE443" s="101"/>
      <c r="BF443" s="101"/>
      <c r="BG443" s="101"/>
      <c r="BH443" s="101"/>
      <c r="BI443" s="101"/>
      <c r="BJ443" s="101"/>
      <c r="BK443" s="101"/>
      <c r="BL443" s="101"/>
      <c r="BM443" s="101"/>
      <c r="BN443" s="101"/>
      <c r="BO443" s="101"/>
    </row>
    <row r="444" spans="1:68" s="77" customFormat="1" ht="14.1" customHeight="1" x14ac:dyDescent="0.2">
      <c r="A444" s="96"/>
      <c r="B444" s="96"/>
      <c r="C444" s="536"/>
      <c r="D444" s="538"/>
      <c r="E444" s="538"/>
      <c r="F444" s="538"/>
      <c r="G444" s="538"/>
      <c r="H444" s="640"/>
      <c r="I444" s="641"/>
      <c r="J444" s="640"/>
      <c r="K444" s="101">
        <v>19544.71</v>
      </c>
      <c r="L444" s="101">
        <v>19672.66</v>
      </c>
      <c r="M444" s="102">
        <v>20193.7</v>
      </c>
      <c r="N444" s="102">
        <v>0</v>
      </c>
      <c r="O444" s="102">
        <v>20193.7</v>
      </c>
      <c r="P444" s="102">
        <v>20193.7</v>
      </c>
      <c r="Q444" s="102">
        <v>20249.22</v>
      </c>
      <c r="R444" s="102">
        <v>24664.1</v>
      </c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>
        <v>3556.45</v>
      </c>
      <c r="AO444" s="102">
        <v>3579.56</v>
      </c>
      <c r="AP444" s="102">
        <v>3602.83</v>
      </c>
      <c r="AQ444" s="102"/>
      <c r="AR444" s="102"/>
      <c r="AS444" s="102"/>
      <c r="AT444" s="102"/>
      <c r="AU444" s="102"/>
      <c r="AV444" s="102">
        <v>3770.16</v>
      </c>
      <c r="AW444" s="102">
        <v>3794.67</v>
      </c>
      <c r="AX444" s="102">
        <v>3814.37</v>
      </c>
      <c r="AY444" s="102">
        <v>2546.06</v>
      </c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1"/>
      <c r="BO444" s="101"/>
    </row>
    <row r="445" spans="1:68" ht="27.95" customHeight="1" x14ac:dyDescent="0.2">
      <c r="A445" s="87"/>
      <c r="B445" s="87"/>
      <c r="C445" s="88" t="s">
        <v>531</v>
      </c>
      <c r="D445" s="557" t="s">
        <v>532</v>
      </c>
      <c r="E445" s="557"/>
      <c r="F445" s="557"/>
      <c r="G445" s="557"/>
      <c r="H445" s="89"/>
      <c r="I445" s="89"/>
      <c r="J445" s="89"/>
      <c r="K445" s="90">
        <v>211322.61000000002</v>
      </c>
      <c r="L445" s="90">
        <v>212008.70999999996</v>
      </c>
      <c r="M445" s="90">
        <v>218339.71</v>
      </c>
      <c r="N445" s="90">
        <v>0</v>
      </c>
      <c r="O445" s="90">
        <v>218339.71</v>
      </c>
      <c r="P445" s="90">
        <v>218339.71</v>
      </c>
      <c r="Q445" s="90">
        <v>218637.43999999997</v>
      </c>
      <c r="R445" s="90">
        <v>266298.56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0</v>
      </c>
      <c r="AN445" s="90">
        <v>38453.19</v>
      </c>
      <c r="AO445" s="90">
        <v>38703.130000000005</v>
      </c>
      <c r="AP445" s="90">
        <v>38954.700000000004</v>
      </c>
      <c r="AQ445" s="90">
        <v>0</v>
      </c>
      <c r="AR445" s="90">
        <v>0</v>
      </c>
      <c r="AS445" s="90">
        <v>0</v>
      </c>
      <c r="AT445" s="90">
        <v>0</v>
      </c>
      <c r="AU445" s="90">
        <v>0</v>
      </c>
      <c r="AV445" s="90">
        <v>40630.33</v>
      </c>
      <c r="AW445" s="90">
        <v>40894.42</v>
      </c>
      <c r="AX445" s="90">
        <v>41133.590000000004</v>
      </c>
      <c r="AY445" s="90">
        <v>27529.200000000004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90">
        <v>0</v>
      </c>
      <c r="BF445" s="90">
        <v>0</v>
      </c>
      <c r="BG445" s="90">
        <v>0</v>
      </c>
      <c r="BH445" s="90">
        <v>0</v>
      </c>
      <c r="BI445" s="90">
        <v>0</v>
      </c>
      <c r="BJ445" s="90">
        <v>0</v>
      </c>
      <c r="BK445" s="90">
        <v>0</v>
      </c>
      <c r="BL445" s="90">
        <v>0</v>
      </c>
      <c r="BM445" s="90">
        <v>0</v>
      </c>
      <c r="BN445" s="90">
        <v>0</v>
      </c>
      <c r="BO445" s="90">
        <v>0</v>
      </c>
      <c r="BP445" s="78">
        <v>0</v>
      </c>
    </row>
    <row r="446" spans="1:68" s="77" customFormat="1" ht="14.1" customHeight="1" x14ac:dyDescent="0.2">
      <c r="A446" s="91"/>
      <c r="B446" s="92">
        <v>187</v>
      </c>
      <c r="C446" s="540" t="s">
        <v>527</v>
      </c>
      <c r="D446" s="541" t="s">
        <v>528</v>
      </c>
      <c r="E446" s="541"/>
      <c r="F446" s="541"/>
      <c r="G446" s="541"/>
      <c r="H446" s="642" t="s">
        <v>1045</v>
      </c>
      <c r="I446" s="646" t="s">
        <v>156</v>
      </c>
      <c r="J446" s="642">
        <v>55.083799999999997</v>
      </c>
      <c r="K446" s="93"/>
      <c r="L446" s="93">
        <v>244.19999999999709</v>
      </c>
      <c r="M446" s="93">
        <v>64947.98</v>
      </c>
      <c r="N446" s="93">
        <v>0</v>
      </c>
      <c r="O446" s="93">
        <v>64947.98</v>
      </c>
      <c r="P446" s="93"/>
      <c r="Q446" s="93">
        <v>105.97</v>
      </c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114">
        <v>8.2625700000000002</v>
      </c>
      <c r="AO446" s="114">
        <v>8.2625700000000002</v>
      </c>
      <c r="AP446" s="114">
        <v>8.2625700000000002</v>
      </c>
      <c r="AQ446" s="93"/>
      <c r="AR446" s="93"/>
      <c r="AS446" s="93"/>
      <c r="AT446" s="93"/>
      <c r="AU446" s="93"/>
      <c r="AV446" s="114">
        <v>8.2625700000000002</v>
      </c>
      <c r="AW446" s="114">
        <v>8.2625700000000002</v>
      </c>
      <c r="AX446" s="114">
        <v>8.2625700000000002</v>
      </c>
      <c r="AY446" s="114">
        <v>5.5083799999999998</v>
      </c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</row>
    <row r="447" spans="1:68" s="77" customFormat="1" ht="14.1" customHeight="1" x14ac:dyDescent="0.2">
      <c r="A447" s="96"/>
      <c r="B447" s="96"/>
      <c r="C447" s="536"/>
      <c r="D447" s="538"/>
      <c r="E447" s="538"/>
      <c r="F447" s="538"/>
      <c r="G447" s="538"/>
      <c r="H447" s="640"/>
      <c r="I447" s="641"/>
      <c r="J447" s="640"/>
      <c r="K447" s="101">
        <v>64947.98</v>
      </c>
      <c r="L447" s="101">
        <v>65192.18</v>
      </c>
      <c r="M447" s="102">
        <v>67104.62</v>
      </c>
      <c r="N447" s="102">
        <v>0</v>
      </c>
      <c r="O447" s="102">
        <v>67104.62</v>
      </c>
      <c r="P447" s="102">
        <v>67104.62</v>
      </c>
      <c r="Q447" s="102">
        <v>67210.59</v>
      </c>
      <c r="R447" s="102">
        <v>81862.289999999994</v>
      </c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>
        <v>11818.22</v>
      </c>
      <c r="AO447" s="102">
        <v>11895.03</v>
      </c>
      <c r="AP447" s="102">
        <v>11972.35</v>
      </c>
      <c r="AQ447" s="102"/>
      <c r="AR447" s="102"/>
      <c r="AS447" s="102"/>
      <c r="AT447" s="102"/>
      <c r="AU447" s="102"/>
      <c r="AV447" s="102">
        <v>12493.73</v>
      </c>
      <c r="AW447" s="102">
        <v>12574.93</v>
      </c>
      <c r="AX447" s="102">
        <v>12647.19</v>
      </c>
      <c r="AY447" s="102">
        <v>8460.84</v>
      </c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1"/>
      <c r="BO447" s="101"/>
    </row>
    <row r="448" spans="1:68" s="77" customFormat="1" ht="14.1" customHeight="1" x14ac:dyDescent="0.2">
      <c r="A448" s="96"/>
      <c r="B448" s="100">
        <v>188</v>
      </c>
      <c r="C448" s="536" t="s">
        <v>507</v>
      </c>
      <c r="D448" s="538" t="s">
        <v>508</v>
      </c>
      <c r="E448" s="538"/>
      <c r="F448" s="538"/>
      <c r="G448" s="538"/>
      <c r="H448" s="640" t="s">
        <v>1046</v>
      </c>
      <c r="I448" s="641" t="s">
        <v>509</v>
      </c>
      <c r="J448" s="640">
        <v>11.6478</v>
      </c>
      <c r="K448" s="101"/>
      <c r="L448" s="101">
        <v>59.309999999997672</v>
      </c>
      <c r="M448" s="101">
        <v>17998.29</v>
      </c>
      <c r="N448" s="101">
        <v>0</v>
      </c>
      <c r="O448" s="101">
        <v>17998.29</v>
      </c>
      <c r="P448" s="101"/>
      <c r="Q448" s="101">
        <v>25.74</v>
      </c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13">
        <v>1.7471699999999999</v>
      </c>
      <c r="AO448" s="113">
        <v>1.7471699999999999</v>
      </c>
      <c r="AP448" s="113">
        <v>1.7471699999999999</v>
      </c>
      <c r="AQ448" s="101"/>
      <c r="AR448" s="101"/>
      <c r="AS448" s="101"/>
      <c r="AT448" s="101"/>
      <c r="AU448" s="101"/>
      <c r="AV448" s="113">
        <v>1.7471699999999999</v>
      </c>
      <c r="AW448" s="113">
        <v>1.7471699999999999</v>
      </c>
      <c r="AX448" s="113">
        <v>1.7471699999999999</v>
      </c>
      <c r="AY448" s="113">
        <v>1.1647799999999999</v>
      </c>
      <c r="AZ448" s="101"/>
      <c r="BA448" s="101"/>
      <c r="BB448" s="101"/>
      <c r="BC448" s="101"/>
      <c r="BD448" s="101"/>
      <c r="BE448" s="101"/>
      <c r="BF448" s="101"/>
      <c r="BG448" s="101"/>
      <c r="BH448" s="101"/>
      <c r="BI448" s="101"/>
      <c r="BJ448" s="101"/>
      <c r="BK448" s="101"/>
      <c r="BL448" s="101"/>
      <c r="BM448" s="101"/>
      <c r="BN448" s="101"/>
      <c r="BO448" s="101"/>
    </row>
    <row r="449" spans="1:68" s="77" customFormat="1" ht="14.1" customHeight="1" x14ac:dyDescent="0.2">
      <c r="A449" s="96"/>
      <c r="B449" s="96"/>
      <c r="C449" s="536"/>
      <c r="D449" s="538"/>
      <c r="E449" s="538"/>
      <c r="F449" s="538"/>
      <c r="G449" s="538"/>
      <c r="H449" s="640"/>
      <c r="I449" s="641"/>
      <c r="J449" s="640"/>
      <c r="K449" s="101">
        <v>17998.29</v>
      </c>
      <c r="L449" s="101">
        <v>18057.599999999999</v>
      </c>
      <c r="M449" s="102">
        <v>18595.93</v>
      </c>
      <c r="N449" s="102">
        <v>0</v>
      </c>
      <c r="O449" s="102">
        <v>18595.93</v>
      </c>
      <c r="P449" s="102">
        <v>18595.93</v>
      </c>
      <c r="Q449" s="102">
        <v>18621.670000000002</v>
      </c>
      <c r="R449" s="102">
        <v>22681.060000000005</v>
      </c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>
        <v>3275.05</v>
      </c>
      <c r="AO449" s="102">
        <v>3296.34</v>
      </c>
      <c r="AP449" s="102">
        <v>3317.76</v>
      </c>
      <c r="AQ449" s="102"/>
      <c r="AR449" s="102"/>
      <c r="AS449" s="102"/>
      <c r="AT449" s="102"/>
      <c r="AU449" s="102"/>
      <c r="AV449" s="102">
        <v>3460.65</v>
      </c>
      <c r="AW449" s="102">
        <v>3483.14</v>
      </c>
      <c r="AX449" s="102">
        <v>3503.47</v>
      </c>
      <c r="AY449" s="102">
        <v>2344.65</v>
      </c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1"/>
      <c r="BO449" s="101"/>
    </row>
    <row r="450" spans="1:68" s="77" customFormat="1" ht="14.1" customHeight="1" x14ac:dyDescent="0.2">
      <c r="A450" s="96"/>
      <c r="B450" s="100">
        <v>189</v>
      </c>
      <c r="C450" s="536" t="s">
        <v>527</v>
      </c>
      <c r="D450" s="538" t="s">
        <v>528</v>
      </c>
      <c r="E450" s="538"/>
      <c r="F450" s="538"/>
      <c r="G450" s="538"/>
      <c r="H450" s="640" t="s">
        <v>1047</v>
      </c>
      <c r="I450" s="641" t="s">
        <v>136</v>
      </c>
      <c r="J450" s="640">
        <v>29.225999999999999</v>
      </c>
      <c r="K450" s="101"/>
      <c r="L450" s="101">
        <v>98.219999999993888</v>
      </c>
      <c r="M450" s="101">
        <v>44262.37</v>
      </c>
      <c r="N450" s="101">
        <v>0</v>
      </c>
      <c r="O450" s="101">
        <v>44262.37</v>
      </c>
      <c r="P450" s="101"/>
      <c r="Q450" s="101">
        <v>42.62</v>
      </c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13">
        <v>4.3838999999999997</v>
      </c>
      <c r="AO450" s="113">
        <v>4.3838999999999997</v>
      </c>
      <c r="AP450" s="113">
        <v>4.3838999999999997</v>
      </c>
      <c r="AQ450" s="101"/>
      <c r="AR450" s="101"/>
      <c r="AS450" s="101"/>
      <c r="AT450" s="101"/>
      <c r="AU450" s="101"/>
      <c r="AV450" s="113">
        <v>4.3838999999999997</v>
      </c>
      <c r="AW450" s="113">
        <v>4.3838999999999997</v>
      </c>
      <c r="AX450" s="113">
        <v>4.3838999999999997</v>
      </c>
      <c r="AY450" s="113">
        <v>2.9226000000000001</v>
      </c>
      <c r="AZ450" s="101"/>
      <c r="BA450" s="101"/>
      <c r="BB450" s="101"/>
      <c r="BC450" s="101"/>
      <c r="BD450" s="101"/>
      <c r="BE450" s="101"/>
      <c r="BF450" s="101"/>
      <c r="BG450" s="101"/>
      <c r="BH450" s="101"/>
      <c r="BI450" s="101"/>
      <c r="BJ450" s="101"/>
      <c r="BK450" s="101"/>
      <c r="BL450" s="101"/>
      <c r="BM450" s="101"/>
      <c r="BN450" s="101"/>
      <c r="BO450" s="101"/>
    </row>
    <row r="451" spans="1:68" s="77" customFormat="1" ht="14.1" customHeight="1" x14ac:dyDescent="0.2">
      <c r="A451" s="96"/>
      <c r="B451" s="96"/>
      <c r="C451" s="536"/>
      <c r="D451" s="538"/>
      <c r="E451" s="538"/>
      <c r="F451" s="538"/>
      <c r="G451" s="538"/>
      <c r="H451" s="640"/>
      <c r="I451" s="641"/>
      <c r="J451" s="640"/>
      <c r="K451" s="101">
        <v>44262.37</v>
      </c>
      <c r="L451" s="101">
        <v>44360.59</v>
      </c>
      <c r="M451" s="102">
        <v>45732.13</v>
      </c>
      <c r="N451" s="102">
        <v>0</v>
      </c>
      <c r="O451" s="102">
        <v>45732.13</v>
      </c>
      <c r="P451" s="102">
        <v>45732.13</v>
      </c>
      <c r="Q451" s="102">
        <v>45774.75</v>
      </c>
      <c r="R451" s="102">
        <v>55752.75</v>
      </c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>
        <v>8054.18</v>
      </c>
      <c r="AO451" s="102">
        <v>8106.53</v>
      </c>
      <c r="AP451" s="102">
        <v>8159.22</v>
      </c>
      <c r="AQ451" s="102"/>
      <c r="AR451" s="102"/>
      <c r="AS451" s="102"/>
      <c r="AT451" s="102"/>
      <c r="AU451" s="102"/>
      <c r="AV451" s="102">
        <v>8501.4699999999993</v>
      </c>
      <c r="AW451" s="102">
        <v>8556.73</v>
      </c>
      <c r="AX451" s="102">
        <v>8608.5300000000007</v>
      </c>
      <c r="AY451" s="102">
        <v>5766.09</v>
      </c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1"/>
      <c r="BO451" s="101"/>
    </row>
    <row r="452" spans="1:68" s="77" customFormat="1" ht="14.1" customHeight="1" x14ac:dyDescent="0.2">
      <c r="A452" s="96"/>
      <c r="B452" s="100">
        <v>190</v>
      </c>
      <c r="C452" s="536" t="s">
        <v>527</v>
      </c>
      <c r="D452" s="538" t="s">
        <v>528</v>
      </c>
      <c r="E452" s="538"/>
      <c r="F452" s="538"/>
      <c r="G452" s="538"/>
      <c r="H452" s="640" t="s">
        <v>1048</v>
      </c>
      <c r="I452" s="641" t="s">
        <v>156</v>
      </c>
      <c r="J452" s="640">
        <v>53.030700000000003</v>
      </c>
      <c r="K452" s="101"/>
      <c r="L452" s="101">
        <v>252.97000000000116</v>
      </c>
      <c r="M452" s="101">
        <v>70200.759999999995</v>
      </c>
      <c r="N452" s="101">
        <v>0</v>
      </c>
      <c r="O452" s="101">
        <v>70200.759999999995</v>
      </c>
      <c r="P452" s="101"/>
      <c r="Q452" s="101">
        <v>109.78</v>
      </c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13">
        <v>7.9546049999999999</v>
      </c>
      <c r="AO452" s="113">
        <v>7.9546049999999999</v>
      </c>
      <c r="AP452" s="113">
        <v>7.9546049999999999</v>
      </c>
      <c r="AQ452" s="101"/>
      <c r="AR452" s="101"/>
      <c r="AS452" s="101"/>
      <c r="AT452" s="101"/>
      <c r="AU452" s="101"/>
      <c r="AV452" s="113">
        <v>7.9546049999999999</v>
      </c>
      <c r="AW452" s="113">
        <v>7.9546049999999999</v>
      </c>
      <c r="AX452" s="113">
        <v>7.9546049999999999</v>
      </c>
      <c r="AY452" s="113">
        <v>5.30307</v>
      </c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1"/>
      <c r="BM452" s="101"/>
      <c r="BN452" s="101"/>
      <c r="BO452" s="101"/>
    </row>
    <row r="453" spans="1:68" s="77" customFormat="1" ht="14.1" customHeight="1" x14ac:dyDescent="0.2">
      <c r="A453" s="96"/>
      <c r="B453" s="96"/>
      <c r="C453" s="536"/>
      <c r="D453" s="538"/>
      <c r="E453" s="538"/>
      <c r="F453" s="538"/>
      <c r="G453" s="538"/>
      <c r="H453" s="640"/>
      <c r="I453" s="641"/>
      <c r="J453" s="640"/>
      <c r="K453" s="101">
        <v>70200.759999999995</v>
      </c>
      <c r="L453" s="101">
        <v>70453.73</v>
      </c>
      <c r="M453" s="102">
        <v>72531.820000000007</v>
      </c>
      <c r="N453" s="102">
        <v>0</v>
      </c>
      <c r="O453" s="102">
        <v>72531.820000000007</v>
      </c>
      <c r="P453" s="102">
        <v>72531.820000000007</v>
      </c>
      <c r="Q453" s="102">
        <v>72641.600000000006</v>
      </c>
      <c r="R453" s="102">
        <v>88477.119999999995</v>
      </c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>
        <v>12774.03</v>
      </c>
      <c r="AO453" s="102">
        <v>12857.07</v>
      </c>
      <c r="AP453" s="102">
        <v>12940.64</v>
      </c>
      <c r="AQ453" s="102"/>
      <c r="AR453" s="102"/>
      <c r="AS453" s="102"/>
      <c r="AT453" s="102"/>
      <c r="AU453" s="102"/>
      <c r="AV453" s="102">
        <v>13502.07</v>
      </c>
      <c r="AW453" s="102">
        <v>13589.84</v>
      </c>
      <c r="AX453" s="102">
        <v>13668.35</v>
      </c>
      <c r="AY453" s="102">
        <v>9145.1200000000008</v>
      </c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1"/>
      <c r="BO453" s="101"/>
    </row>
    <row r="454" spans="1:68" s="77" customFormat="1" ht="14.1" customHeight="1" x14ac:dyDescent="0.2">
      <c r="A454" s="96"/>
      <c r="B454" s="100">
        <v>191</v>
      </c>
      <c r="C454" s="536" t="s">
        <v>527</v>
      </c>
      <c r="D454" s="538" t="s">
        <v>528</v>
      </c>
      <c r="E454" s="538"/>
      <c r="F454" s="538"/>
      <c r="G454" s="538"/>
      <c r="H454" s="640" t="s">
        <v>1049</v>
      </c>
      <c r="I454" s="641" t="s">
        <v>156</v>
      </c>
      <c r="J454" s="640">
        <v>5.2622</v>
      </c>
      <c r="K454" s="101"/>
      <c r="L454" s="101">
        <v>31.400000000001455</v>
      </c>
      <c r="M454" s="101">
        <v>13913.21</v>
      </c>
      <c r="N454" s="101">
        <v>0</v>
      </c>
      <c r="O454" s="101">
        <v>13913.21</v>
      </c>
      <c r="P454" s="101"/>
      <c r="Q454" s="101">
        <v>13.62</v>
      </c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13">
        <v>0.78932999999999998</v>
      </c>
      <c r="AO454" s="113">
        <v>0.78932999999999998</v>
      </c>
      <c r="AP454" s="113">
        <v>0.78932999999999998</v>
      </c>
      <c r="AQ454" s="101"/>
      <c r="AR454" s="101"/>
      <c r="AS454" s="101"/>
      <c r="AT454" s="101"/>
      <c r="AU454" s="101"/>
      <c r="AV454" s="113">
        <v>0.78932999999999998</v>
      </c>
      <c r="AW454" s="113">
        <v>0.78932999999999998</v>
      </c>
      <c r="AX454" s="113">
        <v>0.78932999999999998</v>
      </c>
      <c r="AY454" s="113">
        <v>0.52622000000000002</v>
      </c>
      <c r="AZ454" s="101"/>
      <c r="BA454" s="101"/>
      <c r="BB454" s="101"/>
      <c r="BC454" s="101"/>
      <c r="BD454" s="101"/>
      <c r="BE454" s="101"/>
      <c r="BF454" s="101"/>
      <c r="BG454" s="101"/>
      <c r="BH454" s="101"/>
      <c r="BI454" s="101"/>
      <c r="BJ454" s="101"/>
      <c r="BK454" s="101"/>
      <c r="BL454" s="101"/>
      <c r="BM454" s="101"/>
      <c r="BN454" s="101"/>
      <c r="BO454" s="101"/>
    </row>
    <row r="455" spans="1:68" s="77" customFormat="1" ht="14.1" customHeight="1" x14ac:dyDescent="0.2">
      <c r="A455" s="96"/>
      <c r="B455" s="96"/>
      <c r="C455" s="536"/>
      <c r="D455" s="538"/>
      <c r="E455" s="538"/>
      <c r="F455" s="538"/>
      <c r="G455" s="538"/>
      <c r="H455" s="640"/>
      <c r="I455" s="641"/>
      <c r="J455" s="640"/>
      <c r="K455" s="101">
        <v>13913.21</v>
      </c>
      <c r="L455" s="101">
        <v>13944.61</v>
      </c>
      <c r="M455" s="102">
        <v>14375.21</v>
      </c>
      <c r="N455" s="102">
        <v>0</v>
      </c>
      <c r="O455" s="102">
        <v>14375.21</v>
      </c>
      <c r="P455" s="102">
        <v>14375.21</v>
      </c>
      <c r="Q455" s="102">
        <v>14388.83</v>
      </c>
      <c r="R455" s="102">
        <v>17525.34</v>
      </c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>
        <v>2531.71</v>
      </c>
      <c r="AO455" s="102">
        <v>2548.16</v>
      </c>
      <c r="AP455" s="102">
        <v>2564.73</v>
      </c>
      <c r="AQ455" s="102"/>
      <c r="AR455" s="102"/>
      <c r="AS455" s="102"/>
      <c r="AT455" s="102"/>
      <c r="AU455" s="102"/>
      <c r="AV455" s="102">
        <v>2672.41</v>
      </c>
      <c r="AW455" s="102">
        <v>2689.78</v>
      </c>
      <c r="AX455" s="102">
        <v>2706.05</v>
      </c>
      <c r="AY455" s="102">
        <v>1812.5</v>
      </c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1"/>
      <c r="BO455" s="101"/>
    </row>
    <row r="456" spans="1:68" ht="27.95" customHeight="1" x14ac:dyDescent="0.2">
      <c r="A456" s="87"/>
      <c r="B456" s="87"/>
      <c r="C456" s="88" t="s">
        <v>538</v>
      </c>
      <c r="D456" s="557" t="s">
        <v>539</v>
      </c>
      <c r="E456" s="557"/>
      <c r="F456" s="557"/>
      <c r="G456" s="557"/>
      <c r="H456" s="89"/>
      <c r="I456" s="89"/>
      <c r="J456" s="89"/>
      <c r="K456" s="90">
        <v>-123395.84</v>
      </c>
      <c r="L456" s="90">
        <v>-124387.85999999999</v>
      </c>
      <c r="M456" s="90">
        <v>-127493.26999999999</v>
      </c>
      <c r="N456" s="90">
        <v>0</v>
      </c>
      <c r="O456" s="90">
        <v>-127493.26999999999</v>
      </c>
      <c r="P456" s="90">
        <v>-127493.26999999999</v>
      </c>
      <c r="Q456" s="90">
        <v>-127923.75999999998</v>
      </c>
      <c r="R456" s="90">
        <v>-155816.71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0</v>
      </c>
      <c r="AN456" s="90">
        <v>-22453.649999999998</v>
      </c>
      <c r="AO456" s="90">
        <v>-22599.600000000002</v>
      </c>
      <c r="AP456" s="90">
        <v>-22746.489999999998</v>
      </c>
      <c r="AQ456" s="90">
        <v>0</v>
      </c>
      <c r="AR456" s="90">
        <v>0</v>
      </c>
      <c r="AS456" s="90">
        <v>0</v>
      </c>
      <c r="AT456" s="90">
        <v>0</v>
      </c>
      <c r="AU456" s="90">
        <v>0</v>
      </c>
      <c r="AV456" s="90">
        <v>-23838.26</v>
      </c>
      <c r="AW456" s="90">
        <v>-23993.210000000003</v>
      </c>
      <c r="AX456" s="90">
        <v>-24110.639999999999</v>
      </c>
      <c r="AY456" s="90">
        <v>-16074.86</v>
      </c>
      <c r="AZ456" s="90">
        <v>0</v>
      </c>
      <c r="BA456" s="90">
        <v>0</v>
      </c>
      <c r="BB456" s="90">
        <v>0</v>
      </c>
      <c r="BC456" s="90">
        <v>0</v>
      </c>
      <c r="BD456" s="90">
        <v>0</v>
      </c>
      <c r="BE456" s="90">
        <v>0</v>
      </c>
      <c r="BF456" s="90">
        <v>0</v>
      </c>
      <c r="BG456" s="90">
        <v>0</v>
      </c>
      <c r="BH456" s="90">
        <v>0</v>
      </c>
      <c r="BI456" s="90">
        <v>0</v>
      </c>
      <c r="BJ456" s="90">
        <v>0</v>
      </c>
      <c r="BK456" s="90">
        <v>0</v>
      </c>
      <c r="BL456" s="90">
        <v>0</v>
      </c>
      <c r="BM456" s="90">
        <v>0</v>
      </c>
      <c r="BN456" s="90">
        <v>0</v>
      </c>
      <c r="BO456" s="90">
        <v>0</v>
      </c>
      <c r="BP456" s="78">
        <v>0</v>
      </c>
    </row>
    <row r="457" spans="1:68" s="77" customFormat="1" ht="14.1" customHeight="1" x14ac:dyDescent="0.2">
      <c r="A457" s="91"/>
      <c r="B457" s="92">
        <v>192</v>
      </c>
      <c r="C457" s="540" t="s">
        <v>499</v>
      </c>
      <c r="D457" s="541" t="s">
        <v>500</v>
      </c>
      <c r="E457" s="541"/>
      <c r="F457" s="541"/>
      <c r="G457" s="541"/>
      <c r="H457" s="642" t="s">
        <v>910</v>
      </c>
      <c r="I457" s="646" t="s">
        <v>78</v>
      </c>
      <c r="J457" s="642">
        <v>99.337999999999994</v>
      </c>
      <c r="K457" s="93"/>
      <c r="L457" s="93">
        <v>3</v>
      </c>
      <c r="M457" s="93">
        <v>21264.91</v>
      </c>
      <c r="N457" s="93">
        <v>0</v>
      </c>
      <c r="O457" s="93">
        <v>21264.91</v>
      </c>
      <c r="P457" s="93"/>
      <c r="Q457" s="93">
        <v>1.3</v>
      </c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114">
        <v>14.900700000000001</v>
      </c>
      <c r="AO457" s="114">
        <v>14.900700000000001</v>
      </c>
      <c r="AP457" s="114">
        <v>14.900700000000001</v>
      </c>
      <c r="AQ457" s="93"/>
      <c r="AR457" s="93"/>
      <c r="AS457" s="93"/>
      <c r="AT457" s="93"/>
      <c r="AU457" s="93"/>
      <c r="AV457" s="114">
        <v>14.900700000000001</v>
      </c>
      <c r="AW457" s="114">
        <v>14.900700000000001</v>
      </c>
      <c r="AX457" s="114">
        <v>14.900700000000001</v>
      </c>
      <c r="AY457" s="114">
        <v>9.9337999999999997</v>
      </c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</row>
    <row r="458" spans="1:68" s="77" customFormat="1" ht="14.1" customHeight="1" x14ac:dyDescent="0.2">
      <c r="A458" s="96"/>
      <c r="B458" s="96"/>
      <c r="C458" s="536"/>
      <c r="D458" s="538"/>
      <c r="E458" s="538"/>
      <c r="F458" s="538"/>
      <c r="G458" s="538"/>
      <c r="H458" s="640"/>
      <c r="I458" s="641"/>
      <c r="J458" s="640"/>
      <c r="K458" s="101">
        <v>21264.91</v>
      </c>
      <c r="L458" s="101">
        <v>21267.91</v>
      </c>
      <c r="M458" s="102">
        <v>21971.03</v>
      </c>
      <c r="N458" s="102">
        <v>0</v>
      </c>
      <c r="O458" s="102">
        <v>21971.03</v>
      </c>
      <c r="P458" s="102">
        <v>21971.03</v>
      </c>
      <c r="Q458" s="102">
        <v>21972.329999999998</v>
      </c>
      <c r="R458" s="102">
        <v>26761.37</v>
      </c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>
        <v>3869.45</v>
      </c>
      <c r="AO458" s="102">
        <v>3894.6</v>
      </c>
      <c r="AP458" s="102">
        <v>3919.92</v>
      </c>
      <c r="AQ458" s="102"/>
      <c r="AR458" s="102"/>
      <c r="AS458" s="102"/>
      <c r="AT458" s="102"/>
      <c r="AU458" s="102"/>
      <c r="AV458" s="102">
        <v>4075.88</v>
      </c>
      <c r="AW458" s="102">
        <v>4102.37</v>
      </c>
      <c r="AX458" s="102">
        <v>4128.92</v>
      </c>
      <c r="AY458" s="102">
        <v>2770.23</v>
      </c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1"/>
      <c r="BO458" s="101"/>
    </row>
    <row r="459" spans="1:68" s="77" customFormat="1" ht="14.1" customHeight="1" x14ac:dyDescent="0.2">
      <c r="A459" s="96"/>
      <c r="B459" s="100">
        <v>193</v>
      </c>
      <c r="C459" s="536" t="s">
        <v>507</v>
      </c>
      <c r="D459" s="538" t="s">
        <v>541</v>
      </c>
      <c r="E459" s="538"/>
      <c r="F459" s="538"/>
      <c r="G459" s="538"/>
      <c r="H459" s="640" t="s">
        <v>1035</v>
      </c>
      <c r="I459" s="641" t="s">
        <v>509</v>
      </c>
      <c r="J459" s="640">
        <v>-232.27520000000001</v>
      </c>
      <c r="K459" s="101"/>
      <c r="L459" s="101">
        <v>-995.01999999998952</v>
      </c>
      <c r="M459" s="101">
        <v>-144660.75</v>
      </c>
      <c r="N459" s="101">
        <v>0</v>
      </c>
      <c r="O459" s="101">
        <v>-144660.75</v>
      </c>
      <c r="P459" s="101"/>
      <c r="Q459" s="101">
        <v>-431.79</v>
      </c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13">
        <v>-34.841279999999998</v>
      </c>
      <c r="AO459" s="113">
        <v>-34.841279999999998</v>
      </c>
      <c r="AP459" s="113">
        <v>-34.841279999999998</v>
      </c>
      <c r="AQ459" s="101"/>
      <c r="AR459" s="101"/>
      <c r="AS459" s="101"/>
      <c r="AT459" s="101"/>
      <c r="AU459" s="101"/>
      <c r="AV459" s="113">
        <v>-34.841279999999998</v>
      </c>
      <c r="AW459" s="113">
        <v>-34.841279999999998</v>
      </c>
      <c r="AX459" s="113">
        <v>-34.841279999999998</v>
      </c>
      <c r="AY459" s="113">
        <v>-23.227519999999998</v>
      </c>
      <c r="AZ459" s="101"/>
      <c r="BA459" s="101"/>
      <c r="BB459" s="101"/>
      <c r="BC459" s="101"/>
      <c r="BD459" s="101"/>
      <c r="BE459" s="101"/>
      <c r="BF459" s="101"/>
      <c r="BG459" s="101"/>
      <c r="BH459" s="101"/>
      <c r="BI459" s="101"/>
      <c r="BJ459" s="101"/>
      <c r="BK459" s="101"/>
      <c r="BL459" s="101"/>
      <c r="BM459" s="101"/>
      <c r="BN459" s="101"/>
      <c r="BO459" s="101"/>
    </row>
    <row r="460" spans="1:68" s="77" customFormat="1" ht="42" customHeight="1" x14ac:dyDescent="0.2">
      <c r="A460" s="96"/>
      <c r="B460" s="96"/>
      <c r="C460" s="536"/>
      <c r="D460" s="538"/>
      <c r="E460" s="538"/>
      <c r="F460" s="538"/>
      <c r="G460" s="538"/>
      <c r="H460" s="640"/>
      <c r="I460" s="641"/>
      <c r="J460" s="640"/>
      <c r="K460" s="101">
        <v>-144660.75</v>
      </c>
      <c r="L460" s="101">
        <v>-145655.76999999999</v>
      </c>
      <c r="M460" s="102">
        <v>-149464.29999999999</v>
      </c>
      <c r="N460" s="102">
        <v>0</v>
      </c>
      <c r="O460" s="102">
        <v>-149464.29999999999</v>
      </c>
      <c r="P460" s="102">
        <v>-149464.29999999999</v>
      </c>
      <c r="Q460" s="102">
        <v>-149896.09</v>
      </c>
      <c r="R460" s="102">
        <v>-182578.08</v>
      </c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>
        <v>-26323.1</v>
      </c>
      <c r="AO460" s="102">
        <v>-26494.2</v>
      </c>
      <c r="AP460" s="102">
        <v>-26666.41</v>
      </c>
      <c r="AQ460" s="102"/>
      <c r="AR460" s="102"/>
      <c r="AS460" s="102"/>
      <c r="AT460" s="102"/>
      <c r="AU460" s="102"/>
      <c r="AV460" s="102">
        <v>-27914.14</v>
      </c>
      <c r="AW460" s="102">
        <v>-28095.58</v>
      </c>
      <c r="AX460" s="102">
        <v>-28239.56</v>
      </c>
      <c r="AY460" s="102">
        <v>-18845.09</v>
      </c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1"/>
      <c r="BO460" s="101"/>
    </row>
    <row r="461" spans="1:68" ht="27.95" customHeight="1" x14ac:dyDescent="0.2">
      <c r="A461" s="87"/>
      <c r="B461" s="87"/>
      <c r="C461" s="88" t="s">
        <v>543</v>
      </c>
      <c r="D461" s="557" t="s">
        <v>544</v>
      </c>
      <c r="E461" s="557"/>
      <c r="F461" s="557"/>
      <c r="G461" s="557"/>
      <c r="H461" s="89"/>
      <c r="I461" s="89"/>
      <c r="J461" s="89"/>
      <c r="K461" s="90">
        <v>-200828.69999999998</v>
      </c>
      <c r="L461" s="90">
        <v>-201944.75</v>
      </c>
      <c r="M461" s="90">
        <v>-207497.34000000003</v>
      </c>
      <c r="N461" s="90">
        <v>0</v>
      </c>
      <c r="O461" s="90">
        <v>-207497.34000000003</v>
      </c>
      <c r="P461" s="90">
        <v>-207497.34000000003</v>
      </c>
      <c r="Q461" s="90">
        <v>-207981.64</v>
      </c>
      <c r="R461" s="90">
        <v>-253325.08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0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0</v>
      </c>
      <c r="AN461" s="90">
        <v>-36543.68</v>
      </c>
      <c r="AO461" s="90">
        <v>-36781.21</v>
      </c>
      <c r="AP461" s="90">
        <v>-37020.29</v>
      </c>
      <c r="AQ461" s="90">
        <v>0</v>
      </c>
      <c r="AR461" s="90">
        <v>0</v>
      </c>
      <c r="AS461" s="90">
        <v>0</v>
      </c>
      <c r="AT461" s="90">
        <v>0</v>
      </c>
      <c r="AU461" s="90">
        <v>0</v>
      </c>
      <c r="AV461" s="90">
        <v>-38701.630000000005</v>
      </c>
      <c r="AW461" s="90">
        <v>-38953.189999999995</v>
      </c>
      <c r="AX461" s="90">
        <v>-39163.060000000005</v>
      </c>
      <c r="AY461" s="90">
        <v>-26162.02</v>
      </c>
      <c r="AZ461" s="90">
        <v>0</v>
      </c>
      <c r="BA461" s="90">
        <v>0</v>
      </c>
      <c r="BB461" s="90">
        <v>0</v>
      </c>
      <c r="BC461" s="90">
        <v>0</v>
      </c>
      <c r="BD461" s="90">
        <v>0</v>
      </c>
      <c r="BE461" s="90">
        <v>0</v>
      </c>
      <c r="BF461" s="90">
        <v>0</v>
      </c>
      <c r="BG461" s="90">
        <v>0</v>
      </c>
      <c r="BH461" s="90">
        <v>0</v>
      </c>
      <c r="BI461" s="90">
        <v>0</v>
      </c>
      <c r="BJ461" s="90">
        <v>0</v>
      </c>
      <c r="BK461" s="90">
        <v>0</v>
      </c>
      <c r="BL461" s="90">
        <v>0</v>
      </c>
      <c r="BM461" s="90">
        <v>0</v>
      </c>
      <c r="BN461" s="90">
        <v>0</v>
      </c>
      <c r="BO461" s="90">
        <v>0</v>
      </c>
      <c r="BP461" s="78">
        <v>0</v>
      </c>
    </row>
    <row r="462" spans="1:68" s="77" customFormat="1" ht="14.1" customHeight="1" x14ac:dyDescent="0.2">
      <c r="A462" s="91"/>
      <c r="B462" s="92">
        <v>194</v>
      </c>
      <c r="C462" s="540" t="s">
        <v>527</v>
      </c>
      <c r="D462" s="541" t="s">
        <v>545</v>
      </c>
      <c r="E462" s="541"/>
      <c r="F462" s="541"/>
      <c r="G462" s="541"/>
      <c r="H462" s="642" t="s">
        <v>1042</v>
      </c>
      <c r="I462" s="646" t="s">
        <v>156</v>
      </c>
      <c r="J462" s="642">
        <v>-99.435199999999995</v>
      </c>
      <c r="K462" s="93"/>
      <c r="L462" s="93">
        <v>-988.10000000000582</v>
      </c>
      <c r="M462" s="93">
        <v>-181283.99</v>
      </c>
      <c r="N462" s="93">
        <v>0</v>
      </c>
      <c r="O462" s="93">
        <v>-181283.99</v>
      </c>
      <c r="P462" s="93"/>
      <c r="Q462" s="93">
        <v>-428.78</v>
      </c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114">
        <v>-14.915279999999999</v>
      </c>
      <c r="AO462" s="114">
        <v>-14.915279999999999</v>
      </c>
      <c r="AP462" s="114">
        <v>-14.915279999999999</v>
      </c>
      <c r="AQ462" s="93"/>
      <c r="AR462" s="93"/>
      <c r="AS462" s="93"/>
      <c r="AT462" s="93"/>
      <c r="AU462" s="93"/>
      <c r="AV462" s="114">
        <v>-14.915279999999999</v>
      </c>
      <c r="AW462" s="114">
        <v>-14.915279999999999</v>
      </c>
      <c r="AX462" s="114">
        <v>-14.915279999999999</v>
      </c>
      <c r="AY462" s="114">
        <v>-9.9435199999999995</v>
      </c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</row>
    <row r="463" spans="1:68" s="77" customFormat="1" ht="42" customHeight="1" x14ac:dyDescent="0.2">
      <c r="A463" s="96"/>
      <c r="B463" s="96"/>
      <c r="C463" s="536"/>
      <c r="D463" s="538"/>
      <c r="E463" s="538"/>
      <c r="F463" s="538"/>
      <c r="G463" s="538"/>
      <c r="H463" s="640"/>
      <c r="I463" s="641"/>
      <c r="J463" s="640"/>
      <c r="K463" s="101">
        <v>-181283.99</v>
      </c>
      <c r="L463" s="101">
        <v>-182272.09</v>
      </c>
      <c r="M463" s="102">
        <v>-187303.64</v>
      </c>
      <c r="N463" s="102">
        <v>0</v>
      </c>
      <c r="O463" s="102">
        <v>-187303.64</v>
      </c>
      <c r="P463" s="102">
        <v>-187303.64</v>
      </c>
      <c r="Q463" s="102">
        <v>-187732.42</v>
      </c>
      <c r="R463" s="102">
        <v>-228660.97999999998</v>
      </c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>
        <v>-32987.230000000003</v>
      </c>
      <c r="AO463" s="102">
        <v>-33201.65</v>
      </c>
      <c r="AP463" s="102">
        <v>-33417.46</v>
      </c>
      <c r="AQ463" s="102"/>
      <c r="AR463" s="102"/>
      <c r="AS463" s="102"/>
      <c r="AT463" s="102"/>
      <c r="AU463" s="102"/>
      <c r="AV463" s="102">
        <v>-34931.47</v>
      </c>
      <c r="AW463" s="102">
        <v>-35158.519999999997</v>
      </c>
      <c r="AX463" s="102">
        <v>-35348.69</v>
      </c>
      <c r="AY463" s="102">
        <v>-23615.96</v>
      </c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1"/>
      <c r="BO463" s="101"/>
    </row>
    <row r="464" spans="1:68" s="77" customFormat="1" ht="14.1" customHeight="1" x14ac:dyDescent="0.2">
      <c r="A464" s="96"/>
      <c r="B464" s="100">
        <v>195</v>
      </c>
      <c r="C464" s="536" t="s">
        <v>527</v>
      </c>
      <c r="D464" s="538" t="s">
        <v>545</v>
      </c>
      <c r="E464" s="538"/>
      <c r="F464" s="538"/>
      <c r="G464" s="538"/>
      <c r="H464" s="640" t="s">
        <v>1043</v>
      </c>
      <c r="I464" s="641" t="s">
        <v>156</v>
      </c>
      <c r="J464" s="640">
        <v>-21.4453</v>
      </c>
      <c r="K464" s="101"/>
      <c r="L464" s="101">
        <v>-127.95000000000073</v>
      </c>
      <c r="M464" s="101">
        <v>-19544.71</v>
      </c>
      <c r="N464" s="101">
        <v>0</v>
      </c>
      <c r="O464" s="101">
        <v>-19544.71</v>
      </c>
      <c r="P464" s="101"/>
      <c r="Q464" s="101">
        <v>-55.52</v>
      </c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13">
        <v>-3.2167949999999998</v>
      </c>
      <c r="AO464" s="113">
        <v>-3.2167949999999998</v>
      </c>
      <c r="AP464" s="113">
        <v>-3.2167949999999998</v>
      </c>
      <c r="AQ464" s="101"/>
      <c r="AR464" s="101"/>
      <c r="AS464" s="101"/>
      <c r="AT464" s="101"/>
      <c r="AU464" s="101"/>
      <c r="AV464" s="113">
        <v>-3.2167949999999998</v>
      </c>
      <c r="AW464" s="113">
        <v>-3.2167949999999998</v>
      </c>
      <c r="AX464" s="113">
        <v>-3.2167949999999998</v>
      </c>
      <c r="AY464" s="113">
        <v>-2.14453</v>
      </c>
      <c r="AZ464" s="101"/>
      <c r="BA464" s="101"/>
      <c r="BB464" s="101"/>
      <c r="BC464" s="101"/>
      <c r="BD464" s="101"/>
      <c r="BE464" s="101"/>
      <c r="BF464" s="101"/>
      <c r="BG464" s="101"/>
      <c r="BH464" s="101"/>
      <c r="BI464" s="101"/>
      <c r="BJ464" s="101"/>
      <c r="BK464" s="101"/>
      <c r="BL464" s="101"/>
      <c r="BM464" s="101"/>
      <c r="BN464" s="101"/>
      <c r="BO464" s="101"/>
    </row>
    <row r="465" spans="1:68" s="77" customFormat="1" ht="42" customHeight="1" x14ac:dyDescent="0.2">
      <c r="A465" s="96"/>
      <c r="B465" s="96"/>
      <c r="C465" s="536"/>
      <c r="D465" s="538"/>
      <c r="E465" s="538"/>
      <c r="F465" s="538"/>
      <c r="G465" s="538"/>
      <c r="H465" s="640"/>
      <c r="I465" s="641"/>
      <c r="J465" s="640"/>
      <c r="K465" s="101">
        <v>-19544.71</v>
      </c>
      <c r="L465" s="101">
        <v>-19672.66</v>
      </c>
      <c r="M465" s="102">
        <v>-20193.7</v>
      </c>
      <c r="N465" s="102">
        <v>0</v>
      </c>
      <c r="O465" s="102">
        <v>-20193.7</v>
      </c>
      <c r="P465" s="102">
        <v>-20193.7</v>
      </c>
      <c r="Q465" s="102">
        <v>-20249.22</v>
      </c>
      <c r="R465" s="102">
        <v>-24664.1</v>
      </c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>
        <v>-3556.45</v>
      </c>
      <c r="AO465" s="102">
        <v>-3579.56</v>
      </c>
      <c r="AP465" s="102">
        <v>-3602.83</v>
      </c>
      <c r="AQ465" s="102"/>
      <c r="AR465" s="102"/>
      <c r="AS465" s="102"/>
      <c r="AT465" s="102"/>
      <c r="AU465" s="102"/>
      <c r="AV465" s="102">
        <v>-3770.16</v>
      </c>
      <c r="AW465" s="102">
        <v>-3794.67</v>
      </c>
      <c r="AX465" s="102">
        <v>-3814.37</v>
      </c>
      <c r="AY465" s="102">
        <v>-2546.06</v>
      </c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1"/>
      <c r="BO465" s="101"/>
    </row>
    <row r="466" spans="1:68" ht="27.95" customHeight="1" x14ac:dyDescent="0.2">
      <c r="A466" s="83"/>
      <c r="B466" s="83"/>
      <c r="C466" s="84" t="s">
        <v>1054</v>
      </c>
      <c r="D466" s="535" t="s">
        <v>549</v>
      </c>
      <c r="E466" s="535"/>
      <c r="F466" s="535"/>
      <c r="G466" s="535"/>
      <c r="H466" s="85"/>
      <c r="I466" s="85"/>
      <c r="J466" s="85"/>
      <c r="K466" s="86">
        <v>99103.35</v>
      </c>
      <c r="L466" s="86">
        <v>99403.469999999987</v>
      </c>
      <c r="M466" s="86">
        <v>102394.15</v>
      </c>
      <c r="N466" s="86"/>
      <c r="O466" s="86">
        <v>102394.15</v>
      </c>
      <c r="P466" s="86">
        <v>102394.15</v>
      </c>
      <c r="Q466" s="86">
        <v>102394.15</v>
      </c>
      <c r="R466" s="86">
        <v>121789.84000000001</v>
      </c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>
        <v>121789.84000000001</v>
      </c>
      <c r="AQ466" s="86"/>
      <c r="AR466" s="86"/>
      <c r="AS466" s="86"/>
      <c r="AT466" s="86"/>
      <c r="AU466" s="86"/>
      <c r="AV466" s="86"/>
      <c r="AW466" s="86"/>
      <c r="AX466" s="86"/>
      <c r="AY466" s="86"/>
      <c r="AZ466" s="86"/>
      <c r="BA466" s="86"/>
      <c r="BB466" s="86"/>
      <c r="BC466" s="86"/>
      <c r="BD466" s="86"/>
      <c r="BE466" s="86"/>
      <c r="BF466" s="86"/>
      <c r="BG466" s="86"/>
      <c r="BH466" s="86"/>
      <c r="BI466" s="86"/>
      <c r="BJ466" s="86"/>
      <c r="BK466" s="86"/>
      <c r="BL466" s="86"/>
      <c r="BM466" s="86"/>
      <c r="BN466" s="86"/>
      <c r="BO466" s="86"/>
      <c r="BP466" s="78"/>
    </row>
    <row r="467" spans="1:68" ht="27.95" customHeight="1" x14ac:dyDescent="0.2">
      <c r="A467" s="87"/>
      <c r="B467" s="87"/>
      <c r="C467" s="88" t="s">
        <v>550</v>
      </c>
      <c r="D467" s="557" t="s">
        <v>551</v>
      </c>
      <c r="E467" s="557"/>
      <c r="F467" s="557"/>
      <c r="G467" s="557"/>
      <c r="H467" s="89"/>
      <c r="I467" s="89"/>
      <c r="J467" s="89"/>
      <c r="K467" s="90">
        <v>99574.27</v>
      </c>
      <c r="L467" s="90">
        <v>99874.389999999985</v>
      </c>
      <c r="M467" s="90">
        <v>102880.70999999999</v>
      </c>
      <c r="N467" s="90">
        <v>0</v>
      </c>
      <c r="O467" s="90">
        <v>102880.70999999999</v>
      </c>
      <c r="P467" s="90">
        <v>102880.70999999999</v>
      </c>
      <c r="Q467" s="90">
        <v>102880.70999999999</v>
      </c>
      <c r="R467" s="90">
        <v>122368.57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0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0</v>
      </c>
      <c r="AN467" s="90">
        <v>0</v>
      </c>
      <c r="AO467" s="90">
        <v>0</v>
      </c>
      <c r="AP467" s="90">
        <v>122368.57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0</v>
      </c>
      <c r="AW467" s="90">
        <v>0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90">
        <v>0</v>
      </c>
      <c r="BF467" s="90">
        <v>0</v>
      </c>
      <c r="BG467" s="90">
        <v>0</v>
      </c>
      <c r="BH467" s="90">
        <v>0</v>
      </c>
      <c r="BI467" s="90">
        <v>0</v>
      </c>
      <c r="BJ467" s="90">
        <v>0</v>
      </c>
      <c r="BK467" s="90">
        <v>0</v>
      </c>
      <c r="BL467" s="90">
        <v>0</v>
      </c>
      <c r="BM467" s="90">
        <v>0</v>
      </c>
      <c r="BN467" s="90">
        <v>0</v>
      </c>
      <c r="BO467" s="90">
        <v>0</v>
      </c>
      <c r="BP467" s="78">
        <v>0</v>
      </c>
    </row>
    <row r="468" spans="1:68" s="77" customFormat="1" ht="14.1" customHeight="1" x14ac:dyDescent="0.2">
      <c r="A468" s="91"/>
      <c r="B468" s="92">
        <v>196</v>
      </c>
      <c r="C468" s="541" t="s">
        <v>552</v>
      </c>
      <c r="D468" s="541" t="s">
        <v>553</v>
      </c>
      <c r="E468" s="541"/>
      <c r="F468" s="541"/>
      <c r="G468" s="541"/>
      <c r="H468" s="642" t="s">
        <v>937</v>
      </c>
      <c r="I468" s="646" t="s">
        <v>329</v>
      </c>
      <c r="J468" s="642">
        <v>1.1190100000000001</v>
      </c>
      <c r="K468" s="93"/>
      <c r="L468" s="93">
        <v>41.659999999999854</v>
      </c>
      <c r="M468" s="93">
        <v>24364.1</v>
      </c>
      <c r="N468" s="93">
        <v>0</v>
      </c>
      <c r="O468" s="93">
        <v>24364.1</v>
      </c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114">
        <v>1.1190100000000001</v>
      </c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</row>
    <row r="469" spans="1:68" s="77" customFormat="1" ht="27.95" customHeight="1" x14ac:dyDescent="0.2">
      <c r="A469" s="96"/>
      <c r="B469" s="96"/>
      <c r="C469" s="538"/>
      <c r="D469" s="538"/>
      <c r="E469" s="538"/>
      <c r="F469" s="538"/>
      <c r="G469" s="538"/>
      <c r="H469" s="640"/>
      <c r="I469" s="641"/>
      <c r="J469" s="640"/>
      <c r="K469" s="101">
        <v>24364.1</v>
      </c>
      <c r="L469" s="101">
        <v>24405.759999999998</v>
      </c>
      <c r="M469" s="102">
        <v>25173.13</v>
      </c>
      <c r="N469" s="102">
        <v>0</v>
      </c>
      <c r="O469" s="102">
        <v>25173.13</v>
      </c>
      <c r="P469" s="102">
        <v>25173.13</v>
      </c>
      <c r="Q469" s="102">
        <v>25173.13</v>
      </c>
      <c r="R469" s="102">
        <v>29941.47</v>
      </c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>
        <v>29941.47</v>
      </c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1"/>
      <c r="BO469" s="101"/>
    </row>
    <row r="470" spans="1:68" s="77" customFormat="1" ht="14.1" customHeight="1" x14ac:dyDescent="0.2">
      <c r="A470" s="96"/>
      <c r="B470" s="100">
        <v>197</v>
      </c>
      <c r="C470" s="538" t="s">
        <v>555</v>
      </c>
      <c r="D470" s="538" t="s">
        <v>556</v>
      </c>
      <c r="E470" s="538"/>
      <c r="F470" s="538"/>
      <c r="G470" s="538"/>
      <c r="H470" s="640" t="s">
        <v>1055</v>
      </c>
      <c r="I470" s="641" t="s">
        <v>156</v>
      </c>
      <c r="J470" s="640">
        <v>55.71</v>
      </c>
      <c r="K470" s="101"/>
      <c r="L470" s="101">
        <v>10.620000000000118</v>
      </c>
      <c r="M470" s="101">
        <v>1803.32</v>
      </c>
      <c r="N470" s="101">
        <v>0</v>
      </c>
      <c r="O470" s="101">
        <v>1803.32</v>
      </c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13">
        <v>55.71</v>
      </c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/>
      <c r="BF470" s="101"/>
      <c r="BG470" s="101"/>
      <c r="BH470" s="101"/>
      <c r="BI470" s="101"/>
      <c r="BJ470" s="101"/>
      <c r="BK470" s="101"/>
      <c r="BL470" s="101"/>
      <c r="BM470" s="101"/>
      <c r="BN470" s="101"/>
      <c r="BO470" s="101"/>
    </row>
    <row r="471" spans="1:68" s="77" customFormat="1" ht="27.95" customHeight="1" x14ac:dyDescent="0.2">
      <c r="A471" s="96"/>
      <c r="B471" s="96"/>
      <c r="C471" s="538"/>
      <c r="D471" s="538"/>
      <c r="E471" s="538"/>
      <c r="F471" s="538"/>
      <c r="G471" s="538"/>
      <c r="H471" s="640"/>
      <c r="I471" s="641"/>
      <c r="J471" s="640"/>
      <c r="K471" s="101">
        <v>1803.32</v>
      </c>
      <c r="L471" s="101">
        <v>1813.94</v>
      </c>
      <c r="M471" s="102">
        <v>1863.2</v>
      </c>
      <c r="N471" s="102">
        <v>0</v>
      </c>
      <c r="O471" s="102">
        <v>1863.2</v>
      </c>
      <c r="P471" s="102">
        <v>1863.2</v>
      </c>
      <c r="Q471" s="102">
        <v>1863.2</v>
      </c>
      <c r="R471" s="102">
        <v>2216.13</v>
      </c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>
        <v>2216.13</v>
      </c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1"/>
      <c r="BO471" s="101"/>
    </row>
    <row r="472" spans="1:68" s="77" customFormat="1" ht="14.1" customHeight="1" x14ac:dyDescent="0.2">
      <c r="A472" s="96"/>
      <c r="B472" s="100">
        <v>198</v>
      </c>
      <c r="C472" s="538" t="s">
        <v>558</v>
      </c>
      <c r="D472" s="538" t="s">
        <v>559</v>
      </c>
      <c r="E472" s="538"/>
      <c r="F472" s="538"/>
      <c r="G472" s="538"/>
      <c r="H472" s="640" t="s">
        <v>1056</v>
      </c>
      <c r="I472" s="641" t="s">
        <v>335</v>
      </c>
      <c r="J472" s="640">
        <v>54.538400000000003</v>
      </c>
      <c r="K472" s="101"/>
      <c r="L472" s="101">
        <v>181.65000000000146</v>
      </c>
      <c r="M472" s="101">
        <v>62049.61</v>
      </c>
      <c r="N472" s="101">
        <v>0</v>
      </c>
      <c r="O472" s="101">
        <v>62049.61</v>
      </c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13">
        <v>54.538400000000003</v>
      </c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  <c r="BE472" s="101"/>
      <c r="BF472" s="101"/>
      <c r="BG472" s="101"/>
      <c r="BH472" s="101"/>
      <c r="BI472" s="101"/>
      <c r="BJ472" s="101"/>
      <c r="BK472" s="101"/>
      <c r="BL472" s="101"/>
      <c r="BM472" s="101"/>
      <c r="BN472" s="101"/>
      <c r="BO472" s="101"/>
    </row>
    <row r="473" spans="1:68" s="77" customFormat="1" ht="27.95" customHeight="1" x14ac:dyDescent="0.2">
      <c r="A473" s="96"/>
      <c r="B473" s="96"/>
      <c r="C473" s="538"/>
      <c r="D473" s="538"/>
      <c r="E473" s="538"/>
      <c r="F473" s="538"/>
      <c r="G473" s="538"/>
      <c r="H473" s="640"/>
      <c r="I473" s="641"/>
      <c r="J473" s="640"/>
      <c r="K473" s="101">
        <v>62049.61</v>
      </c>
      <c r="L473" s="101">
        <v>62231.26</v>
      </c>
      <c r="M473" s="102">
        <v>64110.01</v>
      </c>
      <c r="N473" s="102">
        <v>0</v>
      </c>
      <c r="O473" s="102">
        <v>64110.01</v>
      </c>
      <c r="P473" s="102">
        <v>64110.01</v>
      </c>
      <c r="Q473" s="102">
        <v>64110.01</v>
      </c>
      <c r="R473" s="102">
        <v>76253.850000000006</v>
      </c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>
        <v>76253.850000000006</v>
      </c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1"/>
      <c r="BO473" s="101"/>
    </row>
    <row r="474" spans="1:68" s="77" customFormat="1" ht="14.1" customHeight="1" x14ac:dyDescent="0.2">
      <c r="A474" s="96"/>
      <c r="B474" s="100">
        <v>199</v>
      </c>
      <c r="C474" s="538" t="s">
        <v>561</v>
      </c>
      <c r="D474" s="538" t="s">
        <v>562</v>
      </c>
      <c r="E474" s="538"/>
      <c r="F474" s="538"/>
      <c r="G474" s="538"/>
      <c r="H474" s="640" t="s">
        <v>1057</v>
      </c>
      <c r="I474" s="641" t="s">
        <v>78</v>
      </c>
      <c r="J474" s="640">
        <v>124.124</v>
      </c>
      <c r="K474" s="101"/>
      <c r="L474" s="101">
        <v>36.480000000000473</v>
      </c>
      <c r="M474" s="101">
        <v>7222.03</v>
      </c>
      <c r="N474" s="101">
        <v>0</v>
      </c>
      <c r="O474" s="101">
        <v>7222.03</v>
      </c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13">
        <v>124.124</v>
      </c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  <c r="BE474" s="101"/>
      <c r="BF474" s="101"/>
      <c r="BG474" s="101"/>
      <c r="BH474" s="101"/>
      <c r="BI474" s="101"/>
      <c r="BJ474" s="101"/>
      <c r="BK474" s="101"/>
      <c r="BL474" s="101"/>
      <c r="BM474" s="101"/>
      <c r="BN474" s="101"/>
      <c r="BO474" s="101"/>
    </row>
    <row r="475" spans="1:68" s="77" customFormat="1" ht="27.95" customHeight="1" x14ac:dyDescent="0.2">
      <c r="A475" s="96"/>
      <c r="B475" s="96"/>
      <c r="C475" s="538"/>
      <c r="D475" s="538"/>
      <c r="E475" s="538"/>
      <c r="F475" s="538"/>
      <c r="G475" s="538"/>
      <c r="H475" s="640"/>
      <c r="I475" s="641"/>
      <c r="J475" s="640"/>
      <c r="K475" s="101">
        <v>7222.03</v>
      </c>
      <c r="L475" s="101">
        <v>7258.51</v>
      </c>
      <c r="M475" s="102">
        <v>7461.84</v>
      </c>
      <c r="N475" s="102">
        <v>0</v>
      </c>
      <c r="O475" s="102">
        <v>7461.84</v>
      </c>
      <c r="P475" s="102">
        <v>7461.84</v>
      </c>
      <c r="Q475" s="102">
        <v>7461.84</v>
      </c>
      <c r="R475" s="102">
        <v>8875.2800000000007</v>
      </c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>
        <v>8875.2800000000007</v>
      </c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1"/>
      <c r="BO475" s="101"/>
    </row>
    <row r="476" spans="1:68" s="77" customFormat="1" ht="14.1" customHeight="1" x14ac:dyDescent="0.2">
      <c r="A476" s="96"/>
      <c r="B476" s="100">
        <v>200</v>
      </c>
      <c r="C476" s="538" t="s">
        <v>552</v>
      </c>
      <c r="D476" s="538" t="s">
        <v>564</v>
      </c>
      <c r="E476" s="538"/>
      <c r="F476" s="538"/>
      <c r="G476" s="538"/>
      <c r="H476" s="640" t="s">
        <v>1058</v>
      </c>
      <c r="I476" s="641" t="s">
        <v>78</v>
      </c>
      <c r="J476" s="640">
        <v>134.99199999999999</v>
      </c>
      <c r="K476" s="101"/>
      <c r="L476" s="101">
        <v>13.8900000000001</v>
      </c>
      <c r="M476" s="101">
        <v>1598.08</v>
      </c>
      <c r="N476" s="101">
        <v>0</v>
      </c>
      <c r="O476" s="101">
        <v>1598.08</v>
      </c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13">
        <v>134.99199999999999</v>
      </c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  <c r="BI476" s="101"/>
      <c r="BJ476" s="101"/>
      <c r="BK476" s="101"/>
      <c r="BL476" s="101"/>
      <c r="BM476" s="101"/>
      <c r="BN476" s="101"/>
      <c r="BO476" s="101"/>
    </row>
    <row r="477" spans="1:68" s="77" customFormat="1" ht="27.95" customHeight="1" x14ac:dyDescent="0.2">
      <c r="A477" s="96"/>
      <c r="B477" s="96"/>
      <c r="C477" s="538"/>
      <c r="D477" s="538"/>
      <c r="E477" s="538"/>
      <c r="F477" s="538"/>
      <c r="G477" s="538"/>
      <c r="H477" s="640"/>
      <c r="I477" s="641"/>
      <c r="J477" s="640"/>
      <c r="K477" s="101">
        <v>1598.08</v>
      </c>
      <c r="L477" s="101">
        <v>1611.97</v>
      </c>
      <c r="M477" s="102">
        <v>1651.15</v>
      </c>
      <c r="N477" s="102">
        <v>0</v>
      </c>
      <c r="O477" s="102">
        <v>1651.15</v>
      </c>
      <c r="P477" s="102">
        <v>1651.15</v>
      </c>
      <c r="Q477" s="102">
        <v>1651.15</v>
      </c>
      <c r="R477" s="102">
        <v>1963.91</v>
      </c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>
        <v>1963.91</v>
      </c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1"/>
      <c r="BO477" s="101"/>
    </row>
    <row r="478" spans="1:68" s="77" customFormat="1" ht="14.1" customHeight="1" x14ac:dyDescent="0.2">
      <c r="A478" s="96"/>
      <c r="B478" s="100">
        <v>201</v>
      </c>
      <c r="C478" s="538" t="s">
        <v>566</v>
      </c>
      <c r="D478" s="538" t="s">
        <v>567</v>
      </c>
      <c r="E478" s="538"/>
      <c r="F478" s="538"/>
      <c r="G478" s="538"/>
      <c r="H478" s="640" t="s">
        <v>1059</v>
      </c>
      <c r="I478" s="641" t="s">
        <v>343</v>
      </c>
      <c r="J478" s="640">
        <v>23.3736</v>
      </c>
      <c r="K478" s="101"/>
      <c r="L478" s="101">
        <v>15.819999999999709</v>
      </c>
      <c r="M478" s="101">
        <v>2537.13</v>
      </c>
      <c r="N478" s="101">
        <v>0</v>
      </c>
      <c r="O478" s="101">
        <v>2537.13</v>
      </c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13">
        <v>23.3736</v>
      </c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  <c r="BE478" s="101"/>
      <c r="BF478" s="101"/>
      <c r="BG478" s="101"/>
      <c r="BH478" s="101"/>
      <c r="BI478" s="101"/>
      <c r="BJ478" s="101"/>
      <c r="BK478" s="101"/>
      <c r="BL478" s="101"/>
      <c r="BM478" s="101"/>
      <c r="BN478" s="101"/>
      <c r="BO478" s="101"/>
    </row>
    <row r="479" spans="1:68" s="77" customFormat="1" ht="27.95" customHeight="1" x14ac:dyDescent="0.2">
      <c r="A479" s="96"/>
      <c r="B479" s="96"/>
      <c r="C479" s="538"/>
      <c r="D479" s="538"/>
      <c r="E479" s="538"/>
      <c r="F479" s="538"/>
      <c r="G479" s="538"/>
      <c r="H479" s="640"/>
      <c r="I479" s="641"/>
      <c r="J479" s="640"/>
      <c r="K479" s="101">
        <v>2537.13</v>
      </c>
      <c r="L479" s="101">
        <v>2552.9499999999998</v>
      </c>
      <c r="M479" s="102">
        <v>2621.38</v>
      </c>
      <c r="N479" s="102">
        <v>0</v>
      </c>
      <c r="O479" s="102">
        <v>2621.38</v>
      </c>
      <c r="P479" s="102">
        <v>2621.38</v>
      </c>
      <c r="Q479" s="102">
        <v>2621.38</v>
      </c>
      <c r="R479" s="102">
        <v>3117.93</v>
      </c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>
        <v>3117.93</v>
      </c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1"/>
      <c r="BO479" s="101"/>
    </row>
    <row r="480" spans="1:68" ht="42" customHeight="1" x14ac:dyDescent="0.2">
      <c r="A480" s="87"/>
      <c r="B480" s="87"/>
      <c r="C480" s="88" t="s">
        <v>569</v>
      </c>
      <c r="D480" s="557" t="s">
        <v>570</v>
      </c>
      <c r="E480" s="557"/>
      <c r="F480" s="557"/>
      <c r="G480" s="557"/>
      <c r="H480" s="89"/>
      <c r="I480" s="89"/>
      <c r="J480" s="89"/>
      <c r="K480" s="90">
        <v>-470.92</v>
      </c>
      <c r="L480" s="90">
        <v>-470.92</v>
      </c>
      <c r="M480" s="90">
        <v>-486.56</v>
      </c>
      <c r="N480" s="90">
        <v>0</v>
      </c>
      <c r="O480" s="90">
        <v>-486.56</v>
      </c>
      <c r="P480" s="90">
        <v>-486.56</v>
      </c>
      <c r="Q480" s="90">
        <v>-486.56</v>
      </c>
      <c r="R480" s="90">
        <v>-578.73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0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0</v>
      </c>
      <c r="AN480" s="90">
        <v>0</v>
      </c>
      <c r="AO480" s="90">
        <v>0</v>
      </c>
      <c r="AP480" s="90">
        <v>-578.73</v>
      </c>
      <c r="AQ480" s="90">
        <v>0</v>
      </c>
      <c r="AR480" s="90">
        <v>0</v>
      </c>
      <c r="AS480" s="90">
        <v>0</v>
      </c>
      <c r="AT480" s="90">
        <v>0</v>
      </c>
      <c r="AU480" s="90">
        <v>0</v>
      </c>
      <c r="AV480" s="90">
        <v>0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90">
        <v>0</v>
      </c>
      <c r="BF480" s="90">
        <v>0</v>
      </c>
      <c r="BG480" s="90">
        <v>0</v>
      </c>
      <c r="BH480" s="90">
        <v>0</v>
      </c>
      <c r="BI480" s="90">
        <v>0</v>
      </c>
      <c r="BJ480" s="90">
        <v>0</v>
      </c>
      <c r="BK480" s="90">
        <v>0</v>
      </c>
      <c r="BL480" s="90">
        <v>0</v>
      </c>
      <c r="BM480" s="90">
        <v>0</v>
      </c>
      <c r="BN480" s="90">
        <v>0</v>
      </c>
      <c r="BO480" s="90">
        <v>0</v>
      </c>
      <c r="BP480" s="78">
        <v>0</v>
      </c>
    </row>
    <row r="481" spans="1:68" s="77" customFormat="1" ht="14.1" customHeight="1" x14ac:dyDescent="0.2">
      <c r="A481" s="91"/>
      <c r="B481" s="92">
        <v>202</v>
      </c>
      <c r="C481" s="541" t="s">
        <v>566</v>
      </c>
      <c r="D481" s="541" t="s">
        <v>567</v>
      </c>
      <c r="E481" s="541"/>
      <c r="F481" s="541"/>
      <c r="G481" s="541"/>
      <c r="H481" s="646" t="s">
        <v>1061</v>
      </c>
      <c r="I481" s="646" t="s">
        <v>102</v>
      </c>
      <c r="J481" s="642">
        <v>-58.433999999999997</v>
      </c>
      <c r="K481" s="93"/>
      <c r="L481" s="93">
        <v>0</v>
      </c>
      <c r="M481" s="93">
        <v>-470.92</v>
      </c>
      <c r="N481" s="93">
        <v>0</v>
      </c>
      <c r="O481" s="93">
        <v>-470.92</v>
      </c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114">
        <v>-58.433999999999997</v>
      </c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</row>
    <row r="482" spans="1:68" s="77" customFormat="1" ht="27.95" customHeight="1" x14ac:dyDescent="0.2">
      <c r="A482" s="96"/>
      <c r="B482" s="96"/>
      <c r="C482" s="538"/>
      <c r="D482" s="538"/>
      <c r="E482" s="538"/>
      <c r="F482" s="538"/>
      <c r="G482" s="538"/>
      <c r="H482" s="641"/>
      <c r="I482" s="641"/>
      <c r="J482" s="640"/>
      <c r="K482" s="101">
        <v>-470.92</v>
      </c>
      <c r="L482" s="101">
        <v>-470.92</v>
      </c>
      <c r="M482" s="102">
        <v>-486.56</v>
      </c>
      <c r="N482" s="102">
        <v>0</v>
      </c>
      <c r="O482" s="102">
        <v>-486.56</v>
      </c>
      <c r="P482" s="102">
        <v>-486.56</v>
      </c>
      <c r="Q482" s="102">
        <v>-486.56</v>
      </c>
      <c r="R482" s="102">
        <v>-578.73</v>
      </c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>
        <v>-578.73</v>
      </c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1"/>
      <c r="BO482" s="101"/>
    </row>
    <row r="483" spans="1:68" ht="12.75" x14ac:dyDescent="0.2">
      <c r="A483" s="83"/>
      <c r="B483" s="83"/>
      <c r="C483" s="84" t="s">
        <v>1064</v>
      </c>
      <c r="D483" s="559" t="s">
        <v>573</v>
      </c>
      <c r="E483" s="559"/>
      <c r="F483" s="559"/>
      <c r="G483" s="559"/>
      <c r="H483" s="85"/>
      <c r="I483" s="85"/>
      <c r="J483" s="85"/>
      <c r="K483" s="86">
        <v>39353</v>
      </c>
      <c r="L483" s="86">
        <v>39628.800000000003</v>
      </c>
      <c r="M483" s="86">
        <v>40659.740000000005</v>
      </c>
      <c r="N483" s="86"/>
      <c r="O483" s="86">
        <v>40659.740000000005</v>
      </c>
      <c r="P483" s="86">
        <v>40659.740000000005</v>
      </c>
      <c r="Q483" s="86">
        <v>40659.740000000005</v>
      </c>
      <c r="R483" s="86">
        <v>41329.300000000003</v>
      </c>
      <c r="S483" s="86"/>
      <c r="T483" s="86">
        <v>41329.300000000003</v>
      </c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86"/>
      <c r="BB483" s="86"/>
      <c r="BC483" s="86"/>
      <c r="BD483" s="86"/>
      <c r="BE483" s="86"/>
      <c r="BF483" s="86"/>
      <c r="BG483" s="86"/>
      <c r="BH483" s="86"/>
      <c r="BI483" s="86"/>
      <c r="BJ483" s="86"/>
      <c r="BK483" s="86"/>
      <c r="BL483" s="86"/>
      <c r="BM483" s="86"/>
      <c r="BN483" s="86"/>
      <c r="BO483" s="86"/>
      <c r="BP483" s="78"/>
    </row>
    <row r="484" spans="1:68" ht="12.75" x14ac:dyDescent="0.2">
      <c r="A484" s="87"/>
      <c r="B484" s="87"/>
      <c r="C484" s="88" t="s">
        <v>574</v>
      </c>
      <c r="D484" s="539" t="s">
        <v>575</v>
      </c>
      <c r="E484" s="539"/>
      <c r="F484" s="539"/>
      <c r="G484" s="539"/>
      <c r="H484" s="89"/>
      <c r="I484" s="89"/>
      <c r="J484" s="89"/>
      <c r="K484" s="90">
        <v>572.53</v>
      </c>
      <c r="L484" s="90">
        <v>575.25</v>
      </c>
      <c r="M484" s="90">
        <v>591.54</v>
      </c>
      <c r="N484" s="90">
        <v>0</v>
      </c>
      <c r="O484" s="90">
        <v>591.54</v>
      </c>
      <c r="P484" s="90">
        <v>591.54</v>
      </c>
      <c r="Q484" s="90">
        <v>591.54</v>
      </c>
      <c r="R484" s="90">
        <v>601.28</v>
      </c>
      <c r="S484" s="90">
        <v>0</v>
      </c>
      <c r="T484" s="90">
        <v>601.28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0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0</v>
      </c>
      <c r="AN484" s="90">
        <v>0</v>
      </c>
      <c r="AO484" s="90">
        <v>0</v>
      </c>
      <c r="AP484" s="90">
        <v>0</v>
      </c>
      <c r="AQ484" s="90">
        <v>0</v>
      </c>
      <c r="AR484" s="90">
        <v>0</v>
      </c>
      <c r="AS484" s="90">
        <v>0</v>
      </c>
      <c r="AT484" s="90">
        <v>0</v>
      </c>
      <c r="AU484" s="90">
        <v>0</v>
      </c>
      <c r="AV484" s="90">
        <v>0</v>
      </c>
      <c r="AW484" s="90">
        <v>0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90">
        <v>0</v>
      </c>
      <c r="BF484" s="90">
        <v>0</v>
      </c>
      <c r="BG484" s="90">
        <v>0</v>
      </c>
      <c r="BH484" s="90">
        <v>0</v>
      </c>
      <c r="BI484" s="90">
        <v>0</v>
      </c>
      <c r="BJ484" s="90">
        <v>0</v>
      </c>
      <c r="BK484" s="90">
        <v>0</v>
      </c>
      <c r="BL484" s="90">
        <v>0</v>
      </c>
      <c r="BM484" s="90">
        <v>0</v>
      </c>
      <c r="BN484" s="90">
        <v>0</v>
      </c>
      <c r="BO484" s="90">
        <v>0</v>
      </c>
      <c r="BP484" s="78">
        <v>0</v>
      </c>
    </row>
    <row r="485" spans="1:68" s="77" customFormat="1" ht="14.1" customHeight="1" x14ac:dyDescent="0.2">
      <c r="A485" s="91"/>
      <c r="B485" s="92">
        <v>203</v>
      </c>
      <c r="C485" s="540" t="s">
        <v>352</v>
      </c>
      <c r="D485" s="540" t="s">
        <v>353</v>
      </c>
      <c r="E485" s="540"/>
      <c r="F485" s="540"/>
      <c r="G485" s="540"/>
      <c r="H485" s="642" t="s">
        <v>958</v>
      </c>
      <c r="I485" s="646" t="s">
        <v>576</v>
      </c>
      <c r="J485" s="642">
        <v>27.27</v>
      </c>
      <c r="K485" s="93"/>
      <c r="L485" s="93">
        <v>2.7200000000000273</v>
      </c>
      <c r="M485" s="93">
        <v>572.53</v>
      </c>
      <c r="N485" s="93">
        <v>0</v>
      </c>
      <c r="O485" s="93">
        <v>572.53</v>
      </c>
      <c r="P485" s="93"/>
      <c r="Q485" s="93"/>
      <c r="R485" s="93"/>
      <c r="S485" s="93"/>
      <c r="T485" s="114">
        <v>27.27</v>
      </c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</row>
    <row r="486" spans="1:68" s="77" customFormat="1" ht="14.1" customHeight="1" x14ac:dyDescent="0.2">
      <c r="A486" s="96"/>
      <c r="B486" s="96"/>
      <c r="C486" s="536"/>
      <c r="D486" s="536"/>
      <c r="E486" s="536"/>
      <c r="F486" s="536"/>
      <c r="G486" s="536"/>
      <c r="H486" s="640"/>
      <c r="I486" s="641"/>
      <c r="J486" s="640"/>
      <c r="K486" s="101">
        <v>572.53</v>
      </c>
      <c r="L486" s="101">
        <v>575.25</v>
      </c>
      <c r="M486" s="102">
        <v>591.54</v>
      </c>
      <c r="N486" s="102">
        <v>0</v>
      </c>
      <c r="O486" s="102">
        <v>591.54</v>
      </c>
      <c r="P486" s="102">
        <v>591.54</v>
      </c>
      <c r="Q486" s="102">
        <v>591.54</v>
      </c>
      <c r="R486" s="102">
        <v>601.28</v>
      </c>
      <c r="S486" s="102"/>
      <c r="T486" s="102">
        <v>601.28</v>
      </c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1"/>
      <c r="BO486" s="101"/>
    </row>
    <row r="487" spans="1:68" ht="12.75" x14ac:dyDescent="0.2">
      <c r="A487" s="87"/>
      <c r="B487" s="87"/>
      <c r="C487" s="88" t="s">
        <v>578</v>
      </c>
      <c r="D487" s="539" t="s">
        <v>579</v>
      </c>
      <c r="E487" s="539"/>
      <c r="F487" s="539"/>
      <c r="G487" s="539"/>
      <c r="H487" s="89"/>
      <c r="I487" s="89"/>
      <c r="J487" s="89"/>
      <c r="K487" s="90">
        <v>1358.61</v>
      </c>
      <c r="L487" s="90">
        <v>1374.55</v>
      </c>
      <c r="M487" s="90">
        <v>1403.72</v>
      </c>
      <c r="N487" s="90">
        <v>0</v>
      </c>
      <c r="O487" s="90">
        <v>1403.72</v>
      </c>
      <c r="P487" s="90">
        <v>1403.72</v>
      </c>
      <c r="Q487" s="90">
        <v>1403.72</v>
      </c>
      <c r="R487" s="90">
        <v>1426.84</v>
      </c>
      <c r="S487" s="90">
        <v>0</v>
      </c>
      <c r="T487" s="90">
        <v>1426.84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</v>
      </c>
      <c r="AP487" s="90">
        <v>0</v>
      </c>
      <c r="AQ487" s="90">
        <v>0</v>
      </c>
      <c r="AR487" s="90">
        <v>0</v>
      </c>
      <c r="AS487" s="90">
        <v>0</v>
      </c>
      <c r="AT487" s="90">
        <v>0</v>
      </c>
      <c r="AU487" s="90">
        <v>0</v>
      </c>
      <c r="AV487" s="90">
        <v>0</v>
      </c>
      <c r="AW487" s="90">
        <v>0</v>
      </c>
      <c r="AX487" s="90">
        <v>0</v>
      </c>
      <c r="AY487" s="90">
        <v>0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90">
        <v>0</v>
      </c>
      <c r="BF487" s="90">
        <v>0</v>
      </c>
      <c r="BG487" s="90">
        <v>0</v>
      </c>
      <c r="BH487" s="90">
        <v>0</v>
      </c>
      <c r="BI487" s="90">
        <v>0</v>
      </c>
      <c r="BJ487" s="90">
        <v>0</v>
      </c>
      <c r="BK487" s="90">
        <v>0</v>
      </c>
      <c r="BL487" s="90">
        <v>0</v>
      </c>
      <c r="BM487" s="90">
        <v>0</v>
      </c>
      <c r="BN487" s="90">
        <v>0</v>
      </c>
      <c r="BO487" s="90">
        <v>0</v>
      </c>
      <c r="BP487" s="78">
        <v>0</v>
      </c>
    </row>
    <row r="488" spans="1:68" s="77" customFormat="1" ht="14.1" customHeight="1" x14ac:dyDescent="0.2">
      <c r="A488" s="91"/>
      <c r="B488" s="92">
        <v>204</v>
      </c>
      <c r="C488" s="540" t="s">
        <v>352</v>
      </c>
      <c r="D488" s="540" t="s">
        <v>353</v>
      </c>
      <c r="E488" s="540"/>
      <c r="F488" s="540"/>
      <c r="G488" s="540"/>
      <c r="H488" s="642" t="s">
        <v>828</v>
      </c>
      <c r="I488" s="646" t="s">
        <v>372</v>
      </c>
      <c r="J488" s="642">
        <v>2.9217</v>
      </c>
      <c r="K488" s="93"/>
      <c r="L488" s="93">
        <v>15.940000000000055</v>
      </c>
      <c r="M488" s="93">
        <v>1358.61</v>
      </c>
      <c r="N488" s="93">
        <v>0</v>
      </c>
      <c r="O488" s="93">
        <v>1358.61</v>
      </c>
      <c r="P488" s="93"/>
      <c r="Q488" s="93"/>
      <c r="R488" s="93"/>
      <c r="S488" s="93"/>
      <c r="T488" s="114">
        <v>2.9217</v>
      </c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</row>
    <row r="489" spans="1:68" s="77" customFormat="1" ht="14.1" customHeight="1" x14ac:dyDescent="0.2">
      <c r="A489" s="96"/>
      <c r="B489" s="96"/>
      <c r="C489" s="536"/>
      <c r="D489" s="536"/>
      <c r="E489" s="536"/>
      <c r="F489" s="536"/>
      <c r="G489" s="536"/>
      <c r="H489" s="640"/>
      <c r="I489" s="641"/>
      <c r="J489" s="640"/>
      <c r="K489" s="101">
        <v>1358.61</v>
      </c>
      <c r="L489" s="101">
        <v>1374.55</v>
      </c>
      <c r="M489" s="102">
        <v>1403.72</v>
      </c>
      <c r="N489" s="102">
        <v>0</v>
      </c>
      <c r="O489" s="102">
        <v>1403.72</v>
      </c>
      <c r="P489" s="102">
        <v>1403.72</v>
      </c>
      <c r="Q489" s="102">
        <v>1403.72</v>
      </c>
      <c r="R489" s="102">
        <v>1426.84</v>
      </c>
      <c r="S489" s="102"/>
      <c r="T489" s="102">
        <v>1426.84</v>
      </c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1"/>
      <c r="BO489" s="101"/>
    </row>
    <row r="490" spans="1:68" ht="12.75" x14ac:dyDescent="0.2">
      <c r="A490" s="87"/>
      <c r="B490" s="87"/>
      <c r="C490" s="88" t="s">
        <v>580</v>
      </c>
      <c r="D490" s="539" t="s">
        <v>581</v>
      </c>
      <c r="E490" s="539"/>
      <c r="F490" s="539"/>
      <c r="G490" s="539"/>
      <c r="H490" s="89"/>
      <c r="I490" s="89"/>
      <c r="J490" s="89"/>
      <c r="K490" s="90">
        <v>37421.86</v>
      </c>
      <c r="L490" s="90">
        <v>37679</v>
      </c>
      <c r="M490" s="90">
        <v>38664.480000000003</v>
      </c>
      <c r="N490" s="90">
        <v>0</v>
      </c>
      <c r="O490" s="90">
        <v>38664.480000000003</v>
      </c>
      <c r="P490" s="90">
        <v>38664.480000000003</v>
      </c>
      <c r="Q490" s="90">
        <v>38664.480000000003</v>
      </c>
      <c r="R490" s="90">
        <v>39301.18</v>
      </c>
      <c r="S490" s="90">
        <v>0</v>
      </c>
      <c r="T490" s="90">
        <v>39301.18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0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0</v>
      </c>
      <c r="AN490" s="90">
        <v>0</v>
      </c>
      <c r="AO490" s="90">
        <v>0</v>
      </c>
      <c r="AP490" s="90">
        <v>0</v>
      </c>
      <c r="AQ490" s="90">
        <v>0</v>
      </c>
      <c r="AR490" s="90">
        <v>0</v>
      </c>
      <c r="AS490" s="90">
        <v>0</v>
      </c>
      <c r="AT490" s="90">
        <v>0</v>
      </c>
      <c r="AU490" s="90">
        <v>0</v>
      </c>
      <c r="AV490" s="90">
        <v>0</v>
      </c>
      <c r="AW490" s="90">
        <v>0</v>
      </c>
      <c r="AX490" s="90">
        <v>0</v>
      </c>
      <c r="AY490" s="90">
        <v>0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90">
        <v>0</v>
      </c>
      <c r="BF490" s="90">
        <v>0</v>
      </c>
      <c r="BG490" s="90">
        <v>0</v>
      </c>
      <c r="BH490" s="90">
        <v>0</v>
      </c>
      <c r="BI490" s="90">
        <v>0</v>
      </c>
      <c r="BJ490" s="90">
        <v>0</v>
      </c>
      <c r="BK490" s="90">
        <v>0</v>
      </c>
      <c r="BL490" s="90">
        <v>0</v>
      </c>
      <c r="BM490" s="90">
        <v>0</v>
      </c>
      <c r="BN490" s="90">
        <v>0</v>
      </c>
      <c r="BO490" s="90">
        <v>0</v>
      </c>
      <c r="BP490" s="78">
        <v>0</v>
      </c>
    </row>
    <row r="491" spans="1:68" s="77" customFormat="1" ht="14.1" customHeight="1" x14ac:dyDescent="0.2">
      <c r="A491" s="91"/>
      <c r="B491" s="92">
        <v>205</v>
      </c>
      <c r="C491" s="540" t="s">
        <v>367</v>
      </c>
      <c r="D491" s="541" t="s">
        <v>368</v>
      </c>
      <c r="E491" s="541"/>
      <c r="F491" s="541"/>
      <c r="G491" s="541"/>
      <c r="H491" s="642" t="s">
        <v>839</v>
      </c>
      <c r="I491" s="646" t="s">
        <v>372</v>
      </c>
      <c r="J491" s="642">
        <v>116.86799999999999</v>
      </c>
      <c r="K491" s="93"/>
      <c r="L491" s="93">
        <v>257.13999999999942</v>
      </c>
      <c r="M491" s="93">
        <v>37421.86</v>
      </c>
      <c r="N491" s="93">
        <v>0</v>
      </c>
      <c r="O491" s="93">
        <v>37421.86</v>
      </c>
      <c r="P491" s="93"/>
      <c r="Q491" s="93"/>
      <c r="R491" s="93"/>
      <c r="S491" s="93"/>
      <c r="T491" s="114">
        <v>116.86799999999999</v>
      </c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</row>
    <row r="492" spans="1:68" s="77" customFormat="1" ht="14.1" customHeight="1" x14ac:dyDescent="0.2">
      <c r="A492" s="96"/>
      <c r="B492" s="96"/>
      <c r="C492" s="536"/>
      <c r="D492" s="538"/>
      <c r="E492" s="538"/>
      <c r="F492" s="538"/>
      <c r="G492" s="538"/>
      <c r="H492" s="640"/>
      <c r="I492" s="641"/>
      <c r="J492" s="640"/>
      <c r="K492" s="101">
        <v>37421.86</v>
      </c>
      <c r="L492" s="101">
        <v>37679</v>
      </c>
      <c r="M492" s="102">
        <v>38664.480000000003</v>
      </c>
      <c r="N492" s="102">
        <v>0</v>
      </c>
      <c r="O492" s="102">
        <v>38664.480000000003</v>
      </c>
      <c r="P492" s="102">
        <v>38664.480000000003</v>
      </c>
      <c r="Q492" s="102">
        <v>38664.480000000003</v>
      </c>
      <c r="R492" s="102">
        <v>39301.18</v>
      </c>
      <c r="S492" s="102"/>
      <c r="T492" s="102">
        <v>39301.18</v>
      </c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1"/>
      <c r="BO492" s="101"/>
    </row>
    <row r="493" spans="1:68" ht="27.95" customHeight="1" x14ac:dyDescent="0.2">
      <c r="A493" s="83"/>
      <c r="B493" s="83"/>
      <c r="C493" s="84" t="s">
        <v>1069</v>
      </c>
      <c r="D493" s="535" t="s">
        <v>584</v>
      </c>
      <c r="E493" s="535"/>
      <c r="F493" s="535"/>
      <c r="G493" s="535"/>
      <c r="H493" s="85"/>
      <c r="I493" s="85"/>
      <c r="J493" s="85"/>
      <c r="K493" s="86">
        <v>585214.66</v>
      </c>
      <c r="L493" s="86">
        <v>587151.45000000007</v>
      </c>
      <c r="M493" s="86">
        <v>604647.10000000009</v>
      </c>
      <c r="N493" s="86"/>
      <c r="O493" s="86">
        <v>604647.10000000009</v>
      </c>
      <c r="P493" s="86">
        <v>604647.10000000009</v>
      </c>
      <c r="Q493" s="86">
        <v>605418.85000000009</v>
      </c>
      <c r="R493" s="86">
        <v>824479.94000000006</v>
      </c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  <c r="AK493" s="86"/>
      <c r="AL493" s="86"/>
      <c r="AM493" s="86"/>
      <c r="AN493" s="86"/>
      <c r="AO493" s="86"/>
      <c r="AP493" s="86"/>
      <c r="AQ493" s="86"/>
      <c r="AR493" s="86"/>
      <c r="AS493" s="86"/>
      <c r="AT493" s="86"/>
      <c r="AU493" s="86"/>
      <c r="AV493" s="86"/>
      <c r="AW493" s="86"/>
      <c r="AX493" s="86"/>
      <c r="AY493" s="86"/>
      <c r="AZ493" s="86"/>
      <c r="BA493" s="86"/>
      <c r="BB493" s="86"/>
      <c r="BC493" s="86"/>
      <c r="BD493" s="86"/>
      <c r="BE493" s="86"/>
      <c r="BF493" s="86"/>
      <c r="BG493" s="86"/>
      <c r="BH493" s="86"/>
      <c r="BI493" s="86">
        <v>180822.33</v>
      </c>
      <c r="BJ493" s="86">
        <v>181881.57</v>
      </c>
      <c r="BK493" s="86">
        <v>182596.37</v>
      </c>
      <c r="BL493" s="86">
        <v>183783.26</v>
      </c>
      <c r="BM493" s="86">
        <v>34518.6</v>
      </c>
      <c r="BN493" s="86">
        <v>34742.97</v>
      </c>
      <c r="BO493" s="86">
        <v>26134.84</v>
      </c>
      <c r="BP493" s="78"/>
    </row>
    <row r="494" spans="1:68" ht="27.95" customHeight="1" x14ac:dyDescent="0.2">
      <c r="A494" s="87"/>
      <c r="B494" s="87"/>
      <c r="C494" s="88" t="s">
        <v>585</v>
      </c>
      <c r="D494" s="557" t="s">
        <v>586</v>
      </c>
      <c r="E494" s="557"/>
      <c r="F494" s="557"/>
      <c r="G494" s="557"/>
      <c r="H494" s="89"/>
      <c r="I494" s="89"/>
      <c r="J494" s="89"/>
      <c r="K494" s="90">
        <v>518728.45</v>
      </c>
      <c r="L494" s="90">
        <v>520388.33</v>
      </c>
      <c r="M494" s="90">
        <v>535953.17000000004</v>
      </c>
      <c r="N494" s="90">
        <v>0</v>
      </c>
      <c r="O494" s="90">
        <v>535953.17000000004</v>
      </c>
      <c r="P494" s="90">
        <v>535953.17000000004</v>
      </c>
      <c r="Q494" s="90">
        <v>536724.92000000004</v>
      </c>
      <c r="R494" s="90">
        <v>729083.53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0</v>
      </c>
      <c r="AB494" s="90">
        <v>0</v>
      </c>
      <c r="AC494" s="90">
        <v>0</v>
      </c>
      <c r="AD494" s="90">
        <v>0</v>
      </c>
      <c r="AE494" s="90">
        <v>0</v>
      </c>
      <c r="AF494" s="90">
        <v>0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0</v>
      </c>
      <c r="AN494" s="90">
        <v>0</v>
      </c>
      <c r="AO494" s="90">
        <v>0</v>
      </c>
      <c r="AP494" s="90">
        <v>0</v>
      </c>
      <c r="AQ494" s="90">
        <v>0</v>
      </c>
      <c r="AR494" s="90">
        <v>0</v>
      </c>
      <c r="AS494" s="90">
        <v>0</v>
      </c>
      <c r="AT494" s="90">
        <v>0</v>
      </c>
      <c r="AU494" s="90">
        <v>0</v>
      </c>
      <c r="AV494" s="90">
        <v>0</v>
      </c>
      <c r="AW494" s="90">
        <v>0</v>
      </c>
      <c r="AX494" s="90">
        <v>0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90">
        <v>0</v>
      </c>
      <c r="BF494" s="90">
        <v>0</v>
      </c>
      <c r="BG494" s="90">
        <v>0</v>
      </c>
      <c r="BH494" s="90">
        <v>0</v>
      </c>
      <c r="BI494" s="90">
        <v>180822.33</v>
      </c>
      <c r="BJ494" s="90">
        <v>181881.57</v>
      </c>
      <c r="BK494" s="90">
        <v>182596.37</v>
      </c>
      <c r="BL494" s="90">
        <v>183783.26</v>
      </c>
      <c r="BM494" s="90">
        <v>0</v>
      </c>
      <c r="BN494" s="90">
        <v>0</v>
      </c>
      <c r="BO494" s="90">
        <v>0</v>
      </c>
      <c r="BP494" s="78">
        <v>0</v>
      </c>
    </row>
    <row r="495" spans="1:68" s="77" customFormat="1" ht="14.1" customHeight="1" x14ac:dyDescent="0.2">
      <c r="A495" s="91"/>
      <c r="B495" s="92">
        <v>206</v>
      </c>
      <c r="C495" s="540" t="s">
        <v>359</v>
      </c>
      <c r="D495" s="541" t="s">
        <v>360</v>
      </c>
      <c r="E495" s="541"/>
      <c r="F495" s="541"/>
      <c r="G495" s="541"/>
      <c r="H495" s="642" t="s">
        <v>1070</v>
      </c>
      <c r="I495" s="646" t="s">
        <v>74</v>
      </c>
      <c r="J495" s="642">
        <v>2173.1610000000001</v>
      </c>
      <c r="K495" s="93"/>
      <c r="L495" s="93">
        <v>1659.8800000000047</v>
      </c>
      <c r="M495" s="93">
        <v>518728.45</v>
      </c>
      <c r="N495" s="93">
        <v>0</v>
      </c>
      <c r="O495" s="93">
        <v>518728.45</v>
      </c>
      <c r="P495" s="93"/>
      <c r="Q495" s="93">
        <v>771.75</v>
      </c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114">
        <v>543.29025000000001</v>
      </c>
      <c r="BJ495" s="114">
        <v>543.29025000000001</v>
      </c>
      <c r="BK495" s="114">
        <v>543.29025000000001</v>
      </c>
      <c r="BL495" s="114">
        <v>543.29025000000001</v>
      </c>
      <c r="BM495" s="93"/>
      <c r="BN495" s="93"/>
      <c r="BO495" s="93"/>
    </row>
    <row r="496" spans="1:68" s="77" customFormat="1" ht="14.1" customHeight="1" x14ac:dyDescent="0.2">
      <c r="A496" s="96"/>
      <c r="B496" s="96"/>
      <c r="C496" s="536"/>
      <c r="D496" s="538"/>
      <c r="E496" s="538"/>
      <c r="F496" s="538"/>
      <c r="G496" s="538"/>
      <c r="H496" s="640"/>
      <c r="I496" s="641"/>
      <c r="J496" s="640"/>
      <c r="K496" s="101">
        <v>518728.45</v>
      </c>
      <c r="L496" s="101">
        <v>520388.33</v>
      </c>
      <c r="M496" s="102">
        <v>535953.17000000004</v>
      </c>
      <c r="N496" s="102">
        <v>0</v>
      </c>
      <c r="O496" s="102">
        <v>535953.17000000004</v>
      </c>
      <c r="P496" s="102">
        <v>535953.17000000004</v>
      </c>
      <c r="Q496" s="102">
        <v>536724.92000000004</v>
      </c>
      <c r="R496" s="102">
        <v>729083.53</v>
      </c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>
        <v>180822.33</v>
      </c>
      <c r="BJ496" s="102">
        <v>181881.57</v>
      </c>
      <c r="BK496" s="102">
        <v>182596.37</v>
      </c>
      <c r="BL496" s="102">
        <v>183783.26</v>
      </c>
      <c r="BM496" s="102"/>
      <c r="BN496" s="101"/>
      <c r="BO496" s="101"/>
    </row>
    <row r="497" spans="1:68" ht="27.95" customHeight="1" x14ac:dyDescent="0.2">
      <c r="A497" s="87"/>
      <c r="B497" s="87"/>
      <c r="C497" s="88" t="s">
        <v>588</v>
      </c>
      <c r="D497" s="557" t="s">
        <v>589</v>
      </c>
      <c r="E497" s="557"/>
      <c r="F497" s="557"/>
      <c r="G497" s="557"/>
      <c r="H497" s="89"/>
      <c r="I497" s="89"/>
      <c r="J497" s="89"/>
      <c r="K497" s="90">
        <v>48399.79</v>
      </c>
      <c r="L497" s="90">
        <v>48676.7</v>
      </c>
      <c r="M497" s="90">
        <v>50006.94</v>
      </c>
      <c r="N497" s="90">
        <v>0</v>
      </c>
      <c r="O497" s="90">
        <v>50006.94</v>
      </c>
      <c r="P497" s="90">
        <v>50006.94</v>
      </c>
      <c r="Q497" s="90">
        <v>50006.94</v>
      </c>
      <c r="R497" s="90">
        <v>69261.570000000007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0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0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0</v>
      </c>
      <c r="AU497" s="90">
        <v>0</v>
      </c>
      <c r="AV497" s="90">
        <v>0</v>
      </c>
      <c r="AW497" s="90">
        <v>0</v>
      </c>
      <c r="AX497" s="90">
        <v>0</v>
      </c>
      <c r="AY497" s="90">
        <v>0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90">
        <v>0</v>
      </c>
      <c r="BF497" s="90">
        <v>0</v>
      </c>
      <c r="BG497" s="90">
        <v>0</v>
      </c>
      <c r="BH497" s="90">
        <v>0</v>
      </c>
      <c r="BI497" s="90">
        <v>0</v>
      </c>
      <c r="BJ497" s="90">
        <v>0</v>
      </c>
      <c r="BK497" s="90">
        <v>0</v>
      </c>
      <c r="BL497" s="90">
        <v>0</v>
      </c>
      <c r="BM497" s="90">
        <v>34518.6</v>
      </c>
      <c r="BN497" s="90">
        <v>34742.97</v>
      </c>
      <c r="BO497" s="90">
        <v>0</v>
      </c>
      <c r="BP497" s="78">
        <v>0</v>
      </c>
    </row>
    <row r="498" spans="1:68" s="77" customFormat="1" ht="14.1" customHeight="1" x14ac:dyDescent="0.2">
      <c r="A498" s="91"/>
      <c r="B498" s="92">
        <v>207</v>
      </c>
      <c r="C498" s="540" t="s">
        <v>367</v>
      </c>
      <c r="D498" s="541" t="s">
        <v>368</v>
      </c>
      <c r="E498" s="541"/>
      <c r="F498" s="541"/>
      <c r="G498" s="541"/>
      <c r="H498" s="642" t="s">
        <v>972</v>
      </c>
      <c r="I498" s="646" t="s">
        <v>82</v>
      </c>
      <c r="J498" s="642">
        <v>1763.3430000000001</v>
      </c>
      <c r="K498" s="93"/>
      <c r="L498" s="93">
        <v>276.90999999999622</v>
      </c>
      <c r="M498" s="93">
        <v>48399.79</v>
      </c>
      <c r="N498" s="93">
        <v>0</v>
      </c>
      <c r="O498" s="93">
        <v>48399.79</v>
      </c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114">
        <v>881.67150000000004</v>
      </c>
      <c r="BN498" s="114">
        <v>881.67150000000004</v>
      </c>
      <c r="BO498" s="93"/>
    </row>
    <row r="499" spans="1:68" s="77" customFormat="1" ht="14.1" customHeight="1" x14ac:dyDescent="0.2">
      <c r="A499" s="96"/>
      <c r="B499" s="96"/>
      <c r="C499" s="536"/>
      <c r="D499" s="538"/>
      <c r="E499" s="538"/>
      <c r="F499" s="538"/>
      <c r="G499" s="538"/>
      <c r="H499" s="640"/>
      <c r="I499" s="641"/>
      <c r="J499" s="640"/>
      <c r="K499" s="101">
        <v>48399.79</v>
      </c>
      <c r="L499" s="101">
        <v>48676.7</v>
      </c>
      <c r="M499" s="102">
        <v>50006.94</v>
      </c>
      <c r="N499" s="102">
        <v>0</v>
      </c>
      <c r="O499" s="102">
        <v>50006.94</v>
      </c>
      <c r="P499" s="102">
        <v>50006.94</v>
      </c>
      <c r="Q499" s="102">
        <v>50006.94</v>
      </c>
      <c r="R499" s="102">
        <v>69261.570000000007</v>
      </c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>
        <v>34518.6</v>
      </c>
      <c r="BN499" s="101">
        <v>34742.97</v>
      </c>
      <c r="BO499" s="101"/>
    </row>
    <row r="500" spans="1:68" ht="27.95" customHeight="1" x14ac:dyDescent="0.2">
      <c r="A500" s="87"/>
      <c r="B500" s="87"/>
      <c r="C500" s="88" t="s">
        <v>591</v>
      </c>
      <c r="D500" s="557" t="s">
        <v>592</v>
      </c>
      <c r="E500" s="557"/>
      <c r="F500" s="557"/>
      <c r="G500" s="557"/>
      <c r="H500" s="89"/>
      <c r="I500" s="89"/>
      <c r="J500" s="89"/>
      <c r="K500" s="90">
        <v>18086.420000000002</v>
      </c>
      <c r="L500" s="90">
        <v>18086.420000000002</v>
      </c>
      <c r="M500" s="90">
        <v>18686.990000000002</v>
      </c>
      <c r="N500" s="90">
        <v>0</v>
      </c>
      <c r="O500" s="90">
        <v>18686.990000000002</v>
      </c>
      <c r="P500" s="90">
        <v>18686.990000000002</v>
      </c>
      <c r="Q500" s="90">
        <v>18686.990000000002</v>
      </c>
      <c r="R500" s="90">
        <v>26134.84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0</v>
      </c>
      <c r="AB500" s="90">
        <v>0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0</v>
      </c>
      <c r="AN500" s="90">
        <v>0</v>
      </c>
      <c r="AO500" s="90">
        <v>0</v>
      </c>
      <c r="AP500" s="90">
        <v>0</v>
      </c>
      <c r="AQ500" s="90">
        <v>0</v>
      </c>
      <c r="AR500" s="90">
        <v>0</v>
      </c>
      <c r="AS500" s="90">
        <v>0</v>
      </c>
      <c r="AT500" s="90">
        <v>0</v>
      </c>
      <c r="AU500" s="90">
        <v>0</v>
      </c>
      <c r="AV500" s="90">
        <v>0</v>
      </c>
      <c r="AW500" s="90">
        <v>0</v>
      </c>
      <c r="AX500" s="90">
        <v>0</v>
      </c>
      <c r="AY500" s="90">
        <v>0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  <c r="BF500" s="90">
        <v>0</v>
      </c>
      <c r="BG500" s="90">
        <v>0</v>
      </c>
      <c r="BH500" s="90">
        <v>0</v>
      </c>
      <c r="BI500" s="90">
        <v>0</v>
      </c>
      <c r="BJ500" s="90">
        <v>0</v>
      </c>
      <c r="BK500" s="90">
        <v>0</v>
      </c>
      <c r="BL500" s="90">
        <v>0</v>
      </c>
      <c r="BM500" s="90">
        <v>0</v>
      </c>
      <c r="BN500" s="90">
        <v>0</v>
      </c>
      <c r="BO500" s="90">
        <v>26134.84</v>
      </c>
      <c r="BP500" s="78">
        <v>0</v>
      </c>
    </row>
    <row r="501" spans="1:68" s="77" customFormat="1" ht="14.1" customHeight="1" x14ac:dyDescent="0.2">
      <c r="A501" s="91"/>
      <c r="B501" s="92">
        <v>208</v>
      </c>
      <c r="C501" s="540" t="s">
        <v>378</v>
      </c>
      <c r="D501" s="541" t="s">
        <v>379</v>
      </c>
      <c r="E501" s="541"/>
      <c r="F501" s="541"/>
      <c r="G501" s="541"/>
      <c r="H501" s="642" t="s">
        <v>1073</v>
      </c>
      <c r="I501" s="646" t="s">
        <v>169</v>
      </c>
      <c r="J501" s="642">
        <v>67.199100000000001</v>
      </c>
      <c r="K501" s="93"/>
      <c r="L501" s="93">
        <v>0</v>
      </c>
      <c r="M501" s="93">
        <v>3841.15</v>
      </c>
      <c r="N501" s="93">
        <v>0</v>
      </c>
      <c r="O501" s="93">
        <v>3841.15</v>
      </c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114">
        <v>67.199100000000001</v>
      </c>
    </row>
    <row r="502" spans="1:68" s="77" customFormat="1" ht="14.1" customHeight="1" x14ac:dyDescent="0.2">
      <c r="A502" s="96"/>
      <c r="B502" s="96"/>
      <c r="C502" s="536"/>
      <c r="D502" s="538"/>
      <c r="E502" s="538"/>
      <c r="F502" s="538"/>
      <c r="G502" s="538"/>
      <c r="H502" s="640"/>
      <c r="I502" s="641"/>
      <c r="J502" s="640"/>
      <c r="K502" s="101">
        <v>3841.15</v>
      </c>
      <c r="L502" s="101">
        <v>3841.15</v>
      </c>
      <c r="M502" s="102">
        <v>3968.7</v>
      </c>
      <c r="N502" s="102">
        <v>0</v>
      </c>
      <c r="O502" s="102">
        <v>3968.7</v>
      </c>
      <c r="P502" s="102">
        <v>3968.7</v>
      </c>
      <c r="Q502" s="102">
        <v>3968.7</v>
      </c>
      <c r="R502" s="102">
        <v>5550.46</v>
      </c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1"/>
      <c r="BO502" s="101">
        <v>5550.46</v>
      </c>
    </row>
    <row r="503" spans="1:68" s="77" customFormat="1" ht="14.1" customHeight="1" x14ac:dyDescent="0.2">
      <c r="A503" s="96"/>
      <c r="B503" s="100">
        <v>209</v>
      </c>
      <c r="C503" s="536" t="s">
        <v>352</v>
      </c>
      <c r="D503" s="536" t="s">
        <v>353</v>
      </c>
      <c r="E503" s="536"/>
      <c r="F503" s="536"/>
      <c r="G503" s="536"/>
      <c r="H503" s="641" t="s">
        <v>1074</v>
      </c>
      <c r="I503" s="641" t="s">
        <v>78</v>
      </c>
      <c r="J503" s="640">
        <v>173.35419999999999</v>
      </c>
      <c r="K503" s="101"/>
      <c r="L503" s="101">
        <v>0</v>
      </c>
      <c r="M503" s="101">
        <v>14245.27</v>
      </c>
      <c r="N503" s="101">
        <v>0</v>
      </c>
      <c r="O503" s="101">
        <v>14245.27</v>
      </c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  <c r="BE503" s="101"/>
      <c r="BF503" s="101"/>
      <c r="BG503" s="101"/>
      <c r="BH503" s="101"/>
      <c r="BI503" s="101"/>
      <c r="BJ503" s="101"/>
      <c r="BK503" s="101"/>
      <c r="BL503" s="101"/>
      <c r="BM503" s="101"/>
      <c r="BN503" s="101"/>
      <c r="BO503" s="113">
        <v>173.35419999999999</v>
      </c>
    </row>
    <row r="504" spans="1:68" s="77" customFormat="1" ht="12.75" x14ac:dyDescent="0.2">
      <c r="A504" s="96"/>
      <c r="B504" s="96"/>
      <c r="C504" s="536"/>
      <c r="D504" s="536"/>
      <c r="E504" s="536"/>
      <c r="F504" s="536"/>
      <c r="G504" s="536"/>
      <c r="H504" s="641"/>
      <c r="I504" s="641"/>
      <c r="J504" s="640"/>
      <c r="K504" s="101">
        <v>14245.27</v>
      </c>
      <c r="L504" s="101">
        <v>14245.27</v>
      </c>
      <c r="M504" s="102">
        <v>14718.29</v>
      </c>
      <c r="N504" s="102">
        <v>0</v>
      </c>
      <c r="O504" s="102">
        <v>14718.29</v>
      </c>
      <c r="P504" s="102">
        <v>14718.29</v>
      </c>
      <c r="Q504" s="102">
        <v>14718.29</v>
      </c>
      <c r="R504" s="102">
        <v>20584.38</v>
      </c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1"/>
      <c r="BO504" s="101">
        <v>20584.38</v>
      </c>
    </row>
    <row r="505" spans="1:68" ht="12.75" x14ac:dyDescent="0.2">
      <c r="A505" s="83"/>
      <c r="B505" s="83"/>
      <c r="C505" s="84" t="s">
        <v>1077</v>
      </c>
      <c r="D505" s="559" t="s">
        <v>596</v>
      </c>
      <c r="E505" s="559"/>
      <c r="F505" s="559"/>
      <c r="G505" s="559"/>
      <c r="H505" s="85"/>
      <c r="I505" s="85"/>
      <c r="J505" s="85"/>
      <c r="K505" s="86">
        <v>107850.84999999999</v>
      </c>
      <c r="L505" s="86">
        <v>107850.84999999999</v>
      </c>
      <c r="M505" s="86">
        <v>111432.1</v>
      </c>
      <c r="N505" s="86"/>
      <c r="O505" s="86">
        <v>111432.1</v>
      </c>
      <c r="P505" s="86">
        <v>111432.1</v>
      </c>
      <c r="Q505" s="86">
        <v>111432.1</v>
      </c>
      <c r="R505" s="86">
        <v>132539.78</v>
      </c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  <c r="AL505" s="86"/>
      <c r="AM505" s="86"/>
      <c r="AN505" s="86"/>
      <c r="AO505" s="86"/>
      <c r="AP505" s="86">
        <v>132539.78</v>
      </c>
      <c r="AQ505" s="86"/>
      <c r="AR505" s="86"/>
      <c r="AS505" s="86"/>
      <c r="AT505" s="86"/>
      <c r="AU505" s="86"/>
      <c r="AV505" s="86"/>
      <c r="AW505" s="86"/>
      <c r="AX505" s="86"/>
      <c r="AY505" s="86"/>
      <c r="AZ505" s="86"/>
      <c r="BA505" s="86"/>
      <c r="BB505" s="86"/>
      <c r="BC505" s="86"/>
      <c r="BD505" s="86"/>
      <c r="BE505" s="86"/>
      <c r="BF505" s="86"/>
      <c r="BG505" s="86"/>
      <c r="BH505" s="86"/>
      <c r="BI505" s="86"/>
      <c r="BJ505" s="86"/>
      <c r="BK505" s="86"/>
      <c r="BL505" s="86"/>
      <c r="BM505" s="86"/>
      <c r="BN505" s="86"/>
      <c r="BO505" s="86"/>
      <c r="BP505" s="78"/>
    </row>
    <row r="506" spans="1:68" ht="42" customHeight="1" x14ac:dyDescent="0.2">
      <c r="A506" s="87"/>
      <c r="B506" s="87"/>
      <c r="C506" s="88" t="s">
        <v>597</v>
      </c>
      <c r="D506" s="557" t="s">
        <v>598</v>
      </c>
      <c r="E506" s="557"/>
      <c r="F506" s="557"/>
      <c r="G506" s="557"/>
      <c r="H506" s="89"/>
      <c r="I506" s="89"/>
      <c r="J506" s="89"/>
      <c r="K506" s="90">
        <v>17841.990000000002</v>
      </c>
      <c r="L506" s="90">
        <v>17841.990000000002</v>
      </c>
      <c r="M506" s="90">
        <v>18434.439999999999</v>
      </c>
      <c r="N506" s="90">
        <v>0</v>
      </c>
      <c r="O506" s="90">
        <v>18434.439999999999</v>
      </c>
      <c r="P506" s="90">
        <v>18434.439999999999</v>
      </c>
      <c r="Q506" s="90">
        <v>18434.439999999999</v>
      </c>
      <c r="R506" s="90">
        <v>21926.33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0</v>
      </c>
      <c r="AB506" s="90">
        <v>0</v>
      </c>
      <c r="AC506" s="90">
        <v>0</v>
      </c>
      <c r="AD506" s="90">
        <v>0</v>
      </c>
      <c r="AE506" s="90">
        <v>0</v>
      </c>
      <c r="AF506" s="90">
        <v>0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0</v>
      </c>
      <c r="AN506" s="90">
        <v>0</v>
      </c>
      <c r="AO506" s="90">
        <v>0</v>
      </c>
      <c r="AP506" s="90">
        <v>21926.33</v>
      </c>
      <c r="AQ506" s="90">
        <v>0</v>
      </c>
      <c r="AR506" s="90">
        <v>0</v>
      </c>
      <c r="AS506" s="90">
        <v>0</v>
      </c>
      <c r="AT506" s="90">
        <v>0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90">
        <v>0</v>
      </c>
      <c r="BG506" s="90">
        <v>0</v>
      </c>
      <c r="BH506" s="90">
        <v>0</v>
      </c>
      <c r="BI506" s="90">
        <v>0</v>
      </c>
      <c r="BJ506" s="90">
        <v>0</v>
      </c>
      <c r="BK506" s="90">
        <v>0</v>
      </c>
      <c r="BL506" s="90">
        <v>0</v>
      </c>
      <c r="BM506" s="90">
        <v>0</v>
      </c>
      <c r="BN506" s="90">
        <v>0</v>
      </c>
      <c r="BO506" s="90">
        <v>0</v>
      </c>
      <c r="BP506" s="78">
        <v>0</v>
      </c>
    </row>
    <row r="507" spans="1:68" s="77" customFormat="1" ht="14.1" customHeight="1" x14ac:dyDescent="0.2">
      <c r="A507" s="91"/>
      <c r="B507" s="92">
        <v>210</v>
      </c>
      <c r="C507" s="540" t="s">
        <v>599</v>
      </c>
      <c r="D507" s="541" t="s">
        <v>600</v>
      </c>
      <c r="E507" s="541"/>
      <c r="F507" s="541"/>
      <c r="G507" s="541"/>
      <c r="H507" s="642" t="s">
        <v>1078</v>
      </c>
      <c r="I507" s="646" t="s">
        <v>601</v>
      </c>
      <c r="J507" s="642">
        <v>1</v>
      </c>
      <c r="K507" s="93"/>
      <c r="L507" s="93">
        <v>0</v>
      </c>
      <c r="M507" s="93">
        <v>17841.990000000002</v>
      </c>
      <c r="N507" s="93">
        <v>0</v>
      </c>
      <c r="O507" s="93">
        <v>17841.990000000002</v>
      </c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114">
        <v>1</v>
      </c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</row>
    <row r="508" spans="1:68" s="77" customFormat="1" ht="14.1" customHeight="1" x14ac:dyDescent="0.2">
      <c r="A508" s="96"/>
      <c r="B508" s="96"/>
      <c r="C508" s="536"/>
      <c r="D508" s="538"/>
      <c r="E508" s="538"/>
      <c r="F508" s="538"/>
      <c r="G508" s="538"/>
      <c r="H508" s="640"/>
      <c r="I508" s="641"/>
      <c r="J508" s="640"/>
      <c r="K508" s="101">
        <v>17841.990000000002</v>
      </c>
      <c r="L508" s="101">
        <v>17841.990000000002</v>
      </c>
      <c r="M508" s="102">
        <v>18434.439999999999</v>
      </c>
      <c r="N508" s="102">
        <v>0</v>
      </c>
      <c r="O508" s="102">
        <v>18434.439999999999</v>
      </c>
      <c r="P508" s="102">
        <v>18434.439999999999</v>
      </c>
      <c r="Q508" s="102">
        <v>18434.439999999999</v>
      </c>
      <c r="R508" s="102">
        <v>21926.33</v>
      </c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>
        <v>21926.33</v>
      </c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1"/>
      <c r="BO508" s="101"/>
    </row>
    <row r="509" spans="1:68" ht="27.95" customHeight="1" x14ac:dyDescent="0.2">
      <c r="A509" s="87"/>
      <c r="B509" s="87"/>
      <c r="C509" s="88" t="s">
        <v>602</v>
      </c>
      <c r="D509" s="557" t="s">
        <v>603</v>
      </c>
      <c r="E509" s="557"/>
      <c r="F509" s="557"/>
      <c r="G509" s="557"/>
      <c r="H509" s="89"/>
      <c r="I509" s="89"/>
      <c r="J509" s="89"/>
      <c r="K509" s="90">
        <v>13441.26</v>
      </c>
      <c r="L509" s="90">
        <v>13441.26</v>
      </c>
      <c r="M509" s="90">
        <v>13887.59</v>
      </c>
      <c r="N509" s="90">
        <v>0</v>
      </c>
      <c r="O509" s="90">
        <v>13887.59</v>
      </c>
      <c r="P509" s="90">
        <v>13887.59</v>
      </c>
      <c r="Q509" s="90">
        <v>13887.59</v>
      </c>
      <c r="R509" s="90">
        <v>16518.2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0</v>
      </c>
      <c r="Y509" s="90">
        <v>0</v>
      </c>
      <c r="Z509" s="90">
        <v>0</v>
      </c>
      <c r="AA509" s="90">
        <v>0</v>
      </c>
      <c r="AB509" s="90">
        <v>0</v>
      </c>
      <c r="AC509" s="90">
        <v>0</v>
      </c>
      <c r="AD509" s="90">
        <v>0</v>
      </c>
      <c r="AE509" s="90">
        <v>0</v>
      </c>
      <c r="AF509" s="90">
        <v>0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0</v>
      </c>
      <c r="AN509" s="90">
        <v>0</v>
      </c>
      <c r="AO509" s="90">
        <v>0</v>
      </c>
      <c r="AP509" s="90">
        <v>16518.2</v>
      </c>
      <c r="AQ509" s="90">
        <v>0</v>
      </c>
      <c r="AR509" s="90">
        <v>0</v>
      </c>
      <c r="AS509" s="90">
        <v>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0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  <c r="BF509" s="90">
        <v>0</v>
      </c>
      <c r="BG509" s="90">
        <v>0</v>
      </c>
      <c r="BH509" s="90">
        <v>0</v>
      </c>
      <c r="BI509" s="90">
        <v>0</v>
      </c>
      <c r="BJ509" s="90">
        <v>0</v>
      </c>
      <c r="BK509" s="90">
        <v>0</v>
      </c>
      <c r="BL509" s="90">
        <v>0</v>
      </c>
      <c r="BM509" s="90">
        <v>0</v>
      </c>
      <c r="BN509" s="90">
        <v>0</v>
      </c>
      <c r="BO509" s="90">
        <v>0</v>
      </c>
      <c r="BP509" s="78">
        <v>0</v>
      </c>
    </row>
    <row r="510" spans="1:68" s="77" customFormat="1" ht="14.1" customHeight="1" x14ac:dyDescent="0.2">
      <c r="A510" s="91"/>
      <c r="B510" s="92">
        <v>211</v>
      </c>
      <c r="C510" s="540" t="s">
        <v>604</v>
      </c>
      <c r="D510" s="540" t="s">
        <v>605</v>
      </c>
      <c r="E510" s="540"/>
      <c r="F510" s="540"/>
      <c r="G510" s="540"/>
      <c r="H510" s="646" t="s">
        <v>902</v>
      </c>
      <c r="I510" s="646" t="s">
        <v>606</v>
      </c>
      <c r="J510" s="642">
        <v>0.97389999999999999</v>
      </c>
      <c r="K510" s="93"/>
      <c r="L510" s="93">
        <v>0</v>
      </c>
      <c r="M510" s="93">
        <v>13441.26</v>
      </c>
      <c r="N510" s="93">
        <v>0</v>
      </c>
      <c r="O510" s="93">
        <v>13441.26</v>
      </c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114">
        <v>0.97389999999999999</v>
      </c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</row>
    <row r="511" spans="1:68" s="77" customFormat="1" ht="12.75" x14ac:dyDescent="0.2">
      <c r="A511" s="96"/>
      <c r="B511" s="96"/>
      <c r="C511" s="536"/>
      <c r="D511" s="536"/>
      <c r="E511" s="536"/>
      <c r="F511" s="536"/>
      <c r="G511" s="536"/>
      <c r="H511" s="641"/>
      <c r="I511" s="641"/>
      <c r="J511" s="640"/>
      <c r="K511" s="101">
        <v>13441.26</v>
      </c>
      <c r="L511" s="101">
        <v>13441.26</v>
      </c>
      <c r="M511" s="102">
        <v>13887.59</v>
      </c>
      <c r="N511" s="102">
        <v>0</v>
      </c>
      <c r="O511" s="102">
        <v>13887.59</v>
      </c>
      <c r="P511" s="102">
        <v>13887.59</v>
      </c>
      <c r="Q511" s="102">
        <v>13887.59</v>
      </c>
      <c r="R511" s="102">
        <v>16518.2</v>
      </c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>
        <v>16518.2</v>
      </c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1"/>
      <c r="BO511" s="101"/>
    </row>
    <row r="512" spans="1:68" ht="42" customHeight="1" x14ac:dyDescent="0.2">
      <c r="A512" s="87"/>
      <c r="B512" s="87"/>
      <c r="C512" s="88" t="s">
        <v>607</v>
      </c>
      <c r="D512" s="557" t="s">
        <v>608</v>
      </c>
      <c r="E512" s="557"/>
      <c r="F512" s="557"/>
      <c r="G512" s="557"/>
      <c r="H512" s="89"/>
      <c r="I512" s="89"/>
      <c r="J512" s="89"/>
      <c r="K512" s="90">
        <v>21950.880000000001</v>
      </c>
      <c r="L512" s="90">
        <v>21950.880000000001</v>
      </c>
      <c r="M512" s="90">
        <v>22679.77</v>
      </c>
      <c r="N512" s="90">
        <v>0</v>
      </c>
      <c r="O512" s="90">
        <v>22679.77</v>
      </c>
      <c r="P512" s="90">
        <v>22679.77</v>
      </c>
      <c r="Q512" s="90">
        <v>22679.77</v>
      </c>
      <c r="R512" s="90">
        <v>26975.81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0</v>
      </c>
      <c r="Y512" s="90">
        <v>0</v>
      </c>
      <c r="Z512" s="90">
        <v>0</v>
      </c>
      <c r="AA512" s="90">
        <v>0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0</v>
      </c>
      <c r="AN512" s="90">
        <v>0</v>
      </c>
      <c r="AO512" s="90">
        <v>0</v>
      </c>
      <c r="AP512" s="90">
        <v>26975.81</v>
      </c>
      <c r="AQ512" s="90">
        <v>0</v>
      </c>
      <c r="AR512" s="90">
        <v>0</v>
      </c>
      <c r="AS512" s="90">
        <v>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90">
        <v>0</v>
      </c>
      <c r="BF512" s="90">
        <v>0</v>
      </c>
      <c r="BG512" s="90">
        <v>0</v>
      </c>
      <c r="BH512" s="90">
        <v>0</v>
      </c>
      <c r="BI512" s="90">
        <v>0</v>
      </c>
      <c r="BJ512" s="90">
        <v>0</v>
      </c>
      <c r="BK512" s="90">
        <v>0</v>
      </c>
      <c r="BL512" s="90">
        <v>0</v>
      </c>
      <c r="BM512" s="90">
        <v>0</v>
      </c>
      <c r="BN512" s="90">
        <v>0</v>
      </c>
      <c r="BO512" s="90">
        <v>0</v>
      </c>
      <c r="BP512" s="78">
        <v>0</v>
      </c>
    </row>
    <row r="513" spans="1:68" s="77" customFormat="1" ht="14.1" customHeight="1" x14ac:dyDescent="0.2">
      <c r="A513" s="91"/>
      <c r="B513" s="92">
        <v>212</v>
      </c>
      <c r="C513" s="540" t="s">
        <v>599</v>
      </c>
      <c r="D513" s="541" t="s">
        <v>600</v>
      </c>
      <c r="E513" s="541"/>
      <c r="F513" s="541"/>
      <c r="G513" s="541"/>
      <c r="H513" s="642" t="s">
        <v>1078</v>
      </c>
      <c r="I513" s="646" t="s">
        <v>601</v>
      </c>
      <c r="J513" s="642">
        <v>1</v>
      </c>
      <c r="K513" s="93"/>
      <c r="L513" s="93">
        <v>0</v>
      </c>
      <c r="M513" s="93">
        <v>21950.880000000001</v>
      </c>
      <c r="N513" s="93">
        <v>0</v>
      </c>
      <c r="O513" s="93">
        <v>21950.880000000001</v>
      </c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114">
        <v>1</v>
      </c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</row>
    <row r="514" spans="1:68" s="77" customFormat="1" ht="14.1" customHeight="1" x14ac:dyDescent="0.2">
      <c r="A514" s="96"/>
      <c r="B514" s="96"/>
      <c r="C514" s="536"/>
      <c r="D514" s="538"/>
      <c r="E514" s="538"/>
      <c r="F514" s="538"/>
      <c r="G514" s="538"/>
      <c r="H514" s="640"/>
      <c r="I514" s="641"/>
      <c r="J514" s="640"/>
      <c r="K514" s="101">
        <v>21950.880000000001</v>
      </c>
      <c r="L514" s="101">
        <v>21950.880000000001</v>
      </c>
      <c r="M514" s="102">
        <v>22679.77</v>
      </c>
      <c r="N514" s="102">
        <v>0</v>
      </c>
      <c r="O514" s="102">
        <v>22679.77</v>
      </c>
      <c r="P514" s="102">
        <v>22679.77</v>
      </c>
      <c r="Q514" s="102">
        <v>22679.77</v>
      </c>
      <c r="R514" s="102">
        <v>26975.81</v>
      </c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>
        <v>26975.81</v>
      </c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1"/>
      <c r="BO514" s="101"/>
    </row>
    <row r="515" spans="1:68" ht="27.95" customHeight="1" x14ac:dyDescent="0.2">
      <c r="A515" s="87"/>
      <c r="B515" s="87"/>
      <c r="C515" s="88" t="s">
        <v>609</v>
      </c>
      <c r="D515" s="557" t="s">
        <v>610</v>
      </c>
      <c r="E515" s="557"/>
      <c r="F515" s="557"/>
      <c r="G515" s="557"/>
      <c r="H515" s="89"/>
      <c r="I515" s="89"/>
      <c r="J515" s="89"/>
      <c r="K515" s="90">
        <v>19731.71</v>
      </c>
      <c r="L515" s="90">
        <v>19731.71</v>
      </c>
      <c r="M515" s="90">
        <v>20386.91</v>
      </c>
      <c r="N515" s="90">
        <v>0</v>
      </c>
      <c r="O515" s="90">
        <v>20386.91</v>
      </c>
      <c r="P515" s="90">
        <v>20386.91</v>
      </c>
      <c r="Q515" s="90">
        <v>20386.91</v>
      </c>
      <c r="R515" s="90">
        <v>24248.639999999999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0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0</v>
      </c>
      <c r="AN515" s="90">
        <v>0</v>
      </c>
      <c r="AO515" s="90">
        <v>0</v>
      </c>
      <c r="AP515" s="90">
        <v>24248.639999999999</v>
      </c>
      <c r="AQ515" s="90">
        <v>0</v>
      </c>
      <c r="AR515" s="90">
        <v>0</v>
      </c>
      <c r="AS515" s="90">
        <v>0</v>
      </c>
      <c r="AT515" s="90">
        <v>0</v>
      </c>
      <c r="AU515" s="90">
        <v>0</v>
      </c>
      <c r="AV515" s="90">
        <v>0</v>
      </c>
      <c r="AW515" s="90">
        <v>0</v>
      </c>
      <c r="AX515" s="90">
        <v>0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90">
        <v>0</v>
      </c>
      <c r="BF515" s="90">
        <v>0</v>
      </c>
      <c r="BG515" s="90">
        <v>0</v>
      </c>
      <c r="BH515" s="90">
        <v>0</v>
      </c>
      <c r="BI515" s="90">
        <v>0</v>
      </c>
      <c r="BJ515" s="90">
        <v>0</v>
      </c>
      <c r="BK515" s="90">
        <v>0</v>
      </c>
      <c r="BL515" s="90">
        <v>0</v>
      </c>
      <c r="BM515" s="90">
        <v>0</v>
      </c>
      <c r="BN515" s="90">
        <v>0</v>
      </c>
      <c r="BO515" s="90">
        <v>0</v>
      </c>
      <c r="BP515" s="78">
        <v>0</v>
      </c>
    </row>
    <row r="516" spans="1:68" s="77" customFormat="1" ht="14.1" customHeight="1" x14ac:dyDescent="0.2">
      <c r="A516" s="91"/>
      <c r="B516" s="92">
        <v>213</v>
      </c>
      <c r="C516" s="540" t="s">
        <v>604</v>
      </c>
      <c r="D516" s="540" t="s">
        <v>611</v>
      </c>
      <c r="E516" s="540"/>
      <c r="F516" s="540"/>
      <c r="G516" s="540"/>
      <c r="H516" s="646" t="s">
        <v>902</v>
      </c>
      <c r="I516" s="646" t="s">
        <v>606</v>
      </c>
      <c r="J516" s="642">
        <v>0.97389999999999999</v>
      </c>
      <c r="K516" s="93"/>
      <c r="L516" s="93">
        <v>0</v>
      </c>
      <c r="M516" s="93">
        <v>19731.71</v>
      </c>
      <c r="N516" s="93">
        <v>0</v>
      </c>
      <c r="O516" s="93">
        <v>19731.71</v>
      </c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114">
        <v>0.97389999999999999</v>
      </c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</row>
    <row r="517" spans="1:68" s="77" customFormat="1" ht="12.75" x14ac:dyDescent="0.2">
      <c r="A517" s="96"/>
      <c r="B517" s="96"/>
      <c r="C517" s="536"/>
      <c r="D517" s="536"/>
      <c r="E517" s="536"/>
      <c r="F517" s="536"/>
      <c r="G517" s="536"/>
      <c r="H517" s="641"/>
      <c r="I517" s="641"/>
      <c r="J517" s="640"/>
      <c r="K517" s="101">
        <v>19731.71</v>
      </c>
      <c r="L517" s="101">
        <v>19731.71</v>
      </c>
      <c r="M517" s="102">
        <v>20386.91</v>
      </c>
      <c r="N517" s="102">
        <v>0</v>
      </c>
      <c r="O517" s="102">
        <v>20386.91</v>
      </c>
      <c r="P517" s="102">
        <v>20386.91</v>
      </c>
      <c r="Q517" s="102">
        <v>20386.91</v>
      </c>
      <c r="R517" s="102">
        <v>24248.639999999999</v>
      </c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>
        <v>24248.639999999999</v>
      </c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1"/>
      <c r="BO517" s="101"/>
    </row>
    <row r="518" spans="1:68" ht="42" customHeight="1" x14ac:dyDescent="0.2">
      <c r="A518" s="87"/>
      <c r="B518" s="87"/>
      <c r="C518" s="88" t="s">
        <v>612</v>
      </c>
      <c r="D518" s="557" t="s">
        <v>613</v>
      </c>
      <c r="E518" s="557"/>
      <c r="F518" s="557"/>
      <c r="G518" s="557"/>
      <c r="H518" s="89"/>
      <c r="I518" s="89"/>
      <c r="J518" s="89"/>
      <c r="K518" s="90">
        <v>18298.64</v>
      </c>
      <c r="L518" s="90">
        <v>18298.64</v>
      </c>
      <c r="M518" s="90">
        <v>18906.259999999998</v>
      </c>
      <c r="N518" s="90">
        <v>0</v>
      </c>
      <c r="O518" s="90">
        <v>18906.259999999998</v>
      </c>
      <c r="P518" s="90">
        <v>18906.259999999998</v>
      </c>
      <c r="Q518" s="90">
        <v>18906.259999999998</v>
      </c>
      <c r="R518" s="90">
        <v>22487.52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0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0</v>
      </c>
      <c r="AN518" s="90">
        <v>0</v>
      </c>
      <c r="AO518" s="90">
        <v>0</v>
      </c>
      <c r="AP518" s="90">
        <v>22487.52</v>
      </c>
      <c r="AQ518" s="90">
        <v>0</v>
      </c>
      <c r="AR518" s="90">
        <v>0</v>
      </c>
      <c r="AS518" s="90">
        <v>0</v>
      </c>
      <c r="AT518" s="90">
        <v>0</v>
      </c>
      <c r="AU518" s="90">
        <v>0</v>
      </c>
      <c r="AV518" s="90">
        <v>0</v>
      </c>
      <c r="AW518" s="90">
        <v>0</v>
      </c>
      <c r="AX518" s="90">
        <v>0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90">
        <v>0</v>
      </c>
      <c r="BF518" s="90">
        <v>0</v>
      </c>
      <c r="BG518" s="90">
        <v>0</v>
      </c>
      <c r="BH518" s="90">
        <v>0</v>
      </c>
      <c r="BI518" s="90">
        <v>0</v>
      </c>
      <c r="BJ518" s="90">
        <v>0</v>
      </c>
      <c r="BK518" s="90">
        <v>0</v>
      </c>
      <c r="BL518" s="90">
        <v>0</v>
      </c>
      <c r="BM518" s="90">
        <v>0</v>
      </c>
      <c r="BN518" s="90">
        <v>0</v>
      </c>
      <c r="BO518" s="90">
        <v>0</v>
      </c>
      <c r="BP518" s="78">
        <v>0</v>
      </c>
    </row>
    <row r="519" spans="1:68" s="77" customFormat="1" ht="14.1" customHeight="1" x14ac:dyDescent="0.2">
      <c r="A519" s="91"/>
      <c r="B519" s="92">
        <v>214</v>
      </c>
      <c r="C519" s="540" t="s">
        <v>599</v>
      </c>
      <c r="D519" s="541" t="s">
        <v>600</v>
      </c>
      <c r="E519" s="541"/>
      <c r="F519" s="541"/>
      <c r="G519" s="541"/>
      <c r="H519" s="642" t="s">
        <v>1078</v>
      </c>
      <c r="I519" s="646" t="s">
        <v>601</v>
      </c>
      <c r="J519" s="642">
        <v>1</v>
      </c>
      <c r="K519" s="93"/>
      <c r="L519" s="93">
        <v>0</v>
      </c>
      <c r="M519" s="93">
        <v>18298.64</v>
      </c>
      <c r="N519" s="93">
        <v>0</v>
      </c>
      <c r="O519" s="93">
        <v>18298.64</v>
      </c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114">
        <v>1</v>
      </c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</row>
    <row r="520" spans="1:68" s="77" customFormat="1" ht="14.1" customHeight="1" x14ac:dyDescent="0.2">
      <c r="A520" s="96"/>
      <c r="B520" s="96"/>
      <c r="C520" s="536"/>
      <c r="D520" s="538"/>
      <c r="E520" s="538"/>
      <c r="F520" s="538"/>
      <c r="G520" s="538"/>
      <c r="H520" s="640"/>
      <c r="I520" s="641"/>
      <c r="J520" s="640"/>
      <c r="K520" s="101">
        <v>18298.64</v>
      </c>
      <c r="L520" s="101">
        <v>18298.64</v>
      </c>
      <c r="M520" s="102">
        <v>18906.259999999998</v>
      </c>
      <c r="N520" s="102">
        <v>0</v>
      </c>
      <c r="O520" s="102">
        <v>18906.259999999998</v>
      </c>
      <c r="P520" s="102">
        <v>18906.259999999998</v>
      </c>
      <c r="Q520" s="102">
        <v>18906.259999999998</v>
      </c>
      <c r="R520" s="102">
        <v>22487.52</v>
      </c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>
        <v>22487.52</v>
      </c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1"/>
      <c r="BO520" s="101"/>
    </row>
    <row r="521" spans="1:68" ht="27.95" customHeight="1" x14ac:dyDescent="0.2">
      <c r="A521" s="87"/>
      <c r="B521" s="87"/>
      <c r="C521" s="88" t="s">
        <v>614</v>
      </c>
      <c r="D521" s="557" t="s">
        <v>615</v>
      </c>
      <c r="E521" s="557"/>
      <c r="F521" s="557"/>
      <c r="G521" s="557"/>
      <c r="H521" s="89"/>
      <c r="I521" s="89"/>
      <c r="J521" s="89"/>
      <c r="K521" s="90">
        <v>16586.37</v>
      </c>
      <c r="L521" s="90">
        <v>16586.37</v>
      </c>
      <c r="M521" s="90">
        <v>17137.13</v>
      </c>
      <c r="N521" s="90">
        <v>0</v>
      </c>
      <c r="O521" s="90">
        <v>17137.13</v>
      </c>
      <c r="P521" s="90">
        <v>17137.13</v>
      </c>
      <c r="Q521" s="90">
        <v>17137.13</v>
      </c>
      <c r="R521" s="90">
        <v>20383.28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0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0</v>
      </c>
      <c r="AN521" s="90">
        <v>0</v>
      </c>
      <c r="AO521" s="90">
        <v>0</v>
      </c>
      <c r="AP521" s="90">
        <v>20383.28</v>
      </c>
      <c r="AQ521" s="90">
        <v>0</v>
      </c>
      <c r="AR521" s="90">
        <v>0</v>
      </c>
      <c r="AS521" s="90">
        <v>0</v>
      </c>
      <c r="AT521" s="90">
        <v>0</v>
      </c>
      <c r="AU521" s="90">
        <v>0</v>
      </c>
      <c r="AV521" s="90">
        <v>0</v>
      </c>
      <c r="AW521" s="90">
        <v>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90">
        <v>0</v>
      </c>
      <c r="BG521" s="90">
        <v>0</v>
      </c>
      <c r="BH521" s="90">
        <v>0</v>
      </c>
      <c r="BI521" s="90">
        <v>0</v>
      </c>
      <c r="BJ521" s="90">
        <v>0</v>
      </c>
      <c r="BK521" s="90">
        <v>0</v>
      </c>
      <c r="BL521" s="90">
        <v>0</v>
      </c>
      <c r="BM521" s="90">
        <v>0</v>
      </c>
      <c r="BN521" s="90">
        <v>0</v>
      </c>
      <c r="BO521" s="90">
        <v>0</v>
      </c>
      <c r="BP521" s="78">
        <v>0</v>
      </c>
    </row>
    <row r="522" spans="1:68" s="77" customFormat="1" ht="14.1" customHeight="1" x14ac:dyDescent="0.2">
      <c r="A522" s="91"/>
      <c r="B522" s="92">
        <v>215</v>
      </c>
      <c r="C522" s="540" t="s">
        <v>604</v>
      </c>
      <c r="D522" s="540" t="s">
        <v>616</v>
      </c>
      <c r="E522" s="540"/>
      <c r="F522" s="540"/>
      <c r="G522" s="540"/>
      <c r="H522" s="646" t="s">
        <v>902</v>
      </c>
      <c r="I522" s="646" t="s">
        <v>606</v>
      </c>
      <c r="J522" s="642">
        <v>0.97389999999999999</v>
      </c>
      <c r="K522" s="93"/>
      <c r="L522" s="93">
        <v>0</v>
      </c>
      <c r="M522" s="93">
        <v>16586.37</v>
      </c>
      <c r="N522" s="93">
        <v>0</v>
      </c>
      <c r="O522" s="93">
        <v>16586.37</v>
      </c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114">
        <v>0.97389999999999999</v>
      </c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</row>
    <row r="523" spans="1:68" s="77" customFormat="1" ht="12.75" x14ac:dyDescent="0.2">
      <c r="A523" s="96"/>
      <c r="B523" s="96"/>
      <c r="C523" s="536"/>
      <c r="D523" s="536"/>
      <c r="E523" s="536"/>
      <c r="F523" s="536"/>
      <c r="G523" s="536"/>
      <c r="H523" s="641"/>
      <c r="I523" s="641"/>
      <c r="J523" s="640"/>
      <c r="K523" s="101">
        <v>16586.37</v>
      </c>
      <c r="L523" s="101">
        <v>16586.37</v>
      </c>
      <c r="M523" s="102">
        <v>17137.13</v>
      </c>
      <c r="N523" s="102">
        <v>0</v>
      </c>
      <c r="O523" s="102">
        <v>17137.13</v>
      </c>
      <c r="P523" s="102">
        <v>17137.13</v>
      </c>
      <c r="Q523" s="102">
        <v>17137.13</v>
      </c>
      <c r="R523" s="102">
        <v>20383.28</v>
      </c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>
        <v>20383.28</v>
      </c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1"/>
      <c r="BO523" s="101"/>
    </row>
    <row r="524" spans="1:68" ht="12.75" x14ac:dyDescent="0.2">
      <c r="A524" s="83"/>
      <c r="B524" s="83"/>
      <c r="C524" s="84" t="s">
        <v>1086</v>
      </c>
      <c r="D524" s="559" t="s">
        <v>618</v>
      </c>
      <c r="E524" s="559"/>
      <c r="F524" s="559"/>
      <c r="G524" s="559"/>
      <c r="H524" s="85"/>
      <c r="I524" s="85"/>
      <c r="J524" s="85"/>
      <c r="K524" s="86">
        <v>34812.18</v>
      </c>
      <c r="L524" s="86">
        <v>34860.57</v>
      </c>
      <c r="M524" s="86">
        <v>35968.14</v>
      </c>
      <c r="N524" s="86"/>
      <c r="O524" s="86">
        <v>35968.14</v>
      </c>
      <c r="P524" s="86">
        <v>35968.14</v>
      </c>
      <c r="Q524" s="86">
        <v>35968.14</v>
      </c>
      <c r="R524" s="86">
        <v>36560.44</v>
      </c>
      <c r="S524" s="86"/>
      <c r="T524" s="86">
        <v>36560.44</v>
      </c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78"/>
    </row>
    <row r="525" spans="1:68" ht="27.95" customHeight="1" x14ac:dyDescent="0.2">
      <c r="A525" s="87"/>
      <c r="B525" s="87"/>
      <c r="C525" s="88" t="s">
        <v>619</v>
      </c>
      <c r="D525" s="557" t="s">
        <v>620</v>
      </c>
      <c r="E525" s="557"/>
      <c r="F525" s="557"/>
      <c r="G525" s="557"/>
      <c r="H525" s="89"/>
      <c r="I525" s="89"/>
      <c r="J525" s="89"/>
      <c r="K525" s="90">
        <v>34812.18</v>
      </c>
      <c r="L525" s="90">
        <v>34860.57</v>
      </c>
      <c r="M525" s="90">
        <v>35968.14</v>
      </c>
      <c r="N525" s="90">
        <v>0</v>
      </c>
      <c r="O525" s="90">
        <v>35968.14</v>
      </c>
      <c r="P525" s="90">
        <v>35968.14</v>
      </c>
      <c r="Q525" s="90">
        <v>35968.14</v>
      </c>
      <c r="R525" s="90">
        <v>36560.44</v>
      </c>
      <c r="S525" s="90">
        <v>0</v>
      </c>
      <c r="T525" s="90">
        <v>36560.44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0</v>
      </c>
      <c r="AB525" s="90">
        <v>0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0</v>
      </c>
      <c r="AU525" s="90">
        <v>0</v>
      </c>
      <c r="AV525" s="90">
        <v>0</v>
      </c>
      <c r="AW525" s="90">
        <v>0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90">
        <v>0</v>
      </c>
      <c r="BG525" s="90">
        <v>0</v>
      </c>
      <c r="BH525" s="90">
        <v>0</v>
      </c>
      <c r="BI525" s="90">
        <v>0</v>
      </c>
      <c r="BJ525" s="90">
        <v>0</v>
      </c>
      <c r="BK525" s="90">
        <v>0</v>
      </c>
      <c r="BL525" s="90">
        <v>0</v>
      </c>
      <c r="BM525" s="90">
        <v>0</v>
      </c>
      <c r="BN525" s="90">
        <v>0</v>
      </c>
      <c r="BO525" s="90">
        <v>0</v>
      </c>
      <c r="BP525" s="78">
        <v>0</v>
      </c>
    </row>
    <row r="526" spans="1:68" s="77" customFormat="1" ht="14.1" customHeight="1" x14ac:dyDescent="0.2">
      <c r="A526" s="91"/>
      <c r="B526" s="92">
        <v>216</v>
      </c>
      <c r="C526" s="540" t="s">
        <v>621</v>
      </c>
      <c r="D526" s="541" t="s">
        <v>622</v>
      </c>
      <c r="E526" s="541"/>
      <c r="F526" s="541"/>
      <c r="G526" s="541"/>
      <c r="H526" s="642" t="s">
        <v>1087</v>
      </c>
      <c r="I526" s="646" t="s">
        <v>623</v>
      </c>
      <c r="J526" s="642">
        <v>166.5369</v>
      </c>
      <c r="K526" s="93"/>
      <c r="L526" s="93">
        <v>48.389999999999418</v>
      </c>
      <c r="M526" s="93">
        <v>34812.18</v>
      </c>
      <c r="N526" s="93">
        <v>0</v>
      </c>
      <c r="O526" s="93">
        <v>34812.18</v>
      </c>
      <c r="P526" s="93"/>
      <c r="Q526" s="93"/>
      <c r="R526" s="93"/>
      <c r="S526" s="93"/>
      <c r="T526" s="114">
        <v>166.5369</v>
      </c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</row>
    <row r="527" spans="1:68" s="77" customFormat="1" ht="14.1" customHeight="1" x14ac:dyDescent="0.2">
      <c r="A527" s="96"/>
      <c r="B527" s="96"/>
      <c r="C527" s="536"/>
      <c r="D527" s="538"/>
      <c r="E527" s="538"/>
      <c r="F527" s="538"/>
      <c r="G527" s="538"/>
      <c r="H527" s="640"/>
      <c r="I527" s="641"/>
      <c r="J527" s="640"/>
      <c r="K527" s="101">
        <v>34812.18</v>
      </c>
      <c r="L527" s="101">
        <v>34860.57</v>
      </c>
      <c r="M527" s="102">
        <v>35968.14</v>
      </c>
      <c r="N527" s="102">
        <v>0</v>
      </c>
      <c r="O527" s="102">
        <v>35968.14</v>
      </c>
      <c r="P527" s="102">
        <v>35968.14</v>
      </c>
      <c r="Q527" s="102">
        <v>35968.14</v>
      </c>
      <c r="R527" s="102">
        <v>36560.44</v>
      </c>
      <c r="S527" s="102"/>
      <c r="T527" s="102">
        <v>36560.44</v>
      </c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1"/>
      <c r="BO527" s="101"/>
    </row>
    <row r="528" spans="1:68" ht="12.75" x14ac:dyDescent="0.2">
      <c r="A528" s="103"/>
      <c r="B528" s="103"/>
      <c r="C528" s="103"/>
      <c r="D528" s="560" t="s">
        <v>1094</v>
      </c>
      <c r="E528" s="560"/>
      <c r="F528" s="560"/>
      <c r="G528" s="560"/>
      <c r="H528" s="104"/>
      <c r="I528" s="104"/>
      <c r="J528" s="104"/>
      <c r="K528" s="104">
        <v>11771239.899999997</v>
      </c>
      <c r="L528" s="104">
        <v>11797055.730000002</v>
      </c>
      <c r="M528" s="104">
        <v>12162111.580000004</v>
      </c>
      <c r="N528" s="104"/>
      <c r="O528" s="104">
        <v>12162111.580000004</v>
      </c>
      <c r="P528" s="104">
        <v>12162111.580000004</v>
      </c>
      <c r="Q528" s="104">
        <v>12169088.039999999</v>
      </c>
      <c r="R528" s="104">
        <v>14432046.829999996</v>
      </c>
      <c r="S528" s="104"/>
      <c r="T528" s="104">
        <v>196581.66</v>
      </c>
      <c r="U528" s="104">
        <v>127684.10999999999</v>
      </c>
      <c r="V528" s="104">
        <v>815398.91</v>
      </c>
      <c r="W528" s="104">
        <v>934478.54</v>
      </c>
      <c r="X528" s="104">
        <v>705581.43</v>
      </c>
      <c r="Y528" s="104">
        <v>592276.81000000006</v>
      </c>
      <c r="Z528" s="104">
        <v>676093.43999999994</v>
      </c>
      <c r="AA528" s="104">
        <v>480573.54</v>
      </c>
      <c r="AB528" s="104"/>
      <c r="AC528" s="104"/>
      <c r="AD528" s="104"/>
      <c r="AE528" s="104"/>
      <c r="AF528" s="104"/>
      <c r="AG528" s="104"/>
      <c r="AH528" s="104"/>
      <c r="AI528" s="104"/>
      <c r="AJ528" s="104">
        <v>369326.51</v>
      </c>
      <c r="AK528" s="104">
        <v>215161</v>
      </c>
      <c r="AL528" s="104">
        <v>241765.39</v>
      </c>
      <c r="AM528" s="104"/>
      <c r="AN528" s="104">
        <v>571607.87999999989</v>
      </c>
      <c r="AO528" s="104">
        <v>541554.08000000007</v>
      </c>
      <c r="AP528" s="104">
        <v>699187.10000000009</v>
      </c>
      <c r="AQ528" s="104">
        <v>588280.39</v>
      </c>
      <c r="AR528" s="104">
        <v>616049.35000000009</v>
      </c>
      <c r="AS528" s="104"/>
      <c r="AT528" s="104"/>
      <c r="AU528" s="104"/>
      <c r="AV528" s="104">
        <v>379186.3</v>
      </c>
      <c r="AW528" s="104">
        <v>381651.01999999996</v>
      </c>
      <c r="AX528" s="104">
        <v>384029.97000000003</v>
      </c>
      <c r="AY528" s="104">
        <v>320189.08</v>
      </c>
      <c r="AZ528" s="104">
        <v>142168.95000000001</v>
      </c>
      <c r="BA528" s="104">
        <v>95395.35</v>
      </c>
      <c r="BB528" s="104"/>
      <c r="BC528" s="104">
        <v>151220.44</v>
      </c>
      <c r="BD528" s="104">
        <v>597443.69999999995</v>
      </c>
      <c r="BE528" s="104">
        <v>153192.69</v>
      </c>
      <c r="BF528" s="104">
        <v>465751.73</v>
      </c>
      <c r="BG528" s="104">
        <v>469745.03</v>
      </c>
      <c r="BH528" s="104"/>
      <c r="BI528" s="104">
        <v>180822.33</v>
      </c>
      <c r="BJ528" s="104">
        <v>181881.57</v>
      </c>
      <c r="BK528" s="104">
        <v>341861.51</v>
      </c>
      <c r="BL528" s="104">
        <v>699572.84000000008</v>
      </c>
      <c r="BM528" s="104">
        <v>690236.83</v>
      </c>
      <c r="BN528" s="104">
        <v>200876.29</v>
      </c>
      <c r="BO528" s="104">
        <v>225221.06</v>
      </c>
      <c r="BP528" s="78"/>
    </row>
    <row r="529" spans="1:69" ht="12.75" x14ac:dyDescent="0.2">
      <c r="A529" s="107"/>
      <c r="B529" s="107"/>
      <c r="C529" s="108"/>
      <c r="D529" s="651" t="s">
        <v>1095</v>
      </c>
      <c r="E529" s="651"/>
      <c r="F529" s="651"/>
      <c r="G529" s="651"/>
      <c r="H529" s="109"/>
      <c r="I529" s="109"/>
      <c r="J529" s="109"/>
      <c r="K529" s="109"/>
      <c r="L529" s="109">
        <v>0</v>
      </c>
      <c r="M529" s="109">
        <v>0</v>
      </c>
      <c r="N529" s="109">
        <v>0</v>
      </c>
      <c r="O529" s="109">
        <v>0</v>
      </c>
      <c r="P529" s="109">
        <v>0</v>
      </c>
      <c r="Q529" s="109">
        <v>0</v>
      </c>
      <c r="R529" s="109">
        <v>0</v>
      </c>
      <c r="S529" s="109">
        <v>0</v>
      </c>
      <c r="T529" s="109">
        <v>0</v>
      </c>
      <c r="U529" s="109">
        <v>0</v>
      </c>
      <c r="V529" s="109">
        <v>0</v>
      </c>
      <c r="W529" s="109">
        <v>0</v>
      </c>
      <c r="X529" s="109">
        <v>0</v>
      </c>
      <c r="Y529" s="109">
        <v>0</v>
      </c>
      <c r="Z529" s="109">
        <v>0</v>
      </c>
      <c r="AA529" s="109">
        <v>0</v>
      </c>
      <c r="AB529" s="109">
        <v>0</v>
      </c>
      <c r="AC529" s="109">
        <v>0</v>
      </c>
      <c r="AD529" s="109">
        <v>0</v>
      </c>
      <c r="AE529" s="109">
        <v>0</v>
      </c>
      <c r="AF529" s="109">
        <v>0</v>
      </c>
      <c r="AG529" s="109">
        <v>0</v>
      </c>
      <c r="AH529" s="109">
        <v>0</v>
      </c>
      <c r="AI529" s="109">
        <v>0</v>
      </c>
      <c r="AJ529" s="109">
        <v>0</v>
      </c>
      <c r="AK529" s="109">
        <v>0</v>
      </c>
      <c r="AL529" s="109">
        <v>0</v>
      </c>
      <c r="AM529" s="109">
        <v>0</v>
      </c>
      <c r="AN529" s="109">
        <v>0</v>
      </c>
      <c r="AO529" s="109">
        <v>0</v>
      </c>
      <c r="AP529" s="109">
        <v>0</v>
      </c>
      <c r="AQ529" s="109">
        <v>0</v>
      </c>
      <c r="AR529" s="109">
        <v>0</v>
      </c>
      <c r="AS529" s="109">
        <v>0</v>
      </c>
      <c r="AT529" s="109">
        <v>0</v>
      </c>
      <c r="AU529" s="109">
        <v>0</v>
      </c>
      <c r="AV529" s="109">
        <v>0</v>
      </c>
      <c r="AW529" s="109">
        <v>0</v>
      </c>
      <c r="AX529" s="109">
        <v>0</v>
      </c>
      <c r="AY529" s="109">
        <v>0</v>
      </c>
      <c r="AZ529" s="109">
        <v>0</v>
      </c>
      <c r="BA529" s="109">
        <v>0</v>
      </c>
      <c r="BB529" s="109">
        <v>0</v>
      </c>
      <c r="BC529" s="109">
        <v>0</v>
      </c>
      <c r="BD529" s="109">
        <v>0</v>
      </c>
      <c r="BE529" s="109">
        <v>0</v>
      </c>
      <c r="BF529" s="109">
        <v>0</v>
      </c>
      <c r="BG529" s="109">
        <v>0</v>
      </c>
      <c r="BH529" s="109">
        <v>0</v>
      </c>
      <c r="BI529" s="109">
        <v>0</v>
      </c>
      <c r="BJ529" s="109">
        <v>0</v>
      </c>
      <c r="BK529" s="109">
        <v>0</v>
      </c>
      <c r="BL529" s="109">
        <v>0</v>
      </c>
      <c r="BM529" s="109">
        <v>0</v>
      </c>
      <c r="BN529" s="109">
        <v>0</v>
      </c>
      <c r="BO529" s="109">
        <v>0</v>
      </c>
      <c r="BP529" s="8">
        <v>0</v>
      </c>
      <c r="BQ529" s="8">
        <v>0</v>
      </c>
    </row>
    <row r="530" spans="1:69" ht="12.75" x14ac:dyDescent="0.2">
      <c r="A530" s="110"/>
      <c r="B530" s="110"/>
      <c r="C530" s="110"/>
      <c r="D530" s="652" t="s">
        <v>1096</v>
      </c>
      <c r="E530" s="652"/>
      <c r="F530" s="652"/>
      <c r="G530" s="652"/>
      <c r="H530" s="111"/>
      <c r="I530" s="111"/>
      <c r="J530" s="111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2"/>
    </row>
    <row r="531" spans="1:69" ht="12.75" x14ac:dyDescent="0.2">
      <c r="A531" s="110"/>
      <c r="B531" s="110"/>
      <c r="C531" s="110"/>
      <c r="D531" s="649" t="s">
        <v>1097</v>
      </c>
      <c r="E531" s="649"/>
      <c r="F531" s="649"/>
      <c r="G531" s="649"/>
      <c r="H531" s="111"/>
      <c r="I531" s="111"/>
      <c r="J531" s="111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2"/>
    </row>
    <row r="532" spans="1:69" ht="27.95" customHeight="1" x14ac:dyDescent="0.2">
      <c r="A532" s="110"/>
      <c r="B532" s="110"/>
      <c r="C532" s="110"/>
      <c r="D532" s="649" t="s">
        <v>1098</v>
      </c>
      <c r="E532" s="649"/>
      <c r="F532" s="649"/>
      <c r="G532" s="649"/>
      <c r="H532" s="111"/>
      <c r="I532" s="111"/>
      <c r="J532" s="111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2"/>
    </row>
    <row r="533" spans="1:69" ht="27.95" customHeight="1" x14ac:dyDescent="0.2">
      <c r="A533" s="110"/>
      <c r="B533" s="110"/>
      <c r="C533" s="110"/>
      <c r="D533" s="649" t="s">
        <v>1099</v>
      </c>
      <c r="E533" s="649"/>
      <c r="F533" s="649"/>
      <c r="G533" s="649"/>
      <c r="H533" s="111"/>
      <c r="I533" s="111"/>
      <c r="J533" s="111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2"/>
    </row>
    <row r="534" spans="1:69" ht="12.75" x14ac:dyDescent="0.2">
      <c r="A534" s="103"/>
      <c r="B534" s="103"/>
      <c r="C534" s="103"/>
      <c r="D534" s="560" t="s">
        <v>625</v>
      </c>
      <c r="E534" s="560"/>
      <c r="F534" s="560"/>
      <c r="G534" s="560"/>
      <c r="H534" s="104"/>
      <c r="I534" s="104"/>
      <c r="J534" s="104"/>
      <c r="K534" s="104">
        <v>11771239.899999997</v>
      </c>
      <c r="L534" s="104">
        <v>11797055.730000002</v>
      </c>
      <c r="M534" s="104">
        <v>12162111.580000004</v>
      </c>
      <c r="N534" s="104"/>
      <c r="O534" s="104">
        <v>12162111.580000004</v>
      </c>
      <c r="P534" s="104">
        <v>12162111.580000004</v>
      </c>
      <c r="Q534" s="104">
        <v>12169088.039999999</v>
      </c>
      <c r="R534" s="104">
        <v>14432046.829999996</v>
      </c>
      <c r="S534" s="104"/>
      <c r="T534" s="104">
        <v>196581.66</v>
      </c>
      <c r="U534" s="104">
        <v>127684.10999999999</v>
      </c>
      <c r="V534" s="104">
        <v>815398.91</v>
      </c>
      <c r="W534" s="104">
        <v>934478.54</v>
      </c>
      <c r="X534" s="104">
        <v>705581.43</v>
      </c>
      <c r="Y534" s="104">
        <v>592276.81000000006</v>
      </c>
      <c r="Z534" s="104">
        <v>676093.43999999994</v>
      </c>
      <c r="AA534" s="104">
        <v>480573.54</v>
      </c>
      <c r="AB534" s="104"/>
      <c r="AC534" s="104"/>
      <c r="AD534" s="104"/>
      <c r="AE534" s="104"/>
      <c r="AF534" s="104"/>
      <c r="AG534" s="104"/>
      <c r="AH534" s="104"/>
      <c r="AI534" s="104"/>
      <c r="AJ534" s="104">
        <v>369326.51</v>
      </c>
      <c r="AK534" s="104">
        <v>215161</v>
      </c>
      <c r="AL534" s="104">
        <v>241765.39</v>
      </c>
      <c r="AM534" s="104"/>
      <c r="AN534" s="104">
        <v>571607.87999999989</v>
      </c>
      <c r="AO534" s="104">
        <v>541554.08000000007</v>
      </c>
      <c r="AP534" s="104">
        <v>699187.10000000009</v>
      </c>
      <c r="AQ534" s="104">
        <v>588280.39</v>
      </c>
      <c r="AR534" s="104">
        <v>616049.35000000009</v>
      </c>
      <c r="AS534" s="104"/>
      <c r="AT534" s="104"/>
      <c r="AU534" s="104"/>
      <c r="AV534" s="104">
        <v>379186.3</v>
      </c>
      <c r="AW534" s="104">
        <v>381651.01999999996</v>
      </c>
      <c r="AX534" s="104">
        <v>384029.97000000003</v>
      </c>
      <c r="AY534" s="104">
        <v>320189.08</v>
      </c>
      <c r="AZ534" s="104">
        <v>142168.95000000001</v>
      </c>
      <c r="BA534" s="104">
        <v>95395.35</v>
      </c>
      <c r="BB534" s="104"/>
      <c r="BC534" s="104">
        <v>151220.44</v>
      </c>
      <c r="BD534" s="104">
        <v>597443.69999999995</v>
      </c>
      <c r="BE534" s="104">
        <v>153192.69</v>
      </c>
      <c r="BF534" s="104">
        <v>465751.73</v>
      </c>
      <c r="BG534" s="104">
        <v>469745.03</v>
      </c>
      <c r="BH534" s="104"/>
      <c r="BI534" s="104">
        <v>180822.33</v>
      </c>
      <c r="BJ534" s="104">
        <v>181881.57</v>
      </c>
      <c r="BK534" s="104">
        <v>341861.51</v>
      </c>
      <c r="BL534" s="104">
        <v>699572.84000000008</v>
      </c>
      <c r="BM534" s="104">
        <v>690236.83</v>
      </c>
      <c r="BN534" s="104">
        <v>200876.29</v>
      </c>
      <c r="BO534" s="104">
        <v>225221.06</v>
      </c>
      <c r="BP534" s="78"/>
    </row>
    <row r="537" spans="1:69" x14ac:dyDescent="0.2">
      <c r="C537" s="1" t="s">
        <v>695</v>
      </c>
      <c r="I537" s="1" t="s">
        <v>697</v>
      </c>
    </row>
    <row r="540" spans="1:69" x14ac:dyDescent="0.2">
      <c r="B540" s="42"/>
      <c r="C540" s="42"/>
      <c r="D540" s="42"/>
      <c r="I540" s="42"/>
      <c r="J540" s="42"/>
    </row>
    <row r="541" spans="1:69" x14ac:dyDescent="0.2">
      <c r="C541" s="1" t="s">
        <v>696</v>
      </c>
      <c r="I541" s="1" t="s">
        <v>696</v>
      </c>
    </row>
    <row r="543" spans="1:69" x14ac:dyDescent="0.2">
      <c r="C543" s="8" t="s">
        <v>626</v>
      </c>
      <c r="D543" s="650"/>
      <c r="E543" s="650"/>
    </row>
    <row r="545" spans="3:5" x14ac:dyDescent="0.2">
      <c r="C545" s="8" t="s">
        <v>627</v>
      </c>
      <c r="D545" s="650"/>
      <c r="E545" s="650"/>
    </row>
  </sheetData>
  <mergeCells count="1186">
    <mergeCell ref="D533:G533"/>
    <mergeCell ref="D534:G534"/>
    <mergeCell ref="D543:E543"/>
    <mergeCell ref="D545:E545"/>
    <mergeCell ref="J526:J527"/>
    <mergeCell ref="D528:G528"/>
    <mergeCell ref="D529:G529"/>
    <mergeCell ref="D530:G530"/>
    <mergeCell ref="D531:G531"/>
    <mergeCell ref="D532:G532"/>
    <mergeCell ref="D524:G524"/>
    <mergeCell ref="D525:G525"/>
    <mergeCell ref="C526:C527"/>
    <mergeCell ref="D526:G527"/>
    <mergeCell ref="H526:H527"/>
    <mergeCell ref="I526:I527"/>
    <mergeCell ref="D521:G521"/>
    <mergeCell ref="C522:C523"/>
    <mergeCell ref="D522:G523"/>
    <mergeCell ref="H522:H523"/>
    <mergeCell ref="I522:I523"/>
    <mergeCell ref="J522:J523"/>
    <mergeCell ref="D518:G518"/>
    <mergeCell ref="C519:C520"/>
    <mergeCell ref="D519:G520"/>
    <mergeCell ref="H519:H520"/>
    <mergeCell ref="I519:I520"/>
    <mergeCell ref="J519:J520"/>
    <mergeCell ref="D515:G515"/>
    <mergeCell ref="C516:C517"/>
    <mergeCell ref="D516:G517"/>
    <mergeCell ref="H516:H517"/>
    <mergeCell ref="I516:I517"/>
    <mergeCell ref="J516:J517"/>
    <mergeCell ref="D512:G512"/>
    <mergeCell ref="C513:C514"/>
    <mergeCell ref="D513:G514"/>
    <mergeCell ref="H513:H514"/>
    <mergeCell ref="I513:I514"/>
    <mergeCell ref="J513:J514"/>
    <mergeCell ref="D509:G509"/>
    <mergeCell ref="C510:C511"/>
    <mergeCell ref="D510:G511"/>
    <mergeCell ref="H510:H511"/>
    <mergeCell ref="I510:I511"/>
    <mergeCell ref="J510:J511"/>
    <mergeCell ref="D506:G506"/>
    <mergeCell ref="C507:C508"/>
    <mergeCell ref="D507:G508"/>
    <mergeCell ref="H507:H508"/>
    <mergeCell ref="I507:I508"/>
    <mergeCell ref="J507:J508"/>
    <mergeCell ref="C503:C504"/>
    <mergeCell ref="D503:G504"/>
    <mergeCell ref="H503:H504"/>
    <mergeCell ref="I503:I504"/>
    <mergeCell ref="J503:J504"/>
    <mergeCell ref="D505:G505"/>
    <mergeCell ref="D500:G500"/>
    <mergeCell ref="C501:C502"/>
    <mergeCell ref="D501:G502"/>
    <mergeCell ref="H501:H502"/>
    <mergeCell ref="I501:I502"/>
    <mergeCell ref="J501:J502"/>
    <mergeCell ref="J495:J496"/>
    <mergeCell ref="D497:G497"/>
    <mergeCell ref="C498:C499"/>
    <mergeCell ref="D498:G499"/>
    <mergeCell ref="H498:H499"/>
    <mergeCell ref="I498:I499"/>
    <mergeCell ref="J498:J499"/>
    <mergeCell ref="D493:G493"/>
    <mergeCell ref="D494:G494"/>
    <mergeCell ref="C495:C496"/>
    <mergeCell ref="D495:G496"/>
    <mergeCell ref="H495:H496"/>
    <mergeCell ref="I495:I496"/>
    <mergeCell ref="D490:G490"/>
    <mergeCell ref="C491:C492"/>
    <mergeCell ref="D491:G492"/>
    <mergeCell ref="H491:H492"/>
    <mergeCell ref="I491:I492"/>
    <mergeCell ref="J491:J492"/>
    <mergeCell ref="J485:J486"/>
    <mergeCell ref="D487:G487"/>
    <mergeCell ref="C488:C489"/>
    <mergeCell ref="D488:G489"/>
    <mergeCell ref="H488:H489"/>
    <mergeCell ref="I488:I489"/>
    <mergeCell ref="J488:J489"/>
    <mergeCell ref="D483:G483"/>
    <mergeCell ref="D484:G484"/>
    <mergeCell ref="C485:C486"/>
    <mergeCell ref="D485:G486"/>
    <mergeCell ref="H485:H486"/>
    <mergeCell ref="I485:I486"/>
    <mergeCell ref="D480:G480"/>
    <mergeCell ref="C481:C482"/>
    <mergeCell ref="D481:G482"/>
    <mergeCell ref="H481:H482"/>
    <mergeCell ref="I481:I482"/>
    <mergeCell ref="J481:J482"/>
    <mergeCell ref="C476:C477"/>
    <mergeCell ref="D476:G477"/>
    <mergeCell ref="H476:H477"/>
    <mergeCell ref="I476:I477"/>
    <mergeCell ref="J476:J477"/>
    <mergeCell ref="C478:C479"/>
    <mergeCell ref="D478:G479"/>
    <mergeCell ref="H478:H479"/>
    <mergeCell ref="I478:I479"/>
    <mergeCell ref="J478:J479"/>
    <mergeCell ref="C472:C473"/>
    <mergeCell ref="D472:G473"/>
    <mergeCell ref="H472:H473"/>
    <mergeCell ref="I472:I473"/>
    <mergeCell ref="J472:J473"/>
    <mergeCell ref="C474:C475"/>
    <mergeCell ref="D474:G475"/>
    <mergeCell ref="H474:H475"/>
    <mergeCell ref="I474:I475"/>
    <mergeCell ref="J474:J475"/>
    <mergeCell ref="J468:J469"/>
    <mergeCell ref="C470:C471"/>
    <mergeCell ref="D470:G471"/>
    <mergeCell ref="H470:H471"/>
    <mergeCell ref="I470:I471"/>
    <mergeCell ref="J470:J471"/>
    <mergeCell ref="D466:G466"/>
    <mergeCell ref="D467:G467"/>
    <mergeCell ref="C468:C469"/>
    <mergeCell ref="D468:G469"/>
    <mergeCell ref="H468:H469"/>
    <mergeCell ref="I468:I469"/>
    <mergeCell ref="C462:C463"/>
    <mergeCell ref="D462:G463"/>
    <mergeCell ref="H462:H463"/>
    <mergeCell ref="I462:I463"/>
    <mergeCell ref="J462:J463"/>
    <mergeCell ref="C464:C465"/>
    <mergeCell ref="D464:G465"/>
    <mergeCell ref="H464:H465"/>
    <mergeCell ref="I464:I465"/>
    <mergeCell ref="J464:J465"/>
    <mergeCell ref="C459:C460"/>
    <mergeCell ref="D459:G460"/>
    <mergeCell ref="H459:H460"/>
    <mergeCell ref="I459:I460"/>
    <mergeCell ref="J459:J460"/>
    <mergeCell ref="D461:G461"/>
    <mergeCell ref="D456:G456"/>
    <mergeCell ref="C457:C458"/>
    <mergeCell ref="D457:G458"/>
    <mergeCell ref="H457:H458"/>
    <mergeCell ref="I457:I458"/>
    <mergeCell ref="J457:J458"/>
    <mergeCell ref="C452:C453"/>
    <mergeCell ref="D452:G453"/>
    <mergeCell ref="H452:H453"/>
    <mergeCell ref="I452:I453"/>
    <mergeCell ref="J452:J453"/>
    <mergeCell ref="C454:C455"/>
    <mergeCell ref="D454:G455"/>
    <mergeCell ref="H454:H455"/>
    <mergeCell ref="I454:I455"/>
    <mergeCell ref="J454:J455"/>
    <mergeCell ref="C448:C449"/>
    <mergeCell ref="D448:G449"/>
    <mergeCell ref="H448:H449"/>
    <mergeCell ref="I448:I449"/>
    <mergeCell ref="J448:J449"/>
    <mergeCell ref="C450:C451"/>
    <mergeCell ref="D450:G451"/>
    <mergeCell ref="H450:H451"/>
    <mergeCell ref="I450:I451"/>
    <mergeCell ref="J450:J451"/>
    <mergeCell ref="D445:G445"/>
    <mergeCell ref="C446:C447"/>
    <mergeCell ref="D446:G447"/>
    <mergeCell ref="H446:H447"/>
    <mergeCell ref="I446:I447"/>
    <mergeCell ref="J446:J447"/>
    <mergeCell ref="C441:C442"/>
    <mergeCell ref="D441:G442"/>
    <mergeCell ref="H441:H442"/>
    <mergeCell ref="I441:I442"/>
    <mergeCell ref="J441:J442"/>
    <mergeCell ref="C443:C444"/>
    <mergeCell ref="D443:G444"/>
    <mergeCell ref="H443:H444"/>
    <mergeCell ref="I443:I444"/>
    <mergeCell ref="J443:J444"/>
    <mergeCell ref="C437:C438"/>
    <mergeCell ref="D437:G438"/>
    <mergeCell ref="H437:H438"/>
    <mergeCell ref="I437:I438"/>
    <mergeCell ref="J437:J438"/>
    <mergeCell ref="C439:C440"/>
    <mergeCell ref="D439:G440"/>
    <mergeCell ref="H439:H440"/>
    <mergeCell ref="I439:I440"/>
    <mergeCell ref="J439:J440"/>
    <mergeCell ref="C433:C434"/>
    <mergeCell ref="D433:G434"/>
    <mergeCell ref="H433:H434"/>
    <mergeCell ref="I433:I434"/>
    <mergeCell ref="J433:J434"/>
    <mergeCell ref="C435:C436"/>
    <mergeCell ref="D435:G436"/>
    <mergeCell ref="H435:H436"/>
    <mergeCell ref="I435:I436"/>
    <mergeCell ref="J435:J436"/>
    <mergeCell ref="C429:C430"/>
    <mergeCell ref="D429:G430"/>
    <mergeCell ref="H429:H430"/>
    <mergeCell ref="I429:I430"/>
    <mergeCell ref="J429:J430"/>
    <mergeCell ref="C431:C432"/>
    <mergeCell ref="D431:G432"/>
    <mergeCell ref="H431:H432"/>
    <mergeCell ref="I431:I432"/>
    <mergeCell ref="J431:J432"/>
    <mergeCell ref="C425:C426"/>
    <mergeCell ref="D425:G426"/>
    <mergeCell ref="H425:H426"/>
    <mergeCell ref="I425:I426"/>
    <mergeCell ref="J425:J426"/>
    <mergeCell ref="C427:C428"/>
    <mergeCell ref="D427:G428"/>
    <mergeCell ref="H427:H428"/>
    <mergeCell ref="I427:I428"/>
    <mergeCell ref="J427:J428"/>
    <mergeCell ref="C422:C423"/>
    <mergeCell ref="D422:G423"/>
    <mergeCell ref="H422:H423"/>
    <mergeCell ref="I422:I423"/>
    <mergeCell ref="J422:J423"/>
    <mergeCell ref="D424:G424"/>
    <mergeCell ref="C418:C419"/>
    <mergeCell ref="D418:G419"/>
    <mergeCell ref="H418:H419"/>
    <mergeCell ref="I418:I419"/>
    <mergeCell ref="J418:J419"/>
    <mergeCell ref="C420:C421"/>
    <mergeCell ref="D420:G421"/>
    <mergeCell ref="H420:H421"/>
    <mergeCell ref="I420:I421"/>
    <mergeCell ref="J420:J421"/>
    <mergeCell ref="C414:C415"/>
    <mergeCell ref="D414:G415"/>
    <mergeCell ref="H414:H415"/>
    <mergeCell ref="I414:I415"/>
    <mergeCell ref="J414:J415"/>
    <mergeCell ref="C416:C417"/>
    <mergeCell ref="D416:G417"/>
    <mergeCell ref="H416:H417"/>
    <mergeCell ref="I416:I417"/>
    <mergeCell ref="J416:J417"/>
    <mergeCell ref="D411:G411"/>
    <mergeCell ref="C412:C413"/>
    <mergeCell ref="D412:G413"/>
    <mergeCell ref="H412:H413"/>
    <mergeCell ref="I412:I413"/>
    <mergeCell ref="J412:J413"/>
    <mergeCell ref="C408:C409"/>
    <mergeCell ref="D408:G409"/>
    <mergeCell ref="H408:H409"/>
    <mergeCell ref="I408:I409"/>
    <mergeCell ref="J408:J409"/>
    <mergeCell ref="D410:G410"/>
    <mergeCell ref="C405:C406"/>
    <mergeCell ref="D405:G406"/>
    <mergeCell ref="H405:H406"/>
    <mergeCell ref="I405:I406"/>
    <mergeCell ref="J405:J406"/>
    <mergeCell ref="D407:G407"/>
    <mergeCell ref="C401:C402"/>
    <mergeCell ref="D401:G402"/>
    <mergeCell ref="H401:H402"/>
    <mergeCell ref="I401:I402"/>
    <mergeCell ref="J401:J402"/>
    <mergeCell ref="C403:C404"/>
    <mergeCell ref="D403:G404"/>
    <mergeCell ref="H403:H404"/>
    <mergeCell ref="I403:I404"/>
    <mergeCell ref="J403:J404"/>
    <mergeCell ref="C398:C399"/>
    <mergeCell ref="D398:G399"/>
    <mergeCell ref="H398:H399"/>
    <mergeCell ref="I398:I399"/>
    <mergeCell ref="J398:J399"/>
    <mergeCell ref="D400:G400"/>
    <mergeCell ref="C394:C395"/>
    <mergeCell ref="D394:G395"/>
    <mergeCell ref="H394:H395"/>
    <mergeCell ref="I394:I395"/>
    <mergeCell ref="J394:J395"/>
    <mergeCell ref="C396:C397"/>
    <mergeCell ref="D396:G397"/>
    <mergeCell ref="H396:H397"/>
    <mergeCell ref="I396:I397"/>
    <mergeCell ref="J396:J397"/>
    <mergeCell ref="C390:C391"/>
    <mergeCell ref="D390:G391"/>
    <mergeCell ref="H390:H391"/>
    <mergeCell ref="I390:I391"/>
    <mergeCell ref="J390:J391"/>
    <mergeCell ref="C392:C393"/>
    <mergeCell ref="D392:G393"/>
    <mergeCell ref="H392:H393"/>
    <mergeCell ref="I392:I393"/>
    <mergeCell ref="J392:J393"/>
    <mergeCell ref="C386:C387"/>
    <mergeCell ref="D386:G387"/>
    <mergeCell ref="H386:H387"/>
    <mergeCell ref="I386:I387"/>
    <mergeCell ref="J386:J387"/>
    <mergeCell ref="C388:C389"/>
    <mergeCell ref="D388:G389"/>
    <mergeCell ref="H388:H389"/>
    <mergeCell ref="I388:I389"/>
    <mergeCell ref="J388:J389"/>
    <mergeCell ref="C383:C384"/>
    <mergeCell ref="D383:G384"/>
    <mergeCell ref="H383:H384"/>
    <mergeCell ref="I383:I384"/>
    <mergeCell ref="J383:J384"/>
    <mergeCell ref="D385:G385"/>
    <mergeCell ref="C380:C381"/>
    <mergeCell ref="D380:G381"/>
    <mergeCell ref="H380:H381"/>
    <mergeCell ref="I380:I381"/>
    <mergeCell ref="J380:J381"/>
    <mergeCell ref="D382:G382"/>
    <mergeCell ref="C376:C377"/>
    <mergeCell ref="D376:G377"/>
    <mergeCell ref="H376:H377"/>
    <mergeCell ref="I376:I377"/>
    <mergeCell ref="J376:J377"/>
    <mergeCell ref="C378:C379"/>
    <mergeCell ref="D378:G379"/>
    <mergeCell ref="H378:H379"/>
    <mergeCell ref="I378:I379"/>
    <mergeCell ref="J378:J379"/>
    <mergeCell ref="J372:J373"/>
    <mergeCell ref="C374:C375"/>
    <mergeCell ref="D374:G375"/>
    <mergeCell ref="H374:H375"/>
    <mergeCell ref="I374:I375"/>
    <mergeCell ref="J374:J375"/>
    <mergeCell ref="D370:G370"/>
    <mergeCell ref="D371:G371"/>
    <mergeCell ref="C372:C373"/>
    <mergeCell ref="D372:G373"/>
    <mergeCell ref="H372:H373"/>
    <mergeCell ref="I372:I373"/>
    <mergeCell ref="C366:C367"/>
    <mergeCell ref="D366:G367"/>
    <mergeCell ref="H366:H367"/>
    <mergeCell ref="I366:I367"/>
    <mergeCell ref="J366:J367"/>
    <mergeCell ref="C368:C369"/>
    <mergeCell ref="D368:G369"/>
    <mergeCell ref="H368:H369"/>
    <mergeCell ref="I368:I369"/>
    <mergeCell ref="J368:J369"/>
    <mergeCell ref="D363:G363"/>
    <mergeCell ref="C364:C365"/>
    <mergeCell ref="D364:G365"/>
    <mergeCell ref="H364:H365"/>
    <mergeCell ref="I364:I365"/>
    <mergeCell ref="J364:J365"/>
    <mergeCell ref="C359:C360"/>
    <mergeCell ref="D359:G360"/>
    <mergeCell ref="H359:H360"/>
    <mergeCell ref="I359:I360"/>
    <mergeCell ref="J359:J360"/>
    <mergeCell ref="C361:C362"/>
    <mergeCell ref="D361:G362"/>
    <mergeCell ref="H361:H362"/>
    <mergeCell ref="I361:I362"/>
    <mergeCell ref="J361:J362"/>
    <mergeCell ref="J355:J356"/>
    <mergeCell ref="C357:C358"/>
    <mergeCell ref="D357:G358"/>
    <mergeCell ref="H357:H358"/>
    <mergeCell ref="I357:I358"/>
    <mergeCell ref="J357:J358"/>
    <mergeCell ref="D353:G353"/>
    <mergeCell ref="D354:G354"/>
    <mergeCell ref="C355:C356"/>
    <mergeCell ref="D355:G356"/>
    <mergeCell ref="H355:H356"/>
    <mergeCell ref="I355:I356"/>
    <mergeCell ref="D350:G350"/>
    <mergeCell ref="C351:C352"/>
    <mergeCell ref="D351:G352"/>
    <mergeCell ref="H351:H352"/>
    <mergeCell ref="I351:I352"/>
    <mergeCell ref="J351:J352"/>
    <mergeCell ref="C346:C347"/>
    <mergeCell ref="D346:G347"/>
    <mergeCell ref="H346:H347"/>
    <mergeCell ref="I346:I347"/>
    <mergeCell ref="J346:J347"/>
    <mergeCell ref="C348:C349"/>
    <mergeCell ref="D348:G349"/>
    <mergeCell ref="H348:H349"/>
    <mergeCell ref="I348:I349"/>
    <mergeCell ref="J348:J349"/>
    <mergeCell ref="C343:C344"/>
    <mergeCell ref="D343:G344"/>
    <mergeCell ref="H343:H344"/>
    <mergeCell ref="I343:I344"/>
    <mergeCell ref="J343:J344"/>
    <mergeCell ref="D345:G345"/>
    <mergeCell ref="D340:G340"/>
    <mergeCell ref="C341:C342"/>
    <mergeCell ref="D341:G342"/>
    <mergeCell ref="H341:H342"/>
    <mergeCell ref="I341:I342"/>
    <mergeCell ref="J341:J342"/>
    <mergeCell ref="C336:C337"/>
    <mergeCell ref="D336:G337"/>
    <mergeCell ref="H336:H337"/>
    <mergeCell ref="I336:I337"/>
    <mergeCell ref="J336:J337"/>
    <mergeCell ref="C338:C339"/>
    <mergeCell ref="D338:G339"/>
    <mergeCell ref="H338:H339"/>
    <mergeCell ref="I338:I339"/>
    <mergeCell ref="J338:J339"/>
    <mergeCell ref="C332:C333"/>
    <mergeCell ref="D332:G333"/>
    <mergeCell ref="H332:H333"/>
    <mergeCell ref="I332:I333"/>
    <mergeCell ref="J332:J333"/>
    <mergeCell ref="C334:C335"/>
    <mergeCell ref="D334:G335"/>
    <mergeCell ref="H334:H335"/>
    <mergeCell ref="I334:I335"/>
    <mergeCell ref="J334:J335"/>
    <mergeCell ref="D329:G329"/>
    <mergeCell ref="C330:C331"/>
    <mergeCell ref="D330:G331"/>
    <mergeCell ref="H330:H331"/>
    <mergeCell ref="I330:I331"/>
    <mergeCell ref="J330:J331"/>
    <mergeCell ref="C325:C326"/>
    <mergeCell ref="D325:G326"/>
    <mergeCell ref="H325:H326"/>
    <mergeCell ref="I325:I326"/>
    <mergeCell ref="J325:J326"/>
    <mergeCell ref="C327:C328"/>
    <mergeCell ref="D327:G328"/>
    <mergeCell ref="H327:H328"/>
    <mergeCell ref="I327:I328"/>
    <mergeCell ref="J327:J328"/>
    <mergeCell ref="C321:C322"/>
    <mergeCell ref="D321:G322"/>
    <mergeCell ref="H321:H322"/>
    <mergeCell ref="I321:I322"/>
    <mergeCell ref="J321:J322"/>
    <mergeCell ref="C323:C324"/>
    <mergeCell ref="D323:G324"/>
    <mergeCell ref="H323:H324"/>
    <mergeCell ref="I323:I324"/>
    <mergeCell ref="J323:J324"/>
    <mergeCell ref="C317:C318"/>
    <mergeCell ref="D317:G318"/>
    <mergeCell ref="H317:H318"/>
    <mergeCell ref="I317:I318"/>
    <mergeCell ref="J317:J318"/>
    <mergeCell ref="C319:C320"/>
    <mergeCell ref="D319:G320"/>
    <mergeCell ref="H319:H320"/>
    <mergeCell ref="I319:I320"/>
    <mergeCell ref="J319:J320"/>
    <mergeCell ref="D314:G314"/>
    <mergeCell ref="C315:C316"/>
    <mergeCell ref="D315:G316"/>
    <mergeCell ref="H315:H316"/>
    <mergeCell ref="I315:I316"/>
    <mergeCell ref="J315:J316"/>
    <mergeCell ref="C310:C311"/>
    <mergeCell ref="D310:G311"/>
    <mergeCell ref="H310:H311"/>
    <mergeCell ref="I310:I311"/>
    <mergeCell ref="J310:J311"/>
    <mergeCell ref="C312:C313"/>
    <mergeCell ref="D312:G313"/>
    <mergeCell ref="H312:H313"/>
    <mergeCell ref="I312:I313"/>
    <mergeCell ref="J312:J313"/>
    <mergeCell ref="C307:C308"/>
    <mergeCell ref="D307:G308"/>
    <mergeCell ref="H307:H308"/>
    <mergeCell ref="I307:I308"/>
    <mergeCell ref="J307:J308"/>
    <mergeCell ref="D309:G309"/>
    <mergeCell ref="C304:C305"/>
    <mergeCell ref="D304:G305"/>
    <mergeCell ref="H304:H305"/>
    <mergeCell ref="I304:I305"/>
    <mergeCell ref="J304:J305"/>
    <mergeCell ref="D306:G306"/>
    <mergeCell ref="D301:G301"/>
    <mergeCell ref="C302:C303"/>
    <mergeCell ref="D302:G303"/>
    <mergeCell ref="H302:H303"/>
    <mergeCell ref="I302:I303"/>
    <mergeCell ref="J302:J303"/>
    <mergeCell ref="C297:C298"/>
    <mergeCell ref="D297:G298"/>
    <mergeCell ref="H297:H298"/>
    <mergeCell ref="I297:I298"/>
    <mergeCell ref="J297:J298"/>
    <mergeCell ref="C299:C300"/>
    <mergeCell ref="D299:G300"/>
    <mergeCell ref="H299:H300"/>
    <mergeCell ref="I299:I300"/>
    <mergeCell ref="J299:J300"/>
    <mergeCell ref="C293:C294"/>
    <mergeCell ref="D293:G294"/>
    <mergeCell ref="H293:H294"/>
    <mergeCell ref="I293:I294"/>
    <mergeCell ref="J293:J294"/>
    <mergeCell ref="C295:C296"/>
    <mergeCell ref="D295:G296"/>
    <mergeCell ref="H295:H296"/>
    <mergeCell ref="I295:I296"/>
    <mergeCell ref="J295:J296"/>
    <mergeCell ref="D290:G290"/>
    <mergeCell ref="C291:C292"/>
    <mergeCell ref="D291:G292"/>
    <mergeCell ref="H291:H292"/>
    <mergeCell ref="I291:I292"/>
    <mergeCell ref="J291:J292"/>
    <mergeCell ref="C286:C287"/>
    <mergeCell ref="D286:G287"/>
    <mergeCell ref="H286:H287"/>
    <mergeCell ref="I286:I287"/>
    <mergeCell ref="J286:J287"/>
    <mergeCell ref="C288:C289"/>
    <mergeCell ref="D288:G289"/>
    <mergeCell ref="H288:H289"/>
    <mergeCell ref="I288:I289"/>
    <mergeCell ref="J288:J289"/>
    <mergeCell ref="C282:C283"/>
    <mergeCell ref="D282:G283"/>
    <mergeCell ref="H282:H283"/>
    <mergeCell ref="I282:I283"/>
    <mergeCell ref="J282:J283"/>
    <mergeCell ref="C284:C285"/>
    <mergeCell ref="D284:G285"/>
    <mergeCell ref="H284:H285"/>
    <mergeCell ref="I284:I285"/>
    <mergeCell ref="J284:J285"/>
    <mergeCell ref="C279:C280"/>
    <mergeCell ref="D279:G280"/>
    <mergeCell ref="H279:H280"/>
    <mergeCell ref="I279:I280"/>
    <mergeCell ref="J279:J280"/>
    <mergeCell ref="D281:G281"/>
    <mergeCell ref="D276:G276"/>
    <mergeCell ref="C277:C278"/>
    <mergeCell ref="D277:G278"/>
    <mergeCell ref="H277:H278"/>
    <mergeCell ref="I277:I278"/>
    <mergeCell ref="J277:J278"/>
    <mergeCell ref="C273:C274"/>
    <mergeCell ref="D273:G274"/>
    <mergeCell ref="H273:H274"/>
    <mergeCell ref="I273:I274"/>
    <mergeCell ref="J273:J274"/>
    <mergeCell ref="D275:G275"/>
    <mergeCell ref="C270:C271"/>
    <mergeCell ref="D270:G271"/>
    <mergeCell ref="H270:H271"/>
    <mergeCell ref="I270:I271"/>
    <mergeCell ref="J270:J271"/>
    <mergeCell ref="D272:G272"/>
    <mergeCell ref="C266:C267"/>
    <mergeCell ref="D266:G267"/>
    <mergeCell ref="H266:H267"/>
    <mergeCell ref="I266:I267"/>
    <mergeCell ref="J266:J267"/>
    <mergeCell ref="C268:C269"/>
    <mergeCell ref="D268:G269"/>
    <mergeCell ref="H268:H269"/>
    <mergeCell ref="I268:I269"/>
    <mergeCell ref="J268:J269"/>
    <mergeCell ref="C262:C263"/>
    <mergeCell ref="D262:G263"/>
    <mergeCell ref="H262:H263"/>
    <mergeCell ref="I262:I263"/>
    <mergeCell ref="J262:J263"/>
    <mergeCell ref="C264:C265"/>
    <mergeCell ref="D264:G265"/>
    <mergeCell ref="H264:H265"/>
    <mergeCell ref="I264:I265"/>
    <mergeCell ref="J264:J265"/>
    <mergeCell ref="C258:C259"/>
    <mergeCell ref="D258:G259"/>
    <mergeCell ref="H258:H259"/>
    <mergeCell ref="I258:I259"/>
    <mergeCell ref="J258:J259"/>
    <mergeCell ref="C260:C261"/>
    <mergeCell ref="D260:G261"/>
    <mergeCell ref="H260:H261"/>
    <mergeCell ref="I260:I261"/>
    <mergeCell ref="J260:J261"/>
    <mergeCell ref="J254:J255"/>
    <mergeCell ref="C256:C257"/>
    <mergeCell ref="D256:G257"/>
    <mergeCell ref="H256:H257"/>
    <mergeCell ref="I256:I257"/>
    <mergeCell ref="J256:J257"/>
    <mergeCell ref="D252:G252"/>
    <mergeCell ref="D253:G253"/>
    <mergeCell ref="C254:C255"/>
    <mergeCell ref="D254:G255"/>
    <mergeCell ref="H254:H255"/>
    <mergeCell ref="I254:I255"/>
    <mergeCell ref="C248:C249"/>
    <mergeCell ref="D248:G249"/>
    <mergeCell ref="H248:H249"/>
    <mergeCell ref="I248:I249"/>
    <mergeCell ref="J248:J249"/>
    <mergeCell ref="C250:C251"/>
    <mergeCell ref="D250:G251"/>
    <mergeCell ref="H250:H251"/>
    <mergeCell ref="I250:I251"/>
    <mergeCell ref="J250:J251"/>
    <mergeCell ref="C244:C245"/>
    <mergeCell ref="D244:G245"/>
    <mergeCell ref="H244:H245"/>
    <mergeCell ref="I244:I245"/>
    <mergeCell ref="J244:J245"/>
    <mergeCell ref="C246:C247"/>
    <mergeCell ref="D246:G247"/>
    <mergeCell ref="H246:H247"/>
    <mergeCell ref="I246:I247"/>
    <mergeCell ref="J246:J247"/>
    <mergeCell ref="J240:J241"/>
    <mergeCell ref="C242:C243"/>
    <mergeCell ref="D242:G243"/>
    <mergeCell ref="H242:H243"/>
    <mergeCell ref="I242:I243"/>
    <mergeCell ref="J242:J243"/>
    <mergeCell ref="D238:G238"/>
    <mergeCell ref="D239:G239"/>
    <mergeCell ref="C240:C241"/>
    <mergeCell ref="D240:G241"/>
    <mergeCell ref="H240:H241"/>
    <mergeCell ref="I240:I241"/>
    <mergeCell ref="D235:G235"/>
    <mergeCell ref="C236:C237"/>
    <mergeCell ref="D236:G237"/>
    <mergeCell ref="H236:H237"/>
    <mergeCell ref="I236:I237"/>
    <mergeCell ref="J236:J237"/>
    <mergeCell ref="D232:G232"/>
    <mergeCell ref="C233:C234"/>
    <mergeCell ref="D233:G234"/>
    <mergeCell ref="H233:H234"/>
    <mergeCell ref="I233:I234"/>
    <mergeCell ref="J233:J234"/>
    <mergeCell ref="D229:G229"/>
    <mergeCell ref="C230:C231"/>
    <mergeCell ref="D230:G231"/>
    <mergeCell ref="H230:H231"/>
    <mergeCell ref="I230:I231"/>
    <mergeCell ref="J230:J231"/>
    <mergeCell ref="C225:C226"/>
    <mergeCell ref="D225:G226"/>
    <mergeCell ref="H225:H226"/>
    <mergeCell ref="I225:I226"/>
    <mergeCell ref="J225:J226"/>
    <mergeCell ref="C227:C228"/>
    <mergeCell ref="D227:G228"/>
    <mergeCell ref="H227:H228"/>
    <mergeCell ref="I227:I228"/>
    <mergeCell ref="J227:J228"/>
    <mergeCell ref="C221:C222"/>
    <mergeCell ref="D221:G222"/>
    <mergeCell ref="H221:H222"/>
    <mergeCell ref="I221:I222"/>
    <mergeCell ref="J221:J222"/>
    <mergeCell ref="C223:C224"/>
    <mergeCell ref="D223:G224"/>
    <mergeCell ref="H223:H224"/>
    <mergeCell ref="I223:I224"/>
    <mergeCell ref="J223:J224"/>
    <mergeCell ref="C217:C218"/>
    <mergeCell ref="D217:G218"/>
    <mergeCell ref="H217:H218"/>
    <mergeCell ref="I217:I218"/>
    <mergeCell ref="J217:J218"/>
    <mergeCell ref="C219:C220"/>
    <mergeCell ref="D219:G220"/>
    <mergeCell ref="H219:H220"/>
    <mergeCell ref="I219:I220"/>
    <mergeCell ref="J219:J220"/>
    <mergeCell ref="D214:G214"/>
    <mergeCell ref="C215:C216"/>
    <mergeCell ref="D215:G216"/>
    <mergeCell ref="H215:H216"/>
    <mergeCell ref="I215:I216"/>
    <mergeCell ref="J215:J216"/>
    <mergeCell ref="D211:G211"/>
    <mergeCell ref="C212:C213"/>
    <mergeCell ref="D212:G213"/>
    <mergeCell ref="H212:H213"/>
    <mergeCell ref="I212:I213"/>
    <mergeCell ref="J212:J213"/>
    <mergeCell ref="J207:J208"/>
    <mergeCell ref="C209:C210"/>
    <mergeCell ref="D209:G210"/>
    <mergeCell ref="H209:H210"/>
    <mergeCell ref="I209:I210"/>
    <mergeCell ref="J209:J210"/>
    <mergeCell ref="D205:G205"/>
    <mergeCell ref="D206:G206"/>
    <mergeCell ref="C207:C208"/>
    <mergeCell ref="D207:G208"/>
    <mergeCell ref="H207:H208"/>
    <mergeCell ref="I207:I208"/>
    <mergeCell ref="D202:G202"/>
    <mergeCell ref="C203:C204"/>
    <mergeCell ref="D203:G204"/>
    <mergeCell ref="H203:H204"/>
    <mergeCell ref="I203:I204"/>
    <mergeCell ref="J203:J204"/>
    <mergeCell ref="D199:G199"/>
    <mergeCell ref="C200:C201"/>
    <mergeCell ref="D200:G201"/>
    <mergeCell ref="H200:H201"/>
    <mergeCell ref="I200:I201"/>
    <mergeCell ref="J200:J201"/>
    <mergeCell ref="D196:G196"/>
    <mergeCell ref="C197:C198"/>
    <mergeCell ref="D197:G198"/>
    <mergeCell ref="H197:H198"/>
    <mergeCell ref="I197:I198"/>
    <mergeCell ref="J197:J198"/>
    <mergeCell ref="C192:C193"/>
    <mergeCell ref="D192:G193"/>
    <mergeCell ref="H192:H193"/>
    <mergeCell ref="I192:I193"/>
    <mergeCell ref="J192:J193"/>
    <mergeCell ref="C194:C195"/>
    <mergeCell ref="D194:G195"/>
    <mergeCell ref="H194:H195"/>
    <mergeCell ref="I194:I195"/>
    <mergeCell ref="J194:J195"/>
    <mergeCell ref="C188:C189"/>
    <mergeCell ref="D188:G189"/>
    <mergeCell ref="H188:H189"/>
    <mergeCell ref="I188:I189"/>
    <mergeCell ref="J188:J189"/>
    <mergeCell ref="C190:C191"/>
    <mergeCell ref="D190:G191"/>
    <mergeCell ref="H190:H191"/>
    <mergeCell ref="I190:I191"/>
    <mergeCell ref="J190:J191"/>
    <mergeCell ref="C184:C185"/>
    <mergeCell ref="D184:G185"/>
    <mergeCell ref="H184:H185"/>
    <mergeCell ref="I184:I185"/>
    <mergeCell ref="J184:J185"/>
    <mergeCell ref="C186:C187"/>
    <mergeCell ref="D186:G187"/>
    <mergeCell ref="H186:H187"/>
    <mergeCell ref="I186:I187"/>
    <mergeCell ref="J186:J187"/>
    <mergeCell ref="D181:G181"/>
    <mergeCell ref="C182:C183"/>
    <mergeCell ref="D182:G183"/>
    <mergeCell ref="H182:H183"/>
    <mergeCell ref="I182:I183"/>
    <mergeCell ref="J182:J183"/>
    <mergeCell ref="D178:G178"/>
    <mergeCell ref="C179:C180"/>
    <mergeCell ref="D179:G180"/>
    <mergeCell ref="H179:H180"/>
    <mergeCell ref="I179:I180"/>
    <mergeCell ref="J179:J180"/>
    <mergeCell ref="J174:J175"/>
    <mergeCell ref="C176:C177"/>
    <mergeCell ref="D176:G177"/>
    <mergeCell ref="H176:H177"/>
    <mergeCell ref="I176:I177"/>
    <mergeCell ref="J176:J177"/>
    <mergeCell ref="D172:G172"/>
    <mergeCell ref="D173:G173"/>
    <mergeCell ref="C174:C175"/>
    <mergeCell ref="D174:G175"/>
    <mergeCell ref="H174:H175"/>
    <mergeCell ref="I174:I175"/>
    <mergeCell ref="D169:G169"/>
    <mergeCell ref="C170:C171"/>
    <mergeCell ref="D170:G171"/>
    <mergeCell ref="H170:H171"/>
    <mergeCell ref="I170:I171"/>
    <mergeCell ref="J170:J171"/>
    <mergeCell ref="D166:G166"/>
    <mergeCell ref="C167:C168"/>
    <mergeCell ref="D167:G168"/>
    <mergeCell ref="H167:H168"/>
    <mergeCell ref="I167:I168"/>
    <mergeCell ref="J167:J168"/>
    <mergeCell ref="C162:C163"/>
    <mergeCell ref="D162:G163"/>
    <mergeCell ref="H162:H163"/>
    <mergeCell ref="I162:I163"/>
    <mergeCell ref="J162:J163"/>
    <mergeCell ref="C164:C165"/>
    <mergeCell ref="D164:G165"/>
    <mergeCell ref="H164:H165"/>
    <mergeCell ref="I164:I165"/>
    <mergeCell ref="J164:J165"/>
    <mergeCell ref="C158:C159"/>
    <mergeCell ref="D158:G159"/>
    <mergeCell ref="H158:H159"/>
    <mergeCell ref="I158:I159"/>
    <mergeCell ref="J158:J159"/>
    <mergeCell ref="C160:C161"/>
    <mergeCell ref="D160:G161"/>
    <mergeCell ref="H160:H161"/>
    <mergeCell ref="I160:I161"/>
    <mergeCell ref="J160:J161"/>
    <mergeCell ref="C154:C155"/>
    <mergeCell ref="D154:G155"/>
    <mergeCell ref="H154:H155"/>
    <mergeCell ref="I154:I155"/>
    <mergeCell ref="J154:J155"/>
    <mergeCell ref="C156:C157"/>
    <mergeCell ref="D156:G157"/>
    <mergeCell ref="H156:H157"/>
    <mergeCell ref="I156:I157"/>
    <mergeCell ref="J156:J157"/>
    <mergeCell ref="D151:G151"/>
    <mergeCell ref="C152:C153"/>
    <mergeCell ref="D152:G153"/>
    <mergeCell ref="H152:H153"/>
    <mergeCell ref="I152:I153"/>
    <mergeCell ref="J152:J153"/>
    <mergeCell ref="D148:G148"/>
    <mergeCell ref="C149:C150"/>
    <mergeCell ref="D149:G150"/>
    <mergeCell ref="H149:H150"/>
    <mergeCell ref="I149:I150"/>
    <mergeCell ref="J149:J150"/>
    <mergeCell ref="J144:J145"/>
    <mergeCell ref="C146:C147"/>
    <mergeCell ref="D146:G147"/>
    <mergeCell ref="H146:H147"/>
    <mergeCell ref="I146:I147"/>
    <mergeCell ref="J146:J147"/>
    <mergeCell ref="D142:G142"/>
    <mergeCell ref="D143:G143"/>
    <mergeCell ref="C144:C145"/>
    <mergeCell ref="D144:G145"/>
    <mergeCell ref="H144:H145"/>
    <mergeCell ref="I144:I145"/>
    <mergeCell ref="C138:C139"/>
    <mergeCell ref="D138:G139"/>
    <mergeCell ref="H138:H139"/>
    <mergeCell ref="I138:I139"/>
    <mergeCell ref="J138:J139"/>
    <mergeCell ref="C140:C141"/>
    <mergeCell ref="D140:G141"/>
    <mergeCell ref="H140:H141"/>
    <mergeCell ref="I140:I141"/>
    <mergeCell ref="J140:J141"/>
    <mergeCell ref="C135:C136"/>
    <mergeCell ref="D135:G136"/>
    <mergeCell ref="H135:H136"/>
    <mergeCell ref="I135:I136"/>
    <mergeCell ref="J135:J136"/>
    <mergeCell ref="D137:G137"/>
    <mergeCell ref="C131:C132"/>
    <mergeCell ref="D131:G132"/>
    <mergeCell ref="H131:H132"/>
    <mergeCell ref="I131:I132"/>
    <mergeCell ref="J131:J132"/>
    <mergeCell ref="C133:C134"/>
    <mergeCell ref="D133:G134"/>
    <mergeCell ref="H133:H134"/>
    <mergeCell ref="I133:I134"/>
    <mergeCell ref="J133:J134"/>
    <mergeCell ref="C127:C128"/>
    <mergeCell ref="D127:G128"/>
    <mergeCell ref="H127:H128"/>
    <mergeCell ref="I127:I128"/>
    <mergeCell ref="J127:J128"/>
    <mergeCell ref="C129:C130"/>
    <mergeCell ref="D129:G130"/>
    <mergeCell ref="H129:H130"/>
    <mergeCell ref="I129:I130"/>
    <mergeCell ref="J129:J130"/>
    <mergeCell ref="C123:C124"/>
    <mergeCell ref="D123:G124"/>
    <mergeCell ref="H123:H124"/>
    <mergeCell ref="I123:I124"/>
    <mergeCell ref="J123:J124"/>
    <mergeCell ref="C125:C126"/>
    <mergeCell ref="D125:G126"/>
    <mergeCell ref="H125:H126"/>
    <mergeCell ref="I125:I126"/>
    <mergeCell ref="J125:J126"/>
    <mergeCell ref="C120:C121"/>
    <mergeCell ref="D120:G121"/>
    <mergeCell ref="H120:H121"/>
    <mergeCell ref="I120:I121"/>
    <mergeCell ref="J120:J121"/>
    <mergeCell ref="D122:G122"/>
    <mergeCell ref="C116:C117"/>
    <mergeCell ref="D116:G117"/>
    <mergeCell ref="H116:H117"/>
    <mergeCell ref="I116:I117"/>
    <mergeCell ref="J116:J117"/>
    <mergeCell ref="C118:C119"/>
    <mergeCell ref="D118:G119"/>
    <mergeCell ref="H118:H119"/>
    <mergeCell ref="I118:I119"/>
    <mergeCell ref="J118:J119"/>
    <mergeCell ref="D113:G113"/>
    <mergeCell ref="C114:C115"/>
    <mergeCell ref="D114:G115"/>
    <mergeCell ref="H114:H115"/>
    <mergeCell ref="I114:I115"/>
    <mergeCell ref="J114:J115"/>
    <mergeCell ref="C109:C110"/>
    <mergeCell ref="D109:G110"/>
    <mergeCell ref="H109:H110"/>
    <mergeCell ref="I109:I110"/>
    <mergeCell ref="J109:J110"/>
    <mergeCell ref="C111:C112"/>
    <mergeCell ref="D111:G112"/>
    <mergeCell ref="H111:H112"/>
    <mergeCell ref="I111:I112"/>
    <mergeCell ref="J111:J112"/>
    <mergeCell ref="C105:C106"/>
    <mergeCell ref="D105:G106"/>
    <mergeCell ref="H105:H106"/>
    <mergeCell ref="I105:I106"/>
    <mergeCell ref="J105:J106"/>
    <mergeCell ref="C107:C108"/>
    <mergeCell ref="D107:G108"/>
    <mergeCell ref="H107:H108"/>
    <mergeCell ref="I107:I108"/>
    <mergeCell ref="J107:J108"/>
    <mergeCell ref="C101:C102"/>
    <mergeCell ref="D101:G102"/>
    <mergeCell ref="H101:H102"/>
    <mergeCell ref="I101:I102"/>
    <mergeCell ref="J101:J102"/>
    <mergeCell ref="C103:C104"/>
    <mergeCell ref="D103:G104"/>
    <mergeCell ref="H103:H104"/>
    <mergeCell ref="I103:I104"/>
    <mergeCell ref="J103:J104"/>
    <mergeCell ref="C98:C99"/>
    <mergeCell ref="D98:G99"/>
    <mergeCell ref="H98:H99"/>
    <mergeCell ref="I98:I99"/>
    <mergeCell ref="J98:J99"/>
    <mergeCell ref="D100:G100"/>
    <mergeCell ref="C94:C95"/>
    <mergeCell ref="D94:G95"/>
    <mergeCell ref="H94:H95"/>
    <mergeCell ref="I94:I95"/>
    <mergeCell ref="J94:J95"/>
    <mergeCell ref="C96:C97"/>
    <mergeCell ref="D96:G97"/>
    <mergeCell ref="H96:H97"/>
    <mergeCell ref="I96:I97"/>
    <mergeCell ref="J96:J97"/>
    <mergeCell ref="C90:C91"/>
    <mergeCell ref="D90:G91"/>
    <mergeCell ref="H90:H91"/>
    <mergeCell ref="I90:I91"/>
    <mergeCell ref="J90:J91"/>
    <mergeCell ref="C92:C93"/>
    <mergeCell ref="D92:G93"/>
    <mergeCell ref="H92:H93"/>
    <mergeCell ref="I92:I93"/>
    <mergeCell ref="J92:J93"/>
    <mergeCell ref="C86:C87"/>
    <mergeCell ref="D86:G87"/>
    <mergeCell ref="H86:H87"/>
    <mergeCell ref="I86:I87"/>
    <mergeCell ref="J86:J87"/>
    <mergeCell ref="C88:C89"/>
    <mergeCell ref="D88:G89"/>
    <mergeCell ref="H88:H89"/>
    <mergeCell ref="I88:I89"/>
    <mergeCell ref="J88:J89"/>
    <mergeCell ref="C83:C84"/>
    <mergeCell ref="D83:G84"/>
    <mergeCell ref="H83:H84"/>
    <mergeCell ref="I83:I84"/>
    <mergeCell ref="J83:J84"/>
    <mergeCell ref="D85:G85"/>
    <mergeCell ref="C79:C80"/>
    <mergeCell ref="D79:G80"/>
    <mergeCell ref="H79:H80"/>
    <mergeCell ref="I79:I80"/>
    <mergeCell ref="J79:J80"/>
    <mergeCell ref="C81:C82"/>
    <mergeCell ref="D81:G82"/>
    <mergeCell ref="H81:H82"/>
    <mergeCell ref="I81:I82"/>
    <mergeCell ref="J81:J82"/>
    <mergeCell ref="C76:C77"/>
    <mergeCell ref="D76:G77"/>
    <mergeCell ref="H76:H77"/>
    <mergeCell ref="I76:I77"/>
    <mergeCell ref="J76:J77"/>
    <mergeCell ref="D78:G78"/>
    <mergeCell ref="C72:C73"/>
    <mergeCell ref="D72:G73"/>
    <mergeCell ref="H72:H73"/>
    <mergeCell ref="I72:I73"/>
    <mergeCell ref="J72:J73"/>
    <mergeCell ref="C74:C75"/>
    <mergeCell ref="D74:G75"/>
    <mergeCell ref="H74:H75"/>
    <mergeCell ref="I74:I75"/>
    <mergeCell ref="J74:J75"/>
    <mergeCell ref="C68:C69"/>
    <mergeCell ref="D68:G69"/>
    <mergeCell ref="H68:H69"/>
    <mergeCell ref="I68:I69"/>
    <mergeCell ref="J68:J69"/>
    <mergeCell ref="C70:C71"/>
    <mergeCell ref="D70:G71"/>
    <mergeCell ref="H70:H71"/>
    <mergeCell ref="I70:I71"/>
    <mergeCell ref="J70:J71"/>
    <mergeCell ref="C64:C65"/>
    <mergeCell ref="D64:G65"/>
    <mergeCell ref="H64:H65"/>
    <mergeCell ref="I64:I65"/>
    <mergeCell ref="J64:J65"/>
    <mergeCell ref="C66:C67"/>
    <mergeCell ref="D66:G67"/>
    <mergeCell ref="H66:H67"/>
    <mergeCell ref="I66:I67"/>
    <mergeCell ref="J66:J67"/>
    <mergeCell ref="C60:C61"/>
    <mergeCell ref="D60:G61"/>
    <mergeCell ref="H60:H61"/>
    <mergeCell ref="I60:I61"/>
    <mergeCell ref="J60:J61"/>
    <mergeCell ref="C62:C63"/>
    <mergeCell ref="D62:G63"/>
    <mergeCell ref="H62:H63"/>
    <mergeCell ref="I62:I63"/>
    <mergeCell ref="J62:J63"/>
    <mergeCell ref="C56:C57"/>
    <mergeCell ref="D56:G57"/>
    <mergeCell ref="H56:H57"/>
    <mergeCell ref="I56:I57"/>
    <mergeCell ref="J56:J57"/>
    <mergeCell ref="C58:C59"/>
    <mergeCell ref="D58:G59"/>
    <mergeCell ref="H58:H59"/>
    <mergeCell ref="I58:I59"/>
    <mergeCell ref="J58:J59"/>
    <mergeCell ref="D53:G53"/>
    <mergeCell ref="C54:C55"/>
    <mergeCell ref="D54:G55"/>
    <mergeCell ref="H54:H55"/>
    <mergeCell ref="I54:I55"/>
    <mergeCell ref="J54:J55"/>
    <mergeCell ref="C49:C50"/>
    <mergeCell ref="D49:G50"/>
    <mergeCell ref="H49:H50"/>
    <mergeCell ref="I49:I50"/>
    <mergeCell ref="J49:J50"/>
    <mergeCell ref="C51:C52"/>
    <mergeCell ref="D51:G52"/>
    <mergeCell ref="H51:H52"/>
    <mergeCell ref="I51:I52"/>
    <mergeCell ref="J51:J52"/>
    <mergeCell ref="C45:C46"/>
    <mergeCell ref="D45:G46"/>
    <mergeCell ref="H45:H46"/>
    <mergeCell ref="I45:I46"/>
    <mergeCell ref="J45:J46"/>
    <mergeCell ref="C47:C48"/>
    <mergeCell ref="D47:G48"/>
    <mergeCell ref="H47:H48"/>
    <mergeCell ref="I47:I48"/>
    <mergeCell ref="J47:J48"/>
    <mergeCell ref="C41:C42"/>
    <mergeCell ref="D41:G42"/>
    <mergeCell ref="H41:H42"/>
    <mergeCell ref="I41:I42"/>
    <mergeCell ref="J41:J42"/>
    <mergeCell ref="C43:C44"/>
    <mergeCell ref="D43:G44"/>
    <mergeCell ref="H43:H44"/>
    <mergeCell ref="I43:I44"/>
    <mergeCell ref="J43:J44"/>
    <mergeCell ref="C39:C40"/>
    <mergeCell ref="D39:G40"/>
    <mergeCell ref="H39:H40"/>
    <mergeCell ref="I39:I40"/>
    <mergeCell ref="J39:J40"/>
    <mergeCell ref="C34:C35"/>
    <mergeCell ref="D34:G35"/>
    <mergeCell ref="H34:H35"/>
    <mergeCell ref="I34:I35"/>
    <mergeCell ref="J34:J35"/>
    <mergeCell ref="D36:G36"/>
    <mergeCell ref="C30:C31"/>
    <mergeCell ref="D30:G31"/>
    <mergeCell ref="H30:H31"/>
    <mergeCell ref="I30:I31"/>
    <mergeCell ref="J30:J31"/>
    <mergeCell ref="C32:C33"/>
    <mergeCell ref="D32:G33"/>
    <mergeCell ref="H32:H33"/>
    <mergeCell ref="I32:I33"/>
    <mergeCell ref="J32:J33"/>
    <mergeCell ref="C28:C29"/>
    <mergeCell ref="D28:G29"/>
    <mergeCell ref="H28:H29"/>
    <mergeCell ref="I28:I29"/>
    <mergeCell ref="J28:J29"/>
    <mergeCell ref="C22:C23"/>
    <mergeCell ref="D22:G23"/>
    <mergeCell ref="H22:H23"/>
    <mergeCell ref="I22:I23"/>
    <mergeCell ref="J22:J23"/>
    <mergeCell ref="C24:C25"/>
    <mergeCell ref="D24:G25"/>
    <mergeCell ref="H24:H25"/>
    <mergeCell ref="I24:I25"/>
    <mergeCell ref="J24:J25"/>
    <mergeCell ref="C37:C38"/>
    <mergeCell ref="D37:G38"/>
    <mergeCell ref="H37:H38"/>
    <mergeCell ref="I37:I38"/>
    <mergeCell ref="J37:J38"/>
    <mergeCell ref="C20:C21"/>
    <mergeCell ref="D20:G21"/>
    <mergeCell ref="H20:H21"/>
    <mergeCell ref="I20:I21"/>
    <mergeCell ref="J20:J21"/>
    <mergeCell ref="D15:G15"/>
    <mergeCell ref="C16:C17"/>
    <mergeCell ref="D16:G17"/>
    <mergeCell ref="H16:H17"/>
    <mergeCell ref="I16:I17"/>
    <mergeCell ref="J16:J17"/>
    <mergeCell ref="P9:Q10"/>
    <mergeCell ref="M9:O10"/>
    <mergeCell ref="C26:C27"/>
    <mergeCell ref="D26:G27"/>
    <mergeCell ref="H26:H27"/>
    <mergeCell ref="I26:I27"/>
    <mergeCell ref="J26:J27"/>
    <mergeCell ref="R10:R11"/>
    <mergeCell ref="R9:BO9"/>
    <mergeCell ref="S10:BO10"/>
    <mergeCell ref="D14:G14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  <mergeCell ref="C18:C19"/>
    <mergeCell ref="D18:G19"/>
    <mergeCell ref="H18:H19"/>
    <mergeCell ref="I18:I19"/>
    <mergeCell ref="J18:J19"/>
  </mergeCells>
  <pageMargins left="0.19700000000000001" right="0.19700000000000001" top="0.59" bottom="0.39400000000000002" header="0" footer="0"/>
  <pageSetup paperSize="9" fitToHeight="0" orientation="landscape" r:id="rId1"/>
  <headerFooter>
    <oddFooter>&amp;CСтр.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550"/>
  <sheetViews>
    <sheetView topLeftCell="C1" zoomScale="120" zoomScaleNormal="120" workbookViewId="0">
      <pane ySplit="13" topLeftCell="A14" activePane="bottomLeft" state="frozen"/>
      <selection activeCell="C1" sqref="C1"/>
      <selection pane="bottomLeft" activeCell="A14" sqref="A14"/>
    </sheetView>
  </sheetViews>
  <sheetFormatPr defaultColWidth="10.83203125" defaultRowHeight="11.25" x14ac:dyDescent="0.2"/>
  <cols>
    <col min="1" max="2" width="0" style="1" hidden="1" customWidth="1"/>
    <col min="3" max="3" width="12.83203125" style="1" customWidth="1"/>
    <col min="4" max="7" width="10.83203125" style="1"/>
    <col min="8" max="8" width="5.83203125" style="1" customWidth="1"/>
    <col min="9" max="9" width="10.83203125" style="1"/>
    <col min="10" max="10" width="12.83203125" style="1" customWidth="1"/>
    <col min="11" max="12" width="0" style="1" hidden="1" customWidth="1"/>
    <col min="13" max="14" width="12.83203125" style="1" customWidth="1"/>
    <col min="15" max="15" width="13.33203125" style="1" bestFit="1" customWidth="1"/>
    <col min="16" max="16" width="0" style="1" hidden="1" customWidth="1"/>
    <col min="17" max="18" width="13.33203125" style="1" bestFit="1" customWidth="1"/>
    <col min="19" max="49" width="12.83203125" style="1" customWidth="1"/>
    <col min="50" max="50" width="7.83203125" style="1" customWidth="1"/>
    <col min="51" max="67" width="12.83203125" style="1" customWidth="1"/>
    <col min="68" max="16384" width="10.83203125" style="1"/>
  </cols>
  <sheetData>
    <row r="1" spans="1:68" x14ac:dyDescent="0.2">
      <c r="N1" s="1" t="s">
        <v>0</v>
      </c>
    </row>
    <row r="2" spans="1:68" x14ac:dyDescent="0.2">
      <c r="N2" s="1" t="s">
        <v>1</v>
      </c>
    </row>
    <row r="3" spans="1:68" x14ac:dyDescent="0.2">
      <c r="N3" s="1" t="s">
        <v>2</v>
      </c>
    </row>
    <row r="4" spans="1:68" ht="5.0999999999999996" customHeight="1" x14ac:dyDescent="0.2"/>
    <row r="5" spans="1:68" s="7" customFormat="1" ht="14.25" x14ac:dyDescent="0.2">
      <c r="F5" s="7" t="s">
        <v>765</v>
      </c>
    </row>
    <row r="6" spans="1:68" x14ac:dyDescent="0.2">
      <c r="C6" s="8" t="s">
        <v>4</v>
      </c>
      <c r="D6" s="549" t="s">
        <v>5</v>
      </c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  <c r="AK6" s="549"/>
      <c r="AL6" s="549"/>
      <c r="AM6" s="549"/>
      <c r="AN6" s="549"/>
      <c r="AO6" s="549"/>
      <c r="AP6" s="549"/>
      <c r="AQ6" s="549"/>
      <c r="AR6" s="549"/>
      <c r="AS6" s="549"/>
      <c r="AT6" s="549"/>
      <c r="AU6" s="549"/>
      <c r="AV6" s="549"/>
      <c r="AW6" s="549"/>
      <c r="AX6" s="549"/>
      <c r="AY6" s="549"/>
      <c r="AZ6" s="549"/>
      <c r="BA6" s="549"/>
      <c r="BB6" s="549"/>
      <c r="BC6" s="549"/>
      <c r="BD6" s="549"/>
      <c r="BE6" s="549"/>
      <c r="BF6" s="549"/>
      <c r="BG6" s="549"/>
      <c r="BH6" s="549"/>
      <c r="BI6" s="549"/>
      <c r="BJ6" s="549"/>
      <c r="BK6" s="549"/>
      <c r="BL6" s="549"/>
      <c r="BM6" s="549"/>
      <c r="BN6" s="549"/>
      <c r="BO6" s="549"/>
    </row>
    <row r="7" spans="1:68" ht="8.1" customHeight="1" x14ac:dyDescent="0.2">
      <c r="E7" s="465" t="s">
        <v>6</v>
      </c>
      <c r="F7" s="465"/>
      <c r="G7" s="465"/>
      <c r="H7" s="465"/>
      <c r="I7" s="465"/>
      <c r="J7" s="465"/>
      <c r="K7" s="465"/>
      <c r="L7" s="465"/>
      <c r="M7" s="465"/>
      <c r="N7" s="465"/>
    </row>
    <row r="8" spans="1:68" ht="5.0999999999999996" customHeight="1" x14ac:dyDescent="0.2"/>
    <row r="9" spans="1:68" x14ac:dyDescent="0.2">
      <c r="A9" s="534" t="s">
        <v>59</v>
      </c>
      <c r="B9" s="534" t="s">
        <v>12</v>
      </c>
      <c r="C9" s="534" t="s">
        <v>13</v>
      </c>
      <c r="D9" s="534" t="s">
        <v>14</v>
      </c>
      <c r="E9" s="534"/>
      <c r="F9" s="534"/>
      <c r="G9" s="534"/>
      <c r="H9" s="534" t="s">
        <v>766</v>
      </c>
      <c r="I9" s="534" t="s">
        <v>15</v>
      </c>
      <c r="J9" s="534" t="s">
        <v>16</v>
      </c>
      <c r="K9" s="534" t="s">
        <v>767</v>
      </c>
      <c r="L9" s="534"/>
      <c r="M9" s="534" t="s">
        <v>770</v>
      </c>
      <c r="N9" s="534"/>
      <c r="O9" s="534"/>
      <c r="P9" s="645" t="s">
        <v>772</v>
      </c>
      <c r="Q9" s="534"/>
      <c r="R9" s="534" t="s">
        <v>773</v>
      </c>
      <c r="S9" s="534"/>
      <c r="T9" s="53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</row>
    <row r="10" spans="1:68" x14ac:dyDescent="0.2">
      <c r="A10" s="534"/>
      <c r="B10" s="534"/>
      <c r="C10" s="534"/>
      <c r="D10" s="534"/>
      <c r="E10" s="534"/>
      <c r="F10" s="534"/>
      <c r="G10" s="534"/>
      <c r="H10" s="534"/>
      <c r="I10" s="534"/>
      <c r="J10" s="534"/>
      <c r="K10" s="534"/>
      <c r="L10" s="534"/>
      <c r="M10" s="534"/>
      <c r="N10" s="534"/>
      <c r="O10" s="534"/>
      <c r="P10" s="534"/>
      <c r="Q10" s="534"/>
      <c r="R10" s="534" t="s">
        <v>774</v>
      </c>
      <c r="S10" s="534" t="s">
        <v>775</v>
      </c>
      <c r="T10" s="534"/>
      <c r="U10" s="534"/>
      <c r="V10" s="534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534"/>
      <c r="AQ10" s="534"/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</row>
    <row r="11" spans="1:68" ht="19.5" x14ac:dyDescent="0.2">
      <c r="A11" s="534"/>
      <c r="B11" s="534"/>
      <c r="C11" s="534"/>
      <c r="D11" s="534"/>
      <c r="E11" s="534"/>
      <c r="F11" s="534"/>
      <c r="G11" s="534"/>
      <c r="H11" s="534"/>
      <c r="I11" s="534"/>
      <c r="J11" s="534"/>
      <c r="K11" s="51" t="s">
        <v>768</v>
      </c>
      <c r="L11" s="51" t="s">
        <v>769</v>
      </c>
      <c r="M11" s="51" t="s">
        <v>45</v>
      </c>
      <c r="N11" s="51" t="s">
        <v>46</v>
      </c>
      <c r="O11" s="52" t="s">
        <v>771</v>
      </c>
      <c r="P11" s="52" t="s">
        <v>768</v>
      </c>
      <c r="Q11" s="51" t="s">
        <v>769</v>
      </c>
      <c r="R11" s="534"/>
      <c r="S11" s="51" t="s">
        <v>10</v>
      </c>
      <c r="T11" s="51" t="s">
        <v>776</v>
      </c>
      <c r="U11" s="51" t="s">
        <v>777</v>
      </c>
      <c r="V11" s="51" t="s">
        <v>778</v>
      </c>
      <c r="W11" s="51" t="s">
        <v>779</v>
      </c>
      <c r="X11" s="51" t="s">
        <v>780</v>
      </c>
      <c r="Y11" s="51" t="s">
        <v>781</v>
      </c>
      <c r="Z11" s="51" t="s">
        <v>782</v>
      </c>
      <c r="AA11" s="51" t="s">
        <v>783</v>
      </c>
      <c r="AB11" s="51" t="s">
        <v>784</v>
      </c>
      <c r="AC11" s="51" t="s">
        <v>785</v>
      </c>
      <c r="AD11" s="51" t="s">
        <v>786</v>
      </c>
      <c r="AE11" s="51" t="s">
        <v>787</v>
      </c>
      <c r="AF11" s="51" t="s">
        <v>788</v>
      </c>
      <c r="AG11" s="51" t="s">
        <v>789</v>
      </c>
      <c r="AH11" s="51" t="s">
        <v>790</v>
      </c>
      <c r="AI11" s="51" t="s">
        <v>791</v>
      </c>
      <c r="AJ11" s="51" t="s">
        <v>792</v>
      </c>
      <c r="AK11" s="51" t="s">
        <v>793</v>
      </c>
      <c r="AL11" s="51" t="s">
        <v>794</v>
      </c>
      <c r="AM11" s="51" t="s">
        <v>795</v>
      </c>
      <c r="AN11" s="51" t="s">
        <v>796</v>
      </c>
      <c r="AO11" s="51" t="s">
        <v>797</v>
      </c>
      <c r="AP11" s="51" t="s">
        <v>798</v>
      </c>
      <c r="AQ11" s="51" t="s">
        <v>799</v>
      </c>
      <c r="AR11" s="51" t="s">
        <v>800</v>
      </c>
      <c r="AS11" s="51" t="s">
        <v>801</v>
      </c>
      <c r="AT11" s="51" t="s">
        <v>802</v>
      </c>
      <c r="AU11" s="51" t="s">
        <v>803</v>
      </c>
      <c r="AV11" s="51" t="s">
        <v>804</v>
      </c>
      <c r="AW11" s="51" t="s">
        <v>805</v>
      </c>
      <c r="AX11" s="51" t="s">
        <v>806</v>
      </c>
      <c r="AY11" s="51" t="s">
        <v>807</v>
      </c>
      <c r="AZ11" s="51" t="s">
        <v>808</v>
      </c>
      <c r="BA11" s="51" t="s">
        <v>809</v>
      </c>
      <c r="BB11" s="51" t="s">
        <v>810</v>
      </c>
      <c r="BC11" s="51" t="s">
        <v>811</v>
      </c>
      <c r="BD11" s="51" t="s">
        <v>812</v>
      </c>
      <c r="BE11" s="51" t="s">
        <v>813</v>
      </c>
      <c r="BF11" s="51" t="s">
        <v>814</v>
      </c>
      <c r="BG11" s="51" t="s">
        <v>815</v>
      </c>
      <c r="BH11" s="51" t="s">
        <v>816</v>
      </c>
      <c r="BI11" s="51" t="s">
        <v>817</v>
      </c>
      <c r="BJ11" s="51" t="s">
        <v>818</v>
      </c>
      <c r="BK11" s="51" t="s">
        <v>819</v>
      </c>
      <c r="BL11" s="51" t="s">
        <v>820</v>
      </c>
      <c r="BM11" s="51" t="s">
        <v>821</v>
      </c>
      <c r="BN11" s="51" t="s">
        <v>822</v>
      </c>
      <c r="BO11" s="51" t="s">
        <v>823</v>
      </c>
    </row>
    <row r="12" spans="1:68" ht="12.75" x14ac:dyDescent="0.2">
      <c r="G12" s="1" t="s">
        <v>824</v>
      </c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>
        <v>0.5</v>
      </c>
      <c r="W12" s="79">
        <v>1</v>
      </c>
      <c r="X12" s="79">
        <v>1</v>
      </c>
      <c r="Y12" s="79">
        <v>1</v>
      </c>
      <c r="Z12" s="79">
        <v>0.8</v>
      </c>
      <c r="AA12" s="79"/>
      <c r="AB12" s="79"/>
      <c r="AC12" s="79"/>
      <c r="AD12" s="79"/>
      <c r="AE12" s="79"/>
      <c r="AF12" s="79"/>
      <c r="AG12" s="79"/>
      <c r="AH12" s="79">
        <v>0.5</v>
      </c>
      <c r="AI12" s="79">
        <v>1</v>
      </c>
      <c r="AJ12" s="79">
        <v>1</v>
      </c>
      <c r="AK12" s="79">
        <v>1</v>
      </c>
      <c r="AL12" s="79">
        <v>0.8</v>
      </c>
      <c r="AM12" s="79"/>
      <c r="AN12" s="79"/>
      <c r="AO12" s="79"/>
      <c r="AP12" s="79"/>
      <c r="AQ12" s="79"/>
      <c r="AR12" s="79"/>
      <c r="AS12" s="79"/>
      <c r="AT12" s="79">
        <v>0.5</v>
      </c>
      <c r="AU12" s="79">
        <v>1</v>
      </c>
      <c r="AV12" s="79">
        <v>1</v>
      </c>
      <c r="AW12" s="79">
        <v>1</v>
      </c>
      <c r="AX12" s="79">
        <v>0.8</v>
      </c>
      <c r="AY12" s="79"/>
      <c r="AZ12" s="79"/>
      <c r="BA12" s="79"/>
      <c r="BB12" s="79"/>
      <c r="BC12" s="79"/>
      <c r="BD12" s="79"/>
      <c r="BE12" s="79"/>
      <c r="BF12" s="79">
        <v>0.5</v>
      </c>
      <c r="BG12" s="79">
        <v>1</v>
      </c>
      <c r="BH12" s="79">
        <v>1</v>
      </c>
      <c r="BI12" s="79">
        <v>1</v>
      </c>
      <c r="BJ12" s="79">
        <v>0.8</v>
      </c>
      <c r="BK12" s="79"/>
      <c r="BL12" s="79"/>
      <c r="BM12" s="79"/>
      <c r="BN12" s="79"/>
      <c r="BO12" s="79"/>
    </row>
    <row r="13" spans="1:68" ht="12.75" x14ac:dyDescent="0.2">
      <c r="A13" s="42"/>
      <c r="B13" s="42"/>
      <c r="C13" s="42"/>
      <c r="D13" s="42"/>
      <c r="E13" s="42"/>
      <c r="F13" s="42"/>
      <c r="G13" s="42" t="s">
        <v>825</v>
      </c>
      <c r="H13" s="80"/>
      <c r="I13" s="80"/>
      <c r="J13" s="80"/>
      <c r="K13" s="80"/>
      <c r="L13" s="80"/>
      <c r="M13" s="80">
        <v>1.03320565</v>
      </c>
      <c r="N13" s="80">
        <v>1.0332056499932174</v>
      </c>
      <c r="O13" s="80"/>
      <c r="P13" s="80"/>
      <c r="Q13" s="80"/>
      <c r="R13" s="80"/>
      <c r="S13" s="80">
        <v>1.0082</v>
      </c>
      <c r="T13" s="80">
        <v>1.0164672400000001</v>
      </c>
      <c r="U13" s="80">
        <v>1.0248022699999999</v>
      </c>
      <c r="V13" s="80">
        <v>1.03320565</v>
      </c>
      <c r="W13" s="80">
        <v>1.04167794</v>
      </c>
      <c r="X13" s="80">
        <v>1.04928219</v>
      </c>
      <c r="Y13" s="80">
        <v>1.0569419499999999</v>
      </c>
      <c r="Z13" s="80">
        <v>1.06465762</v>
      </c>
      <c r="AA13" s="80">
        <v>1.0724296200000001</v>
      </c>
      <c r="AB13" s="80">
        <v>1.08025836</v>
      </c>
      <c r="AC13" s="80">
        <v>1.0881442400000001</v>
      </c>
      <c r="AD13" s="80">
        <v>1.0960877</v>
      </c>
      <c r="AE13" s="80">
        <v>1.1040891399999999</v>
      </c>
      <c r="AF13" s="80">
        <v>1.1121489899999999</v>
      </c>
      <c r="AG13" s="80">
        <v>1.12026768</v>
      </c>
      <c r="AH13" s="80">
        <v>1.1284456300000001</v>
      </c>
      <c r="AI13" s="80">
        <v>1.13668328</v>
      </c>
      <c r="AJ13" s="80">
        <v>1.1440717199999999</v>
      </c>
      <c r="AK13" s="80">
        <v>1.1515081899999999</v>
      </c>
      <c r="AL13" s="80">
        <v>1.15899299</v>
      </c>
      <c r="AM13" s="80">
        <v>1.1665264500000001</v>
      </c>
      <c r="AN13" s="80">
        <v>1.17410887</v>
      </c>
      <c r="AO13" s="80">
        <v>1.18174058</v>
      </c>
      <c r="AP13" s="80">
        <v>1.18942189</v>
      </c>
      <c r="AQ13" s="80">
        <v>1.19715313</v>
      </c>
      <c r="AR13" s="80">
        <v>1.2049346299999999</v>
      </c>
      <c r="AS13" s="80">
        <v>1.2127667</v>
      </c>
      <c r="AT13" s="80">
        <v>1.2206496899999999</v>
      </c>
      <c r="AU13" s="80">
        <v>1.22858391</v>
      </c>
      <c r="AV13" s="80">
        <v>1.2365697099999999</v>
      </c>
      <c r="AW13" s="80">
        <v>1.24460741</v>
      </c>
      <c r="AX13" s="80">
        <v>1.25269736</v>
      </c>
      <c r="AY13" s="80">
        <v>1.26083989</v>
      </c>
      <c r="AZ13" s="80">
        <v>1.26903535</v>
      </c>
      <c r="BA13" s="80">
        <v>1.27728408</v>
      </c>
      <c r="BB13" s="80">
        <v>1.2855864299999999</v>
      </c>
      <c r="BC13" s="80">
        <v>1.2939427400000001</v>
      </c>
      <c r="BD13" s="80">
        <v>1.3023533700000001</v>
      </c>
      <c r="BE13" s="80">
        <v>1.31081866</v>
      </c>
      <c r="BF13" s="80">
        <v>1.3193389799999999</v>
      </c>
      <c r="BG13" s="80">
        <v>1.3279146900000001</v>
      </c>
      <c r="BH13" s="80">
        <v>1.3365461300000001</v>
      </c>
      <c r="BI13" s="80">
        <v>1.34523368</v>
      </c>
      <c r="BJ13" s="80">
        <v>1.3539777</v>
      </c>
      <c r="BK13" s="80">
        <v>1.36277856</v>
      </c>
      <c r="BL13" s="80">
        <v>1.3716366200000001</v>
      </c>
      <c r="BM13" s="80">
        <v>1.38055225</v>
      </c>
      <c r="BN13" s="80">
        <v>1.3895258399999999</v>
      </c>
      <c r="BO13" s="80">
        <v>1.3985577600000001</v>
      </c>
    </row>
    <row r="14" spans="1:68" s="5" customFormat="1" ht="11.25" customHeight="1" x14ac:dyDescent="0.2">
      <c r="A14" s="81"/>
      <c r="B14" s="81"/>
      <c r="C14" s="653" t="s">
        <v>1090</v>
      </c>
      <c r="D14" s="653"/>
      <c r="E14" s="653"/>
      <c r="F14" s="653"/>
      <c r="G14" s="653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27.95" customHeight="1" x14ac:dyDescent="0.2">
      <c r="A15" s="83"/>
      <c r="B15" s="83"/>
      <c r="C15" s="84" t="s">
        <v>827</v>
      </c>
      <c r="D15" s="535" t="s">
        <v>61</v>
      </c>
      <c r="E15" s="535"/>
      <c r="F15" s="535"/>
      <c r="G15" s="535"/>
      <c r="H15" s="85"/>
      <c r="I15" s="85"/>
      <c r="J15" s="85"/>
      <c r="K15" s="86">
        <v>277589.47000000003</v>
      </c>
      <c r="L15" s="86">
        <v>278478.15000000008</v>
      </c>
      <c r="M15" s="86">
        <v>286806.98999999993</v>
      </c>
      <c r="N15" s="86"/>
      <c r="O15" s="86">
        <v>286806.98999999993</v>
      </c>
      <c r="P15" s="86">
        <v>286806.98999999993</v>
      </c>
      <c r="Q15" s="86">
        <v>287668.65999999997</v>
      </c>
      <c r="R15" s="86">
        <v>330185.64</v>
      </c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>
        <v>241106.2</v>
      </c>
      <c r="AK15" s="86">
        <v>11652.66</v>
      </c>
      <c r="AL15" s="86">
        <v>77426.78</v>
      </c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78"/>
    </row>
    <row r="16" spans="1:68" ht="12.75" x14ac:dyDescent="0.2">
      <c r="A16" s="87"/>
      <c r="B16" s="87"/>
      <c r="C16" s="88" t="s">
        <v>62</v>
      </c>
      <c r="D16" s="539" t="s">
        <v>63</v>
      </c>
      <c r="E16" s="539"/>
      <c r="F16" s="539"/>
      <c r="G16" s="539"/>
      <c r="H16" s="89"/>
      <c r="I16" s="89"/>
      <c r="J16" s="89"/>
      <c r="K16" s="90">
        <v>78096.59</v>
      </c>
      <c r="L16" s="90">
        <v>78477.740000000005</v>
      </c>
      <c r="M16" s="90">
        <v>80689.849999999977</v>
      </c>
      <c r="N16" s="90">
        <v>0</v>
      </c>
      <c r="O16" s="90">
        <v>80689.849999999977</v>
      </c>
      <c r="P16" s="90">
        <v>80689.849999999977</v>
      </c>
      <c r="Q16" s="90">
        <v>81083.66</v>
      </c>
      <c r="R16" s="90">
        <v>92765.510000000009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92765.510000000009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0</v>
      </c>
      <c r="AW16" s="90">
        <v>0</v>
      </c>
      <c r="AX16" s="90">
        <v>0</v>
      </c>
      <c r="AY16" s="90">
        <v>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90"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78">
        <v>0</v>
      </c>
    </row>
    <row r="17" spans="1:67" s="77" customFormat="1" ht="14.1" customHeight="1" x14ac:dyDescent="0.2">
      <c r="A17" s="91"/>
      <c r="B17" s="92">
        <v>1</v>
      </c>
      <c r="C17" s="540" t="s">
        <v>64</v>
      </c>
      <c r="D17" s="541" t="s">
        <v>65</v>
      </c>
      <c r="E17" s="541"/>
      <c r="F17" s="541"/>
      <c r="G17" s="541"/>
      <c r="H17" s="642" t="s">
        <v>828</v>
      </c>
      <c r="I17" s="93"/>
      <c r="J17" s="93"/>
      <c r="K17" s="94">
        <v>15783.59</v>
      </c>
      <c r="L17" s="94">
        <v>15852.85</v>
      </c>
      <c r="M17" s="94">
        <v>16307.69</v>
      </c>
      <c r="N17" s="94">
        <v>0</v>
      </c>
      <c r="O17" s="94">
        <v>16307.69</v>
      </c>
      <c r="P17" s="94">
        <v>16307.69</v>
      </c>
      <c r="Q17" s="94">
        <v>16379.25</v>
      </c>
      <c r="R17" s="94">
        <v>18739.04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>
        <v>18739.04</v>
      </c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3"/>
      <c r="BM17" s="93"/>
      <c r="BN17" s="93"/>
      <c r="BO17" s="93"/>
    </row>
    <row r="18" spans="1:67" ht="14.1" customHeight="1" x14ac:dyDescent="0.2">
      <c r="A18" s="95"/>
      <c r="B18" s="95"/>
      <c r="C18" s="536"/>
      <c r="D18" s="538"/>
      <c r="E18" s="538"/>
      <c r="F18" s="538"/>
      <c r="G18" s="538"/>
      <c r="H18" s="640"/>
      <c r="I18" s="97" t="s">
        <v>66</v>
      </c>
      <c r="J18" s="98">
        <v>46.6</v>
      </c>
      <c r="K18" s="99"/>
      <c r="L18" s="101">
        <v>69.260000000000218</v>
      </c>
      <c r="M18" s="101">
        <v>15783.59</v>
      </c>
      <c r="N18" s="101">
        <v>0</v>
      </c>
      <c r="O18" s="101">
        <v>15783.59</v>
      </c>
      <c r="P18" s="99"/>
      <c r="Q18" s="101">
        <v>71.56</v>
      </c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113">
        <v>46.6</v>
      </c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</row>
    <row r="19" spans="1:67" s="77" customFormat="1" ht="14.1" customHeight="1" x14ac:dyDescent="0.2">
      <c r="A19" s="96"/>
      <c r="B19" s="100">
        <v>2</v>
      </c>
      <c r="C19" s="536" t="s">
        <v>68</v>
      </c>
      <c r="D19" s="538" t="s">
        <v>69</v>
      </c>
      <c r="E19" s="538"/>
      <c r="F19" s="538"/>
      <c r="G19" s="538"/>
      <c r="H19" s="640" t="s">
        <v>829</v>
      </c>
      <c r="I19" s="101"/>
      <c r="J19" s="101"/>
      <c r="K19" s="102">
        <v>2104.65</v>
      </c>
      <c r="L19" s="102">
        <v>2119.63</v>
      </c>
      <c r="M19" s="102">
        <v>2174.54</v>
      </c>
      <c r="N19" s="102">
        <v>0</v>
      </c>
      <c r="O19" s="102">
        <v>2174.54</v>
      </c>
      <c r="P19" s="102">
        <v>2174.54</v>
      </c>
      <c r="Q19" s="102">
        <v>2190.02</v>
      </c>
      <c r="R19" s="102">
        <v>2505.54</v>
      </c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>
        <v>2505.54</v>
      </c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1"/>
      <c r="BM19" s="101"/>
      <c r="BN19" s="101"/>
      <c r="BO19" s="101"/>
    </row>
    <row r="20" spans="1:67" ht="14.1" customHeight="1" x14ac:dyDescent="0.2">
      <c r="A20" s="95"/>
      <c r="B20" s="95"/>
      <c r="C20" s="536"/>
      <c r="D20" s="538"/>
      <c r="E20" s="538"/>
      <c r="F20" s="538"/>
      <c r="G20" s="538"/>
      <c r="H20" s="640"/>
      <c r="I20" s="99" t="s">
        <v>70</v>
      </c>
      <c r="J20" s="98">
        <v>25.582999999999998</v>
      </c>
      <c r="K20" s="99"/>
      <c r="L20" s="101">
        <v>14.980000000000018</v>
      </c>
      <c r="M20" s="101">
        <v>2104.65</v>
      </c>
      <c r="N20" s="101">
        <v>0</v>
      </c>
      <c r="O20" s="101">
        <v>2104.65</v>
      </c>
      <c r="P20" s="99"/>
      <c r="Q20" s="101">
        <v>15.48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113">
        <v>25.582999999999998</v>
      </c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</row>
    <row r="21" spans="1:67" s="77" customFormat="1" ht="14.1" customHeight="1" x14ac:dyDescent="0.2">
      <c r="A21" s="96"/>
      <c r="B21" s="100">
        <v>3</v>
      </c>
      <c r="C21" s="536" t="s">
        <v>72</v>
      </c>
      <c r="D21" s="536" t="s">
        <v>73</v>
      </c>
      <c r="E21" s="536"/>
      <c r="F21" s="536"/>
      <c r="G21" s="536"/>
      <c r="H21" s="640" t="s">
        <v>830</v>
      </c>
      <c r="I21" s="101"/>
      <c r="J21" s="101"/>
      <c r="K21" s="102">
        <v>23244.1</v>
      </c>
      <c r="L21" s="102">
        <v>23288.6</v>
      </c>
      <c r="M21" s="102">
        <v>24015.94</v>
      </c>
      <c r="N21" s="102">
        <v>0</v>
      </c>
      <c r="O21" s="102">
        <v>24015.94</v>
      </c>
      <c r="P21" s="102">
        <v>24015.94</v>
      </c>
      <c r="Q21" s="102">
        <v>24061.919999999998</v>
      </c>
      <c r="R21" s="102">
        <v>27528.560000000001</v>
      </c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>
        <v>27528.560000000001</v>
      </c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1"/>
      <c r="BM21" s="101"/>
      <c r="BN21" s="101"/>
      <c r="BO21" s="101"/>
    </row>
    <row r="22" spans="1:67" ht="14.1" customHeight="1" x14ac:dyDescent="0.2">
      <c r="A22" s="95"/>
      <c r="B22" s="95"/>
      <c r="C22" s="536"/>
      <c r="D22" s="536"/>
      <c r="E22" s="536"/>
      <c r="F22" s="536"/>
      <c r="G22" s="536"/>
      <c r="H22" s="640"/>
      <c r="I22" s="99" t="s">
        <v>74</v>
      </c>
      <c r="J22" s="98">
        <v>95.4</v>
      </c>
      <c r="K22" s="99"/>
      <c r="L22" s="101">
        <v>44.5</v>
      </c>
      <c r="M22" s="101">
        <v>23244.1</v>
      </c>
      <c r="N22" s="101">
        <v>0</v>
      </c>
      <c r="O22" s="101">
        <v>23244.1</v>
      </c>
      <c r="P22" s="99"/>
      <c r="Q22" s="101">
        <v>45.98</v>
      </c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113">
        <v>95.4</v>
      </c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</row>
    <row r="23" spans="1:67" s="77" customFormat="1" ht="14.1" customHeight="1" x14ac:dyDescent="0.2">
      <c r="A23" s="96"/>
      <c r="B23" s="100">
        <v>4</v>
      </c>
      <c r="C23" s="536" t="s">
        <v>76</v>
      </c>
      <c r="D23" s="538" t="s">
        <v>77</v>
      </c>
      <c r="E23" s="538"/>
      <c r="F23" s="538"/>
      <c r="G23" s="538"/>
      <c r="H23" s="640" t="s">
        <v>831</v>
      </c>
      <c r="I23" s="101"/>
      <c r="J23" s="101"/>
      <c r="K23" s="102">
        <v>1252.44</v>
      </c>
      <c r="L23" s="102">
        <v>1255.42</v>
      </c>
      <c r="M23" s="102">
        <v>1294.03</v>
      </c>
      <c r="N23" s="102">
        <v>0</v>
      </c>
      <c r="O23" s="102">
        <v>1294.03</v>
      </c>
      <c r="P23" s="102">
        <v>1294.03</v>
      </c>
      <c r="Q23" s="102">
        <v>1297.1099999999999</v>
      </c>
      <c r="R23" s="102">
        <v>1483.98</v>
      </c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>
        <v>1483.98</v>
      </c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1"/>
      <c r="BM23" s="101"/>
      <c r="BN23" s="101"/>
      <c r="BO23" s="101"/>
    </row>
    <row r="24" spans="1:67" ht="14.1" customHeight="1" x14ac:dyDescent="0.2">
      <c r="A24" s="95"/>
      <c r="B24" s="95"/>
      <c r="C24" s="536"/>
      <c r="D24" s="538"/>
      <c r="E24" s="538"/>
      <c r="F24" s="538"/>
      <c r="G24" s="538"/>
      <c r="H24" s="640"/>
      <c r="I24" s="99" t="s">
        <v>78</v>
      </c>
      <c r="J24" s="98">
        <v>18</v>
      </c>
      <c r="K24" s="99"/>
      <c r="L24" s="101">
        <v>2.9800000000000182</v>
      </c>
      <c r="M24" s="101">
        <v>1252.44</v>
      </c>
      <c r="N24" s="101">
        <v>0</v>
      </c>
      <c r="O24" s="101">
        <v>1252.44</v>
      </c>
      <c r="P24" s="99"/>
      <c r="Q24" s="101">
        <v>3.08</v>
      </c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113">
        <v>18</v>
      </c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</row>
    <row r="25" spans="1:67" s="77" customFormat="1" ht="14.1" customHeight="1" x14ac:dyDescent="0.2">
      <c r="A25" s="96"/>
      <c r="B25" s="100">
        <v>5</v>
      </c>
      <c r="C25" s="536" t="s">
        <v>80</v>
      </c>
      <c r="D25" s="538" t="s">
        <v>81</v>
      </c>
      <c r="E25" s="538"/>
      <c r="F25" s="538"/>
      <c r="G25" s="538"/>
      <c r="H25" s="640" t="s">
        <v>832</v>
      </c>
      <c r="I25" s="101"/>
      <c r="J25" s="101"/>
      <c r="K25" s="102">
        <v>14437.81</v>
      </c>
      <c r="L25" s="102">
        <v>14561.34</v>
      </c>
      <c r="M25" s="102">
        <v>14917.23</v>
      </c>
      <c r="N25" s="102">
        <v>0</v>
      </c>
      <c r="O25" s="102">
        <v>14917.23</v>
      </c>
      <c r="P25" s="102">
        <v>14917.23</v>
      </c>
      <c r="Q25" s="102">
        <v>15044.859999999999</v>
      </c>
      <c r="R25" s="102">
        <v>17212.400000000001</v>
      </c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>
        <v>17212.400000000001</v>
      </c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1"/>
      <c r="BM25" s="101"/>
      <c r="BN25" s="101"/>
      <c r="BO25" s="101"/>
    </row>
    <row r="26" spans="1:67" ht="14.1" customHeight="1" x14ac:dyDescent="0.2">
      <c r="A26" s="95"/>
      <c r="B26" s="95"/>
      <c r="C26" s="536"/>
      <c r="D26" s="538"/>
      <c r="E26" s="538"/>
      <c r="F26" s="538"/>
      <c r="G26" s="538"/>
      <c r="H26" s="640"/>
      <c r="I26" s="99" t="s">
        <v>82</v>
      </c>
      <c r="J26" s="98">
        <v>142.19999999999999</v>
      </c>
      <c r="K26" s="99"/>
      <c r="L26" s="101">
        <v>123.53000000000065</v>
      </c>
      <c r="M26" s="101">
        <v>14437.81</v>
      </c>
      <c r="N26" s="101">
        <v>0</v>
      </c>
      <c r="O26" s="101">
        <v>14437.81</v>
      </c>
      <c r="P26" s="99"/>
      <c r="Q26" s="101">
        <v>127.63</v>
      </c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113">
        <v>142.19999999999999</v>
      </c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</row>
    <row r="27" spans="1:67" s="77" customFormat="1" ht="14.1" customHeight="1" x14ac:dyDescent="0.2">
      <c r="A27" s="96"/>
      <c r="B27" s="100">
        <v>6</v>
      </c>
      <c r="C27" s="538" t="s">
        <v>84</v>
      </c>
      <c r="D27" s="538" t="s">
        <v>85</v>
      </c>
      <c r="E27" s="538"/>
      <c r="F27" s="538"/>
      <c r="G27" s="538"/>
      <c r="H27" s="640" t="s">
        <v>833</v>
      </c>
      <c r="I27" s="101"/>
      <c r="J27" s="101"/>
      <c r="K27" s="102">
        <v>2571.89</v>
      </c>
      <c r="L27" s="102">
        <v>2574.65</v>
      </c>
      <c r="M27" s="102">
        <v>2657.29</v>
      </c>
      <c r="N27" s="102">
        <v>0</v>
      </c>
      <c r="O27" s="102">
        <v>2657.29</v>
      </c>
      <c r="P27" s="102">
        <v>2657.29</v>
      </c>
      <c r="Q27" s="102">
        <v>2660.14</v>
      </c>
      <c r="R27" s="102">
        <v>3043.39</v>
      </c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>
        <v>3043.39</v>
      </c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1"/>
      <c r="BM27" s="101"/>
      <c r="BN27" s="101"/>
      <c r="BO27" s="101"/>
    </row>
    <row r="28" spans="1:67" ht="14.1" customHeight="1" x14ac:dyDescent="0.2">
      <c r="A28" s="95"/>
      <c r="B28" s="95"/>
      <c r="C28" s="538"/>
      <c r="D28" s="538"/>
      <c r="E28" s="538"/>
      <c r="F28" s="538"/>
      <c r="G28" s="538"/>
      <c r="H28" s="640"/>
      <c r="I28" s="99" t="s">
        <v>86</v>
      </c>
      <c r="J28" s="98">
        <v>7.32</v>
      </c>
      <c r="K28" s="99"/>
      <c r="L28" s="101">
        <v>2.7600000000002183</v>
      </c>
      <c r="M28" s="101">
        <v>2571.89</v>
      </c>
      <c r="N28" s="101">
        <v>0</v>
      </c>
      <c r="O28" s="101">
        <v>2571.89</v>
      </c>
      <c r="P28" s="99"/>
      <c r="Q28" s="101">
        <v>2.85</v>
      </c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113">
        <v>7.32</v>
      </c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</row>
    <row r="29" spans="1:67" s="77" customFormat="1" ht="14.1" customHeight="1" x14ac:dyDescent="0.2">
      <c r="A29" s="96"/>
      <c r="B29" s="100">
        <v>7</v>
      </c>
      <c r="C29" s="536" t="s">
        <v>88</v>
      </c>
      <c r="D29" s="538" t="s">
        <v>89</v>
      </c>
      <c r="E29" s="538"/>
      <c r="F29" s="538"/>
      <c r="G29" s="538"/>
      <c r="H29" s="640" t="s">
        <v>834</v>
      </c>
      <c r="I29" s="101"/>
      <c r="J29" s="101"/>
      <c r="K29" s="102">
        <v>9011.34</v>
      </c>
      <c r="L29" s="102">
        <v>9083.39</v>
      </c>
      <c r="M29" s="102">
        <v>9310.57</v>
      </c>
      <c r="N29" s="102">
        <v>0</v>
      </c>
      <c r="O29" s="102">
        <v>9310.57</v>
      </c>
      <c r="P29" s="102">
        <v>9310.57</v>
      </c>
      <c r="Q29" s="102">
        <v>9385.01</v>
      </c>
      <c r="R29" s="102">
        <v>10737.12</v>
      </c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>
        <v>10737.12</v>
      </c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1"/>
      <c r="BM29" s="101"/>
      <c r="BN29" s="101"/>
      <c r="BO29" s="101"/>
    </row>
    <row r="30" spans="1:67" ht="14.1" customHeight="1" x14ac:dyDescent="0.2">
      <c r="A30" s="95"/>
      <c r="B30" s="95"/>
      <c r="C30" s="536"/>
      <c r="D30" s="538"/>
      <c r="E30" s="538"/>
      <c r="F30" s="538"/>
      <c r="G30" s="538"/>
      <c r="H30" s="640"/>
      <c r="I30" s="99" t="s">
        <v>82</v>
      </c>
      <c r="J30" s="98">
        <v>171.83</v>
      </c>
      <c r="K30" s="99"/>
      <c r="L30" s="101">
        <v>72.049999999999272</v>
      </c>
      <c r="M30" s="101">
        <v>9011.34</v>
      </c>
      <c r="N30" s="101">
        <v>0</v>
      </c>
      <c r="O30" s="101">
        <v>9011.34</v>
      </c>
      <c r="P30" s="99"/>
      <c r="Q30" s="101">
        <v>74.44</v>
      </c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113">
        <v>171.83</v>
      </c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</row>
    <row r="31" spans="1:67" s="77" customFormat="1" ht="14.1" customHeight="1" x14ac:dyDescent="0.2">
      <c r="A31" s="96"/>
      <c r="B31" s="100">
        <v>8</v>
      </c>
      <c r="C31" s="536" t="s">
        <v>91</v>
      </c>
      <c r="D31" s="538" t="s">
        <v>92</v>
      </c>
      <c r="E31" s="538"/>
      <c r="F31" s="538"/>
      <c r="G31" s="538"/>
      <c r="H31" s="640" t="s">
        <v>835</v>
      </c>
      <c r="I31" s="101"/>
      <c r="J31" s="101"/>
      <c r="K31" s="102">
        <v>9274.6</v>
      </c>
      <c r="L31" s="102">
        <v>9323.98</v>
      </c>
      <c r="M31" s="102">
        <v>9582.57</v>
      </c>
      <c r="N31" s="102">
        <v>0</v>
      </c>
      <c r="O31" s="102">
        <v>9582.57</v>
      </c>
      <c r="P31" s="102">
        <v>9582.57</v>
      </c>
      <c r="Q31" s="102">
        <v>9633.59</v>
      </c>
      <c r="R31" s="102">
        <v>11021.52</v>
      </c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>
        <v>11021.52</v>
      </c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1"/>
      <c r="BM31" s="101"/>
      <c r="BN31" s="101"/>
      <c r="BO31" s="101"/>
    </row>
    <row r="32" spans="1:67" ht="14.1" customHeight="1" x14ac:dyDescent="0.2">
      <c r="A32" s="95"/>
      <c r="B32" s="95"/>
      <c r="C32" s="536"/>
      <c r="D32" s="538"/>
      <c r="E32" s="538"/>
      <c r="F32" s="538"/>
      <c r="G32" s="538"/>
      <c r="H32" s="640"/>
      <c r="I32" s="99" t="s">
        <v>82</v>
      </c>
      <c r="J32" s="98">
        <v>68.34</v>
      </c>
      <c r="K32" s="99"/>
      <c r="L32" s="101">
        <v>49.3799999999992</v>
      </c>
      <c r="M32" s="101">
        <v>9274.6</v>
      </c>
      <c r="N32" s="101">
        <v>0</v>
      </c>
      <c r="O32" s="101">
        <v>9274.6</v>
      </c>
      <c r="P32" s="99"/>
      <c r="Q32" s="101">
        <v>51.02</v>
      </c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113">
        <v>68.34</v>
      </c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</row>
    <row r="33" spans="1:68" s="77" customFormat="1" ht="14.1" customHeight="1" x14ac:dyDescent="0.2">
      <c r="A33" s="96"/>
      <c r="B33" s="100">
        <v>9</v>
      </c>
      <c r="C33" s="536" t="s">
        <v>94</v>
      </c>
      <c r="D33" s="536" t="s">
        <v>95</v>
      </c>
      <c r="E33" s="536"/>
      <c r="F33" s="536"/>
      <c r="G33" s="536"/>
      <c r="H33" s="640" t="s">
        <v>836</v>
      </c>
      <c r="I33" s="101"/>
      <c r="J33" s="101"/>
      <c r="K33" s="102">
        <v>230.36</v>
      </c>
      <c r="L33" s="102">
        <v>230.92</v>
      </c>
      <c r="M33" s="102">
        <v>238.01</v>
      </c>
      <c r="N33" s="102">
        <v>0</v>
      </c>
      <c r="O33" s="102">
        <v>238.01</v>
      </c>
      <c r="P33" s="102">
        <v>238.01</v>
      </c>
      <c r="Q33" s="102">
        <v>238.59</v>
      </c>
      <c r="R33" s="102">
        <v>272.95999999999998</v>
      </c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>
        <v>272.95999999999998</v>
      </c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1"/>
      <c r="BM33" s="101"/>
      <c r="BN33" s="101"/>
      <c r="BO33" s="101"/>
    </row>
    <row r="34" spans="1:68" ht="14.1" customHeight="1" x14ac:dyDescent="0.2">
      <c r="A34" s="95"/>
      <c r="B34" s="95"/>
      <c r="C34" s="536"/>
      <c r="D34" s="536"/>
      <c r="E34" s="536"/>
      <c r="F34" s="536"/>
      <c r="G34" s="536"/>
      <c r="H34" s="640"/>
      <c r="I34" s="99" t="s">
        <v>74</v>
      </c>
      <c r="J34" s="98">
        <v>2.6</v>
      </c>
      <c r="K34" s="99"/>
      <c r="L34" s="101">
        <v>0.55999999999997385</v>
      </c>
      <c r="M34" s="101">
        <v>230.36</v>
      </c>
      <c r="N34" s="101">
        <v>0</v>
      </c>
      <c r="O34" s="101">
        <v>230.36</v>
      </c>
      <c r="P34" s="99"/>
      <c r="Q34" s="101">
        <v>0.57999999999999996</v>
      </c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113">
        <v>2.6</v>
      </c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</row>
    <row r="35" spans="1:68" s="77" customFormat="1" ht="14.1" customHeight="1" x14ac:dyDescent="0.2">
      <c r="A35" s="96"/>
      <c r="B35" s="100">
        <v>10</v>
      </c>
      <c r="C35" s="536" t="s">
        <v>91</v>
      </c>
      <c r="D35" s="538" t="s">
        <v>92</v>
      </c>
      <c r="E35" s="538"/>
      <c r="F35" s="538"/>
      <c r="G35" s="538"/>
      <c r="H35" s="640" t="s">
        <v>837</v>
      </c>
      <c r="I35" s="101"/>
      <c r="J35" s="101"/>
      <c r="K35" s="102">
        <v>185.81</v>
      </c>
      <c r="L35" s="102">
        <v>186.96</v>
      </c>
      <c r="M35" s="102">
        <v>191.98</v>
      </c>
      <c r="N35" s="102">
        <v>0</v>
      </c>
      <c r="O35" s="102">
        <v>191.98</v>
      </c>
      <c r="P35" s="102">
        <v>191.98</v>
      </c>
      <c r="Q35" s="102">
        <v>193.17</v>
      </c>
      <c r="R35" s="102">
        <v>221</v>
      </c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>
        <v>221</v>
      </c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1"/>
      <c r="BM35" s="101"/>
      <c r="BN35" s="101"/>
      <c r="BO35" s="101"/>
    </row>
    <row r="36" spans="1:68" ht="14.1" customHeight="1" x14ac:dyDescent="0.2">
      <c r="A36" s="95"/>
      <c r="B36" s="95"/>
      <c r="C36" s="536"/>
      <c r="D36" s="538"/>
      <c r="E36" s="538"/>
      <c r="F36" s="538"/>
      <c r="G36" s="538"/>
      <c r="H36" s="640"/>
      <c r="I36" s="99" t="s">
        <v>82</v>
      </c>
      <c r="J36" s="98">
        <v>3.34</v>
      </c>
      <c r="K36" s="99"/>
      <c r="L36" s="101">
        <v>1.1500000000000057</v>
      </c>
      <c r="M36" s="101">
        <v>185.81</v>
      </c>
      <c r="N36" s="101">
        <v>0</v>
      </c>
      <c r="O36" s="101">
        <v>185.81</v>
      </c>
      <c r="P36" s="99"/>
      <c r="Q36" s="101">
        <v>1.19</v>
      </c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113">
        <v>3.34</v>
      </c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</row>
    <row r="37" spans="1:68" ht="12.75" x14ac:dyDescent="0.2">
      <c r="A37" s="87"/>
      <c r="B37" s="87"/>
      <c r="C37" s="88" t="s">
        <v>98</v>
      </c>
      <c r="D37" s="539" t="s">
        <v>99</v>
      </c>
      <c r="E37" s="539"/>
      <c r="F37" s="539"/>
      <c r="G37" s="539"/>
      <c r="H37" s="89"/>
      <c r="I37" s="89"/>
      <c r="J37" s="89"/>
      <c r="K37" s="90">
        <v>5792.1200000000008</v>
      </c>
      <c r="L37" s="90">
        <v>5826.27</v>
      </c>
      <c r="M37" s="90">
        <v>5984.4499999999989</v>
      </c>
      <c r="N37" s="90">
        <v>0</v>
      </c>
      <c r="O37" s="90">
        <v>5984.4499999999989</v>
      </c>
      <c r="P37" s="90">
        <v>5984.4499999999989</v>
      </c>
      <c r="Q37" s="90">
        <v>6019.72</v>
      </c>
      <c r="R37" s="90">
        <v>6931.7500000000009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0">
        <v>0</v>
      </c>
      <c r="AD37" s="90">
        <v>0</v>
      </c>
      <c r="AE37" s="90">
        <v>0</v>
      </c>
      <c r="AF37" s="90">
        <v>0</v>
      </c>
      <c r="AG37" s="90">
        <v>0</v>
      </c>
      <c r="AH37" s="90">
        <v>0</v>
      </c>
      <c r="AI37" s="90">
        <v>0</v>
      </c>
      <c r="AJ37" s="90">
        <v>0</v>
      </c>
      <c r="AK37" s="90">
        <v>6931.7500000000009</v>
      </c>
      <c r="AL37" s="90">
        <v>0</v>
      </c>
      <c r="AM37" s="90">
        <v>0</v>
      </c>
      <c r="AN37" s="90">
        <v>0</v>
      </c>
      <c r="AO37" s="90">
        <v>0</v>
      </c>
      <c r="AP37" s="90">
        <v>0</v>
      </c>
      <c r="AQ37" s="90">
        <v>0</v>
      </c>
      <c r="AR37" s="90">
        <v>0</v>
      </c>
      <c r="AS37" s="90">
        <v>0</v>
      </c>
      <c r="AT37" s="90">
        <v>0</v>
      </c>
      <c r="AU37" s="90">
        <v>0</v>
      </c>
      <c r="AV37" s="90">
        <v>0</v>
      </c>
      <c r="AW37" s="90">
        <v>0</v>
      </c>
      <c r="AX37" s="90">
        <v>0</v>
      </c>
      <c r="AY37" s="90">
        <v>0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90">
        <v>0</v>
      </c>
      <c r="BF37" s="90">
        <v>0</v>
      </c>
      <c r="BG37" s="90">
        <v>0</v>
      </c>
      <c r="BH37" s="90">
        <v>0</v>
      </c>
      <c r="BI37" s="90">
        <v>0</v>
      </c>
      <c r="BJ37" s="90">
        <v>0</v>
      </c>
      <c r="BK37" s="90">
        <v>0</v>
      </c>
      <c r="BL37" s="90">
        <v>0</v>
      </c>
      <c r="BM37" s="90">
        <v>0</v>
      </c>
      <c r="BN37" s="90">
        <v>0</v>
      </c>
      <c r="BO37" s="90">
        <v>0</v>
      </c>
      <c r="BP37" s="78">
        <v>0</v>
      </c>
    </row>
    <row r="38" spans="1:68" s="77" customFormat="1" ht="14.1" customHeight="1" x14ac:dyDescent="0.2">
      <c r="A38" s="91"/>
      <c r="B38" s="92">
        <v>11</v>
      </c>
      <c r="C38" s="540" t="s">
        <v>100</v>
      </c>
      <c r="D38" s="541" t="s">
        <v>101</v>
      </c>
      <c r="E38" s="541"/>
      <c r="F38" s="541"/>
      <c r="G38" s="541"/>
      <c r="H38" s="642" t="s">
        <v>839</v>
      </c>
      <c r="I38" s="93"/>
      <c r="J38" s="93"/>
      <c r="K38" s="94">
        <v>170.3</v>
      </c>
      <c r="L38" s="94">
        <v>170.49</v>
      </c>
      <c r="M38" s="94">
        <v>175.95</v>
      </c>
      <c r="N38" s="94">
        <v>0</v>
      </c>
      <c r="O38" s="94">
        <v>175.95</v>
      </c>
      <c r="P38" s="94">
        <v>175.95</v>
      </c>
      <c r="Q38" s="94">
        <v>176.14999999999998</v>
      </c>
      <c r="R38" s="94">
        <v>202.84</v>
      </c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>
        <v>202.84</v>
      </c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3"/>
      <c r="BM38" s="93"/>
      <c r="BN38" s="93"/>
      <c r="BO38" s="93"/>
    </row>
    <row r="39" spans="1:68" ht="14.1" customHeight="1" x14ac:dyDescent="0.2">
      <c r="A39" s="95"/>
      <c r="B39" s="95"/>
      <c r="C39" s="536"/>
      <c r="D39" s="538"/>
      <c r="E39" s="538"/>
      <c r="F39" s="538"/>
      <c r="G39" s="538"/>
      <c r="H39" s="640"/>
      <c r="I39" s="99" t="s">
        <v>102</v>
      </c>
      <c r="J39" s="98">
        <v>1</v>
      </c>
      <c r="K39" s="99"/>
      <c r="L39" s="101">
        <v>0.18999999999999773</v>
      </c>
      <c r="M39" s="101">
        <v>170.3</v>
      </c>
      <c r="N39" s="101">
        <v>0</v>
      </c>
      <c r="O39" s="101">
        <v>170.3</v>
      </c>
      <c r="P39" s="99"/>
      <c r="Q39" s="101">
        <v>0.2</v>
      </c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113">
        <v>1</v>
      </c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</row>
    <row r="40" spans="1:68" s="77" customFormat="1" ht="14.1" customHeight="1" x14ac:dyDescent="0.2">
      <c r="A40" s="96"/>
      <c r="B40" s="100">
        <v>12</v>
      </c>
      <c r="C40" s="538" t="s">
        <v>104</v>
      </c>
      <c r="D40" s="538" t="s">
        <v>105</v>
      </c>
      <c r="E40" s="538"/>
      <c r="F40" s="538"/>
      <c r="G40" s="538"/>
      <c r="H40" s="640" t="s">
        <v>840</v>
      </c>
      <c r="I40" s="101"/>
      <c r="J40" s="101"/>
      <c r="K40" s="102">
        <v>1982.96</v>
      </c>
      <c r="L40" s="102">
        <v>1989.09</v>
      </c>
      <c r="M40" s="102">
        <v>2048.81</v>
      </c>
      <c r="N40" s="102">
        <v>0</v>
      </c>
      <c r="O40" s="102">
        <v>2048.81</v>
      </c>
      <c r="P40" s="102">
        <v>2048.81</v>
      </c>
      <c r="Q40" s="102">
        <v>2055.14</v>
      </c>
      <c r="R40" s="102">
        <v>2366.5100000000002</v>
      </c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>
        <v>2366.5100000000002</v>
      </c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1"/>
      <c r="BM40" s="101"/>
      <c r="BN40" s="101"/>
      <c r="BO40" s="101"/>
    </row>
    <row r="41" spans="1:68" ht="14.1" customHeight="1" x14ac:dyDescent="0.2">
      <c r="A41" s="95"/>
      <c r="B41" s="95"/>
      <c r="C41" s="538"/>
      <c r="D41" s="538"/>
      <c r="E41" s="538"/>
      <c r="F41" s="538"/>
      <c r="G41" s="538"/>
      <c r="H41" s="640"/>
      <c r="I41" s="99" t="s">
        <v>78</v>
      </c>
      <c r="J41" s="98">
        <v>15</v>
      </c>
      <c r="K41" s="99"/>
      <c r="L41" s="101">
        <v>6.1299999999998818</v>
      </c>
      <c r="M41" s="101">
        <v>1982.96</v>
      </c>
      <c r="N41" s="101">
        <v>0</v>
      </c>
      <c r="O41" s="101">
        <v>1982.96</v>
      </c>
      <c r="P41" s="99"/>
      <c r="Q41" s="101">
        <v>6.33</v>
      </c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113">
        <v>15</v>
      </c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</row>
    <row r="42" spans="1:68" s="77" customFormat="1" ht="14.1" customHeight="1" x14ac:dyDescent="0.2">
      <c r="A42" s="96"/>
      <c r="B42" s="100">
        <v>13</v>
      </c>
      <c r="C42" s="536" t="s">
        <v>107</v>
      </c>
      <c r="D42" s="538" t="s">
        <v>108</v>
      </c>
      <c r="E42" s="538"/>
      <c r="F42" s="538"/>
      <c r="G42" s="538"/>
      <c r="H42" s="640" t="s">
        <v>841</v>
      </c>
      <c r="I42" s="101"/>
      <c r="J42" s="101"/>
      <c r="K42" s="102">
        <v>239.62</v>
      </c>
      <c r="L42" s="102">
        <v>241.47</v>
      </c>
      <c r="M42" s="102">
        <v>247.58</v>
      </c>
      <c r="N42" s="102">
        <v>0</v>
      </c>
      <c r="O42" s="102">
        <v>247.58</v>
      </c>
      <c r="P42" s="102">
        <v>247.58</v>
      </c>
      <c r="Q42" s="102">
        <v>249.49</v>
      </c>
      <c r="R42" s="102">
        <v>287.29000000000002</v>
      </c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>
        <v>287.29000000000002</v>
      </c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1"/>
      <c r="BM42" s="101"/>
      <c r="BN42" s="101"/>
      <c r="BO42" s="101"/>
    </row>
    <row r="43" spans="1:68" ht="14.1" customHeight="1" x14ac:dyDescent="0.2">
      <c r="A43" s="95"/>
      <c r="B43" s="95"/>
      <c r="C43" s="536"/>
      <c r="D43" s="538"/>
      <c r="E43" s="538"/>
      <c r="F43" s="538"/>
      <c r="G43" s="538"/>
      <c r="H43" s="640"/>
      <c r="I43" s="99" t="s">
        <v>78</v>
      </c>
      <c r="J43" s="98">
        <v>22</v>
      </c>
      <c r="K43" s="99"/>
      <c r="L43" s="101">
        <v>1.8499999999999943</v>
      </c>
      <c r="M43" s="101">
        <v>239.62</v>
      </c>
      <c r="N43" s="101">
        <v>0</v>
      </c>
      <c r="O43" s="101">
        <v>239.62</v>
      </c>
      <c r="P43" s="99"/>
      <c r="Q43" s="101">
        <v>1.91</v>
      </c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113">
        <v>22</v>
      </c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</row>
    <row r="44" spans="1:68" s="77" customFormat="1" ht="14.1" customHeight="1" x14ac:dyDescent="0.2">
      <c r="A44" s="96"/>
      <c r="B44" s="100">
        <v>14</v>
      </c>
      <c r="C44" s="538" t="s">
        <v>110</v>
      </c>
      <c r="D44" s="538" t="s">
        <v>111</v>
      </c>
      <c r="E44" s="538"/>
      <c r="F44" s="538"/>
      <c r="G44" s="538"/>
      <c r="H44" s="640" t="s">
        <v>842</v>
      </c>
      <c r="I44" s="101"/>
      <c r="J44" s="101"/>
      <c r="K44" s="102">
        <v>280.95999999999998</v>
      </c>
      <c r="L44" s="102">
        <v>281.98</v>
      </c>
      <c r="M44" s="102">
        <v>290.29000000000002</v>
      </c>
      <c r="N44" s="102">
        <v>0</v>
      </c>
      <c r="O44" s="102">
        <v>290.29000000000002</v>
      </c>
      <c r="P44" s="102">
        <v>290.29000000000002</v>
      </c>
      <c r="Q44" s="102">
        <v>291.34000000000003</v>
      </c>
      <c r="R44" s="102">
        <v>335.48</v>
      </c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>
        <v>335.48</v>
      </c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1"/>
      <c r="BM44" s="101"/>
      <c r="BN44" s="101"/>
      <c r="BO44" s="101"/>
    </row>
    <row r="45" spans="1:68" ht="14.1" customHeight="1" x14ac:dyDescent="0.2">
      <c r="A45" s="95"/>
      <c r="B45" s="95"/>
      <c r="C45" s="538"/>
      <c r="D45" s="538"/>
      <c r="E45" s="538"/>
      <c r="F45" s="538"/>
      <c r="G45" s="538"/>
      <c r="H45" s="640"/>
      <c r="I45" s="99" t="s">
        <v>112</v>
      </c>
      <c r="J45" s="98">
        <v>1</v>
      </c>
      <c r="K45" s="99"/>
      <c r="L45" s="101">
        <v>1.0200000000000387</v>
      </c>
      <c r="M45" s="101">
        <v>280.95999999999998</v>
      </c>
      <c r="N45" s="101">
        <v>0</v>
      </c>
      <c r="O45" s="101">
        <v>280.95999999999998</v>
      </c>
      <c r="P45" s="99"/>
      <c r="Q45" s="101">
        <v>1.05</v>
      </c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113">
        <v>1</v>
      </c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</row>
    <row r="46" spans="1:68" s="77" customFormat="1" ht="14.1" customHeight="1" x14ac:dyDescent="0.2">
      <c r="A46" s="96"/>
      <c r="B46" s="100">
        <v>15</v>
      </c>
      <c r="C46" s="538" t="s">
        <v>113</v>
      </c>
      <c r="D46" s="538" t="s">
        <v>114</v>
      </c>
      <c r="E46" s="538"/>
      <c r="F46" s="538"/>
      <c r="G46" s="538"/>
      <c r="H46" s="641" t="s">
        <v>843</v>
      </c>
      <c r="I46" s="101"/>
      <c r="J46" s="101"/>
      <c r="K46" s="102">
        <v>166.61</v>
      </c>
      <c r="L46" s="102">
        <v>167.15</v>
      </c>
      <c r="M46" s="102">
        <v>172.14</v>
      </c>
      <c r="N46" s="102">
        <v>0</v>
      </c>
      <c r="O46" s="102">
        <v>172.14</v>
      </c>
      <c r="P46" s="102">
        <v>172.14</v>
      </c>
      <c r="Q46" s="102">
        <v>172.7</v>
      </c>
      <c r="R46" s="102">
        <v>198.86</v>
      </c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>
        <v>198.86</v>
      </c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1"/>
      <c r="BM46" s="101"/>
      <c r="BN46" s="101"/>
      <c r="BO46" s="101"/>
    </row>
    <row r="47" spans="1:68" ht="14.1" customHeight="1" x14ac:dyDescent="0.2">
      <c r="A47" s="95"/>
      <c r="B47" s="95"/>
      <c r="C47" s="538"/>
      <c r="D47" s="538"/>
      <c r="E47" s="538"/>
      <c r="F47" s="538"/>
      <c r="G47" s="538"/>
      <c r="H47" s="641"/>
      <c r="I47" s="99" t="s">
        <v>112</v>
      </c>
      <c r="J47" s="98">
        <v>1</v>
      </c>
      <c r="K47" s="99"/>
      <c r="L47" s="101">
        <v>0.53999999999999204</v>
      </c>
      <c r="M47" s="101">
        <v>166.61</v>
      </c>
      <c r="N47" s="101">
        <v>0</v>
      </c>
      <c r="O47" s="101">
        <v>166.61</v>
      </c>
      <c r="P47" s="99"/>
      <c r="Q47" s="101">
        <v>0.56000000000000005</v>
      </c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113">
        <v>1</v>
      </c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</row>
    <row r="48" spans="1:68" s="77" customFormat="1" ht="14.1" customHeight="1" x14ac:dyDescent="0.2">
      <c r="A48" s="96"/>
      <c r="B48" s="100">
        <v>16</v>
      </c>
      <c r="C48" s="538" t="s">
        <v>115</v>
      </c>
      <c r="D48" s="538" t="s">
        <v>105</v>
      </c>
      <c r="E48" s="538"/>
      <c r="F48" s="538"/>
      <c r="G48" s="538"/>
      <c r="H48" s="640" t="s">
        <v>844</v>
      </c>
      <c r="I48" s="101"/>
      <c r="J48" s="101"/>
      <c r="K48" s="102">
        <v>1987.92</v>
      </c>
      <c r="L48" s="102">
        <v>2005.51</v>
      </c>
      <c r="M48" s="102">
        <v>2053.9299999999998</v>
      </c>
      <c r="N48" s="102">
        <v>0</v>
      </c>
      <c r="O48" s="102">
        <v>2053.9299999999998</v>
      </c>
      <c r="P48" s="102">
        <v>2053.9299999999998</v>
      </c>
      <c r="Q48" s="102">
        <v>2072.1</v>
      </c>
      <c r="R48" s="102">
        <v>2386.04</v>
      </c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>
        <v>2386.04</v>
      </c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1"/>
      <c r="BM48" s="101"/>
      <c r="BN48" s="101"/>
      <c r="BO48" s="101"/>
    </row>
    <row r="49" spans="1:68" ht="14.1" customHeight="1" x14ac:dyDescent="0.2">
      <c r="A49" s="95"/>
      <c r="B49" s="95"/>
      <c r="C49" s="538"/>
      <c r="D49" s="538"/>
      <c r="E49" s="538"/>
      <c r="F49" s="538"/>
      <c r="G49" s="538"/>
      <c r="H49" s="640"/>
      <c r="I49" s="99" t="s">
        <v>116</v>
      </c>
      <c r="J49" s="98">
        <v>17</v>
      </c>
      <c r="K49" s="99"/>
      <c r="L49" s="101">
        <v>17.589999999999918</v>
      </c>
      <c r="M49" s="101">
        <v>1987.92</v>
      </c>
      <c r="N49" s="101">
        <v>0</v>
      </c>
      <c r="O49" s="101">
        <v>1987.92</v>
      </c>
      <c r="P49" s="99"/>
      <c r="Q49" s="101">
        <v>18.170000000000002</v>
      </c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113">
        <v>17</v>
      </c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</row>
    <row r="50" spans="1:68" s="77" customFormat="1" ht="14.1" customHeight="1" x14ac:dyDescent="0.2">
      <c r="A50" s="96"/>
      <c r="B50" s="100">
        <v>17</v>
      </c>
      <c r="C50" s="538" t="s">
        <v>118</v>
      </c>
      <c r="D50" s="538" t="s">
        <v>119</v>
      </c>
      <c r="E50" s="538"/>
      <c r="F50" s="538"/>
      <c r="G50" s="538"/>
      <c r="H50" s="641" t="s">
        <v>845</v>
      </c>
      <c r="I50" s="101"/>
      <c r="J50" s="101"/>
      <c r="K50" s="102">
        <v>158.97999999999999</v>
      </c>
      <c r="L50" s="102">
        <v>159.38999999999999</v>
      </c>
      <c r="M50" s="102">
        <v>164.26</v>
      </c>
      <c r="N50" s="102">
        <v>0</v>
      </c>
      <c r="O50" s="102">
        <v>164.26</v>
      </c>
      <c r="P50" s="102">
        <v>164.26</v>
      </c>
      <c r="Q50" s="102">
        <v>164.67999999999998</v>
      </c>
      <c r="R50" s="102">
        <v>189.63</v>
      </c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>
        <v>189.63</v>
      </c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1"/>
      <c r="BM50" s="101"/>
      <c r="BN50" s="101"/>
      <c r="BO50" s="101"/>
    </row>
    <row r="51" spans="1:68" ht="14.1" customHeight="1" x14ac:dyDescent="0.2">
      <c r="A51" s="95"/>
      <c r="B51" s="95"/>
      <c r="C51" s="538"/>
      <c r="D51" s="538"/>
      <c r="E51" s="538"/>
      <c r="F51" s="538"/>
      <c r="G51" s="538"/>
      <c r="H51" s="641"/>
      <c r="I51" s="99" t="s">
        <v>116</v>
      </c>
      <c r="J51" s="98">
        <v>1</v>
      </c>
      <c r="K51" s="99"/>
      <c r="L51" s="101">
        <v>0.40999999999999659</v>
      </c>
      <c r="M51" s="101">
        <v>158.97999999999999</v>
      </c>
      <c r="N51" s="101">
        <v>0</v>
      </c>
      <c r="O51" s="101">
        <v>158.97999999999999</v>
      </c>
      <c r="P51" s="99"/>
      <c r="Q51" s="101">
        <v>0.42</v>
      </c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113">
        <v>1</v>
      </c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</row>
    <row r="52" spans="1:68" s="77" customFormat="1" ht="14.1" customHeight="1" x14ac:dyDescent="0.2">
      <c r="A52" s="96"/>
      <c r="B52" s="100">
        <v>18</v>
      </c>
      <c r="C52" s="538" t="s">
        <v>120</v>
      </c>
      <c r="D52" s="538" t="s">
        <v>105</v>
      </c>
      <c r="E52" s="538"/>
      <c r="F52" s="538"/>
      <c r="G52" s="538"/>
      <c r="H52" s="640" t="s">
        <v>846</v>
      </c>
      <c r="I52" s="101"/>
      <c r="J52" s="101"/>
      <c r="K52" s="102">
        <v>804.77</v>
      </c>
      <c r="L52" s="102">
        <v>811.19</v>
      </c>
      <c r="M52" s="102">
        <v>831.49</v>
      </c>
      <c r="N52" s="102">
        <v>0</v>
      </c>
      <c r="O52" s="102">
        <v>831.49</v>
      </c>
      <c r="P52" s="102">
        <v>831.49</v>
      </c>
      <c r="Q52" s="102">
        <v>838.12</v>
      </c>
      <c r="R52" s="102">
        <v>965.1</v>
      </c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>
        <v>965.1</v>
      </c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1"/>
      <c r="BM52" s="101"/>
      <c r="BN52" s="101"/>
      <c r="BO52" s="101"/>
    </row>
    <row r="53" spans="1:68" ht="14.1" customHeight="1" x14ac:dyDescent="0.2">
      <c r="A53" s="95"/>
      <c r="B53" s="95"/>
      <c r="C53" s="538"/>
      <c r="D53" s="538"/>
      <c r="E53" s="538"/>
      <c r="F53" s="538"/>
      <c r="G53" s="538"/>
      <c r="H53" s="640"/>
      <c r="I53" s="99" t="s">
        <v>78</v>
      </c>
      <c r="J53" s="98">
        <v>9.8000000000000007</v>
      </c>
      <c r="K53" s="99"/>
      <c r="L53" s="101">
        <v>6.4200000000000728</v>
      </c>
      <c r="M53" s="101">
        <v>804.77</v>
      </c>
      <c r="N53" s="101">
        <v>0</v>
      </c>
      <c r="O53" s="101">
        <v>804.77</v>
      </c>
      <c r="P53" s="99"/>
      <c r="Q53" s="101">
        <v>6.63</v>
      </c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113">
        <v>9.8000000000000007</v>
      </c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</row>
    <row r="54" spans="1:68" ht="12.75" x14ac:dyDescent="0.2">
      <c r="A54" s="87"/>
      <c r="B54" s="87"/>
      <c r="C54" s="88" t="s">
        <v>122</v>
      </c>
      <c r="D54" s="539" t="s">
        <v>123</v>
      </c>
      <c r="E54" s="539"/>
      <c r="F54" s="539"/>
      <c r="G54" s="539"/>
      <c r="H54" s="89"/>
      <c r="I54" s="89"/>
      <c r="J54" s="89"/>
      <c r="K54" s="90">
        <v>131343.85000000003</v>
      </c>
      <c r="L54" s="90">
        <v>131538.81000000003</v>
      </c>
      <c r="M54" s="90">
        <v>135705.20000000001</v>
      </c>
      <c r="N54" s="90">
        <v>0</v>
      </c>
      <c r="O54" s="90">
        <v>135705.20000000001</v>
      </c>
      <c r="P54" s="90">
        <v>135705.20000000001</v>
      </c>
      <c r="Q54" s="90">
        <v>135906.64999999997</v>
      </c>
      <c r="R54" s="90">
        <v>155486.95000000001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155486.95000000001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0</v>
      </c>
      <c r="AT54" s="90">
        <v>0</v>
      </c>
      <c r="AU54" s="90">
        <v>0</v>
      </c>
      <c r="AV54" s="90">
        <v>0</v>
      </c>
      <c r="AW54" s="90">
        <v>0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90"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78">
        <v>0</v>
      </c>
    </row>
    <row r="55" spans="1:68" s="77" customFormat="1" ht="14.1" customHeight="1" x14ac:dyDescent="0.2">
      <c r="A55" s="91"/>
      <c r="B55" s="92">
        <v>19</v>
      </c>
      <c r="C55" s="540" t="s">
        <v>124</v>
      </c>
      <c r="D55" s="540" t="s">
        <v>125</v>
      </c>
      <c r="E55" s="540"/>
      <c r="F55" s="540"/>
      <c r="G55" s="540"/>
      <c r="H55" s="642" t="s">
        <v>848</v>
      </c>
      <c r="I55" s="93"/>
      <c r="J55" s="93"/>
      <c r="K55" s="94">
        <v>84417.46</v>
      </c>
      <c r="L55" s="94">
        <v>84474.25</v>
      </c>
      <c r="M55" s="94">
        <v>87220.6</v>
      </c>
      <c r="N55" s="94">
        <v>0</v>
      </c>
      <c r="O55" s="94">
        <v>87220.6</v>
      </c>
      <c r="P55" s="94">
        <v>87220.6</v>
      </c>
      <c r="Q55" s="94">
        <v>87279.28</v>
      </c>
      <c r="R55" s="94">
        <v>99853.75</v>
      </c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>
        <v>99853.75</v>
      </c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3"/>
      <c r="BM55" s="93"/>
      <c r="BN55" s="93"/>
      <c r="BO55" s="93"/>
    </row>
    <row r="56" spans="1:68" ht="14.1" customHeight="1" x14ac:dyDescent="0.2">
      <c r="A56" s="95"/>
      <c r="B56" s="95"/>
      <c r="C56" s="536"/>
      <c r="D56" s="536"/>
      <c r="E56" s="536"/>
      <c r="F56" s="536"/>
      <c r="G56" s="536"/>
      <c r="H56" s="640"/>
      <c r="I56" s="99" t="s">
        <v>126</v>
      </c>
      <c r="J56" s="98">
        <v>91</v>
      </c>
      <c r="K56" s="99"/>
      <c r="L56" s="101">
        <v>56.789999999993597</v>
      </c>
      <c r="M56" s="101">
        <v>84417.46</v>
      </c>
      <c r="N56" s="101">
        <v>0</v>
      </c>
      <c r="O56" s="101">
        <v>84417.46</v>
      </c>
      <c r="P56" s="99"/>
      <c r="Q56" s="101">
        <v>58.68</v>
      </c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113">
        <v>91</v>
      </c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</row>
    <row r="57" spans="1:68" s="77" customFormat="1" ht="14.1" customHeight="1" x14ac:dyDescent="0.2">
      <c r="A57" s="96"/>
      <c r="B57" s="100">
        <v>20</v>
      </c>
      <c r="C57" s="536" t="s">
        <v>124</v>
      </c>
      <c r="D57" s="538" t="s">
        <v>128</v>
      </c>
      <c r="E57" s="538"/>
      <c r="F57" s="538"/>
      <c r="G57" s="538"/>
      <c r="H57" s="640" t="s">
        <v>849</v>
      </c>
      <c r="I57" s="101"/>
      <c r="J57" s="101"/>
      <c r="K57" s="102">
        <v>3697.57</v>
      </c>
      <c r="L57" s="102">
        <v>3710.78</v>
      </c>
      <c r="M57" s="102">
        <v>3820.35</v>
      </c>
      <c r="N57" s="102">
        <v>0</v>
      </c>
      <c r="O57" s="102">
        <v>3820.35</v>
      </c>
      <c r="P57" s="102">
        <v>3820.35</v>
      </c>
      <c r="Q57" s="102">
        <v>3834</v>
      </c>
      <c r="R57" s="102">
        <v>4386.37</v>
      </c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>
        <v>4386.37</v>
      </c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1"/>
      <c r="BM57" s="101"/>
      <c r="BN57" s="101"/>
      <c r="BO57" s="101"/>
    </row>
    <row r="58" spans="1:68" ht="14.1" customHeight="1" x14ac:dyDescent="0.2">
      <c r="A58" s="95"/>
      <c r="B58" s="95"/>
      <c r="C58" s="536"/>
      <c r="D58" s="538"/>
      <c r="E58" s="538"/>
      <c r="F58" s="538"/>
      <c r="G58" s="538"/>
      <c r="H58" s="640"/>
      <c r="I58" s="99" t="s">
        <v>129</v>
      </c>
      <c r="J58" s="98">
        <v>1.74</v>
      </c>
      <c r="K58" s="99"/>
      <c r="L58" s="101">
        <v>13.210000000000036</v>
      </c>
      <c r="M58" s="101">
        <v>3697.57</v>
      </c>
      <c r="N58" s="101">
        <v>0</v>
      </c>
      <c r="O58" s="101">
        <v>3697.57</v>
      </c>
      <c r="P58" s="99"/>
      <c r="Q58" s="101">
        <v>13.65</v>
      </c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113">
        <v>1.74</v>
      </c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</row>
    <row r="59" spans="1:68" s="77" customFormat="1" ht="14.1" customHeight="1" x14ac:dyDescent="0.2">
      <c r="A59" s="96"/>
      <c r="B59" s="100">
        <v>21</v>
      </c>
      <c r="C59" s="536" t="s">
        <v>124</v>
      </c>
      <c r="D59" s="538" t="s">
        <v>131</v>
      </c>
      <c r="E59" s="538"/>
      <c r="F59" s="538"/>
      <c r="G59" s="538"/>
      <c r="H59" s="640" t="s">
        <v>850</v>
      </c>
      <c r="I59" s="101"/>
      <c r="J59" s="101"/>
      <c r="K59" s="102">
        <v>4731.78</v>
      </c>
      <c r="L59" s="102">
        <v>4749.1000000000004</v>
      </c>
      <c r="M59" s="102">
        <v>4888.8999999999996</v>
      </c>
      <c r="N59" s="102">
        <v>0</v>
      </c>
      <c r="O59" s="102">
        <v>4888.8999999999996</v>
      </c>
      <c r="P59" s="102">
        <v>4888.8999999999996</v>
      </c>
      <c r="Q59" s="102">
        <v>4906.7999999999993</v>
      </c>
      <c r="R59" s="102">
        <v>5613.73</v>
      </c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>
        <v>5613.73</v>
      </c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1"/>
      <c r="BM59" s="101"/>
      <c r="BN59" s="101"/>
      <c r="BO59" s="101"/>
    </row>
    <row r="60" spans="1:68" ht="14.1" customHeight="1" x14ac:dyDescent="0.2">
      <c r="A60" s="95"/>
      <c r="B60" s="95"/>
      <c r="C60" s="536"/>
      <c r="D60" s="538"/>
      <c r="E60" s="538"/>
      <c r="F60" s="538"/>
      <c r="G60" s="538"/>
      <c r="H60" s="640"/>
      <c r="I60" s="99" t="s">
        <v>129</v>
      </c>
      <c r="J60" s="98">
        <v>2.4</v>
      </c>
      <c r="K60" s="99"/>
      <c r="L60" s="101">
        <v>17.320000000000618</v>
      </c>
      <c r="M60" s="101">
        <v>4731.78</v>
      </c>
      <c r="N60" s="101">
        <v>0</v>
      </c>
      <c r="O60" s="101">
        <v>4731.78</v>
      </c>
      <c r="P60" s="99"/>
      <c r="Q60" s="101">
        <v>17.899999999999999</v>
      </c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113">
        <v>2.4</v>
      </c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</row>
    <row r="61" spans="1:68" s="77" customFormat="1" ht="14.1" customHeight="1" x14ac:dyDescent="0.2">
      <c r="A61" s="96"/>
      <c r="B61" s="100">
        <v>22</v>
      </c>
      <c r="C61" s="536" t="s">
        <v>124</v>
      </c>
      <c r="D61" s="538" t="s">
        <v>133</v>
      </c>
      <c r="E61" s="538"/>
      <c r="F61" s="538"/>
      <c r="G61" s="538"/>
      <c r="H61" s="640" t="s">
        <v>851</v>
      </c>
      <c r="I61" s="101"/>
      <c r="J61" s="101"/>
      <c r="K61" s="102">
        <v>2961.31</v>
      </c>
      <c r="L61" s="102">
        <v>2973.35</v>
      </c>
      <c r="M61" s="102">
        <v>3059.64</v>
      </c>
      <c r="N61" s="102">
        <v>0</v>
      </c>
      <c r="O61" s="102">
        <v>3059.64</v>
      </c>
      <c r="P61" s="102">
        <v>3059.64</v>
      </c>
      <c r="Q61" s="102">
        <v>3072.08</v>
      </c>
      <c r="R61" s="102">
        <v>3514.68</v>
      </c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>
        <v>3514.68</v>
      </c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1"/>
      <c r="BM61" s="101"/>
      <c r="BN61" s="101"/>
      <c r="BO61" s="101"/>
    </row>
    <row r="62" spans="1:68" ht="14.1" customHeight="1" x14ac:dyDescent="0.2">
      <c r="A62" s="95"/>
      <c r="B62" s="95"/>
      <c r="C62" s="536"/>
      <c r="D62" s="538"/>
      <c r="E62" s="538"/>
      <c r="F62" s="538"/>
      <c r="G62" s="538"/>
      <c r="H62" s="640"/>
      <c r="I62" s="99" t="s">
        <v>129</v>
      </c>
      <c r="J62" s="98">
        <v>0.95</v>
      </c>
      <c r="K62" s="99"/>
      <c r="L62" s="101">
        <v>12.039999999999964</v>
      </c>
      <c r="M62" s="101">
        <v>2961.31</v>
      </c>
      <c r="N62" s="101">
        <v>0</v>
      </c>
      <c r="O62" s="101">
        <v>2961.31</v>
      </c>
      <c r="P62" s="99"/>
      <c r="Q62" s="101">
        <v>12.44</v>
      </c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113">
        <v>0.95</v>
      </c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</row>
    <row r="63" spans="1:68" s="77" customFormat="1" ht="14.1" customHeight="1" x14ac:dyDescent="0.2">
      <c r="A63" s="96"/>
      <c r="B63" s="100">
        <v>23</v>
      </c>
      <c r="C63" s="536" t="s">
        <v>124</v>
      </c>
      <c r="D63" s="538" t="s">
        <v>135</v>
      </c>
      <c r="E63" s="538"/>
      <c r="F63" s="538"/>
      <c r="G63" s="538"/>
      <c r="H63" s="640" t="s">
        <v>852</v>
      </c>
      <c r="I63" s="101"/>
      <c r="J63" s="101"/>
      <c r="K63" s="102">
        <v>1255.53</v>
      </c>
      <c r="L63" s="102">
        <v>1257.94</v>
      </c>
      <c r="M63" s="102">
        <v>1297.22</v>
      </c>
      <c r="N63" s="102">
        <v>0</v>
      </c>
      <c r="O63" s="102">
        <v>1297.22</v>
      </c>
      <c r="P63" s="102">
        <v>1297.22</v>
      </c>
      <c r="Q63" s="102">
        <v>1299.71</v>
      </c>
      <c r="R63" s="102">
        <v>1486.96</v>
      </c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>
        <v>1486.96</v>
      </c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1"/>
      <c r="BM63" s="101"/>
      <c r="BN63" s="101"/>
      <c r="BO63" s="101"/>
    </row>
    <row r="64" spans="1:68" ht="14.1" customHeight="1" x14ac:dyDescent="0.2">
      <c r="A64" s="95"/>
      <c r="B64" s="95"/>
      <c r="C64" s="536"/>
      <c r="D64" s="538"/>
      <c r="E64" s="538"/>
      <c r="F64" s="538"/>
      <c r="G64" s="538"/>
      <c r="H64" s="640"/>
      <c r="I64" s="99" t="s">
        <v>136</v>
      </c>
      <c r="J64" s="98">
        <v>1.05</v>
      </c>
      <c r="K64" s="99"/>
      <c r="L64" s="101">
        <v>2.4100000000000819</v>
      </c>
      <c r="M64" s="101">
        <v>1255.53</v>
      </c>
      <c r="N64" s="101">
        <v>0</v>
      </c>
      <c r="O64" s="101">
        <v>1255.53</v>
      </c>
      <c r="P64" s="99"/>
      <c r="Q64" s="101">
        <v>2.4900000000000002</v>
      </c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113">
        <v>1.05</v>
      </c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</row>
    <row r="65" spans="1:68" s="77" customFormat="1" ht="14.1" customHeight="1" x14ac:dyDescent="0.2">
      <c r="A65" s="96"/>
      <c r="B65" s="100">
        <v>24</v>
      </c>
      <c r="C65" s="536" t="s">
        <v>64</v>
      </c>
      <c r="D65" s="538" t="s">
        <v>138</v>
      </c>
      <c r="E65" s="538"/>
      <c r="F65" s="538"/>
      <c r="G65" s="538"/>
      <c r="H65" s="640" t="s">
        <v>853</v>
      </c>
      <c r="I65" s="101"/>
      <c r="J65" s="101"/>
      <c r="K65" s="102">
        <v>328.1</v>
      </c>
      <c r="L65" s="102">
        <v>328.97</v>
      </c>
      <c r="M65" s="102">
        <v>338.99</v>
      </c>
      <c r="N65" s="102">
        <v>0</v>
      </c>
      <c r="O65" s="102">
        <v>338.99</v>
      </c>
      <c r="P65" s="102">
        <v>338.99</v>
      </c>
      <c r="Q65" s="102">
        <v>339.89</v>
      </c>
      <c r="R65" s="102">
        <v>388.86</v>
      </c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>
        <v>388.86</v>
      </c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1"/>
      <c r="BM65" s="101"/>
      <c r="BN65" s="101"/>
      <c r="BO65" s="101"/>
    </row>
    <row r="66" spans="1:68" ht="14.1" customHeight="1" x14ac:dyDescent="0.2">
      <c r="A66" s="95"/>
      <c r="B66" s="95"/>
      <c r="C66" s="536"/>
      <c r="D66" s="538"/>
      <c r="E66" s="538"/>
      <c r="F66" s="538"/>
      <c r="G66" s="538"/>
      <c r="H66" s="640"/>
      <c r="I66" s="99" t="s">
        <v>126</v>
      </c>
      <c r="J66" s="98">
        <v>11</v>
      </c>
      <c r="K66" s="99"/>
      <c r="L66" s="101">
        <v>0.87000000000000455</v>
      </c>
      <c r="M66" s="101">
        <v>328.1</v>
      </c>
      <c r="N66" s="101">
        <v>0</v>
      </c>
      <c r="O66" s="101">
        <v>328.1</v>
      </c>
      <c r="P66" s="99"/>
      <c r="Q66" s="101">
        <v>0.9</v>
      </c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113">
        <v>11</v>
      </c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</row>
    <row r="67" spans="1:68" s="77" customFormat="1" ht="14.1" customHeight="1" x14ac:dyDescent="0.2">
      <c r="A67" s="96"/>
      <c r="B67" s="100">
        <v>25</v>
      </c>
      <c r="C67" s="536" t="s">
        <v>140</v>
      </c>
      <c r="D67" s="538" t="s">
        <v>141</v>
      </c>
      <c r="E67" s="538"/>
      <c r="F67" s="538"/>
      <c r="G67" s="538"/>
      <c r="H67" s="640" t="s">
        <v>854</v>
      </c>
      <c r="I67" s="101"/>
      <c r="J67" s="101"/>
      <c r="K67" s="102">
        <v>2693.14</v>
      </c>
      <c r="L67" s="102">
        <v>2699.85</v>
      </c>
      <c r="M67" s="102">
        <v>2782.57</v>
      </c>
      <c r="N67" s="102">
        <v>0</v>
      </c>
      <c r="O67" s="102">
        <v>2782.57</v>
      </c>
      <c r="P67" s="102">
        <v>2782.57</v>
      </c>
      <c r="Q67" s="102">
        <v>2789.5</v>
      </c>
      <c r="R67" s="102">
        <v>3191.39</v>
      </c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>
        <v>3191.39</v>
      </c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1"/>
      <c r="BM67" s="101"/>
      <c r="BN67" s="101"/>
      <c r="BO67" s="101"/>
    </row>
    <row r="68" spans="1:68" ht="14.1" customHeight="1" x14ac:dyDescent="0.2">
      <c r="A68" s="95"/>
      <c r="B68" s="95"/>
      <c r="C68" s="536"/>
      <c r="D68" s="538"/>
      <c r="E68" s="538"/>
      <c r="F68" s="538"/>
      <c r="G68" s="538"/>
      <c r="H68" s="640"/>
      <c r="I68" s="99" t="s">
        <v>136</v>
      </c>
      <c r="J68" s="98">
        <v>1.5</v>
      </c>
      <c r="K68" s="99"/>
      <c r="L68" s="101">
        <v>6.7100000000000364</v>
      </c>
      <c r="M68" s="101">
        <v>2693.14</v>
      </c>
      <c r="N68" s="101">
        <v>0</v>
      </c>
      <c r="O68" s="101">
        <v>2693.14</v>
      </c>
      <c r="P68" s="99"/>
      <c r="Q68" s="101">
        <v>6.93</v>
      </c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113">
        <v>1.5</v>
      </c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</row>
    <row r="69" spans="1:68" s="77" customFormat="1" ht="14.1" customHeight="1" x14ac:dyDescent="0.2">
      <c r="A69" s="96"/>
      <c r="B69" s="100">
        <v>26</v>
      </c>
      <c r="C69" s="536" t="s">
        <v>140</v>
      </c>
      <c r="D69" s="538" t="s">
        <v>143</v>
      </c>
      <c r="E69" s="538"/>
      <c r="F69" s="538"/>
      <c r="G69" s="538"/>
      <c r="H69" s="640" t="s">
        <v>855</v>
      </c>
      <c r="I69" s="101"/>
      <c r="J69" s="101"/>
      <c r="K69" s="102">
        <v>18740.689999999999</v>
      </c>
      <c r="L69" s="102">
        <v>18761.689999999999</v>
      </c>
      <c r="M69" s="102">
        <v>19362.990000000002</v>
      </c>
      <c r="N69" s="102">
        <v>0</v>
      </c>
      <c r="O69" s="102">
        <v>19362.990000000002</v>
      </c>
      <c r="P69" s="102">
        <v>19362.990000000002</v>
      </c>
      <c r="Q69" s="102">
        <v>19384.690000000002</v>
      </c>
      <c r="R69" s="102">
        <v>22177.48</v>
      </c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>
        <v>22177.48</v>
      </c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1"/>
      <c r="BM69" s="101"/>
      <c r="BN69" s="101"/>
      <c r="BO69" s="101"/>
    </row>
    <row r="70" spans="1:68" ht="14.1" customHeight="1" x14ac:dyDescent="0.2">
      <c r="A70" s="95"/>
      <c r="B70" s="95"/>
      <c r="C70" s="536"/>
      <c r="D70" s="538"/>
      <c r="E70" s="538"/>
      <c r="F70" s="538"/>
      <c r="G70" s="538"/>
      <c r="H70" s="640"/>
      <c r="I70" s="97" t="s">
        <v>144</v>
      </c>
      <c r="J70" s="98">
        <v>1.99</v>
      </c>
      <c r="K70" s="99"/>
      <c r="L70" s="101">
        <v>21</v>
      </c>
      <c r="M70" s="101">
        <v>18740.689999999999</v>
      </c>
      <c r="N70" s="101">
        <v>0</v>
      </c>
      <c r="O70" s="101">
        <v>18740.689999999999</v>
      </c>
      <c r="P70" s="99"/>
      <c r="Q70" s="101">
        <v>21.7</v>
      </c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113">
        <v>1.99</v>
      </c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</row>
    <row r="71" spans="1:68" s="77" customFormat="1" ht="14.1" customHeight="1" x14ac:dyDescent="0.2">
      <c r="A71" s="96"/>
      <c r="B71" s="100">
        <v>27</v>
      </c>
      <c r="C71" s="536" t="s">
        <v>146</v>
      </c>
      <c r="D71" s="538" t="s">
        <v>147</v>
      </c>
      <c r="E71" s="538"/>
      <c r="F71" s="538"/>
      <c r="G71" s="538"/>
      <c r="H71" s="640" t="s">
        <v>856</v>
      </c>
      <c r="I71" s="101"/>
      <c r="J71" s="101"/>
      <c r="K71" s="102">
        <v>99.49</v>
      </c>
      <c r="L71" s="102">
        <v>100.3</v>
      </c>
      <c r="M71" s="102">
        <v>102.79</v>
      </c>
      <c r="N71" s="102">
        <v>0</v>
      </c>
      <c r="O71" s="102">
        <v>102.79</v>
      </c>
      <c r="P71" s="102">
        <v>102.79</v>
      </c>
      <c r="Q71" s="102">
        <v>103.63000000000001</v>
      </c>
      <c r="R71" s="102">
        <v>118.56</v>
      </c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>
        <v>118.56</v>
      </c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1"/>
      <c r="BM71" s="101"/>
      <c r="BN71" s="101"/>
      <c r="BO71" s="101"/>
    </row>
    <row r="72" spans="1:68" ht="14.1" customHeight="1" x14ac:dyDescent="0.2">
      <c r="A72" s="95"/>
      <c r="B72" s="95"/>
      <c r="C72" s="536"/>
      <c r="D72" s="538"/>
      <c r="E72" s="538"/>
      <c r="F72" s="538"/>
      <c r="G72" s="538"/>
      <c r="H72" s="640"/>
      <c r="I72" s="99" t="s">
        <v>148</v>
      </c>
      <c r="J72" s="98">
        <v>4</v>
      </c>
      <c r="K72" s="99"/>
      <c r="L72" s="101">
        <v>0.81000000000000227</v>
      </c>
      <c r="M72" s="101">
        <v>99.49</v>
      </c>
      <c r="N72" s="101">
        <v>0</v>
      </c>
      <c r="O72" s="101">
        <v>99.49</v>
      </c>
      <c r="P72" s="99"/>
      <c r="Q72" s="101">
        <v>0.84</v>
      </c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113">
        <v>4</v>
      </c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</row>
    <row r="73" spans="1:68" s="77" customFormat="1" ht="14.1" customHeight="1" x14ac:dyDescent="0.2">
      <c r="A73" s="96"/>
      <c r="B73" s="100">
        <v>28</v>
      </c>
      <c r="C73" s="536" t="s">
        <v>124</v>
      </c>
      <c r="D73" s="538" t="s">
        <v>150</v>
      </c>
      <c r="E73" s="538"/>
      <c r="F73" s="538"/>
      <c r="G73" s="538"/>
      <c r="H73" s="640" t="s">
        <v>857</v>
      </c>
      <c r="I73" s="101"/>
      <c r="J73" s="101"/>
      <c r="K73" s="102">
        <v>496.74</v>
      </c>
      <c r="L73" s="102">
        <v>498.54</v>
      </c>
      <c r="M73" s="102">
        <v>513.23</v>
      </c>
      <c r="N73" s="102">
        <v>0</v>
      </c>
      <c r="O73" s="102">
        <v>513.23</v>
      </c>
      <c r="P73" s="102">
        <v>513.23</v>
      </c>
      <c r="Q73" s="102">
        <v>515.09</v>
      </c>
      <c r="R73" s="102">
        <v>589.29999999999995</v>
      </c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>
        <v>589.29999999999995</v>
      </c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1"/>
      <c r="BM73" s="101"/>
      <c r="BN73" s="101"/>
      <c r="BO73" s="101"/>
    </row>
    <row r="74" spans="1:68" ht="14.1" customHeight="1" x14ac:dyDescent="0.2">
      <c r="A74" s="95"/>
      <c r="B74" s="95"/>
      <c r="C74" s="536"/>
      <c r="D74" s="538"/>
      <c r="E74" s="538"/>
      <c r="F74" s="538"/>
      <c r="G74" s="538"/>
      <c r="H74" s="640"/>
      <c r="I74" s="99" t="s">
        <v>82</v>
      </c>
      <c r="J74" s="98">
        <v>61.02</v>
      </c>
      <c r="K74" s="99"/>
      <c r="L74" s="101">
        <v>1.8000000000000114</v>
      </c>
      <c r="M74" s="101">
        <v>496.74</v>
      </c>
      <c r="N74" s="101">
        <v>0</v>
      </c>
      <c r="O74" s="101">
        <v>496.74</v>
      </c>
      <c r="P74" s="99"/>
      <c r="Q74" s="101">
        <v>1.86</v>
      </c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113">
        <v>61.02</v>
      </c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</row>
    <row r="75" spans="1:68" s="77" customFormat="1" ht="14.1" customHeight="1" x14ac:dyDescent="0.2">
      <c r="A75" s="96"/>
      <c r="B75" s="100">
        <v>29</v>
      </c>
      <c r="C75" s="536" t="s">
        <v>94</v>
      </c>
      <c r="D75" s="536" t="s">
        <v>152</v>
      </c>
      <c r="E75" s="536"/>
      <c r="F75" s="536"/>
      <c r="G75" s="536"/>
      <c r="H75" s="640" t="s">
        <v>858</v>
      </c>
      <c r="I75" s="101"/>
      <c r="J75" s="101"/>
      <c r="K75" s="102">
        <v>2525.4</v>
      </c>
      <c r="L75" s="102">
        <v>2540.06</v>
      </c>
      <c r="M75" s="102">
        <v>2609.2600000000002</v>
      </c>
      <c r="N75" s="102">
        <v>0</v>
      </c>
      <c r="O75" s="102">
        <v>2609.2600000000002</v>
      </c>
      <c r="P75" s="102">
        <v>2609.2600000000002</v>
      </c>
      <c r="Q75" s="102">
        <v>2624.4100000000003</v>
      </c>
      <c r="R75" s="102">
        <v>3002.51</v>
      </c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>
        <v>3002.51</v>
      </c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1"/>
      <c r="BM75" s="101"/>
      <c r="BN75" s="101"/>
      <c r="BO75" s="101"/>
    </row>
    <row r="76" spans="1:68" ht="14.1" customHeight="1" x14ac:dyDescent="0.2">
      <c r="A76" s="95"/>
      <c r="B76" s="95"/>
      <c r="C76" s="536"/>
      <c r="D76" s="536"/>
      <c r="E76" s="536"/>
      <c r="F76" s="536"/>
      <c r="G76" s="536"/>
      <c r="H76" s="640"/>
      <c r="I76" s="99" t="s">
        <v>82</v>
      </c>
      <c r="J76" s="98">
        <v>59</v>
      </c>
      <c r="K76" s="99"/>
      <c r="L76" s="101">
        <v>14.659999999999854</v>
      </c>
      <c r="M76" s="101">
        <v>2525.4</v>
      </c>
      <c r="N76" s="101">
        <v>0</v>
      </c>
      <c r="O76" s="101">
        <v>2525.4</v>
      </c>
      <c r="P76" s="99"/>
      <c r="Q76" s="101">
        <v>15.15</v>
      </c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113">
        <v>59</v>
      </c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</row>
    <row r="77" spans="1:68" s="77" customFormat="1" ht="14.1" customHeight="1" x14ac:dyDescent="0.2">
      <c r="A77" s="96"/>
      <c r="B77" s="100">
        <v>30</v>
      </c>
      <c r="C77" s="536" t="s">
        <v>154</v>
      </c>
      <c r="D77" s="538" t="s">
        <v>155</v>
      </c>
      <c r="E77" s="538"/>
      <c r="F77" s="538"/>
      <c r="G77" s="538"/>
      <c r="H77" s="640" t="s">
        <v>859</v>
      </c>
      <c r="I77" s="101"/>
      <c r="J77" s="101"/>
      <c r="K77" s="102">
        <v>9396.64</v>
      </c>
      <c r="L77" s="102">
        <v>9443.98</v>
      </c>
      <c r="M77" s="102">
        <v>9708.66</v>
      </c>
      <c r="N77" s="102">
        <v>0</v>
      </c>
      <c r="O77" s="102">
        <v>9708.66</v>
      </c>
      <c r="P77" s="102">
        <v>9708.66</v>
      </c>
      <c r="Q77" s="102">
        <v>9757.57</v>
      </c>
      <c r="R77" s="102">
        <v>11163.36</v>
      </c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>
        <v>11163.36</v>
      </c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1"/>
      <c r="BM77" s="101"/>
      <c r="BN77" s="101"/>
      <c r="BO77" s="101"/>
    </row>
    <row r="78" spans="1:68" ht="14.1" customHeight="1" x14ac:dyDescent="0.2">
      <c r="A78" s="95"/>
      <c r="B78" s="95"/>
      <c r="C78" s="536"/>
      <c r="D78" s="538"/>
      <c r="E78" s="538"/>
      <c r="F78" s="538"/>
      <c r="G78" s="538"/>
      <c r="H78" s="640"/>
      <c r="I78" s="99" t="s">
        <v>156</v>
      </c>
      <c r="J78" s="98">
        <v>730.95</v>
      </c>
      <c r="K78" s="99"/>
      <c r="L78" s="101">
        <v>47.340000000000146</v>
      </c>
      <c r="M78" s="101">
        <v>9396.64</v>
      </c>
      <c r="N78" s="101">
        <v>0</v>
      </c>
      <c r="O78" s="101">
        <v>9396.64</v>
      </c>
      <c r="P78" s="99"/>
      <c r="Q78" s="101">
        <v>48.91</v>
      </c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113">
        <v>730.95</v>
      </c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</row>
    <row r="79" spans="1:68" ht="12.75" x14ac:dyDescent="0.2">
      <c r="A79" s="87"/>
      <c r="B79" s="87"/>
      <c r="C79" s="88" t="s">
        <v>158</v>
      </c>
      <c r="D79" s="539" t="s">
        <v>159</v>
      </c>
      <c r="E79" s="539"/>
      <c r="F79" s="539"/>
      <c r="G79" s="539"/>
      <c r="H79" s="89"/>
      <c r="I79" s="89"/>
      <c r="J79" s="89"/>
      <c r="K79" s="90">
        <v>3951.95</v>
      </c>
      <c r="L79" s="90">
        <v>3968</v>
      </c>
      <c r="M79" s="90">
        <v>4083.18</v>
      </c>
      <c r="N79" s="90">
        <v>0</v>
      </c>
      <c r="O79" s="90">
        <v>4083.18</v>
      </c>
      <c r="P79" s="90">
        <v>4083.18</v>
      </c>
      <c r="Q79" s="90">
        <v>4099.7599999999993</v>
      </c>
      <c r="R79" s="90">
        <v>4720.91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4720.91</v>
      </c>
      <c r="AL79" s="90">
        <v>0</v>
      </c>
      <c r="AM79" s="90">
        <v>0</v>
      </c>
      <c r="AN79" s="90">
        <v>0</v>
      </c>
      <c r="AO79" s="90">
        <v>0</v>
      </c>
      <c r="AP79" s="90">
        <v>0</v>
      </c>
      <c r="AQ79" s="90">
        <v>0</v>
      </c>
      <c r="AR79" s="90">
        <v>0</v>
      </c>
      <c r="AS79" s="90">
        <v>0</v>
      </c>
      <c r="AT79" s="90">
        <v>0</v>
      </c>
      <c r="AU79" s="90">
        <v>0</v>
      </c>
      <c r="AV79" s="90">
        <v>0</v>
      </c>
      <c r="AW79" s="90">
        <v>0</v>
      </c>
      <c r="AX79" s="90">
        <v>0</v>
      </c>
      <c r="AY79" s="90">
        <v>0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90">
        <v>0</v>
      </c>
      <c r="BG79" s="90">
        <v>0</v>
      </c>
      <c r="BH79" s="90">
        <v>0</v>
      </c>
      <c r="BI79" s="90">
        <v>0</v>
      </c>
      <c r="BJ79" s="90">
        <v>0</v>
      </c>
      <c r="BK79" s="90">
        <v>0</v>
      </c>
      <c r="BL79" s="90">
        <v>0</v>
      </c>
      <c r="BM79" s="90">
        <v>0</v>
      </c>
      <c r="BN79" s="90">
        <v>0</v>
      </c>
      <c r="BO79" s="90">
        <v>0</v>
      </c>
      <c r="BP79" s="78">
        <v>0</v>
      </c>
    </row>
    <row r="80" spans="1:68" s="77" customFormat="1" ht="14.1" customHeight="1" x14ac:dyDescent="0.2">
      <c r="A80" s="91"/>
      <c r="B80" s="92">
        <v>31</v>
      </c>
      <c r="C80" s="540" t="s">
        <v>160</v>
      </c>
      <c r="D80" s="541" t="s">
        <v>161</v>
      </c>
      <c r="E80" s="541"/>
      <c r="F80" s="541"/>
      <c r="G80" s="541"/>
      <c r="H80" s="642" t="s">
        <v>861</v>
      </c>
      <c r="I80" s="93"/>
      <c r="J80" s="93"/>
      <c r="K80" s="94">
        <v>3098.52</v>
      </c>
      <c r="L80" s="94">
        <v>3110.23</v>
      </c>
      <c r="M80" s="94">
        <v>3201.41</v>
      </c>
      <c r="N80" s="94">
        <v>0</v>
      </c>
      <c r="O80" s="94">
        <v>3201.41</v>
      </c>
      <c r="P80" s="94">
        <v>3201.41</v>
      </c>
      <c r="Q80" s="94">
        <v>3213.5099999999998</v>
      </c>
      <c r="R80" s="94">
        <v>3700.38</v>
      </c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>
        <v>3700.38</v>
      </c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3"/>
      <c r="BM80" s="93"/>
      <c r="BN80" s="93"/>
      <c r="BO80" s="93"/>
    </row>
    <row r="81" spans="1:68" ht="14.1" customHeight="1" x14ac:dyDescent="0.2">
      <c r="A81" s="95"/>
      <c r="B81" s="95"/>
      <c r="C81" s="536"/>
      <c r="D81" s="538"/>
      <c r="E81" s="538"/>
      <c r="F81" s="538"/>
      <c r="G81" s="538"/>
      <c r="H81" s="640"/>
      <c r="I81" s="99" t="s">
        <v>162</v>
      </c>
      <c r="J81" s="98">
        <v>6.59</v>
      </c>
      <c r="K81" s="99"/>
      <c r="L81" s="101">
        <v>11.710000000000036</v>
      </c>
      <c r="M81" s="101">
        <v>3098.52</v>
      </c>
      <c r="N81" s="101">
        <v>0</v>
      </c>
      <c r="O81" s="101">
        <v>3098.52</v>
      </c>
      <c r="P81" s="99"/>
      <c r="Q81" s="101">
        <v>12.1</v>
      </c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113">
        <v>6.59</v>
      </c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</row>
    <row r="82" spans="1:68" s="77" customFormat="1" ht="14.1" customHeight="1" x14ac:dyDescent="0.2">
      <c r="A82" s="96"/>
      <c r="B82" s="100">
        <v>32</v>
      </c>
      <c r="C82" s="536" t="s">
        <v>164</v>
      </c>
      <c r="D82" s="538" t="s">
        <v>165</v>
      </c>
      <c r="E82" s="538"/>
      <c r="F82" s="538"/>
      <c r="G82" s="538"/>
      <c r="H82" s="640" t="s">
        <v>862</v>
      </c>
      <c r="I82" s="101"/>
      <c r="J82" s="101"/>
      <c r="K82" s="102">
        <v>853.43</v>
      </c>
      <c r="L82" s="102">
        <v>857.77</v>
      </c>
      <c r="M82" s="102">
        <v>881.77</v>
      </c>
      <c r="N82" s="102">
        <v>0</v>
      </c>
      <c r="O82" s="102">
        <v>881.77</v>
      </c>
      <c r="P82" s="102">
        <v>881.77</v>
      </c>
      <c r="Q82" s="102">
        <v>886.25</v>
      </c>
      <c r="R82" s="102">
        <v>1020.53</v>
      </c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>
        <v>1020.53</v>
      </c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1"/>
      <c r="BM82" s="101"/>
      <c r="BN82" s="101"/>
      <c r="BO82" s="101"/>
    </row>
    <row r="83" spans="1:68" ht="27.95" customHeight="1" x14ac:dyDescent="0.2">
      <c r="A83" s="95"/>
      <c r="B83" s="95"/>
      <c r="C83" s="536"/>
      <c r="D83" s="538"/>
      <c r="E83" s="538"/>
      <c r="F83" s="538"/>
      <c r="G83" s="538"/>
      <c r="H83" s="640"/>
      <c r="I83" s="99" t="s">
        <v>156</v>
      </c>
      <c r="J83" s="98">
        <v>0.26</v>
      </c>
      <c r="K83" s="99"/>
      <c r="L83" s="101">
        <v>4.3400000000000318</v>
      </c>
      <c r="M83" s="101">
        <v>853.43</v>
      </c>
      <c r="N83" s="101">
        <v>0</v>
      </c>
      <c r="O83" s="101">
        <v>853.43</v>
      </c>
      <c r="P83" s="99"/>
      <c r="Q83" s="101">
        <v>4.4800000000000004</v>
      </c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113">
        <v>0.26</v>
      </c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99"/>
      <c r="BK83" s="99"/>
      <c r="BL83" s="99"/>
      <c r="BM83" s="99"/>
      <c r="BN83" s="99"/>
      <c r="BO83" s="99"/>
    </row>
    <row r="84" spans="1:68" s="77" customFormat="1" ht="14.1" customHeight="1" x14ac:dyDescent="0.2">
      <c r="A84" s="96"/>
      <c r="B84" s="100">
        <v>33</v>
      </c>
      <c r="C84" s="536" t="s">
        <v>167</v>
      </c>
      <c r="D84" s="538" t="s">
        <v>168</v>
      </c>
      <c r="E84" s="538"/>
      <c r="F84" s="538"/>
      <c r="G84" s="538"/>
      <c r="H84" s="640" t="s">
        <v>863</v>
      </c>
      <c r="I84" s="101"/>
      <c r="J84" s="101"/>
      <c r="K84" s="102"/>
      <c r="L84" s="102"/>
      <c r="M84" s="102">
        <v>0</v>
      </c>
      <c r="N84" s="102">
        <v>0</v>
      </c>
      <c r="O84" s="102">
        <v>0</v>
      </c>
      <c r="P84" s="102">
        <v>0</v>
      </c>
      <c r="Q84" s="102">
        <v>0</v>
      </c>
      <c r="R84" s="102">
        <v>0</v>
      </c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1"/>
      <c r="BM84" s="101"/>
      <c r="BN84" s="101"/>
      <c r="BO84" s="101"/>
    </row>
    <row r="85" spans="1:68" ht="27.95" customHeight="1" x14ac:dyDescent="0.2">
      <c r="A85" s="95"/>
      <c r="B85" s="95"/>
      <c r="C85" s="536"/>
      <c r="D85" s="538"/>
      <c r="E85" s="538"/>
      <c r="F85" s="538"/>
      <c r="G85" s="538"/>
      <c r="H85" s="640"/>
      <c r="I85" s="99" t="s">
        <v>169</v>
      </c>
      <c r="J85" s="98">
        <v>3</v>
      </c>
      <c r="K85" s="99"/>
      <c r="L85" s="101">
        <v>0</v>
      </c>
      <c r="M85" s="101">
        <v>0</v>
      </c>
      <c r="N85" s="101">
        <v>0</v>
      </c>
      <c r="O85" s="101">
        <v>0</v>
      </c>
      <c r="P85" s="99"/>
      <c r="Q85" s="101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113">
        <v>3</v>
      </c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</row>
    <row r="86" spans="1:68" ht="12.75" x14ac:dyDescent="0.2">
      <c r="A86" s="87"/>
      <c r="B86" s="87"/>
      <c r="C86" s="88" t="s">
        <v>171</v>
      </c>
      <c r="D86" s="539" t="s">
        <v>172</v>
      </c>
      <c r="E86" s="539"/>
      <c r="F86" s="539"/>
      <c r="G86" s="539"/>
      <c r="H86" s="89"/>
      <c r="I86" s="89"/>
      <c r="J86" s="89"/>
      <c r="K86" s="90">
        <v>43137.02</v>
      </c>
      <c r="L86" s="90">
        <v>43310.479999999996</v>
      </c>
      <c r="M86" s="90">
        <v>44569.399999999994</v>
      </c>
      <c r="N86" s="90">
        <v>0</v>
      </c>
      <c r="O86" s="90">
        <v>44569.399999999994</v>
      </c>
      <c r="P86" s="90">
        <v>44569.399999999994</v>
      </c>
      <c r="Q86" s="90">
        <v>44712.77</v>
      </c>
      <c r="R86" s="90">
        <v>51821.79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51821.79</v>
      </c>
      <c r="AM86" s="90">
        <v>0</v>
      </c>
      <c r="AN86" s="90">
        <v>0</v>
      </c>
      <c r="AO86" s="90">
        <v>0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0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90">
        <v>0</v>
      </c>
      <c r="BG86" s="90">
        <v>0</v>
      </c>
      <c r="BH86" s="90">
        <v>0</v>
      </c>
      <c r="BI86" s="90">
        <v>0</v>
      </c>
      <c r="BJ86" s="90">
        <v>0</v>
      </c>
      <c r="BK86" s="90">
        <v>0</v>
      </c>
      <c r="BL86" s="90">
        <v>0</v>
      </c>
      <c r="BM86" s="90">
        <v>0</v>
      </c>
      <c r="BN86" s="90">
        <v>0</v>
      </c>
      <c r="BO86" s="90">
        <v>0</v>
      </c>
      <c r="BP86" s="78">
        <v>0</v>
      </c>
    </row>
    <row r="87" spans="1:68" s="77" customFormat="1" ht="14.1" customHeight="1" x14ac:dyDescent="0.2">
      <c r="A87" s="91"/>
      <c r="B87" s="92">
        <v>34</v>
      </c>
      <c r="C87" s="540" t="s">
        <v>173</v>
      </c>
      <c r="D87" s="541" t="s">
        <v>174</v>
      </c>
      <c r="E87" s="541"/>
      <c r="F87" s="541"/>
      <c r="G87" s="541"/>
      <c r="H87" s="642" t="s">
        <v>865</v>
      </c>
      <c r="I87" s="93"/>
      <c r="J87" s="93"/>
      <c r="K87" s="94">
        <v>12016.09</v>
      </c>
      <c r="L87" s="94">
        <v>12037.96</v>
      </c>
      <c r="M87" s="94">
        <v>12415.09</v>
      </c>
      <c r="N87" s="94">
        <v>0</v>
      </c>
      <c r="O87" s="94">
        <v>12415.09</v>
      </c>
      <c r="P87" s="94">
        <v>12415.09</v>
      </c>
      <c r="Q87" s="94">
        <v>12433.17</v>
      </c>
      <c r="R87" s="94">
        <v>14409.95</v>
      </c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>
        <v>14409.95</v>
      </c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3"/>
      <c r="BM87" s="93"/>
      <c r="BN87" s="93"/>
      <c r="BO87" s="93"/>
    </row>
    <row r="88" spans="1:68" ht="27.95" customHeight="1" x14ac:dyDescent="0.2">
      <c r="A88" s="95"/>
      <c r="B88" s="95"/>
      <c r="C88" s="536"/>
      <c r="D88" s="538"/>
      <c r="E88" s="538"/>
      <c r="F88" s="538"/>
      <c r="G88" s="538"/>
      <c r="H88" s="640"/>
      <c r="I88" s="99" t="s">
        <v>102</v>
      </c>
      <c r="J88" s="98">
        <v>4</v>
      </c>
      <c r="K88" s="99"/>
      <c r="L88" s="101">
        <v>21.869999999998981</v>
      </c>
      <c r="M88" s="101">
        <v>12016.09</v>
      </c>
      <c r="N88" s="101">
        <v>0</v>
      </c>
      <c r="O88" s="101">
        <v>12016.09</v>
      </c>
      <c r="P88" s="99"/>
      <c r="Q88" s="101">
        <v>18.079999999999998</v>
      </c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113">
        <v>4</v>
      </c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</row>
    <row r="89" spans="1:68" s="77" customFormat="1" ht="14.1" customHeight="1" x14ac:dyDescent="0.2">
      <c r="A89" s="96"/>
      <c r="B89" s="100">
        <v>35</v>
      </c>
      <c r="C89" s="538" t="s">
        <v>175</v>
      </c>
      <c r="D89" s="538" t="s">
        <v>176</v>
      </c>
      <c r="E89" s="538"/>
      <c r="F89" s="538"/>
      <c r="G89" s="538"/>
      <c r="H89" s="640" t="s">
        <v>866</v>
      </c>
      <c r="I89" s="101"/>
      <c r="J89" s="101"/>
      <c r="K89" s="102">
        <v>1735.75</v>
      </c>
      <c r="L89" s="102">
        <v>1744.89</v>
      </c>
      <c r="M89" s="102">
        <v>1793.39</v>
      </c>
      <c r="N89" s="102">
        <v>0</v>
      </c>
      <c r="O89" s="102">
        <v>1793.39</v>
      </c>
      <c r="P89" s="102">
        <v>1793.39</v>
      </c>
      <c r="Q89" s="102">
        <v>1800.94</v>
      </c>
      <c r="R89" s="102">
        <v>2087.2800000000002</v>
      </c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>
        <v>2087.2800000000002</v>
      </c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1"/>
      <c r="BM89" s="101"/>
      <c r="BN89" s="101"/>
      <c r="BO89" s="101"/>
    </row>
    <row r="90" spans="1:68" ht="27.95" customHeight="1" x14ac:dyDescent="0.2">
      <c r="A90" s="95"/>
      <c r="B90" s="95"/>
      <c r="C90" s="538"/>
      <c r="D90" s="538"/>
      <c r="E90" s="538"/>
      <c r="F90" s="538"/>
      <c r="G90" s="538"/>
      <c r="H90" s="640"/>
      <c r="I90" s="99" t="s">
        <v>78</v>
      </c>
      <c r="J90" s="98">
        <v>10.5</v>
      </c>
      <c r="K90" s="99"/>
      <c r="L90" s="101">
        <v>9.1400000000001</v>
      </c>
      <c r="M90" s="101">
        <v>1735.75</v>
      </c>
      <c r="N90" s="101">
        <v>0</v>
      </c>
      <c r="O90" s="101">
        <v>1735.75</v>
      </c>
      <c r="P90" s="99"/>
      <c r="Q90" s="101">
        <v>7.55</v>
      </c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113">
        <v>10.5</v>
      </c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</row>
    <row r="91" spans="1:68" s="77" customFormat="1" ht="14.1" customHeight="1" x14ac:dyDescent="0.2">
      <c r="A91" s="96"/>
      <c r="B91" s="100">
        <v>36</v>
      </c>
      <c r="C91" s="536" t="s">
        <v>173</v>
      </c>
      <c r="D91" s="538" t="s">
        <v>174</v>
      </c>
      <c r="E91" s="538"/>
      <c r="F91" s="538"/>
      <c r="G91" s="538"/>
      <c r="H91" s="640" t="s">
        <v>867</v>
      </c>
      <c r="I91" s="101"/>
      <c r="J91" s="101"/>
      <c r="K91" s="102">
        <v>335.6</v>
      </c>
      <c r="L91" s="102">
        <v>337.32</v>
      </c>
      <c r="M91" s="102">
        <v>346.74</v>
      </c>
      <c r="N91" s="102">
        <v>0</v>
      </c>
      <c r="O91" s="102">
        <v>346.74</v>
      </c>
      <c r="P91" s="102">
        <v>346.74</v>
      </c>
      <c r="Q91" s="102">
        <v>348.16</v>
      </c>
      <c r="R91" s="102">
        <v>403.52</v>
      </c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>
        <v>403.52</v>
      </c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1"/>
      <c r="BM91" s="101"/>
      <c r="BN91" s="101"/>
      <c r="BO91" s="101"/>
    </row>
    <row r="92" spans="1:68" ht="27.95" customHeight="1" x14ac:dyDescent="0.2">
      <c r="A92" s="95"/>
      <c r="B92" s="95"/>
      <c r="C92" s="536"/>
      <c r="D92" s="538"/>
      <c r="E92" s="538"/>
      <c r="F92" s="538"/>
      <c r="G92" s="538"/>
      <c r="H92" s="640"/>
      <c r="I92" s="99" t="s">
        <v>102</v>
      </c>
      <c r="J92" s="98">
        <v>1</v>
      </c>
      <c r="K92" s="99"/>
      <c r="L92" s="101">
        <v>1.7199999999999704</v>
      </c>
      <c r="M92" s="101">
        <v>335.6</v>
      </c>
      <c r="N92" s="101">
        <v>0</v>
      </c>
      <c r="O92" s="101">
        <v>335.6</v>
      </c>
      <c r="P92" s="99"/>
      <c r="Q92" s="101">
        <v>1.42</v>
      </c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113">
        <v>1</v>
      </c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</row>
    <row r="93" spans="1:68" s="77" customFormat="1" ht="14.1" customHeight="1" x14ac:dyDescent="0.2">
      <c r="A93" s="96"/>
      <c r="B93" s="100">
        <v>37</v>
      </c>
      <c r="C93" s="536" t="s">
        <v>173</v>
      </c>
      <c r="D93" s="538" t="s">
        <v>174</v>
      </c>
      <c r="E93" s="538"/>
      <c r="F93" s="538"/>
      <c r="G93" s="538"/>
      <c r="H93" s="640" t="s">
        <v>868</v>
      </c>
      <c r="I93" s="101"/>
      <c r="J93" s="101"/>
      <c r="K93" s="102">
        <v>6227.23</v>
      </c>
      <c r="L93" s="102">
        <v>6304.73</v>
      </c>
      <c r="M93" s="102">
        <v>6434.01</v>
      </c>
      <c r="N93" s="102">
        <v>0</v>
      </c>
      <c r="O93" s="102">
        <v>6434.01</v>
      </c>
      <c r="P93" s="102">
        <v>6434.01</v>
      </c>
      <c r="Q93" s="102">
        <v>6498.0700000000006</v>
      </c>
      <c r="R93" s="102">
        <v>7531.21</v>
      </c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>
        <v>7531.21</v>
      </c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1"/>
      <c r="BM93" s="101"/>
      <c r="BN93" s="101"/>
      <c r="BO93" s="101"/>
    </row>
    <row r="94" spans="1:68" ht="27.95" customHeight="1" x14ac:dyDescent="0.2">
      <c r="A94" s="95"/>
      <c r="B94" s="95"/>
      <c r="C94" s="536"/>
      <c r="D94" s="538"/>
      <c r="E94" s="538"/>
      <c r="F94" s="538"/>
      <c r="G94" s="538"/>
      <c r="H94" s="640"/>
      <c r="I94" s="99" t="s">
        <v>178</v>
      </c>
      <c r="J94" s="98">
        <v>0.76200000000000001</v>
      </c>
      <c r="K94" s="99"/>
      <c r="L94" s="101">
        <v>77.5</v>
      </c>
      <c r="M94" s="101">
        <v>6227.23</v>
      </c>
      <c r="N94" s="101">
        <v>0</v>
      </c>
      <c r="O94" s="101">
        <v>6227.23</v>
      </c>
      <c r="P94" s="99"/>
      <c r="Q94" s="101">
        <v>64.06</v>
      </c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113">
        <v>0.76200000000000001</v>
      </c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</row>
    <row r="95" spans="1:68" s="77" customFormat="1" ht="14.1" customHeight="1" x14ac:dyDescent="0.2">
      <c r="A95" s="96"/>
      <c r="B95" s="100">
        <v>38</v>
      </c>
      <c r="C95" s="536" t="s">
        <v>173</v>
      </c>
      <c r="D95" s="538" t="s">
        <v>174</v>
      </c>
      <c r="E95" s="538"/>
      <c r="F95" s="538"/>
      <c r="G95" s="538"/>
      <c r="H95" s="640" t="s">
        <v>869</v>
      </c>
      <c r="I95" s="101"/>
      <c r="J95" s="101"/>
      <c r="K95" s="102">
        <v>15459.52</v>
      </c>
      <c r="L95" s="102">
        <v>15489.34</v>
      </c>
      <c r="M95" s="102">
        <v>15972.86</v>
      </c>
      <c r="N95" s="102">
        <v>0</v>
      </c>
      <c r="O95" s="102">
        <v>15972.86</v>
      </c>
      <c r="P95" s="102">
        <v>15972.86</v>
      </c>
      <c r="Q95" s="102">
        <v>15997.51</v>
      </c>
      <c r="R95" s="102">
        <v>18541</v>
      </c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>
        <v>18541</v>
      </c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1"/>
      <c r="BM95" s="101"/>
      <c r="BN95" s="101"/>
      <c r="BO95" s="101"/>
    </row>
    <row r="96" spans="1:68" ht="27.95" customHeight="1" x14ac:dyDescent="0.2">
      <c r="A96" s="95"/>
      <c r="B96" s="95"/>
      <c r="C96" s="536"/>
      <c r="D96" s="538"/>
      <c r="E96" s="538"/>
      <c r="F96" s="538"/>
      <c r="G96" s="538"/>
      <c r="H96" s="640"/>
      <c r="I96" s="99" t="s">
        <v>102</v>
      </c>
      <c r="J96" s="98">
        <v>4</v>
      </c>
      <c r="K96" s="99"/>
      <c r="L96" s="101">
        <v>29.819999999999709</v>
      </c>
      <c r="M96" s="101">
        <v>15459.52</v>
      </c>
      <c r="N96" s="101">
        <v>0</v>
      </c>
      <c r="O96" s="101">
        <v>15459.52</v>
      </c>
      <c r="P96" s="99"/>
      <c r="Q96" s="101">
        <v>24.65</v>
      </c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113">
        <v>4</v>
      </c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</row>
    <row r="97" spans="1:68" s="77" customFormat="1" ht="14.1" customHeight="1" x14ac:dyDescent="0.2">
      <c r="A97" s="96"/>
      <c r="B97" s="100">
        <v>39</v>
      </c>
      <c r="C97" s="536" t="s">
        <v>180</v>
      </c>
      <c r="D97" s="538" t="s">
        <v>181</v>
      </c>
      <c r="E97" s="538"/>
      <c r="F97" s="538"/>
      <c r="G97" s="538"/>
      <c r="H97" s="640" t="s">
        <v>870</v>
      </c>
      <c r="I97" s="101"/>
      <c r="J97" s="101"/>
      <c r="K97" s="102">
        <v>7297.99</v>
      </c>
      <c r="L97" s="102">
        <v>7331.27</v>
      </c>
      <c r="M97" s="102">
        <v>7540.32</v>
      </c>
      <c r="N97" s="102">
        <v>0</v>
      </c>
      <c r="O97" s="102">
        <v>7540.32</v>
      </c>
      <c r="P97" s="102">
        <v>7540.32</v>
      </c>
      <c r="Q97" s="102">
        <v>7567.83</v>
      </c>
      <c r="R97" s="102">
        <v>8771.07</v>
      </c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>
        <v>8771.07</v>
      </c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1"/>
      <c r="BM97" s="101"/>
      <c r="BN97" s="101"/>
      <c r="BO97" s="101"/>
    </row>
    <row r="98" spans="1:68" ht="27.95" customHeight="1" x14ac:dyDescent="0.2">
      <c r="A98" s="95"/>
      <c r="B98" s="95"/>
      <c r="C98" s="536"/>
      <c r="D98" s="538"/>
      <c r="E98" s="538"/>
      <c r="F98" s="538"/>
      <c r="G98" s="538"/>
      <c r="H98" s="640"/>
      <c r="I98" s="99" t="s">
        <v>78</v>
      </c>
      <c r="J98" s="98">
        <v>8.4</v>
      </c>
      <c r="K98" s="99"/>
      <c r="L98" s="101">
        <v>33.280000000000655</v>
      </c>
      <c r="M98" s="101">
        <v>7297.99</v>
      </c>
      <c r="N98" s="101">
        <v>0</v>
      </c>
      <c r="O98" s="101">
        <v>7297.99</v>
      </c>
      <c r="P98" s="99"/>
      <c r="Q98" s="101">
        <v>27.51</v>
      </c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113">
        <v>8.4</v>
      </c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</row>
    <row r="99" spans="1:68" s="77" customFormat="1" ht="14.1" customHeight="1" x14ac:dyDescent="0.2">
      <c r="A99" s="96"/>
      <c r="B99" s="100">
        <v>40</v>
      </c>
      <c r="C99" s="536" t="s">
        <v>183</v>
      </c>
      <c r="D99" s="538" t="s">
        <v>184</v>
      </c>
      <c r="E99" s="538"/>
      <c r="F99" s="538"/>
      <c r="G99" s="538"/>
      <c r="H99" s="640" t="s">
        <v>871</v>
      </c>
      <c r="I99" s="101"/>
      <c r="J99" s="101"/>
      <c r="K99" s="102">
        <v>64.84</v>
      </c>
      <c r="L99" s="102">
        <v>64.97</v>
      </c>
      <c r="M99" s="102">
        <v>66.989999999999995</v>
      </c>
      <c r="N99" s="102">
        <v>0</v>
      </c>
      <c r="O99" s="102">
        <v>66.989999999999995</v>
      </c>
      <c r="P99" s="102">
        <v>66.989999999999995</v>
      </c>
      <c r="Q99" s="102">
        <v>67.089999999999989</v>
      </c>
      <c r="R99" s="102">
        <v>77.760000000000005</v>
      </c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>
        <v>77.760000000000005</v>
      </c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1"/>
      <c r="BM99" s="101"/>
      <c r="BN99" s="101"/>
      <c r="BO99" s="101"/>
    </row>
    <row r="100" spans="1:68" ht="27.95" customHeight="1" x14ac:dyDescent="0.2">
      <c r="A100" s="95"/>
      <c r="B100" s="95"/>
      <c r="C100" s="536"/>
      <c r="D100" s="538"/>
      <c r="E100" s="538"/>
      <c r="F100" s="538"/>
      <c r="G100" s="538"/>
      <c r="H100" s="640"/>
      <c r="I100" s="99" t="s">
        <v>78</v>
      </c>
      <c r="J100" s="98">
        <v>2.4</v>
      </c>
      <c r="K100" s="99"/>
      <c r="L100" s="101">
        <v>0.12999999999999545</v>
      </c>
      <c r="M100" s="101">
        <v>64.84</v>
      </c>
      <c r="N100" s="101">
        <v>0</v>
      </c>
      <c r="O100" s="101">
        <v>64.84</v>
      </c>
      <c r="P100" s="99"/>
      <c r="Q100" s="101">
        <v>0.1</v>
      </c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113">
        <v>2.4</v>
      </c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</row>
    <row r="101" spans="1:68" ht="12.75" x14ac:dyDescent="0.2">
      <c r="A101" s="87"/>
      <c r="B101" s="87"/>
      <c r="C101" s="88" t="s">
        <v>185</v>
      </c>
      <c r="D101" s="539" t="s">
        <v>186</v>
      </c>
      <c r="E101" s="539"/>
      <c r="F101" s="539"/>
      <c r="G101" s="539"/>
      <c r="H101" s="89"/>
      <c r="I101" s="89"/>
      <c r="J101" s="89"/>
      <c r="K101" s="90">
        <v>16898.61</v>
      </c>
      <c r="L101" s="90">
        <v>16986.07</v>
      </c>
      <c r="M101" s="90">
        <v>17459.73</v>
      </c>
      <c r="N101" s="90">
        <v>0</v>
      </c>
      <c r="O101" s="90">
        <v>17459.73</v>
      </c>
      <c r="P101" s="90">
        <v>17459.73</v>
      </c>
      <c r="Q101" s="90">
        <v>17532.009999999998</v>
      </c>
      <c r="R101" s="90">
        <v>20319.490000000002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20319.490000000002</v>
      </c>
      <c r="AM101" s="90">
        <v>0</v>
      </c>
      <c r="AN101" s="90">
        <v>0</v>
      </c>
      <c r="AO101" s="90">
        <v>0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90">
        <v>0</v>
      </c>
      <c r="BG101" s="90">
        <v>0</v>
      </c>
      <c r="BH101" s="90">
        <v>0</v>
      </c>
      <c r="BI101" s="90">
        <v>0</v>
      </c>
      <c r="BJ101" s="90">
        <v>0</v>
      </c>
      <c r="BK101" s="90">
        <v>0</v>
      </c>
      <c r="BL101" s="90">
        <v>0</v>
      </c>
      <c r="BM101" s="90">
        <v>0</v>
      </c>
      <c r="BN101" s="90">
        <v>0</v>
      </c>
      <c r="BO101" s="90">
        <v>0</v>
      </c>
      <c r="BP101" s="78">
        <v>0</v>
      </c>
    </row>
    <row r="102" spans="1:68" s="77" customFormat="1" ht="14.1" customHeight="1" x14ac:dyDescent="0.2">
      <c r="A102" s="91"/>
      <c r="B102" s="92">
        <v>41</v>
      </c>
      <c r="C102" s="540" t="s">
        <v>187</v>
      </c>
      <c r="D102" s="541" t="s">
        <v>188</v>
      </c>
      <c r="E102" s="541"/>
      <c r="F102" s="541"/>
      <c r="G102" s="541"/>
      <c r="H102" s="642" t="s">
        <v>873</v>
      </c>
      <c r="I102" s="93"/>
      <c r="J102" s="93"/>
      <c r="K102" s="94">
        <v>685.82</v>
      </c>
      <c r="L102" s="94">
        <v>691.33</v>
      </c>
      <c r="M102" s="94">
        <v>708.59</v>
      </c>
      <c r="N102" s="94">
        <v>0</v>
      </c>
      <c r="O102" s="94">
        <v>708.59</v>
      </c>
      <c r="P102" s="94">
        <v>708.59</v>
      </c>
      <c r="Q102" s="94">
        <v>713.14</v>
      </c>
      <c r="R102" s="94">
        <v>826.53</v>
      </c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>
        <v>826.53</v>
      </c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3"/>
      <c r="BM102" s="93"/>
      <c r="BN102" s="93"/>
      <c r="BO102" s="93"/>
    </row>
    <row r="103" spans="1:68" ht="14.1" customHeight="1" x14ac:dyDescent="0.2">
      <c r="A103" s="95"/>
      <c r="B103" s="95"/>
      <c r="C103" s="536"/>
      <c r="D103" s="538"/>
      <c r="E103" s="538"/>
      <c r="F103" s="538"/>
      <c r="G103" s="538"/>
      <c r="H103" s="640"/>
      <c r="I103" s="99" t="s">
        <v>102</v>
      </c>
      <c r="J103" s="98">
        <v>4</v>
      </c>
      <c r="K103" s="99"/>
      <c r="L103" s="101">
        <v>5.5099999999999909</v>
      </c>
      <c r="M103" s="101">
        <v>685.82</v>
      </c>
      <c r="N103" s="101">
        <v>0</v>
      </c>
      <c r="O103" s="101">
        <v>685.82</v>
      </c>
      <c r="P103" s="99"/>
      <c r="Q103" s="101">
        <v>4.55</v>
      </c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113">
        <v>4</v>
      </c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</row>
    <row r="104" spans="1:68" s="77" customFormat="1" ht="14.1" customHeight="1" x14ac:dyDescent="0.2">
      <c r="A104" s="96"/>
      <c r="B104" s="100">
        <v>42</v>
      </c>
      <c r="C104" s="536" t="s">
        <v>189</v>
      </c>
      <c r="D104" s="538" t="s">
        <v>190</v>
      </c>
      <c r="E104" s="538"/>
      <c r="F104" s="538"/>
      <c r="G104" s="538"/>
      <c r="H104" s="640" t="s">
        <v>874</v>
      </c>
      <c r="I104" s="101"/>
      <c r="J104" s="101"/>
      <c r="K104" s="102">
        <v>8250.1200000000008</v>
      </c>
      <c r="L104" s="102">
        <v>8290.7999999999993</v>
      </c>
      <c r="M104" s="102">
        <v>8524.07</v>
      </c>
      <c r="N104" s="102">
        <v>0</v>
      </c>
      <c r="O104" s="102">
        <v>8524.07</v>
      </c>
      <c r="P104" s="102">
        <v>8524.07</v>
      </c>
      <c r="Q104" s="102">
        <v>8557.69</v>
      </c>
      <c r="R104" s="102">
        <v>9918.31</v>
      </c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>
        <v>9918.31</v>
      </c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1"/>
      <c r="BM104" s="101"/>
      <c r="BN104" s="101"/>
      <c r="BO104" s="101"/>
    </row>
    <row r="105" spans="1:68" ht="14.1" customHeight="1" x14ac:dyDescent="0.2">
      <c r="A105" s="95"/>
      <c r="B105" s="95"/>
      <c r="C105" s="536"/>
      <c r="D105" s="538"/>
      <c r="E105" s="538"/>
      <c r="F105" s="538"/>
      <c r="G105" s="538"/>
      <c r="H105" s="640"/>
      <c r="I105" s="99" t="s">
        <v>102</v>
      </c>
      <c r="J105" s="98">
        <v>16</v>
      </c>
      <c r="K105" s="99"/>
      <c r="L105" s="101">
        <v>40.679999999998472</v>
      </c>
      <c r="M105" s="101">
        <v>8250.1200000000008</v>
      </c>
      <c r="N105" s="101">
        <v>0</v>
      </c>
      <c r="O105" s="101">
        <v>8250.1200000000008</v>
      </c>
      <c r="P105" s="99"/>
      <c r="Q105" s="101">
        <v>33.619999999999997</v>
      </c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113">
        <v>16</v>
      </c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</row>
    <row r="106" spans="1:68" s="77" customFormat="1" ht="14.1" customHeight="1" x14ac:dyDescent="0.2">
      <c r="A106" s="96"/>
      <c r="B106" s="100">
        <v>43</v>
      </c>
      <c r="C106" s="536" t="s">
        <v>192</v>
      </c>
      <c r="D106" s="538" t="s">
        <v>193</v>
      </c>
      <c r="E106" s="538"/>
      <c r="F106" s="538"/>
      <c r="G106" s="538"/>
      <c r="H106" s="640" t="s">
        <v>875</v>
      </c>
      <c r="I106" s="101"/>
      <c r="J106" s="101"/>
      <c r="K106" s="102">
        <v>4124.71</v>
      </c>
      <c r="L106" s="102">
        <v>4145.33</v>
      </c>
      <c r="M106" s="102">
        <v>4261.67</v>
      </c>
      <c r="N106" s="102">
        <v>0</v>
      </c>
      <c r="O106" s="102">
        <v>4261.67</v>
      </c>
      <c r="P106" s="102">
        <v>4261.67</v>
      </c>
      <c r="Q106" s="102">
        <v>4278.71</v>
      </c>
      <c r="R106" s="102">
        <v>4959</v>
      </c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>
        <v>4959</v>
      </c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1"/>
      <c r="BM106" s="101"/>
      <c r="BN106" s="101"/>
      <c r="BO106" s="101"/>
    </row>
    <row r="107" spans="1:68" ht="14.1" customHeight="1" x14ac:dyDescent="0.2">
      <c r="A107" s="95"/>
      <c r="B107" s="95"/>
      <c r="C107" s="536"/>
      <c r="D107" s="538"/>
      <c r="E107" s="538"/>
      <c r="F107" s="538"/>
      <c r="G107" s="538"/>
      <c r="H107" s="640"/>
      <c r="I107" s="99" t="s">
        <v>194</v>
      </c>
      <c r="J107" s="98">
        <v>377.45100000000002</v>
      </c>
      <c r="K107" s="99"/>
      <c r="L107" s="101">
        <v>20.619999999999891</v>
      </c>
      <c r="M107" s="101">
        <v>4124.71</v>
      </c>
      <c r="N107" s="101">
        <v>0</v>
      </c>
      <c r="O107" s="101">
        <v>4124.71</v>
      </c>
      <c r="P107" s="99"/>
      <c r="Q107" s="101">
        <v>17.04</v>
      </c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13">
        <v>377.45100000000002</v>
      </c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</row>
    <row r="108" spans="1:68" s="77" customFormat="1" ht="14.1" customHeight="1" x14ac:dyDescent="0.2">
      <c r="A108" s="96"/>
      <c r="B108" s="100">
        <v>44</v>
      </c>
      <c r="C108" s="536" t="s">
        <v>192</v>
      </c>
      <c r="D108" s="538" t="s">
        <v>193</v>
      </c>
      <c r="E108" s="538"/>
      <c r="F108" s="538"/>
      <c r="G108" s="538"/>
      <c r="H108" s="640" t="s">
        <v>876</v>
      </c>
      <c r="I108" s="101"/>
      <c r="J108" s="101"/>
      <c r="K108" s="102">
        <v>679.84</v>
      </c>
      <c r="L108" s="102">
        <v>683.11</v>
      </c>
      <c r="M108" s="102">
        <v>702.41</v>
      </c>
      <c r="N108" s="102">
        <v>0</v>
      </c>
      <c r="O108" s="102">
        <v>702.41</v>
      </c>
      <c r="P108" s="102">
        <v>702.41</v>
      </c>
      <c r="Q108" s="102">
        <v>705.11</v>
      </c>
      <c r="R108" s="102">
        <v>817.22</v>
      </c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>
        <v>817.22</v>
      </c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1"/>
      <c r="BM108" s="101"/>
      <c r="BN108" s="101"/>
      <c r="BO108" s="101"/>
    </row>
    <row r="109" spans="1:68" ht="14.1" customHeight="1" x14ac:dyDescent="0.2">
      <c r="A109" s="95"/>
      <c r="B109" s="95"/>
      <c r="C109" s="536"/>
      <c r="D109" s="538"/>
      <c r="E109" s="538"/>
      <c r="F109" s="538"/>
      <c r="G109" s="538"/>
      <c r="H109" s="640"/>
      <c r="I109" s="99" t="s">
        <v>78</v>
      </c>
      <c r="J109" s="98">
        <v>27.722999999999999</v>
      </c>
      <c r="K109" s="99"/>
      <c r="L109" s="101">
        <v>3.2699999999999818</v>
      </c>
      <c r="M109" s="101">
        <v>679.84</v>
      </c>
      <c r="N109" s="101">
        <v>0</v>
      </c>
      <c r="O109" s="101">
        <v>679.84</v>
      </c>
      <c r="P109" s="99"/>
      <c r="Q109" s="101">
        <v>2.7</v>
      </c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113">
        <v>27.722999999999999</v>
      </c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</row>
    <row r="110" spans="1:68" s="77" customFormat="1" ht="14.1" customHeight="1" x14ac:dyDescent="0.2">
      <c r="A110" s="96"/>
      <c r="B110" s="100">
        <v>45</v>
      </c>
      <c r="C110" s="536" t="s">
        <v>197</v>
      </c>
      <c r="D110" s="538" t="s">
        <v>198</v>
      </c>
      <c r="E110" s="538"/>
      <c r="F110" s="538"/>
      <c r="G110" s="538"/>
      <c r="H110" s="640" t="s">
        <v>877</v>
      </c>
      <c r="I110" s="101"/>
      <c r="J110" s="101"/>
      <c r="K110" s="102">
        <v>3030.51</v>
      </c>
      <c r="L110" s="102">
        <v>3047.89</v>
      </c>
      <c r="M110" s="102">
        <v>3131.14</v>
      </c>
      <c r="N110" s="102">
        <v>0</v>
      </c>
      <c r="O110" s="102">
        <v>3131.14</v>
      </c>
      <c r="P110" s="102">
        <v>3131.14</v>
      </c>
      <c r="Q110" s="102">
        <v>3145.5099999999998</v>
      </c>
      <c r="R110" s="102">
        <v>3645.62</v>
      </c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>
        <v>3645.62</v>
      </c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1"/>
      <c r="BM110" s="101"/>
      <c r="BN110" s="101"/>
      <c r="BO110" s="101"/>
    </row>
    <row r="111" spans="1:68" ht="14.1" customHeight="1" x14ac:dyDescent="0.2">
      <c r="A111" s="95"/>
      <c r="B111" s="95"/>
      <c r="C111" s="536"/>
      <c r="D111" s="538"/>
      <c r="E111" s="538"/>
      <c r="F111" s="538"/>
      <c r="G111" s="538"/>
      <c r="H111" s="640"/>
      <c r="I111" s="99" t="s">
        <v>78</v>
      </c>
      <c r="J111" s="98">
        <v>170</v>
      </c>
      <c r="K111" s="99"/>
      <c r="L111" s="101">
        <v>17.379999999999654</v>
      </c>
      <c r="M111" s="101">
        <v>3030.51</v>
      </c>
      <c r="N111" s="101">
        <v>0</v>
      </c>
      <c r="O111" s="101">
        <v>3030.51</v>
      </c>
      <c r="P111" s="99"/>
      <c r="Q111" s="101">
        <v>14.37</v>
      </c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113">
        <v>170</v>
      </c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</row>
    <row r="112" spans="1:68" s="77" customFormat="1" ht="14.1" customHeight="1" x14ac:dyDescent="0.2">
      <c r="A112" s="96"/>
      <c r="B112" s="100">
        <v>46</v>
      </c>
      <c r="C112" s="536" t="s">
        <v>200</v>
      </c>
      <c r="D112" s="536" t="s">
        <v>201</v>
      </c>
      <c r="E112" s="536"/>
      <c r="F112" s="536"/>
      <c r="G112" s="536"/>
      <c r="H112" s="640" t="s">
        <v>878</v>
      </c>
      <c r="I112" s="101"/>
      <c r="J112" s="101"/>
      <c r="K112" s="102">
        <v>127.61</v>
      </c>
      <c r="L112" s="102">
        <v>127.61</v>
      </c>
      <c r="M112" s="102">
        <v>131.85</v>
      </c>
      <c r="N112" s="102">
        <v>0</v>
      </c>
      <c r="O112" s="102">
        <v>131.85</v>
      </c>
      <c r="P112" s="102">
        <v>131.85</v>
      </c>
      <c r="Q112" s="102">
        <v>131.85</v>
      </c>
      <c r="R112" s="102">
        <v>152.81</v>
      </c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>
        <v>152.81</v>
      </c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1"/>
      <c r="BM112" s="101"/>
      <c r="BN112" s="101"/>
      <c r="BO112" s="101"/>
    </row>
    <row r="113" spans="1:68" ht="14.1" customHeight="1" x14ac:dyDescent="0.2">
      <c r="A113" s="95"/>
      <c r="B113" s="95"/>
      <c r="C113" s="536"/>
      <c r="D113" s="536"/>
      <c r="E113" s="536"/>
      <c r="F113" s="536"/>
      <c r="G113" s="536"/>
      <c r="H113" s="640"/>
      <c r="I113" s="99" t="s">
        <v>169</v>
      </c>
      <c r="J113" s="98">
        <v>5</v>
      </c>
      <c r="K113" s="99"/>
      <c r="L113" s="101">
        <v>0</v>
      </c>
      <c r="M113" s="101">
        <v>127.61</v>
      </c>
      <c r="N113" s="101">
        <v>0</v>
      </c>
      <c r="O113" s="101">
        <v>127.61</v>
      </c>
      <c r="P113" s="99"/>
      <c r="Q113" s="101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113">
        <v>5</v>
      </c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</row>
    <row r="114" spans="1:68" ht="12.75" x14ac:dyDescent="0.2">
      <c r="A114" s="87"/>
      <c r="B114" s="87"/>
      <c r="C114" s="88" t="s">
        <v>203</v>
      </c>
      <c r="D114" s="539" t="s">
        <v>204</v>
      </c>
      <c r="E114" s="539"/>
      <c r="F114" s="539"/>
      <c r="G114" s="539"/>
      <c r="H114" s="89"/>
      <c r="I114" s="89"/>
      <c r="J114" s="89"/>
      <c r="K114" s="90">
        <v>4775.6399999999994</v>
      </c>
      <c r="L114" s="90">
        <v>4788.9599999999991</v>
      </c>
      <c r="M114" s="90">
        <v>4934.2199999999993</v>
      </c>
      <c r="N114" s="90">
        <v>0</v>
      </c>
      <c r="O114" s="90">
        <v>4934.2199999999993</v>
      </c>
      <c r="P114" s="90">
        <v>4934.2199999999993</v>
      </c>
      <c r="Q114" s="90">
        <v>4945.2299999999996</v>
      </c>
      <c r="R114" s="90">
        <v>5731.48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5731.48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0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90">
        <v>0</v>
      </c>
      <c r="BG114" s="90">
        <v>0</v>
      </c>
      <c r="BH114" s="90">
        <v>0</v>
      </c>
      <c r="BI114" s="90">
        <v>0</v>
      </c>
      <c r="BJ114" s="90">
        <v>0</v>
      </c>
      <c r="BK114" s="90">
        <v>0</v>
      </c>
      <c r="BL114" s="90">
        <v>0</v>
      </c>
      <c r="BM114" s="90">
        <v>0</v>
      </c>
      <c r="BN114" s="90">
        <v>0</v>
      </c>
      <c r="BO114" s="90">
        <v>0</v>
      </c>
      <c r="BP114" s="78">
        <v>0</v>
      </c>
    </row>
    <row r="115" spans="1:68" s="77" customFormat="1" ht="14.1" customHeight="1" x14ac:dyDescent="0.2">
      <c r="A115" s="91"/>
      <c r="B115" s="92">
        <v>47</v>
      </c>
      <c r="C115" s="540" t="s">
        <v>205</v>
      </c>
      <c r="D115" s="541" t="s">
        <v>206</v>
      </c>
      <c r="E115" s="541"/>
      <c r="F115" s="541"/>
      <c r="G115" s="541"/>
      <c r="H115" s="642" t="s">
        <v>880</v>
      </c>
      <c r="I115" s="93"/>
      <c r="J115" s="93"/>
      <c r="K115" s="94">
        <v>190.78</v>
      </c>
      <c r="L115" s="94">
        <v>192.41</v>
      </c>
      <c r="M115" s="94">
        <v>197.11</v>
      </c>
      <c r="N115" s="94">
        <v>0</v>
      </c>
      <c r="O115" s="94">
        <v>197.11</v>
      </c>
      <c r="P115" s="94">
        <v>197.11</v>
      </c>
      <c r="Q115" s="94">
        <v>198.45000000000002</v>
      </c>
      <c r="R115" s="94">
        <v>230.01</v>
      </c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>
        <v>230.01</v>
      </c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3"/>
      <c r="BM115" s="93"/>
      <c r="BN115" s="93"/>
      <c r="BO115" s="93"/>
    </row>
    <row r="116" spans="1:68" ht="27.95" customHeight="1" x14ac:dyDescent="0.2">
      <c r="A116" s="95"/>
      <c r="B116" s="95"/>
      <c r="C116" s="536"/>
      <c r="D116" s="538"/>
      <c r="E116" s="538"/>
      <c r="F116" s="538"/>
      <c r="G116" s="538"/>
      <c r="H116" s="640"/>
      <c r="I116" s="99" t="s">
        <v>102</v>
      </c>
      <c r="J116" s="98">
        <v>2</v>
      </c>
      <c r="K116" s="99"/>
      <c r="L116" s="101">
        <v>1.6299999999999955</v>
      </c>
      <c r="M116" s="101">
        <v>190.78</v>
      </c>
      <c r="N116" s="101">
        <v>0</v>
      </c>
      <c r="O116" s="101">
        <v>190.78</v>
      </c>
      <c r="P116" s="99"/>
      <c r="Q116" s="101">
        <v>1.34</v>
      </c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113">
        <v>2</v>
      </c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</row>
    <row r="117" spans="1:68" s="77" customFormat="1" ht="14.1" customHeight="1" x14ac:dyDescent="0.2">
      <c r="A117" s="96"/>
      <c r="B117" s="100">
        <v>48</v>
      </c>
      <c r="C117" s="536" t="s">
        <v>205</v>
      </c>
      <c r="D117" s="538" t="s">
        <v>206</v>
      </c>
      <c r="E117" s="538"/>
      <c r="F117" s="538"/>
      <c r="G117" s="538"/>
      <c r="H117" s="641" t="s">
        <v>881</v>
      </c>
      <c r="I117" s="101"/>
      <c r="J117" s="101"/>
      <c r="K117" s="102">
        <v>20.94</v>
      </c>
      <c r="L117" s="102">
        <v>21.15</v>
      </c>
      <c r="M117" s="102">
        <v>21.64</v>
      </c>
      <c r="N117" s="102">
        <v>0</v>
      </c>
      <c r="O117" s="102">
        <v>21.64</v>
      </c>
      <c r="P117" s="102">
        <v>21.64</v>
      </c>
      <c r="Q117" s="102">
        <v>21.82</v>
      </c>
      <c r="R117" s="102">
        <v>25.28</v>
      </c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>
        <v>25.28</v>
      </c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1"/>
      <c r="BM117" s="101"/>
      <c r="BN117" s="101"/>
      <c r="BO117" s="101"/>
    </row>
    <row r="118" spans="1:68" ht="27.95" customHeight="1" x14ac:dyDescent="0.2">
      <c r="A118" s="95"/>
      <c r="B118" s="95"/>
      <c r="C118" s="536"/>
      <c r="D118" s="538"/>
      <c r="E118" s="538"/>
      <c r="F118" s="538"/>
      <c r="G118" s="538"/>
      <c r="H118" s="641"/>
      <c r="I118" s="97" t="s">
        <v>208</v>
      </c>
      <c r="J118" s="98">
        <v>1</v>
      </c>
      <c r="K118" s="99"/>
      <c r="L118" s="101">
        <v>0.2099999999999973</v>
      </c>
      <c r="M118" s="101">
        <v>20.94</v>
      </c>
      <c r="N118" s="101">
        <v>0</v>
      </c>
      <c r="O118" s="101">
        <v>20.94</v>
      </c>
      <c r="P118" s="99"/>
      <c r="Q118" s="101">
        <v>0.18</v>
      </c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113">
        <v>1</v>
      </c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</row>
    <row r="119" spans="1:68" s="77" customFormat="1" ht="14.1" customHeight="1" x14ac:dyDescent="0.2">
      <c r="A119" s="96"/>
      <c r="B119" s="100">
        <v>49</v>
      </c>
      <c r="C119" s="536" t="s">
        <v>209</v>
      </c>
      <c r="D119" s="538" t="s">
        <v>210</v>
      </c>
      <c r="E119" s="538"/>
      <c r="F119" s="538"/>
      <c r="G119" s="538"/>
      <c r="H119" s="640" t="s">
        <v>882</v>
      </c>
      <c r="I119" s="101"/>
      <c r="J119" s="101"/>
      <c r="K119" s="102">
        <v>2125.56</v>
      </c>
      <c r="L119" s="102">
        <v>2135.2399999999998</v>
      </c>
      <c r="M119" s="102">
        <v>2196.14</v>
      </c>
      <c r="N119" s="102">
        <v>0</v>
      </c>
      <c r="O119" s="102">
        <v>2196.14</v>
      </c>
      <c r="P119" s="102">
        <v>2196.14</v>
      </c>
      <c r="Q119" s="102">
        <v>2204.14</v>
      </c>
      <c r="R119" s="102">
        <v>2554.58</v>
      </c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>
        <v>2554.58</v>
      </c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1"/>
      <c r="BM119" s="101"/>
      <c r="BN119" s="101"/>
      <c r="BO119" s="101"/>
    </row>
    <row r="120" spans="1:68" ht="27.95" customHeight="1" x14ac:dyDescent="0.2">
      <c r="A120" s="95"/>
      <c r="B120" s="95"/>
      <c r="C120" s="536"/>
      <c r="D120" s="538"/>
      <c r="E120" s="538"/>
      <c r="F120" s="538"/>
      <c r="G120" s="538"/>
      <c r="H120" s="640"/>
      <c r="I120" s="99" t="s">
        <v>78</v>
      </c>
      <c r="J120" s="98">
        <v>182.28</v>
      </c>
      <c r="K120" s="99"/>
      <c r="L120" s="101">
        <v>9.6799999999998363</v>
      </c>
      <c r="M120" s="101">
        <v>2125.56</v>
      </c>
      <c r="N120" s="101">
        <v>0</v>
      </c>
      <c r="O120" s="101">
        <v>2125.56</v>
      </c>
      <c r="P120" s="99"/>
      <c r="Q120" s="101">
        <v>8</v>
      </c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113">
        <v>182.28</v>
      </c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</row>
    <row r="121" spans="1:68" s="77" customFormat="1" ht="14.1" customHeight="1" x14ac:dyDescent="0.2">
      <c r="A121" s="96"/>
      <c r="B121" s="100">
        <v>50</v>
      </c>
      <c r="C121" s="536" t="s">
        <v>209</v>
      </c>
      <c r="D121" s="538" t="s">
        <v>210</v>
      </c>
      <c r="E121" s="538"/>
      <c r="F121" s="538"/>
      <c r="G121" s="538"/>
      <c r="H121" s="640" t="s">
        <v>883</v>
      </c>
      <c r="I121" s="101"/>
      <c r="J121" s="101"/>
      <c r="K121" s="102">
        <v>2438.36</v>
      </c>
      <c r="L121" s="102">
        <v>2440.16</v>
      </c>
      <c r="M121" s="102">
        <v>2519.33</v>
      </c>
      <c r="N121" s="102">
        <v>0</v>
      </c>
      <c r="O121" s="102">
        <v>2519.33</v>
      </c>
      <c r="P121" s="102">
        <v>2519.33</v>
      </c>
      <c r="Q121" s="102">
        <v>2520.8199999999997</v>
      </c>
      <c r="R121" s="102">
        <v>2921.61</v>
      </c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>
        <v>2921.61</v>
      </c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1"/>
      <c r="BM121" s="101"/>
      <c r="BN121" s="101"/>
      <c r="BO121" s="101"/>
    </row>
    <row r="122" spans="1:68" ht="27.95" customHeight="1" x14ac:dyDescent="0.2">
      <c r="A122" s="95"/>
      <c r="B122" s="95"/>
      <c r="C122" s="536"/>
      <c r="D122" s="538"/>
      <c r="E122" s="538"/>
      <c r="F122" s="538"/>
      <c r="G122" s="538"/>
      <c r="H122" s="640"/>
      <c r="I122" s="99" t="s">
        <v>178</v>
      </c>
      <c r="J122" s="98">
        <v>1.2070000000000001E-2</v>
      </c>
      <c r="K122" s="99"/>
      <c r="L122" s="101">
        <v>1.7999999999997272</v>
      </c>
      <c r="M122" s="101">
        <v>2438.36</v>
      </c>
      <c r="N122" s="101">
        <v>0</v>
      </c>
      <c r="O122" s="101">
        <v>2438.36</v>
      </c>
      <c r="P122" s="99"/>
      <c r="Q122" s="101">
        <v>1.49</v>
      </c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113">
        <v>1.2070000000000001E-2</v>
      </c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</row>
    <row r="123" spans="1:68" ht="42" customHeight="1" x14ac:dyDescent="0.2">
      <c r="A123" s="87"/>
      <c r="B123" s="87"/>
      <c r="C123" s="88" t="s">
        <v>213</v>
      </c>
      <c r="D123" s="557" t="s">
        <v>214</v>
      </c>
      <c r="E123" s="557"/>
      <c r="F123" s="557"/>
      <c r="G123" s="557"/>
      <c r="H123" s="89"/>
      <c r="I123" s="89"/>
      <c r="J123" s="89"/>
      <c r="K123" s="90">
        <v>-6034.52</v>
      </c>
      <c r="L123" s="90">
        <v>-6045.58</v>
      </c>
      <c r="M123" s="90">
        <v>-6234.91</v>
      </c>
      <c r="N123" s="90">
        <v>0</v>
      </c>
      <c r="O123" s="90">
        <v>-6234.91</v>
      </c>
      <c r="P123" s="90">
        <v>-6234.91</v>
      </c>
      <c r="Q123" s="90">
        <v>-6246.3399999999992</v>
      </c>
      <c r="R123" s="90">
        <v>-7146.2599999999984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-7146.2599999999984</v>
      </c>
      <c r="AK123" s="90">
        <v>0</v>
      </c>
      <c r="AL123" s="90">
        <v>0</v>
      </c>
      <c r="AM123" s="90">
        <v>0</v>
      </c>
      <c r="AN123" s="90">
        <v>0</v>
      </c>
      <c r="AO123" s="90">
        <v>0</v>
      </c>
      <c r="AP123" s="90">
        <v>0</v>
      </c>
      <c r="AQ123" s="90">
        <v>0</v>
      </c>
      <c r="AR123" s="90">
        <v>0</v>
      </c>
      <c r="AS123" s="90">
        <v>0</v>
      </c>
      <c r="AT123" s="90">
        <v>0</v>
      </c>
      <c r="AU123" s="90">
        <v>0</v>
      </c>
      <c r="AV123" s="90">
        <v>0</v>
      </c>
      <c r="AW123" s="90">
        <v>0</v>
      </c>
      <c r="AX123" s="90">
        <v>0</v>
      </c>
      <c r="AY123" s="90">
        <v>0</v>
      </c>
      <c r="AZ123" s="90">
        <v>0</v>
      </c>
      <c r="BA123" s="90">
        <v>0</v>
      </c>
      <c r="BB123" s="90">
        <v>0</v>
      </c>
      <c r="BC123" s="90">
        <v>0</v>
      </c>
      <c r="BD123" s="90">
        <v>0</v>
      </c>
      <c r="BE123" s="90">
        <v>0</v>
      </c>
      <c r="BF123" s="90">
        <v>0</v>
      </c>
      <c r="BG123" s="90">
        <v>0</v>
      </c>
      <c r="BH123" s="90">
        <v>0</v>
      </c>
      <c r="BI123" s="90">
        <v>0</v>
      </c>
      <c r="BJ123" s="90">
        <v>0</v>
      </c>
      <c r="BK123" s="90">
        <v>0</v>
      </c>
      <c r="BL123" s="90">
        <v>0</v>
      </c>
      <c r="BM123" s="90">
        <v>0</v>
      </c>
      <c r="BN123" s="90">
        <v>0</v>
      </c>
      <c r="BO123" s="90">
        <v>0</v>
      </c>
      <c r="BP123" s="78">
        <v>0</v>
      </c>
    </row>
    <row r="124" spans="1:68" s="77" customFormat="1" ht="14.1" customHeight="1" x14ac:dyDescent="0.2">
      <c r="A124" s="91"/>
      <c r="B124" s="92">
        <v>51</v>
      </c>
      <c r="C124" s="540" t="s">
        <v>124</v>
      </c>
      <c r="D124" s="540" t="s">
        <v>125</v>
      </c>
      <c r="E124" s="540"/>
      <c r="F124" s="540"/>
      <c r="G124" s="540"/>
      <c r="H124" s="642" t="s">
        <v>885</v>
      </c>
      <c r="I124" s="93"/>
      <c r="J124" s="93"/>
      <c r="K124" s="94">
        <v>-7039.93</v>
      </c>
      <c r="L124" s="94">
        <v>-7053.19</v>
      </c>
      <c r="M124" s="94">
        <v>-7273.7</v>
      </c>
      <c r="N124" s="94">
        <v>0</v>
      </c>
      <c r="O124" s="94">
        <v>-7273.7</v>
      </c>
      <c r="P124" s="94">
        <v>-7273.7</v>
      </c>
      <c r="Q124" s="94">
        <v>-7287.4</v>
      </c>
      <c r="R124" s="94">
        <v>-8337.2999999999993</v>
      </c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>
        <v>-8337.2999999999993</v>
      </c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3"/>
      <c r="BM124" s="93"/>
      <c r="BN124" s="93"/>
      <c r="BO124" s="93"/>
    </row>
    <row r="125" spans="1:68" ht="14.1" customHeight="1" x14ac:dyDescent="0.2">
      <c r="A125" s="95"/>
      <c r="B125" s="95"/>
      <c r="C125" s="536"/>
      <c r="D125" s="536"/>
      <c r="E125" s="536"/>
      <c r="F125" s="536"/>
      <c r="G125" s="536"/>
      <c r="H125" s="640"/>
      <c r="I125" s="99" t="s">
        <v>126</v>
      </c>
      <c r="J125" s="98">
        <v>-17</v>
      </c>
      <c r="K125" s="99"/>
      <c r="L125" s="101">
        <v>-13.259999999999309</v>
      </c>
      <c r="M125" s="101">
        <v>-7039.93</v>
      </c>
      <c r="N125" s="101">
        <v>0</v>
      </c>
      <c r="O125" s="101">
        <v>-7039.93</v>
      </c>
      <c r="P125" s="99"/>
      <c r="Q125" s="101">
        <v>-13.7</v>
      </c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113">
        <v>-17</v>
      </c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</row>
    <row r="126" spans="1:68" s="77" customFormat="1" ht="14.1" customHeight="1" x14ac:dyDescent="0.2">
      <c r="A126" s="96"/>
      <c r="B126" s="100">
        <v>52</v>
      </c>
      <c r="C126" s="536" t="s">
        <v>124</v>
      </c>
      <c r="D126" s="538" t="s">
        <v>128</v>
      </c>
      <c r="E126" s="538"/>
      <c r="F126" s="538"/>
      <c r="G126" s="538"/>
      <c r="H126" s="640" t="s">
        <v>886</v>
      </c>
      <c r="I126" s="101"/>
      <c r="J126" s="101"/>
      <c r="K126" s="102">
        <v>-25.84</v>
      </c>
      <c r="L126" s="102">
        <v>-25.84</v>
      </c>
      <c r="M126" s="102">
        <v>-26.7</v>
      </c>
      <c r="N126" s="102">
        <v>0</v>
      </c>
      <c r="O126" s="102">
        <v>-26.7</v>
      </c>
      <c r="P126" s="102">
        <v>-26.7</v>
      </c>
      <c r="Q126" s="102">
        <v>-26.7</v>
      </c>
      <c r="R126" s="102">
        <v>-30.55</v>
      </c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>
        <v>-30.55</v>
      </c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1"/>
      <c r="BM126" s="101"/>
      <c r="BN126" s="101"/>
      <c r="BO126" s="101"/>
    </row>
    <row r="127" spans="1:68" ht="14.1" customHeight="1" x14ac:dyDescent="0.2">
      <c r="A127" s="95"/>
      <c r="B127" s="95"/>
      <c r="C127" s="536"/>
      <c r="D127" s="538"/>
      <c r="E127" s="538"/>
      <c r="F127" s="538"/>
      <c r="G127" s="538"/>
      <c r="H127" s="640"/>
      <c r="I127" s="99" t="s">
        <v>156</v>
      </c>
      <c r="J127" s="98">
        <v>-1.77</v>
      </c>
      <c r="K127" s="99"/>
      <c r="L127" s="101">
        <v>0</v>
      </c>
      <c r="M127" s="101">
        <v>-25.84</v>
      </c>
      <c r="N127" s="101">
        <v>0</v>
      </c>
      <c r="O127" s="101">
        <v>-25.84</v>
      </c>
      <c r="P127" s="99"/>
      <c r="Q127" s="101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113">
        <v>-1.77</v>
      </c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</row>
    <row r="128" spans="1:68" s="77" customFormat="1" ht="14.1" customHeight="1" x14ac:dyDescent="0.2">
      <c r="A128" s="96"/>
      <c r="B128" s="100">
        <v>53</v>
      </c>
      <c r="C128" s="536" t="s">
        <v>124</v>
      </c>
      <c r="D128" s="538" t="s">
        <v>131</v>
      </c>
      <c r="E128" s="538"/>
      <c r="F128" s="538"/>
      <c r="G128" s="538"/>
      <c r="H128" s="640" t="s">
        <v>887</v>
      </c>
      <c r="I128" s="101"/>
      <c r="J128" s="101"/>
      <c r="K128" s="102">
        <v>-35.549999999999997</v>
      </c>
      <c r="L128" s="102">
        <v>-35.549999999999997</v>
      </c>
      <c r="M128" s="102">
        <v>-36.729999999999997</v>
      </c>
      <c r="N128" s="102">
        <v>0</v>
      </c>
      <c r="O128" s="102">
        <v>-36.729999999999997</v>
      </c>
      <c r="P128" s="102">
        <v>-36.729999999999997</v>
      </c>
      <c r="Q128" s="102">
        <v>-36.729999999999997</v>
      </c>
      <c r="R128" s="102">
        <v>-42.02</v>
      </c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>
        <v>-42.02</v>
      </c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1"/>
      <c r="BM128" s="101"/>
      <c r="BN128" s="101"/>
      <c r="BO128" s="101"/>
    </row>
    <row r="129" spans="1:68" ht="14.1" customHeight="1" x14ac:dyDescent="0.2">
      <c r="A129" s="95"/>
      <c r="B129" s="95"/>
      <c r="C129" s="536"/>
      <c r="D129" s="538"/>
      <c r="E129" s="538"/>
      <c r="F129" s="538"/>
      <c r="G129" s="538"/>
      <c r="H129" s="640"/>
      <c r="I129" s="99" t="s">
        <v>156</v>
      </c>
      <c r="J129" s="98">
        <v>-2.4359999999999999</v>
      </c>
      <c r="K129" s="99"/>
      <c r="L129" s="101">
        <v>0</v>
      </c>
      <c r="M129" s="101">
        <v>-35.549999999999997</v>
      </c>
      <c r="N129" s="101">
        <v>0</v>
      </c>
      <c r="O129" s="101">
        <v>-35.549999999999997</v>
      </c>
      <c r="P129" s="99"/>
      <c r="Q129" s="101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113">
        <v>-2.4359999999999999</v>
      </c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</row>
    <row r="130" spans="1:68" s="77" customFormat="1" ht="14.1" customHeight="1" x14ac:dyDescent="0.2">
      <c r="A130" s="96"/>
      <c r="B130" s="100">
        <v>54</v>
      </c>
      <c r="C130" s="536" t="s">
        <v>124</v>
      </c>
      <c r="D130" s="538" t="s">
        <v>133</v>
      </c>
      <c r="E130" s="538"/>
      <c r="F130" s="538"/>
      <c r="G130" s="538"/>
      <c r="H130" s="640" t="s">
        <v>888</v>
      </c>
      <c r="I130" s="101"/>
      <c r="J130" s="101"/>
      <c r="K130" s="102">
        <v>-14.08</v>
      </c>
      <c r="L130" s="102">
        <v>-14.08</v>
      </c>
      <c r="M130" s="102">
        <v>-14.55</v>
      </c>
      <c r="N130" s="102">
        <v>0</v>
      </c>
      <c r="O130" s="102">
        <v>-14.55</v>
      </c>
      <c r="P130" s="102">
        <v>-14.55</v>
      </c>
      <c r="Q130" s="102">
        <v>-14.55</v>
      </c>
      <c r="R130" s="102">
        <v>-16.649999999999999</v>
      </c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>
        <v>-16.649999999999999</v>
      </c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1"/>
      <c r="BM130" s="101"/>
      <c r="BN130" s="101"/>
      <c r="BO130" s="101"/>
    </row>
    <row r="131" spans="1:68" ht="14.1" customHeight="1" x14ac:dyDescent="0.2">
      <c r="A131" s="95"/>
      <c r="B131" s="95"/>
      <c r="C131" s="536"/>
      <c r="D131" s="538"/>
      <c r="E131" s="538"/>
      <c r="F131" s="538"/>
      <c r="G131" s="538"/>
      <c r="H131" s="640"/>
      <c r="I131" s="99" t="s">
        <v>156</v>
      </c>
      <c r="J131" s="98">
        <v>-0.96399999999999997</v>
      </c>
      <c r="K131" s="99"/>
      <c r="L131" s="101">
        <v>0</v>
      </c>
      <c r="M131" s="101">
        <v>-14.08</v>
      </c>
      <c r="N131" s="101">
        <v>0</v>
      </c>
      <c r="O131" s="101">
        <v>-14.08</v>
      </c>
      <c r="P131" s="99"/>
      <c r="Q131" s="101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113">
        <v>-0.96399999999999997</v>
      </c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</row>
    <row r="132" spans="1:68" s="77" customFormat="1" ht="14.1" customHeight="1" x14ac:dyDescent="0.2">
      <c r="A132" s="96"/>
      <c r="B132" s="100">
        <v>55</v>
      </c>
      <c r="C132" s="536" t="s">
        <v>124</v>
      </c>
      <c r="D132" s="538" t="s">
        <v>135</v>
      </c>
      <c r="E132" s="538"/>
      <c r="F132" s="538"/>
      <c r="G132" s="538"/>
      <c r="H132" s="640" t="s">
        <v>889</v>
      </c>
      <c r="I132" s="101"/>
      <c r="J132" s="101"/>
      <c r="K132" s="102">
        <v>-15.56</v>
      </c>
      <c r="L132" s="102">
        <v>-15.56</v>
      </c>
      <c r="M132" s="102">
        <v>-16.079999999999998</v>
      </c>
      <c r="N132" s="102">
        <v>0</v>
      </c>
      <c r="O132" s="102">
        <v>-16.079999999999998</v>
      </c>
      <c r="P132" s="102">
        <v>-16.079999999999998</v>
      </c>
      <c r="Q132" s="102">
        <v>-16.079999999999998</v>
      </c>
      <c r="R132" s="102">
        <v>-18.399999999999999</v>
      </c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>
        <v>-18.399999999999999</v>
      </c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1"/>
      <c r="BM132" s="101"/>
      <c r="BN132" s="101"/>
      <c r="BO132" s="101"/>
    </row>
    <row r="133" spans="1:68" ht="14.1" customHeight="1" x14ac:dyDescent="0.2">
      <c r="A133" s="95"/>
      <c r="B133" s="95"/>
      <c r="C133" s="536"/>
      <c r="D133" s="538"/>
      <c r="E133" s="538"/>
      <c r="F133" s="538"/>
      <c r="G133" s="538"/>
      <c r="H133" s="640"/>
      <c r="I133" s="99" t="s">
        <v>156</v>
      </c>
      <c r="J133" s="98">
        <v>-1.0660000000000001</v>
      </c>
      <c r="K133" s="99"/>
      <c r="L133" s="101">
        <v>0</v>
      </c>
      <c r="M133" s="101">
        <v>-15.56</v>
      </c>
      <c r="N133" s="101">
        <v>0</v>
      </c>
      <c r="O133" s="101">
        <v>-15.56</v>
      </c>
      <c r="P133" s="99"/>
      <c r="Q133" s="101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113">
        <v>-1.0660000000000001</v>
      </c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</row>
    <row r="134" spans="1:68" s="77" customFormat="1" ht="14.1" customHeight="1" x14ac:dyDescent="0.2">
      <c r="A134" s="96"/>
      <c r="B134" s="100">
        <v>56</v>
      </c>
      <c r="C134" s="536" t="s">
        <v>140</v>
      </c>
      <c r="D134" s="538" t="s">
        <v>141</v>
      </c>
      <c r="E134" s="538"/>
      <c r="F134" s="538"/>
      <c r="G134" s="538"/>
      <c r="H134" s="640" t="s">
        <v>890</v>
      </c>
      <c r="I134" s="101"/>
      <c r="J134" s="101"/>
      <c r="K134" s="102">
        <v>-22.23</v>
      </c>
      <c r="L134" s="102">
        <v>-22.23</v>
      </c>
      <c r="M134" s="102">
        <v>-22.97</v>
      </c>
      <c r="N134" s="102">
        <v>0</v>
      </c>
      <c r="O134" s="102">
        <v>-22.97</v>
      </c>
      <c r="P134" s="102">
        <v>-22.97</v>
      </c>
      <c r="Q134" s="102">
        <v>-22.97</v>
      </c>
      <c r="R134" s="102">
        <v>-26.28</v>
      </c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>
        <v>-26.28</v>
      </c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1"/>
      <c r="BM134" s="101"/>
      <c r="BN134" s="101"/>
      <c r="BO134" s="101"/>
    </row>
    <row r="135" spans="1:68" ht="14.1" customHeight="1" x14ac:dyDescent="0.2">
      <c r="A135" s="95"/>
      <c r="B135" s="95"/>
      <c r="C135" s="536"/>
      <c r="D135" s="538"/>
      <c r="E135" s="538"/>
      <c r="F135" s="538"/>
      <c r="G135" s="538"/>
      <c r="H135" s="640"/>
      <c r="I135" s="99" t="s">
        <v>156</v>
      </c>
      <c r="J135" s="98">
        <v>-1.5229999999999999</v>
      </c>
      <c r="K135" s="99"/>
      <c r="L135" s="101">
        <v>0</v>
      </c>
      <c r="M135" s="101">
        <v>-22.23</v>
      </c>
      <c r="N135" s="101">
        <v>0</v>
      </c>
      <c r="O135" s="101">
        <v>-22.23</v>
      </c>
      <c r="P135" s="99"/>
      <c r="Q135" s="101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113">
        <v>-1.5229999999999999</v>
      </c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</row>
    <row r="136" spans="1:68" s="77" customFormat="1" ht="14.1" customHeight="1" x14ac:dyDescent="0.2">
      <c r="A136" s="96"/>
      <c r="B136" s="100">
        <v>57</v>
      </c>
      <c r="C136" s="536" t="s">
        <v>146</v>
      </c>
      <c r="D136" s="538" t="s">
        <v>147</v>
      </c>
      <c r="E136" s="538"/>
      <c r="F136" s="538"/>
      <c r="G136" s="538"/>
      <c r="H136" s="640" t="s">
        <v>891</v>
      </c>
      <c r="I136" s="101"/>
      <c r="J136" s="101"/>
      <c r="K136" s="102">
        <v>1118.67</v>
      </c>
      <c r="L136" s="102">
        <v>1120.8699999999999</v>
      </c>
      <c r="M136" s="102">
        <v>1155.82</v>
      </c>
      <c r="N136" s="102">
        <v>0</v>
      </c>
      <c r="O136" s="102">
        <v>1155.82</v>
      </c>
      <c r="P136" s="102">
        <v>1155.82</v>
      </c>
      <c r="Q136" s="102">
        <v>1158.0899999999999</v>
      </c>
      <c r="R136" s="102">
        <v>1324.94</v>
      </c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>
        <v>1324.94</v>
      </c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1"/>
      <c r="BM136" s="101"/>
      <c r="BN136" s="101"/>
      <c r="BO136" s="101"/>
    </row>
    <row r="137" spans="1:68" ht="14.1" customHeight="1" x14ac:dyDescent="0.2">
      <c r="A137" s="95"/>
      <c r="B137" s="95"/>
      <c r="C137" s="536"/>
      <c r="D137" s="538"/>
      <c r="E137" s="538"/>
      <c r="F137" s="538"/>
      <c r="G137" s="538"/>
      <c r="H137" s="640"/>
      <c r="I137" s="97" t="s">
        <v>144</v>
      </c>
      <c r="J137" s="98">
        <v>0.1016</v>
      </c>
      <c r="K137" s="99"/>
      <c r="L137" s="101">
        <v>2.1999999999998181</v>
      </c>
      <c r="M137" s="101">
        <v>1118.67</v>
      </c>
      <c r="N137" s="101">
        <v>0</v>
      </c>
      <c r="O137" s="101">
        <v>1118.67</v>
      </c>
      <c r="P137" s="99"/>
      <c r="Q137" s="101">
        <v>2.27</v>
      </c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113">
        <v>0.1016</v>
      </c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</row>
    <row r="138" spans="1:68" ht="27.95" customHeight="1" x14ac:dyDescent="0.2">
      <c r="A138" s="87"/>
      <c r="B138" s="87"/>
      <c r="C138" s="88" t="s">
        <v>222</v>
      </c>
      <c r="D138" s="557" t="s">
        <v>223</v>
      </c>
      <c r="E138" s="557"/>
      <c r="F138" s="557"/>
      <c r="G138" s="557"/>
      <c r="H138" s="89"/>
      <c r="I138" s="89"/>
      <c r="J138" s="89"/>
      <c r="K138" s="90">
        <v>-371.78999999999996</v>
      </c>
      <c r="L138" s="90">
        <v>-372.6</v>
      </c>
      <c r="M138" s="90">
        <v>-384.13</v>
      </c>
      <c r="N138" s="90">
        <v>0</v>
      </c>
      <c r="O138" s="90">
        <v>-384.13</v>
      </c>
      <c r="P138" s="90">
        <v>-384.13</v>
      </c>
      <c r="Q138" s="90">
        <v>-384.8</v>
      </c>
      <c r="R138" s="90">
        <v>-445.98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-445.98</v>
      </c>
      <c r="AM138" s="90">
        <v>0</v>
      </c>
      <c r="AN138" s="90">
        <v>0</v>
      </c>
      <c r="AO138" s="90">
        <v>0</v>
      </c>
      <c r="AP138" s="90">
        <v>0</v>
      </c>
      <c r="AQ138" s="90">
        <v>0</v>
      </c>
      <c r="AR138" s="90">
        <v>0</v>
      </c>
      <c r="AS138" s="90">
        <v>0</v>
      </c>
      <c r="AT138" s="90">
        <v>0</v>
      </c>
      <c r="AU138" s="90">
        <v>0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  <c r="BF138" s="90">
        <v>0</v>
      </c>
      <c r="BG138" s="90">
        <v>0</v>
      </c>
      <c r="BH138" s="90">
        <v>0</v>
      </c>
      <c r="BI138" s="90">
        <v>0</v>
      </c>
      <c r="BJ138" s="90">
        <v>0</v>
      </c>
      <c r="BK138" s="90">
        <v>0</v>
      </c>
      <c r="BL138" s="90">
        <v>0</v>
      </c>
      <c r="BM138" s="90">
        <v>0</v>
      </c>
      <c r="BN138" s="90">
        <v>0</v>
      </c>
      <c r="BO138" s="90">
        <v>0</v>
      </c>
      <c r="BP138" s="78">
        <v>0</v>
      </c>
    </row>
    <row r="139" spans="1:68" s="77" customFormat="1" ht="14.1" customHeight="1" x14ac:dyDescent="0.2">
      <c r="A139" s="91"/>
      <c r="B139" s="92">
        <v>58</v>
      </c>
      <c r="C139" s="540" t="s">
        <v>209</v>
      </c>
      <c r="D139" s="541" t="s">
        <v>210</v>
      </c>
      <c r="E139" s="541"/>
      <c r="F139" s="541"/>
      <c r="G139" s="541"/>
      <c r="H139" s="642" t="s">
        <v>893</v>
      </c>
      <c r="I139" s="93"/>
      <c r="J139" s="93"/>
      <c r="K139" s="94">
        <v>-432.78</v>
      </c>
      <c r="L139" s="94">
        <v>-434.87</v>
      </c>
      <c r="M139" s="94">
        <v>-447.15</v>
      </c>
      <c r="N139" s="94">
        <v>0</v>
      </c>
      <c r="O139" s="94">
        <v>-447.15</v>
      </c>
      <c r="P139" s="94">
        <v>-447.15</v>
      </c>
      <c r="Q139" s="94">
        <v>-448.88</v>
      </c>
      <c r="R139" s="94">
        <v>-520.24</v>
      </c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>
        <v>-520.24</v>
      </c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3"/>
      <c r="BM139" s="93"/>
      <c r="BN139" s="93"/>
      <c r="BO139" s="93"/>
    </row>
    <row r="140" spans="1:68" ht="27.95" customHeight="1" x14ac:dyDescent="0.2">
      <c r="A140" s="95"/>
      <c r="B140" s="95"/>
      <c r="C140" s="536"/>
      <c r="D140" s="538"/>
      <c r="E140" s="538"/>
      <c r="F140" s="538"/>
      <c r="G140" s="538"/>
      <c r="H140" s="640"/>
      <c r="I140" s="99" t="s">
        <v>194</v>
      </c>
      <c r="J140" s="98">
        <v>-54.88</v>
      </c>
      <c r="K140" s="99"/>
      <c r="L140" s="101">
        <v>-2.0900000000000318</v>
      </c>
      <c r="M140" s="101">
        <v>-432.78</v>
      </c>
      <c r="N140" s="101">
        <v>0</v>
      </c>
      <c r="O140" s="101">
        <v>-432.78</v>
      </c>
      <c r="P140" s="99"/>
      <c r="Q140" s="101">
        <v>-1.73</v>
      </c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113">
        <v>-54.88</v>
      </c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</row>
    <row r="141" spans="1:68" s="77" customFormat="1" ht="14.1" customHeight="1" x14ac:dyDescent="0.2">
      <c r="A141" s="96"/>
      <c r="B141" s="100">
        <v>59</v>
      </c>
      <c r="C141" s="536" t="s">
        <v>209</v>
      </c>
      <c r="D141" s="538" t="s">
        <v>210</v>
      </c>
      <c r="E141" s="538"/>
      <c r="F141" s="538"/>
      <c r="G141" s="538"/>
      <c r="H141" s="640" t="s">
        <v>894</v>
      </c>
      <c r="I141" s="101"/>
      <c r="J141" s="101"/>
      <c r="K141" s="102">
        <v>60.99</v>
      </c>
      <c r="L141" s="102">
        <v>62.27</v>
      </c>
      <c r="M141" s="102">
        <v>63.02</v>
      </c>
      <c r="N141" s="102">
        <v>0</v>
      </c>
      <c r="O141" s="102">
        <v>63.02</v>
      </c>
      <c r="P141" s="102">
        <v>63.02</v>
      </c>
      <c r="Q141" s="102">
        <v>64.08</v>
      </c>
      <c r="R141" s="102">
        <v>74.260000000000005</v>
      </c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>
        <v>74.260000000000005</v>
      </c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1"/>
      <c r="BM141" s="101"/>
      <c r="BN141" s="101"/>
      <c r="BO141" s="101"/>
    </row>
    <row r="142" spans="1:68" ht="27.95" customHeight="1" x14ac:dyDescent="0.2">
      <c r="A142" s="95"/>
      <c r="B142" s="95"/>
      <c r="C142" s="536"/>
      <c r="D142" s="538"/>
      <c r="E142" s="538"/>
      <c r="F142" s="538"/>
      <c r="G142" s="538"/>
      <c r="H142" s="640"/>
      <c r="I142" s="99" t="s">
        <v>78</v>
      </c>
      <c r="J142" s="98">
        <v>16.832000000000001</v>
      </c>
      <c r="K142" s="99"/>
      <c r="L142" s="101">
        <v>1.2800000000000011</v>
      </c>
      <c r="M142" s="101">
        <v>60.99</v>
      </c>
      <c r="N142" s="101">
        <v>0</v>
      </c>
      <c r="O142" s="101">
        <v>60.99</v>
      </c>
      <c r="P142" s="99"/>
      <c r="Q142" s="101">
        <v>1.06</v>
      </c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113">
        <v>16.832000000000001</v>
      </c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</row>
    <row r="143" spans="1:68" ht="27.95" customHeight="1" x14ac:dyDescent="0.2">
      <c r="A143" s="83"/>
      <c r="B143" s="83"/>
      <c r="C143" s="84" t="s">
        <v>897</v>
      </c>
      <c r="D143" s="535" t="s">
        <v>227</v>
      </c>
      <c r="E143" s="535"/>
      <c r="F143" s="535"/>
      <c r="G143" s="535"/>
      <c r="H143" s="85"/>
      <c r="I143" s="85"/>
      <c r="J143" s="85"/>
      <c r="K143" s="86">
        <v>26315.72</v>
      </c>
      <c r="L143" s="86">
        <v>26423.03</v>
      </c>
      <c r="M143" s="86">
        <v>27189.57</v>
      </c>
      <c r="N143" s="86"/>
      <c r="O143" s="86">
        <v>27189.57</v>
      </c>
      <c r="P143" s="86">
        <v>27189.57</v>
      </c>
      <c r="Q143" s="86">
        <v>27300.44</v>
      </c>
      <c r="R143" s="86">
        <v>31436.68</v>
      </c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>
        <v>31436.68</v>
      </c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78"/>
    </row>
    <row r="144" spans="1:68" ht="27.95" customHeight="1" x14ac:dyDescent="0.2">
      <c r="A144" s="87"/>
      <c r="B144" s="87"/>
      <c r="C144" s="88" t="s">
        <v>228</v>
      </c>
      <c r="D144" s="557" t="s">
        <v>229</v>
      </c>
      <c r="E144" s="557"/>
      <c r="F144" s="557"/>
      <c r="G144" s="557"/>
      <c r="H144" s="89"/>
      <c r="I144" s="89"/>
      <c r="J144" s="89"/>
      <c r="K144" s="90">
        <v>14536.560000000001</v>
      </c>
      <c r="L144" s="90">
        <v>14570.98</v>
      </c>
      <c r="M144" s="90">
        <v>15019.260000000002</v>
      </c>
      <c r="N144" s="90">
        <v>0</v>
      </c>
      <c r="O144" s="90">
        <v>15019.260000000002</v>
      </c>
      <c r="P144" s="90">
        <v>15019.260000000002</v>
      </c>
      <c r="Q144" s="90">
        <v>15054.82</v>
      </c>
      <c r="R144" s="90">
        <v>17335.75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90">
        <v>0</v>
      </c>
      <c r="AJ144" s="90">
        <v>0</v>
      </c>
      <c r="AK144" s="90">
        <v>17335.75</v>
      </c>
      <c r="AL144" s="90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90">
        <v>0</v>
      </c>
      <c r="AT144" s="90">
        <v>0</v>
      </c>
      <c r="AU144" s="90">
        <v>0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  <c r="BF144" s="90">
        <v>0</v>
      </c>
      <c r="BG144" s="90">
        <v>0</v>
      </c>
      <c r="BH144" s="90">
        <v>0</v>
      </c>
      <c r="BI144" s="90">
        <v>0</v>
      </c>
      <c r="BJ144" s="90">
        <v>0</v>
      </c>
      <c r="BK144" s="90">
        <v>0</v>
      </c>
      <c r="BL144" s="90">
        <v>0</v>
      </c>
      <c r="BM144" s="90">
        <v>0</v>
      </c>
      <c r="BN144" s="90">
        <v>0</v>
      </c>
      <c r="BO144" s="90">
        <v>0</v>
      </c>
      <c r="BP144" s="78">
        <v>0</v>
      </c>
    </row>
    <row r="145" spans="1:68" s="77" customFormat="1" ht="14.1" customHeight="1" x14ac:dyDescent="0.2">
      <c r="A145" s="91"/>
      <c r="B145" s="92">
        <v>60</v>
      </c>
      <c r="C145" s="540" t="s">
        <v>124</v>
      </c>
      <c r="D145" s="540" t="s">
        <v>125</v>
      </c>
      <c r="E145" s="540"/>
      <c r="F145" s="540"/>
      <c r="G145" s="540"/>
      <c r="H145" s="642" t="s">
        <v>898</v>
      </c>
      <c r="I145" s="93"/>
      <c r="J145" s="93"/>
      <c r="K145" s="94">
        <v>8495.52</v>
      </c>
      <c r="L145" s="94">
        <v>8509.4599999999991</v>
      </c>
      <c r="M145" s="94">
        <v>8777.6200000000008</v>
      </c>
      <c r="N145" s="94">
        <v>0</v>
      </c>
      <c r="O145" s="94">
        <v>8777.6200000000008</v>
      </c>
      <c r="P145" s="94">
        <v>8777.6200000000008</v>
      </c>
      <c r="Q145" s="94">
        <v>8792.02</v>
      </c>
      <c r="R145" s="94">
        <v>10124.08</v>
      </c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>
        <v>10124.08</v>
      </c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3"/>
      <c r="BM145" s="93"/>
      <c r="BN145" s="93"/>
      <c r="BO145" s="93"/>
    </row>
    <row r="146" spans="1:68" ht="14.1" customHeight="1" x14ac:dyDescent="0.2">
      <c r="A146" s="95"/>
      <c r="B146" s="95"/>
      <c r="C146" s="536"/>
      <c r="D146" s="536"/>
      <c r="E146" s="536"/>
      <c r="F146" s="536"/>
      <c r="G146" s="536"/>
      <c r="H146" s="640"/>
      <c r="I146" s="99" t="s">
        <v>136</v>
      </c>
      <c r="J146" s="98">
        <v>15.427</v>
      </c>
      <c r="K146" s="99"/>
      <c r="L146" s="101">
        <v>13.93999999999869</v>
      </c>
      <c r="M146" s="101">
        <v>8495.52</v>
      </c>
      <c r="N146" s="101">
        <v>0</v>
      </c>
      <c r="O146" s="101">
        <v>8495.52</v>
      </c>
      <c r="P146" s="99"/>
      <c r="Q146" s="101">
        <v>14.4</v>
      </c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113">
        <v>15.427</v>
      </c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</row>
    <row r="147" spans="1:68" s="77" customFormat="1" ht="14.1" customHeight="1" x14ac:dyDescent="0.2">
      <c r="A147" s="96"/>
      <c r="B147" s="100">
        <v>61</v>
      </c>
      <c r="C147" s="536" t="s">
        <v>154</v>
      </c>
      <c r="D147" s="538" t="s">
        <v>155</v>
      </c>
      <c r="E147" s="538"/>
      <c r="F147" s="538"/>
      <c r="G147" s="538"/>
      <c r="H147" s="640" t="s">
        <v>899</v>
      </c>
      <c r="I147" s="101"/>
      <c r="J147" s="101"/>
      <c r="K147" s="102">
        <v>6041.04</v>
      </c>
      <c r="L147" s="102">
        <v>6061.52</v>
      </c>
      <c r="M147" s="102">
        <v>6241.64</v>
      </c>
      <c r="N147" s="102">
        <v>0</v>
      </c>
      <c r="O147" s="102">
        <v>6241.64</v>
      </c>
      <c r="P147" s="102">
        <v>6241.64</v>
      </c>
      <c r="Q147" s="102">
        <v>6262.8</v>
      </c>
      <c r="R147" s="102">
        <v>7211.67</v>
      </c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>
        <v>7211.67</v>
      </c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1"/>
      <c r="BM147" s="101"/>
      <c r="BN147" s="101"/>
      <c r="BO147" s="101"/>
    </row>
    <row r="148" spans="1:68" ht="14.1" customHeight="1" x14ac:dyDescent="0.2">
      <c r="A148" s="95"/>
      <c r="B148" s="95"/>
      <c r="C148" s="536"/>
      <c r="D148" s="538"/>
      <c r="E148" s="538"/>
      <c r="F148" s="538"/>
      <c r="G148" s="538"/>
      <c r="H148" s="640"/>
      <c r="I148" s="99" t="s">
        <v>156</v>
      </c>
      <c r="J148" s="98">
        <v>218.22</v>
      </c>
      <c r="K148" s="99"/>
      <c r="L148" s="101">
        <v>20.480000000000473</v>
      </c>
      <c r="M148" s="101">
        <v>6041.04</v>
      </c>
      <c r="N148" s="101">
        <v>0</v>
      </c>
      <c r="O148" s="101">
        <v>6041.04</v>
      </c>
      <c r="P148" s="99"/>
      <c r="Q148" s="101">
        <v>21.16</v>
      </c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113">
        <v>218.22</v>
      </c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</row>
    <row r="149" spans="1:68" ht="27.95" customHeight="1" x14ac:dyDescent="0.2">
      <c r="A149" s="87"/>
      <c r="B149" s="87"/>
      <c r="C149" s="88" t="s">
        <v>232</v>
      </c>
      <c r="D149" s="557" t="s">
        <v>233</v>
      </c>
      <c r="E149" s="557"/>
      <c r="F149" s="557"/>
      <c r="G149" s="557"/>
      <c r="H149" s="89"/>
      <c r="I149" s="89"/>
      <c r="J149" s="89"/>
      <c r="K149" s="90">
        <v>7198.76</v>
      </c>
      <c r="L149" s="90">
        <v>7236.51</v>
      </c>
      <c r="M149" s="90">
        <v>7437.8</v>
      </c>
      <c r="N149" s="90">
        <v>0</v>
      </c>
      <c r="O149" s="90">
        <v>7437.8</v>
      </c>
      <c r="P149" s="90">
        <v>7437.8</v>
      </c>
      <c r="Q149" s="90">
        <v>7476.8</v>
      </c>
      <c r="R149" s="90">
        <v>8609.6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8609.6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90">
        <v>0</v>
      </c>
      <c r="AT149" s="90">
        <v>0</v>
      </c>
      <c r="AU149" s="90">
        <v>0</v>
      </c>
      <c r="AV149" s="90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90">
        <v>0</v>
      </c>
      <c r="BF149" s="90">
        <v>0</v>
      </c>
      <c r="BG149" s="90">
        <v>0</v>
      </c>
      <c r="BH149" s="90">
        <v>0</v>
      </c>
      <c r="BI149" s="90">
        <v>0</v>
      </c>
      <c r="BJ149" s="90">
        <v>0</v>
      </c>
      <c r="BK149" s="90">
        <v>0</v>
      </c>
      <c r="BL149" s="90">
        <v>0</v>
      </c>
      <c r="BM149" s="90">
        <v>0</v>
      </c>
      <c r="BN149" s="90">
        <v>0</v>
      </c>
      <c r="BO149" s="90">
        <v>0</v>
      </c>
      <c r="BP149" s="78">
        <v>0</v>
      </c>
    </row>
    <row r="150" spans="1:68" s="77" customFormat="1" ht="14.1" customHeight="1" x14ac:dyDescent="0.2">
      <c r="A150" s="91"/>
      <c r="B150" s="92">
        <v>62</v>
      </c>
      <c r="C150" s="540" t="s">
        <v>234</v>
      </c>
      <c r="D150" s="541" t="s">
        <v>235</v>
      </c>
      <c r="E150" s="541"/>
      <c r="F150" s="541"/>
      <c r="G150" s="541"/>
      <c r="H150" s="642" t="s">
        <v>873</v>
      </c>
      <c r="I150" s="93"/>
      <c r="J150" s="93"/>
      <c r="K150" s="94">
        <v>7198.76</v>
      </c>
      <c r="L150" s="94">
        <v>7236.51</v>
      </c>
      <c r="M150" s="94">
        <v>7437.8</v>
      </c>
      <c r="N150" s="94">
        <v>0</v>
      </c>
      <c r="O150" s="94">
        <v>7437.8</v>
      </c>
      <c r="P150" s="94">
        <v>7437.8</v>
      </c>
      <c r="Q150" s="94">
        <v>7476.8</v>
      </c>
      <c r="R150" s="94">
        <v>8609.6</v>
      </c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>
        <v>8609.6</v>
      </c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3"/>
      <c r="BM150" s="93"/>
      <c r="BN150" s="93"/>
      <c r="BO150" s="93"/>
    </row>
    <row r="151" spans="1:68" ht="14.1" customHeight="1" x14ac:dyDescent="0.2">
      <c r="A151" s="95"/>
      <c r="B151" s="95"/>
      <c r="C151" s="536"/>
      <c r="D151" s="538"/>
      <c r="E151" s="538"/>
      <c r="F151" s="538"/>
      <c r="G151" s="538"/>
      <c r="H151" s="640"/>
      <c r="I151" s="97" t="s">
        <v>236</v>
      </c>
      <c r="J151" s="98">
        <v>0.97389999999999999</v>
      </c>
      <c r="K151" s="99"/>
      <c r="L151" s="101">
        <v>37.75</v>
      </c>
      <c r="M151" s="101">
        <v>7198.76</v>
      </c>
      <c r="N151" s="101">
        <v>0</v>
      </c>
      <c r="O151" s="101">
        <v>7198.76</v>
      </c>
      <c r="P151" s="99"/>
      <c r="Q151" s="101">
        <v>39</v>
      </c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113">
        <v>0.97389999999999999</v>
      </c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</row>
    <row r="152" spans="1:68" ht="27.95" customHeight="1" x14ac:dyDescent="0.2">
      <c r="A152" s="87"/>
      <c r="B152" s="87"/>
      <c r="C152" s="88" t="s">
        <v>238</v>
      </c>
      <c r="D152" s="557" t="s">
        <v>239</v>
      </c>
      <c r="E152" s="557"/>
      <c r="F152" s="557"/>
      <c r="G152" s="557"/>
      <c r="H152" s="89"/>
      <c r="I152" s="89"/>
      <c r="J152" s="89"/>
      <c r="K152" s="90">
        <v>6737.45</v>
      </c>
      <c r="L152" s="90">
        <v>6773.93</v>
      </c>
      <c r="M152" s="90">
        <v>6961.1900000000005</v>
      </c>
      <c r="N152" s="90">
        <v>0</v>
      </c>
      <c r="O152" s="90">
        <v>6961.1900000000005</v>
      </c>
      <c r="P152" s="90">
        <v>6961.1900000000005</v>
      </c>
      <c r="Q152" s="90">
        <v>6998.880000000001</v>
      </c>
      <c r="R152" s="90">
        <v>8059.26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90">
        <v>0</v>
      </c>
      <c r="AJ152" s="90">
        <v>0</v>
      </c>
      <c r="AK152" s="90">
        <v>8059.26</v>
      </c>
      <c r="AL152" s="90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90">
        <v>0</v>
      </c>
      <c r="AT152" s="90">
        <v>0</v>
      </c>
      <c r="AU152" s="90">
        <v>0</v>
      </c>
      <c r="AV152" s="90">
        <v>0</v>
      </c>
      <c r="AW152" s="90">
        <v>0</v>
      </c>
      <c r="AX152" s="90">
        <v>0</v>
      </c>
      <c r="AY152" s="90">
        <v>0</v>
      </c>
      <c r="AZ152" s="90">
        <v>0</v>
      </c>
      <c r="BA152" s="90">
        <v>0</v>
      </c>
      <c r="BB152" s="90">
        <v>0</v>
      </c>
      <c r="BC152" s="90">
        <v>0</v>
      </c>
      <c r="BD152" s="90">
        <v>0</v>
      </c>
      <c r="BE152" s="90">
        <v>0</v>
      </c>
      <c r="BF152" s="90">
        <v>0</v>
      </c>
      <c r="BG152" s="90">
        <v>0</v>
      </c>
      <c r="BH152" s="90">
        <v>0</v>
      </c>
      <c r="BI152" s="90">
        <v>0</v>
      </c>
      <c r="BJ152" s="90">
        <v>0</v>
      </c>
      <c r="BK152" s="90">
        <v>0</v>
      </c>
      <c r="BL152" s="90">
        <v>0</v>
      </c>
      <c r="BM152" s="90">
        <v>0</v>
      </c>
      <c r="BN152" s="90">
        <v>0</v>
      </c>
      <c r="BO152" s="90">
        <v>0</v>
      </c>
      <c r="BP152" s="78">
        <v>0</v>
      </c>
    </row>
    <row r="153" spans="1:68" s="77" customFormat="1" ht="14.1" customHeight="1" x14ac:dyDescent="0.2">
      <c r="A153" s="91"/>
      <c r="B153" s="92">
        <v>63</v>
      </c>
      <c r="C153" s="540" t="s">
        <v>187</v>
      </c>
      <c r="D153" s="541" t="s">
        <v>240</v>
      </c>
      <c r="E153" s="541"/>
      <c r="F153" s="541"/>
      <c r="G153" s="541"/>
      <c r="H153" s="646" t="s">
        <v>902</v>
      </c>
      <c r="I153" s="93"/>
      <c r="J153" s="93"/>
      <c r="K153" s="94">
        <v>471.77</v>
      </c>
      <c r="L153" s="94">
        <v>476.83</v>
      </c>
      <c r="M153" s="94">
        <v>487.44</v>
      </c>
      <c r="N153" s="94">
        <v>0</v>
      </c>
      <c r="O153" s="94">
        <v>487.44</v>
      </c>
      <c r="P153" s="94">
        <v>487.44</v>
      </c>
      <c r="Q153" s="94">
        <v>492.67</v>
      </c>
      <c r="R153" s="94">
        <v>567.30999999999995</v>
      </c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>
        <v>567.30999999999995</v>
      </c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3"/>
      <c r="BM153" s="93"/>
      <c r="BN153" s="93"/>
      <c r="BO153" s="93"/>
    </row>
    <row r="154" spans="1:68" ht="14.1" customHeight="1" x14ac:dyDescent="0.2">
      <c r="A154" s="95"/>
      <c r="B154" s="95"/>
      <c r="C154" s="536"/>
      <c r="D154" s="538"/>
      <c r="E154" s="538"/>
      <c r="F154" s="538"/>
      <c r="G154" s="538"/>
      <c r="H154" s="641"/>
      <c r="I154" s="99" t="s">
        <v>241</v>
      </c>
      <c r="J154" s="98">
        <v>0.97389999999999999</v>
      </c>
      <c r="K154" s="99"/>
      <c r="L154" s="101">
        <v>5.0600000000000023</v>
      </c>
      <c r="M154" s="101">
        <v>471.77</v>
      </c>
      <c r="N154" s="101">
        <v>0</v>
      </c>
      <c r="O154" s="101">
        <v>471.77</v>
      </c>
      <c r="P154" s="99"/>
      <c r="Q154" s="101">
        <v>5.23</v>
      </c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  <c r="AJ154" s="99"/>
      <c r="AK154" s="113">
        <v>0.97389999999999999</v>
      </c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99"/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</row>
    <row r="155" spans="1:68" s="77" customFormat="1" ht="14.1" customHeight="1" x14ac:dyDescent="0.2">
      <c r="A155" s="96"/>
      <c r="B155" s="100">
        <v>64</v>
      </c>
      <c r="C155" s="536" t="s">
        <v>242</v>
      </c>
      <c r="D155" s="538" t="s">
        <v>243</v>
      </c>
      <c r="E155" s="538"/>
      <c r="F155" s="538"/>
      <c r="G155" s="538"/>
      <c r="H155" s="640" t="s">
        <v>903</v>
      </c>
      <c r="I155" s="101"/>
      <c r="J155" s="101"/>
      <c r="K155" s="102">
        <v>830.54</v>
      </c>
      <c r="L155" s="102">
        <v>834.42</v>
      </c>
      <c r="M155" s="102">
        <v>858.12</v>
      </c>
      <c r="N155" s="102">
        <v>0</v>
      </c>
      <c r="O155" s="102">
        <v>858.12</v>
      </c>
      <c r="P155" s="102">
        <v>858.12</v>
      </c>
      <c r="Q155" s="102">
        <v>862.13</v>
      </c>
      <c r="R155" s="102">
        <v>992.75</v>
      </c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>
        <v>992.75</v>
      </c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1"/>
      <c r="BM155" s="101"/>
      <c r="BN155" s="101"/>
      <c r="BO155" s="101"/>
    </row>
    <row r="156" spans="1:68" ht="14.1" customHeight="1" x14ac:dyDescent="0.2">
      <c r="A156" s="95"/>
      <c r="B156" s="95"/>
      <c r="C156" s="536"/>
      <c r="D156" s="538"/>
      <c r="E156" s="538"/>
      <c r="F156" s="538"/>
      <c r="G156" s="538"/>
      <c r="H156" s="640"/>
      <c r="I156" s="97" t="s">
        <v>208</v>
      </c>
      <c r="J156" s="98">
        <v>5.8433999999999999</v>
      </c>
      <c r="K156" s="99"/>
      <c r="L156" s="101">
        <v>3.8799999999999955</v>
      </c>
      <c r="M156" s="101">
        <v>830.54</v>
      </c>
      <c r="N156" s="101">
        <v>0</v>
      </c>
      <c r="O156" s="101">
        <v>830.54</v>
      </c>
      <c r="P156" s="99"/>
      <c r="Q156" s="101">
        <v>4.01</v>
      </c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  <c r="AJ156" s="99"/>
      <c r="AK156" s="113">
        <v>5.8433999999999999</v>
      </c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</row>
    <row r="157" spans="1:68" s="77" customFormat="1" ht="14.1" customHeight="1" x14ac:dyDescent="0.2">
      <c r="A157" s="96"/>
      <c r="B157" s="100">
        <v>65</v>
      </c>
      <c r="C157" s="536" t="s">
        <v>245</v>
      </c>
      <c r="D157" s="538" t="s">
        <v>246</v>
      </c>
      <c r="E157" s="538"/>
      <c r="F157" s="538"/>
      <c r="G157" s="538"/>
      <c r="H157" s="640" t="s">
        <v>904</v>
      </c>
      <c r="I157" s="101"/>
      <c r="J157" s="101"/>
      <c r="K157" s="102">
        <v>371.21</v>
      </c>
      <c r="L157" s="102">
        <v>374.02</v>
      </c>
      <c r="M157" s="102">
        <v>383.54</v>
      </c>
      <c r="N157" s="102">
        <v>0</v>
      </c>
      <c r="O157" s="102">
        <v>383.54</v>
      </c>
      <c r="P157" s="102">
        <v>383.54</v>
      </c>
      <c r="Q157" s="102">
        <v>386.44</v>
      </c>
      <c r="R157" s="102">
        <v>444.99</v>
      </c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>
        <v>444.99</v>
      </c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1"/>
      <c r="BM157" s="101"/>
      <c r="BN157" s="101"/>
      <c r="BO157" s="101"/>
    </row>
    <row r="158" spans="1:68" ht="14.1" customHeight="1" x14ac:dyDescent="0.2">
      <c r="A158" s="95"/>
      <c r="B158" s="95"/>
      <c r="C158" s="536"/>
      <c r="D158" s="538"/>
      <c r="E158" s="538"/>
      <c r="F158" s="538"/>
      <c r="G158" s="538"/>
      <c r="H158" s="640"/>
      <c r="I158" s="99" t="s">
        <v>78</v>
      </c>
      <c r="J158" s="98">
        <v>30.376000000000001</v>
      </c>
      <c r="K158" s="99"/>
      <c r="L158" s="101">
        <v>2.8100000000000023</v>
      </c>
      <c r="M158" s="101">
        <v>371.21</v>
      </c>
      <c r="N158" s="101">
        <v>0</v>
      </c>
      <c r="O158" s="101">
        <v>371.21</v>
      </c>
      <c r="P158" s="99"/>
      <c r="Q158" s="101">
        <v>2.9</v>
      </c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113">
        <v>30.376000000000001</v>
      </c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</row>
    <row r="159" spans="1:68" s="77" customFormat="1" ht="14.1" customHeight="1" x14ac:dyDescent="0.2">
      <c r="A159" s="96"/>
      <c r="B159" s="100">
        <v>66</v>
      </c>
      <c r="C159" s="536" t="s">
        <v>248</v>
      </c>
      <c r="D159" s="538" t="s">
        <v>249</v>
      </c>
      <c r="E159" s="538"/>
      <c r="F159" s="538"/>
      <c r="G159" s="538"/>
      <c r="H159" s="640" t="s">
        <v>905</v>
      </c>
      <c r="I159" s="101"/>
      <c r="J159" s="101"/>
      <c r="K159" s="102">
        <v>863.01</v>
      </c>
      <c r="L159" s="102">
        <v>867.06</v>
      </c>
      <c r="M159" s="102">
        <v>891.67</v>
      </c>
      <c r="N159" s="102">
        <v>0</v>
      </c>
      <c r="O159" s="102">
        <v>891.67</v>
      </c>
      <c r="P159" s="102">
        <v>891.67</v>
      </c>
      <c r="Q159" s="102">
        <v>895.84999999999991</v>
      </c>
      <c r="R159" s="102">
        <v>1031.58</v>
      </c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>
        <v>1031.58</v>
      </c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1"/>
      <c r="BM159" s="101"/>
      <c r="BN159" s="101"/>
      <c r="BO159" s="101"/>
    </row>
    <row r="160" spans="1:68" ht="14.1" customHeight="1" x14ac:dyDescent="0.2">
      <c r="A160" s="95"/>
      <c r="B160" s="95"/>
      <c r="C160" s="536"/>
      <c r="D160" s="538"/>
      <c r="E160" s="538"/>
      <c r="F160" s="538"/>
      <c r="G160" s="538"/>
      <c r="H160" s="640"/>
      <c r="I160" s="99" t="s">
        <v>78</v>
      </c>
      <c r="J160" s="98">
        <v>70.91</v>
      </c>
      <c r="K160" s="99"/>
      <c r="L160" s="101">
        <v>4.0499999999999545</v>
      </c>
      <c r="M160" s="101">
        <v>863.01</v>
      </c>
      <c r="N160" s="101">
        <v>0</v>
      </c>
      <c r="O160" s="101">
        <v>863.01</v>
      </c>
      <c r="P160" s="99"/>
      <c r="Q160" s="101">
        <v>4.18</v>
      </c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  <c r="AJ160" s="99"/>
      <c r="AK160" s="113">
        <v>70.91</v>
      </c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</row>
    <row r="161" spans="1:68" s="77" customFormat="1" ht="14.1" customHeight="1" x14ac:dyDescent="0.2">
      <c r="A161" s="96"/>
      <c r="B161" s="100">
        <v>67</v>
      </c>
      <c r="C161" s="536" t="s">
        <v>251</v>
      </c>
      <c r="D161" s="538" t="s">
        <v>252</v>
      </c>
      <c r="E161" s="538"/>
      <c r="F161" s="538"/>
      <c r="G161" s="538"/>
      <c r="H161" s="640" t="s">
        <v>906</v>
      </c>
      <c r="I161" s="101"/>
      <c r="J161" s="101"/>
      <c r="K161" s="102">
        <v>3375.84</v>
      </c>
      <c r="L161" s="102">
        <v>3388.52</v>
      </c>
      <c r="M161" s="102">
        <v>3487.94</v>
      </c>
      <c r="N161" s="102">
        <v>0</v>
      </c>
      <c r="O161" s="102">
        <v>3487.94</v>
      </c>
      <c r="P161" s="102">
        <v>3487.94</v>
      </c>
      <c r="Q161" s="102">
        <v>3501.04</v>
      </c>
      <c r="R161" s="102">
        <v>4031.47</v>
      </c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>
        <v>4031.47</v>
      </c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1"/>
      <c r="BM161" s="101"/>
      <c r="BN161" s="101"/>
      <c r="BO161" s="101"/>
    </row>
    <row r="162" spans="1:68" ht="14.1" customHeight="1" x14ac:dyDescent="0.2">
      <c r="A162" s="95"/>
      <c r="B162" s="95"/>
      <c r="C162" s="536"/>
      <c r="D162" s="538"/>
      <c r="E162" s="538"/>
      <c r="F162" s="538"/>
      <c r="G162" s="538"/>
      <c r="H162" s="640"/>
      <c r="I162" s="99" t="s">
        <v>194</v>
      </c>
      <c r="J162" s="98">
        <v>293.125</v>
      </c>
      <c r="K162" s="99"/>
      <c r="L162" s="101">
        <v>12.679999999999836</v>
      </c>
      <c r="M162" s="101">
        <v>3375.84</v>
      </c>
      <c r="N162" s="101">
        <v>0</v>
      </c>
      <c r="O162" s="101">
        <v>3375.84</v>
      </c>
      <c r="P162" s="99"/>
      <c r="Q162" s="101">
        <v>13.1</v>
      </c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113">
        <v>293.125</v>
      </c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</row>
    <row r="163" spans="1:68" s="77" customFormat="1" ht="14.1" customHeight="1" x14ac:dyDescent="0.2">
      <c r="A163" s="96"/>
      <c r="B163" s="100">
        <v>68</v>
      </c>
      <c r="C163" s="536" t="s">
        <v>254</v>
      </c>
      <c r="D163" s="538" t="s">
        <v>255</v>
      </c>
      <c r="E163" s="538"/>
      <c r="F163" s="538"/>
      <c r="G163" s="538"/>
      <c r="H163" s="640" t="s">
        <v>907</v>
      </c>
      <c r="I163" s="101"/>
      <c r="J163" s="101"/>
      <c r="K163" s="102">
        <v>825.08</v>
      </c>
      <c r="L163" s="102">
        <v>833.08</v>
      </c>
      <c r="M163" s="102">
        <v>852.48</v>
      </c>
      <c r="N163" s="102">
        <v>0</v>
      </c>
      <c r="O163" s="102">
        <v>852.48</v>
      </c>
      <c r="P163" s="102">
        <v>852.48</v>
      </c>
      <c r="Q163" s="102">
        <v>860.75</v>
      </c>
      <c r="R163" s="102">
        <v>991.16</v>
      </c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>
        <v>991.16</v>
      </c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1"/>
      <c r="BM163" s="101"/>
      <c r="BN163" s="101"/>
      <c r="BO163" s="101"/>
    </row>
    <row r="164" spans="1:68" ht="14.1" customHeight="1" x14ac:dyDescent="0.2">
      <c r="A164" s="95"/>
      <c r="B164" s="95"/>
      <c r="C164" s="536"/>
      <c r="D164" s="538"/>
      <c r="E164" s="538"/>
      <c r="F164" s="538"/>
      <c r="G164" s="538"/>
      <c r="H164" s="640"/>
      <c r="I164" s="99" t="s">
        <v>102</v>
      </c>
      <c r="J164" s="98">
        <v>5.8433999999999999</v>
      </c>
      <c r="K164" s="99"/>
      <c r="L164" s="101">
        <v>8</v>
      </c>
      <c r="M164" s="101">
        <v>825.08</v>
      </c>
      <c r="N164" s="101">
        <v>0</v>
      </c>
      <c r="O164" s="101">
        <v>825.08</v>
      </c>
      <c r="P164" s="99"/>
      <c r="Q164" s="101">
        <v>8.27</v>
      </c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113">
        <v>5.8433999999999999</v>
      </c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</row>
    <row r="165" spans="1:68" s="77" customFormat="1" ht="14.1" customHeight="1" x14ac:dyDescent="0.2">
      <c r="A165" s="96"/>
      <c r="B165" s="100">
        <v>69</v>
      </c>
      <c r="C165" s="536" t="s">
        <v>256</v>
      </c>
      <c r="D165" s="538" t="s">
        <v>257</v>
      </c>
      <c r="E165" s="538"/>
      <c r="F165" s="538"/>
      <c r="G165" s="538"/>
      <c r="H165" s="640" t="s">
        <v>908</v>
      </c>
      <c r="I165" s="101"/>
      <c r="J165" s="101"/>
      <c r="K165" s="102"/>
      <c r="L165" s="102"/>
      <c r="M165" s="102">
        <v>0</v>
      </c>
      <c r="N165" s="102">
        <v>0</v>
      </c>
      <c r="O165" s="102">
        <v>0</v>
      </c>
      <c r="P165" s="102">
        <v>0</v>
      </c>
      <c r="Q165" s="102">
        <v>0</v>
      </c>
      <c r="R165" s="102">
        <v>0</v>
      </c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1"/>
      <c r="BM165" s="101"/>
      <c r="BN165" s="101"/>
      <c r="BO165" s="101"/>
    </row>
    <row r="166" spans="1:68" ht="14.1" customHeight="1" x14ac:dyDescent="0.2">
      <c r="A166" s="95"/>
      <c r="B166" s="95"/>
      <c r="C166" s="536"/>
      <c r="D166" s="538"/>
      <c r="E166" s="538"/>
      <c r="F166" s="538"/>
      <c r="G166" s="538"/>
      <c r="H166" s="640"/>
      <c r="I166" s="99" t="s">
        <v>102</v>
      </c>
      <c r="J166" s="98">
        <v>0.97389999999999999</v>
      </c>
      <c r="K166" s="99"/>
      <c r="L166" s="101">
        <v>0</v>
      </c>
      <c r="M166" s="101">
        <v>0</v>
      </c>
      <c r="N166" s="101">
        <v>0</v>
      </c>
      <c r="O166" s="101">
        <v>0</v>
      </c>
      <c r="P166" s="99"/>
      <c r="Q166" s="101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113">
        <v>0.97389999999999999</v>
      </c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</row>
    <row r="167" spans="1:68" ht="27.95" customHeight="1" x14ac:dyDescent="0.2">
      <c r="A167" s="87"/>
      <c r="B167" s="87"/>
      <c r="C167" s="88" t="s">
        <v>258</v>
      </c>
      <c r="D167" s="557" t="s">
        <v>259</v>
      </c>
      <c r="E167" s="557"/>
      <c r="F167" s="557"/>
      <c r="G167" s="557"/>
      <c r="H167" s="89"/>
      <c r="I167" s="89"/>
      <c r="J167" s="89"/>
      <c r="K167" s="90">
        <v>11.48</v>
      </c>
      <c r="L167" s="90">
        <v>12.99</v>
      </c>
      <c r="M167" s="90">
        <v>11.86</v>
      </c>
      <c r="N167" s="90">
        <v>0</v>
      </c>
      <c r="O167" s="90">
        <v>11.86</v>
      </c>
      <c r="P167" s="90">
        <v>11.86</v>
      </c>
      <c r="Q167" s="90">
        <v>13.42</v>
      </c>
      <c r="R167" s="90">
        <v>15.46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90">
        <v>0</v>
      </c>
      <c r="AJ167" s="90">
        <v>0</v>
      </c>
      <c r="AK167" s="90">
        <v>15.46</v>
      </c>
      <c r="AL167" s="90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90">
        <v>0</v>
      </c>
      <c r="AT167" s="90">
        <v>0</v>
      </c>
      <c r="AU167" s="90">
        <v>0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  <c r="BF167" s="90">
        <v>0</v>
      </c>
      <c r="BG167" s="90">
        <v>0</v>
      </c>
      <c r="BH167" s="90">
        <v>0</v>
      </c>
      <c r="BI167" s="90">
        <v>0</v>
      </c>
      <c r="BJ167" s="90">
        <v>0</v>
      </c>
      <c r="BK167" s="90">
        <v>0</v>
      </c>
      <c r="BL167" s="90">
        <v>0</v>
      </c>
      <c r="BM167" s="90">
        <v>0</v>
      </c>
      <c r="BN167" s="90">
        <v>0</v>
      </c>
      <c r="BO167" s="90">
        <v>0</v>
      </c>
      <c r="BP167" s="78">
        <v>0</v>
      </c>
    </row>
    <row r="168" spans="1:68" s="77" customFormat="1" ht="14.1" customHeight="1" x14ac:dyDescent="0.2">
      <c r="A168" s="91"/>
      <c r="B168" s="92">
        <v>70</v>
      </c>
      <c r="C168" s="540" t="s">
        <v>124</v>
      </c>
      <c r="D168" s="540" t="s">
        <v>125</v>
      </c>
      <c r="E168" s="540"/>
      <c r="F168" s="540"/>
      <c r="G168" s="540"/>
      <c r="H168" s="642" t="s">
        <v>910</v>
      </c>
      <c r="I168" s="93"/>
      <c r="J168" s="93"/>
      <c r="K168" s="94">
        <v>11.48</v>
      </c>
      <c r="L168" s="94">
        <v>12.99</v>
      </c>
      <c r="M168" s="94">
        <v>11.86</v>
      </c>
      <c r="N168" s="94">
        <v>0</v>
      </c>
      <c r="O168" s="94">
        <v>11.86</v>
      </c>
      <c r="P168" s="94">
        <v>11.86</v>
      </c>
      <c r="Q168" s="94">
        <v>13.42</v>
      </c>
      <c r="R168" s="94">
        <v>15.46</v>
      </c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>
        <v>15.46</v>
      </c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3"/>
      <c r="BM168" s="93"/>
      <c r="BN168" s="93"/>
      <c r="BO168" s="93"/>
    </row>
    <row r="169" spans="1:68" ht="14.1" customHeight="1" x14ac:dyDescent="0.2">
      <c r="A169" s="95"/>
      <c r="B169" s="95"/>
      <c r="C169" s="536"/>
      <c r="D169" s="536"/>
      <c r="E169" s="536"/>
      <c r="F169" s="536"/>
      <c r="G169" s="536"/>
      <c r="H169" s="640"/>
      <c r="I169" s="97" t="s">
        <v>260</v>
      </c>
      <c r="J169" s="98">
        <v>5.4811100000000001</v>
      </c>
      <c r="K169" s="99"/>
      <c r="L169" s="101">
        <v>1.5099999999999998</v>
      </c>
      <c r="M169" s="101">
        <v>11.48</v>
      </c>
      <c r="N169" s="101">
        <v>0</v>
      </c>
      <c r="O169" s="101">
        <v>11.48</v>
      </c>
      <c r="P169" s="99"/>
      <c r="Q169" s="101">
        <v>1.56</v>
      </c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113">
        <v>5.4811100000000001</v>
      </c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</row>
    <row r="170" spans="1:68" ht="27.95" customHeight="1" x14ac:dyDescent="0.2">
      <c r="A170" s="87"/>
      <c r="B170" s="87"/>
      <c r="C170" s="88" t="s">
        <v>262</v>
      </c>
      <c r="D170" s="557" t="s">
        <v>263</v>
      </c>
      <c r="E170" s="557"/>
      <c r="F170" s="557"/>
      <c r="G170" s="557"/>
      <c r="H170" s="89"/>
      <c r="I170" s="89"/>
      <c r="J170" s="89"/>
      <c r="K170" s="90">
        <v>-2168.5300000000002</v>
      </c>
      <c r="L170" s="90">
        <v>-2171.38</v>
      </c>
      <c r="M170" s="90">
        <v>-2240.54</v>
      </c>
      <c r="N170" s="90">
        <v>0</v>
      </c>
      <c r="O170" s="90">
        <v>-2240.54</v>
      </c>
      <c r="P170" s="90">
        <v>-2240.54</v>
      </c>
      <c r="Q170" s="90">
        <v>-2243.48</v>
      </c>
      <c r="R170" s="90">
        <v>-2583.39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0">
        <v>0</v>
      </c>
      <c r="AI170" s="90">
        <v>0</v>
      </c>
      <c r="AJ170" s="90">
        <v>0</v>
      </c>
      <c r="AK170" s="90">
        <v>-2583.39</v>
      </c>
      <c r="AL170" s="90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0</v>
      </c>
      <c r="AR170" s="90">
        <v>0</v>
      </c>
      <c r="AS170" s="90">
        <v>0</v>
      </c>
      <c r="AT170" s="90">
        <v>0</v>
      </c>
      <c r="AU170" s="90">
        <v>0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90">
        <v>0</v>
      </c>
      <c r="BF170" s="90">
        <v>0</v>
      </c>
      <c r="BG170" s="90">
        <v>0</v>
      </c>
      <c r="BH170" s="90">
        <v>0</v>
      </c>
      <c r="BI170" s="90">
        <v>0</v>
      </c>
      <c r="BJ170" s="90">
        <v>0</v>
      </c>
      <c r="BK170" s="90">
        <v>0</v>
      </c>
      <c r="BL170" s="90">
        <v>0</v>
      </c>
      <c r="BM170" s="90">
        <v>0</v>
      </c>
      <c r="BN170" s="90">
        <v>0</v>
      </c>
      <c r="BO170" s="90">
        <v>0</v>
      </c>
      <c r="BP170" s="78">
        <v>0</v>
      </c>
    </row>
    <row r="171" spans="1:68" s="77" customFormat="1" ht="14.1" customHeight="1" x14ac:dyDescent="0.2">
      <c r="A171" s="91"/>
      <c r="B171" s="92">
        <v>71</v>
      </c>
      <c r="C171" s="540" t="s">
        <v>234</v>
      </c>
      <c r="D171" s="541" t="s">
        <v>235</v>
      </c>
      <c r="E171" s="541"/>
      <c r="F171" s="541"/>
      <c r="G171" s="541"/>
      <c r="H171" s="642" t="s">
        <v>873</v>
      </c>
      <c r="I171" s="93"/>
      <c r="J171" s="93"/>
      <c r="K171" s="94">
        <v>-2168.5300000000002</v>
      </c>
      <c r="L171" s="94">
        <v>-2171.38</v>
      </c>
      <c r="M171" s="94">
        <v>-2240.54</v>
      </c>
      <c r="N171" s="94">
        <v>0</v>
      </c>
      <c r="O171" s="94">
        <v>-2240.54</v>
      </c>
      <c r="P171" s="94">
        <v>-2240.54</v>
      </c>
      <c r="Q171" s="94">
        <v>-2243.48</v>
      </c>
      <c r="R171" s="94">
        <v>-2583.39</v>
      </c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>
        <v>-2583.39</v>
      </c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3"/>
      <c r="BM171" s="93"/>
      <c r="BN171" s="93"/>
      <c r="BO171" s="93"/>
    </row>
    <row r="172" spans="1:68" ht="14.1" customHeight="1" x14ac:dyDescent="0.2">
      <c r="A172" s="95"/>
      <c r="B172" s="95"/>
      <c r="C172" s="536"/>
      <c r="D172" s="538"/>
      <c r="E172" s="538"/>
      <c r="F172" s="538"/>
      <c r="G172" s="538"/>
      <c r="H172" s="640"/>
      <c r="I172" s="99" t="s">
        <v>78</v>
      </c>
      <c r="J172" s="98">
        <v>-30.190999999999999</v>
      </c>
      <c r="K172" s="99"/>
      <c r="L172" s="101">
        <v>-2.8499999999999091</v>
      </c>
      <c r="M172" s="101">
        <v>-2168.5300000000002</v>
      </c>
      <c r="N172" s="101">
        <v>0</v>
      </c>
      <c r="O172" s="101">
        <v>-2168.5300000000002</v>
      </c>
      <c r="P172" s="99"/>
      <c r="Q172" s="101">
        <v>-2.94</v>
      </c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113">
        <v>-30.190999999999999</v>
      </c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</row>
    <row r="173" spans="1:68" ht="27.95" customHeight="1" x14ac:dyDescent="0.2">
      <c r="A173" s="83"/>
      <c r="B173" s="83"/>
      <c r="C173" s="84" t="s">
        <v>914</v>
      </c>
      <c r="D173" s="535" t="s">
        <v>266</v>
      </c>
      <c r="E173" s="535"/>
      <c r="F173" s="535"/>
      <c r="G173" s="535"/>
      <c r="H173" s="85"/>
      <c r="I173" s="85"/>
      <c r="J173" s="85"/>
      <c r="K173" s="86">
        <v>28683.18</v>
      </c>
      <c r="L173" s="86">
        <v>28796.79</v>
      </c>
      <c r="M173" s="86">
        <v>29635.64</v>
      </c>
      <c r="N173" s="86"/>
      <c r="O173" s="86">
        <v>29635.64</v>
      </c>
      <c r="P173" s="86">
        <v>29635.64</v>
      </c>
      <c r="Q173" s="86">
        <v>29729.54</v>
      </c>
      <c r="R173" s="86">
        <v>34456.339999999997</v>
      </c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>
        <v>34456.339999999997</v>
      </c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I173" s="86"/>
      <c r="BJ173" s="86"/>
      <c r="BK173" s="86"/>
      <c r="BL173" s="86"/>
      <c r="BM173" s="86"/>
      <c r="BN173" s="86"/>
      <c r="BO173" s="86"/>
      <c r="BP173" s="78"/>
    </row>
    <row r="174" spans="1:68" ht="27.95" customHeight="1" x14ac:dyDescent="0.2">
      <c r="A174" s="87"/>
      <c r="B174" s="87"/>
      <c r="C174" s="88" t="s">
        <v>267</v>
      </c>
      <c r="D174" s="557" t="s">
        <v>268</v>
      </c>
      <c r="E174" s="557"/>
      <c r="F174" s="557"/>
      <c r="G174" s="557"/>
      <c r="H174" s="89"/>
      <c r="I174" s="89"/>
      <c r="J174" s="89"/>
      <c r="K174" s="90">
        <v>15263.939999999999</v>
      </c>
      <c r="L174" s="90">
        <v>15300.04</v>
      </c>
      <c r="M174" s="90">
        <v>15770.79</v>
      </c>
      <c r="N174" s="90">
        <v>0</v>
      </c>
      <c r="O174" s="90">
        <v>15770.79</v>
      </c>
      <c r="P174" s="90">
        <v>15770.79</v>
      </c>
      <c r="Q174" s="90">
        <v>15800.630000000001</v>
      </c>
      <c r="R174" s="90">
        <v>18312.810000000001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18312.810000000001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90">
        <v>0</v>
      </c>
      <c r="AT174" s="90">
        <v>0</v>
      </c>
      <c r="AU174" s="90">
        <v>0</v>
      </c>
      <c r="AV174" s="90">
        <v>0</v>
      </c>
      <c r="AW174" s="90">
        <v>0</v>
      </c>
      <c r="AX174" s="90">
        <v>0</v>
      </c>
      <c r="AY174" s="90">
        <v>0</v>
      </c>
      <c r="AZ174" s="90">
        <v>0</v>
      </c>
      <c r="BA174" s="90">
        <v>0</v>
      </c>
      <c r="BB174" s="90">
        <v>0</v>
      </c>
      <c r="BC174" s="90">
        <v>0</v>
      </c>
      <c r="BD174" s="90">
        <v>0</v>
      </c>
      <c r="BE174" s="90">
        <v>0</v>
      </c>
      <c r="BF174" s="90">
        <v>0</v>
      </c>
      <c r="BG174" s="90">
        <v>0</v>
      </c>
      <c r="BH174" s="90">
        <v>0</v>
      </c>
      <c r="BI174" s="90">
        <v>0</v>
      </c>
      <c r="BJ174" s="90">
        <v>0</v>
      </c>
      <c r="BK174" s="90">
        <v>0</v>
      </c>
      <c r="BL174" s="90">
        <v>0</v>
      </c>
      <c r="BM174" s="90">
        <v>0</v>
      </c>
      <c r="BN174" s="90">
        <v>0</v>
      </c>
      <c r="BO174" s="90">
        <v>0</v>
      </c>
      <c r="BP174" s="78">
        <v>0</v>
      </c>
    </row>
    <row r="175" spans="1:68" s="77" customFormat="1" ht="14.1" customHeight="1" x14ac:dyDescent="0.2">
      <c r="A175" s="91"/>
      <c r="B175" s="92">
        <v>72</v>
      </c>
      <c r="C175" s="540" t="s">
        <v>124</v>
      </c>
      <c r="D175" s="540" t="s">
        <v>125</v>
      </c>
      <c r="E175" s="540"/>
      <c r="F175" s="540"/>
      <c r="G175" s="540"/>
      <c r="H175" s="642" t="s">
        <v>898</v>
      </c>
      <c r="I175" s="93"/>
      <c r="J175" s="93"/>
      <c r="K175" s="94">
        <v>8921.9</v>
      </c>
      <c r="L175" s="94">
        <v>8936.66</v>
      </c>
      <c r="M175" s="94">
        <v>9218.16</v>
      </c>
      <c r="N175" s="94">
        <v>0</v>
      </c>
      <c r="O175" s="94">
        <v>9218.16</v>
      </c>
      <c r="P175" s="94">
        <v>9218.16</v>
      </c>
      <c r="Q175" s="94">
        <v>9230.36</v>
      </c>
      <c r="R175" s="94">
        <v>10697.92</v>
      </c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>
        <v>10697.92</v>
      </c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3"/>
      <c r="BM175" s="93"/>
      <c r="BN175" s="93"/>
      <c r="BO175" s="93"/>
    </row>
    <row r="176" spans="1:68" ht="14.1" customHeight="1" x14ac:dyDescent="0.2">
      <c r="A176" s="95"/>
      <c r="B176" s="95"/>
      <c r="C176" s="536"/>
      <c r="D176" s="536"/>
      <c r="E176" s="536"/>
      <c r="F176" s="536"/>
      <c r="G176" s="536"/>
      <c r="H176" s="640"/>
      <c r="I176" s="99" t="s">
        <v>136</v>
      </c>
      <c r="J176" s="98">
        <v>16.341999999999999</v>
      </c>
      <c r="K176" s="99"/>
      <c r="L176" s="101">
        <v>14.760000000000218</v>
      </c>
      <c r="M176" s="101">
        <v>8921.9</v>
      </c>
      <c r="N176" s="101">
        <v>0</v>
      </c>
      <c r="O176" s="101">
        <v>8921.9</v>
      </c>
      <c r="P176" s="99"/>
      <c r="Q176" s="101">
        <v>12.2</v>
      </c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113">
        <v>16.341999999999999</v>
      </c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</row>
    <row r="177" spans="1:68" s="77" customFormat="1" ht="14.1" customHeight="1" x14ac:dyDescent="0.2">
      <c r="A177" s="96"/>
      <c r="B177" s="100">
        <v>73</v>
      </c>
      <c r="C177" s="536" t="s">
        <v>154</v>
      </c>
      <c r="D177" s="538" t="s">
        <v>155</v>
      </c>
      <c r="E177" s="538"/>
      <c r="F177" s="538"/>
      <c r="G177" s="538"/>
      <c r="H177" s="640" t="s">
        <v>899</v>
      </c>
      <c r="I177" s="101"/>
      <c r="J177" s="101"/>
      <c r="K177" s="102">
        <v>6342.04</v>
      </c>
      <c r="L177" s="102">
        <v>6363.38</v>
      </c>
      <c r="M177" s="102">
        <v>6552.63</v>
      </c>
      <c r="N177" s="102">
        <v>0</v>
      </c>
      <c r="O177" s="102">
        <v>6552.63</v>
      </c>
      <c r="P177" s="102">
        <v>6552.63</v>
      </c>
      <c r="Q177" s="102">
        <v>6570.27</v>
      </c>
      <c r="R177" s="102">
        <v>7614.89</v>
      </c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>
        <v>7614.89</v>
      </c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1"/>
      <c r="BM177" s="101"/>
      <c r="BN177" s="101"/>
      <c r="BO177" s="101"/>
    </row>
    <row r="178" spans="1:68" ht="14.1" customHeight="1" x14ac:dyDescent="0.2">
      <c r="A178" s="95"/>
      <c r="B178" s="95"/>
      <c r="C178" s="536"/>
      <c r="D178" s="538"/>
      <c r="E178" s="538"/>
      <c r="F178" s="538"/>
      <c r="G178" s="538"/>
      <c r="H178" s="640"/>
      <c r="I178" s="99" t="s">
        <v>156</v>
      </c>
      <c r="J178" s="98">
        <v>228.61</v>
      </c>
      <c r="K178" s="99"/>
      <c r="L178" s="101">
        <v>21.340000000000146</v>
      </c>
      <c r="M178" s="101">
        <v>6342.04</v>
      </c>
      <c r="N178" s="101">
        <v>0</v>
      </c>
      <c r="O178" s="101">
        <v>6342.04</v>
      </c>
      <c r="P178" s="99"/>
      <c r="Q178" s="101">
        <v>17.64</v>
      </c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113">
        <v>228.61</v>
      </c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</row>
    <row r="179" spans="1:68" ht="27.95" customHeight="1" x14ac:dyDescent="0.2">
      <c r="A179" s="87"/>
      <c r="B179" s="87"/>
      <c r="C179" s="88" t="s">
        <v>271</v>
      </c>
      <c r="D179" s="557" t="s">
        <v>272</v>
      </c>
      <c r="E179" s="557"/>
      <c r="F179" s="557"/>
      <c r="G179" s="557"/>
      <c r="H179" s="89"/>
      <c r="I179" s="89"/>
      <c r="J179" s="89"/>
      <c r="K179" s="90">
        <v>7198.76</v>
      </c>
      <c r="L179" s="90">
        <v>7236.51</v>
      </c>
      <c r="M179" s="90">
        <v>7437.8</v>
      </c>
      <c r="N179" s="90">
        <v>0</v>
      </c>
      <c r="O179" s="90">
        <v>7437.8</v>
      </c>
      <c r="P179" s="90">
        <v>7437.8</v>
      </c>
      <c r="Q179" s="90">
        <v>7469</v>
      </c>
      <c r="R179" s="90">
        <v>8656.52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8656.52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90">
        <v>0</v>
      </c>
      <c r="AT179" s="90">
        <v>0</v>
      </c>
      <c r="AU179" s="90">
        <v>0</v>
      </c>
      <c r="AV179" s="90">
        <v>0</v>
      </c>
      <c r="AW179" s="90">
        <v>0</v>
      </c>
      <c r="AX179" s="90">
        <v>0</v>
      </c>
      <c r="AY179" s="90">
        <v>0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90">
        <v>0</v>
      </c>
      <c r="BF179" s="90">
        <v>0</v>
      </c>
      <c r="BG179" s="90">
        <v>0</v>
      </c>
      <c r="BH179" s="90">
        <v>0</v>
      </c>
      <c r="BI179" s="90">
        <v>0</v>
      </c>
      <c r="BJ179" s="90">
        <v>0</v>
      </c>
      <c r="BK179" s="90">
        <v>0</v>
      </c>
      <c r="BL179" s="90">
        <v>0</v>
      </c>
      <c r="BM179" s="90">
        <v>0</v>
      </c>
      <c r="BN179" s="90">
        <v>0</v>
      </c>
      <c r="BO179" s="90">
        <v>0</v>
      </c>
      <c r="BP179" s="78">
        <v>0</v>
      </c>
    </row>
    <row r="180" spans="1:68" s="77" customFormat="1" ht="14.1" customHeight="1" x14ac:dyDescent="0.2">
      <c r="A180" s="91"/>
      <c r="B180" s="92">
        <v>74</v>
      </c>
      <c r="C180" s="540" t="s">
        <v>234</v>
      </c>
      <c r="D180" s="541" t="s">
        <v>235</v>
      </c>
      <c r="E180" s="541"/>
      <c r="F180" s="541"/>
      <c r="G180" s="541"/>
      <c r="H180" s="642" t="s">
        <v>873</v>
      </c>
      <c r="I180" s="93"/>
      <c r="J180" s="93"/>
      <c r="K180" s="94">
        <v>7198.76</v>
      </c>
      <c r="L180" s="94">
        <v>7236.51</v>
      </c>
      <c r="M180" s="94">
        <v>7437.8</v>
      </c>
      <c r="N180" s="94">
        <v>0</v>
      </c>
      <c r="O180" s="94">
        <v>7437.8</v>
      </c>
      <c r="P180" s="94">
        <v>7437.8</v>
      </c>
      <c r="Q180" s="94">
        <v>7469</v>
      </c>
      <c r="R180" s="94">
        <v>8656.52</v>
      </c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>
        <v>8656.52</v>
      </c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3"/>
      <c r="BM180" s="93"/>
      <c r="BN180" s="93"/>
      <c r="BO180" s="93"/>
    </row>
    <row r="181" spans="1:68" ht="14.1" customHeight="1" x14ac:dyDescent="0.2">
      <c r="A181" s="95"/>
      <c r="B181" s="95"/>
      <c r="C181" s="536"/>
      <c r="D181" s="538"/>
      <c r="E181" s="538"/>
      <c r="F181" s="538"/>
      <c r="G181" s="538"/>
      <c r="H181" s="640"/>
      <c r="I181" s="97" t="s">
        <v>236</v>
      </c>
      <c r="J181" s="98">
        <v>0.97389999999999999</v>
      </c>
      <c r="K181" s="99"/>
      <c r="L181" s="101">
        <v>37.75</v>
      </c>
      <c r="M181" s="101">
        <v>7198.76</v>
      </c>
      <c r="N181" s="101">
        <v>0</v>
      </c>
      <c r="O181" s="101">
        <v>7198.76</v>
      </c>
      <c r="P181" s="99"/>
      <c r="Q181" s="101">
        <v>31.2</v>
      </c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113">
        <v>0.97389999999999999</v>
      </c>
      <c r="AM181" s="99"/>
      <c r="AN181" s="99"/>
      <c r="AO181" s="99"/>
      <c r="AP181" s="99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99"/>
      <c r="BM181" s="99"/>
      <c r="BN181" s="99"/>
      <c r="BO181" s="99"/>
    </row>
    <row r="182" spans="1:68" ht="27.95" customHeight="1" x14ac:dyDescent="0.2">
      <c r="A182" s="87"/>
      <c r="B182" s="87"/>
      <c r="C182" s="88" t="s">
        <v>273</v>
      </c>
      <c r="D182" s="557" t="s">
        <v>274</v>
      </c>
      <c r="E182" s="557"/>
      <c r="F182" s="557"/>
      <c r="G182" s="557"/>
      <c r="H182" s="89"/>
      <c r="I182" s="89"/>
      <c r="J182" s="89"/>
      <c r="K182" s="90">
        <v>8197.52</v>
      </c>
      <c r="L182" s="90">
        <v>8238.5300000000007</v>
      </c>
      <c r="M182" s="90">
        <v>8469.74</v>
      </c>
      <c r="N182" s="90">
        <v>0</v>
      </c>
      <c r="O182" s="90">
        <v>8469.74</v>
      </c>
      <c r="P182" s="90">
        <v>8469.74</v>
      </c>
      <c r="Q182" s="90">
        <v>8503.630000000001</v>
      </c>
      <c r="R182" s="90">
        <v>9855.67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90">
        <v>0</v>
      </c>
      <c r="AJ182" s="90">
        <v>0</v>
      </c>
      <c r="AK182" s="90">
        <v>0</v>
      </c>
      <c r="AL182" s="90">
        <v>9855.67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90">
        <v>0</v>
      </c>
      <c r="AT182" s="90">
        <v>0</v>
      </c>
      <c r="AU182" s="90">
        <v>0</v>
      </c>
      <c r="AV182" s="90">
        <v>0</v>
      </c>
      <c r="AW182" s="90">
        <v>0</v>
      </c>
      <c r="AX182" s="90">
        <v>0</v>
      </c>
      <c r="AY182" s="90">
        <v>0</v>
      </c>
      <c r="AZ182" s="90">
        <v>0</v>
      </c>
      <c r="BA182" s="90">
        <v>0</v>
      </c>
      <c r="BB182" s="90">
        <v>0</v>
      </c>
      <c r="BC182" s="90">
        <v>0</v>
      </c>
      <c r="BD182" s="90">
        <v>0</v>
      </c>
      <c r="BE182" s="90">
        <v>0</v>
      </c>
      <c r="BF182" s="90">
        <v>0</v>
      </c>
      <c r="BG182" s="90">
        <v>0</v>
      </c>
      <c r="BH182" s="90">
        <v>0</v>
      </c>
      <c r="BI182" s="90">
        <v>0</v>
      </c>
      <c r="BJ182" s="90">
        <v>0</v>
      </c>
      <c r="BK182" s="90">
        <v>0</v>
      </c>
      <c r="BL182" s="90">
        <v>0</v>
      </c>
      <c r="BM182" s="90">
        <v>0</v>
      </c>
      <c r="BN182" s="90">
        <v>0</v>
      </c>
      <c r="BO182" s="90">
        <v>0</v>
      </c>
      <c r="BP182" s="78">
        <v>0</v>
      </c>
    </row>
    <row r="183" spans="1:68" s="77" customFormat="1" ht="14.1" customHeight="1" x14ac:dyDescent="0.2">
      <c r="A183" s="91"/>
      <c r="B183" s="92">
        <v>75</v>
      </c>
      <c r="C183" s="540" t="s">
        <v>187</v>
      </c>
      <c r="D183" s="541" t="s">
        <v>240</v>
      </c>
      <c r="E183" s="541"/>
      <c r="F183" s="541"/>
      <c r="G183" s="541"/>
      <c r="H183" s="646" t="s">
        <v>902</v>
      </c>
      <c r="I183" s="93"/>
      <c r="J183" s="93"/>
      <c r="K183" s="94">
        <v>471.77</v>
      </c>
      <c r="L183" s="94">
        <v>476.83</v>
      </c>
      <c r="M183" s="94">
        <v>487.44</v>
      </c>
      <c r="N183" s="94">
        <v>0</v>
      </c>
      <c r="O183" s="94">
        <v>487.44</v>
      </c>
      <c r="P183" s="94">
        <v>487.44</v>
      </c>
      <c r="Q183" s="94">
        <v>491.62</v>
      </c>
      <c r="R183" s="94">
        <v>569.79</v>
      </c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>
        <v>569.79</v>
      </c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3"/>
      <c r="BM183" s="93"/>
      <c r="BN183" s="93"/>
      <c r="BO183" s="93"/>
    </row>
    <row r="184" spans="1:68" ht="14.1" customHeight="1" x14ac:dyDescent="0.2">
      <c r="A184" s="95"/>
      <c r="B184" s="95"/>
      <c r="C184" s="536"/>
      <c r="D184" s="538"/>
      <c r="E184" s="538"/>
      <c r="F184" s="538"/>
      <c r="G184" s="538"/>
      <c r="H184" s="641"/>
      <c r="I184" s="99" t="s">
        <v>241</v>
      </c>
      <c r="J184" s="98">
        <v>0.97389999999999999</v>
      </c>
      <c r="K184" s="99"/>
      <c r="L184" s="101">
        <v>5.0600000000000023</v>
      </c>
      <c r="M184" s="101">
        <v>471.77</v>
      </c>
      <c r="N184" s="101">
        <v>0</v>
      </c>
      <c r="O184" s="101">
        <v>471.77</v>
      </c>
      <c r="P184" s="99"/>
      <c r="Q184" s="101">
        <v>4.18</v>
      </c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113">
        <v>0.97389999999999999</v>
      </c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</row>
    <row r="185" spans="1:68" s="77" customFormat="1" ht="14.1" customHeight="1" x14ac:dyDescent="0.2">
      <c r="A185" s="96"/>
      <c r="B185" s="100">
        <v>76</v>
      </c>
      <c r="C185" s="536" t="s">
        <v>242</v>
      </c>
      <c r="D185" s="538" t="s">
        <v>275</v>
      </c>
      <c r="E185" s="538"/>
      <c r="F185" s="538"/>
      <c r="G185" s="538"/>
      <c r="H185" s="640" t="s">
        <v>917</v>
      </c>
      <c r="I185" s="101"/>
      <c r="J185" s="101"/>
      <c r="K185" s="102">
        <v>1034.7</v>
      </c>
      <c r="L185" s="102">
        <v>1039.24</v>
      </c>
      <c r="M185" s="102">
        <v>1069.06</v>
      </c>
      <c r="N185" s="102">
        <v>0</v>
      </c>
      <c r="O185" s="102">
        <v>1069.06</v>
      </c>
      <c r="P185" s="102">
        <v>1069.06</v>
      </c>
      <c r="Q185" s="102">
        <v>1072.81</v>
      </c>
      <c r="R185" s="102">
        <v>1243.3800000000001</v>
      </c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>
        <v>1243.3800000000001</v>
      </c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1"/>
      <c r="BM185" s="101"/>
      <c r="BN185" s="101"/>
      <c r="BO185" s="101"/>
    </row>
    <row r="186" spans="1:68" ht="14.1" customHeight="1" x14ac:dyDescent="0.2">
      <c r="A186" s="95"/>
      <c r="B186" s="95"/>
      <c r="C186" s="536"/>
      <c r="D186" s="538"/>
      <c r="E186" s="538"/>
      <c r="F186" s="538"/>
      <c r="G186" s="538"/>
      <c r="H186" s="640"/>
      <c r="I186" s="97" t="s">
        <v>208</v>
      </c>
      <c r="J186" s="98">
        <v>5.8433999999999999</v>
      </c>
      <c r="K186" s="99"/>
      <c r="L186" s="101">
        <v>4.5399999999999636</v>
      </c>
      <c r="M186" s="101">
        <v>1034.7</v>
      </c>
      <c r="N186" s="101">
        <v>0</v>
      </c>
      <c r="O186" s="101">
        <v>1034.7</v>
      </c>
      <c r="P186" s="99"/>
      <c r="Q186" s="101">
        <v>3.75</v>
      </c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113">
        <v>5.8433999999999999</v>
      </c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</row>
    <row r="187" spans="1:68" s="77" customFormat="1" ht="14.1" customHeight="1" x14ac:dyDescent="0.2">
      <c r="A187" s="96"/>
      <c r="B187" s="100">
        <v>77</v>
      </c>
      <c r="C187" s="536" t="s">
        <v>245</v>
      </c>
      <c r="D187" s="538" t="s">
        <v>246</v>
      </c>
      <c r="E187" s="538"/>
      <c r="F187" s="538"/>
      <c r="G187" s="538"/>
      <c r="H187" s="640" t="s">
        <v>918</v>
      </c>
      <c r="I187" s="101"/>
      <c r="J187" s="101"/>
      <c r="K187" s="102">
        <v>371.21</v>
      </c>
      <c r="L187" s="102">
        <v>374.02</v>
      </c>
      <c r="M187" s="102">
        <v>383.54</v>
      </c>
      <c r="N187" s="102">
        <v>0</v>
      </c>
      <c r="O187" s="102">
        <v>383.54</v>
      </c>
      <c r="P187" s="102">
        <v>383.54</v>
      </c>
      <c r="Q187" s="102">
        <v>385.86</v>
      </c>
      <c r="R187" s="102">
        <v>447.21</v>
      </c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>
        <v>447.21</v>
      </c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1"/>
      <c r="BM187" s="101"/>
      <c r="BN187" s="101"/>
      <c r="BO187" s="101"/>
    </row>
    <row r="188" spans="1:68" ht="14.1" customHeight="1" x14ac:dyDescent="0.2">
      <c r="A188" s="95"/>
      <c r="B188" s="95"/>
      <c r="C188" s="536"/>
      <c r="D188" s="538"/>
      <c r="E188" s="538"/>
      <c r="F188" s="538"/>
      <c r="G188" s="538"/>
      <c r="H188" s="640"/>
      <c r="I188" s="99" t="s">
        <v>78</v>
      </c>
      <c r="J188" s="98">
        <v>30.376000000000001</v>
      </c>
      <c r="K188" s="99"/>
      <c r="L188" s="101">
        <v>2.8100000000000023</v>
      </c>
      <c r="M188" s="101">
        <v>371.21</v>
      </c>
      <c r="N188" s="101">
        <v>0</v>
      </c>
      <c r="O188" s="101">
        <v>371.21</v>
      </c>
      <c r="P188" s="99"/>
      <c r="Q188" s="101">
        <v>2.3199999999999998</v>
      </c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113">
        <v>30.376000000000001</v>
      </c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</row>
    <row r="189" spans="1:68" s="77" customFormat="1" ht="14.1" customHeight="1" x14ac:dyDescent="0.2">
      <c r="A189" s="96"/>
      <c r="B189" s="100">
        <v>78</v>
      </c>
      <c r="C189" s="536" t="s">
        <v>248</v>
      </c>
      <c r="D189" s="538" t="s">
        <v>249</v>
      </c>
      <c r="E189" s="538"/>
      <c r="F189" s="538"/>
      <c r="G189" s="538"/>
      <c r="H189" s="640" t="s">
        <v>919</v>
      </c>
      <c r="I189" s="101"/>
      <c r="J189" s="101"/>
      <c r="K189" s="102">
        <v>863.01</v>
      </c>
      <c r="L189" s="102">
        <v>867.06</v>
      </c>
      <c r="M189" s="102">
        <v>891.67</v>
      </c>
      <c r="N189" s="102">
        <v>0</v>
      </c>
      <c r="O189" s="102">
        <v>891.67</v>
      </c>
      <c r="P189" s="102">
        <v>891.67</v>
      </c>
      <c r="Q189" s="102">
        <v>895.01</v>
      </c>
      <c r="R189" s="102">
        <v>1037.32</v>
      </c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>
        <v>1037.32</v>
      </c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1"/>
      <c r="BM189" s="101"/>
      <c r="BN189" s="101"/>
      <c r="BO189" s="101"/>
    </row>
    <row r="190" spans="1:68" ht="14.1" customHeight="1" x14ac:dyDescent="0.2">
      <c r="A190" s="95"/>
      <c r="B190" s="95"/>
      <c r="C190" s="536"/>
      <c r="D190" s="538"/>
      <c r="E190" s="538"/>
      <c r="F190" s="538"/>
      <c r="G190" s="538"/>
      <c r="H190" s="640"/>
      <c r="I190" s="99" t="s">
        <v>78</v>
      </c>
      <c r="J190" s="98">
        <v>70.91</v>
      </c>
      <c r="K190" s="99"/>
      <c r="L190" s="101">
        <v>4.0499999999999545</v>
      </c>
      <c r="M190" s="101">
        <v>863.01</v>
      </c>
      <c r="N190" s="101">
        <v>0</v>
      </c>
      <c r="O190" s="101">
        <v>863.01</v>
      </c>
      <c r="P190" s="99"/>
      <c r="Q190" s="101">
        <v>3.34</v>
      </c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113">
        <v>70.91</v>
      </c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</row>
    <row r="191" spans="1:68" s="77" customFormat="1" ht="14.1" customHeight="1" x14ac:dyDescent="0.2">
      <c r="A191" s="96"/>
      <c r="B191" s="100">
        <v>79</v>
      </c>
      <c r="C191" s="536" t="s">
        <v>251</v>
      </c>
      <c r="D191" s="538" t="s">
        <v>252</v>
      </c>
      <c r="E191" s="538"/>
      <c r="F191" s="538"/>
      <c r="G191" s="538"/>
      <c r="H191" s="640" t="s">
        <v>920</v>
      </c>
      <c r="I191" s="101"/>
      <c r="J191" s="101"/>
      <c r="K191" s="102">
        <v>4631.75</v>
      </c>
      <c r="L191" s="102">
        <v>4648.3</v>
      </c>
      <c r="M191" s="102">
        <v>4785.55</v>
      </c>
      <c r="N191" s="102">
        <v>0</v>
      </c>
      <c r="O191" s="102">
        <v>4785.55</v>
      </c>
      <c r="P191" s="102">
        <v>4785.55</v>
      </c>
      <c r="Q191" s="102">
        <v>4799.2300000000005</v>
      </c>
      <c r="R191" s="102">
        <v>5562.28</v>
      </c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>
        <v>5562.28</v>
      </c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1"/>
      <c r="BM191" s="101"/>
      <c r="BN191" s="101"/>
      <c r="BO191" s="101"/>
    </row>
    <row r="192" spans="1:68" ht="14.1" customHeight="1" x14ac:dyDescent="0.2">
      <c r="A192" s="95"/>
      <c r="B192" s="95"/>
      <c r="C192" s="536"/>
      <c r="D192" s="538"/>
      <c r="E192" s="538"/>
      <c r="F192" s="538"/>
      <c r="G192" s="538"/>
      <c r="H192" s="640"/>
      <c r="I192" s="99" t="s">
        <v>194</v>
      </c>
      <c r="J192" s="98">
        <v>392.423</v>
      </c>
      <c r="K192" s="99"/>
      <c r="L192" s="101">
        <v>16.550000000000182</v>
      </c>
      <c r="M192" s="101">
        <v>4631.75</v>
      </c>
      <c r="N192" s="101">
        <v>0</v>
      </c>
      <c r="O192" s="101">
        <v>4631.75</v>
      </c>
      <c r="P192" s="99"/>
      <c r="Q192" s="101">
        <v>13.68</v>
      </c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113">
        <v>392.423</v>
      </c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99"/>
      <c r="BM192" s="99"/>
      <c r="BN192" s="99"/>
      <c r="BO192" s="99"/>
    </row>
    <row r="193" spans="1:68" s="77" customFormat="1" ht="14.1" customHeight="1" x14ac:dyDescent="0.2">
      <c r="A193" s="96"/>
      <c r="B193" s="100">
        <v>80</v>
      </c>
      <c r="C193" s="536" t="s">
        <v>254</v>
      </c>
      <c r="D193" s="538" t="s">
        <v>255</v>
      </c>
      <c r="E193" s="538"/>
      <c r="F193" s="538"/>
      <c r="G193" s="538"/>
      <c r="H193" s="640" t="s">
        <v>921</v>
      </c>
      <c r="I193" s="101"/>
      <c r="J193" s="101"/>
      <c r="K193" s="102">
        <v>825.08</v>
      </c>
      <c r="L193" s="102">
        <v>833.08</v>
      </c>
      <c r="M193" s="102">
        <v>852.48</v>
      </c>
      <c r="N193" s="102">
        <v>0</v>
      </c>
      <c r="O193" s="102">
        <v>852.48</v>
      </c>
      <c r="P193" s="102">
        <v>852.48</v>
      </c>
      <c r="Q193" s="102">
        <v>859.1</v>
      </c>
      <c r="R193" s="102">
        <v>995.69</v>
      </c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>
        <v>995.69</v>
      </c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1"/>
      <c r="BM193" s="101"/>
      <c r="BN193" s="101"/>
      <c r="BO193" s="101"/>
    </row>
    <row r="194" spans="1:68" ht="14.1" customHeight="1" x14ac:dyDescent="0.2">
      <c r="A194" s="95"/>
      <c r="B194" s="95"/>
      <c r="C194" s="536"/>
      <c r="D194" s="538"/>
      <c r="E194" s="538"/>
      <c r="F194" s="538"/>
      <c r="G194" s="538"/>
      <c r="H194" s="640"/>
      <c r="I194" s="99" t="s">
        <v>102</v>
      </c>
      <c r="J194" s="98">
        <v>5.8433999999999999</v>
      </c>
      <c r="K194" s="99"/>
      <c r="L194" s="101">
        <v>8</v>
      </c>
      <c r="M194" s="101">
        <v>825.08</v>
      </c>
      <c r="N194" s="101">
        <v>0</v>
      </c>
      <c r="O194" s="101">
        <v>825.08</v>
      </c>
      <c r="P194" s="99"/>
      <c r="Q194" s="101">
        <v>6.62</v>
      </c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113">
        <v>5.8433999999999999</v>
      </c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</row>
    <row r="195" spans="1:68" s="77" customFormat="1" ht="14.1" customHeight="1" x14ac:dyDescent="0.2">
      <c r="A195" s="96"/>
      <c r="B195" s="100">
        <v>81</v>
      </c>
      <c r="C195" s="536" t="s">
        <v>256</v>
      </c>
      <c r="D195" s="538" t="s">
        <v>257</v>
      </c>
      <c r="E195" s="538"/>
      <c r="F195" s="538"/>
      <c r="G195" s="538"/>
      <c r="H195" s="640" t="s">
        <v>922</v>
      </c>
      <c r="I195" s="101"/>
      <c r="J195" s="101"/>
      <c r="K195" s="102"/>
      <c r="L195" s="102"/>
      <c r="M195" s="102">
        <v>0</v>
      </c>
      <c r="N195" s="102">
        <v>0</v>
      </c>
      <c r="O195" s="102">
        <v>0</v>
      </c>
      <c r="P195" s="102">
        <v>0</v>
      </c>
      <c r="Q195" s="102">
        <v>0</v>
      </c>
      <c r="R195" s="102">
        <v>0</v>
      </c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1"/>
      <c r="BM195" s="101"/>
      <c r="BN195" s="101"/>
      <c r="BO195" s="101"/>
    </row>
    <row r="196" spans="1:68" ht="14.1" customHeight="1" x14ac:dyDescent="0.2">
      <c r="A196" s="95"/>
      <c r="B196" s="95"/>
      <c r="C196" s="536"/>
      <c r="D196" s="538"/>
      <c r="E196" s="538"/>
      <c r="F196" s="538"/>
      <c r="G196" s="538"/>
      <c r="H196" s="640"/>
      <c r="I196" s="99" t="s">
        <v>102</v>
      </c>
      <c r="J196" s="98">
        <v>0.97389999999999999</v>
      </c>
      <c r="K196" s="99"/>
      <c r="L196" s="101">
        <v>0</v>
      </c>
      <c r="M196" s="101">
        <v>0</v>
      </c>
      <c r="N196" s="101">
        <v>0</v>
      </c>
      <c r="O196" s="101">
        <v>0</v>
      </c>
      <c r="P196" s="99"/>
      <c r="Q196" s="101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113">
        <v>0.97389999999999999</v>
      </c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</row>
    <row r="197" spans="1:68" ht="42" customHeight="1" x14ac:dyDescent="0.2">
      <c r="A197" s="87"/>
      <c r="B197" s="87"/>
      <c r="C197" s="88" t="s">
        <v>277</v>
      </c>
      <c r="D197" s="557" t="s">
        <v>278</v>
      </c>
      <c r="E197" s="557"/>
      <c r="F197" s="557"/>
      <c r="G197" s="557"/>
      <c r="H197" s="89"/>
      <c r="I197" s="89"/>
      <c r="J197" s="89"/>
      <c r="K197" s="90">
        <v>191.49</v>
      </c>
      <c r="L197" s="90">
        <v>193.09</v>
      </c>
      <c r="M197" s="90">
        <v>197.85</v>
      </c>
      <c r="N197" s="90">
        <v>0</v>
      </c>
      <c r="O197" s="90">
        <v>197.85</v>
      </c>
      <c r="P197" s="90">
        <v>197.85</v>
      </c>
      <c r="Q197" s="90">
        <v>199.17</v>
      </c>
      <c r="R197" s="90">
        <v>230.84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90">
        <v>0</v>
      </c>
      <c r="AJ197" s="90">
        <v>0</v>
      </c>
      <c r="AK197" s="90">
        <v>0</v>
      </c>
      <c r="AL197" s="90">
        <v>230.84</v>
      </c>
      <c r="AM197" s="90">
        <v>0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90">
        <v>0</v>
      </c>
      <c r="AT197" s="90">
        <v>0</v>
      </c>
      <c r="AU197" s="90">
        <v>0</v>
      </c>
      <c r="AV197" s="90">
        <v>0</v>
      </c>
      <c r="AW197" s="90">
        <v>0</v>
      </c>
      <c r="AX197" s="90">
        <v>0</v>
      </c>
      <c r="AY197" s="90">
        <v>0</v>
      </c>
      <c r="AZ197" s="90">
        <v>0</v>
      </c>
      <c r="BA197" s="90">
        <v>0</v>
      </c>
      <c r="BB197" s="90">
        <v>0</v>
      </c>
      <c r="BC197" s="90">
        <v>0</v>
      </c>
      <c r="BD197" s="90">
        <v>0</v>
      </c>
      <c r="BE197" s="90">
        <v>0</v>
      </c>
      <c r="BF197" s="90">
        <v>0</v>
      </c>
      <c r="BG197" s="90">
        <v>0</v>
      </c>
      <c r="BH197" s="90">
        <v>0</v>
      </c>
      <c r="BI197" s="90">
        <v>0</v>
      </c>
      <c r="BJ197" s="90">
        <v>0</v>
      </c>
      <c r="BK197" s="90">
        <v>0</v>
      </c>
      <c r="BL197" s="90">
        <v>0</v>
      </c>
      <c r="BM197" s="90">
        <v>0</v>
      </c>
      <c r="BN197" s="90">
        <v>0</v>
      </c>
      <c r="BO197" s="90">
        <v>0</v>
      </c>
      <c r="BP197" s="78">
        <v>0</v>
      </c>
    </row>
    <row r="198" spans="1:68" s="77" customFormat="1" ht="14.1" customHeight="1" x14ac:dyDescent="0.2">
      <c r="A198" s="91"/>
      <c r="B198" s="92">
        <v>82</v>
      </c>
      <c r="C198" s="540" t="s">
        <v>124</v>
      </c>
      <c r="D198" s="540" t="s">
        <v>125</v>
      </c>
      <c r="E198" s="540"/>
      <c r="F198" s="540"/>
      <c r="G198" s="540"/>
      <c r="H198" s="642" t="s">
        <v>910</v>
      </c>
      <c r="I198" s="93"/>
      <c r="J198" s="93"/>
      <c r="K198" s="94">
        <v>191.49</v>
      </c>
      <c r="L198" s="94">
        <v>193.09</v>
      </c>
      <c r="M198" s="94">
        <v>197.85</v>
      </c>
      <c r="N198" s="94">
        <v>0</v>
      </c>
      <c r="O198" s="94">
        <v>197.85</v>
      </c>
      <c r="P198" s="94">
        <v>197.85</v>
      </c>
      <c r="Q198" s="94">
        <v>199.17</v>
      </c>
      <c r="R198" s="94">
        <v>230.84</v>
      </c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>
        <v>230.84</v>
      </c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3"/>
      <c r="BM198" s="93"/>
      <c r="BN198" s="93"/>
      <c r="BO198" s="93"/>
    </row>
    <row r="199" spans="1:68" ht="14.1" customHeight="1" x14ac:dyDescent="0.2">
      <c r="A199" s="95"/>
      <c r="B199" s="95"/>
      <c r="C199" s="536"/>
      <c r="D199" s="536"/>
      <c r="E199" s="536"/>
      <c r="F199" s="536"/>
      <c r="G199" s="536"/>
      <c r="H199" s="640"/>
      <c r="I199" s="97" t="s">
        <v>260</v>
      </c>
      <c r="J199" s="98">
        <v>5.80016</v>
      </c>
      <c r="K199" s="99"/>
      <c r="L199" s="101">
        <v>1.5999999999999943</v>
      </c>
      <c r="M199" s="101">
        <v>191.49</v>
      </c>
      <c r="N199" s="101">
        <v>0</v>
      </c>
      <c r="O199" s="101">
        <v>191.49</v>
      </c>
      <c r="P199" s="99"/>
      <c r="Q199" s="101">
        <v>1.32</v>
      </c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113">
        <v>5.80016</v>
      </c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</row>
    <row r="200" spans="1:68" ht="27.95" customHeight="1" x14ac:dyDescent="0.2">
      <c r="A200" s="87"/>
      <c r="B200" s="87"/>
      <c r="C200" s="88" t="s">
        <v>280</v>
      </c>
      <c r="D200" s="557" t="s">
        <v>281</v>
      </c>
      <c r="E200" s="557"/>
      <c r="F200" s="557"/>
      <c r="G200" s="557"/>
      <c r="H200" s="89"/>
      <c r="I200" s="89"/>
      <c r="J200" s="89"/>
      <c r="K200" s="90">
        <v>-2168.5300000000002</v>
      </c>
      <c r="L200" s="90">
        <v>-2171.38</v>
      </c>
      <c r="M200" s="90">
        <v>-2240.54</v>
      </c>
      <c r="N200" s="90">
        <v>0</v>
      </c>
      <c r="O200" s="90">
        <v>-2240.54</v>
      </c>
      <c r="P200" s="90">
        <v>-2240.54</v>
      </c>
      <c r="Q200" s="90">
        <v>-2242.89</v>
      </c>
      <c r="R200" s="90">
        <v>-2599.5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90">
        <v>0</v>
      </c>
      <c r="AJ200" s="90">
        <v>0</v>
      </c>
      <c r="AK200" s="90">
        <v>0</v>
      </c>
      <c r="AL200" s="90">
        <v>-2599.5</v>
      </c>
      <c r="AM200" s="90">
        <v>0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90">
        <v>0</v>
      </c>
      <c r="AT200" s="90">
        <v>0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0</v>
      </c>
      <c r="BD200" s="90">
        <v>0</v>
      </c>
      <c r="BE200" s="90">
        <v>0</v>
      </c>
      <c r="BF200" s="90">
        <v>0</v>
      </c>
      <c r="BG200" s="90">
        <v>0</v>
      </c>
      <c r="BH200" s="90">
        <v>0</v>
      </c>
      <c r="BI200" s="90">
        <v>0</v>
      </c>
      <c r="BJ200" s="90">
        <v>0</v>
      </c>
      <c r="BK200" s="90">
        <v>0</v>
      </c>
      <c r="BL200" s="90">
        <v>0</v>
      </c>
      <c r="BM200" s="90">
        <v>0</v>
      </c>
      <c r="BN200" s="90">
        <v>0</v>
      </c>
      <c r="BO200" s="90">
        <v>0</v>
      </c>
      <c r="BP200" s="78">
        <v>0</v>
      </c>
    </row>
    <row r="201" spans="1:68" s="77" customFormat="1" ht="14.1" customHeight="1" x14ac:dyDescent="0.2">
      <c r="A201" s="91"/>
      <c r="B201" s="92">
        <v>83</v>
      </c>
      <c r="C201" s="540" t="s">
        <v>234</v>
      </c>
      <c r="D201" s="541" t="s">
        <v>235</v>
      </c>
      <c r="E201" s="541"/>
      <c r="F201" s="541"/>
      <c r="G201" s="541"/>
      <c r="H201" s="642" t="s">
        <v>873</v>
      </c>
      <c r="I201" s="93"/>
      <c r="J201" s="93"/>
      <c r="K201" s="94">
        <v>-2168.5300000000002</v>
      </c>
      <c r="L201" s="94">
        <v>-2171.38</v>
      </c>
      <c r="M201" s="94">
        <v>-2240.54</v>
      </c>
      <c r="N201" s="94">
        <v>0</v>
      </c>
      <c r="O201" s="94">
        <v>-2240.54</v>
      </c>
      <c r="P201" s="94">
        <v>-2240.54</v>
      </c>
      <c r="Q201" s="94">
        <v>-2242.89</v>
      </c>
      <c r="R201" s="94">
        <v>-2599.5</v>
      </c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>
        <v>-2599.5</v>
      </c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3"/>
      <c r="BM201" s="93"/>
      <c r="BN201" s="93"/>
      <c r="BO201" s="93"/>
    </row>
    <row r="202" spans="1:68" ht="14.1" customHeight="1" x14ac:dyDescent="0.2">
      <c r="A202" s="95"/>
      <c r="B202" s="95"/>
      <c r="C202" s="536"/>
      <c r="D202" s="538"/>
      <c r="E202" s="538"/>
      <c r="F202" s="538"/>
      <c r="G202" s="538"/>
      <c r="H202" s="640"/>
      <c r="I202" s="99" t="s">
        <v>78</v>
      </c>
      <c r="J202" s="98">
        <v>-30.190999999999999</v>
      </c>
      <c r="K202" s="99"/>
      <c r="L202" s="101">
        <v>-2.8499999999999091</v>
      </c>
      <c r="M202" s="101">
        <v>-2168.5300000000002</v>
      </c>
      <c r="N202" s="101">
        <v>0</v>
      </c>
      <c r="O202" s="101">
        <v>-2168.5300000000002</v>
      </c>
      <c r="P202" s="99"/>
      <c r="Q202" s="101">
        <v>-2.35</v>
      </c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113">
        <v>-30.190999999999999</v>
      </c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</row>
    <row r="203" spans="1:68" ht="27.95" customHeight="1" x14ac:dyDescent="0.2">
      <c r="A203" s="87"/>
      <c r="B203" s="87"/>
      <c r="C203" s="88" t="s">
        <v>282</v>
      </c>
      <c r="D203" s="557" t="s">
        <v>283</v>
      </c>
      <c r="E203" s="557"/>
      <c r="F203" s="557"/>
      <c r="G203" s="557"/>
      <c r="H203" s="89"/>
      <c r="I203" s="89"/>
      <c r="J203" s="89"/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90">
        <v>0</v>
      </c>
      <c r="AJ203" s="90">
        <v>0</v>
      </c>
      <c r="AK203" s="90">
        <v>0</v>
      </c>
      <c r="AL203" s="90">
        <v>0</v>
      </c>
      <c r="AM203" s="90">
        <v>0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90">
        <v>0</v>
      </c>
      <c r="AT203" s="90">
        <v>0</v>
      </c>
      <c r="AU203" s="90">
        <v>0</v>
      </c>
      <c r="AV203" s="90">
        <v>0</v>
      </c>
      <c r="AW203" s="90">
        <v>0</v>
      </c>
      <c r="AX203" s="90">
        <v>0</v>
      </c>
      <c r="AY203" s="90">
        <v>0</v>
      </c>
      <c r="AZ203" s="90">
        <v>0</v>
      </c>
      <c r="BA203" s="90">
        <v>0</v>
      </c>
      <c r="BB203" s="90">
        <v>0</v>
      </c>
      <c r="BC203" s="90">
        <v>0</v>
      </c>
      <c r="BD203" s="90">
        <v>0</v>
      </c>
      <c r="BE203" s="90">
        <v>0</v>
      </c>
      <c r="BF203" s="90">
        <v>0</v>
      </c>
      <c r="BG203" s="90">
        <v>0</v>
      </c>
      <c r="BH203" s="90">
        <v>0</v>
      </c>
      <c r="BI203" s="90">
        <v>0</v>
      </c>
      <c r="BJ203" s="90">
        <v>0</v>
      </c>
      <c r="BK203" s="90">
        <v>0</v>
      </c>
      <c r="BL203" s="90">
        <v>0</v>
      </c>
      <c r="BM203" s="90">
        <v>0</v>
      </c>
      <c r="BN203" s="90">
        <v>0</v>
      </c>
      <c r="BO203" s="90">
        <v>0</v>
      </c>
      <c r="BP203" s="78">
        <v>0</v>
      </c>
    </row>
    <row r="204" spans="1:68" s="77" customFormat="1" ht="14.1" customHeight="1" x14ac:dyDescent="0.2">
      <c r="A204" s="91"/>
      <c r="B204" s="92">
        <v>84</v>
      </c>
      <c r="C204" s="540" t="s">
        <v>256</v>
      </c>
      <c r="D204" s="541" t="s">
        <v>257</v>
      </c>
      <c r="E204" s="541"/>
      <c r="F204" s="541"/>
      <c r="G204" s="541"/>
      <c r="H204" s="642" t="s">
        <v>922</v>
      </c>
      <c r="I204" s="93"/>
      <c r="J204" s="93"/>
      <c r="K204" s="94"/>
      <c r="L204" s="94"/>
      <c r="M204" s="94">
        <v>0</v>
      </c>
      <c r="N204" s="94">
        <v>0</v>
      </c>
      <c r="O204" s="94">
        <v>0</v>
      </c>
      <c r="P204" s="94">
        <v>0</v>
      </c>
      <c r="Q204" s="94">
        <v>0</v>
      </c>
      <c r="R204" s="94">
        <v>0</v>
      </c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3"/>
      <c r="BM204" s="93"/>
      <c r="BN204" s="93"/>
      <c r="BO204" s="93"/>
    </row>
    <row r="205" spans="1:68" ht="14.1" customHeight="1" x14ac:dyDescent="0.2">
      <c r="A205" s="95"/>
      <c r="B205" s="95"/>
      <c r="C205" s="536"/>
      <c r="D205" s="538"/>
      <c r="E205" s="538"/>
      <c r="F205" s="538"/>
      <c r="G205" s="538"/>
      <c r="H205" s="640"/>
      <c r="I205" s="99" t="s">
        <v>102</v>
      </c>
      <c r="J205" s="98">
        <v>-0.97389999999999999</v>
      </c>
      <c r="K205" s="99"/>
      <c r="L205" s="101">
        <v>0</v>
      </c>
      <c r="M205" s="101">
        <v>0</v>
      </c>
      <c r="N205" s="101">
        <v>0</v>
      </c>
      <c r="O205" s="101">
        <v>0</v>
      </c>
      <c r="P205" s="99"/>
      <c r="Q205" s="101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113">
        <v>-0.97389999999999999</v>
      </c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</row>
    <row r="206" spans="1:68" ht="27.95" customHeight="1" x14ac:dyDescent="0.2">
      <c r="A206" s="83"/>
      <c r="B206" s="83"/>
      <c r="C206" s="84" t="s">
        <v>928</v>
      </c>
      <c r="D206" s="535" t="s">
        <v>286</v>
      </c>
      <c r="E206" s="535"/>
      <c r="F206" s="535"/>
      <c r="G206" s="535"/>
      <c r="H206" s="85"/>
      <c r="I206" s="85"/>
      <c r="J206" s="85"/>
      <c r="K206" s="86">
        <v>27815.68</v>
      </c>
      <c r="L206" s="86">
        <v>27926.620000000003</v>
      </c>
      <c r="M206" s="86">
        <v>28739.329999999998</v>
      </c>
      <c r="N206" s="86"/>
      <c r="O206" s="86">
        <v>28739.329999999998</v>
      </c>
      <c r="P206" s="86">
        <v>28739.329999999998</v>
      </c>
      <c r="Q206" s="86">
        <v>28739.329999999998</v>
      </c>
      <c r="R206" s="86">
        <v>33962.43</v>
      </c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>
        <v>33962.43</v>
      </c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86"/>
      <c r="BM206" s="86"/>
      <c r="BN206" s="86"/>
      <c r="BO206" s="86"/>
      <c r="BP206" s="78"/>
    </row>
    <row r="207" spans="1:68" ht="27.95" customHeight="1" x14ac:dyDescent="0.2">
      <c r="A207" s="87"/>
      <c r="B207" s="87"/>
      <c r="C207" s="88" t="s">
        <v>287</v>
      </c>
      <c r="D207" s="557" t="s">
        <v>288</v>
      </c>
      <c r="E207" s="557"/>
      <c r="F207" s="557"/>
      <c r="G207" s="557"/>
      <c r="H207" s="89"/>
      <c r="I207" s="89"/>
      <c r="J207" s="89"/>
      <c r="K207" s="90">
        <v>15263.939999999999</v>
      </c>
      <c r="L207" s="90">
        <v>15300.04</v>
      </c>
      <c r="M207" s="90">
        <v>15770.79</v>
      </c>
      <c r="N207" s="90">
        <v>0</v>
      </c>
      <c r="O207" s="90">
        <v>15770.79</v>
      </c>
      <c r="P207" s="90">
        <v>15770.79</v>
      </c>
      <c r="Q207" s="90">
        <v>15770.79</v>
      </c>
      <c r="R207" s="90">
        <v>18636.98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0</v>
      </c>
      <c r="AB207" s="90">
        <v>0</v>
      </c>
      <c r="AC207" s="90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90">
        <v>0</v>
      </c>
      <c r="AJ207" s="90">
        <v>0</v>
      </c>
      <c r="AK207" s="90">
        <v>0</v>
      </c>
      <c r="AL207" s="90">
        <v>0</v>
      </c>
      <c r="AM207" s="90">
        <v>0</v>
      </c>
      <c r="AN207" s="90">
        <v>0</v>
      </c>
      <c r="AO207" s="90">
        <v>18636.98</v>
      </c>
      <c r="AP207" s="90">
        <v>0</v>
      </c>
      <c r="AQ207" s="90">
        <v>0</v>
      </c>
      <c r="AR207" s="90">
        <v>0</v>
      </c>
      <c r="AS207" s="90">
        <v>0</v>
      </c>
      <c r="AT207" s="90">
        <v>0</v>
      </c>
      <c r="AU207" s="90">
        <v>0</v>
      </c>
      <c r="AV207" s="90">
        <v>0</v>
      </c>
      <c r="AW207" s="90">
        <v>0</v>
      </c>
      <c r="AX207" s="90">
        <v>0</v>
      </c>
      <c r="AY207" s="90">
        <v>0</v>
      </c>
      <c r="AZ207" s="90">
        <v>0</v>
      </c>
      <c r="BA207" s="90">
        <v>0</v>
      </c>
      <c r="BB207" s="90">
        <v>0</v>
      </c>
      <c r="BC207" s="90">
        <v>0</v>
      </c>
      <c r="BD207" s="90">
        <v>0</v>
      </c>
      <c r="BE207" s="90">
        <v>0</v>
      </c>
      <c r="BF207" s="90">
        <v>0</v>
      </c>
      <c r="BG207" s="90">
        <v>0</v>
      </c>
      <c r="BH207" s="90">
        <v>0</v>
      </c>
      <c r="BI207" s="90">
        <v>0</v>
      </c>
      <c r="BJ207" s="90">
        <v>0</v>
      </c>
      <c r="BK207" s="90">
        <v>0</v>
      </c>
      <c r="BL207" s="90">
        <v>0</v>
      </c>
      <c r="BM207" s="90">
        <v>0</v>
      </c>
      <c r="BN207" s="90">
        <v>0</v>
      </c>
      <c r="BO207" s="90">
        <v>0</v>
      </c>
      <c r="BP207" s="78">
        <v>0</v>
      </c>
    </row>
    <row r="208" spans="1:68" s="77" customFormat="1" ht="14.1" customHeight="1" x14ac:dyDescent="0.2">
      <c r="A208" s="91"/>
      <c r="B208" s="92">
        <v>85</v>
      </c>
      <c r="C208" s="540" t="s">
        <v>124</v>
      </c>
      <c r="D208" s="540" t="s">
        <v>125</v>
      </c>
      <c r="E208" s="540"/>
      <c r="F208" s="540"/>
      <c r="G208" s="540"/>
      <c r="H208" s="642" t="s">
        <v>898</v>
      </c>
      <c r="I208" s="93"/>
      <c r="J208" s="93"/>
      <c r="K208" s="94">
        <v>8921.9</v>
      </c>
      <c r="L208" s="94">
        <v>8936.66</v>
      </c>
      <c r="M208" s="94">
        <v>9218.16</v>
      </c>
      <c r="N208" s="94">
        <v>0</v>
      </c>
      <c r="O208" s="94">
        <v>9218.16</v>
      </c>
      <c r="P208" s="94">
        <v>9218.16</v>
      </c>
      <c r="Q208" s="94">
        <v>9218.16</v>
      </c>
      <c r="R208" s="94">
        <v>10893.47</v>
      </c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>
        <v>10893.47</v>
      </c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4"/>
      <c r="BL208" s="93"/>
      <c r="BM208" s="93"/>
      <c r="BN208" s="93"/>
      <c r="BO208" s="93"/>
    </row>
    <row r="209" spans="1:68" ht="14.1" customHeight="1" x14ac:dyDescent="0.2">
      <c r="A209" s="95"/>
      <c r="B209" s="95"/>
      <c r="C209" s="536"/>
      <c r="D209" s="536"/>
      <c r="E209" s="536"/>
      <c r="F209" s="536"/>
      <c r="G209" s="536"/>
      <c r="H209" s="640"/>
      <c r="I209" s="99" t="s">
        <v>136</v>
      </c>
      <c r="J209" s="98">
        <v>16.341999999999999</v>
      </c>
      <c r="K209" s="99"/>
      <c r="L209" s="101">
        <v>14.760000000000218</v>
      </c>
      <c r="M209" s="101">
        <v>8921.9</v>
      </c>
      <c r="N209" s="101">
        <v>0</v>
      </c>
      <c r="O209" s="101">
        <v>8921.9</v>
      </c>
      <c r="P209" s="99"/>
      <c r="Q209" s="101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113">
        <v>16.341999999999999</v>
      </c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</row>
    <row r="210" spans="1:68" s="77" customFormat="1" ht="14.1" customHeight="1" x14ac:dyDescent="0.2">
      <c r="A210" s="96"/>
      <c r="B210" s="100">
        <v>86</v>
      </c>
      <c r="C210" s="536" t="s">
        <v>154</v>
      </c>
      <c r="D210" s="538" t="s">
        <v>155</v>
      </c>
      <c r="E210" s="538"/>
      <c r="F210" s="538"/>
      <c r="G210" s="538"/>
      <c r="H210" s="640" t="s">
        <v>899</v>
      </c>
      <c r="I210" s="101"/>
      <c r="J210" s="101"/>
      <c r="K210" s="102">
        <v>6342.04</v>
      </c>
      <c r="L210" s="102">
        <v>6363.38</v>
      </c>
      <c r="M210" s="102">
        <v>6552.63</v>
      </c>
      <c r="N210" s="102">
        <v>0</v>
      </c>
      <c r="O210" s="102">
        <v>6552.63</v>
      </c>
      <c r="P210" s="102">
        <v>6552.63</v>
      </c>
      <c r="Q210" s="102">
        <v>6552.63</v>
      </c>
      <c r="R210" s="102">
        <v>7743.51</v>
      </c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>
        <v>7743.51</v>
      </c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1"/>
      <c r="BM210" s="101"/>
      <c r="BN210" s="101"/>
      <c r="BO210" s="101"/>
    </row>
    <row r="211" spans="1:68" ht="14.1" customHeight="1" x14ac:dyDescent="0.2">
      <c r="A211" s="95"/>
      <c r="B211" s="95"/>
      <c r="C211" s="536"/>
      <c r="D211" s="538"/>
      <c r="E211" s="538"/>
      <c r="F211" s="538"/>
      <c r="G211" s="538"/>
      <c r="H211" s="640"/>
      <c r="I211" s="99" t="s">
        <v>156</v>
      </c>
      <c r="J211" s="98">
        <v>228.61</v>
      </c>
      <c r="K211" s="99"/>
      <c r="L211" s="101">
        <v>21.340000000000146</v>
      </c>
      <c r="M211" s="101">
        <v>6342.04</v>
      </c>
      <c r="N211" s="101">
        <v>0</v>
      </c>
      <c r="O211" s="101">
        <v>6342.04</v>
      </c>
      <c r="P211" s="99"/>
      <c r="Q211" s="101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113">
        <v>228.61</v>
      </c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</row>
    <row r="212" spans="1:68" ht="27.95" customHeight="1" x14ac:dyDescent="0.2">
      <c r="A212" s="87"/>
      <c r="B212" s="87"/>
      <c r="C212" s="88" t="s">
        <v>289</v>
      </c>
      <c r="D212" s="557" t="s">
        <v>290</v>
      </c>
      <c r="E212" s="557"/>
      <c r="F212" s="557"/>
      <c r="G212" s="557"/>
      <c r="H212" s="89"/>
      <c r="I212" s="89"/>
      <c r="J212" s="89"/>
      <c r="K212" s="90">
        <v>7198.76</v>
      </c>
      <c r="L212" s="90">
        <v>7236.51</v>
      </c>
      <c r="M212" s="90">
        <v>7437.8</v>
      </c>
      <c r="N212" s="90">
        <v>0</v>
      </c>
      <c r="O212" s="90">
        <v>7437.8</v>
      </c>
      <c r="P212" s="90">
        <v>7437.8</v>
      </c>
      <c r="Q212" s="90">
        <v>7437.8</v>
      </c>
      <c r="R212" s="90">
        <v>8789.5499999999993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90">
        <v>0</v>
      </c>
      <c r="AJ212" s="90">
        <v>0</v>
      </c>
      <c r="AK212" s="90">
        <v>0</v>
      </c>
      <c r="AL212" s="90">
        <v>0</v>
      </c>
      <c r="AM212" s="90">
        <v>0</v>
      </c>
      <c r="AN212" s="90">
        <v>0</v>
      </c>
      <c r="AO212" s="90">
        <v>8789.5499999999993</v>
      </c>
      <c r="AP212" s="90">
        <v>0</v>
      </c>
      <c r="AQ212" s="90">
        <v>0</v>
      </c>
      <c r="AR212" s="90">
        <v>0</v>
      </c>
      <c r="AS212" s="90">
        <v>0</v>
      </c>
      <c r="AT212" s="90">
        <v>0</v>
      </c>
      <c r="AU212" s="90">
        <v>0</v>
      </c>
      <c r="AV212" s="90">
        <v>0</v>
      </c>
      <c r="AW212" s="90">
        <v>0</v>
      </c>
      <c r="AX212" s="90">
        <v>0</v>
      </c>
      <c r="AY212" s="90">
        <v>0</v>
      </c>
      <c r="AZ212" s="90">
        <v>0</v>
      </c>
      <c r="BA212" s="90">
        <v>0</v>
      </c>
      <c r="BB212" s="90">
        <v>0</v>
      </c>
      <c r="BC212" s="90">
        <v>0</v>
      </c>
      <c r="BD212" s="90">
        <v>0</v>
      </c>
      <c r="BE212" s="90">
        <v>0</v>
      </c>
      <c r="BF212" s="90">
        <v>0</v>
      </c>
      <c r="BG212" s="90">
        <v>0</v>
      </c>
      <c r="BH212" s="90">
        <v>0</v>
      </c>
      <c r="BI212" s="90">
        <v>0</v>
      </c>
      <c r="BJ212" s="90">
        <v>0</v>
      </c>
      <c r="BK212" s="90">
        <v>0</v>
      </c>
      <c r="BL212" s="90">
        <v>0</v>
      </c>
      <c r="BM212" s="90">
        <v>0</v>
      </c>
      <c r="BN212" s="90">
        <v>0</v>
      </c>
      <c r="BO212" s="90">
        <v>0</v>
      </c>
      <c r="BP212" s="78">
        <v>0</v>
      </c>
    </row>
    <row r="213" spans="1:68" s="77" customFormat="1" ht="14.1" customHeight="1" x14ac:dyDescent="0.2">
      <c r="A213" s="91"/>
      <c r="B213" s="92">
        <v>87</v>
      </c>
      <c r="C213" s="540" t="s">
        <v>234</v>
      </c>
      <c r="D213" s="541" t="s">
        <v>235</v>
      </c>
      <c r="E213" s="541"/>
      <c r="F213" s="541"/>
      <c r="G213" s="541"/>
      <c r="H213" s="642" t="s">
        <v>873</v>
      </c>
      <c r="I213" s="93"/>
      <c r="J213" s="93"/>
      <c r="K213" s="94">
        <v>7198.76</v>
      </c>
      <c r="L213" s="94">
        <v>7236.51</v>
      </c>
      <c r="M213" s="94">
        <v>7437.8</v>
      </c>
      <c r="N213" s="94">
        <v>0</v>
      </c>
      <c r="O213" s="94">
        <v>7437.8</v>
      </c>
      <c r="P213" s="94">
        <v>7437.8</v>
      </c>
      <c r="Q213" s="94">
        <v>7437.8</v>
      </c>
      <c r="R213" s="94">
        <v>8789.5499999999993</v>
      </c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>
        <v>8789.5499999999993</v>
      </c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4"/>
      <c r="BL213" s="93"/>
      <c r="BM213" s="93"/>
      <c r="BN213" s="93"/>
      <c r="BO213" s="93"/>
    </row>
    <row r="214" spans="1:68" ht="14.1" customHeight="1" x14ac:dyDescent="0.2">
      <c r="A214" s="95"/>
      <c r="B214" s="95"/>
      <c r="C214" s="536"/>
      <c r="D214" s="538"/>
      <c r="E214" s="538"/>
      <c r="F214" s="538"/>
      <c r="G214" s="538"/>
      <c r="H214" s="640"/>
      <c r="I214" s="97" t="s">
        <v>236</v>
      </c>
      <c r="J214" s="98">
        <v>0.97389999999999999</v>
      </c>
      <c r="K214" s="99"/>
      <c r="L214" s="101">
        <v>37.75</v>
      </c>
      <c r="M214" s="101">
        <v>7198.76</v>
      </c>
      <c r="N214" s="101">
        <v>0</v>
      </c>
      <c r="O214" s="101">
        <v>7198.76</v>
      </c>
      <c r="P214" s="99"/>
      <c r="Q214" s="101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113">
        <v>0.97389999999999999</v>
      </c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</row>
    <row r="215" spans="1:68" ht="27.95" customHeight="1" x14ac:dyDescent="0.2">
      <c r="A215" s="87"/>
      <c r="B215" s="87"/>
      <c r="C215" s="88" t="s">
        <v>291</v>
      </c>
      <c r="D215" s="557" t="s">
        <v>292</v>
      </c>
      <c r="E215" s="557"/>
      <c r="F215" s="557"/>
      <c r="G215" s="557"/>
      <c r="H215" s="89"/>
      <c r="I215" s="89"/>
      <c r="J215" s="89"/>
      <c r="K215" s="90">
        <v>7330.0199999999995</v>
      </c>
      <c r="L215" s="90">
        <v>7368.36</v>
      </c>
      <c r="M215" s="90">
        <v>7573.43</v>
      </c>
      <c r="N215" s="90">
        <v>0</v>
      </c>
      <c r="O215" s="90">
        <v>7573.43</v>
      </c>
      <c r="P215" s="90">
        <v>7573.43</v>
      </c>
      <c r="Q215" s="90">
        <v>7573.43</v>
      </c>
      <c r="R215" s="90">
        <v>8949.83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90">
        <v>0</v>
      </c>
      <c r="AJ215" s="90">
        <v>0</v>
      </c>
      <c r="AK215" s="90">
        <v>0</v>
      </c>
      <c r="AL215" s="90">
        <v>0</v>
      </c>
      <c r="AM215" s="90">
        <v>0</v>
      </c>
      <c r="AN215" s="90">
        <v>0</v>
      </c>
      <c r="AO215" s="90">
        <v>8949.83</v>
      </c>
      <c r="AP215" s="90">
        <v>0</v>
      </c>
      <c r="AQ215" s="90">
        <v>0</v>
      </c>
      <c r="AR215" s="90">
        <v>0</v>
      </c>
      <c r="AS215" s="90">
        <v>0</v>
      </c>
      <c r="AT215" s="90">
        <v>0</v>
      </c>
      <c r="AU215" s="90">
        <v>0</v>
      </c>
      <c r="AV215" s="90">
        <v>0</v>
      </c>
      <c r="AW215" s="90">
        <v>0</v>
      </c>
      <c r="AX215" s="90">
        <v>0</v>
      </c>
      <c r="AY215" s="90">
        <v>0</v>
      </c>
      <c r="AZ215" s="90">
        <v>0</v>
      </c>
      <c r="BA215" s="90">
        <v>0</v>
      </c>
      <c r="BB215" s="90">
        <v>0</v>
      </c>
      <c r="BC215" s="90">
        <v>0</v>
      </c>
      <c r="BD215" s="90">
        <v>0</v>
      </c>
      <c r="BE215" s="90">
        <v>0</v>
      </c>
      <c r="BF215" s="90">
        <v>0</v>
      </c>
      <c r="BG215" s="90">
        <v>0</v>
      </c>
      <c r="BH215" s="90">
        <v>0</v>
      </c>
      <c r="BI215" s="90">
        <v>0</v>
      </c>
      <c r="BJ215" s="90">
        <v>0</v>
      </c>
      <c r="BK215" s="90">
        <v>0</v>
      </c>
      <c r="BL215" s="90">
        <v>0</v>
      </c>
      <c r="BM215" s="90">
        <v>0</v>
      </c>
      <c r="BN215" s="90">
        <v>0</v>
      </c>
      <c r="BO215" s="90">
        <v>0</v>
      </c>
      <c r="BP215" s="78">
        <v>0</v>
      </c>
    </row>
    <row r="216" spans="1:68" s="77" customFormat="1" ht="14.1" customHeight="1" x14ac:dyDescent="0.2">
      <c r="A216" s="91"/>
      <c r="B216" s="92">
        <v>88</v>
      </c>
      <c r="C216" s="540" t="s">
        <v>187</v>
      </c>
      <c r="D216" s="541" t="s">
        <v>240</v>
      </c>
      <c r="E216" s="541"/>
      <c r="F216" s="541"/>
      <c r="G216" s="541"/>
      <c r="H216" s="646" t="s">
        <v>902</v>
      </c>
      <c r="I216" s="93"/>
      <c r="J216" s="93"/>
      <c r="K216" s="94">
        <v>471.77</v>
      </c>
      <c r="L216" s="94">
        <v>476.83</v>
      </c>
      <c r="M216" s="94">
        <v>487.44</v>
      </c>
      <c r="N216" s="94">
        <v>0</v>
      </c>
      <c r="O216" s="94">
        <v>487.44</v>
      </c>
      <c r="P216" s="94">
        <v>487.44</v>
      </c>
      <c r="Q216" s="94">
        <v>487.44</v>
      </c>
      <c r="R216" s="94">
        <v>576.03</v>
      </c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>
        <v>576.03</v>
      </c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4"/>
      <c r="BL216" s="93"/>
      <c r="BM216" s="93"/>
      <c r="BN216" s="93"/>
      <c r="BO216" s="93"/>
    </row>
    <row r="217" spans="1:68" ht="14.1" customHeight="1" x14ac:dyDescent="0.2">
      <c r="A217" s="95"/>
      <c r="B217" s="95"/>
      <c r="C217" s="536"/>
      <c r="D217" s="538"/>
      <c r="E217" s="538"/>
      <c r="F217" s="538"/>
      <c r="G217" s="538"/>
      <c r="H217" s="641"/>
      <c r="I217" s="99" t="s">
        <v>241</v>
      </c>
      <c r="J217" s="98">
        <v>0.97389999999999999</v>
      </c>
      <c r="K217" s="99"/>
      <c r="L217" s="101">
        <v>5.0600000000000023</v>
      </c>
      <c r="M217" s="101">
        <v>471.77</v>
      </c>
      <c r="N217" s="101">
        <v>0</v>
      </c>
      <c r="O217" s="101">
        <v>471.77</v>
      </c>
      <c r="P217" s="99"/>
      <c r="Q217" s="101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113">
        <v>0.97389999999999999</v>
      </c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</row>
    <row r="218" spans="1:68" s="77" customFormat="1" ht="14.1" customHeight="1" x14ac:dyDescent="0.2">
      <c r="A218" s="96"/>
      <c r="B218" s="100">
        <v>89</v>
      </c>
      <c r="C218" s="536" t="s">
        <v>242</v>
      </c>
      <c r="D218" s="538" t="s">
        <v>243</v>
      </c>
      <c r="E218" s="538"/>
      <c r="F218" s="538"/>
      <c r="G218" s="538"/>
      <c r="H218" s="640" t="s">
        <v>903</v>
      </c>
      <c r="I218" s="101"/>
      <c r="J218" s="101"/>
      <c r="K218" s="102">
        <v>830.54</v>
      </c>
      <c r="L218" s="102">
        <v>834.42</v>
      </c>
      <c r="M218" s="102">
        <v>858.12</v>
      </c>
      <c r="N218" s="102">
        <v>0</v>
      </c>
      <c r="O218" s="102">
        <v>858.12</v>
      </c>
      <c r="P218" s="102">
        <v>858.12</v>
      </c>
      <c r="Q218" s="102">
        <v>858.12</v>
      </c>
      <c r="R218" s="102">
        <v>1014.08</v>
      </c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>
        <v>1014.08</v>
      </c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1"/>
      <c r="BM218" s="101"/>
      <c r="BN218" s="101"/>
      <c r="BO218" s="101"/>
    </row>
    <row r="219" spans="1:68" ht="14.1" customHeight="1" x14ac:dyDescent="0.2">
      <c r="A219" s="95"/>
      <c r="B219" s="95"/>
      <c r="C219" s="536"/>
      <c r="D219" s="538"/>
      <c r="E219" s="538"/>
      <c r="F219" s="538"/>
      <c r="G219" s="538"/>
      <c r="H219" s="640"/>
      <c r="I219" s="97" t="s">
        <v>208</v>
      </c>
      <c r="J219" s="98">
        <v>5.8433999999999999</v>
      </c>
      <c r="K219" s="99"/>
      <c r="L219" s="101">
        <v>3.8799999999999955</v>
      </c>
      <c r="M219" s="101">
        <v>830.54</v>
      </c>
      <c r="N219" s="101">
        <v>0</v>
      </c>
      <c r="O219" s="101">
        <v>830.54</v>
      </c>
      <c r="P219" s="99"/>
      <c r="Q219" s="101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113">
        <v>5.8433999999999999</v>
      </c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</row>
    <row r="220" spans="1:68" s="77" customFormat="1" ht="14.1" customHeight="1" x14ac:dyDescent="0.2">
      <c r="A220" s="96"/>
      <c r="B220" s="100">
        <v>90</v>
      </c>
      <c r="C220" s="536" t="s">
        <v>245</v>
      </c>
      <c r="D220" s="538" t="s">
        <v>246</v>
      </c>
      <c r="E220" s="538"/>
      <c r="F220" s="538"/>
      <c r="G220" s="538"/>
      <c r="H220" s="640" t="s">
        <v>904</v>
      </c>
      <c r="I220" s="101"/>
      <c r="J220" s="101"/>
      <c r="K220" s="102">
        <v>371.21</v>
      </c>
      <c r="L220" s="102">
        <v>374.02</v>
      </c>
      <c r="M220" s="102">
        <v>383.54</v>
      </c>
      <c r="N220" s="102">
        <v>0</v>
      </c>
      <c r="O220" s="102">
        <v>383.54</v>
      </c>
      <c r="P220" s="102">
        <v>383.54</v>
      </c>
      <c r="Q220" s="102">
        <v>383.54</v>
      </c>
      <c r="R220" s="102">
        <v>453.24</v>
      </c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>
        <v>453.24</v>
      </c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1"/>
      <c r="BM220" s="101"/>
      <c r="BN220" s="101"/>
      <c r="BO220" s="101"/>
    </row>
    <row r="221" spans="1:68" ht="14.1" customHeight="1" x14ac:dyDescent="0.2">
      <c r="A221" s="95"/>
      <c r="B221" s="95"/>
      <c r="C221" s="536"/>
      <c r="D221" s="538"/>
      <c r="E221" s="538"/>
      <c r="F221" s="538"/>
      <c r="G221" s="538"/>
      <c r="H221" s="640"/>
      <c r="I221" s="99" t="s">
        <v>78</v>
      </c>
      <c r="J221" s="98">
        <v>30.376000000000001</v>
      </c>
      <c r="K221" s="99"/>
      <c r="L221" s="101">
        <v>2.8100000000000023</v>
      </c>
      <c r="M221" s="101">
        <v>371.21</v>
      </c>
      <c r="N221" s="101">
        <v>0</v>
      </c>
      <c r="O221" s="101">
        <v>371.21</v>
      </c>
      <c r="P221" s="99"/>
      <c r="Q221" s="101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113">
        <v>30.376000000000001</v>
      </c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99"/>
      <c r="BN221" s="99"/>
      <c r="BO221" s="99"/>
    </row>
    <row r="222" spans="1:68" s="77" customFormat="1" ht="14.1" customHeight="1" x14ac:dyDescent="0.2">
      <c r="A222" s="96"/>
      <c r="B222" s="100">
        <v>91</v>
      </c>
      <c r="C222" s="536" t="s">
        <v>248</v>
      </c>
      <c r="D222" s="538" t="s">
        <v>249</v>
      </c>
      <c r="E222" s="538"/>
      <c r="F222" s="538"/>
      <c r="G222" s="538"/>
      <c r="H222" s="640" t="s">
        <v>905</v>
      </c>
      <c r="I222" s="101"/>
      <c r="J222" s="101"/>
      <c r="K222" s="102">
        <v>863.01</v>
      </c>
      <c r="L222" s="102">
        <v>867.06</v>
      </c>
      <c r="M222" s="102">
        <v>891.67</v>
      </c>
      <c r="N222" s="102">
        <v>0</v>
      </c>
      <c r="O222" s="102">
        <v>891.67</v>
      </c>
      <c r="P222" s="102">
        <v>891.67</v>
      </c>
      <c r="Q222" s="102">
        <v>891.67</v>
      </c>
      <c r="R222" s="102">
        <v>1053.72</v>
      </c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>
        <v>1053.72</v>
      </c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1"/>
      <c r="BM222" s="101"/>
      <c r="BN222" s="101"/>
      <c r="BO222" s="101"/>
    </row>
    <row r="223" spans="1:68" ht="14.1" customHeight="1" x14ac:dyDescent="0.2">
      <c r="A223" s="95"/>
      <c r="B223" s="95"/>
      <c r="C223" s="536"/>
      <c r="D223" s="538"/>
      <c r="E223" s="538"/>
      <c r="F223" s="538"/>
      <c r="G223" s="538"/>
      <c r="H223" s="640"/>
      <c r="I223" s="99" t="s">
        <v>78</v>
      </c>
      <c r="J223" s="98">
        <v>70.91</v>
      </c>
      <c r="K223" s="99"/>
      <c r="L223" s="101">
        <v>4.0499999999999545</v>
      </c>
      <c r="M223" s="101">
        <v>863.01</v>
      </c>
      <c r="N223" s="101">
        <v>0</v>
      </c>
      <c r="O223" s="101">
        <v>863.01</v>
      </c>
      <c r="P223" s="99"/>
      <c r="Q223" s="101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113">
        <v>70.91</v>
      </c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</row>
    <row r="224" spans="1:68" s="77" customFormat="1" ht="14.1" customHeight="1" x14ac:dyDescent="0.2">
      <c r="A224" s="96"/>
      <c r="B224" s="100">
        <v>92</v>
      </c>
      <c r="C224" s="536" t="s">
        <v>251</v>
      </c>
      <c r="D224" s="538" t="s">
        <v>252</v>
      </c>
      <c r="E224" s="538"/>
      <c r="F224" s="538"/>
      <c r="G224" s="538"/>
      <c r="H224" s="640" t="s">
        <v>906</v>
      </c>
      <c r="I224" s="101"/>
      <c r="J224" s="101"/>
      <c r="K224" s="102">
        <v>3968.41</v>
      </c>
      <c r="L224" s="102">
        <v>3982.95</v>
      </c>
      <c r="M224" s="102">
        <v>4100.18</v>
      </c>
      <c r="N224" s="102">
        <v>0</v>
      </c>
      <c r="O224" s="102">
        <v>4100.18</v>
      </c>
      <c r="P224" s="102">
        <v>4100.18</v>
      </c>
      <c r="Q224" s="102">
        <v>4100.18</v>
      </c>
      <c r="R224" s="102">
        <v>4845.3500000000004</v>
      </c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>
        <v>4845.3500000000004</v>
      </c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1"/>
      <c r="BM224" s="101"/>
      <c r="BN224" s="101"/>
      <c r="BO224" s="101"/>
    </row>
    <row r="225" spans="1:68" ht="14.1" customHeight="1" x14ac:dyDescent="0.2">
      <c r="A225" s="95"/>
      <c r="B225" s="95"/>
      <c r="C225" s="536"/>
      <c r="D225" s="538"/>
      <c r="E225" s="538"/>
      <c r="F225" s="538"/>
      <c r="G225" s="538"/>
      <c r="H225" s="640"/>
      <c r="I225" s="99" t="s">
        <v>194</v>
      </c>
      <c r="J225" s="98">
        <v>340.86500000000001</v>
      </c>
      <c r="K225" s="99"/>
      <c r="L225" s="101">
        <v>14.539999999999964</v>
      </c>
      <c r="M225" s="101">
        <v>3968.41</v>
      </c>
      <c r="N225" s="101">
        <v>0</v>
      </c>
      <c r="O225" s="101">
        <v>3968.41</v>
      </c>
      <c r="P225" s="99"/>
      <c r="Q225" s="101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113">
        <v>340.86500000000001</v>
      </c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</row>
    <row r="226" spans="1:68" s="77" customFormat="1" ht="14.1" customHeight="1" x14ac:dyDescent="0.2">
      <c r="A226" s="96"/>
      <c r="B226" s="100">
        <v>93</v>
      </c>
      <c r="C226" s="536" t="s">
        <v>254</v>
      </c>
      <c r="D226" s="538" t="s">
        <v>255</v>
      </c>
      <c r="E226" s="538"/>
      <c r="F226" s="538"/>
      <c r="G226" s="538"/>
      <c r="H226" s="640" t="s">
        <v>907</v>
      </c>
      <c r="I226" s="101"/>
      <c r="J226" s="101"/>
      <c r="K226" s="102">
        <v>825.08</v>
      </c>
      <c r="L226" s="102">
        <v>833.08</v>
      </c>
      <c r="M226" s="102">
        <v>852.48</v>
      </c>
      <c r="N226" s="102">
        <v>0</v>
      </c>
      <c r="O226" s="102">
        <v>852.48</v>
      </c>
      <c r="P226" s="102">
        <v>852.48</v>
      </c>
      <c r="Q226" s="102">
        <v>852.48</v>
      </c>
      <c r="R226" s="102">
        <v>1007.41</v>
      </c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>
        <v>1007.41</v>
      </c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1"/>
      <c r="BM226" s="101"/>
      <c r="BN226" s="101"/>
      <c r="BO226" s="101"/>
    </row>
    <row r="227" spans="1:68" ht="14.1" customHeight="1" x14ac:dyDescent="0.2">
      <c r="A227" s="95"/>
      <c r="B227" s="95"/>
      <c r="C227" s="536"/>
      <c r="D227" s="538"/>
      <c r="E227" s="538"/>
      <c r="F227" s="538"/>
      <c r="G227" s="538"/>
      <c r="H227" s="640"/>
      <c r="I227" s="99" t="s">
        <v>102</v>
      </c>
      <c r="J227" s="98">
        <v>5.8433999999999999</v>
      </c>
      <c r="K227" s="99"/>
      <c r="L227" s="101">
        <v>8</v>
      </c>
      <c r="M227" s="101">
        <v>825.08</v>
      </c>
      <c r="N227" s="101">
        <v>0</v>
      </c>
      <c r="O227" s="101">
        <v>825.08</v>
      </c>
      <c r="P227" s="99"/>
      <c r="Q227" s="101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113">
        <v>5.8433999999999999</v>
      </c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99"/>
      <c r="BN227" s="99"/>
      <c r="BO227" s="99"/>
    </row>
    <row r="228" spans="1:68" s="77" customFormat="1" ht="14.1" customHeight="1" x14ac:dyDescent="0.2">
      <c r="A228" s="96"/>
      <c r="B228" s="100">
        <v>94</v>
      </c>
      <c r="C228" s="536" t="s">
        <v>256</v>
      </c>
      <c r="D228" s="538" t="s">
        <v>257</v>
      </c>
      <c r="E228" s="538"/>
      <c r="F228" s="538"/>
      <c r="G228" s="538"/>
      <c r="H228" s="640" t="s">
        <v>908</v>
      </c>
      <c r="I228" s="101"/>
      <c r="J228" s="101"/>
      <c r="K228" s="102"/>
      <c r="L228" s="102"/>
      <c r="M228" s="102">
        <v>0</v>
      </c>
      <c r="N228" s="102">
        <v>0</v>
      </c>
      <c r="O228" s="102">
        <v>0</v>
      </c>
      <c r="P228" s="102">
        <v>0</v>
      </c>
      <c r="Q228" s="102">
        <v>0</v>
      </c>
      <c r="R228" s="102">
        <v>0</v>
      </c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1"/>
      <c r="BM228" s="101"/>
      <c r="BN228" s="101"/>
      <c r="BO228" s="101"/>
    </row>
    <row r="229" spans="1:68" ht="14.1" customHeight="1" x14ac:dyDescent="0.2">
      <c r="A229" s="95"/>
      <c r="B229" s="95"/>
      <c r="C229" s="536"/>
      <c r="D229" s="538"/>
      <c r="E229" s="538"/>
      <c r="F229" s="538"/>
      <c r="G229" s="538"/>
      <c r="H229" s="640"/>
      <c r="I229" s="99" t="s">
        <v>102</v>
      </c>
      <c r="J229" s="98">
        <v>0.97389999999999999</v>
      </c>
      <c r="K229" s="99"/>
      <c r="L229" s="101">
        <v>0</v>
      </c>
      <c r="M229" s="101">
        <v>0</v>
      </c>
      <c r="N229" s="101">
        <v>0</v>
      </c>
      <c r="O229" s="101">
        <v>0</v>
      </c>
      <c r="P229" s="99"/>
      <c r="Q229" s="101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113">
        <v>0.97389999999999999</v>
      </c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</row>
    <row r="230" spans="1:68" ht="42" customHeight="1" x14ac:dyDescent="0.2">
      <c r="A230" s="87"/>
      <c r="B230" s="87"/>
      <c r="C230" s="88" t="s">
        <v>294</v>
      </c>
      <c r="D230" s="557" t="s">
        <v>295</v>
      </c>
      <c r="E230" s="557"/>
      <c r="F230" s="557"/>
      <c r="G230" s="557"/>
      <c r="H230" s="89"/>
      <c r="I230" s="89"/>
      <c r="J230" s="89"/>
      <c r="K230" s="90">
        <v>191.49</v>
      </c>
      <c r="L230" s="90">
        <v>193.09</v>
      </c>
      <c r="M230" s="90">
        <v>197.85</v>
      </c>
      <c r="N230" s="90">
        <v>0</v>
      </c>
      <c r="O230" s="90">
        <v>197.85</v>
      </c>
      <c r="P230" s="90">
        <v>197.85</v>
      </c>
      <c r="Q230" s="90">
        <v>197.85</v>
      </c>
      <c r="R230" s="90">
        <v>233.81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90">
        <v>0</v>
      </c>
      <c r="AJ230" s="90">
        <v>0</v>
      </c>
      <c r="AK230" s="90">
        <v>0</v>
      </c>
      <c r="AL230" s="90">
        <v>0</v>
      </c>
      <c r="AM230" s="90">
        <v>0</v>
      </c>
      <c r="AN230" s="90">
        <v>0</v>
      </c>
      <c r="AO230" s="90">
        <v>233.81</v>
      </c>
      <c r="AP230" s="90">
        <v>0</v>
      </c>
      <c r="AQ230" s="90">
        <v>0</v>
      </c>
      <c r="AR230" s="90">
        <v>0</v>
      </c>
      <c r="AS230" s="90">
        <v>0</v>
      </c>
      <c r="AT230" s="90">
        <v>0</v>
      </c>
      <c r="AU230" s="90">
        <v>0</v>
      </c>
      <c r="AV230" s="90">
        <v>0</v>
      </c>
      <c r="AW230" s="90">
        <v>0</v>
      </c>
      <c r="AX230" s="90">
        <v>0</v>
      </c>
      <c r="AY230" s="90">
        <v>0</v>
      </c>
      <c r="AZ230" s="90">
        <v>0</v>
      </c>
      <c r="BA230" s="90">
        <v>0</v>
      </c>
      <c r="BB230" s="90">
        <v>0</v>
      </c>
      <c r="BC230" s="90">
        <v>0</v>
      </c>
      <c r="BD230" s="90">
        <v>0</v>
      </c>
      <c r="BE230" s="90">
        <v>0</v>
      </c>
      <c r="BF230" s="90">
        <v>0</v>
      </c>
      <c r="BG230" s="90">
        <v>0</v>
      </c>
      <c r="BH230" s="90">
        <v>0</v>
      </c>
      <c r="BI230" s="90">
        <v>0</v>
      </c>
      <c r="BJ230" s="90">
        <v>0</v>
      </c>
      <c r="BK230" s="90">
        <v>0</v>
      </c>
      <c r="BL230" s="90">
        <v>0</v>
      </c>
      <c r="BM230" s="90">
        <v>0</v>
      </c>
      <c r="BN230" s="90">
        <v>0</v>
      </c>
      <c r="BO230" s="90">
        <v>0</v>
      </c>
      <c r="BP230" s="78">
        <v>0</v>
      </c>
    </row>
    <row r="231" spans="1:68" s="77" customFormat="1" ht="14.1" customHeight="1" x14ac:dyDescent="0.2">
      <c r="A231" s="91"/>
      <c r="B231" s="92">
        <v>95</v>
      </c>
      <c r="C231" s="540" t="s">
        <v>124</v>
      </c>
      <c r="D231" s="540" t="s">
        <v>125</v>
      </c>
      <c r="E231" s="540"/>
      <c r="F231" s="540"/>
      <c r="G231" s="540"/>
      <c r="H231" s="642" t="s">
        <v>910</v>
      </c>
      <c r="I231" s="93"/>
      <c r="J231" s="93"/>
      <c r="K231" s="94">
        <v>191.49</v>
      </c>
      <c r="L231" s="94">
        <v>193.09</v>
      </c>
      <c r="M231" s="94">
        <v>197.85</v>
      </c>
      <c r="N231" s="94">
        <v>0</v>
      </c>
      <c r="O231" s="94">
        <v>197.85</v>
      </c>
      <c r="P231" s="94">
        <v>197.85</v>
      </c>
      <c r="Q231" s="94">
        <v>197.85</v>
      </c>
      <c r="R231" s="94">
        <v>233.81</v>
      </c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>
        <v>233.81</v>
      </c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3"/>
      <c r="BM231" s="93"/>
      <c r="BN231" s="93"/>
      <c r="BO231" s="93"/>
    </row>
    <row r="232" spans="1:68" ht="14.1" customHeight="1" x14ac:dyDescent="0.2">
      <c r="A232" s="95"/>
      <c r="B232" s="95"/>
      <c r="C232" s="536"/>
      <c r="D232" s="536"/>
      <c r="E232" s="536"/>
      <c r="F232" s="536"/>
      <c r="G232" s="536"/>
      <c r="H232" s="640"/>
      <c r="I232" s="97" t="s">
        <v>260</v>
      </c>
      <c r="J232" s="98">
        <v>5.80016</v>
      </c>
      <c r="K232" s="99"/>
      <c r="L232" s="101">
        <v>1.5999999999999943</v>
      </c>
      <c r="M232" s="101">
        <v>191.49</v>
      </c>
      <c r="N232" s="101">
        <v>0</v>
      </c>
      <c r="O232" s="101">
        <v>191.49</v>
      </c>
      <c r="P232" s="99"/>
      <c r="Q232" s="101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113">
        <v>5.80016</v>
      </c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</row>
    <row r="233" spans="1:68" ht="27.95" customHeight="1" x14ac:dyDescent="0.2">
      <c r="A233" s="87"/>
      <c r="B233" s="87"/>
      <c r="C233" s="88" t="s">
        <v>296</v>
      </c>
      <c r="D233" s="557" t="s">
        <v>297</v>
      </c>
      <c r="E233" s="557"/>
      <c r="F233" s="557"/>
      <c r="G233" s="557"/>
      <c r="H233" s="89"/>
      <c r="I233" s="89"/>
      <c r="J233" s="89"/>
      <c r="K233" s="90">
        <v>-2168.5300000000002</v>
      </c>
      <c r="L233" s="90">
        <v>-2171.38</v>
      </c>
      <c r="M233" s="90">
        <v>-2240.54</v>
      </c>
      <c r="N233" s="90">
        <v>0</v>
      </c>
      <c r="O233" s="90">
        <v>-2240.54</v>
      </c>
      <c r="P233" s="90">
        <v>-2240.54</v>
      </c>
      <c r="Q233" s="90">
        <v>-2240.54</v>
      </c>
      <c r="R233" s="90">
        <v>-2647.74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90">
        <v>0</v>
      </c>
      <c r="AJ233" s="90">
        <v>0</v>
      </c>
      <c r="AK233" s="90">
        <v>0</v>
      </c>
      <c r="AL233" s="90">
        <v>0</v>
      </c>
      <c r="AM233" s="90">
        <v>0</v>
      </c>
      <c r="AN233" s="90">
        <v>0</v>
      </c>
      <c r="AO233" s="90">
        <v>-2647.74</v>
      </c>
      <c r="AP233" s="90">
        <v>0</v>
      </c>
      <c r="AQ233" s="90">
        <v>0</v>
      </c>
      <c r="AR233" s="90">
        <v>0</v>
      </c>
      <c r="AS233" s="90">
        <v>0</v>
      </c>
      <c r="AT233" s="90">
        <v>0</v>
      </c>
      <c r="AU233" s="90">
        <v>0</v>
      </c>
      <c r="AV233" s="90">
        <v>0</v>
      </c>
      <c r="AW233" s="90">
        <v>0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90">
        <v>0</v>
      </c>
      <c r="BF233" s="90">
        <v>0</v>
      </c>
      <c r="BG233" s="90">
        <v>0</v>
      </c>
      <c r="BH233" s="90">
        <v>0</v>
      </c>
      <c r="BI233" s="90">
        <v>0</v>
      </c>
      <c r="BJ233" s="90">
        <v>0</v>
      </c>
      <c r="BK233" s="90">
        <v>0</v>
      </c>
      <c r="BL233" s="90">
        <v>0</v>
      </c>
      <c r="BM233" s="90">
        <v>0</v>
      </c>
      <c r="BN233" s="90">
        <v>0</v>
      </c>
      <c r="BO233" s="90">
        <v>0</v>
      </c>
      <c r="BP233" s="78">
        <v>0</v>
      </c>
    </row>
    <row r="234" spans="1:68" s="77" customFormat="1" ht="14.1" customHeight="1" x14ac:dyDescent="0.2">
      <c r="A234" s="91"/>
      <c r="B234" s="92">
        <v>96</v>
      </c>
      <c r="C234" s="540" t="s">
        <v>234</v>
      </c>
      <c r="D234" s="541" t="s">
        <v>235</v>
      </c>
      <c r="E234" s="541"/>
      <c r="F234" s="541"/>
      <c r="G234" s="541"/>
      <c r="H234" s="642" t="s">
        <v>873</v>
      </c>
      <c r="I234" s="93"/>
      <c r="J234" s="93"/>
      <c r="K234" s="94">
        <v>-2168.5300000000002</v>
      </c>
      <c r="L234" s="94">
        <v>-2171.38</v>
      </c>
      <c r="M234" s="94">
        <v>-2240.54</v>
      </c>
      <c r="N234" s="94">
        <v>0</v>
      </c>
      <c r="O234" s="94">
        <v>-2240.54</v>
      </c>
      <c r="P234" s="94">
        <v>-2240.54</v>
      </c>
      <c r="Q234" s="94">
        <v>-2240.54</v>
      </c>
      <c r="R234" s="94">
        <v>-2647.74</v>
      </c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>
        <v>-2647.74</v>
      </c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3"/>
      <c r="BM234" s="93"/>
      <c r="BN234" s="93"/>
      <c r="BO234" s="93"/>
    </row>
    <row r="235" spans="1:68" ht="14.1" customHeight="1" x14ac:dyDescent="0.2">
      <c r="A235" s="95"/>
      <c r="B235" s="95"/>
      <c r="C235" s="536"/>
      <c r="D235" s="538"/>
      <c r="E235" s="538"/>
      <c r="F235" s="538"/>
      <c r="G235" s="538"/>
      <c r="H235" s="640"/>
      <c r="I235" s="99" t="s">
        <v>78</v>
      </c>
      <c r="J235" s="98">
        <v>-30.190999999999999</v>
      </c>
      <c r="K235" s="99"/>
      <c r="L235" s="101">
        <v>-2.8499999999999091</v>
      </c>
      <c r="M235" s="101">
        <v>-2168.5300000000002</v>
      </c>
      <c r="N235" s="101">
        <v>0</v>
      </c>
      <c r="O235" s="101">
        <v>-2168.5300000000002</v>
      </c>
      <c r="P235" s="99"/>
      <c r="Q235" s="101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113">
        <v>-30.190999999999999</v>
      </c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</row>
    <row r="236" spans="1:68" ht="27.95" customHeight="1" x14ac:dyDescent="0.2">
      <c r="A236" s="87"/>
      <c r="B236" s="87"/>
      <c r="C236" s="88" t="s">
        <v>298</v>
      </c>
      <c r="D236" s="557" t="s">
        <v>299</v>
      </c>
      <c r="E236" s="557"/>
      <c r="F236" s="557"/>
      <c r="G236" s="557"/>
      <c r="H236" s="89"/>
      <c r="I236" s="89"/>
      <c r="J236" s="89"/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90">
        <v>0</v>
      </c>
      <c r="AJ236" s="90">
        <v>0</v>
      </c>
      <c r="AK236" s="90">
        <v>0</v>
      </c>
      <c r="AL236" s="90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90">
        <v>0</v>
      </c>
      <c r="AT236" s="90">
        <v>0</v>
      </c>
      <c r="AU236" s="90">
        <v>0</v>
      </c>
      <c r="AV236" s="90">
        <v>0</v>
      </c>
      <c r="AW236" s="90">
        <v>0</v>
      </c>
      <c r="AX236" s="90">
        <v>0</v>
      </c>
      <c r="AY236" s="90">
        <v>0</v>
      </c>
      <c r="AZ236" s="90">
        <v>0</v>
      </c>
      <c r="BA236" s="90">
        <v>0</v>
      </c>
      <c r="BB236" s="90">
        <v>0</v>
      </c>
      <c r="BC236" s="90">
        <v>0</v>
      </c>
      <c r="BD236" s="90">
        <v>0</v>
      </c>
      <c r="BE236" s="90">
        <v>0</v>
      </c>
      <c r="BF236" s="90">
        <v>0</v>
      </c>
      <c r="BG236" s="90">
        <v>0</v>
      </c>
      <c r="BH236" s="90">
        <v>0</v>
      </c>
      <c r="BI236" s="90">
        <v>0</v>
      </c>
      <c r="BJ236" s="90">
        <v>0</v>
      </c>
      <c r="BK236" s="90">
        <v>0</v>
      </c>
      <c r="BL236" s="90">
        <v>0</v>
      </c>
      <c r="BM236" s="90">
        <v>0</v>
      </c>
      <c r="BN236" s="90">
        <v>0</v>
      </c>
      <c r="BO236" s="90">
        <v>0</v>
      </c>
      <c r="BP236" s="78">
        <v>0</v>
      </c>
    </row>
    <row r="237" spans="1:68" s="77" customFormat="1" ht="14.1" customHeight="1" x14ac:dyDescent="0.2">
      <c r="A237" s="91"/>
      <c r="B237" s="92">
        <v>97</v>
      </c>
      <c r="C237" s="540" t="s">
        <v>256</v>
      </c>
      <c r="D237" s="541" t="s">
        <v>257</v>
      </c>
      <c r="E237" s="541"/>
      <c r="F237" s="541"/>
      <c r="G237" s="541"/>
      <c r="H237" s="642" t="s">
        <v>908</v>
      </c>
      <c r="I237" s="93"/>
      <c r="J237" s="93"/>
      <c r="K237" s="94"/>
      <c r="L237" s="94"/>
      <c r="M237" s="94">
        <v>0</v>
      </c>
      <c r="N237" s="94">
        <v>0</v>
      </c>
      <c r="O237" s="94">
        <v>0</v>
      </c>
      <c r="P237" s="94">
        <v>0</v>
      </c>
      <c r="Q237" s="94">
        <v>0</v>
      </c>
      <c r="R237" s="94">
        <v>0</v>
      </c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4"/>
      <c r="BL237" s="93"/>
      <c r="BM237" s="93"/>
      <c r="BN237" s="93"/>
      <c r="BO237" s="93"/>
    </row>
    <row r="238" spans="1:68" ht="14.1" customHeight="1" x14ac:dyDescent="0.2">
      <c r="A238" s="95"/>
      <c r="B238" s="95"/>
      <c r="C238" s="536"/>
      <c r="D238" s="538"/>
      <c r="E238" s="538"/>
      <c r="F238" s="538"/>
      <c r="G238" s="538"/>
      <c r="H238" s="640"/>
      <c r="I238" s="99" t="s">
        <v>102</v>
      </c>
      <c r="J238" s="98">
        <v>-0.97389999999999999</v>
      </c>
      <c r="K238" s="99"/>
      <c r="L238" s="101">
        <v>0</v>
      </c>
      <c r="M238" s="101">
        <v>0</v>
      </c>
      <c r="N238" s="101">
        <v>0</v>
      </c>
      <c r="O238" s="101">
        <v>0</v>
      </c>
      <c r="P238" s="99"/>
      <c r="Q238" s="101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113">
        <v>-0.97389999999999999</v>
      </c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</row>
    <row r="239" spans="1:68" ht="12.75" x14ac:dyDescent="0.2">
      <c r="A239" s="83"/>
      <c r="B239" s="83"/>
      <c r="C239" s="84" t="s">
        <v>936</v>
      </c>
      <c r="D239" s="559" t="s">
        <v>301</v>
      </c>
      <c r="E239" s="559"/>
      <c r="F239" s="559"/>
      <c r="G239" s="559"/>
      <c r="H239" s="85"/>
      <c r="I239" s="85"/>
      <c r="J239" s="85"/>
      <c r="K239" s="86">
        <v>59916.28</v>
      </c>
      <c r="L239" s="86">
        <v>60150.47</v>
      </c>
      <c r="M239" s="86">
        <v>61905.830000000009</v>
      </c>
      <c r="N239" s="86"/>
      <c r="O239" s="86">
        <v>61905.830000000009</v>
      </c>
      <c r="P239" s="86">
        <v>61905.830000000009</v>
      </c>
      <c r="Q239" s="86">
        <v>61905.830000000009</v>
      </c>
      <c r="R239" s="86">
        <v>63441.24</v>
      </c>
      <c r="S239" s="86"/>
      <c r="T239" s="86"/>
      <c r="U239" s="86">
        <v>63441.24</v>
      </c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86"/>
      <c r="BI239" s="86"/>
      <c r="BJ239" s="86"/>
      <c r="BK239" s="86"/>
      <c r="BL239" s="86"/>
      <c r="BM239" s="86"/>
      <c r="BN239" s="86"/>
      <c r="BO239" s="86"/>
      <c r="BP239" s="78"/>
    </row>
    <row r="240" spans="1:68" ht="27.95" customHeight="1" x14ac:dyDescent="0.2">
      <c r="A240" s="87"/>
      <c r="B240" s="87"/>
      <c r="C240" s="88" t="s">
        <v>302</v>
      </c>
      <c r="D240" s="557" t="s">
        <v>303</v>
      </c>
      <c r="E240" s="557"/>
      <c r="F240" s="557"/>
      <c r="G240" s="557"/>
      <c r="H240" s="89"/>
      <c r="I240" s="89"/>
      <c r="J240" s="89"/>
      <c r="K240" s="90">
        <v>59916.28</v>
      </c>
      <c r="L240" s="90">
        <v>60150.47</v>
      </c>
      <c r="M240" s="90">
        <v>61905.830000000009</v>
      </c>
      <c r="N240" s="90">
        <v>0</v>
      </c>
      <c r="O240" s="90">
        <v>61905.830000000009</v>
      </c>
      <c r="P240" s="90">
        <v>61905.830000000009</v>
      </c>
      <c r="Q240" s="90">
        <v>61905.830000000009</v>
      </c>
      <c r="R240" s="90">
        <v>63441.24</v>
      </c>
      <c r="S240" s="90">
        <v>0</v>
      </c>
      <c r="T240" s="90">
        <v>0</v>
      </c>
      <c r="U240" s="90">
        <v>63441.24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0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90">
        <v>0</v>
      </c>
      <c r="AT240" s="90">
        <v>0</v>
      </c>
      <c r="AU240" s="90">
        <v>0</v>
      </c>
      <c r="AV240" s="90">
        <v>0</v>
      </c>
      <c r="AW240" s="90">
        <v>0</v>
      </c>
      <c r="AX240" s="90">
        <v>0</v>
      </c>
      <c r="AY240" s="90">
        <v>0</v>
      </c>
      <c r="AZ240" s="90">
        <v>0</v>
      </c>
      <c r="BA240" s="90">
        <v>0</v>
      </c>
      <c r="BB240" s="90">
        <v>0</v>
      </c>
      <c r="BC240" s="90">
        <v>0</v>
      </c>
      <c r="BD240" s="90">
        <v>0</v>
      </c>
      <c r="BE240" s="90">
        <v>0</v>
      </c>
      <c r="BF240" s="90">
        <v>0</v>
      </c>
      <c r="BG240" s="90">
        <v>0</v>
      </c>
      <c r="BH240" s="90">
        <v>0</v>
      </c>
      <c r="BI240" s="90">
        <v>0</v>
      </c>
      <c r="BJ240" s="90">
        <v>0</v>
      </c>
      <c r="BK240" s="90">
        <v>0</v>
      </c>
      <c r="BL240" s="90">
        <v>0</v>
      </c>
      <c r="BM240" s="90">
        <v>0</v>
      </c>
      <c r="BN240" s="90">
        <v>0</v>
      </c>
      <c r="BO240" s="90">
        <v>0</v>
      </c>
      <c r="BP240" s="78">
        <v>0</v>
      </c>
    </row>
    <row r="241" spans="1:68" s="77" customFormat="1" ht="14.1" customHeight="1" x14ac:dyDescent="0.2">
      <c r="A241" s="91"/>
      <c r="B241" s="92">
        <v>98</v>
      </c>
      <c r="C241" s="540" t="s">
        <v>304</v>
      </c>
      <c r="D241" s="541" t="s">
        <v>305</v>
      </c>
      <c r="E241" s="541"/>
      <c r="F241" s="541"/>
      <c r="G241" s="541"/>
      <c r="H241" s="642" t="s">
        <v>937</v>
      </c>
      <c r="I241" s="93"/>
      <c r="J241" s="93"/>
      <c r="K241" s="94">
        <v>2264.9899999999998</v>
      </c>
      <c r="L241" s="94">
        <v>2285.91</v>
      </c>
      <c r="M241" s="94">
        <v>2340.1999999999998</v>
      </c>
      <c r="N241" s="94">
        <v>0</v>
      </c>
      <c r="O241" s="94">
        <v>2340.1999999999998</v>
      </c>
      <c r="P241" s="94">
        <v>2340.1999999999998</v>
      </c>
      <c r="Q241" s="94">
        <v>2340.1999999999998</v>
      </c>
      <c r="R241" s="94">
        <v>2398.2399999999998</v>
      </c>
      <c r="S241" s="94"/>
      <c r="T241" s="94"/>
      <c r="U241" s="94">
        <v>2398.2399999999998</v>
      </c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4"/>
      <c r="BL241" s="93"/>
      <c r="BM241" s="93"/>
      <c r="BN241" s="93"/>
      <c r="BO241" s="93"/>
    </row>
    <row r="242" spans="1:68" ht="14.1" customHeight="1" x14ac:dyDescent="0.2">
      <c r="A242" s="95"/>
      <c r="B242" s="95"/>
      <c r="C242" s="536"/>
      <c r="D242" s="538"/>
      <c r="E242" s="538"/>
      <c r="F242" s="538"/>
      <c r="G242" s="538"/>
      <c r="H242" s="640"/>
      <c r="I242" s="99" t="s">
        <v>306</v>
      </c>
      <c r="J242" s="98">
        <v>0.25516</v>
      </c>
      <c r="K242" s="99"/>
      <c r="L242" s="101">
        <v>20.920000000000073</v>
      </c>
      <c r="M242" s="101">
        <v>2264.9899999999998</v>
      </c>
      <c r="N242" s="101">
        <v>0</v>
      </c>
      <c r="O242" s="101">
        <v>2264.9899999999998</v>
      </c>
      <c r="P242" s="99"/>
      <c r="Q242" s="101"/>
      <c r="R242" s="99"/>
      <c r="S242" s="99"/>
      <c r="T242" s="99"/>
      <c r="U242" s="113">
        <v>0.25516</v>
      </c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</row>
    <row r="243" spans="1:68" s="77" customFormat="1" ht="14.1" customHeight="1" x14ac:dyDescent="0.2">
      <c r="A243" s="96"/>
      <c r="B243" s="100">
        <v>99</v>
      </c>
      <c r="C243" s="536" t="s">
        <v>304</v>
      </c>
      <c r="D243" s="538" t="s">
        <v>308</v>
      </c>
      <c r="E243" s="538"/>
      <c r="F243" s="538"/>
      <c r="G243" s="538"/>
      <c r="H243" s="640" t="s">
        <v>938</v>
      </c>
      <c r="I243" s="101"/>
      <c r="J243" s="101"/>
      <c r="K243" s="102">
        <v>1755.25</v>
      </c>
      <c r="L243" s="102">
        <v>1768.73</v>
      </c>
      <c r="M243" s="102">
        <v>1813.53</v>
      </c>
      <c r="N243" s="102">
        <v>0</v>
      </c>
      <c r="O243" s="102">
        <v>1813.53</v>
      </c>
      <c r="P243" s="102">
        <v>1813.53</v>
      </c>
      <c r="Q243" s="102">
        <v>1813.53</v>
      </c>
      <c r="R243" s="102">
        <v>1858.51</v>
      </c>
      <c r="S243" s="102"/>
      <c r="T243" s="102"/>
      <c r="U243" s="102">
        <v>1858.51</v>
      </c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1"/>
      <c r="BM243" s="101"/>
      <c r="BN243" s="101"/>
      <c r="BO243" s="101"/>
    </row>
    <row r="244" spans="1:68" ht="14.1" customHeight="1" x14ac:dyDescent="0.2">
      <c r="A244" s="95"/>
      <c r="B244" s="95"/>
      <c r="C244" s="536"/>
      <c r="D244" s="538"/>
      <c r="E244" s="538"/>
      <c r="F244" s="538"/>
      <c r="G244" s="538"/>
      <c r="H244" s="640"/>
      <c r="I244" s="99" t="s">
        <v>309</v>
      </c>
      <c r="J244" s="98">
        <v>1.9478</v>
      </c>
      <c r="K244" s="99"/>
      <c r="L244" s="101">
        <v>13.480000000000018</v>
      </c>
      <c r="M244" s="101">
        <v>1755.25</v>
      </c>
      <c r="N244" s="101">
        <v>0</v>
      </c>
      <c r="O244" s="101">
        <v>1755.25</v>
      </c>
      <c r="P244" s="99"/>
      <c r="Q244" s="101"/>
      <c r="R244" s="99"/>
      <c r="S244" s="99"/>
      <c r="T244" s="99"/>
      <c r="U244" s="113">
        <v>1.9478</v>
      </c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</row>
    <row r="245" spans="1:68" s="77" customFormat="1" ht="14.1" customHeight="1" x14ac:dyDescent="0.2">
      <c r="A245" s="96"/>
      <c r="B245" s="100">
        <v>100</v>
      </c>
      <c r="C245" s="536" t="s">
        <v>304</v>
      </c>
      <c r="D245" s="538" t="s">
        <v>311</v>
      </c>
      <c r="E245" s="538"/>
      <c r="F245" s="538"/>
      <c r="G245" s="538"/>
      <c r="H245" s="640" t="s">
        <v>939</v>
      </c>
      <c r="I245" s="101"/>
      <c r="J245" s="101"/>
      <c r="K245" s="102">
        <v>34071.699999999997</v>
      </c>
      <c r="L245" s="102">
        <v>34168.080000000002</v>
      </c>
      <c r="M245" s="102">
        <v>35203.07</v>
      </c>
      <c r="N245" s="102">
        <v>0</v>
      </c>
      <c r="O245" s="102">
        <v>35203.07</v>
      </c>
      <c r="P245" s="102">
        <v>35203.07</v>
      </c>
      <c r="Q245" s="102">
        <v>35203.07</v>
      </c>
      <c r="R245" s="102">
        <v>36076.19</v>
      </c>
      <c r="S245" s="102"/>
      <c r="T245" s="102"/>
      <c r="U245" s="102">
        <v>36076.19</v>
      </c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1"/>
      <c r="BM245" s="101"/>
      <c r="BN245" s="101"/>
      <c r="BO245" s="101"/>
    </row>
    <row r="246" spans="1:68" ht="14.1" customHeight="1" x14ac:dyDescent="0.2">
      <c r="A246" s="95"/>
      <c r="B246" s="95"/>
      <c r="C246" s="536"/>
      <c r="D246" s="538"/>
      <c r="E246" s="538"/>
      <c r="F246" s="538"/>
      <c r="G246" s="538"/>
      <c r="H246" s="640"/>
      <c r="I246" s="99" t="s">
        <v>306</v>
      </c>
      <c r="J246" s="98">
        <v>0.2054</v>
      </c>
      <c r="K246" s="99"/>
      <c r="L246" s="101">
        <v>96.380000000004657</v>
      </c>
      <c r="M246" s="101">
        <v>34071.699999999997</v>
      </c>
      <c r="N246" s="101">
        <v>0</v>
      </c>
      <c r="O246" s="101">
        <v>34071.699999999997</v>
      </c>
      <c r="P246" s="99"/>
      <c r="Q246" s="101"/>
      <c r="R246" s="99"/>
      <c r="S246" s="99"/>
      <c r="T246" s="99"/>
      <c r="U246" s="113">
        <v>0.2054</v>
      </c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</row>
    <row r="247" spans="1:68" s="77" customFormat="1" ht="14.1" customHeight="1" x14ac:dyDescent="0.2">
      <c r="A247" s="96"/>
      <c r="B247" s="100">
        <v>101</v>
      </c>
      <c r="C247" s="536" t="s">
        <v>304</v>
      </c>
      <c r="D247" s="538" t="s">
        <v>313</v>
      </c>
      <c r="E247" s="538"/>
      <c r="F247" s="538"/>
      <c r="G247" s="538"/>
      <c r="H247" s="640" t="s">
        <v>940</v>
      </c>
      <c r="I247" s="101"/>
      <c r="J247" s="101"/>
      <c r="K247" s="102">
        <v>4200.01</v>
      </c>
      <c r="L247" s="102">
        <v>4209.8100000000004</v>
      </c>
      <c r="M247" s="102">
        <v>4339.47</v>
      </c>
      <c r="N247" s="102">
        <v>0</v>
      </c>
      <c r="O247" s="102">
        <v>4339.47</v>
      </c>
      <c r="P247" s="102">
        <v>4339.47</v>
      </c>
      <c r="Q247" s="102">
        <v>4339.47</v>
      </c>
      <c r="R247" s="102">
        <v>4447.1000000000004</v>
      </c>
      <c r="S247" s="102"/>
      <c r="T247" s="102"/>
      <c r="U247" s="102">
        <v>4447.1000000000004</v>
      </c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1"/>
      <c r="BM247" s="101"/>
      <c r="BN247" s="101"/>
      <c r="BO247" s="101"/>
    </row>
    <row r="248" spans="1:68" ht="27.95" customHeight="1" x14ac:dyDescent="0.2">
      <c r="A248" s="95"/>
      <c r="B248" s="95"/>
      <c r="C248" s="536"/>
      <c r="D248" s="538"/>
      <c r="E248" s="538"/>
      <c r="F248" s="538"/>
      <c r="G248" s="538"/>
      <c r="H248" s="640"/>
      <c r="I248" s="99" t="s">
        <v>102</v>
      </c>
      <c r="J248" s="98">
        <v>0.97389999999999999</v>
      </c>
      <c r="K248" s="99"/>
      <c r="L248" s="101">
        <v>9.8000000000001819</v>
      </c>
      <c r="M248" s="101">
        <v>4200.01</v>
      </c>
      <c r="N248" s="101">
        <v>0</v>
      </c>
      <c r="O248" s="101">
        <v>4200.01</v>
      </c>
      <c r="P248" s="99"/>
      <c r="Q248" s="101"/>
      <c r="R248" s="99"/>
      <c r="S248" s="99"/>
      <c r="T248" s="99"/>
      <c r="U248" s="113">
        <v>0.97389999999999999</v>
      </c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</row>
    <row r="249" spans="1:68" s="77" customFormat="1" ht="14.1" customHeight="1" x14ac:dyDescent="0.2">
      <c r="A249" s="96"/>
      <c r="B249" s="100">
        <v>102</v>
      </c>
      <c r="C249" s="536" t="s">
        <v>314</v>
      </c>
      <c r="D249" s="538" t="s">
        <v>315</v>
      </c>
      <c r="E249" s="538"/>
      <c r="F249" s="538"/>
      <c r="G249" s="538"/>
      <c r="H249" s="640" t="s">
        <v>941</v>
      </c>
      <c r="I249" s="101"/>
      <c r="J249" s="101"/>
      <c r="K249" s="102">
        <v>2054.44</v>
      </c>
      <c r="L249" s="102">
        <v>2065.35</v>
      </c>
      <c r="M249" s="102">
        <v>2122.66</v>
      </c>
      <c r="N249" s="102">
        <v>0</v>
      </c>
      <c r="O249" s="102">
        <v>2122.66</v>
      </c>
      <c r="P249" s="102">
        <v>2122.66</v>
      </c>
      <c r="Q249" s="102">
        <v>2122.66</v>
      </c>
      <c r="R249" s="102">
        <v>2175.31</v>
      </c>
      <c r="S249" s="102"/>
      <c r="T249" s="102"/>
      <c r="U249" s="102">
        <v>2175.31</v>
      </c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1"/>
      <c r="BM249" s="101"/>
      <c r="BN249" s="101"/>
      <c r="BO249" s="101"/>
    </row>
    <row r="250" spans="1:68" ht="14.1" customHeight="1" x14ac:dyDescent="0.2">
      <c r="A250" s="95"/>
      <c r="B250" s="95"/>
      <c r="C250" s="536"/>
      <c r="D250" s="538"/>
      <c r="E250" s="538"/>
      <c r="F250" s="538"/>
      <c r="G250" s="538"/>
      <c r="H250" s="640"/>
      <c r="I250" s="99" t="s">
        <v>156</v>
      </c>
      <c r="J250" s="98">
        <v>122.81</v>
      </c>
      <c r="K250" s="99"/>
      <c r="L250" s="101">
        <v>10.909999999999854</v>
      </c>
      <c r="M250" s="101">
        <v>2054.44</v>
      </c>
      <c r="N250" s="101">
        <v>0</v>
      </c>
      <c r="O250" s="101">
        <v>2054.44</v>
      </c>
      <c r="P250" s="99"/>
      <c r="Q250" s="101"/>
      <c r="R250" s="99"/>
      <c r="S250" s="99"/>
      <c r="T250" s="99"/>
      <c r="U250" s="113">
        <v>122.81</v>
      </c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</row>
    <row r="251" spans="1:68" s="77" customFormat="1" ht="14.1" customHeight="1" x14ac:dyDescent="0.2">
      <c r="A251" s="96"/>
      <c r="B251" s="100">
        <v>103</v>
      </c>
      <c r="C251" s="536" t="s">
        <v>314</v>
      </c>
      <c r="D251" s="538" t="s">
        <v>317</v>
      </c>
      <c r="E251" s="538"/>
      <c r="F251" s="538"/>
      <c r="G251" s="538"/>
      <c r="H251" s="640" t="s">
        <v>942</v>
      </c>
      <c r="I251" s="101"/>
      <c r="J251" s="101"/>
      <c r="K251" s="102">
        <v>15569.89</v>
      </c>
      <c r="L251" s="102">
        <v>15652.59</v>
      </c>
      <c r="M251" s="102">
        <v>16086.9</v>
      </c>
      <c r="N251" s="102">
        <v>0</v>
      </c>
      <c r="O251" s="102">
        <v>16086.9</v>
      </c>
      <c r="P251" s="102">
        <v>16086.9</v>
      </c>
      <c r="Q251" s="102">
        <v>16086.9</v>
      </c>
      <c r="R251" s="102">
        <v>16485.89</v>
      </c>
      <c r="S251" s="102"/>
      <c r="T251" s="102"/>
      <c r="U251" s="102">
        <v>16485.89</v>
      </c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1"/>
      <c r="BM251" s="101"/>
      <c r="BN251" s="101"/>
      <c r="BO251" s="101"/>
    </row>
    <row r="252" spans="1:68" ht="27.95" customHeight="1" x14ac:dyDescent="0.2">
      <c r="A252" s="95"/>
      <c r="B252" s="95"/>
      <c r="C252" s="536"/>
      <c r="D252" s="538"/>
      <c r="E252" s="538"/>
      <c r="F252" s="538"/>
      <c r="G252" s="538"/>
      <c r="H252" s="640"/>
      <c r="I252" s="99" t="s">
        <v>156</v>
      </c>
      <c r="J252" s="98">
        <v>933.35</v>
      </c>
      <c r="K252" s="99"/>
      <c r="L252" s="101">
        <v>82.700000000000728</v>
      </c>
      <c r="M252" s="101">
        <v>15569.89</v>
      </c>
      <c r="N252" s="101">
        <v>0</v>
      </c>
      <c r="O252" s="101">
        <v>15569.89</v>
      </c>
      <c r="P252" s="99"/>
      <c r="Q252" s="101"/>
      <c r="R252" s="99"/>
      <c r="S252" s="99"/>
      <c r="T252" s="99"/>
      <c r="U252" s="113">
        <v>933.35</v>
      </c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</row>
    <row r="253" spans="1:68" ht="12.75" x14ac:dyDescent="0.2">
      <c r="A253" s="83"/>
      <c r="B253" s="83"/>
      <c r="C253" s="84" t="s">
        <v>945</v>
      </c>
      <c r="D253" s="559" t="s">
        <v>320</v>
      </c>
      <c r="E253" s="559"/>
      <c r="F253" s="559"/>
      <c r="G253" s="559"/>
      <c r="H253" s="85"/>
      <c r="I253" s="85"/>
      <c r="J253" s="85"/>
      <c r="K253" s="86">
        <v>59238.939999999995</v>
      </c>
      <c r="L253" s="86">
        <v>59533.48</v>
      </c>
      <c r="M253" s="86">
        <v>61206.020000000004</v>
      </c>
      <c r="N253" s="86"/>
      <c r="O253" s="86">
        <v>61206.020000000004</v>
      </c>
      <c r="P253" s="86">
        <v>61206.020000000004</v>
      </c>
      <c r="Q253" s="86">
        <v>61206.020000000004</v>
      </c>
      <c r="R253" s="86">
        <v>72683.570000000007</v>
      </c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>
        <v>17881.030000000002</v>
      </c>
      <c r="AP253" s="86">
        <v>54802.54</v>
      </c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I253" s="86"/>
      <c r="BJ253" s="86"/>
      <c r="BK253" s="86"/>
      <c r="BL253" s="86"/>
      <c r="BM253" s="86"/>
      <c r="BN253" s="86"/>
      <c r="BO253" s="86"/>
      <c r="BP253" s="78"/>
    </row>
    <row r="254" spans="1:68" ht="12.75" x14ac:dyDescent="0.2">
      <c r="A254" s="87"/>
      <c r="B254" s="87"/>
      <c r="C254" s="88" t="s">
        <v>321</v>
      </c>
      <c r="D254" s="539" t="s">
        <v>322</v>
      </c>
      <c r="E254" s="539"/>
      <c r="F254" s="539"/>
      <c r="G254" s="539"/>
      <c r="H254" s="89"/>
      <c r="I254" s="89"/>
      <c r="J254" s="89"/>
      <c r="K254" s="90">
        <v>59325.499999999993</v>
      </c>
      <c r="L254" s="90">
        <v>59620.62</v>
      </c>
      <c r="M254" s="90">
        <v>61295.450000000004</v>
      </c>
      <c r="N254" s="90">
        <v>0</v>
      </c>
      <c r="O254" s="90">
        <v>61295.450000000004</v>
      </c>
      <c r="P254" s="90">
        <v>61295.450000000004</v>
      </c>
      <c r="Q254" s="90">
        <v>61295.450000000004</v>
      </c>
      <c r="R254" s="90">
        <v>72789.94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0">
        <v>0</v>
      </c>
      <c r="AI254" s="90">
        <v>0</v>
      </c>
      <c r="AJ254" s="90">
        <v>0</v>
      </c>
      <c r="AK254" s="90">
        <v>0</v>
      </c>
      <c r="AL254" s="90">
        <v>0</v>
      </c>
      <c r="AM254" s="90">
        <v>0</v>
      </c>
      <c r="AN254" s="90">
        <v>0</v>
      </c>
      <c r="AO254" s="90">
        <v>17881.030000000002</v>
      </c>
      <c r="AP254" s="90">
        <v>54908.91</v>
      </c>
      <c r="AQ254" s="90">
        <v>0</v>
      </c>
      <c r="AR254" s="90">
        <v>0</v>
      </c>
      <c r="AS254" s="90">
        <v>0</v>
      </c>
      <c r="AT254" s="90">
        <v>0</v>
      </c>
      <c r="AU254" s="90">
        <v>0</v>
      </c>
      <c r="AV254" s="90">
        <v>0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90">
        <v>0</v>
      </c>
      <c r="BF254" s="90">
        <v>0</v>
      </c>
      <c r="BG254" s="90">
        <v>0</v>
      </c>
      <c r="BH254" s="90">
        <v>0</v>
      </c>
      <c r="BI254" s="90">
        <v>0</v>
      </c>
      <c r="BJ254" s="90">
        <v>0</v>
      </c>
      <c r="BK254" s="90">
        <v>0</v>
      </c>
      <c r="BL254" s="90">
        <v>0</v>
      </c>
      <c r="BM254" s="90">
        <v>0</v>
      </c>
      <c r="BN254" s="90">
        <v>0</v>
      </c>
      <c r="BO254" s="90">
        <v>0</v>
      </c>
      <c r="BP254" s="78">
        <v>0</v>
      </c>
    </row>
    <row r="255" spans="1:68" s="77" customFormat="1" ht="14.1" customHeight="1" x14ac:dyDescent="0.2">
      <c r="A255" s="91"/>
      <c r="B255" s="92">
        <v>104</v>
      </c>
      <c r="C255" s="540" t="s">
        <v>323</v>
      </c>
      <c r="D255" s="541" t="s">
        <v>324</v>
      </c>
      <c r="E255" s="541"/>
      <c r="F255" s="541"/>
      <c r="G255" s="541"/>
      <c r="H255" s="642" t="s">
        <v>910</v>
      </c>
      <c r="I255" s="93"/>
      <c r="J255" s="93"/>
      <c r="K255" s="94">
        <v>2508.12</v>
      </c>
      <c r="L255" s="94">
        <v>2533.4</v>
      </c>
      <c r="M255" s="94">
        <v>2591.4</v>
      </c>
      <c r="N255" s="94">
        <v>0</v>
      </c>
      <c r="O255" s="94">
        <v>2591.4</v>
      </c>
      <c r="P255" s="94">
        <v>2591.4</v>
      </c>
      <c r="Q255" s="94">
        <v>2591.4</v>
      </c>
      <c r="R255" s="94">
        <v>3062.36</v>
      </c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>
        <v>3062.36</v>
      </c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4"/>
      <c r="BL255" s="93"/>
      <c r="BM255" s="93"/>
      <c r="BN255" s="93"/>
      <c r="BO255" s="93"/>
    </row>
    <row r="256" spans="1:68" ht="27.95" customHeight="1" x14ac:dyDescent="0.2">
      <c r="A256" s="95"/>
      <c r="B256" s="95"/>
      <c r="C256" s="536"/>
      <c r="D256" s="538"/>
      <c r="E256" s="538"/>
      <c r="F256" s="538"/>
      <c r="G256" s="538"/>
      <c r="H256" s="640"/>
      <c r="I256" s="99" t="s">
        <v>156</v>
      </c>
      <c r="J256" s="98">
        <v>118.04</v>
      </c>
      <c r="K256" s="99"/>
      <c r="L256" s="101">
        <v>25.2800000000002</v>
      </c>
      <c r="M256" s="101">
        <v>2508.12</v>
      </c>
      <c r="N256" s="101">
        <v>0</v>
      </c>
      <c r="O256" s="101">
        <v>2508.12</v>
      </c>
      <c r="P256" s="99"/>
      <c r="Q256" s="101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113">
        <v>118.04</v>
      </c>
      <c r="AP256" s="99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99"/>
      <c r="BN256" s="99"/>
      <c r="BO256" s="99"/>
    </row>
    <row r="257" spans="1:67" s="77" customFormat="1" ht="14.1" customHeight="1" x14ac:dyDescent="0.2">
      <c r="A257" s="96"/>
      <c r="B257" s="100">
        <v>105</v>
      </c>
      <c r="C257" s="536" t="s">
        <v>323</v>
      </c>
      <c r="D257" s="538" t="s">
        <v>324</v>
      </c>
      <c r="E257" s="538"/>
      <c r="F257" s="538"/>
      <c r="G257" s="538"/>
      <c r="H257" s="640" t="s">
        <v>946</v>
      </c>
      <c r="I257" s="101"/>
      <c r="J257" s="101"/>
      <c r="K257" s="102">
        <v>333.33</v>
      </c>
      <c r="L257" s="102">
        <v>336.62</v>
      </c>
      <c r="M257" s="102">
        <v>344.4</v>
      </c>
      <c r="N257" s="102">
        <v>0</v>
      </c>
      <c r="O257" s="102">
        <v>344.4</v>
      </c>
      <c r="P257" s="102">
        <v>344.4</v>
      </c>
      <c r="Q257" s="102">
        <v>344.4</v>
      </c>
      <c r="R257" s="102">
        <v>406.99</v>
      </c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>
        <v>406.99</v>
      </c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1"/>
      <c r="BM257" s="101"/>
      <c r="BN257" s="101"/>
      <c r="BO257" s="101"/>
    </row>
    <row r="258" spans="1:67" ht="27.95" customHeight="1" x14ac:dyDescent="0.2">
      <c r="A258" s="95"/>
      <c r="B258" s="95"/>
      <c r="C258" s="536"/>
      <c r="D258" s="538"/>
      <c r="E258" s="538"/>
      <c r="F258" s="538"/>
      <c r="G258" s="538"/>
      <c r="H258" s="640"/>
      <c r="I258" s="99" t="s">
        <v>156</v>
      </c>
      <c r="J258" s="98">
        <v>19.670000000000002</v>
      </c>
      <c r="K258" s="99"/>
      <c r="L258" s="101">
        <v>3.2900000000000205</v>
      </c>
      <c r="M258" s="101">
        <v>333.33</v>
      </c>
      <c r="N258" s="101">
        <v>0</v>
      </c>
      <c r="O258" s="101">
        <v>333.33</v>
      </c>
      <c r="P258" s="99"/>
      <c r="Q258" s="101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113">
        <v>19.670000000000002</v>
      </c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99"/>
      <c r="BN258" s="99"/>
      <c r="BO258" s="99"/>
    </row>
    <row r="259" spans="1:67" s="77" customFormat="1" ht="14.1" customHeight="1" x14ac:dyDescent="0.2">
      <c r="A259" s="96"/>
      <c r="B259" s="100">
        <v>106</v>
      </c>
      <c r="C259" s="536" t="s">
        <v>327</v>
      </c>
      <c r="D259" s="538" t="s">
        <v>328</v>
      </c>
      <c r="E259" s="538"/>
      <c r="F259" s="538"/>
      <c r="G259" s="538"/>
      <c r="H259" s="640" t="s">
        <v>947</v>
      </c>
      <c r="I259" s="101"/>
      <c r="J259" s="101"/>
      <c r="K259" s="102">
        <v>11317.81</v>
      </c>
      <c r="L259" s="102">
        <v>11363.51</v>
      </c>
      <c r="M259" s="102">
        <v>11693.63</v>
      </c>
      <c r="N259" s="102">
        <v>0</v>
      </c>
      <c r="O259" s="102">
        <v>11693.63</v>
      </c>
      <c r="P259" s="102">
        <v>11693.63</v>
      </c>
      <c r="Q259" s="102">
        <v>11693.63</v>
      </c>
      <c r="R259" s="102">
        <v>13818.84</v>
      </c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>
        <v>13818.84</v>
      </c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1"/>
      <c r="BM259" s="101"/>
      <c r="BN259" s="101"/>
      <c r="BO259" s="101"/>
    </row>
    <row r="260" spans="1:67" ht="27.95" customHeight="1" x14ac:dyDescent="0.2">
      <c r="A260" s="95"/>
      <c r="B260" s="95"/>
      <c r="C260" s="536"/>
      <c r="D260" s="538"/>
      <c r="E260" s="538"/>
      <c r="F260" s="538"/>
      <c r="G260" s="538"/>
      <c r="H260" s="640"/>
      <c r="I260" s="99" t="s">
        <v>329</v>
      </c>
      <c r="J260" s="98">
        <v>0.94225000000000003</v>
      </c>
      <c r="K260" s="99"/>
      <c r="L260" s="101">
        <v>45.700000000000728</v>
      </c>
      <c r="M260" s="101">
        <v>11317.81</v>
      </c>
      <c r="N260" s="101">
        <v>0</v>
      </c>
      <c r="O260" s="101">
        <v>11317.81</v>
      </c>
      <c r="P260" s="99"/>
      <c r="Q260" s="101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113">
        <v>0.94225000000000003</v>
      </c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99"/>
      <c r="BN260" s="99"/>
      <c r="BO260" s="99"/>
    </row>
    <row r="261" spans="1:67" s="77" customFormat="1" ht="14.1" customHeight="1" x14ac:dyDescent="0.2">
      <c r="A261" s="96"/>
      <c r="B261" s="100">
        <v>107</v>
      </c>
      <c r="C261" s="536" t="s">
        <v>323</v>
      </c>
      <c r="D261" s="538" t="s">
        <v>324</v>
      </c>
      <c r="E261" s="538"/>
      <c r="F261" s="538"/>
      <c r="G261" s="538"/>
      <c r="H261" s="640" t="s">
        <v>948</v>
      </c>
      <c r="I261" s="101"/>
      <c r="J261" s="101"/>
      <c r="K261" s="102">
        <v>478.15</v>
      </c>
      <c r="L261" s="102">
        <v>481.77</v>
      </c>
      <c r="M261" s="102">
        <v>494.03</v>
      </c>
      <c r="N261" s="102">
        <v>0</v>
      </c>
      <c r="O261" s="102">
        <v>494.03</v>
      </c>
      <c r="P261" s="102">
        <v>494.03</v>
      </c>
      <c r="Q261" s="102">
        <v>494.03</v>
      </c>
      <c r="R261" s="102">
        <v>583.82000000000005</v>
      </c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>
        <v>583.82000000000005</v>
      </c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1"/>
      <c r="BM261" s="101"/>
      <c r="BN261" s="101"/>
      <c r="BO261" s="101"/>
    </row>
    <row r="262" spans="1:67" ht="27.95" customHeight="1" x14ac:dyDescent="0.2">
      <c r="A262" s="95"/>
      <c r="B262" s="95"/>
      <c r="C262" s="536"/>
      <c r="D262" s="538"/>
      <c r="E262" s="538"/>
      <c r="F262" s="538"/>
      <c r="G262" s="538"/>
      <c r="H262" s="640"/>
      <c r="I262" s="99" t="s">
        <v>156</v>
      </c>
      <c r="J262" s="98">
        <v>77.23</v>
      </c>
      <c r="K262" s="99"/>
      <c r="L262" s="101">
        <v>3.6200000000000045</v>
      </c>
      <c r="M262" s="101">
        <v>478.15</v>
      </c>
      <c r="N262" s="101">
        <v>0</v>
      </c>
      <c r="O262" s="101">
        <v>478.15</v>
      </c>
      <c r="P262" s="99"/>
      <c r="Q262" s="101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113">
        <v>77.23</v>
      </c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99"/>
      <c r="BN262" s="99"/>
      <c r="BO262" s="99"/>
    </row>
    <row r="263" spans="1:67" s="77" customFormat="1" ht="14.1" customHeight="1" x14ac:dyDescent="0.2">
      <c r="A263" s="96"/>
      <c r="B263" s="100">
        <v>108</v>
      </c>
      <c r="C263" s="536" t="s">
        <v>323</v>
      </c>
      <c r="D263" s="538" t="s">
        <v>324</v>
      </c>
      <c r="E263" s="538"/>
      <c r="F263" s="538"/>
      <c r="G263" s="538"/>
      <c r="H263" s="640" t="s">
        <v>905</v>
      </c>
      <c r="I263" s="101"/>
      <c r="J263" s="101"/>
      <c r="K263" s="102">
        <v>7.38</v>
      </c>
      <c r="L263" s="102">
        <v>7.44</v>
      </c>
      <c r="M263" s="102">
        <v>7.63</v>
      </c>
      <c r="N263" s="102">
        <v>0</v>
      </c>
      <c r="O263" s="102">
        <v>7.63</v>
      </c>
      <c r="P263" s="102">
        <v>7.63</v>
      </c>
      <c r="Q263" s="102">
        <v>7.63</v>
      </c>
      <c r="R263" s="102">
        <v>9.02</v>
      </c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>
        <v>9.02</v>
      </c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1"/>
      <c r="BM263" s="101"/>
      <c r="BN263" s="101"/>
      <c r="BO263" s="101"/>
    </row>
    <row r="264" spans="1:67" ht="27.95" customHeight="1" x14ac:dyDescent="0.2">
      <c r="A264" s="95"/>
      <c r="B264" s="95"/>
      <c r="C264" s="536"/>
      <c r="D264" s="538"/>
      <c r="E264" s="538"/>
      <c r="F264" s="538"/>
      <c r="G264" s="538"/>
      <c r="H264" s="640"/>
      <c r="I264" s="99" t="s">
        <v>156</v>
      </c>
      <c r="J264" s="98">
        <v>1.17</v>
      </c>
      <c r="K264" s="99"/>
      <c r="L264" s="101">
        <v>6.0000000000000497E-2</v>
      </c>
      <c r="M264" s="101">
        <v>7.38</v>
      </c>
      <c r="N264" s="101">
        <v>0</v>
      </c>
      <c r="O264" s="101">
        <v>7.38</v>
      </c>
      <c r="P264" s="99"/>
      <c r="Q264" s="101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113">
        <v>1.17</v>
      </c>
      <c r="AP264" s="99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99"/>
      <c r="BN264" s="99"/>
      <c r="BO264" s="99"/>
    </row>
    <row r="265" spans="1:67" s="77" customFormat="1" ht="14.1" customHeight="1" x14ac:dyDescent="0.2">
      <c r="A265" s="96"/>
      <c r="B265" s="100">
        <v>109</v>
      </c>
      <c r="C265" s="536" t="s">
        <v>333</v>
      </c>
      <c r="D265" s="538" t="s">
        <v>334</v>
      </c>
      <c r="E265" s="538"/>
      <c r="F265" s="538"/>
      <c r="G265" s="538"/>
      <c r="H265" s="640" t="s">
        <v>949</v>
      </c>
      <c r="I265" s="101"/>
      <c r="J265" s="101"/>
      <c r="K265" s="102">
        <v>42737.42</v>
      </c>
      <c r="L265" s="102">
        <v>42940.94</v>
      </c>
      <c r="M265" s="102">
        <v>44156.54</v>
      </c>
      <c r="N265" s="102">
        <v>0</v>
      </c>
      <c r="O265" s="102">
        <v>44156.54</v>
      </c>
      <c r="P265" s="102">
        <v>44156.54</v>
      </c>
      <c r="Q265" s="102">
        <v>44156.54</v>
      </c>
      <c r="R265" s="102">
        <v>52520.76</v>
      </c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>
        <v>52520.76</v>
      </c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1"/>
      <c r="BM265" s="101"/>
      <c r="BN265" s="101"/>
      <c r="BO265" s="101"/>
    </row>
    <row r="266" spans="1:67" ht="14.1" customHeight="1" x14ac:dyDescent="0.2">
      <c r="A266" s="95"/>
      <c r="B266" s="95"/>
      <c r="C266" s="536"/>
      <c r="D266" s="538"/>
      <c r="E266" s="538"/>
      <c r="F266" s="538"/>
      <c r="G266" s="538"/>
      <c r="H266" s="640"/>
      <c r="I266" s="99" t="s">
        <v>335</v>
      </c>
      <c r="J266" s="98">
        <v>13.634600000000001</v>
      </c>
      <c r="K266" s="99"/>
      <c r="L266" s="101">
        <v>203.52000000000407</v>
      </c>
      <c r="M266" s="101">
        <v>42737.42</v>
      </c>
      <c r="N266" s="101">
        <v>0</v>
      </c>
      <c r="O266" s="101">
        <v>42737.42</v>
      </c>
      <c r="P266" s="99"/>
      <c r="Q266" s="101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113">
        <v>13.634600000000001</v>
      </c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99"/>
      <c r="BN266" s="99"/>
      <c r="BO266" s="99"/>
    </row>
    <row r="267" spans="1:67" s="77" customFormat="1" ht="14.1" customHeight="1" x14ac:dyDescent="0.2">
      <c r="A267" s="96"/>
      <c r="B267" s="100">
        <v>110</v>
      </c>
      <c r="C267" s="536" t="s">
        <v>337</v>
      </c>
      <c r="D267" s="538" t="s">
        <v>338</v>
      </c>
      <c r="E267" s="538"/>
      <c r="F267" s="538"/>
      <c r="G267" s="538"/>
      <c r="H267" s="640" t="s">
        <v>950</v>
      </c>
      <c r="I267" s="101"/>
      <c r="J267" s="101"/>
      <c r="K267" s="102">
        <v>1046.1199999999999</v>
      </c>
      <c r="L267" s="102">
        <v>1052.28</v>
      </c>
      <c r="M267" s="102">
        <v>1080.8599999999999</v>
      </c>
      <c r="N267" s="102">
        <v>0</v>
      </c>
      <c r="O267" s="102">
        <v>1080.8599999999999</v>
      </c>
      <c r="P267" s="102">
        <v>1080.8599999999999</v>
      </c>
      <c r="Q267" s="102">
        <v>1080.8599999999999</v>
      </c>
      <c r="R267" s="102">
        <v>1285.5999999999999</v>
      </c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>
        <v>1285.5999999999999</v>
      </c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1"/>
      <c r="BM267" s="101"/>
      <c r="BN267" s="101"/>
      <c r="BO267" s="101"/>
    </row>
    <row r="268" spans="1:67" ht="27.95" customHeight="1" x14ac:dyDescent="0.2">
      <c r="A268" s="95"/>
      <c r="B268" s="95"/>
      <c r="C268" s="536"/>
      <c r="D268" s="538"/>
      <c r="E268" s="538"/>
      <c r="F268" s="538"/>
      <c r="G268" s="538"/>
      <c r="H268" s="640"/>
      <c r="I268" s="99" t="s">
        <v>78</v>
      </c>
      <c r="J268" s="98">
        <v>135.51499999999999</v>
      </c>
      <c r="K268" s="99"/>
      <c r="L268" s="101">
        <v>6.1600000000000819</v>
      </c>
      <c r="M268" s="101">
        <v>1046.1199999999999</v>
      </c>
      <c r="N268" s="101">
        <v>0</v>
      </c>
      <c r="O268" s="101">
        <v>1046.1199999999999</v>
      </c>
      <c r="P268" s="99"/>
      <c r="Q268" s="101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113">
        <v>135.51499999999999</v>
      </c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99"/>
      <c r="BN268" s="99"/>
      <c r="BO268" s="99"/>
    </row>
    <row r="269" spans="1:67" s="77" customFormat="1" ht="14.1" customHeight="1" x14ac:dyDescent="0.2">
      <c r="A269" s="96"/>
      <c r="B269" s="100">
        <v>111</v>
      </c>
      <c r="C269" s="536" t="s">
        <v>340</v>
      </c>
      <c r="D269" s="538" t="s">
        <v>341</v>
      </c>
      <c r="E269" s="538"/>
      <c r="F269" s="538"/>
      <c r="G269" s="538"/>
      <c r="H269" s="640" t="s">
        <v>951</v>
      </c>
      <c r="I269" s="101"/>
      <c r="J269" s="101"/>
      <c r="K269" s="102">
        <v>67.14</v>
      </c>
      <c r="L269" s="102">
        <v>67.39</v>
      </c>
      <c r="M269" s="102">
        <v>69.37</v>
      </c>
      <c r="N269" s="102">
        <v>0</v>
      </c>
      <c r="O269" s="102">
        <v>69.37</v>
      </c>
      <c r="P269" s="102">
        <v>69.37</v>
      </c>
      <c r="Q269" s="102">
        <v>69.37</v>
      </c>
      <c r="R269" s="102">
        <v>82.51</v>
      </c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>
        <v>82.51</v>
      </c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1"/>
      <c r="BM269" s="101"/>
      <c r="BN269" s="101"/>
      <c r="BO269" s="101"/>
    </row>
    <row r="270" spans="1:67" ht="14.1" customHeight="1" x14ac:dyDescent="0.2">
      <c r="A270" s="95"/>
      <c r="B270" s="95"/>
      <c r="C270" s="536"/>
      <c r="D270" s="538"/>
      <c r="E270" s="538"/>
      <c r="F270" s="538"/>
      <c r="G270" s="538"/>
      <c r="H270" s="640"/>
      <c r="I270" s="99" t="s">
        <v>102</v>
      </c>
      <c r="J270" s="98">
        <v>1.948</v>
      </c>
      <c r="K270" s="99"/>
      <c r="L270" s="101">
        <v>0.25</v>
      </c>
      <c r="M270" s="101">
        <v>67.14</v>
      </c>
      <c r="N270" s="101">
        <v>0</v>
      </c>
      <c r="O270" s="101">
        <v>67.14</v>
      </c>
      <c r="P270" s="99"/>
      <c r="Q270" s="101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113">
        <v>1.948</v>
      </c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99"/>
      <c r="BN270" s="99"/>
      <c r="BO270" s="99"/>
    </row>
    <row r="271" spans="1:67" s="77" customFormat="1" ht="14.1" customHeight="1" x14ac:dyDescent="0.2">
      <c r="A271" s="96"/>
      <c r="B271" s="100">
        <v>112</v>
      </c>
      <c r="C271" s="536" t="s">
        <v>340</v>
      </c>
      <c r="D271" s="538" t="s">
        <v>341</v>
      </c>
      <c r="E271" s="538"/>
      <c r="F271" s="538"/>
      <c r="G271" s="538"/>
      <c r="H271" s="640" t="s">
        <v>952</v>
      </c>
      <c r="I271" s="101"/>
      <c r="J271" s="101"/>
      <c r="K271" s="102">
        <v>830.03</v>
      </c>
      <c r="L271" s="102">
        <v>837.27</v>
      </c>
      <c r="M271" s="102">
        <v>857.59</v>
      </c>
      <c r="N271" s="102">
        <v>0</v>
      </c>
      <c r="O271" s="102">
        <v>857.59</v>
      </c>
      <c r="P271" s="102">
        <v>857.59</v>
      </c>
      <c r="Q271" s="102">
        <v>857.59</v>
      </c>
      <c r="R271" s="102">
        <v>1020.04</v>
      </c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>
        <v>1020.04</v>
      </c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1"/>
      <c r="BM271" s="101"/>
      <c r="BN271" s="101"/>
      <c r="BO271" s="101"/>
    </row>
    <row r="272" spans="1:67" ht="14.1" customHeight="1" x14ac:dyDescent="0.2">
      <c r="A272" s="95"/>
      <c r="B272" s="95"/>
      <c r="C272" s="536"/>
      <c r="D272" s="538"/>
      <c r="E272" s="538"/>
      <c r="F272" s="538"/>
      <c r="G272" s="538"/>
      <c r="H272" s="640"/>
      <c r="I272" s="99" t="s">
        <v>343</v>
      </c>
      <c r="J272" s="98">
        <v>7.7911999999999999</v>
      </c>
      <c r="K272" s="99"/>
      <c r="L272" s="101">
        <v>7.2400000000000091</v>
      </c>
      <c r="M272" s="101">
        <v>830.03</v>
      </c>
      <c r="N272" s="101">
        <v>0</v>
      </c>
      <c r="O272" s="101">
        <v>830.03</v>
      </c>
      <c r="P272" s="99"/>
      <c r="Q272" s="101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113">
        <v>7.7911999999999999</v>
      </c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99"/>
      <c r="BN272" s="99"/>
      <c r="BO272" s="99"/>
    </row>
    <row r="273" spans="1:68" ht="27.95" customHeight="1" x14ac:dyDescent="0.2">
      <c r="A273" s="87"/>
      <c r="B273" s="87"/>
      <c r="C273" s="88" t="s">
        <v>345</v>
      </c>
      <c r="D273" s="557" t="s">
        <v>346</v>
      </c>
      <c r="E273" s="557"/>
      <c r="F273" s="557"/>
      <c r="G273" s="557"/>
      <c r="H273" s="89"/>
      <c r="I273" s="89"/>
      <c r="J273" s="89"/>
      <c r="K273" s="90">
        <v>-86.56</v>
      </c>
      <c r="L273" s="90">
        <v>-87.14</v>
      </c>
      <c r="M273" s="90">
        <v>-89.43</v>
      </c>
      <c r="N273" s="90">
        <v>0</v>
      </c>
      <c r="O273" s="90">
        <v>-89.43</v>
      </c>
      <c r="P273" s="90">
        <v>-89.43</v>
      </c>
      <c r="Q273" s="90">
        <v>-89.43</v>
      </c>
      <c r="R273" s="90">
        <v>-106.37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0">
        <v>0</v>
      </c>
      <c r="AI273" s="90">
        <v>0</v>
      </c>
      <c r="AJ273" s="90">
        <v>0</v>
      </c>
      <c r="AK273" s="90">
        <v>0</v>
      </c>
      <c r="AL273" s="90">
        <v>0</v>
      </c>
      <c r="AM273" s="90">
        <v>0</v>
      </c>
      <c r="AN273" s="90">
        <v>0</v>
      </c>
      <c r="AO273" s="90">
        <v>0</v>
      </c>
      <c r="AP273" s="90">
        <v>-106.37</v>
      </c>
      <c r="AQ273" s="90">
        <v>0</v>
      </c>
      <c r="AR273" s="90">
        <v>0</v>
      </c>
      <c r="AS273" s="90">
        <v>0</v>
      </c>
      <c r="AT273" s="90">
        <v>0</v>
      </c>
      <c r="AU273" s="90">
        <v>0</v>
      </c>
      <c r="AV273" s="90">
        <v>0</v>
      </c>
      <c r="AW273" s="90">
        <v>0</v>
      </c>
      <c r="AX273" s="90">
        <v>0</v>
      </c>
      <c r="AY273" s="90">
        <v>0</v>
      </c>
      <c r="AZ273" s="90">
        <v>0</v>
      </c>
      <c r="BA273" s="90">
        <v>0</v>
      </c>
      <c r="BB273" s="90">
        <v>0</v>
      </c>
      <c r="BC273" s="90">
        <v>0</v>
      </c>
      <c r="BD273" s="90">
        <v>0</v>
      </c>
      <c r="BE273" s="90">
        <v>0</v>
      </c>
      <c r="BF273" s="90">
        <v>0</v>
      </c>
      <c r="BG273" s="90">
        <v>0</v>
      </c>
      <c r="BH273" s="90">
        <v>0</v>
      </c>
      <c r="BI273" s="90">
        <v>0</v>
      </c>
      <c r="BJ273" s="90">
        <v>0</v>
      </c>
      <c r="BK273" s="90">
        <v>0</v>
      </c>
      <c r="BL273" s="90">
        <v>0</v>
      </c>
      <c r="BM273" s="90">
        <v>0</v>
      </c>
      <c r="BN273" s="90">
        <v>0</v>
      </c>
      <c r="BO273" s="90">
        <v>0</v>
      </c>
      <c r="BP273" s="78">
        <v>0</v>
      </c>
    </row>
    <row r="274" spans="1:68" s="77" customFormat="1" ht="14.1" customHeight="1" x14ac:dyDescent="0.2">
      <c r="A274" s="91"/>
      <c r="B274" s="92">
        <v>113</v>
      </c>
      <c r="C274" s="540" t="s">
        <v>337</v>
      </c>
      <c r="D274" s="541" t="s">
        <v>338</v>
      </c>
      <c r="E274" s="541"/>
      <c r="F274" s="541"/>
      <c r="G274" s="541"/>
      <c r="H274" s="642" t="s">
        <v>954</v>
      </c>
      <c r="I274" s="93"/>
      <c r="J274" s="93"/>
      <c r="K274" s="94">
        <v>-86.56</v>
      </c>
      <c r="L274" s="94">
        <v>-87.14</v>
      </c>
      <c r="M274" s="94">
        <v>-89.43</v>
      </c>
      <c r="N274" s="94">
        <v>0</v>
      </c>
      <c r="O274" s="94">
        <v>-89.43</v>
      </c>
      <c r="P274" s="94">
        <v>-89.43</v>
      </c>
      <c r="Q274" s="94">
        <v>-89.43</v>
      </c>
      <c r="R274" s="94">
        <v>-106.37</v>
      </c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>
        <v>-106.37</v>
      </c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3"/>
      <c r="BM274" s="93"/>
      <c r="BN274" s="93"/>
      <c r="BO274" s="93"/>
    </row>
    <row r="275" spans="1:68" ht="27.95" customHeight="1" x14ac:dyDescent="0.2">
      <c r="A275" s="95"/>
      <c r="B275" s="95"/>
      <c r="C275" s="536"/>
      <c r="D275" s="538"/>
      <c r="E275" s="538"/>
      <c r="F275" s="538"/>
      <c r="G275" s="538"/>
      <c r="H275" s="640"/>
      <c r="I275" s="99" t="s">
        <v>78</v>
      </c>
      <c r="J275" s="98">
        <v>-28.643999999999998</v>
      </c>
      <c r="K275" s="99"/>
      <c r="L275" s="101">
        <v>-0.57999999999999829</v>
      </c>
      <c r="M275" s="101">
        <v>-86.56</v>
      </c>
      <c r="N275" s="101">
        <v>0</v>
      </c>
      <c r="O275" s="101">
        <v>-86.56</v>
      </c>
      <c r="P275" s="99"/>
      <c r="Q275" s="101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113">
        <v>-28.643999999999998</v>
      </c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99"/>
      <c r="BN275" s="99"/>
      <c r="BO275" s="99"/>
    </row>
    <row r="276" spans="1:68" ht="12.75" x14ac:dyDescent="0.2">
      <c r="A276" s="83"/>
      <c r="B276" s="83"/>
      <c r="C276" s="84" t="s">
        <v>957</v>
      </c>
      <c r="D276" s="559" t="s">
        <v>349</v>
      </c>
      <c r="E276" s="559"/>
      <c r="F276" s="559"/>
      <c r="G276" s="559"/>
      <c r="H276" s="85"/>
      <c r="I276" s="85"/>
      <c r="J276" s="85"/>
      <c r="K276" s="86">
        <v>6898259.459999999</v>
      </c>
      <c r="L276" s="86">
        <v>6913419.0700000003</v>
      </c>
      <c r="M276" s="86">
        <v>7127320.6300000008</v>
      </c>
      <c r="N276" s="86"/>
      <c r="O276" s="86">
        <v>7127320.6300000008</v>
      </c>
      <c r="P276" s="86">
        <v>7127320.6300000008</v>
      </c>
      <c r="Q276" s="86">
        <v>7130581.54</v>
      </c>
      <c r="R276" s="86">
        <v>8495243.4799999986</v>
      </c>
      <c r="S276" s="86"/>
      <c r="T276" s="86">
        <v>118691.92</v>
      </c>
      <c r="U276" s="86">
        <v>64242.87</v>
      </c>
      <c r="V276" s="86">
        <v>115772.15</v>
      </c>
      <c r="W276" s="86">
        <v>155659.57</v>
      </c>
      <c r="X276" s="86">
        <v>705581.43</v>
      </c>
      <c r="Y276" s="86">
        <v>592276.81000000006</v>
      </c>
      <c r="Z276" s="86">
        <v>676093.43999999994</v>
      </c>
      <c r="AA276" s="86">
        <v>480573.54</v>
      </c>
      <c r="AB276" s="86"/>
      <c r="AC276" s="86"/>
      <c r="AD276" s="86"/>
      <c r="AE276" s="86"/>
      <c r="AF276" s="86"/>
      <c r="AG276" s="86"/>
      <c r="AH276" s="86"/>
      <c r="AI276" s="86"/>
      <c r="AJ276" s="86">
        <v>128220.31</v>
      </c>
      <c r="AK276" s="86">
        <v>172071.66</v>
      </c>
      <c r="AL276" s="86">
        <v>129882.27</v>
      </c>
      <c r="AM276" s="86"/>
      <c r="AN276" s="86"/>
      <c r="AO276" s="86"/>
      <c r="AP276" s="86">
        <v>64470.720000000001</v>
      </c>
      <c r="AQ276" s="86">
        <v>588280.39</v>
      </c>
      <c r="AR276" s="86">
        <v>616049.35000000009</v>
      </c>
      <c r="AS276" s="86"/>
      <c r="AT276" s="86"/>
      <c r="AU276" s="86"/>
      <c r="AV276" s="86">
        <v>184782.54</v>
      </c>
      <c r="AW276" s="86">
        <v>185983.63</v>
      </c>
      <c r="AX276" s="86">
        <v>187177.65</v>
      </c>
      <c r="AY276" s="86">
        <v>188334.44</v>
      </c>
      <c r="AZ276" s="86">
        <v>142168.95000000001</v>
      </c>
      <c r="BA276" s="86">
        <v>95395.35</v>
      </c>
      <c r="BB276" s="86"/>
      <c r="BC276" s="86"/>
      <c r="BD276" s="86">
        <v>597443.69999999995</v>
      </c>
      <c r="BE276" s="86"/>
      <c r="BF276" s="86">
        <v>465751.73</v>
      </c>
      <c r="BG276" s="86">
        <v>469745.03</v>
      </c>
      <c r="BH276" s="86"/>
      <c r="BI276" s="86"/>
      <c r="BJ276" s="86"/>
      <c r="BK276" s="86"/>
      <c r="BL276" s="86">
        <v>515789.58000000007</v>
      </c>
      <c r="BM276" s="86">
        <v>655718.23</v>
      </c>
      <c r="BN276" s="86"/>
      <c r="BO276" s="86">
        <v>199086.22</v>
      </c>
      <c r="BP276" s="78"/>
    </row>
    <row r="277" spans="1:68" ht="12.75" x14ac:dyDescent="0.2">
      <c r="A277" s="87"/>
      <c r="B277" s="87"/>
      <c r="C277" s="88" t="s">
        <v>350</v>
      </c>
      <c r="D277" s="539" t="s">
        <v>351</v>
      </c>
      <c r="E277" s="539"/>
      <c r="F277" s="539"/>
      <c r="G277" s="539"/>
      <c r="H277" s="89"/>
      <c r="I277" s="89"/>
      <c r="J277" s="89"/>
      <c r="K277" s="90">
        <v>117562.91</v>
      </c>
      <c r="L277" s="90">
        <v>118275.11</v>
      </c>
      <c r="M277" s="90">
        <v>121466.66</v>
      </c>
      <c r="N277" s="90">
        <v>0</v>
      </c>
      <c r="O277" s="90">
        <v>121466.66</v>
      </c>
      <c r="P277" s="90">
        <v>121466.66</v>
      </c>
      <c r="Q277" s="90">
        <v>121466.66</v>
      </c>
      <c r="R277" s="90">
        <v>123506.03</v>
      </c>
      <c r="S277" s="90">
        <v>0</v>
      </c>
      <c r="T277" s="90">
        <v>118691.92</v>
      </c>
      <c r="U277" s="90">
        <v>4814.1099999999997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0</v>
      </c>
      <c r="AN277" s="90">
        <v>0</v>
      </c>
      <c r="AO277" s="90">
        <v>0</v>
      </c>
      <c r="AP277" s="90">
        <v>0</v>
      </c>
      <c r="AQ277" s="90">
        <v>0</v>
      </c>
      <c r="AR277" s="90">
        <v>0</v>
      </c>
      <c r="AS277" s="90">
        <v>0</v>
      </c>
      <c r="AT277" s="90">
        <v>0</v>
      </c>
      <c r="AU277" s="90">
        <v>0</v>
      </c>
      <c r="AV277" s="90">
        <v>0</v>
      </c>
      <c r="AW277" s="90">
        <v>0</v>
      </c>
      <c r="AX277" s="90">
        <v>0</v>
      </c>
      <c r="AY277" s="90">
        <v>0</v>
      </c>
      <c r="AZ277" s="90">
        <v>0</v>
      </c>
      <c r="BA277" s="90">
        <v>0</v>
      </c>
      <c r="BB277" s="90">
        <v>0</v>
      </c>
      <c r="BC277" s="90">
        <v>0</v>
      </c>
      <c r="BD277" s="90">
        <v>0</v>
      </c>
      <c r="BE277" s="90">
        <v>0</v>
      </c>
      <c r="BF277" s="90">
        <v>0</v>
      </c>
      <c r="BG277" s="90">
        <v>0</v>
      </c>
      <c r="BH277" s="90">
        <v>0</v>
      </c>
      <c r="BI277" s="90">
        <v>0</v>
      </c>
      <c r="BJ277" s="90">
        <v>0</v>
      </c>
      <c r="BK277" s="90">
        <v>0</v>
      </c>
      <c r="BL277" s="90">
        <v>0</v>
      </c>
      <c r="BM277" s="90">
        <v>0</v>
      </c>
      <c r="BN277" s="90">
        <v>0</v>
      </c>
      <c r="BO277" s="90">
        <v>0</v>
      </c>
      <c r="BP277" s="78">
        <v>0</v>
      </c>
    </row>
    <row r="278" spans="1:68" s="77" customFormat="1" ht="14.1" customHeight="1" x14ac:dyDescent="0.2">
      <c r="A278" s="91"/>
      <c r="B278" s="92">
        <v>114</v>
      </c>
      <c r="C278" s="540" t="s">
        <v>352</v>
      </c>
      <c r="D278" s="540" t="s">
        <v>353</v>
      </c>
      <c r="E278" s="540"/>
      <c r="F278" s="540"/>
      <c r="G278" s="540"/>
      <c r="H278" s="642" t="s">
        <v>958</v>
      </c>
      <c r="I278" s="93"/>
      <c r="J278" s="93"/>
      <c r="K278" s="94">
        <v>113016.28</v>
      </c>
      <c r="L278" s="94">
        <v>113721.06</v>
      </c>
      <c r="M278" s="94">
        <v>116769.06</v>
      </c>
      <c r="N278" s="94">
        <v>0</v>
      </c>
      <c r="O278" s="94">
        <v>116769.06</v>
      </c>
      <c r="P278" s="94">
        <v>116769.06</v>
      </c>
      <c r="Q278" s="94">
        <v>116769.06</v>
      </c>
      <c r="R278" s="94">
        <v>118691.92</v>
      </c>
      <c r="S278" s="94"/>
      <c r="T278" s="94">
        <v>118691.92</v>
      </c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4"/>
      <c r="BL278" s="93"/>
      <c r="BM278" s="93"/>
      <c r="BN278" s="93"/>
      <c r="BO278" s="93"/>
    </row>
    <row r="279" spans="1:68" ht="14.1" customHeight="1" x14ac:dyDescent="0.2">
      <c r="A279" s="95"/>
      <c r="B279" s="95"/>
      <c r="C279" s="536"/>
      <c r="D279" s="536"/>
      <c r="E279" s="536"/>
      <c r="F279" s="536"/>
      <c r="G279" s="536"/>
      <c r="H279" s="640"/>
      <c r="I279" s="99" t="s">
        <v>354</v>
      </c>
      <c r="J279" s="98">
        <v>185.042</v>
      </c>
      <c r="K279" s="99"/>
      <c r="L279" s="101">
        <v>704.77999999999884</v>
      </c>
      <c r="M279" s="101">
        <v>113016.28</v>
      </c>
      <c r="N279" s="101">
        <v>0</v>
      </c>
      <c r="O279" s="101">
        <v>113016.28</v>
      </c>
      <c r="P279" s="99"/>
      <c r="Q279" s="101"/>
      <c r="R279" s="99"/>
      <c r="S279" s="99"/>
      <c r="T279" s="113">
        <v>185.042</v>
      </c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</row>
    <row r="280" spans="1:68" s="77" customFormat="1" ht="14.1" customHeight="1" x14ac:dyDescent="0.2">
      <c r="A280" s="96"/>
      <c r="B280" s="100">
        <v>115</v>
      </c>
      <c r="C280" s="536" t="s">
        <v>352</v>
      </c>
      <c r="D280" s="536" t="s">
        <v>353</v>
      </c>
      <c r="E280" s="536"/>
      <c r="F280" s="536"/>
      <c r="G280" s="536"/>
      <c r="H280" s="640" t="s">
        <v>959</v>
      </c>
      <c r="I280" s="101"/>
      <c r="J280" s="101"/>
      <c r="K280" s="102">
        <v>4546.63</v>
      </c>
      <c r="L280" s="102">
        <v>4554.05</v>
      </c>
      <c r="M280" s="102">
        <v>4697.6000000000004</v>
      </c>
      <c r="N280" s="102">
        <v>0</v>
      </c>
      <c r="O280" s="102">
        <v>4697.6000000000004</v>
      </c>
      <c r="P280" s="102">
        <v>4697.6000000000004</v>
      </c>
      <c r="Q280" s="102">
        <v>4697.6000000000004</v>
      </c>
      <c r="R280" s="102">
        <v>4814.1099999999997</v>
      </c>
      <c r="S280" s="102"/>
      <c r="T280" s="102"/>
      <c r="U280" s="102">
        <v>4814.1099999999997</v>
      </c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1"/>
      <c r="BM280" s="101"/>
      <c r="BN280" s="101"/>
      <c r="BO280" s="101"/>
    </row>
    <row r="281" spans="1:68" ht="14.1" customHeight="1" x14ac:dyDescent="0.2">
      <c r="A281" s="95"/>
      <c r="B281" s="95"/>
      <c r="C281" s="536"/>
      <c r="D281" s="536"/>
      <c r="E281" s="536"/>
      <c r="F281" s="536"/>
      <c r="G281" s="536"/>
      <c r="H281" s="640"/>
      <c r="I281" s="99" t="s">
        <v>156</v>
      </c>
      <c r="J281" s="98">
        <v>890.92</v>
      </c>
      <c r="K281" s="99"/>
      <c r="L281" s="101">
        <v>7.4200000000000728</v>
      </c>
      <c r="M281" s="101">
        <v>4546.63</v>
      </c>
      <c r="N281" s="101">
        <v>0</v>
      </c>
      <c r="O281" s="101">
        <v>4546.63</v>
      </c>
      <c r="P281" s="99"/>
      <c r="Q281" s="101"/>
      <c r="R281" s="99"/>
      <c r="S281" s="99"/>
      <c r="T281" s="99"/>
      <c r="U281" s="113">
        <v>890.92</v>
      </c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99"/>
      <c r="BN281" s="99"/>
      <c r="BO281" s="99"/>
    </row>
    <row r="282" spans="1:68" ht="27.95" customHeight="1" x14ac:dyDescent="0.2">
      <c r="A282" s="87"/>
      <c r="B282" s="87"/>
      <c r="C282" s="88" t="s">
        <v>357</v>
      </c>
      <c r="D282" s="557" t="s">
        <v>358</v>
      </c>
      <c r="E282" s="557"/>
      <c r="F282" s="557"/>
      <c r="G282" s="557"/>
      <c r="H282" s="89"/>
      <c r="I282" s="89"/>
      <c r="J282" s="89"/>
      <c r="K282" s="90">
        <v>1923387.46</v>
      </c>
      <c r="L282" s="90">
        <v>1932000.2</v>
      </c>
      <c r="M282" s="90">
        <v>1987254.79</v>
      </c>
      <c r="N282" s="90">
        <v>0</v>
      </c>
      <c r="O282" s="90">
        <v>1987254.79</v>
      </c>
      <c r="P282" s="90">
        <v>1987254.79</v>
      </c>
      <c r="Q282" s="90">
        <v>1989257.01</v>
      </c>
      <c r="R282" s="90">
        <v>2526691.9300000002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0">
        <v>0</v>
      </c>
      <c r="AI282" s="90">
        <v>0</v>
      </c>
      <c r="AJ282" s="90">
        <v>0</v>
      </c>
      <c r="AK282" s="90">
        <v>0</v>
      </c>
      <c r="AL282" s="90">
        <v>0</v>
      </c>
      <c r="AM282" s="90">
        <v>0</v>
      </c>
      <c r="AN282" s="90">
        <v>0</v>
      </c>
      <c r="AO282" s="90">
        <v>0</v>
      </c>
      <c r="AP282" s="90">
        <v>0</v>
      </c>
      <c r="AQ282" s="90">
        <v>523390.62</v>
      </c>
      <c r="AR282" s="90">
        <v>550737.79</v>
      </c>
      <c r="AS282" s="90">
        <v>0</v>
      </c>
      <c r="AT282" s="90">
        <v>0</v>
      </c>
      <c r="AU282" s="90">
        <v>0</v>
      </c>
      <c r="AV282" s="90">
        <v>0</v>
      </c>
      <c r="AW282" s="90">
        <v>0</v>
      </c>
      <c r="AX282" s="90">
        <v>0</v>
      </c>
      <c r="AY282" s="90">
        <v>0</v>
      </c>
      <c r="AZ282" s="90">
        <v>0</v>
      </c>
      <c r="BA282" s="90">
        <v>0</v>
      </c>
      <c r="BB282" s="90">
        <v>0</v>
      </c>
      <c r="BC282" s="90">
        <v>0</v>
      </c>
      <c r="BD282" s="90">
        <v>388216.18999999994</v>
      </c>
      <c r="BE282" s="90">
        <v>0</v>
      </c>
      <c r="BF282" s="90">
        <v>394159.93</v>
      </c>
      <c r="BG282" s="90">
        <v>397608.22000000003</v>
      </c>
      <c r="BH282" s="90">
        <v>0</v>
      </c>
      <c r="BI282" s="90">
        <v>0</v>
      </c>
      <c r="BJ282" s="90">
        <v>0</v>
      </c>
      <c r="BK282" s="90">
        <v>0</v>
      </c>
      <c r="BL282" s="90">
        <v>272579.18</v>
      </c>
      <c r="BM282" s="90">
        <v>0</v>
      </c>
      <c r="BN282" s="90">
        <v>0</v>
      </c>
      <c r="BO282" s="90">
        <v>0</v>
      </c>
      <c r="BP282" s="78">
        <v>0</v>
      </c>
    </row>
    <row r="283" spans="1:68" s="77" customFormat="1" ht="14.1" customHeight="1" x14ac:dyDescent="0.2">
      <c r="A283" s="91"/>
      <c r="B283" s="92">
        <v>116</v>
      </c>
      <c r="C283" s="540" t="s">
        <v>359</v>
      </c>
      <c r="D283" s="541" t="s">
        <v>360</v>
      </c>
      <c r="E283" s="541"/>
      <c r="F283" s="541"/>
      <c r="G283" s="541"/>
      <c r="H283" s="642" t="s">
        <v>961</v>
      </c>
      <c r="I283" s="93"/>
      <c r="J283" s="93"/>
      <c r="K283" s="94">
        <v>737958.96</v>
      </c>
      <c r="L283" s="94">
        <v>741176.74</v>
      </c>
      <c r="M283" s="94">
        <v>762463.37</v>
      </c>
      <c r="N283" s="94">
        <v>0</v>
      </c>
      <c r="O283" s="94">
        <v>762463.37</v>
      </c>
      <c r="P283" s="94">
        <v>762463.37</v>
      </c>
      <c r="Q283" s="94">
        <v>763211.41</v>
      </c>
      <c r="R283" s="94">
        <v>969406.11</v>
      </c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>
        <v>200812.79</v>
      </c>
      <c r="AR283" s="94">
        <v>211305.27</v>
      </c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>
        <v>148949.51999999999</v>
      </c>
      <c r="BE283" s="94"/>
      <c r="BF283" s="94">
        <v>151221.12</v>
      </c>
      <c r="BG283" s="94">
        <v>152535.17000000001</v>
      </c>
      <c r="BH283" s="94"/>
      <c r="BI283" s="94"/>
      <c r="BJ283" s="94"/>
      <c r="BK283" s="94"/>
      <c r="BL283" s="93">
        <v>104582.24</v>
      </c>
      <c r="BM283" s="93"/>
      <c r="BN283" s="93"/>
      <c r="BO283" s="93"/>
    </row>
    <row r="284" spans="1:68" ht="14.1" customHeight="1" x14ac:dyDescent="0.2">
      <c r="A284" s="95"/>
      <c r="B284" s="95"/>
      <c r="C284" s="536"/>
      <c r="D284" s="538"/>
      <c r="E284" s="538"/>
      <c r="F284" s="538"/>
      <c r="G284" s="538"/>
      <c r="H284" s="640"/>
      <c r="I284" s="99" t="s">
        <v>82</v>
      </c>
      <c r="J284" s="98">
        <v>7437.5770000000002</v>
      </c>
      <c r="K284" s="99"/>
      <c r="L284" s="101">
        <v>3217.7800000000279</v>
      </c>
      <c r="M284" s="101">
        <v>737958.96</v>
      </c>
      <c r="N284" s="101">
        <v>0</v>
      </c>
      <c r="O284" s="101">
        <v>737958.96</v>
      </c>
      <c r="P284" s="99"/>
      <c r="Q284" s="101">
        <v>748.04</v>
      </c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113">
        <v>1636.26694</v>
      </c>
      <c r="AR284" s="113">
        <v>1710.6427100000001</v>
      </c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113">
        <v>1115.6365499999999</v>
      </c>
      <c r="BE284" s="99"/>
      <c r="BF284" s="113">
        <v>1115.6365499999999</v>
      </c>
      <c r="BG284" s="113">
        <v>1115.6365499999999</v>
      </c>
      <c r="BH284" s="99"/>
      <c r="BI284" s="99"/>
      <c r="BJ284" s="99"/>
      <c r="BK284" s="99"/>
      <c r="BL284" s="113">
        <v>743.7577</v>
      </c>
      <c r="BM284" s="99"/>
      <c r="BN284" s="99"/>
      <c r="BO284" s="99"/>
    </row>
    <row r="285" spans="1:68" s="77" customFormat="1" ht="14.1" customHeight="1" x14ac:dyDescent="0.2">
      <c r="A285" s="96"/>
      <c r="B285" s="100">
        <v>117</v>
      </c>
      <c r="C285" s="536" t="s">
        <v>359</v>
      </c>
      <c r="D285" s="538" t="s">
        <v>360</v>
      </c>
      <c r="E285" s="538"/>
      <c r="F285" s="538"/>
      <c r="G285" s="538"/>
      <c r="H285" s="640" t="s">
        <v>962</v>
      </c>
      <c r="I285" s="101"/>
      <c r="J285" s="101"/>
      <c r="K285" s="102">
        <v>62750.04</v>
      </c>
      <c r="L285" s="102">
        <v>62978.400000000001</v>
      </c>
      <c r="M285" s="102">
        <v>64833.7</v>
      </c>
      <c r="N285" s="102">
        <v>0</v>
      </c>
      <c r="O285" s="102">
        <v>64833.7</v>
      </c>
      <c r="P285" s="102">
        <v>64833.7</v>
      </c>
      <c r="Q285" s="102">
        <v>64886.789999999994</v>
      </c>
      <c r="R285" s="102">
        <v>82416.509999999995</v>
      </c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>
        <v>17075.490000000002</v>
      </c>
      <c r="AR285" s="102">
        <v>17967.68</v>
      </c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>
        <v>12665.45</v>
      </c>
      <c r="BE285" s="102"/>
      <c r="BF285" s="102">
        <v>12853.99</v>
      </c>
      <c r="BG285" s="102">
        <v>12961.04</v>
      </c>
      <c r="BH285" s="102"/>
      <c r="BI285" s="102"/>
      <c r="BJ285" s="102"/>
      <c r="BK285" s="102"/>
      <c r="BL285" s="101">
        <v>8892.86</v>
      </c>
      <c r="BM285" s="101"/>
      <c r="BN285" s="101"/>
      <c r="BO285" s="101"/>
    </row>
    <row r="286" spans="1:68" ht="14.1" customHeight="1" x14ac:dyDescent="0.2">
      <c r="A286" s="95"/>
      <c r="B286" s="95"/>
      <c r="C286" s="536"/>
      <c r="D286" s="538"/>
      <c r="E286" s="538"/>
      <c r="F286" s="538"/>
      <c r="G286" s="538"/>
      <c r="H286" s="640"/>
      <c r="I286" s="99" t="s">
        <v>82</v>
      </c>
      <c r="J286" s="98">
        <v>387.125</v>
      </c>
      <c r="K286" s="99"/>
      <c r="L286" s="101">
        <v>228.36000000000058</v>
      </c>
      <c r="M286" s="101">
        <v>62750.04</v>
      </c>
      <c r="N286" s="101">
        <v>0</v>
      </c>
      <c r="O286" s="101">
        <v>62750.04</v>
      </c>
      <c r="P286" s="99"/>
      <c r="Q286" s="101">
        <v>53.09</v>
      </c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113">
        <v>85.167500000000004</v>
      </c>
      <c r="AR286" s="113">
        <v>89.038749999999993</v>
      </c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113">
        <v>58.068750000000001</v>
      </c>
      <c r="BE286" s="99"/>
      <c r="BF286" s="113">
        <v>58.068750000000001</v>
      </c>
      <c r="BG286" s="113">
        <v>58.068750000000001</v>
      </c>
      <c r="BH286" s="99"/>
      <c r="BI286" s="99"/>
      <c r="BJ286" s="99"/>
      <c r="BK286" s="99"/>
      <c r="BL286" s="113">
        <v>38.712499999999999</v>
      </c>
      <c r="BM286" s="99"/>
      <c r="BN286" s="99"/>
      <c r="BO286" s="99"/>
    </row>
    <row r="287" spans="1:68" s="77" customFormat="1" ht="14.1" customHeight="1" x14ac:dyDescent="0.2">
      <c r="A287" s="96"/>
      <c r="B287" s="100">
        <v>118</v>
      </c>
      <c r="C287" s="536" t="s">
        <v>359</v>
      </c>
      <c r="D287" s="538" t="s">
        <v>360</v>
      </c>
      <c r="E287" s="538"/>
      <c r="F287" s="538"/>
      <c r="G287" s="538"/>
      <c r="H287" s="640" t="s">
        <v>963</v>
      </c>
      <c r="I287" s="101"/>
      <c r="J287" s="101"/>
      <c r="K287" s="102">
        <v>977336.79</v>
      </c>
      <c r="L287" s="102">
        <v>981885.05</v>
      </c>
      <c r="M287" s="102">
        <v>1009789.89</v>
      </c>
      <c r="N287" s="102">
        <v>0</v>
      </c>
      <c r="O287" s="102">
        <v>1009789.89</v>
      </c>
      <c r="P287" s="102">
        <v>1009789.89</v>
      </c>
      <c r="Q287" s="102">
        <v>1010847.23</v>
      </c>
      <c r="R287" s="102">
        <v>1283948.68</v>
      </c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>
        <v>265952.09000000003</v>
      </c>
      <c r="AR287" s="102">
        <v>279848.08</v>
      </c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>
        <v>197265.49</v>
      </c>
      <c r="BE287" s="102"/>
      <c r="BF287" s="102">
        <v>200303.27</v>
      </c>
      <c r="BG287" s="102">
        <v>202073.26</v>
      </c>
      <c r="BH287" s="102"/>
      <c r="BI287" s="102"/>
      <c r="BJ287" s="102"/>
      <c r="BK287" s="102"/>
      <c r="BL287" s="101">
        <v>138506.49</v>
      </c>
      <c r="BM287" s="101"/>
      <c r="BN287" s="101"/>
      <c r="BO287" s="101"/>
    </row>
    <row r="288" spans="1:68" ht="14.1" customHeight="1" x14ac:dyDescent="0.2">
      <c r="A288" s="95"/>
      <c r="B288" s="95"/>
      <c r="C288" s="536"/>
      <c r="D288" s="538"/>
      <c r="E288" s="538"/>
      <c r="F288" s="538"/>
      <c r="G288" s="538"/>
      <c r="H288" s="640"/>
      <c r="I288" s="99" t="s">
        <v>82</v>
      </c>
      <c r="J288" s="98">
        <v>9530.0020000000004</v>
      </c>
      <c r="K288" s="99"/>
      <c r="L288" s="101">
        <v>4548.2600000000093</v>
      </c>
      <c r="M288" s="101">
        <v>977336.79</v>
      </c>
      <c r="N288" s="101">
        <v>0</v>
      </c>
      <c r="O288" s="101">
        <v>977336.79</v>
      </c>
      <c r="P288" s="99"/>
      <c r="Q288" s="101">
        <v>1057.3399999999999</v>
      </c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113">
        <v>2096.6004400000002</v>
      </c>
      <c r="AR288" s="113">
        <v>2191.9004599999998</v>
      </c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113">
        <v>1429.5002999999999</v>
      </c>
      <c r="BE288" s="99"/>
      <c r="BF288" s="113">
        <v>1429.5002999999999</v>
      </c>
      <c r="BG288" s="113">
        <v>1429.5002999999999</v>
      </c>
      <c r="BH288" s="99"/>
      <c r="BI288" s="99"/>
      <c r="BJ288" s="99"/>
      <c r="BK288" s="99"/>
      <c r="BL288" s="113">
        <v>953.00019999999995</v>
      </c>
      <c r="BM288" s="99"/>
      <c r="BN288" s="99"/>
      <c r="BO288" s="99"/>
    </row>
    <row r="289" spans="1:68" s="77" customFormat="1" ht="14.1" customHeight="1" x14ac:dyDescent="0.2">
      <c r="A289" s="96"/>
      <c r="B289" s="100">
        <v>119</v>
      </c>
      <c r="C289" s="536" t="s">
        <v>359</v>
      </c>
      <c r="D289" s="538" t="s">
        <v>360</v>
      </c>
      <c r="E289" s="538"/>
      <c r="F289" s="538"/>
      <c r="G289" s="538"/>
      <c r="H289" s="640" t="s">
        <v>964</v>
      </c>
      <c r="I289" s="101"/>
      <c r="J289" s="101"/>
      <c r="K289" s="102">
        <v>145341.67000000001</v>
      </c>
      <c r="L289" s="102">
        <v>145960.01</v>
      </c>
      <c r="M289" s="102">
        <v>150167.82999999999</v>
      </c>
      <c r="N289" s="102">
        <v>0</v>
      </c>
      <c r="O289" s="102">
        <v>150167.82999999999</v>
      </c>
      <c r="P289" s="102">
        <v>150167.82999999999</v>
      </c>
      <c r="Q289" s="102">
        <v>150311.57999999999</v>
      </c>
      <c r="R289" s="102">
        <v>190920.63</v>
      </c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>
        <v>39550.25</v>
      </c>
      <c r="AR289" s="102">
        <v>41616.76</v>
      </c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>
        <v>29335.73</v>
      </c>
      <c r="BE289" s="102"/>
      <c r="BF289" s="102">
        <v>29781.55</v>
      </c>
      <c r="BG289" s="102">
        <v>30038.75</v>
      </c>
      <c r="BH289" s="102"/>
      <c r="BI289" s="102"/>
      <c r="BJ289" s="102"/>
      <c r="BK289" s="102"/>
      <c r="BL289" s="101">
        <v>20597.59</v>
      </c>
      <c r="BM289" s="101"/>
      <c r="BN289" s="101"/>
      <c r="BO289" s="101"/>
    </row>
    <row r="290" spans="1:68" ht="14.1" customHeight="1" x14ac:dyDescent="0.2">
      <c r="A290" s="95"/>
      <c r="B290" s="95"/>
      <c r="C290" s="536"/>
      <c r="D290" s="538"/>
      <c r="E290" s="538"/>
      <c r="F290" s="538"/>
      <c r="G290" s="538"/>
      <c r="H290" s="640"/>
      <c r="I290" s="99" t="s">
        <v>82</v>
      </c>
      <c r="J290" s="98">
        <v>1336.8720000000001</v>
      </c>
      <c r="K290" s="99"/>
      <c r="L290" s="101">
        <v>618.33999999999651</v>
      </c>
      <c r="M290" s="101">
        <v>145341.67000000001</v>
      </c>
      <c r="N290" s="101">
        <v>0</v>
      </c>
      <c r="O290" s="101">
        <v>145341.67000000001</v>
      </c>
      <c r="P290" s="99"/>
      <c r="Q290" s="101">
        <v>143.75</v>
      </c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113">
        <v>294.11183999999997</v>
      </c>
      <c r="AR290" s="113">
        <v>307.48056000000003</v>
      </c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113">
        <v>200.5308</v>
      </c>
      <c r="BE290" s="99"/>
      <c r="BF290" s="113">
        <v>200.5308</v>
      </c>
      <c r="BG290" s="113">
        <v>200.5308</v>
      </c>
      <c r="BH290" s="99"/>
      <c r="BI290" s="99"/>
      <c r="BJ290" s="99"/>
      <c r="BK290" s="99"/>
      <c r="BL290" s="113">
        <v>133.68719999999999</v>
      </c>
      <c r="BM290" s="99"/>
      <c r="BN290" s="99"/>
      <c r="BO290" s="99"/>
    </row>
    <row r="291" spans="1:68" ht="12.75" x14ac:dyDescent="0.2">
      <c r="A291" s="87"/>
      <c r="B291" s="87"/>
      <c r="C291" s="88" t="s">
        <v>365</v>
      </c>
      <c r="D291" s="539" t="s">
        <v>366</v>
      </c>
      <c r="E291" s="539"/>
      <c r="F291" s="539"/>
      <c r="G291" s="539"/>
      <c r="H291" s="89"/>
      <c r="I291" s="89"/>
      <c r="J291" s="89"/>
      <c r="K291" s="90">
        <v>343429.6</v>
      </c>
      <c r="L291" s="90">
        <v>345068.44</v>
      </c>
      <c r="M291" s="90">
        <v>354833.38999999996</v>
      </c>
      <c r="N291" s="90">
        <v>0</v>
      </c>
      <c r="O291" s="90">
        <v>354833.38999999996</v>
      </c>
      <c r="P291" s="90">
        <v>354833.38999999996</v>
      </c>
      <c r="Q291" s="90">
        <v>354833.38999999996</v>
      </c>
      <c r="R291" s="90">
        <v>480592.69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0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138635.52999999997</v>
      </c>
      <c r="BE291" s="90">
        <v>0</v>
      </c>
      <c r="BF291" s="90">
        <v>0</v>
      </c>
      <c r="BG291" s="90">
        <v>0</v>
      </c>
      <c r="BH291" s="90">
        <v>0</v>
      </c>
      <c r="BI291" s="90">
        <v>0</v>
      </c>
      <c r="BJ291" s="90">
        <v>0</v>
      </c>
      <c r="BK291" s="90">
        <v>0</v>
      </c>
      <c r="BL291" s="90">
        <v>146010.73000000001</v>
      </c>
      <c r="BM291" s="90">
        <v>195946.43</v>
      </c>
      <c r="BN291" s="90">
        <v>0</v>
      </c>
      <c r="BO291" s="90">
        <v>0</v>
      </c>
      <c r="BP291" s="78">
        <v>0</v>
      </c>
    </row>
    <row r="292" spans="1:68" s="77" customFormat="1" ht="14.1" customHeight="1" x14ac:dyDescent="0.2">
      <c r="A292" s="91"/>
      <c r="B292" s="92">
        <v>120</v>
      </c>
      <c r="C292" s="540" t="s">
        <v>367</v>
      </c>
      <c r="D292" s="541" t="s">
        <v>368</v>
      </c>
      <c r="E292" s="541"/>
      <c r="F292" s="541"/>
      <c r="G292" s="541"/>
      <c r="H292" s="642" t="s">
        <v>966</v>
      </c>
      <c r="I292" s="93"/>
      <c r="J292" s="93"/>
      <c r="K292" s="94">
        <v>254809.26</v>
      </c>
      <c r="L292" s="94">
        <v>256093.25</v>
      </c>
      <c r="M292" s="94">
        <v>263270.37</v>
      </c>
      <c r="N292" s="94">
        <v>0</v>
      </c>
      <c r="O292" s="94">
        <v>263270.37</v>
      </c>
      <c r="P292" s="94">
        <v>263270.37</v>
      </c>
      <c r="Q292" s="94">
        <v>263270.37</v>
      </c>
      <c r="R292" s="94">
        <v>356578.08999999997</v>
      </c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>
        <v>102861.31</v>
      </c>
      <c r="BE292" s="94"/>
      <c r="BF292" s="94"/>
      <c r="BG292" s="94"/>
      <c r="BH292" s="94"/>
      <c r="BI292" s="94"/>
      <c r="BJ292" s="94"/>
      <c r="BK292" s="94"/>
      <c r="BL292" s="93">
        <v>108333.38</v>
      </c>
      <c r="BM292" s="93">
        <v>145383.4</v>
      </c>
      <c r="BN292" s="93"/>
      <c r="BO292" s="93"/>
    </row>
    <row r="293" spans="1:68" ht="14.1" customHeight="1" x14ac:dyDescent="0.2">
      <c r="A293" s="95"/>
      <c r="B293" s="95"/>
      <c r="C293" s="536"/>
      <c r="D293" s="538"/>
      <c r="E293" s="538"/>
      <c r="F293" s="538"/>
      <c r="G293" s="538"/>
      <c r="H293" s="640"/>
      <c r="I293" s="99" t="s">
        <v>82</v>
      </c>
      <c r="J293" s="98">
        <v>2338.3919999999998</v>
      </c>
      <c r="K293" s="99"/>
      <c r="L293" s="101">
        <v>1283.9899999999907</v>
      </c>
      <c r="M293" s="101">
        <v>254809.26</v>
      </c>
      <c r="N293" s="101">
        <v>0</v>
      </c>
      <c r="O293" s="101">
        <v>254809.26</v>
      </c>
      <c r="P293" s="99"/>
      <c r="Q293" s="101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113">
        <v>701.51760000000002</v>
      </c>
      <c r="BE293" s="99"/>
      <c r="BF293" s="99"/>
      <c r="BG293" s="99"/>
      <c r="BH293" s="99"/>
      <c r="BI293" s="99"/>
      <c r="BJ293" s="99"/>
      <c r="BK293" s="99"/>
      <c r="BL293" s="113">
        <v>701.51760000000002</v>
      </c>
      <c r="BM293" s="113">
        <v>935.35680000000002</v>
      </c>
      <c r="BN293" s="99"/>
      <c r="BO293" s="99"/>
    </row>
    <row r="294" spans="1:68" s="77" customFormat="1" ht="14.1" customHeight="1" x14ac:dyDescent="0.2">
      <c r="A294" s="96"/>
      <c r="B294" s="100">
        <v>121</v>
      </c>
      <c r="C294" s="536" t="s">
        <v>367</v>
      </c>
      <c r="D294" s="538" t="s">
        <v>368</v>
      </c>
      <c r="E294" s="538"/>
      <c r="F294" s="538"/>
      <c r="G294" s="538"/>
      <c r="H294" s="640" t="s">
        <v>967</v>
      </c>
      <c r="I294" s="101"/>
      <c r="J294" s="101"/>
      <c r="K294" s="102">
        <v>29597.18</v>
      </c>
      <c r="L294" s="102">
        <v>29664.23</v>
      </c>
      <c r="M294" s="102">
        <v>30579.97</v>
      </c>
      <c r="N294" s="102">
        <v>0</v>
      </c>
      <c r="O294" s="102">
        <v>30579.97</v>
      </c>
      <c r="P294" s="102">
        <v>30579.97</v>
      </c>
      <c r="Q294" s="102">
        <v>30579.97</v>
      </c>
      <c r="R294" s="102">
        <v>41418.06</v>
      </c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>
        <v>11947.78</v>
      </c>
      <c r="BE294" s="102"/>
      <c r="BF294" s="102"/>
      <c r="BG294" s="102"/>
      <c r="BH294" s="102"/>
      <c r="BI294" s="102"/>
      <c r="BJ294" s="102"/>
      <c r="BK294" s="102"/>
      <c r="BL294" s="101">
        <v>12583.38</v>
      </c>
      <c r="BM294" s="101">
        <v>16886.900000000001</v>
      </c>
      <c r="BN294" s="101"/>
      <c r="BO294" s="101"/>
    </row>
    <row r="295" spans="1:68" ht="14.1" customHeight="1" x14ac:dyDescent="0.2">
      <c r="A295" s="95"/>
      <c r="B295" s="95"/>
      <c r="C295" s="536"/>
      <c r="D295" s="538"/>
      <c r="E295" s="538"/>
      <c r="F295" s="538"/>
      <c r="G295" s="538"/>
      <c r="H295" s="640"/>
      <c r="I295" s="99" t="s">
        <v>370</v>
      </c>
      <c r="J295" s="98">
        <v>112.193</v>
      </c>
      <c r="K295" s="99"/>
      <c r="L295" s="101">
        <v>67.049999999999272</v>
      </c>
      <c r="M295" s="101">
        <v>29597.18</v>
      </c>
      <c r="N295" s="101">
        <v>0</v>
      </c>
      <c r="O295" s="101">
        <v>29597.18</v>
      </c>
      <c r="P295" s="99"/>
      <c r="Q295" s="101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113">
        <v>33.657899999999998</v>
      </c>
      <c r="BE295" s="99"/>
      <c r="BF295" s="99"/>
      <c r="BG295" s="99"/>
      <c r="BH295" s="99"/>
      <c r="BI295" s="99"/>
      <c r="BJ295" s="99"/>
      <c r="BK295" s="99"/>
      <c r="BL295" s="113">
        <v>33.657899999999998</v>
      </c>
      <c r="BM295" s="113">
        <v>44.877200000000002</v>
      </c>
      <c r="BN295" s="99"/>
      <c r="BO295" s="99"/>
    </row>
    <row r="296" spans="1:68" s="77" customFormat="1" ht="14.1" customHeight="1" x14ac:dyDescent="0.2">
      <c r="A296" s="96"/>
      <c r="B296" s="100">
        <v>122</v>
      </c>
      <c r="C296" s="536" t="s">
        <v>367</v>
      </c>
      <c r="D296" s="538" t="s">
        <v>368</v>
      </c>
      <c r="E296" s="538"/>
      <c r="F296" s="538"/>
      <c r="G296" s="538"/>
      <c r="H296" s="640" t="s">
        <v>968</v>
      </c>
      <c r="I296" s="101"/>
      <c r="J296" s="101"/>
      <c r="K296" s="102">
        <v>9118.76</v>
      </c>
      <c r="L296" s="102">
        <v>9177.68</v>
      </c>
      <c r="M296" s="102">
        <v>9421.5499999999993</v>
      </c>
      <c r="N296" s="102">
        <v>0</v>
      </c>
      <c r="O296" s="102">
        <v>9421.5499999999993</v>
      </c>
      <c r="P296" s="102">
        <v>9421.5499999999993</v>
      </c>
      <c r="Q296" s="102">
        <v>9421.5499999999993</v>
      </c>
      <c r="R296" s="102">
        <v>12760.720000000001</v>
      </c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>
        <v>3681.05</v>
      </c>
      <c r="BE296" s="102"/>
      <c r="BF296" s="102"/>
      <c r="BG296" s="102"/>
      <c r="BH296" s="102"/>
      <c r="BI296" s="102"/>
      <c r="BJ296" s="102"/>
      <c r="BK296" s="102"/>
      <c r="BL296" s="101">
        <v>3876.88</v>
      </c>
      <c r="BM296" s="101">
        <v>5202.79</v>
      </c>
      <c r="BN296" s="101"/>
      <c r="BO296" s="101"/>
    </row>
    <row r="297" spans="1:68" ht="14.1" customHeight="1" x14ac:dyDescent="0.2">
      <c r="A297" s="95"/>
      <c r="B297" s="95"/>
      <c r="C297" s="536"/>
      <c r="D297" s="538"/>
      <c r="E297" s="538"/>
      <c r="F297" s="538"/>
      <c r="G297" s="538"/>
      <c r="H297" s="640"/>
      <c r="I297" s="99" t="s">
        <v>372</v>
      </c>
      <c r="J297" s="98">
        <v>21.425799999999999</v>
      </c>
      <c r="K297" s="99"/>
      <c r="L297" s="101">
        <v>58.920000000000073</v>
      </c>
      <c r="M297" s="101">
        <v>9118.76</v>
      </c>
      <c r="N297" s="101">
        <v>0</v>
      </c>
      <c r="O297" s="101">
        <v>9118.76</v>
      </c>
      <c r="P297" s="99"/>
      <c r="Q297" s="101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113">
        <v>6.42774</v>
      </c>
      <c r="BE297" s="99"/>
      <c r="BF297" s="99"/>
      <c r="BG297" s="99"/>
      <c r="BH297" s="99"/>
      <c r="BI297" s="99"/>
      <c r="BJ297" s="99"/>
      <c r="BK297" s="99"/>
      <c r="BL297" s="113">
        <v>6.42774</v>
      </c>
      <c r="BM297" s="113">
        <v>8.5703200000000006</v>
      </c>
      <c r="BN297" s="99"/>
      <c r="BO297" s="99"/>
    </row>
    <row r="298" spans="1:68" s="77" customFormat="1" ht="14.1" customHeight="1" x14ac:dyDescent="0.2">
      <c r="A298" s="96"/>
      <c r="B298" s="100">
        <v>123</v>
      </c>
      <c r="C298" s="536" t="s">
        <v>367</v>
      </c>
      <c r="D298" s="538" t="s">
        <v>368</v>
      </c>
      <c r="E298" s="538"/>
      <c r="F298" s="538"/>
      <c r="G298" s="538"/>
      <c r="H298" s="640" t="s">
        <v>969</v>
      </c>
      <c r="I298" s="101"/>
      <c r="J298" s="101"/>
      <c r="K298" s="102">
        <v>43874.6</v>
      </c>
      <c r="L298" s="102">
        <v>44077.33</v>
      </c>
      <c r="M298" s="102">
        <v>45331.48</v>
      </c>
      <c r="N298" s="102">
        <v>0</v>
      </c>
      <c r="O298" s="102">
        <v>45331.48</v>
      </c>
      <c r="P298" s="102">
        <v>45331.48</v>
      </c>
      <c r="Q298" s="102">
        <v>45331.48</v>
      </c>
      <c r="R298" s="102">
        <v>61397.770000000004</v>
      </c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>
        <v>17711.28</v>
      </c>
      <c r="BE298" s="102"/>
      <c r="BF298" s="102"/>
      <c r="BG298" s="102"/>
      <c r="BH298" s="102"/>
      <c r="BI298" s="102"/>
      <c r="BJ298" s="102"/>
      <c r="BK298" s="102"/>
      <c r="BL298" s="101">
        <v>18653.490000000002</v>
      </c>
      <c r="BM298" s="101">
        <v>25033</v>
      </c>
      <c r="BN298" s="101"/>
      <c r="BO298" s="101"/>
    </row>
    <row r="299" spans="1:68" ht="14.1" customHeight="1" x14ac:dyDescent="0.2">
      <c r="A299" s="95"/>
      <c r="B299" s="95"/>
      <c r="C299" s="536"/>
      <c r="D299" s="538"/>
      <c r="E299" s="538"/>
      <c r="F299" s="538"/>
      <c r="G299" s="538"/>
      <c r="H299" s="640"/>
      <c r="I299" s="99" t="s">
        <v>82</v>
      </c>
      <c r="J299" s="98">
        <v>397.25400000000002</v>
      </c>
      <c r="K299" s="99"/>
      <c r="L299" s="101">
        <v>202.7300000000032</v>
      </c>
      <c r="M299" s="101">
        <v>43874.6</v>
      </c>
      <c r="N299" s="101">
        <v>0</v>
      </c>
      <c r="O299" s="101">
        <v>43874.6</v>
      </c>
      <c r="P299" s="99"/>
      <c r="Q299" s="101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113">
        <v>119.17619999999999</v>
      </c>
      <c r="BE299" s="99"/>
      <c r="BF299" s="99"/>
      <c r="BG299" s="99"/>
      <c r="BH299" s="99"/>
      <c r="BI299" s="99"/>
      <c r="BJ299" s="99"/>
      <c r="BK299" s="99"/>
      <c r="BL299" s="113">
        <v>119.17619999999999</v>
      </c>
      <c r="BM299" s="113">
        <v>158.9016</v>
      </c>
      <c r="BN299" s="99"/>
      <c r="BO299" s="99"/>
    </row>
    <row r="300" spans="1:68" s="77" customFormat="1" ht="14.1" customHeight="1" x14ac:dyDescent="0.2">
      <c r="A300" s="96"/>
      <c r="B300" s="100">
        <v>124</v>
      </c>
      <c r="C300" s="536" t="s">
        <v>367</v>
      </c>
      <c r="D300" s="538" t="s">
        <v>368</v>
      </c>
      <c r="E300" s="538"/>
      <c r="F300" s="538"/>
      <c r="G300" s="538"/>
      <c r="H300" s="640" t="s">
        <v>970</v>
      </c>
      <c r="I300" s="101"/>
      <c r="J300" s="101"/>
      <c r="K300" s="102">
        <v>6029.8</v>
      </c>
      <c r="L300" s="102">
        <v>6055.95</v>
      </c>
      <c r="M300" s="102">
        <v>6230.02</v>
      </c>
      <c r="N300" s="102">
        <v>0</v>
      </c>
      <c r="O300" s="102">
        <v>6230.02</v>
      </c>
      <c r="P300" s="102">
        <v>6230.02</v>
      </c>
      <c r="Q300" s="102">
        <v>6230.02</v>
      </c>
      <c r="R300" s="102">
        <v>8438.0499999999993</v>
      </c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>
        <v>2434.11</v>
      </c>
      <c r="BE300" s="102"/>
      <c r="BF300" s="102"/>
      <c r="BG300" s="102"/>
      <c r="BH300" s="102"/>
      <c r="BI300" s="102"/>
      <c r="BJ300" s="102"/>
      <c r="BK300" s="102"/>
      <c r="BL300" s="101">
        <v>2563.6</v>
      </c>
      <c r="BM300" s="101">
        <v>3440.34</v>
      </c>
      <c r="BN300" s="101"/>
      <c r="BO300" s="101"/>
    </row>
    <row r="301" spans="1:68" ht="14.1" customHeight="1" x14ac:dyDescent="0.2">
      <c r="A301" s="95"/>
      <c r="B301" s="95"/>
      <c r="C301" s="536"/>
      <c r="D301" s="538"/>
      <c r="E301" s="538"/>
      <c r="F301" s="538"/>
      <c r="G301" s="538"/>
      <c r="H301" s="640"/>
      <c r="I301" s="99" t="s">
        <v>74</v>
      </c>
      <c r="J301" s="98">
        <v>389.56</v>
      </c>
      <c r="K301" s="99"/>
      <c r="L301" s="101">
        <v>26.149999999999636</v>
      </c>
      <c r="M301" s="101">
        <v>6029.8</v>
      </c>
      <c r="N301" s="101">
        <v>0</v>
      </c>
      <c r="O301" s="101">
        <v>6029.8</v>
      </c>
      <c r="P301" s="99"/>
      <c r="Q301" s="101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113">
        <v>116.86799999999999</v>
      </c>
      <c r="BE301" s="99"/>
      <c r="BF301" s="99"/>
      <c r="BG301" s="99"/>
      <c r="BH301" s="99"/>
      <c r="BI301" s="99"/>
      <c r="BJ301" s="99"/>
      <c r="BK301" s="99"/>
      <c r="BL301" s="113">
        <v>116.86799999999999</v>
      </c>
      <c r="BM301" s="113">
        <v>155.82400000000001</v>
      </c>
      <c r="BN301" s="99"/>
      <c r="BO301" s="99"/>
    </row>
    <row r="302" spans="1:68" ht="27.95" customHeight="1" x14ac:dyDescent="0.2">
      <c r="A302" s="87"/>
      <c r="B302" s="87"/>
      <c r="C302" s="88" t="s">
        <v>376</v>
      </c>
      <c r="D302" s="557" t="s">
        <v>377</v>
      </c>
      <c r="E302" s="557"/>
      <c r="F302" s="557"/>
      <c r="G302" s="557"/>
      <c r="H302" s="89"/>
      <c r="I302" s="89"/>
      <c r="J302" s="89"/>
      <c r="K302" s="90">
        <v>88308.430000000008</v>
      </c>
      <c r="L302" s="90">
        <v>88378.86</v>
      </c>
      <c r="M302" s="90">
        <v>91240.76999999999</v>
      </c>
      <c r="N302" s="90">
        <v>0</v>
      </c>
      <c r="O302" s="90">
        <v>91240.76999999999</v>
      </c>
      <c r="P302" s="90">
        <v>91240.76999999999</v>
      </c>
      <c r="Q302" s="90">
        <v>91240.76999999999</v>
      </c>
      <c r="R302" s="90">
        <v>126784.06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0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0</v>
      </c>
      <c r="AV302" s="90">
        <v>0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90">
        <v>0</v>
      </c>
      <c r="BG302" s="90">
        <v>0</v>
      </c>
      <c r="BH302" s="90">
        <v>0</v>
      </c>
      <c r="BI302" s="90">
        <v>0</v>
      </c>
      <c r="BJ302" s="90">
        <v>0</v>
      </c>
      <c r="BK302" s="90">
        <v>0</v>
      </c>
      <c r="BL302" s="90">
        <v>0</v>
      </c>
      <c r="BM302" s="90">
        <v>62981.33</v>
      </c>
      <c r="BN302" s="90">
        <v>0</v>
      </c>
      <c r="BO302" s="90">
        <v>63802.73</v>
      </c>
      <c r="BP302" s="78">
        <v>0</v>
      </c>
    </row>
    <row r="303" spans="1:68" s="77" customFormat="1" ht="14.1" customHeight="1" x14ac:dyDescent="0.2">
      <c r="A303" s="91"/>
      <c r="B303" s="92">
        <v>125</v>
      </c>
      <c r="C303" s="540" t="s">
        <v>378</v>
      </c>
      <c r="D303" s="541" t="s">
        <v>379</v>
      </c>
      <c r="E303" s="541"/>
      <c r="F303" s="541"/>
      <c r="G303" s="541"/>
      <c r="H303" s="642" t="s">
        <v>972</v>
      </c>
      <c r="I303" s="93"/>
      <c r="J303" s="93"/>
      <c r="K303" s="94">
        <v>87605.24</v>
      </c>
      <c r="L303" s="94">
        <v>87666.240000000005</v>
      </c>
      <c r="M303" s="94">
        <v>90514.23</v>
      </c>
      <c r="N303" s="94">
        <v>0</v>
      </c>
      <c r="O303" s="94">
        <v>90514.23</v>
      </c>
      <c r="P303" s="94">
        <v>90514.23</v>
      </c>
      <c r="Q303" s="94">
        <v>90514.23</v>
      </c>
      <c r="R303" s="94">
        <v>125774.5</v>
      </c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3"/>
      <c r="BM303" s="93">
        <v>62479.82</v>
      </c>
      <c r="BN303" s="93"/>
      <c r="BO303" s="93">
        <v>63294.68</v>
      </c>
    </row>
    <row r="304" spans="1:68" ht="14.1" customHeight="1" x14ac:dyDescent="0.2">
      <c r="A304" s="95"/>
      <c r="B304" s="95"/>
      <c r="C304" s="536"/>
      <c r="D304" s="538"/>
      <c r="E304" s="538"/>
      <c r="F304" s="538"/>
      <c r="G304" s="538"/>
      <c r="H304" s="640"/>
      <c r="I304" s="99" t="s">
        <v>102</v>
      </c>
      <c r="J304" s="98">
        <v>26.295300000000001</v>
      </c>
      <c r="K304" s="99"/>
      <c r="L304" s="101">
        <v>61</v>
      </c>
      <c r="M304" s="101">
        <v>87605.24</v>
      </c>
      <c r="N304" s="101">
        <v>0</v>
      </c>
      <c r="O304" s="101">
        <v>87605.24</v>
      </c>
      <c r="P304" s="99"/>
      <c r="Q304" s="101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113">
        <v>13.147650000000001</v>
      </c>
      <c r="BN304" s="99"/>
      <c r="BO304" s="113">
        <v>13.147650000000001</v>
      </c>
    </row>
    <row r="305" spans="1:68" s="77" customFormat="1" ht="14.1" customHeight="1" x14ac:dyDescent="0.2">
      <c r="A305" s="96"/>
      <c r="B305" s="100">
        <v>126</v>
      </c>
      <c r="C305" s="536" t="s">
        <v>352</v>
      </c>
      <c r="D305" s="536" t="s">
        <v>353</v>
      </c>
      <c r="E305" s="536"/>
      <c r="F305" s="536"/>
      <c r="G305" s="536"/>
      <c r="H305" s="640" t="s">
        <v>973</v>
      </c>
      <c r="I305" s="101"/>
      <c r="J305" s="101"/>
      <c r="K305" s="102">
        <v>703.19</v>
      </c>
      <c r="L305" s="102">
        <v>712.62</v>
      </c>
      <c r="M305" s="102">
        <v>726.54</v>
      </c>
      <c r="N305" s="102">
        <v>0</v>
      </c>
      <c r="O305" s="102">
        <v>726.54</v>
      </c>
      <c r="P305" s="102">
        <v>726.54</v>
      </c>
      <c r="Q305" s="102">
        <v>726.54</v>
      </c>
      <c r="R305" s="102">
        <v>1009.56</v>
      </c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1"/>
      <c r="BM305" s="101">
        <v>501.51</v>
      </c>
      <c r="BN305" s="101"/>
      <c r="BO305" s="101">
        <v>508.05</v>
      </c>
    </row>
    <row r="306" spans="1:68" ht="14.1" customHeight="1" x14ac:dyDescent="0.2">
      <c r="A306" s="95"/>
      <c r="B306" s="95"/>
      <c r="C306" s="536"/>
      <c r="D306" s="536"/>
      <c r="E306" s="536"/>
      <c r="F306" s="536"/>
      <c r="G306" s="536"/>
      <c r="H306" s="640"/>
      <c r="I306" s="97" t="s">
        <v>381</v>
      </c>
      <c r="J306" s="98">
        <v>0.97389999999999999</v>
      </c>
      <c r="K306" s="99"/>
      <c r="L306" s="101">
        <v>9.42999999999995</v>
      </c>
      <c r="M306" s="101">
        <v>703.19</v>
      </c>
      <c r="N306" s="101">
        <v>0</v>
      </c>
      <c r="O306" s="101">
        <v>703.19</v>
      </c>
      <c r="P306" s="99"/>
      <c r="Q306" s="101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113">
        <v>0.48694999999999999</v>
      </c>
      <c r="BN306" s="99"/>
      <c r="BO306" s="113">
        <v>0.48694999999999999</v>
      </c>
    </row>
    <row r="307" spans="1:68" ht="27.95" customHeight="1" x14ac:dyDescent="0.2">
      <c r="A307" s="87"/>
      <c r="B307" s="87"/>
      <c r="C307" s="88" t="s">
        <v>382</v>
      </c>
      <c r="D307" s="557" t="s">
        <v>383</v>
      </c>
      <c r="E307" s="557"/>
      <c r="F307" s="557"/>
      <c r="G307" s="557"/>
      <c r="H307" s="89"/>
      <c r="I307" s="89"/>
      <c r="J307" s="89"/>
      <c r="K307" s="90">
        <v>3614290.28</v>
      </c>
      <c r="L307" s="90">
        <v>3615726.4</v>
      </c>
      <c r="M307" s="90">
        <v>3734305.14</v>
      </c>
      <c r="N307" s="90">
        <v>0</v>
      </c>
      <c r="O307" s="90">
        <v>3734305.14</v>
      </c>
      <c r="P307" s="90">
        <v>3734305.14</v>
      </c>
      <c r="Q307" s="90">
        <v>3735383.87</v>
      </c>
      <c r="R307" s="90">
        <v>4139973.74</v>
      </c>
      <c r="S307" s="90">
        <v>0</v>
      </c>
      <c r="T307" s="90">
        <v>0</v>
      </c>
      <c r="U307" s="90">
        <v>0</v>
      </c>
      <c r="V307" s="90">
        <v>115772.15</v>
      </c>
      <c r="W307" s="90">
        <v>155659.57</v>
      </c>
      <c r="X307" s="90">
        <v>705581.43</v>
      </c>
      <c r="Y307" s="90">
        <v>592276.81000000006</v>
      </c>
      <c r="Z307" s="90">
        <v>676093.43999999994</v>
      </c>
      <c r="AA307" s="90">
        <v>480573.54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128220.31</v>
      </c>
      <c r="AK307" s="90">
        <v>172071.66</v>
      </c>
      <c r="AL307" s="90">
        <v>129882.27</v>
      </c>
      <c r="AM307" s="90">
        <v>0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184782.54</v>
      </c>
      <c r="AW307" s="90">
        <v>185983.63</v>
      </c>
      <c r="AX307" s="90">
        <v>187177.65</v>
      </c>
      <c r="AY307" s="90">
        <v>188334.44</v>
      </c>
      <c r="AZ307" s="90">
        <v>142168.95000000001</v>
      </c>
      <c r="BA307" s="90">
        <v>95395.35</v>
      </c>
      <c r="BB307" s="90">
        <v>0</v>
      </c>
      <c r="BC307" s="90">
        <v>0</v>
      </c>
      <c r="BD307" s="90">
        <v>0</v>
      </c>
      <c r="BE307" s="90">
        <v>0</v>
      </c>
      <c r="BF307" s="90">
        <v>0</v>
      </c>
      <c r="BG307" s="90">
        <v>0</v>
      </c>
      <c r="BH307" s="90">
        <v>0</v>
      </c>
      <c r="BI307" s="90">
        <v>0</v>
      </c>
      <c r="BJ307" s="90">
        <v>0</v>
      </c>
      <c r="BK307" s="90">
        <v>0</v>
      </c>
      <c r="BL307" s="90">
        <v>0</v>
      </c>
      <c r="BM307" s="90">
        <v>0</v>
      </c>
      <c r="BN307" s="90">
        <v>0</v>
      </c>
      <c r="BO307" s="90">
        <v>0</v>
      </c>
      <c r="BP307" s="78">
        <v>0</v>
      </c>
    </row>
    <row r="308" spans="1:68" s="77" customFormat="1" ht="14.1" customHeight="1" x14ac:dyDescent="0.2">
      <c r="A308" s="91"/>
      <c r="B308" s="92">
        <v>127</v>
      </c>
      <c r="C308" s="540" t="s">
        <v>384</v>
      </c>
      <c r="D308" s="541" t="s">
        <v>385</v>
      </c>
      <c r="E308" s="541"/>
      <c r="F308" s="541"/>
      <c r="G308" s="541"/>
      <c r="H308" s="642" t="s">
        <v>975</v>
      </c>
      <c r="I308" s="93"/>
      <c r="J308" s="93"/>
      <c r="K308" s="94">
        <v>3614290.28</v>
      </c>
      <c r="L308" s="94">
        <v>3615726.4</v>
      </c>
      <c r="M308" s="94">
        <v>3734305.14</v>
      </c>
      <c r="N308" s="94">
        <v>0</v>
      </c>
      <c r="O308" s="94">
        <v>3734305.14</v>
      </c>
      <c r="P308" s="94">
        <v>3734305.14</v>
      </c>
      <c r="Q308" s="94">
        <v>3735383.87</v>
      </c>
      <c r="R308" s="94">
        <v>4139973.74</v>
      </c>
      <c r="S308" s="94"/>
      <c r="T308" s="94"/>
      <c r="U308" s="94"/>
      <c r="V308" s="94">
        <v>115772.15</v>
      </c>
      <c r="W308" s="94">
        <v>155659.57</v>
      </c>
      <c r="X308" s="94">
        <v>705581.43</v>
      </c>
      <c r="Y308" s="94">
        <v>592276.81000000006</v>
      </c>
      <c r="Z308" s="94">
        <v>676093.43999999994</v>
      </c>
      <c r="AA308" s="94">
        <v>480573.54</v>
      </c>
      <c r="AB308" s="94"/>
      <c r="AC308" s="94"/>
      <c r="AD308" s="94"/>
      <c r="AE308" s="94"/>
      <c r="AF308" s="94"/>
      <c r="AG308" s="94"/>
      <c r="AH308" s="94"/>
      <c r="AI308" s="94"/>
      <c r="AJ308" s="94">
        <v>128220.31</v>
      </c>
      <c r="AK308" s="94">
        <v>172071.66</v>
      </c>
      <c r="AL308" s="94">
        <v>129882.27</v>
      </c>
      <c r="AM308" s="94"/>
      <c r="AN308" s="94"/>
      <c r="AO308" s="94"/>
      <c r="AP308" s="94"/>
      <c r="AQ308" s="94"/>
      <c r="AR308" s="94"/>
      <c r="AS308" s="94"/>
      <c r="AT308" s="94"/>
      <c r="AU308" s="94"/>
      <c r="AV308" s="94">
        <v>184782.54</v>
      </c>
      <c r="AW308" s="94">
        <v>185983.63</v>
      </c>
      <c r="AX308" s="94">
        <v>187177.65</v>
      </c>
      <c r="AY308" s="94">
        <v>188334.44</v>
      </c>
      <c r="AZ308" s="94">
        <v>142168.95000000001</v>
      </c>
      <c r="BA308" s="94">
        <v>95395.35</v>
      </c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3"/>
      <c r="BM308" s="93"/>
      <c r="BN308" s="93"/>
      <c r="BO308" s="93"/>
    </row>
    <row r="309" spans="1:68" ht="14.1" customHeight="1" x14ac:dyDescent="0.2">
      <c r="A309" s="95"/>
      <c r="B309" s="95"/>
      <c r="C309" s="536"/>
      <c r="D309" s="538"/>
      <c r="E309" s="538"/>
      <c r="F309" s="538"/>
      <c r="G309" s="538"/>
      <c r="H309" s="640"/>
      <c r="I309" s="99" t="s">
        <v>156</v>
      </c>
      <c r="J309" s="98">
        <v>79359.22</v>
      </c>
      <c r="K309" s="99"/>
      <c r="L309" s="101">
        <v>1436.1200000001118</v>
      </c>
      <c r="M309" s="101">
        <v>3614290.28</v>
      </c>
      <c r="N309" s="101">
        <v>0</v>
      </c>
      <c r="O309" s="101">
        <v>3614290.28</v>
      </c>
      <c r="P309" s="99"/>
      <c r="Q309" s="101">
        <v>1078.73</v>
      </c>
      <c r="R309" s="99"/>
      <c r="S309" s="99"/>
      <c r="T309" s="99"/>
      <c r="U309" s="99"/>
      <c r="V309" s="113">
        <v>2380.7766000000001</v>
      </c>
      <c r="W309" s="113">
        <v>3174.3688000000002</v>
      </c>
      <c r="X309" s="113">
        <v>14284.659600000001</v>
      </c>
      <c r="Y309" s="113">
        <v>11903.883</v>
      </c>
      <c r="Z309" s="113">
        <v>13491.0674</v>
      </c>
      <c r="AA309" s="113">
        <v>9523.1064000000006</v>
      </c>
      <c r="AB309" s="99"/>
      <c r="AC309" s="99"/>
      <c r="AD309" s="99"/>
      <c r="AE309" s="99"/>
      <c r="AF309" s="99"/>
      <c r="AG309" s="99"/>
      <c r="AH309" s="99"/>
      <c r="AI309" s="99"/>
      <c r="AJ309" s="113">
        <v>2380.7766000000001</v>
      </c>
      <c r="AK309" s="113">
        <v>3174.3688000000002</v>
      </c>
      <c r="AL309" s="113">
        <v>2380.7766000000001</v>
      </c>
      <c r="AM309" s="99"/>
      <c r="AN309" s="99"/>
      <c r="AO309" s="99"/>
      <c r="AP309" s="99"/>
      <c r="AQ309" s="99"/>
      <c r="AR309" s="99"/>
      <c r="AS309" s="99"/>
      <c r="AT309" s="99"/>
      <c r="AU309" s="99"/>
      <c r="AV309" s="113">
        <v>3174.3688000000002</v>
      </c>
      <c r="AW309" s="113">
        <v>3174.3688000000002</v>
      </c>
      <c r="AX309" s="113">
        <v>3174.3688000000002</v>
      </c>
      <c r="AY309" s="113">
        <v>3174.3688000000002</v>
      </c>
      <c r="AZ309" s="113">
        <v>2380.7766000000001</v>
      </c>
      <c r="BA309" s="113">
        <v>1587.1844000000001</v>
      </c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99"/>
      <c r="BN309" s="99"/>
      <c r="BO309" s="99"/>
    </row>
    <row r="310" spans="1:68" ht="27.95" customHeight="1" x14ac:dyDescent="0.2">
      <c r="A310" s="87"/>
      <c r="B310" s="87"/>
      <c r="C310" s="88" t="s">
        <v>387</v>
      </c>
      <c r="D310" s="557" t="s">
        <v>388</v>
      </c>
      <c r="E310" s="557"/>
      <c r="F310" s="557"/>
      <c r="G310" s="557"/>
      <c r="H310" s="89"/>
      <c r="I310" s="89"/>
      <c r="J310" s="89"/>
      <c r="K310" s="90">
        <v>278177.26</v>
      </c>
      <c r="L310" s="90">
        <v>279411.87</v>
      </c>
      <c r="M310" s="90">
        <v>287414.31000000006</v>
      </c>
      <c r="N310" s="90">
        <v>0</v>
      </c>
      <c r="O310" s="90">
        <v>287414.31000000006</v>
      </c>
      <c r="P310" s="90">
        <v>287414.31000000006</v>
      </c>
      <c r="Q310" s="90">
        <v>287414.31000000006</v>
      </c>
      <c r="R310" s="90">
        <v>396790.47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0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0</v>
      </c>
      <c r="AT310" s="90">
        <v>0</v>
      </c>
      <c r="AU310" s="90">
        <v>0</v>
      </c>
      <c r="AV310" s="90">
        <v>0</v>
      </c>
      <c r="AW310" s="90">
        <v>0</v>
      </c>
      <c r="AX310" s="90">
        <v>0</v>
      </c>
      <c r="AY310" s="90">
        <v>0</v>
      </c>
      <c r="AZ310" s="90">
        <v>0</v>
      </c>
      <c r="BA310" s="90">
        <v>0</v>
      </c>
      <c r="BB310" s="90">
        <v>0</v>
      </c>
      <c r="BC310" s="90">
        <v>0</v>
      </c>
      <c r="BD310" s="90">
        <v>0</v>
      </c>
      <c r="BE310" s="90">
        <v>0</v>
      </c>
      <c r="BF310" s="90">
        <v>0</v>
      </c>
      <c r="BG310" s="90">
        <v>0</v>
      </c>
      <c r="BH310" s="90">
        <v>0</v>
      </c>
      <c r="BI310" s="90">
        <v>0</v>
      </c>
      <c r="BJ310" s="90">
        <v>0</v>
      </c>
      <c r="BK310" s="90">
        <v>0</v>
      </c>
      <c r="BL310" s="90">
        <v>0</v>
      </c>
      <c r="BM310" s="90">
        <v>396790.47</v>
      </c>
      <c r="BN310" s="90">
        <v>0</v>
      </c>
      <c r="BO310" s="90">
        <v>0</v>
      </c>
      <c r="BP310" s="78">
        <v>0</v>
      </c>
    </row>
    <row r="311" spans="1:68" s="77" customFormat="1" ht="14.1" customHeight="1" x14ac:dyDescent="0.2">
      <c r="A311" s="91"/>
      <c r="B311" s="92">
        <v>128</v>
      </c>
      <c r="C311" s="540" t="s">
        <v>352</v>
      </c>
      <c r="D311" s="540" t="s">
        <v>353</v>
      </c>
      <c r="E311" s="540"/>
      <c r="F311" s="540"/>
      <c r="G311" s="540"/>
      <c r="H311" s="642" t="s">
        <v>977</v>
      </c>
      <c r="I311" s="93"/>
      <c r="J311" s="93"/>
      <c r="K311" s="94">
        <v>255659.26</v>
      </c>
      <c r="L311" s="94">
        <v>256751.01</v>
      </c>
      <c r="M311" s="94">
        <v>264148.59000000003</v>
      </c>
      <c r="N311" s="94">
        <v>0</v>
      </c>
      <c r="O311" s="94">
        <v>264148.59000000003</v>
      </c>
      <c r="P311" s="94">
        <v>264148.59000000003</v>
      </c>
      <c r="Q311" s="94">
        <v>264148.59000000003</v>
      </c>
      <c r="R311" s="94">
        <v>364670.93</v>
      </c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3"/>
      <c r="BM311" s="93">
        <v>364670.93</v>
      </c>
      <c r="BN311" s="93"/>
      <c r="BO311" s="93"/>
    </row>
    <row r="312" spans="1:68" ht="14.1" customHeight="1" x14ac:dyDescent="0.2">
      <c r="A312" s="95"/>
      <c r="B312" s="95"/>
      <c r="C312" s="536"/>
      <c r="D312" s="536"/>
      <c r="E312" s="536"/>
      <c r="F312" s="536"/>
      <c r="G312" s="536"/>
      <c r="H312" s="640"/>
      <c r="I312" s="99" t="s">
        <v>156</v>
      </c>
      <c r="J312" s="98">
        <v>302.49400000000003</v>
      </c>
      <c r="K312" s="99"/>
      <c r="L312" s="101">
        <v>1091.75</v>
      </c>
      <c r="M312" s="101">
        <v>255659.26</v>
      </c>
      <c r="N312" s="101">
        <v>0</v>
      </c>
      <c r="O312" s="101">
        <v>255659.26</v>
      </c>
      <c r="P312" s="99"/>
      <c r="Q312" s="101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113">
        <v>302.49400000000003</v>
      </c>
      <c r="BN312" s="99"/>
      <c r="BO312" s="99"/>
    </row>
    <row r="313" spans="1:68" s="77" customFormat="1" ht="14.1" customHeight="1" x14ac:dyDescent="0.2">
      <c r="A313" s="96"/>
      <c r="B313" s="100">
        <v>129</v>
      </c>
      <c r="C313" s="536" t="s">
        <v>352</v>
      </c>
      <c r="D313" s="536" t="s">
        <v>353</v>
      </c>
      <c r="E313" s="536"/>
      <c r="F313" s="536"/>
      <c r="G313" s="536"/>
      <c r="H313" s="640" t="s">
        <v>978</v>
      </c>
      <c r="I313" s="101"/>
      <c r="J313" s="101"/>
      <c r="K313" s="102">
        <v>22518</v>
      </c>
      <c r="L313" s="102">
        <v>22660.86</v>
      </c>
      <c r="M313" s="102">
        <v>23265.72</v>
      </c>
      <c r="N313" s="102">
        <v>0</v>
      </c>
      <c r="O313" s="102">
        <v>23265.72</v>
      </c>
      <c r="P313" s="102">
        <v>23265.72</v>
      </c>
      <c r="Q313" s="102">
        <v>23265.72</v>
      </c>
      <c r="R313" s="102">
        <v>32119.54</v>
      </c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1"/>
      <c r="BM313" s="101">
        <v>32119.54</v>
      </c>
      <c r="BN313" s="101"/>
      <c r="BO313" s="101"/>
    </row>
    <row r="314" spans="1:68" ht="14.1" customHeight="1" x14ac:dyDescent="0.2">
      <c r="A314" s="95"/>
      <c r="B314" s="95"/>
      <c r="C314" s="536"/>
      <c r="D314" s="536"/>
      <c r="E314" s="536"/>
      <c r="F314" s="536"/>
      <c r="G314" s="536"/>
      <c r="H314" s="640"/>
      <c r="I314" s="99" t="s">
        <v>156</v>
      </c>
      <c r="J314" s="98">
        <v>906.8</v>
      </c>
      <c r="K314" s="99"/>
      <c r="L314" s="101">
        <v>142.86000000000058</v>
      </c>
      <c r="M314" s="101">
        <v>22518</v>
      </c>
      <c r="N314" s="101">
        <v>0</v>
      </c>
      <c r="O314" s="101">
        <v>22518</v>
      </c>
      <c r="P314" s="99"/>
      <c r="Q314" s="101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113">
        <v>906.8</v>
      </c>
      <c r="BN314" s="99"/>
      <c r="BO314" s="99"/>
    </row>
    <row r="315" spans="1:68" ht="27.95" customHeight="1" x14ac:dyDescent="0.2">
      <c r="A315" s="87"/>
      <c r="B315" s="87"/>
      <c r="C315" s="88" t="s">
        <v>391</v>
      </c>
      <c r="D315" s="557" t="s">
        <v>392</v>
      </c>
      <c r="E315" s="557"/>
      <c r="F315" s="557"/>
      <c r="G315" s="557"/>
      <c r="H315" s="89"/>
      <c r="I315" s="89"/>
      <c r="J315" s="89"/>
      <c r="K315" s="90">
        <v>349742.60000000003</v>
      </c>
      <c r="L315" s="90">
        <v>350516.7</v>
      </c>
      <c r="M315" s="90">
        <v>361356.02999999997</v>
      </c>
      <c r="N315" s="90">
        <v>0</v>
      </c>
      <c r="O315" s="90">
        <v>361356.02999999997</v>
      </c>
      <c r="P315" s="90">
        <v>361356.02999999997</v>
      </c>
      <c r="Q315" s="90">
        <v>361535.99000000005</v>
      </c>
      <c r="R315" s="90">
        <v>458557.59999999992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0</v>
      </c>
      <c r="AN315" s="90">
        <v>0</v>
      </c>
      <c r="AO315" s="90">
        <v>0</v>
      </c>
      <c r="AP315" s="90">
        <v>64470.720000000001</v>
      </c>
      <c r="AQ315" s="90">
        <v>64889.77</v>
      </c>
      <c r="AR315" s="90">
        <v>65311.56</v>
      </c>
      <c r="AS315" s="90">
        <v>0</v>
      </c>
      <c r="AT315" s="90">
        <v>0</v>
      </c>
      <c r="AU315" s="90">
        <v>0</v>
      </c>
      <c r="AV315" s="90">
        <v>0</v>
      </c>
      <c r="AW315" s="90">
        <v>0</v>
      </c>
      <c r="AX315" s="90">
        <v>0</v>
      </c>
      <c r="AY315" s="90">
        <v>0</v>
      </c>
      <c r="AZ315" s="90">
        <v>0</v>
      </c>
      <c r="BA315" s="90">
        <v>0</v>
      </c>
      <c r="BB315" s="90">
        <v>0</v>
      </c>
      <c r="BC315" s="90">
        <v>0</v>
      </c>
      <c r="BD315" s="90">
        <v>70591.98</v>
      </c>
      <c r="BE315" s="90">
        <v>0</v>
      </c>
      <c r="BF315" s="90">
        <v>71591.8</v>
      </c>
      <c r="BG315" s="90">
        <v>72136.810000000027</v>
      </c>
      <c r="BH315" s="90">
        <v>0</v>
      </c>
      <c r="BI315" s="90">
        <v>0</v>
      </c>
      <c r="BJ315" s="90">
        <v>0</v>
      </c>
      <c r="BK315" s="90">
        <v>0</v>
      </c>
      <c r="BL315" s="90">
        <v>49564.960000000006</v>
      </c>
      <c r="BM315" s="90">
        <v>0</v>
      </c>
      <c r="BN315" s="90">
        <v>0</v>
      </c>
      <c r="BO315" s="90">
        <v>0</v>
      </c>
      <c r="BP315" s="78">
        <v>0</v>
      </c>
    </row>
    <row r="316" spans="1:68" s="77" customFormat="1" ht="14.1" customHeight="1" x14ac:dyDescent="0.2">
      <c r="A316" s="91"/>
      <c r="B316" s="92">
        <v>130</v>
      </c>
      <c r="C316" s="540" t="s">
        <v>384</v>
      </c>
      <c r="D316" s="541" t="s">
        <v>393</v>
      </c>
      <c r="E316" s="541"/>
      <c r="F316" s="541"/>
      <c r="G316" s="541"/>
      <c r="H316" s="642" t="s">
        <v>910</v>
      </c>
      <c r="I316" s="93"/>
      <c r="J316" s="93"/>
      <c r="K316" s="94">
        <v>19141.46</v>
      </c>
      <c r="L316" s="94">
        <v>19270.88</v>
      </c>
      <c r="M316" s="94">
        <v>19777.060000000001</v>
      </c>
      <c r="N316" s="94">
        <v>0</v>
      </c>
      <c r="O316" s="94">
        <v>19777.060000000001</v>
      </c>
      <c r="P316" s="94">
        <v>19777.060000000001</v>
      </c>
      <c r="Q316" s="94">
        <v>19807.150000000001</v>
      </c>
      <c r="R316" s="94">
        <v>25123.739999999998</v>
      </c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>
        <v>3528.49</v>
      </c>
      <c r="AQ316" s="94">
        <v>3551.43</v>
      </c>
      <c r="AR316" s="94">
        <v>3574.51</v>
      </c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>
        <v>3863.51</v>
      </c>
      <c r="BE316" s="94"/>
      <c r="BF316" s="94">
        <v>3927.13</v>
      </c>
      <c r="BG316" s="94">
        <v>3965.98</v>
      </c>
      <c r="BH316" s="94"/>
      <c r="BI316" s="94"/>
      <c r="BJ316" s="94"/>
      <c r="BK316" s="94"/>
      <c r="BL316" s="93">
        <v>2712.69</v>
      </c>
      <c r="BM316" s="93"/>
      <c r="BN316" s="93"/>
      <c r="BO316" s="93"/>
    </row>
    <row r="317" spans="1:68" ht="14.1" customHeight="1" x14ac:dyDescent="0.2">
      <c r="A317" s="95"/>
      <c r="B317" s="95"/>
      <c r="C317" s="536"/>
      <c r="D317" s="538"/>
      <c r="E317" s="538"/>
      <c r="F317" s="538"/>
      <c r="G317" s="538"/>
      <c r="H317" s="640"/>
      <c r="I317" s="99" t="s">
        <v>156</v>
      </c>
      <c r="J317" s="98">
        <v>495.62</v>
      </c>
      <c r="K317" s="99"/>
      <c r="L317" s="101">
        <v>129.42000000000189</v>
      </c>
      <c r="M317" s="101">
        <v>19141.46</v>
      </c>
      <c r="N317" s="101">
        <v>0</v>
      </c>
      <c r="O317" s="101">
        <v>19141.46</v>
      </c>
      <c r="P317" s="99"/>
      <c r="Q317" s="101">
        <v>30.09</v>
      </c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113">
        <v>74.343000000000004</v>
      </c>
      <c r="AQ317" s="113">
        <v>74.343000000000004</v>
      </c>
      <c r="AR317" s="113">
        <v>74.343000000000004</v>
      </c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113">
        <v>74.343000000000004</v>
      </c>
      <c r="BE317" s="99"/>
      <c r="BF317" s="113">
        <v>74.343000000000004</v>
      </c>
      <c r="BG317" s="113">
        <v>74.343000000000004</v>
      </c>
      <c r="BH317" s="99"/>
      <c r="BI317" s="99"/>
      <c r="BJ317" s="99"/>
      <c r="BK317" s="99"/>
      <c r="BL317" s="113">
        <v>49.561999999999998</v>
      </c>
      <c r="BM317" s="99"/>
      <c r="BN317" s="99"/>
      <c r="BO317" s="99"/>
    </row>
    <row r="318" spans="1:68" s="77" customFormat="1" ht="14.1" customHeight="1" x14ac:dyDescent="0.2">
      <c r="A318" s="96"/>
      <c r="B318" s="100">
        <v>131</v>
      </c>
      <c r="C318" s="536" t="s">
        <v>395</v>
      </c>
      <c r="D318" s="538" t="s">
        <v>396</v>
      </c>
      <c r="E318" s="538"/>
      <c r="F318" s="538"/>
      <c r="G318" s="538"/>
      <c r="H318" s="640" t="s">
        <v>980</v>
      </c>
      <c r="I318" s="101"/>
      <c r="J318" s="101"/>
      <c r="K318" s="102">
        <v>61134.69</v>
      </c>
      <c r="L318" s="102">
        <v>61340.15</v>
      </c>
      <c r="M318" s="102">
        <v>63164.71</v>
      </c>
      <c r="N318" s="102">
        <v>0</v>
      </c>
      <c r="O318" s="102">
        <v>63164.71</v>
      </c>
      <c r="P318" s="102">
        <v>63164.71</v>
      </c>
      <c r="Q318" s="102">
        <v>63212.47</v>
      </c>
      <c r="R318" s="102">
        <v>80177.06</v>
      </c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>
        <v>11269.43</v>
      </c>
      <c r="AQ318" s="102">
        <v>11342.68</v>
      </c>
      <c r="AR318" s="102">
        <v>11416.41</v>
      </c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>
        <v>12339.42</v>
      </c>
      <c r="BE318" s="102"/>
      <c r="BF318" s="102">
        <v>12521.36</v>
      </c>
      <c r="BG318" s="102">
        <v>12623.89</v>
      </c>
      <c r="BH318" s="102"/>
      <c r="BI318" s="102"/>
      <c r="BJ318" s="102"/>
      <c r="BK318" s="102"/>
      <c r="BL318" s="101">
        <v>8663.8700000000008</v>
      </c>
      <c r="BM318" s="101"/>
      <c r="BN318" s="101"/>
      <c r="BO318" s="101"/>
    </row>
    <row r="319" spans="1:68" ht="14.1" customHeight="1" x14ac:dyDescent="0.2">
      <c r="A319" s="95"/>
      <c r="B319" s="95"/>
      <c r="C319" s="536"/>
      <c r="D319" s="538"/>
      <c r="E319" s="538"/>
      <c r="F319" s="538"/>
      <c r="G319" s="538"/>
      <c r="H319" s="640"/>
      <c r="I319" s="99" t="s">
        <v>194</v>
      </c>
      <c r="J319" s="98">
        <v>3133.42</v>
      </c>
      <c r="K319" s="99"/>
      <c r="L319" s="101">
        <v>205.45999999999913</v>
      </c>
      <c r="M319" s="101">
        <v>61134.69</v>
      </c>
      <c r="N319" s="101">
        <v>0</v>
      </c>
      <c r="O319" s="101">
        <v>61134.69</v>
      </c>
      <c r="P319" s="99"/>
      <c r="Q319" s="101">
        <v>47.76</v>
      </c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113">
        <v>470.01299999999998</v>
      </c>
      <c r="AQ319" s="113">
        <v>470.01299999999998</v>
      </c>
      <c r="AR319" s="113">
        <v>470.01299999999998</v>
      </c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113">
        <v>470.01299999999998</v>
      </c>
      <c r="BE319" s="99"/>
      <c r="BF319" s="113">
        <v>470.01299999999998</v>
      </c>
      <c r="BG319" s="113">
        <v>470.01299999999998</v>
      </c>
      <c r="BH319" s="99"/>
      <c r="BI319" s="99"/>
      <c r="BJ319" s="99"/>
      <c r="BK319" s="99"/>
      <c r="BL319" s="113">
        <v>313.34199999999998</v>
      </c>
      <c r="BM319" s="99"/>
      <c r="BN319" s="99"/>
      <c r="BO319" s="99"/>
    </row>
    <row r="320" spans="1:68" s="77" customFormat="1" ht="14.1" customHeight="1" x14ac:dyDescent="0.2">
      <c r="A320" s="96"/>
      <c r="B320" s="100">
        <v>132</v>
      </c>
      <c r="C320" s="536" t="s">
        <v>395</v>
      </c>
      <c r="D320" s="538" t="s">
        <v>398</v>
      </c>
      <c r="E320" s="538"/>
      <c r="F320" s="538"/>
      <c r="G320" s="538"/>
      <c r="H320" s="640" t="s">
        <v>981</v>
      </c>
      <c r="I320" s="101"/>
      <c r="J320" s="101"/>
      <c r="K320" s="102">
        <v>230099.81</v>
      </c>
      <c r="L320" s="102">
        <v>230361.77</v>
      </c>
      <c r="M320" s="102">
        <v>237740.42</v>
      </c>
      <c r="N320" s="102">
        <v>0</v>
      </c>
      <c r="O320" s="102">
        <v>237740.42</v>
      </c>
      <c r="P320" s="102">
        <v>237740.42</v>
      </c>
      <c r="Q320" s="102">
        <v>237801.32</v>
      </c>
      <c r="R320" s="102">
        <v>301614.28999999998</v>
      </c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>
        <v>42416.05</v>
      </c>
      <c r="AQ320" s="102">
        <v>42691.75</v>
      </c>
      <c r="AR320" s="102">
        <v>42969.25</v>
      </c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>
        <v>46443.3</v>
      </c>
      <c r="BE320" s="102"/>
      <c r="BF320" s="102">
        <v>47075.81</v>
      </c>
      <c r="BG320" s="102">
        <v>47408.76</v>
      </c>
      <c r="BH320" s="102"/>
      <c r="BI320" s="102"/>
      <c r="BJ320" s="102"/>
      <c r="BK320" s="102"/>
      <c r="BL320" s="101">
        <v>32609.37</v>
      </c>
      <c r="BM320" s="101"/>
      <c r="BN320" s="101"/>
      <c r="BO320" s="101"/>
    </row>
    <row r="321" spans="1:68" ht="14.1" customHeight="1" x14ac:dyDescent="0.2">
      <c r="A321" s="95"/>
      <c r="B321" s="95"/>
      <c r="C321" s="536"/>
      <c r="D321" s="538"/>
      <c r="E321" s="538"/>
      <c r="F321" s="538"/>
      <c r="G321" s="538"/>
      <c r="H321" s="640"/>
      <c r="I321" s="97" t="s">
        <v>399</v>
      </c>
      <c r="J321" s="98">
        <v>100.3117</v>
      </c>
      <c r="K321" s="99"/>
      <c r="L321" s="101">
        <v>261.95999999999185</v>
      </c>
      <c r="M321" s="101">
        <v>230099.81</v>
      </c>
      <c r="N321" s="101">
        <v>0</v>
      </c>
      <c r="O321" s="101">
        <v>230099.81</v>
      </c>
      <c r="P321" s="99"/>
      <c r="Q321" s="101">
        <v>60.9</v>
      </c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113">
        <v>15.046754999999999</v>
      </c>
      <c r="AQ321" s="113">
        <v>15.046754999999999</v>
      </c>
      <c r="AR321" s="113">
        <v>15.046754999999999</v>
      </c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113">
        <v>15.046754999999999</v>
      </c>
      <c r="BE321" s="99"/>
      <c r="BF321" s="113">
        <v>15.046754999999999</v>
      </c>
      <c r="BG321" s="113">
        <v>15.046754999999999</v>
      </c>
      <c r="BH321" s="99"/>
      <c r="BI321" s="99"/>
      <c r="BJ321" s="99"/>
      <c r="BK321" s="99"/>
      <c r="BL321" s="113">
        <v>10.031169999999999</v>
      </c>
      <c r="BM321" s="99"/>
      <c r="BN321" s="99"/>
      <c r="BO321" s="99"/>
    </row>
    <row r="322" spans="1:68" s="77" customFormat="1" ht="14.1" customHeight="1" x14ac:dyDescent="0.2">
      <c r="A322" s="96"/>
      <c r="B322" s="100">
        <v>133</v>
      </c>
      <c r="C322" s="536" t="s">
        <v>395</v>
      </c>
      <c r="D322" s="538" t="s">
        <v>401</v>
      </c>
      <c r="E322" s="538"/>
      <c r="F322" s="538"/>
      <c r="G322" s="538"/>
      <c r="H322" s="640" t="s">
        <v>982</v>
      </c>
      <c r="I322" s="101"/>
      <c r="J322" s="101"/>
      <c r="K322" s="102">
        <v>33881.33</v>
      </c>
      <c r="L322" s="102">
        <v>34038.980000000003</v>
      </c>
      <c r="M322" s="102">
        <v>35006.379999999997</v>
      </c>
      <c r="N322" s="102">
        <v>0</v>
      </c>
      <c r="O322" s="102">
        <v>35006.379999999997</v>
      </c>
      <c r="P322" s="102">
        <v>35006.379999999997</v>
      </c>
      <c r="Q322" s="102">
        <v>35043.03</v>
      </c>
      <c r="R322" s="102">
        <v>44448.25</v>
      </c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>
        <v>6245.61</v>
      </c>
      <c r="AQ322" s="102">
        <v>6286.2</v>
      </c>
      <c r="AR322" s="102">
        <v>6327.06</v>
      </c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>
        <v>6838.61</v>
      </c>
      <c r="BE322" s="102"/>
      <c r="BF322" s="102">
        <v>6943.92</v>
      </c>
      <c r="BG322" s="102">
        <v>7005.27</v>
      </c>
      <c r="BH322" s="102"/>
      <c r="BI322" s="102"/>
      <c r="BJ322" s="102"/>
      <c r="BK322" s="102"/>
      <c r="BL322" s="101">
        <v>4801.58</v>
      </c>
      <c r="BM322" s="101"/>
      <c r="BN322" s="101"/>
      <c r="BO322" s="101"/>
    </row>
    <row r="323" spans="1:68" ht="14.1" customHeight="1" x14ac:dyDescent="0.2">
      <c r="A323" s="95"/>
      <c r="B323" s="95"/>
      <c r="C323" s="536"/>
      <c r="D323" s="538"/>
      <c r="E323" s="538"/>
      <c r="F323" s="538"/>
      <c r="G323" s="538"/>
      <c r="H323" s="640"/>
      <c r="I323" s="99" t="s">
        <v>78</v>
      </c>
      <c r="J323" s="98">
        <v>1947.8</v>
      </c>
      <c r="K323" s="99"/>
      <c r="L323" s="101">
        <v>157.65000000000146</v>
      </c>
      <c r="M323" s="101">
        <v>33881.33</v>
      </c>
      <c r="N323" s="101">
        <v>0</v>
      </c>
      <c r="O323" s="101">
        <v>33881.33</v>
      </c>
      <c r="P323" s="99"/>
      <c r="Q323" s="101">
        <v>36.65</v>
      </c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113">
        <v>292.17</v>
      </c>
      <c r="AQ323" s="113">
        <v>292.17</v>
      </c>
      <c r="AR323" s="113">
        <v>292.17</v>
      </c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113">
        <v>292.17</v>
      </c>
      <c r="BE323" s="99"/>
      <c r="BF323" s="113">
        <v>292.17</v>
      </c>
      <c r="BG323" s="113">
        <v>292.17</v>
      </c>
      <c r="BH323" s="99"/>
      <c r="BI323" s="99"/>
      <c r="BJ323" s="99"/>
      <c r="BK323" s="99"/>
      <c r="BL323" s="113">
        <v>194.78</v>
      </c>
      <c r="BM323" s="99"/>
      <c r="BN323" s="99"/>
      <c r="BO323" s="99"/>
    </row>
    <row r="324" spans="1:68" s="77" customFormat="1" ht="14.1" customHeight="1" x14ac:dyDescent="0.2">
      <c r="A324" s="96"/>
      <c r="B324" s="100">
        <v>134</v>
      </c>
      <c r="C324" s="536" t="s">
        <v>395</v>
      </c>
      <c r="D324" s="538" t="s">
        <v>403</v>
      </c>
      <c r="E324" s="538"/>
      <c r="F324" s="538"/>
      <c r="G324" s="538"/>
      <c r="H324" s="640" t="s">
        <v>983</v>
      </c>
      <c r="I324" s="101"/>
      <c r="J324" s="101"/>
      <c r="K324" s="102">
        <v>320.64</v>
      </c>
      <c r="L324" s="102">
        <v>322.95999999999998</v>
      </c>
      <c r="M324" s="102">
        <v>331.29</v>
      </c>
      <c r="N324" s="102">
        <v>0</v>
      </c>
      <c r="O324" s="102">
        <v>331.29</v>
      </c>
      <c r="P324" s="102">
        <v>331.29</v>
      </c>
      <c r="Q324" s="102">
        <v>331.83000000000004</v>
      </c>
      <c r="R324" s="102">
        <v>420.9</v>
      </c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>
        <v>59.1</v>
      </c>
      <c r="AQ324" s="102">
        <v>59.49</v>
      </c>
      <c r="AR324" s="102">
        <v>59.87</v>
      </c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>
        <v>64.709999999999994</v>
      </c>
      <c r="BE324" s="102"/>
      <c r="BF324" s="102">
        <v>65.8</v>
      </c>
      <c r="BG324" s="102">
        <v>66.459999999999994</v>
      </c>
      <c r="BH324" s="102"/>
      <c r="BI324" s="102"/>
      <c r="BJ324" s="102"/>
      <c r="BK324" s="102"/>
      <c r="BL324" s="101">
        <v>45.47</v>
      </c>
      <c r="BM324" s="101"/>
      <c r="BN324" s="101"/>
      <c r="BO324" s="101"/>
    </row>
    <row r="325" spans="1:68" ht="14.1" customHeight="1" x14ac:dyDescent="0.2">
      <c r="A325" s="95"/>
      <c r="B325" s="95"/>
      <c r="C325" s="536"/>
      <c r="D325" s="538"/>
      <c r="E325" s="538"/>
      <c r="F325" s="538"/>
      <c r="G325" s="538"/>
      <c r="H325" s="640"/>
      <c r="I325" s="97" t="s">
        <v>399</v>
      </c>
      <c r="J325" s="98">
        <v>4.8695000000000004</v>
      </c>
      <c r="K325" s="99"/>
      <c r="L325" s="101">
        <v>2.3199999999999932</v>
      </c>
      <c r="M325" s="101">
        <v>320.64</v>
      </c>
      <c r="N325" s="101">
        <v>0</v>
      </c>
      <c r="O325" s="101">
        <v>320.64</v>
      </c>
      <c r="P325" s="99"/>
      <c r="Q325" s="101">
        <v>0.54</v>
      </c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113">
        <v>0.73042499999999999</v>
      </c>
      <c r="AQ325" s="113">
        <v>0.73042499999999999</v>
      </c>
      <c r="AR325" s="113">
        <v>0.73042499999999999</v>
      </c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113">
        <v>0.73042499999999999</v>
      </c>
      <c r="BE325" s="99"/>
      <c r="BF325" s="113">
        <v>0.73042499999999999</v>
      </c>
      <c r="BG325" s="113">
        <v>0.73042499999999999</v>
      </c>
      <c r="BH325" s="99"/>
      <c r="BI325" s="99"/>
      <c r="BJ325" s="99"/>
      <c r="BK325" s="99"/>
      <c r="BL325" s="113">
        <v>0.48694999999999999</v>
      </c>
      <c r="BM325" s="99"/>
      <c r="BN325" s="99"/>
      <c r="BO325" s="99"/>
    </row>
    <row r="326" spans="1:68" s="77" customFormat="1" ht="14.1" customHeight="1" x14ac:dyDescent="0.2">
      <c r="A326" s="96"/>
      <c r="B326" s="100">
        <v>135</v>
      </c>
      <c r="C326" s="536" t="s">
        <v>352</v>
      </c>
      <c r="D326" s="536" t="s">
        <v>405</v>
      </c>
      <c r="E326" s="536"/>
      <c r="F326" s="536"/>
      <c r="G326" s="536"/>
      <c r="H326" s="640" t="s">
        <v>984</v>
      </c>
      <c r="I326" s="101"/>
      <c r="J326" s="101"/>
      <c r="K326" s="102">
        <v>486.39</v>
      </c>
      <c r="L326" s="102">
        <v>488.28</v>
      </c>
      <c r="M326" s="102">
        <v>502.54</v>
      </c>
      <c r="N326" s="102">
        <v>0</v>
      </c>
      <c r="O326" s="102">
        <v>502.54</v>
      </c>
      <c r="P326" s="102">
        <v>502.54</v>
      </c>
      <c r="Q326" s="102">
        <v>502.98</v>
      </c>
      <c r="R326" s="102">
        <v>637.97</v>
      </c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>
        <v>89.66</v>
      </c>
      <c r="AQ326" s="102">
        <v>90.24</v>
      </c>
      <c r="AR326" s="102">
        <v>90.83</v>
      </c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>
        <v>98.17</v>
      </c>
      <c r="BE326" s="102"/>
      <c r="BF326" s="102">
        <v>99.64</v>
      </c>
      <c r="BG326" s="102">
        <v>100.49</v>
      </c>
      <c r="BH326" s="102"/>
      <c r="BI326" s="102"/>
      <c r="BJ326" s="102"/>
      <c r="BK326" s="102"/>
      <c r="BL326" s="101">
        <v>68.94</v>
      </c>
      <c r="BM326" s="101"/>
      <c r="BN326" s="101"/>
      <c r="BO326" s="101"/>
    </row>
    <row r="327" spans="1:68" ht="14.1" customHeight="1" x14ac:dyDescent="0.2">
      <c r="A327" s="95"/>
      <c r="B327" s="95"/>
      <c r="C327" s="536"/>
      <c r="D327" s="536"/>
      <c r="E327" s="536"/>
      <c r="F327" s="536"/>
      <c r="G327" s="536"/>
      <c r="H327" s="640"/>
      <c r="I327" s="99" t="s">
        <v>156</v>
      </c>
      <c r="J327" s="98">
        <v>97.39</v>
      </c>
      <c r="K327" s="99"/>
      <c r="L327" s="101">
        <v>1.8899999999999864</v>
      </c>
      <c r="M327" s="101">
        <v>486.39</v>
      </c>
      <c r="N327" s="101">
        <v>0</v>
      </c>
      <c r="O327" s="101">
        <v>486.39</v>
      </c>
      <c r="P327" s="99"/>
      <c r="Q327" s="101">
        <v>0.44</v>
      </c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113">
        <v>14.608499999999999</v>
      </c>
      <c r="AQ327" s="113">
        <v>14.608499999999999</v>
      </c>
      <c r="AR327" s="113">
        <v>14.608499999999999</v>
      </c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113">
        <v>14.608499999999999</v>
      </c>
      <c r="BE327" s="99"/>
      <c r="BF327" s="113">
        <v>14.608499999999999</v>
      </c>
      <c r="BG327" s="113">
        <v>14.608499999999999</v>
      </c>
      <c r="BH327" s="99"/>
      <c r="BI327" s="99"/>
      <c r="BJ327" s="99"/>
      <c r="BK327" s="99"/>
      <c r="BL327" s="113">
        <v>9.7390000000000008</v>
      </c>
      <c r="BM327" s="99"/>
      <c r="BN327" s="99"/>
      <c r="BO327" s="99"/>
    </row>
    <row r="328" spans="1:68" s="77" customFormat="1" ht="14.1" customHeight="1" x14ac:dyDescent="0.2">
      <c r="A328" s="96"/>
      <c r="B328" s="100">
        <v>136</v>
      </c>
      <c r="C328" s="536" t="s">
        <v>395</v>
      </c>
      <c r="D328" s="538" t="s">
        <v>407</v>
      </c>
      <c r="E328" s="538"/>
      <c r="F328" s="538"/>
      <c r="G328" s="538"/>
      <c r="H328" s="640" t="s">
        <v>985</v>
      </c>
      <c r="I328" s="101"/>
      <c r="J328" s="101"/>
      <c r="K328" s="102">
        <v>4678.28</v>
      </c>
      <c r="L328" s="102">
        <v>4693.68</v>
      </c>
      <c r="M328" s="102">
        <v>4833.63</v>
      </c>
      <c r="N328" s="102">
        <v>0</v>
      </c>
      <c r="O328" s="102">
        <v>4833.63</v>
      </c>
      <c r="P328" s="102">
        <v>4833.63</v>
      </c>
      <c r="Q328" s="102">
        <v>4837.21</v>
      </c>
      <c r="R328" s="102">
        <v>6135.39</v>
      </c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>
        <v>862.38</v>
      </c>
      <c r="AQ328" s="102">
        <v>867.98</v>
      </c>
      <c r="AR328" s="102">
        <v>873.63</v>
      </c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>
        <v>944.26</v>
      </c>
      <c r="BE328" s="102"/>
      <c r="BF328" s="102">
        <v>958.14</v>
      </c>
      <c r="BG328" s="102">
        <v>965.96</v>
      </c>
      <c r="BH328" s="102"/>
      <c r="BI328" s="102"/>
      <c r="BJ328" s="102"/>
      <c r="BK328" s="102"/>
      <c r="BL328" s="101">
        <v>663.04</v>
      </c>
      <c r="BM328" s="101"/>
      <c r="BN328" s="101"/>
      <c r="BO328" s="101"/>
    </row>
    <row r="329" spans="1:68" ht="14.1" customHeight="1" x14ac:dyDescent="0.2">
      <c r="A329" s="95"/>
      <c r="B329" s="95"/>
      <c r="C329" s="536"/>
      <c r="D329" s="538"/>
      <c r="E329" s="538"/>
      <c r="F329" s="538"/>
      <c r="G329" s="538"/>
      <c r="H329" s="640"/>
      <c r="I329" s="99" t="s">
        <v>156</v>
      </c>
      <c r="J329" s="98">
        <v>1.3021</v>
      </c>
      <c r="K329" s="99"/>
      <c r="L329" s="101">
        <v>15.400000000000546</v>
      </c>
      <c r="M329" s="101">
        <v>4678.28</v>
      </c>
      <c r="N329" s="101">
        <v>0</v>
      </c>
      <c r="O329" s="101">
        <v>4678.28</v>
      </c>
      <c r="P329" s="99"/>
      <c r="Q329" s="101">
        <v>3.58</v>
      </c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113">
        <v>0.19531499999999999</v>
      </c>
      <c r="AQ329" s="113">
        <v>0.19531499999999999</v>
      </c>
      <c r="AR329" s="113">
        <v>0.19531499999999999</v>
      </c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113">
        <v>0.19531499999999999</v>
      </c>
      <c r="BE329" s="99"/>
      <c r="BF329" s="113">
        <v>0.19531499999999999</v>
      </c>
      <c r="BG329" s="113">
        <v>0.19531499999999999</v>
      </c>
      <c r="BH329" s="99"/>
      <c r="BI329" s="99"/>
      <c r="BJ329" s="99"/>
      <c r="BK329" s="99"/>
      <c r="BL329" s="113">
        <v>0.13020999999999999</v>
      </c>
      <c r="BM329" s="99"/>
      <c r="BN329" s="99"/>
      <c r="BO329" s="99"/>
    </row>
    <row r="330" spans="1:68" ht="27.95" customHeight="1" x14ac:dyDescent="0.2">
      <c r="A330" s="87"/>
      <c r="B330" s="87"/>
      <c r="C330" s="88" t="s">
        <v>409</v>
      </c>
      <c r="D330" s="557" t="s">
        <v>410</v>
      </c>
      <c r="E330" s="557"/>
      <c r="F330" s="557"/>
      <c r="G330" s="557"/>
      <c r="H330" s="89"/>
      <c r="I330" s="89"/>
      <c r="J330" s="89"/>
      <c r="K330" s="90">
        <v>91933.05</v>
      </c>
      <c r="L330" s="90">
        <v>92195.62999999999</v>
      </c>
      <c r="M330" s="90">
        <v>94985.75</v>
      </c>
      <c r="N330" s="90">
        <v>0</v>
      </c>
      <c r="O330" s="90">
        <v>94985.75</v>
      </c>
      <c r="P330" s="90">
        <v>94985.75</v>
      </c>
      <c r="Q330" s="90">
        <v>94985.75</v>
      </c>
      <c r="R330" s="90">
        <v>132843.06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0</v>
      </c>
      <c r="AN330" s="90">
        <v>0</v>
      </c>
      <c r="AO330" s="90">
        <v>0</v>
      </c>
      <c r="AP330" s="90">
        <v>0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0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90">
        <v>0</v>
      </c>
      <c r="BF330" s="90">
        <v>0</v>
      </c>
      <c r="BG330" s="90">
        <v>0</v>
      </c>
      <c r="BH330" s="90">
        <v>0</v>
      </c>
      <c r="BI330" s="90">
        <v>0</v>
      </c>
      <c r="BJ330" s="90">
        <v>0</v>
      </c>
      <c r="BK330" s="90">
        <v>0</v>
      </c>
      <c r="BL330" s="90">
        <v>0</v>
      </c>
      <c r="BM330" s="90">
        <v>0</v>
      </c>
      <c r="BN330" s="90">
        <v>0</v>
      </c>
      <c r="BO330" s="90">
        <v>132843.06</v>
      </c>
      <c r="BP330" s="78">
        <v>0</v>
      </c>
    </row>
    <row r="331" spans="1:68" s="77" customFormat="1" ht="14.1" customHeight="1" x14ac:dyDescent="0.2">
      <c r="A331" s="91"/>
      <c r="B331" s="92">
        <v>137</v>
      </c>
      <c r="C331" s="540" t="s">
        <v>352</v>
      </c>
      <c r="D331" s="541" t="s">
        <v>411</v>
      </c>
      <c r="E331" s="541"/>
      <c r="F331" s="541"/>
      <c r="G331" s="541"/>
      <c r="H331" s="642" t="s">
        <v>987</v>
      </c>
      <c r="I331" s="93"/>
      <c r="J331" s="93"/>
      <c r="K331" s="94">
        <v>23206.37</v>
      </c>
      <c r="L331" s="94">
        <v>23256.35</v>
      </c>
      <c r="M331" s="94">
        <v>23976.95</v>
      </c>
      <c r="N331" s="94">
        <v>0</v>
      </c>
      <c r="O331" s="94">
        <v>23976.95</v>
      </c>
      <c r="P331" s="94">
        <v>23976.95</v>
      </c>
      <c r="Q331" s="94">
        <v>23976.95</v>
      </c>
      <c r="R331" s="94">
        <v>33533.15</v>
      </c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3"/>
      <c r="BM331" s="93"/>
      <c r="BN331" s="93"/>
      <c r="BO331" s="93">
        <v>33533.15</v>
      </c>
    </row>
    <row r="332" spans="1:68" ht="14.1" customHeight="1" x14ac:dyDescent="0.2">
      <c r="A332" s="95"/>
      <c r="B332" s="95"/>
      <c r="C332" s="536"/>
      <c r="D332" s="538"/>
      <c r="E332" s="538"/>
      <c r="F332" s="538"/>
      <c r="G332" s="538"/>
      <c r="H332" s="640"/>
      <c r="I332" s="99" t="s">
        <v>412</v>
      </c>
      <c r="J332" s="98">
        <v>33.113</v>
      </c>
      <c r="K332" s="99"/>
      <c r="L332" s="101">
        <v>49.979999999999563</v>
      </c>
      <c r="M332" s="101">
        <v>23206.37</v>
      </c>
      <c r="N332" s="101">
        <v>0</v>
      </c>
      <c r="O332" s="101">
        <v>23206.37</v>
      </c>
      <c r="P332" s="99"/>
      <c r="Q332" s="101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99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99"/>
      <c r="BN332" s="99"/>
      <c r="BO332" s="113">
        <v>33.113</v>
      </c>
    </row>
    <row r="333" spans="1:68" s="77" customFormat="1" ht="14.1" customHeight="1" x14ac:dyDescent="0.2">
      <c r="A333" s="96"/>
      <c r="B333" s="100">
        <v>138</v>
      </c>
      <c r="C333" s="536" t="s">
        <v>352</v>
      </c>
      <c r="D333" s="536" t="s">
        <v>353</v>
      </c>
      <c r="E333" s="536"/>
      <c r="F333" s="536"/>
      <c r="G333" s="536"/>
      <c r="H333" s="640" t="s">
        <v>988</v>
      </c>
      <c r="I333" s="101"/>
      <c r="J333" s="101"/>
      <c r="K333" s="102">
        <v>57620.29</v>
      </c>
      <c r="L333" s="102">
        <v>57823.93</v>
      </c>
      <c r="M333" s="102">
        <v>59533.61</v>
      </c>
      <c r="N333" s="102">
        <v>0</v>
      </c>
      <c r="O333" s="102">
        <v>59533.61</v>
      </c>
      <c r="P333" s="102">
        <v>59533.61</v>
      </c>
      <c r="Q333" s="102">
        <v>59533.61</v>
      </c>
      <c r="R333" s="102">
        <v>83261.19</v>
      </c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1"/>
      <c r="BM333" s="101"/>
      <c r="BN333" s="101"/>
      <c r="BO333" s="101">
        <v>83261.19</v>
      </c>
    </row>
    <row r="334" spans="1:68" ht="14.1" customHeight="1" x14ac:dyDescent="0.2">
      <c r="A334" s="95"/>
      <c r="B334" s="95"/>
      <c r="C334" s="536"/>
      <c r="D334" s="536"/>
      <c r="E334" s="536"/>
      <c r="F334" s="536"/>
      <c r="G334" s="536"/>
      <c r="H334" s="640"/>
      <c r="I334" s="99" t="s">
        <v>414</v>
      </c>
      <c r="J334" s="98">
        <v>0.90464999999999995</v>
      </c>
      <c r="K334" s="99"/>
      <c r="L334" s="101">
        <v>203.63999999999942</v>
      </c>
      <c r="M334" s="101">
        <v>57620.29</v>
      </c>
      <c r="N334" s="101">
        <v>0</v>
      </c>
      <c r="O334" s="101">
        <v>57620.29</v>
      </c>
      <c r="P334" s="99"/>
      <c r="Q334" s="101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99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99"/>
      <c r="BN334" s="99"/>
      <c r="BO334" s="113">
        <v>0.90464999999999995</v>
      </c>
    </row>
    <row r="335" spans="1:68" s="77" customFormat="1" ht="14.1" customHeight="1" x14ac:dyDescent="0.2">
      <c r="A335" s="96"/>
      <c r="B335" s="100">
        <v>139</v>
      </c>
      <c r="C335" s="536" t="s">
        <v>352</v>
      </c>
      <c r="D335" s="536" t="s">
        <v>353</v>
      </c>
      <c r="E335" s="536"/>
      <c r="F335" s="536"/>
      <c r="G335" s="536"/>
      <c r="H335" s="640" t="s">
        <v>989</v>
      </c>
      <c r="I335" s="101"/>
      <c r="J335" s="101"/>
      <c r="K335" s="102">
        <v>10890.17</v>
      </c>
      <c r="L335" s="102">
        <v>10896.96</v>
      </c>
      <c r="M335" s="102">
        <v>11251.79</v>
      </c>
      <c r="N335" s="102">
        <v>0</v>
      </c>
      <c r="O335" s="102">
        <v>11251.79</v>
      </c>
      <c r="P335" s="102">
        <v>11251.79</v>
      </c>
      <c r="Q335" s="102">
        <v>11251.79</v>
      </c>
      <c r="R335" s="102">
        <v>15736.28</v>
      </c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1"/>
      <c r="BM335" s="101"/>
      <c r="BN335" s="101"/>
      <c r="BO335" s="101">
        <v>15736.28</v>
      </c>
    </row>
    <row r="336" spans="1:68" ht="14.1" customHeight="1" x14ac:dyDescent="0.2">
      <c r="A336" s="95"/>
      <c r="B336" s="95"/>
      <c r="C336" s="536"/>
      <c r="D336" s="536"/>
      <c r="E336" s="536"/>
      <c r="F336" s="536"/>
      <c r="G336" s="536"/>
      <c r="H336" s="640"/>
      <c r="I336" s="99" t="s">
        <v>82</v>
      </c>
      <c r="J336" s="98">
        <v>23.860600000000002</v>
      </c>
      <c r="K336" s="99"/>
      <c r="L336" s="101">
        <v>6.7899999999990541</v>
      </c>
      <c r="M336" s="101">
        <v>10890.17</v>
      </c>
      <c r="N336" s="101">
        <v>0</v>
      </c>
      <c r="O336" s="101">
        <v>10890.17</v>
      </c>
      <c r="P336" s="99"/>
      <c r="Q336" s="101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99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99"/>
      <c r="BN336" s="99"/>
      <c r="BO336" s="113">
        <v>23.860600000000002</v>
      </c>
    </row>
    <row r="337" spans="1:68" s="77" customFormat="1" ht="14.1" customHeight="1" x14ac:dyDescent="0.2">
      <c r="A337" s="96"/>
      <c r="B337" s="100">
        <v>140</v>
      </c>
      <c r="C337" s="536" t="s">
        <v>352</v>
      </c>
      <c r="D337" s="536" t="s">
        <v>353</v>
      </c>
      <c r="E337" s="536"/>
      <c r="F337" s="536"/>
      <c r="G337" s="536"/>
      <c r="H337" s="640" t="s">
        <v>990</v>
      </c>
      <c r="I337" s="101"/>
      <c r="J337" s="101"/>
      <c r="K337" s="102">
        <v>216.22</v>
      </c>
      <c r="L337" s="102">
        <v>218.39</v>
      </c>
      <c r="M337" s="102">
        <v>223.4</v>
      </c>
      <c r="N337" s="102">
        <v>0</v>
      </c>
      <c r="O337" s="102">
        <v>223.4</v>
      </c>
      <c r="P337" s="102">
        <v>223.4</v>
      </c>
      <c r="Q337" s="102">
        <v>223.4</v>
      </c>
      <c r="R337" s="102">
        <v>312.44</v>
      </c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1"/>
      <c r="BM337" s="101"/>
      <c r="BN337" s="101"/>
      <c r="BO337" s="101">
        <v>312.44</v>
      </c>
    </row>
    <row r="338" spans="1:68" ht="14.1" customHeight="1" x14ac:dyDescent="0.2">
      <c r="A338" s="95"/>
      <c r="B338" s="95"/>
      <c r="C338" s="536"/>
      <c r="D338" s="536"/>
      <c r="E338" s="536"/>
      <c r="F338" s="536"/>
      <c r="G338" s="536"/>
      <c r="H338" s="640"/>
      <c r="I338" s="99" t="s">
        <v>412</v>
      </c>
      <c r="J338" s="98">
        <v>4.87</v>
      </c>
      <c r="K338" s="99"/>
      <c r="L338" s="101">
        <v>2.1699999999999875</v>
      </c>
      <c r="M338" s="101">
        <v>216.22</v>
      </c>
      <c r="N338" s="101">
        <v>0</v>
      </c>
      <c r="O338" s="101">
        <v>216.22</v>
      </c>
      <c r="P338" s="99"/>
      <c r="Q338" s="101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99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99"/>
      <c r="BN338" s="99"/>
      <c r="BO338" s="113">
        <v>4.87</v>
      </c>
    </row>
    <row r="339" spans="1:68" s="77" customFormat="1" ht="14.1" customHeight="1" x14ac:dyDescent="0.2">
      <c r="A339" s="96"/>
      <c r="B339" s="100">
        <v>141</v>
      </c>
      <c r="C339" s="536" t="s">
        <v>352</v>
      </c>
      <c r="D339" s="538" t="s">
        <v>418</v>
      </c>
      <c r="E339" s="538"/>
      <c r="F339" s="538"/>
      <c r="G339" s="538"/>
      <c r="H339" s="640" t="s">
        <v>991</v>
      </c>
      <c r="I339" s="101"/>
      <c r="J339" s="101"/>
      <c r="K339" s="102"/>
      <c r="L339" s="102"/>
      <c r="M339" s="102">
        <v>0</v>
      </c>
      <c r="N339" s="102">
        <v>0</v>
      </c>
      <c r="O339" s="102">
        <v>0</v>
      </c>
      <c r="P339" s="102">
        <v>0</v>
      </c>
      <c r="Q339" s="102">
        <v>0</v>
      </c>
      <c r="R339" s="102">
        <v>0</v>
      </c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1"/>
      <c r="BM339" s="101"/>
      <c r="BN339" s="101"/>
      <c r="BO339" s="101"/>
    </row>
    <row r="340" spans="1:68" ht="14.1" customHeight="1" x14ac:dyDescent="0.2">
      <c r="A340" s="95"/>
      <c r="B340" s="95"/>
      <c r="C340" s="536"/>
      <c r="D340" s="538"/>
      <c r="E340" s="538"/>
      <c r="F340" s="538"/>
      <c r="G340" s="538"/>
      <c r="H340" s="640"/>
      <c r="I340" s="99" t="s">
        <v>178</v>
      </c>
      <c r="J340" s="98">
        <v>7.7909999999999993E-2</v>
      </c>
      <c r="K340" s="99"/>
      <c r="L340" s="101">
        <v>0</v>
      </c>
      <c r="M340" s="101">
        <v>0</v>
      </c>
      <c r="N340" s="101">
        <v>0</v>
      </c>
      <c r="O340" s="101">
        <v>0</v>
      </c>
      <c r="P340" s="99"/>
      <c r="Q340" s="101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99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99"/>
      <c r="BN340" s="99"/>
      <c r="BO340" s="113">
        <v>7.7909999999999993E-2</v>
      </c>
    </row>
    <row r="341" spans="1:68" ht="27.95" customHeight="1" x14ac:dyDescent="0.2">
      <c r="A341" s="87"/>
      <c r="B341" s="87"/>
      <c r="C341" s="88" t="s">
        <v>420</v>
      </c>
      <c r="D341" s="557" t="s">
        <v>421</v>
      </c>
      <c r="E341" s="557"/>
      <c r="F341" s="557"/>
      <c r="G341" s="557"/>
      <c r="H341" s="89"/>
      <c r="I341" s="89"/>
      <c r="J341" s="89"/>
      <c r="K341" s="90">
        <v>33612.25</v>
      </c>
      <c r="L341" s="90">
        <v>33703.199999999997</v>
      </c>
      <c r="M341" s="90">
        <v>34728.370000000003</v>
      </c>
      <c r="N341" s="90">
        <v>0</v>
      </c>
      <c r="O341" s="90">
        <v>34728.370000000003</v>
      </c>
      <c r="P341" s="90">
        <v>34728.370000000003</v>
      </c>
      <c r="Q341" s="90">
        <v>34728.370000000003</v>
      </c>
      <c r="R341" s="90">
        <v>47634.71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0">
        <v>0</v>
      </c>
      <c r="AI341" s="90">
        <v>0</v>
      </c>
      <c r="AJ341" s="90">
        <v>0</v>
      </c>
      <c r="AK341" s="90">
        <v>0</v>
      </c>
      <c r="AL341" s="90">
        <v>0</v>
      </c>
      <c r="AM341" s="90">
        <v>0</v>
      </c>
      <c r="AN341" s="90">
        <v>0</v>
      </c>
      <c r="AO341" s="90">
        <v>0</v>
      </c>
      <c r="AP341" s="90">
        <v>0</v>
      </c>
      <c r="AQ341" s="90">
        <v>0</v>
      </c>
      <c r="AR341" s="90">
        <v>0</v>
      </c>
      <c r="AS341" s="90">
        <v>0</v>
      </c>
      <c r="AT341" s="90">
        <v>0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90">
        <v>0</v>
      </c>
      <c r="BF341" s="90">
        <v>0</v>
      </c>
      <c r="BG341" s="90">
        <v>0</v>
      </c>
      <c r="BH341" s="90">
        <v>0</v>
      </c>
      <c r="BI341" s="90">
        <v>0</v>
      </c>
      <c r="BJ341" s="90">
        <v>0</v>
      </c>
      <c r="BK341" s="90">
        <v>0</v>
      </c>
      <c r="BL341" s="90">
        <v>47634.71</v>
      </c>
      <c r="BM341" s="90">
        <v>0</v>
      </c>
      <c r="BN341" s="90">
        <v>0</v>
      </c>
      <c r="BO341" s="90">
        <v>0</v>
      </c>
      <c r="BP341" s="78">
        <v>0</v>
      </c>
    </row>
    <row r="342" spans="1:68" s="77" customFormat="1" ht="14.1" customHeight="1" x14ac:dyDescent="0.2">
      <c r="A342" s="91"/>
      <c r="B342" s="92">
        <v>142</v>
      </c>
      <c r="C342" s="540" t="s">
        <v>422</v>
      </c>
      <c r="D342" s="541" t="s">
        <v>423</v>
      </c>
      <c r="E342" s="541"/>
      <c r="F342" s="541"/>
      <c r="G342" s="541"/>
      <c r="H342" s="642" t="s">
        <v>993</v>
      </c>
      <c r="I342" s="93"/>
      <c r="J342" s="93"/>
      <c r="K342" s="94">
        <v>24525.03</v>
      </c>
      <c r="L342" s="94">
        <v>24563.49</v>
      </c>
      <c r="M342" s="94">
        <v>25339.4</v>
      </c>
      <c r="N342" s="94">
        <v>0</v>
      </c>
      <c r="O342" s="94">
        <v>25339.4</v>
      </c>
      <c r="P342" s="94">
        <v>25339.4</v>
      </c>
      <c r="Q342" s="94">
        <v>25339.4</v>
      </c>
      <c r="R342" s="94">
        <v>34756.449999999997</v>
      </c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3">
        <v>34756.449999999997</v>
      </c>
      <c r="BM342" s="93"/>
      <c r="BN342" s="93"/>
      <c r="BO342" s="93"/>
    </row>
    <row r="343" spans="1:68" ht="27.95" customHeight="1" x14ac:dyDescent="0.2">
      <c r="A343" s="95"/>
      <c r="B343" s="95"/>
      <c r="C343" s="536"/>
      <c r="D343" s="538"/>
      <c r="E343" s="538"/>
      <c r="F343" s="538"/>
      <c r="G343" s="538"/>
      <c r="H343" s="640"/>
      <c r="I343" s="99" t="s">
        <v>354</v>
      </c>
      <c r="J343" s="98">
        <v>136.053</v>
      </c>
      <c r="K343" s="99"/>
      <c r="L343" s="101">
        <v>38.460000000002765</v>
      </c>
      <c r="M343" s="101">
        <v>24525.03</v>
      </c>
      <c r="N343" s="101">
        <v>0</v>
      </c>
      <c r="O343" s="101">
        <v>24525.03</v>
      </c>
      <c r="P343" s="99"/>
      <c r="Q343" s="101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99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113">
        <v>136.053</v>
      </c>
      <c r="BM343" s="99"/>
      <c r="BN343" s="99"/>
      <c r="BO343" s="99"/>
    </row>
    <row r="344" spans="1:68" s="77" customFormat="1" ht="14.1" customHeight="1" x14ac:dyDescent="0.2">
      <c r="A344" s="96"/>
      <c r="B344" s="100">
        <v>143</v>
      </c>
      <c r="C344" s="536" t="s">
        <v>146</v>
      </c>
      <c r="D344" s="536" t="s">
        <v>425</v>
      </c>
      <c r="E344" s="536"/>
      <c r="F344" s="536"/>
      <c r="G344" s="536"/>
      <c r="H344" s="640" t="s">
        <v>994</v>
      </c>
      <c r="I344" s="101"/>
      <c r="J344" s="101"/>
      <c r="K344" s="102">
        <v>9087.2199999999993</v>
      </c>
      <c r="L344" s="102">
        <v>9139.7099999999991</v>
      </c>
      <c r="M344" s="102">
        <v>9388.9699999999993</v>
      </c>
      <c r="N344" s="102">
        <v>0</v>
      </c>
      <c r="O344" s="102">
        <v>9388.9699999999993</v>
      </c>
      <c r="P344" s="102">
        <v>9388.9699999999993</v>
      </c>
      <c r="Q344" s="102">
        <v>9388.9699999999993</v>
      </c>
      <c r="R344" s="102">
        <v>12878.26</v>
      </c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1">
        <v>12878.26</v>
      </c>
      <c r="BM344" s="101"/>
      <c r="BN344" s="101"/>
      <c r="BO344" s="101"/>
    </row>
    <row r="345" spans="1:68" ht="14.1" customHeight="1" x14ac:dyDescent="0.2">
      <c r="A345" s="95"/>
      <c r="B345" s="95"/>
      <c r="C345" s="536"/>
      <c r="D345" s="536"/>
      <c r="E345" s="536"/>
      <c r="F345" s="536"/>
      <c r="G345" s="536"/>
      <c r="H345" s="640"/>
      <c r="I345" s="99" t="s">
        <v>82</v>
      </c>
      <c r="J345" s="98">
        <v>1017.092</v>
      </c>
      <c r="K345" s="99"/>
      <c r="L345" s="101">
        <v>52.489999999999782</v>
      </c>
      <c r="M345" s="101">
        <v>9087.2199999999993</v>
      </c>
      <c r="N345" s="101">
        <v>0</v>
      </c>
      <c r="O345" s="101">
        <v>9087.2199999999993</v>
      </c>
      <c r="P345" s="99"/>
      <c r="Q345" s="101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113">
        <v>1017.092</v>
      </c>
      <c r="BM345" s="99"/>
      <c r="BN345" s="99"/>
      <c r="BO345" s="99"/>
    </row>
    <row r="346" spans="1:68" ht="27.95" customHeight="1" x14ac:dyDescent="0.2">
      <c r="A346" s="87"/>
      <c r="B346" s="87"/>
      <c r="C346" s="88" t="s">
        <v>427</v>
      </c>
      <c r="D346" s="557" t="s">
        <v>428</v>
      </c>
      <c r="E346" s="557"/>
      <c r="F346" s="557"/>
      <c r="G346" s="557"/>
      <c r="H346" s="89"/>
      <c r="I346" s="89"/>
      <c r="J346" s="89"/>
      <c r="K346" s="90">
        <v>1688.8799999999999</v>
      </c>
      <c r="L346" s="90">
        <v>1711.46</v>
      </c>
      <c r="M346" s="90">
        <v>1744.96</v>
      </c>
      <c r="N346" s="90">
        <v>0</v>
      </c>
      <c r="O346" s="90">
        <v>1744.96</v>
      </c>
      <c r="P346" s="90">
        <v>1744.96</v>
      </c>
      <c r="Q346" s="90">
        <v>1744.96</v>
      </c>
      <c r="R346" s="90">
        <v>2440.4300000000003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0</v>
      </c>
      <c r="AN346" s="90">
        <v>0</v>
      </c>
      <c r="AO346" s="90">
        <v>0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0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90">
        <v>0</v>
      </c>
      <c r="BG346" s="90">
        <v>0</v>
      </c>
      <c r="BH346" s="90">
        <v>0</v>
      </c>
      <c r="BI346" s="90">
        <v>0</v>
      </c>
      <c r="BJ346" s="90">
        <v>0</v>
      </c>
      <c r="BK346" s="90">
        <v>0</v>
      </c>
      <c r="BL346" s="90">
        <v>0</v>
      </c>
      <c r="BM346" s="90">
        <v>0</v>
      </c>
      <c r="BN346" s="90">
        <v>0</v>
      </c>
      <c r="BO346" s="90">
        <v>2440.4300000000003</v>
      </c>
      <c r="BP346" s="78">
        <v>0</v>
      </c>
    </row>
    <row r="347" spans="1:68" s="77" customFormat="1" ht="14.1" customHeight="1" x14ac:dyDescent="0.2">
      <c r="A347" s="91"/>
      <c r="B347" s="92">
        <v>144</v>
      </c>
      <c r="C347" s="540" t="s">
        <v>429</v>
      </c>
      <c r="D347" s="541" t="s">
        <v>430</v>
      </c>
      <c r="E347" s="541"/>
      <c r="F347" s="541"/>
      <c r="G347" s="541"/>
      <c r="H347" s="646" t="s">
        <v>902</v>
      </c>
      <c r="I347" s="93"/>
      <c r="J347" s="93"/>
      <c r="K347" s="94">
        <v>1639.36</v>
      </c>
      <c r="L347" s="94">
        <v>1661.8</v>
      </c>
      <c r="M347" s="94">
        <v>1693.8</v>
      </c>
      <c r="N347" s="94">
        <v>0</v>
      </c>
      <c r="O347" s="94">
        <v>1693.8</v>
      </c>
      <c r="P347" s="94">
        <v>1693.8</v>
      </c>
      <c r="Q347" s="94">
        <v>1693.8</v>
      </c>
      <c r="R347" s="94">
        <v>2368.88</v>
      </c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3"/>
      <c r="BM347" s="93"/>
      <c r="BN347" s="93"/>
      <c r="BO347" s="93">
        <v>2368.88</v>
      </c>
    </row>
    <row r="348" spans="1:68" ht="14.1" customHeight="1" x14ac:dyDescent="0.2">
      <c r="A348" s="95"/>
      <c r="B348" s="95"/>
      <c r="C348" s="536"/>
      <c r="D348" s="538"/>
      <c r="E348" s="538"/>
      <c r="F348" s="538"/>
      <c r="G348" s="538"/>
      <c r="H348" s="641"/>
      <c r="I348" s="99" t="s">
        <v>102</v>
      </c>
      <c r="J348" s="98">
        <v>2.9220000000000002</v>
      </c>
      <c r="K348" s="99"/>
      <c r="L348" s="101">
        <v>22.440000000000055</v>
      </c>
      <c r="M348" s="101">
        <v>1639.36</v>
      </c>
      <c r="N348" s="101">
        <v>0</v>
      </c>
      <c r="O348" s="101">
        <v>1639.36</v>
      </c>
      <c r="P348" s="99"/>
      <c r="Q348" s="101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113">
        <v>2.9220000000000002</v>
      </c>
    </row>
    <row r="349" spans="1:68" s="77" customFormat="1" ht="12.75" x14ac:dyDescent="0.2">
      <c r="A349" s="96"/>
      <c r="B349" s="100">
        <v>145</v>
      </c>
      <c r="C349" s="536" t="s">
        <v>124</v>
      </c>
      <c r="D349" s="536" t="s">
        <v>125</v>
      </c>
      <c r="E349" s="536"/>
      <c r="F349" s="536"/>
      <c r="G349" s="536"/>
      <c r="H349" s="641" t="s">
        <v>996</v>
      </c>
      <c r="I349" s="101"/>
      <c r="J349" s="101"/>
      <c r="K349" s="102">
        <v>49.52</v>
      </c>
      <c r="L349" s="102">
        <v>49.66</v>
      </c>
      <c r="M349" s="102">
        <v>51.16</v>
      </c>
      <c r="N349" s="102">
        <v>0</v>
      </c>
      <c r="O349" s="102">
        <v>51.16</v>
      </c>
      <c r="P349" s="102">
        <v>51.16</v>
      </c>
      <c r="Q349" s="102">
        <v>51.16</v>
      </c>
      <c r="R349" s="102">
        <v>71.55</v>
      </c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1"/>
      <c r="BM349" s="101"/>
      <c r="BN349" s="101"/>
      <c r="BO349" s="101">
        <v>71.55</v>
      </c>
    </row>
    <row r="350" spans="1:68" ht="12.75" x14ac:dyDescent="0.2">
      <c r="A350" s="95"/>
      <c r="B350" s="95"/>
      <c r="C350" s="536"/>
      <c r="D350" s="536"/>
      <c r="E350" s="536"/>
      <c r="F350" s="536"/>
      <c r="G350" s="536"/>
      <c r="H350" s="641"/>
      <c r="I350" s="99" t="s">
        <v>136</v>
      </c>
      <c r="J350" s="98">
        <v>0.36499999999999999</v>
      </c>
      <c r="K350" s="99"/>
      <c r="L350" s="101">
        <v>0.13999999999999346</v>
      </c>
      <c r="M350" s="101">
        <v>49.52</v>
      </c>
      <c r="N350" s="101">
        <v>0</v>
      </c>
      <c r="O350" s="101">
        <v>49.52</v>
      </c>
      <c r="P350" s="99"/>
      <c r="Q350" s="101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113">
        <v>0.36499999999999999</v>
      </c>
    </row>
    <row r="351" spans="1:68" ht="27.95" customHeight="1" x14ac:dyDescent="0.2">
      <c r="A351" s="87"/>
      <c r="B351" s="87"/>
      <c r="C351" s="88" t="s">
        <v>433</v>
      </c>
      <c r="D351" s="557" t="s">
        <v>434</v>
      </c>
      <c r="E351" s="557"/>
      <c r="F351" s="557"/>
      <c r="G351" s="557"/>
      <c r="H351" s="89"/>
      <c r="I351" s="89"/>
      <c r="J351" s="89"/>
      <c r="K351" s="90">
        <v>56126.74</v>
      </c>
      <c r="L351" s="90">
        <v>56431.199999999997</v>
      </c>
      <c r="M351" s="90">
        <v>57990.46</v>
      </c>
      <c r="N351" s="90">
        <v>0</v>
      </c>
      <c r="O351" s="90">
        <v>57990.46</v>
      </c>
      <c r="P351" s="90">
        <v>57990.46</v>
      </c>
      <c r="Q351" s="90">
        <v>57990.46</v>
      </c>
      <c r="R351" s="90">
        <v>59428.76</v>
      </c>
      <c r="S351" s="90">
        <v>0</v>
      </c>
      <c r="T351" s="90">
        <v>0</v>
      </c>
      <c r="U351" s="90">
        <v>59428.76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0</v>
      </c>
      <c r="AJ351" s="90">
        <v>0</v>
      </c>
      <c r="AK351" s="90">
        <v>0</v>
      </c>
      <c r="AL351" s="90">
        <v>0</v>
      </c>
      <c r="AM351" s="90">
        <v>0</v>
      </c>
      <c r="AN351" s="90">
        <v>0</v>
      </c>
      <c r="AO351" s="90">
        <v>0</v>
      </c>
      <c r="AP351" s="90">
        <v>0</v>
      </c>
      <c r="AQ351" s="90">
        <v>0</v>
      </c>
      <c r="AR351" s="90">
        <v>0</v>
      </c>
      <c r="AS351" s="90">
        <v>0</v>
      </c>
      <c r="AT351" s="90">
        <v>0</v>
      </c>
      <c r="AU351" s="90">
        <v>0</v>
      </c>
      <c r="AV351" s="90">
        <v>0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90">
        <v>0</v>
      </c>
      <c r="BF351" s="90">
        <v>0</v>
      </c>
      <c r="BG351" s="90">
        <v>0</v>
      </c>
      <c r="BH351" s="90">
        <v>0</v>
      </c>
      <c r="BI351" s="90">
        <v>0</v>
      </c>
      <c r="BJ351" s="90">
        <v>0</v>
      </c>
      <c r="BK351" s="90">
        <v>0</v>
      </c>
      <c r="BL351" s="90">
        <v>0</v>
      </c>
      <c r="BM351" s="90">
        <v>0</v>
      </c>
      <c r="BN351" s="90">
        <v>0</v>
      </c>
      <c r="BO351" s="90">
        <v>0</v>
      </c>
      <c r="BP351" s="78">
        <v>0</v>
      </c>
    </row>
    <row r="352" spans="1:68" s="77" customFormat="1" ht="14.1" customHeight="1" x14ac:dyDescent="0.2">
      <c r="A352" s="91"/>
      <c r="B352" s="92">
        <v>146</v>
      </c>
      <c r="C352" s="540" t="s">
        <v>352</v>
      </c>
      <c r="D352" s="540" t="s">
        <v>353</v>
      </c>
      <c r="E352" s="540"/>
      <c r="F352" s="540"/>
      <c r="G352" s="540"/>
      <c r="H352" s="642" t="s">
        <v>998</v>
      </c>
      <c r="I352" s="93"/>
      <c r="J352" s="93"/>
      <c r="K352" s="94">
        <v>56126.74</v>
      </c>
      <c r="L352" s="94">
        <v>56431.199999999997</v>
      </c>
      <c r="M352" s="94">
        <v>57990.46</v>
      </c>
      <c r="N352" s="94">
        <v>0</v>
      </c>
      <c r="O352" s="94">
        <v>57990.46</v>
      </c>
      <c r="P352" s="94">
        <v>57990.46</v>
      </c>
      <c r="Q352" s="94">
        <v>57990.46</v>
      </c>
      <c r="R352" s="94">
        <v>59428.76</v>
      </c>
      <c r="S352" s="94"/>
      <c r="T352" s="94"/>
      <c r="U352" s="94">
        <v>59428.76</v>
      </c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3"/>
      <c r="BM352" s="93"/>
      <c r="BN352" s="93"/>
      <c r="BO352" s="93"/>
    </row>
    <row r="353" spans="1:68" ht="14.1" customHeight="1" x14ac:dyDescent="0.2">
      <c r="A353" s="95"/>
      <c r="B353" s="95"/>
      <c r="C353" s="536"/>
      <c r="D353" s="536"/>
      <c r="E353" s="536"/>
      <c r="F353" s="536"/>
      <c r="G353" s="536"/>
      <c r="H353" s="640"/>
      <c r="I353" s="99" t="s">
        <v>156</v>
      </c>
      <c r="J353" s="98">
        <v>177.44499999999999</v>
      </c>
      <c r="K353" s="99"/>
      <c r="L353" s="101">
        <v>304.45999999999913</v>
      </c>
      <c r="M353" s="101">
        <v>56126.74</v>
      </c>
      <c r="N353" s="101">
        <v>0</v>
      </c>
      <c r="O353" s="101">
        <v>56126.74</v>
      </c>
      <c r="P353" s="99"/>
      <c r="Q353" s="101"/>
      <c r="R353" s="99"/>
      <c r="S353" s="99"/>
      <c r="T353" s="99"/>
      <c r="U353" s="113">
        <v>177.44499999999999</v>
      </c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</row>
    <row r="354" spans="1:68" ht="27.95" customHeight="1" x14ac:dyDescent="0.2">
      <c r="A354" s="83"/>
      <c r="B354" s="83"/>
      <c r="C354" s="84" t="s">
        <v>1001</v>
      </c>
      <c r="D354" s="535" t="s">
        <v>437</v>
      </c>
      <c r="E354" s="535"/>
      <c r="F354" s="535"/>
      <c r="G354" s="535"/>
      <c r="H354" s="85"/>
      <c r="I354" s="85"/>
      <c r="J354" s="85"/>
      <c r="K354" s="86">
        <v>342405.64000000007</v>
      </c>
      <c r="L354" s="86">
        <v>343230.91</v>
      </c>
      <c r="M354" s="86">
        <v>353775.44</v>
      </c>
      <c r="N354" s="86"/>
      <c r="O354" s="86">
        <v>353775.44</v>
      </c>
      <c r="P354" s="86">
        <v>353775.44</v>
      </c>
      <c r="Q354" s="86">
        <v>353775.44</v>
      </c>
      <c r="R354" s="86">
        <v>416444.38999999996</v>
      </c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>
        <v>250215.33999999997</v>
      </c>
      <c r="AO354" s="86">
        <v>166229.04999999999</v>
      </c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  <c r="BA354" s="86"/>
      <c r="BB354" s="86"/>
      <c r="BC354" s="86"/>
      <c r="BD354" s="86"/>
      <c r="BE354" s="86"/>
      <c r="BF354" s="86"/>
      <c r="BG354" s="86"/>
      <c r="BH354" s="86"/>
      <c r="BI354" s="86"/>
      <c r="BJ354" s="86"/>
      <c r="BK354" s="86"/>
      <c r="BL354" s="86"/>
      <c r="BM354" s="86"/>
      <c r="BN354" s="86"/>
      <c r="BO354" s="86"/>
      <c r="BP354" s="78"/>
    </row>
    <row r="355" spans="1:68" ht="27.95" customHeight="1" x14ac:dyDescent="0.2">
      <c r="A355" s="87"/>
      <c r="B355" s="87"/>
      <c r="C355" s="88" t="s">
        <v>438</v>
      </c>
      <c r="D355" s="557" t="s">
        <v>439</v>
      </c>
      <c r="E355" s="557"/>
      <c r="F355" s="557"/>
      <c r="G355" s="557"/>
      <c r="H355" s="89"/>
      <c r="I355" s="89"/>
      <c r="J355" s="89"/>
      <c r="K355" s="90">
        <v>330013.18000000005</v>
      </c>
      <c r="L355" s="90">
        <v>330822.68</v>
      </c>
      <c r="M355" s="90">
        <v>340971.48</v>
      </c>
      <c r="N355" s="90">
        <v>0</v>
      </c>
      <c r="O355" s="90">
        <v>340971.48</v>
      </c>
      <c r="P355" s="90">
        <v>340971.48</v>
      </c>
      <c r="Q355" s="90">
        <v>340971.48</v>
      </c>
      <c r="R355" s="90">
        <v>401411.14999999997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0</v>
      </c>
      <c r="AN355" s="90">
        <v>235182.09999999998</v>
      </c>
      <c r="AO355" s="90">
        <v>166229.04999999999</v>
      </c>
      <c r="AP355" s="90">
        <v>0</v>
      </c>
      <c r="AQ355" s="90">
        <v>0</v>
      </c>
      <c r="AR355" s="90">
        <v>0</v>
      </c>
      <c r="AS355" s="90">
        <v>0</v>
      </c>
      <c r="AT355" s="90">
        <v>0</v>
      </c>
      <c r="AU355" s="90">
        <v>0</v>
      </c>
      <c r="AV355" s="90">
        <v>0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90">
        <v>0</v>
      </c>
      <c r="BF355" s="90">
        <v>0</v>
      </c>
      <c r="BG355" s="90">
        <v>0</v>
      </c>
      <c r="BH355" s="90">
        <v>0</v>
      </c>
      <c r="BI355" s="90">
        <v>0</v>
      </c>
      <c r="BJ355" s="90">
        <v>0</v>
      </c>
      <c r="BK355" s="90">
        <v>0</v>
      </c>
      <c r="BL355" s="90">
        <v>0</v>
      </c>
      <c r="BM355" s="90">
        <v>0</v>
      </c>
      <c r="BN355" s="90">
        <v>0</v>
      </c>
      <c r="BO355" s="90">
        <v>0</v>
      </c>
      <c r="BP355" s="78">
        <v>0</v>
      </c>
    </row>
    <row r="356" spans="1:68" s="77" customFormat="1" ht="14.1" customHeight="1" x14ac:dyDescent="0.2">
      <c r="A356" s="91"/>
      <c r="B356" s="92">
        <v>147</v>
      </c>
      <c r="C356" s="540" t="s">
        <v>440</v>
      </c>
      <c r="D356" s="541" t="s">
        <v>441</v>
      </c>
      <c r="E356" s="541"/>
      <c r="F356" s="541"/>
      <c r="G356" s="541"/>
      <c r="H356" s="642" t="s">
        <v>839</v>
      </c>
      <c r="I356" s="93"/>
      <c r="J356" s="93"/>
      <c r="K356" s="94">
        <v>45010.93</v>
      </c>
      <c r="L356" s="94">
        <v>45226.55</v>
      </c>
      <c r="M356" s="94">
        <v>46505.55</v>
      </c>
      <c r="N356" s="94">
        <v>0</v>
      </c>
      <c r="O356" s="94">
        <v>46505.55</v>
      </c>
      <c r="P356" s="94">
        <v>46505.55</v>
      </c>
      <c r="Q356" s="94">
        <v>46505.55</v>
      </c>
      <c r="R356" s="94">
        <v>54602.58</v>
      </c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>
        <v>54602.58</v>
      </c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3"/>
      <c r="BM356" s="93"/>
      <c r="BN356" s="93"/>
      <c r="BO356" s="93"/>
    </row>
    <row r="357" spans="1:68" ht="14.1" customHeight="1" x14ac:dyDescent="0.2">
      <c r="A357" s="95"/>
      <c r="B357" s="95"/>
      <c r="C357" s="536"/>
      <c r="D357" s="538"/>
      <c r="E357" s="538"/>
      <c r="F357" s="538"/>
      <c r="G357" s="538"/>
      <c r="H357" s="640"/>
      <c r="I357" s="99" t="s">
        <v>156</v>
      </c>
      <c r="J357" s="98">
        <v>514.32000000000005</v>
      </c>
      <c r="K357" s="99"/>
      <c r="L357" s="101">
        <v>215.62000000000262</v>
      </c>
      <c r="M357" s="101">
        <v>45010.93</v>
      </c>
      <c r="N357" s="101">
        <v>0</v>
      </c>
      <c r="O357" s="101">
        <v>45010.93</v>
      </c>
      <c r="P357" s="99"/>
      <c r="Q357" s="101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113">
        <v>514.32000000000005</v>
      </c>
      <c r="AO357" s="99"/>
      <c r="AP357" s="99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99"/>
      <c r="BN357" s="99"/>
      <c r="BO357" s="99"/>
    </row>
    <row r="358" spans="1:68" s="77" customFormat="1" ht="14.1" customHeight="1" x14ac:dyDescent="0.2">
      <c r="A358" s="96"/>
      <c r="B358" s="100">
        <v>148</v>
      </c>
      <c r="C358" s="536" t="s">
        <v>251</v>
      </c>
      <c r="D358" s="538" t="s">
        <v>443</v>
      </c>
      <c r="E358" s="538"/>
      <c r="F358" s="538"/>
      <c r="G358" s="538"/>
      <c r="H358" s="640" t="s">
        <v>1002</v>
      </c>
      <c r="I358" s="101"/>
      <c r="J358" s="101"/>
      <c r="K358" s="102">
        <v>253852.98</v>
      </c>
      <c r="L358" s="102">
        <v>254329.19</v>
      </c>
      <c r="M358" s="102">
        <v>262282.33</v>
      </c>
      <c r="N358" s="102">
        <v>0</v>
      </c>
      <c r="O358" s="102">
        <v>262282.33</v>
      </c>
      <c r="P358" s="102">
        <v>262282.33</v>
      </c>
      <c r="Q358" s="102">
        <v>262282.33</v>
      </c>
      <c r="R358" s="102">
        <v>309021.52</v>
      </c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>
        <v>142792.47</v>
      </c>
      <c r="AO358" s="102">
        <v>166229.04999999999</v>
      </c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1"/>
      <c r="BM358" s="101"/>
      <c r="BN358" s="101"/>
      <c r="BO358" s="101"/>
    </row>
    <row r="359" spans="1:68" ht="14.1" customHeight="1" x14ac:dyDescent="0.2">
      <c r="A359" s="95"/>
      <c r="B359" s="95"/>
      <c r="C359" s="536"/>
      <c r="D359" s="538"/>
      <c r="E359" s="538"/>
      <c r="F359" s="538"/>
      <c r="G359" s="538"/>
      <c r="H359" s="640"/>
      <c r="I359" s="99" t="s">
        <v>194</v>
      </c>
      <c r="J359" s="98">
        <v>5391.5309999999999</v>
      </c>
      <c r="K359" s="99"/>
      <c r="L359" s="101">
        <v>476.20999999999185</v>
      </c>
      <c r="M359" s="101">
        <v>253852.98</v>
      </c>
      <c r="N359" s="101">
        <v>0</v>
      </c>
      <c r="O359" s="101">
        <v>253852.98</v>
      </c>
      <c r="P359" s="99"/>
      <c r="Q359" s="101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113">
        <v>2500</v>
      </c>
      <c r="AO359" s="113">
        <v>2891.5309999999999</v>
      </c>
      <c r="AP359" s="99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99"/>
      <c r="BN359" s="99"/>
      <c r="BO359" s="99"/>
    </row>
    <row r="360" spans="1:68" s="77" customFormat="1" ht="14.1" customHeight="1" x14ac:dyDescent="0.2">
      <c r="A360" s="96"/>
      <c r="B360" s="100">
        <v>149</v>
      </c>
      <c r="C360" s="536" t="s">
        <v>445</v>
      </c>
      <c r="D360" s="538" t="s">
        <v>446</v>
      </c>
      <c r="E360" s="538"/>
      <c r="F360" s="538"/>
      <c r="G360" s="538"/>
      <c r="H360" s="640" t="s">
        <v>1003</v>
      </c>
      <c r="I360" s="101"/>
      <c r="J360" s="101"/>
      <c r="K360" s="102">
        <v>13090.26</v>
      </c>
      <c r="L360" s="102">
        <v>13131.38</v>
      </c>
      <c r="M360" s="102">
        <v>13524.93</v>
      </c>
      <c r="N360" s="102">
        <v>0</v>
      </c>
      <c r="O360" s="102">
        <v>13524.93</v>
      </c>
      <c r="P360" s="102">
        <v>13524.93</v>
      </c>
      <c r="Q360" s="102">
        <v>13524.93</v>
      </c>
      <c r="R360" s="102">
        <v>15879.74</v>
      </c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>
        <v>15879.74</v>
      </c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1"/>
      <c r="BM360" s="101"/>
      <c r="BN360" s="101"/>
      <c r="BO360" s="101"/>
    </row>
    <row r="361" spans="1:68" ht="14.1" customHeight="1" x14ac:dyDescent="0.2">
      <c r="A361" s="95"/>
      <c r="B361" s="95"/>
      <c r="C361" s="536"/>
      <c r="D361" s="538"/>
      <c r="E361" s="538"/>
      <c r="F361" s="538"/>
      <c r="G361" s="538"/>
      <c r="H361" s="640"/>
      <c r="I361" s="99" t="s">
        <v>102</v>
      </c>
      <c r="J361" s="98">
        <v>95.4422</v>
      </c>
      <c r="K361" s="99"/>
      <c r="L361" s="101">
        <v>41.119999999998981</v>
      </c>
      <c r="M361" s="101">
        <v>13090.26</v>
      </c>
      <c r="N361" s="101">
        <v>0</v>
      </c>
      <c r="O361" s="101">
        <v>13090.26</v>
      </c>
      <c r="P361" s="99"/>
      <c r="Q361" s="101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113">
        <v>95.4422</v>
      </c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</row>
    <row r="362" spans="1:68" s="77" customFormat="1" ht="14.1" customHeight="1" x14ac:dyDescent="0.2">
      <c r="A362" s="96"/>
      <c r="B362" s="100">
        <v>150</v>
      </c>
      <c r="C362" s="536" t="s">
        <v>448</v>
      </c>
      <c r="D362" s="538" t="s">
        <v>449</v>
      </c>
      <c r="E362" s="538"/>
      <c r="F362" s="538"/>
      <c r="G362" s="538"/>
      <c r="H362" s="640" t="s">
        <v>1004</v>
      </c>
      <c r="I362" s="101"/>
      <c r="J362" s="101"/>
      <c r="K362" s="102">
        <v>18059.009999999998</v>
      </c>
      <c r="L362" s="102">
        <v>18135.560000000001</v>
      </c>
      <c r="M362" s="102">
        <v>18658.669999999998</v>
      </c>
      <c r="N362" s="102">
        <v>0</v>
      </c>
      <c r="O362" s="102">
        <v>18658.669999999998</v>
      </c>
      <c r="P362" s="102">
        <v>18658.669999999998</v>
      </c>
      <c r="Q362" s="102">
        <v>18658.669999999998</v>
      </c>
      <c r="R362" s="102">
        <v>21907.31</v>
      </c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>
        <v>21907.31</v>
      </c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1"/>
      <c r="BM362" s="101"/>
      <c r="BN362" s="101"/>
      <c r="BO362" s="101"/>
    </row>
    <row r="363" spans="1:68" ht="14.1" customHeight="1" x14ac:dyDescent="0.2">
      <c r="A363" s="95"/>
      <c r="B363" s="95"/>
      <c r="C363" s="536"/>
      <c r="D363" s="538"/>
      <c r="E363" s="538"/>
      <c r="F363" s="538"/>
      <c r="G363" s="538"/>
      <c r="H363" s="640"/>
      <c r="I363" s="99" t="s">
        <v>329</v>
      </c>
      <c r="J363" s="98">
        <v>2.0558999999999998</v>
      </c>
      <c r="K363" s="99"/>
      <c r="L363" s="101">
        <v>76.55000000000291</v>
      </c>
      <c r="M363" s="101">
        <v>18059.009999999998</v>
      </c>
      <c r="N363" s="101">
        <v>0</v>
      </c>
      <c r="O363" s="101">
        <v>18059.009999999998</v>
      </c>
      <c r="P363" s="99"/>
      <c r="Q363" s="101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113">
        <v>2.0558999999999998</v>
      </c>
      <c r="AO363" s="99"/>
      <c r="AP363" s="99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</row>
    <row r="364" spans="1:68" ht="42" customHeight="1" x14ac:dyDescent="0.2">
      <c r="A364" s="87"/>
      <c r="B364" s="87"/>
      <c r="C364" s="88" t="s">
        <v>451</v>
      </c>
      <c r="D364" s="557" t="s">
        <v>452</v>
      </c>
      <c r="E364" s="557"/>
      <c r="F364" s="557"/>
      <c r="G364" s="557"/>
      <c r="H364" s="89"/>
      <c r="I364" s="89"/>
      <c r="J364" s="89"/>
      <c r="K364" s="90">
        <v>12392.46</v>
      </c>
      <c r="L364" s="90">
        <v>12408.23</v>
      </c>
      <c r="M364" s="90">
        <v>12803.960000000001</v>
      </c>
      <c r="N364" s="90">
        <v>0</v>
      </c>
      <c r="O364" s="90">
        <v>12803.960000000001</v>
      </c>
      <c r="P364" s="90">
        <v>12803.960000000001</v>
      </c>
      <c r="Q364" s="90">
        <v>12803.960000000001</v>
      </c>
      <c r="R364" s="90">
        <v>15033.24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0</v>
      </c>
      <c r="AN364" s="90">
        <v>15033.24</v>
      </c>
      <c r="AO364" s="90">
        <v>0</v>
      </c>
      <c r="AP364" s="90">
        <v>0</v>
      </c>
      <c r="AQ364" s="90">
        <v>0</v>
      </c>
      <c r="AR364" s="90">
        <v>0</v>
      </c>
      <c r="AS364" s="90">
        <v>0</v>
      </c>
      <c r="AT364" s="90">
        <v>0</v>
      </c>
      <c r="AU364" s="90">
        <v>0</v>
      </c>
      <c r="AV364" s="90">
        <v>0</v>
      </c>
      <c r="AW364" s="90">
        <v>0</v>
      </c>
      <c r="AX364" s="90">
        <v>0</v>
      </c>
      <c r="AY364" s="90">
        <v>0</v>
      </c>
      <c r="AZ364" s="90">
        <v>0</v>
      </c>
      <c r="BA364" s="90">
        <v>0</v>
      </c>
      <c r="BB364" s="90">
        <v>0</v>
      </c>
      <c r="BC364" s="90">
        <v>0</v>
      </c>
      <c r="BD364" s="90">
        <v>0</v>
      </c>
      <c r="BE364" s="90">
        <v>0</v>
      </c>
      <c r="BF364" s="90">
        <v>0</v>
      </c>
      <c r="BG364" s="90">
        <v>0</v>
      </c>
      <c r="BH364" s="90">
        <v>0</v>
      </c>
      <c r="BI364" s="90">
        <v>0</v>
      </c>
      <c r="BJ364" s="90">
        <v>0</v>
      </c>
      <c r="BK364" s="90">
        <v>0</v>
      </c>
      <c r="BL364" s="90">
        <v>0</v>
      </c>
      <c r="BM364" s="90">
        <v>0</v>
      </c>
      <c r="BN364" s="90">
        <v>0</v>
      </c>
      <c r="BO364" s="90">
        <v>0</v>
      </c>
      <c r="BP364" s="78">
        <v>0</v>
      </c>
    </row>
    <row r="365" spans="1:68" s="77" customFormat="1" ht="14.1" customHeight="1" x14ac:dyDescent="0.2">
      <c r="A365" s="91"/>
      <c r="B365" s="92">
        <v>151</v>
      </c>
      <c r="C365" s="540" t="s">
        <v>429</v>
      </c>
      <c r="D365" s="541" t="s">
        <v>430</v>
      </c>
      <c r="E365" s="541"/>
      <c r="F365" s="541"/>
      <c r="G365" s="541"/>
      <c r="H365" s="646" t="s">
        <v>902</v>
      </c>
      <c r="I365" s="93"/>
      <c r="J365" s="93"/>
      <c r="K365" s="94">
        <v>12971.84</v>
      </c>
      <c r="L365" s="94">
        <v>12988.28</v>
      </c>
      <c r="M365" s="94">
        <v>13402.58</v>
      </c>
      <c r="N365" s="94">
        <v>0</v>
      </c>
      <c r="O365" s="94">
        <v>13402.58</v>
      </c>
      <c r="P365" s="94">
        <v>13402.58</v>
      </c>
      <c r="Q365" s="94">
        <v>13402.58</v>
      </c>
      <c r="R365" s="94">
        <v>15736.09</v>
      </c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>
        <v>15736.09</v>
      </c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3"/>
      <c r="BM365" s="93"/>
      <c r="BN365" s="93"/>
      <c r="BO365" s="93"/>
    </row>
    <row r="366" spans="1:68" ht="14.1" customHeight="1" x14ac:dyDescent="0.2">
      <c r="A366" s="95"/>
      <c r="B366" s="95"/>
      <c r="C366" s="536"/>
      <c r="D366" s="538"/>
      <c r="E366" s="538"/>
      <c r="F366" s="538"/>
      <c r="G366" s="538"/>
      <c r="H366" s="641"/>
      <c r="I366" s="99" t="s">
        <v>162</v>
      </c>
      <c r="J366" s="98">
        <v>365.99200000000002</v>
      </c>
      <c r="K366" s="99"/>
      <c r="L366" s="101">
        <v>16.440000000000509</v>
      </c>
      <c r="M366" s="101">
        <v>12971.84</v>
      </c>
      <c r="N366" s="101">
        <v>0</v>
      </c>
      <c r="O366" s="101">
        <v>12971.84</v>
      </c>
      <c r="P366" s="99"/>
      <c r="Q366" s="101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113">
        <v>365.99200000000002</v>
      </c>
      <c r="AO366" s="99"/>
      <c r="AP366" s="99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</row>
    <row r="367" spans="1:68" s="77" customFormat="1" ht="14.1" customHeight="1" x14ac:dyDescent="0.2">
      <c r="A367" s="96"/>
      <c r="B367" s="100">
        <v>152</v>
      </c>
      <c r="C367" s="536" t="s">
        <v>251</v>
      </c>
      <c r="D367" s="538" t="s">
        <v>443</v>
      </c>
      <c r="E367" s="538"/>
      <c r="F367" s="538"/>
      <c r="G367" s="538"/>
      <c r="H367" s="640" t="s">
        <v>1006</v>
      </c>
      <c r="I367" s="101"/>
      <c r="J367" s="101"/>
      <c r="K367" s="102">
        <v>-400.28</v>
      </c>
      <c r="L367" s="102">
        <v>-400.95</v>
      </c>
      <c r="M367" s="102">
        <v>-413.57</v>
      </c>
      <c r="N367" s="102">
        <v>0</v>
      </c>
      <c r="O367" s="102">
        <v>-413.57</v>
      </c>
      <c r="P367" s="102">
        <v>-413.57</v>
      </c>
      <c r="Q367" s="102">
        <v>-413.57</v>
      </c>
      <c r="R367" s="102">
        <v>-485.58</v>
      </c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>
        <v>-485.58</v>
      </c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1"/>
      <c r="BM367" s="101"/>
      <c r="BN367" s="101"/>
      <c r="BO367" s="101"/>
    </row>
    <row r="368" spans="1:68" ht="14.1" customHeight="1" x14ac:dyDescent="0.2">
      <c r="A368" s="95"/>
      <c r="B368" s="95"/>
      <c r="C368" s="536"/>
      <c r="D368" s="538"/>
      <c r="E368" s="538"/>
      <c r="F368" s="538"/>
      <c r="G368" s="538"/>
      <c r="H368" s="640"/>
      <c r="I368" s="99" t="s">
        <v>194</v>
      </c>
      <c r="J368" s="98">
        <v>-231.92400000000001</v>
      </c>
      <c r="K368" s="99"/>
      <c r="L368" s="101">
        <v>-0.67000000000001592</v>
      </c>
      <c r="M368" s="101">
        <v>-400.28</v>
      </c>
      <c r="N368" s="101">
        <v>0</v>
      </c>
      <c r="O368" s="101">
        <v>-400.28</v>
      </c>
      <c r="P368" s="99"/>
      <c r="Q368" s="101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113">
        <v>-231.92400000000001</v>
      </c>
      <c r="AO368" s="99"/>
      <c r="AP368" s="99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</row>
    <row r="369" spans="1:68" s="77" customFormat="1" ht="14.1" customHeight="1" x14ac:dyDescent="0.2">
      <c r="A369" s="96"/>
      <c r="B369" s="100">
        <v>153</v>
      </c>
      <c r="C369" s="536" t="s">
        <v>445</v>
      </c>
      <c r="D369" s="538" t="s">
        <v>446</v>
      </c>
      <c r="E369" s="538"/>
      <c r="F369" s="538"/>
      <c r="G369" s="538"/>
      <c r="H369" s="640" t="s">
        <v>1007</v>
      </c>
      <c r="I369" s="101"/>
      <c r="J369" s="101"/>
      <c r="K369" s="102">
        <v>-179.1</v>
      </c>
      <c r="L369" s="102">
        <v>-179.1</v>
      </c>
      <c r="M369" s="102">
        <v>-185.05</v>
      </c>
      <c r="N369" s="102">
        <v>0</v>
      </c>
      <c r="O369" s="102">
        <v>-185.05</v>
      </c>
      <c r="P369" s="102">
        <v>-185.05</v>
      </c>
      <c r="Q369" s="102">
        <v>-185.05</v>
      </c>
      <c r="R369" s="102">
        <v>-217.27</v>
      </c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>
        <v>-217.27</v>
      </c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1"/>
      <c r="BM369" s="101"/>
      <c r="BN369" s="101"/>
      <c r="BO369" s="101"/>
    </row>
    <row r="370" spans="1:68" ht="14.1" customHeight="1" x14ac:dyDescent="0.2">
      <c r="A370" s="95"/>
      <c r="B370" s="95"/>
      <c r="C370" s="536"/>
      <c r="D370" s="538"/>
      <c r="E370" s="538"/>
      <c r="F370" s="538"/>
      <c r="G370" s="538"/>
      <c r="H370" s="640"/>
      <c r="I370" s="99" t="s">
        <v>112</v>
      </c>
      <c r="J370" s="98">
        <v>-5.8433999999999999</v>
      </c>
      <c r="K370" s="99"/>
      <c r="L370" s="101">
        <v>0</v>
      </c>
      <c r="M370" s="101">
        <v>-179.1</v>
      </c>
      <c r="N370" s="101">
        <v>0</v>
      </c>
      <c r="O370" s="101">
        <v>-179.1</v>
      </c>
      <c r="P370" s="99"/>
      <c r="Q370" s="101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113">
        <v>-5.8433999999999999</v>
      </c>
      <c r="AO370" s="99"/>
      <c r="AP370" s="99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</row>
    <row r="371" spans="1:68" ht="12.75" x14ac:dyDescent="0.2">
      <c r="A371" s="83"/>
      <c r="B371" s="83"/>
      <c r="C371" s="84" t="s">
        <v>1010</v>
      </c>
      <c r="D371" s="559" t="s">
        <v>457</v>
      </c>
      <c r="E371" s="559"/>
      <c r="F371" s="559"/>
      <c r="G371" s="559"/>
      <c r="H371" s="85"/>
      <c r="I371" s="85"/>
      <c r="J371" s="85"/>
      <c r="K371" s="86">
        <v>2172522.84</v>
      </c>
      <c r="L371" s="86">
        <v>2175804.8499999996</v>
      </c>
      <c r="M371" s="86">
        <v>2244662.8699999996</v>
      </c>
      <c r="N371" s="86"/>
      <c r="O371" s="86">
        <v>2244662.8699999996</v>
      </c>
      <c r="P371" s="86">
        <v>2244662.8699999996</v>
      </c>
      <c r="Q371" s="86">
        <v>2245568.8099999996</v>
      </c>
      <c r="R371" s="86">
        <v>2522585.92</v>
      </c>
      <c r="S371" s="86"/>
      <c r="T371" s="86"/>
      <c r="U371" s="86"/>
      <c r="V371" s="86">
        <v>699626.76</v>
      </c>
      <c r="W371" s="86">
        <v>778818.97000000009</v>
      </c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>
        <v>137215.70000000001</v>
      </c>
      <c r="AO371" s="86">
        <v>138107.6</v>
      </c>
      <c r="AP371" s="86">
        <v>139005.29999999999</v>
      </c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86"/>
      <c r="BB371" s="86"/>
      <c r="BC371" s="86">
        <v>151220.44</v>
      </c>
      <c r="BD371" s="86"/>
      <c r="BE371" s="86">
        <v>153192.69</v>
      </c>
      <c r="BF371" s="86"/>
      <c r="BG371" s="86"/>
      <c r="BH371" s="86"/>
      <c r="BI371" s="86"/>
      <c r="BJ371" s="86"/>
      <c r="BK371" s="86">
        <v>159265.14000000001</v>
      </c>
      <c r="BL371" s="86"/>
      <c r="BM371" s="86"/>
      <c r="BN371" s="86">
        <v>166133.32</v>
      </c>
      <c r="BO371" s="86"/>
      <c r="BP371" s="78"/>
    </row>
    <row r="372" spans="1:68" ht="12.75" x14ac:dyDescent="0.2">
      <c r="A372" s="87"/>
      <c r="B372" s="87"/>
      <c r="C372" s="88" t="s">
        <v>458</v>
      </c>
      <c r="D372" s="539" t="s">
        <v>459</v>
      </c>
      <c r="E372" s="539"/>
      <c r="F372" s="539"/>
      <c r="G372" s="539"/>
      <c r="H372" s="89"/>
      <c r="I372" s="89"/>
      <c r="J372" s="89"/>
      <c r="K372" s="90">
        <v>366973.99000000005</v>
      </c>
      <c r="L372" s="90">
        <v>367851.28999999992</v>
      </c>
      <c r="M372" s="90">
        <v>379159.58999999997</v>
      </c>
      <c r="N372" s="90">
        <v>0</v>
      </c>
      <c r="O372" s="90">
        <v>379159.58999999997</v>
      </c>
      <c r="P372" s="90">
        <v>379159.58999999997</v>
      </c>
      <c r="Q372" s="90">
        <v>379159.58999999997</v>
      </c>
      <c r="R372" s="90">
        <v>482840.06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0</v>
      </c>
      <c r="AN372" s="90">
        <v>62686.06</v>
      </c>
      <c r="AO372" s="90">
        <v>63093.52</v>
      </c>
      <c r="AP372" s="90">
        <v>63503.63</v>
      </c>
      <c r="AQ372" s="90">
        <v>0</v>
      </c>
      <c r="AR372" s="90">
        <v>0</v>
      </c>
      <c r="AS372" s="90">
        <v>0</v>
      </c>
      <c r="AT372" s="90">
        <v>0</v>
      </c>
      <c r="AU372" s="90">
        <v>0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69084.03</v>
      </c>
      <c r="BD372" s="90">
        <v>0</v>
      </c>
      <c r="BE372" s="90">
        <v>69985.039999999994</v>
      </c>
      <c r="BF372" s="90">
        <v>0</v>
      </c>
      <c r="BG372" s="90">
        <v>0</v>
      </c>
      <c r="BH372" s="90">
        <v>0</v>
      </c>
      <c r="BI372" s="90">
        <v>0</v>
      </c>
      <c r="BJ372" s="90">
        <v>0</v>
      </c>
      <c r="BK372" s="90">
        <v>72759.199999999997</v>
      </c>
      <c r="BL372" s="90">
        <v>0</v>
      </c>
      <c r="BM372" s="90">
        <v>0</v>
      </c>
      <c r="BN372" s="90">
        <v>81728.58</v>
      </c>
      <c r="BO372" s="90">
        <v>0</v>
      </c>
      <c r="BP372" s="78">
        <v>0</v>
      </c>
    </row>
    <row r="373" spans="1:68" s="77" customFormat="1" ht="14.1" customHeight="1" x14ac:dyDescent="0.2">
      <c r="A373" s="91"/>
      <c r="B373" s="92">
        <v>154</v>
      </c>
      <c r="C373" s="540" t="s">
        <v>460</v>
      </c>
      <c r="D373" s="541" t="s">
        <v>461</v>
      </c>
      <c r="E373" s="541"/>
      <c r="F373" s="541"/>
      <c r="G373" s="541"/>
      <c r="H373" s="642" t="s">
        <v>977</v>
      </c>
      <c r="I373" s="93"/>
      <c r="J373" s="93"/>
      <c r="K373" s="94">
        <v>344496.3</v>
      </c>
      <c r="L373" s="94">
        <v>345303.1</v>
      </c>
      <c r="M373" s="94">
        <v>355935.52</v>
      </c>
      <c r="N373" s="94">
        <v>0</v>
      </c>
      <c r="O373" s="94">
        <v>355935.52</v>
      </c>
      <c r="P373" s="94">
        <v>355935.52</v>
      </c>
      <c r="Q373" s="94">
        <v>355935.52</v>
      </c>
      <c r="R373" s="94">
        <v>450569.62</v>
      </c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>
        <v>62686.06</v>
      </c>
      <c r="AO373" s="94">
        <v>63093.52</v>
      </c>
      <c r="AP373" s="94">
        <v>63503.63</v>
      </c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>
        <v>69084.03</v>
      </c>
      <c r="BD373" s="94"/>
      <c r="BE373" s="94">
        <v>69985.039999999994</v>
      </c>
      <c r="BF373" s="94"/>
      <c r="BG373" s="94"/>
      <c r="BH373" s="94"/>
      <c r="BI373" s="94"/>
      <c r="BJ373" s="94"/>
      <c r="BK373" s="94">
        <v>72759.199999999997</v>
      </c>
      <c r="BL373" s="93"/>
      <c r="BM373" s="93"/>
      <c r="BN373" s="93">
        <v>49458.14</v>
      </c>
      <c r="BO373" s="93"/>
    </row>
    <row r="374" spans="1:68" ht="14.1" customHeight="1" x14ac:dyDescent="0.2">
      <c r="A374" s="95"/>
      <c r="B374" s="95"/>
      <c r="C374" s="536"/>
      <c r="D374" s="538"/>
      <c r="E374" s="538"/>
      <c r="F374" s="538"/>
      <c r="G374" s="538"/>
      <c r="H374" s="640"/>
      <c r="I374" s="99" t="s">
        <v>78</v>
      </c>
      <c r="J374" s="98">
        <v>510.1</v>
      </c>
      <c r="K374" s="99"/>
      <c r="L374" s="101">
        <v>806.79999999998836</v>
      </c>
      <c r="M374" s="101">
        <v>344496.3</v>
      </c>
      <c r="N374" s="101">
        <v>0</v>
      </c>
      <c r="O374" s="101">
        <v>344496.3</v>
      </c>
      <c r="P374" s="99"/>
      <c r="Q374" s="101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113">
        <v>76.515000000000001</v>
      </c>
      <c r="AO374" s="113">
        <v>76.515000000000001</v>
      </c>
      <c r="AP374" s="113">
        <v>76.515000000000001</v>
      </c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113">
        <v>76.515000000000001</v>
      </c>
      <c r="BD374" s="99"/>
      <c r="BE374" s="113">
        <v>76.515000000000001</v>
      </c>
      <c r="BF374" s="99"/>
      <c r="BG374" s="99"/>
      <c r="BH374" s="99"/>
      <c r="BI374" s="99"/>
      <c r="BJ374" s="99"/>
      <c r="BK374" s="113">
        <v>76.515000000000001</v>
      </c>
      <c r="BL374" s="99"/>
      <c r="BM374" s="99"/>
      <c r="BN374" s="113">
        <v>51.01</v>
      </c>
      <c r="BO374" s="99"/>
    </row>
    <row r="375" spans="1:68" s="77" customFormat="1" ht="14.1" customHeight="1" x14ac:dyDescent="0.2">
      <c r="A375" s="96"/>
      <c r="B375" s="100">
        <v>155</v>
      </c>
      <c r="C375" s="536" t="s">
        <v>460</v>
      </c>
      <c r="D375" s="538" t="s">
        <v>461</v>
      </c>
      <c r="E375" s="538"/>
      <c r="F375" s="538"/>
      <c r="G375" s="538"/>
      <c r="H375" s="640" t="s">
        <v>1011</v>
      </c>
      <c r="I375" s="101"/>
      <c r="J375" s="101"/>
      <c r="K375" s="102">
        <v>5777.15</v>
      </c>
      <c r="L375" s="102">
        <v>5790.49</v>
      </c>
      <c r="M375" s="102">
        <v>5968.98</v>
      </c>
      <c r="N375" s="102">
        <v>0</v>
      </c>
      <c r="O375" s="102">
        <v>5968.98</v>
      </c>
      <c r="P375" s="102">
        <v>5968.98</v>
      </c>
      <c r="Q375" s="102">
        <v>5968.98</v>
      </c>
      <c r="R375" s="102">
        <v>8294.0499999999993</v>
      </c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1"/>
      <c r="BM375" s="101"/>
      <c r="BN375" s="101">
        <v>8294.0499999999993</v>
      </c>
      <c r="BO375" s="101"/>
    </row>
    <row r="376" spans="1:68" ht="14.1" customHeight="1" x14ac:dyDescent="0.2">
      <c r="A376" s="95"/>
      <c r="B376" s="95"/>
      <c r="C376" s="536"/>
      <c r="D376" s="538"/>
      <c r="E376" s="538"/>
      <c r="F376" s="538"/>
      <c r="G376" s="538"/>
      <c r="H376" s="640"/>
      <c r="I376" s="99" t="s">
        <v>306</v>
      </c>
      <c r="J376" s="98">
        <v>6.8238200000000004</v>
      </c>
      <c r="K376" s="99"/>
      <c r="L376" s="101">
        <v>13.340000000000146</v>
      </c>
      <c r="M376" s="101">
        <v>5777.15</v>
      </c>
      <c r="N376" s="101">
        <v>0</v>
      </c>
      <c r="O376" s="101">
        <v>5777.15</v>
      </c>
      <c r="P376" s="99"/>
      <c r="Q376" s="101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99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99"/>
      <c r="BN376" s="113">
        <v>6.8238200000000004</v>
      </c>
      <c r="BO376" s="99"/>
    </row>
    <row r="377" spans="1:68" s="77" customFormat="1" ht="14.1" customHeight="1" x14ac:dyDescent="0.2">
      <c r="A377" s="96"/>
      <c r="B377" s="100">
        <v>156</v>
      </c>
      <c r="C377" s="536" t="s">
        <v>460</v>
      </c>
      <c r="D377" s="538" t="s">
        <v>461</v>
      </c>
      <c r="E377" s="538"/>
      <c r="F377" s="538"/>
      <c r="G377" s="538"/>
      <c r="H377" s="640" t="s">
        <v>1012</v>
      </c>
      <c r="I377" s="101"/>
      <c r="J377" s="101"/>
      <c r="K377" s="102">
        <v>5663</v>
      </c>
      <c r="L377" s="102">
        <v>5671.16</v>
      </c>
      <c r="M377" s="102">
        <v>5851.04</v>
      </c>
      <c r="N377" s="102">
        <v>0</v>
      </c>
      <c r="O377" s="102">
        <v>5851.04</v>
      </c>
      <c r="P377" s="102">
        <v>5851.04</v>
      </c>
      <c r="Q377" s="102">
        <v>5851.04</v>
      </c>
      <c r="R377" s="102">
        <v>8130.17</v>
      </c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1"/>
      <c r="BM377" s="101"/>
      <c r="BN377" s="101">
        <v>8130.17</v>
      </c>
      <c r="BO377" s="101"/>
    </row>
    <row r="378" spans="1:68" ht="14.1" customHeight="1" x14ac:dyDescent="0.2">
      <c r="A378" s="95"/>
      <c r="B378" s="95"/>
      <c r="C378" s="536"/>
      <c r="D378" s="538"/>
      <c r="E378" s="538"/>
      <c r="F378" s="538"/>
      <c r="G378" s="538"/>
      <c r="H378" s="640"/>
      <c r="I378" s="99" t="s">
        <v>306</v>
      </c>
      <c r="J378" s="98">
        <v>6.8199999999999997E-3</v>
      </c>
      <c r="K378" s="99"/>
      <c r="L378" s="101">
        <v>8.1599999999998545</v>
      </c>
      <c r="M378" s="101">
        <v>5663</v>
      </c>
      <c r="N378" s="101">
        <v>0</v>
      </c>
      <c r="O378" s="101">
        <v>5663</v>
      </c>
      <c r="P378" s="99"/>
      <c r="Q378" s="101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99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99"/>
      <c r="BN378" s="113">
        <v>6.8199999999999997E-3</v>
      </c>
      <c r="BO378" s="99"/>
    </row>
    <row r="379" spans="1:68" s="77" customFormat="1" ht="14.1" customHeight="1" x14ac:dyDescent="0.2">
      <c r="A379" s="96"/>
      <c r="B379" s="100">
        <v>157</v>
      </c>
      <c r="C379" s="536" t="s">
        <v>460</v>
      </c>
      <c r="D379" s="538" t="s">
        <v>461</v>
      </c>
      <c r="E379" s="538"/>
      <c r="F379" s="538"/>
      <c r="G379" s="538"/>
      <c r="H379" s="640" t="s">
        <v>1013</v>
      </c>
      <c r="I379" s="101"/>
      <c r="J379" s="101"/>
      <c r="K379" s="102">
        <v>9496.52</v>
      </c>
      <c r="L379" s="102">
        <v>9532.74</v>
      </c>
      <c r="M379" s="102">
        <v>9811.86</v>
      </c>
      <c r="N379" s="102">
        <v>0</v>
      </c>
      <c r="O379" s="102">
        <v>9811.86</v>
      </c>
      <c r="P379" s="102">
        <v>9811.86</v>
      </c>
      <c r="Q379" s="102">
        <v>9811.86</v>
      </c>
      <c r="R379" s="102">
        <v>13633.83</v>
      </c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1"/>
      <c r="BM379" s="101"/>
      <c r="BN379" s="101">
        <v>13633.83</v>
      </c>
      <c r="BO379" s="101"/>
    </row>
    <row r="380" spans="1:68" ht="14.1" customHeight="1" x14ac:dyDescent="0.2">
      <c r="A380" s="95"/>
      <c r="B380" s="95"/>
      <c r="C380" s="536"/>
      <c r="D380" s="538"/>
      <c r="E380" s="538"/>
      <c r="F380" s="538"/>
      <c r="G380" s="538"/>
      <c r="H380" s="640"/>
      <c r="I380" s="99" t="s">
        <v>102</v>
      </c>
      <c r="J380" s="98">
        <v>11.686</v>
      </c>
      <c r="K380" s="99"/>
      <c r="L380" s="101">
        <v>36.219999999999345</v>
      </c>
      <c r="M380" s="101">
        <v>9496.52</v>
      </c>
      <c r="N380" s="101">
        <v>0</v>
      </c>
      <c r="O380" s="101">
        <v>9496.52</v>
      </c>
      <c r="P380" s="99"/>
      <c r="Q380" s="101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99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99"/>
      <c r="BN380" s="113">
        <v>11.686</v>
      </c>
      <c r="BO380" s="99"/>
    </row>
    <row r="381" spans="1:68" s="77" customFormat="1" ht="14.1" customHeight="1" x14ac:dyDescent="0.2">
      <c r="A381" s="96"/>
      <c r="B381" s="100">
        <v>158</v>
      </c>
      <c r="C381" s="536" t="s">
        <v>466</v>
      </c>
      <c r="D381" s="538" t="s">
        <v>467</v>
      </c>
      <c r="E381" s="538"/>
      <c r="F381" s="538"/>
      <c r="G381" s="538"/>
      <c r="H381" s="640" t="s">
        <v>1014</v>
      </c>
      <c r="I381" s="101"/>
      <c r="J381" s="101"/>
      <c r="K381" s="102">
        <v>1541.02</v>
      </c>
      <c r="L381" s="102">
        <v>1553.8</v>
      </c>
      <c r="M381" s="102">
        <v>1592.19</v>
      </c>
      <c r="N381" s="102">
        <v>0</v>
      </c>
      <c r="O381" s="102">
        <v>1592.19</v>
      </c>
      <c r="P381" s="102">
        <v>1592.19</v>
      </c>
      <c r="Q381" s="102">
        <v>1592.19</v>
      </c>
      <c r="R381" s="102">
        <v>2212.39</v>
      </c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1"/>
      <c r="BM381" s="101"/>
      <c r="BN381" s="101">
        <v>2212.39</v>
      </c>
      <c r="BO381" s="101"/>
    </row>
    <row r="382" spans="1:68" ht="14.1" customHeight="1" x14ac:dyDescent="0.2">
      <c r="A382" s="95"/>
      <c r="B382" s="95"/>
      <c r="C382" s="536"/>
      <c r="D382" s="538"/>
      <c r="E382" s="538"/>
      <c r="F382" s="538"/>
      <c r="G382" s="538"/>
      <c r="H382" s="640"/>
      <c r="I382" s="99" t="s">
        <v>468</v>
      </c>
      <c r="J382" s="98">
        <v>1.9478</v>
      </c>
      <c r="K382" s="99"/>
      <c r="L382" s="101">
        <v>12.779999999999973</v>
      </c>
      <c r="M382" s="101">
        <v>1541.02</v>
      </c>
      <c r="N382" s="101">
        <v>0</v>
      </c>
      <c r="O382" s="101">
        <v>1541.02</v>
      </c>
      <c r="P382" s="99"/>
      <c r="Q382" s="101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99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99"/>
      <c r="BN382" s="113">
        <v>1.9478</v>
      </c>
      <c r="BO382" s="99"/>
    </row>
    <row r="383" spans="1:68" ht="12.75" x14ac:dyDescent="0.2">
      <c r="A383" s="87"/>
      <c r="B383" s="87"/>
      <c r="C383" s="88" t="s">
        <v>469</v>
      </c>
      <c r="D383" s="539" t="s">
        <v>470</v>
      </c>
      <c r="E383" s="539"/>
      <c r="F383" s="539"/>
      <c r="G383" s="539"/>
      <c r="H383" s="89"/>
      <c r="I383" s="89"/>
      <c r="J383" s="89"/>
      <c r="K383" s="90">
        <v>17569.259999999998</v>
      </c>
      <c r="L383" s="90">
        <v>17680.259999999998</v>
      </c>
      <c r="M383" s="90">
        <v>18152.66</v>
      </c>
      <c r="N383" s="90">
        <v>0</v>
      </c>
      <c r="O383" s="90">
        <v>18152.66</v>
      </c>
      <c r="P383" s="90">
        <v>18152.66</v>
      </c>
      <c r="Q383" s="90">
        <v>18152.66</v>
      </c>
      <c r="R383" s="90">
        <v>25223.59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0</v>
      </c>
      <c r="Y383" s="90">
        <v>0</v>
      </c>
      <c r="Z383" s="90">
        <v>0</v>
      </c>
      <c r="AA383" s="90">
        <v>0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  <c r="AG383" s="90">
        <v>0</v>
      </c>
      <c r="AH383" s="90">
        <v>0</v>
      </c>
      <c r="AI383" s="90">
        <v>0</v>
      </c>
      <c r="AJ383" s="90">
        <v>0</v>
      </c>
      <c r="AK383" s="90">
        <v>0</v>
      </c>
      <c r="AL383" s="90">
        <v>0</v>
      </c>
      <c r="AM383" s="90">
        <v>0</v>
      </c>
      <c r="AN383" s="90">
        <v>0</v>
      </c>
      <c r="AO383" s="90">
        <v>0</v>
      </c>
      <c r="AP383" s="90">
        <v>0</v>
      </c>
      <c r="AQ383" s="90">
        <v>0</v>
      </c>
      <c r="AR383" s="90">
        <v>0</v>
      </c>
      <c r="AS383" s="90">
        <v>0</v>
      </c>
      <c r="AT383" s="90">
        <v>0</v>
      </c>
      <c r="AU383" s="90">
        <v>0</v>
      </c>
      <c r="AV383" s="90">
        <v>0</v>
      </c>
      <c r="AW383" s="90">
        <v>0</v>
      </c>
      <c r="AX383" s="90">
        <v>0</v>
      </c>
      <c r="AY383" s="90">
        <v>0</v>
      </c>
      <c r="AZ383" s="90">
        <v>0</v>
      </c>
      <c r="BA383" s="90">
        <v>0</v>
      </c>
      <c r="BB383" s="90">
        <v>0</v>
      </c>
      <c r="BC383" s="90">
        <v>0</v>
      </c>
      <c r="BD383" s="90">
        <v>0</v>
      </c>
      <c r="BE383" s="90">
        <v>0</v>
      </c>
      <c r="BF383" s="90">
        <v>0</v>
      </c>
      <c r="BG383" s="90">
        <v>0</v>
      </c>
      <c r="BH383" s="90">
        <v>0</v>
      </c>
      <c r="BI383" s="90">
        <v>0</v>
      </c>
      <c r="BJ383" s="90">
        <v>0</v>
      </c>
      <c r="BK383" s="90">
        <v>0</v>
      </c>
      <c r="BL383" s="90">
        <v>0</v>
      </c>
      <c r="BM383" s="90">
        <v>0</v>
      </c>
      <c r="BN383" s="90">
        <v>25223.59</v>
      </c>
      <c r="BO383" s="90">
        <v>0</v>
      </c>
      <c r="BP383" s="78">
        <v>0</v>
      </c>
    </row>
    <row r="384" spans="1:68" s="77" customFormat="1" ht="14.1" customHeight="1" x14ac:dyDescent="0.2">
      <c r="A384" s="91"/>
      <c r="B384" s="92">
        <v>159</v>
      </c>
      <c r="C384" s="540" t="s">
        <v>304</v>
      </c>
      <c r="D384" s="541" t="s">
        <v>471</v>
      </c>
      <c r="E384" s="541"/>
      <c r="F384" s="541"/>
      <c r="G384" s="541"/>
      <c r="H384" s="642" t="s">
        <v>993</v>
      </c>
      <c r="I384" s="93"/>
      <c r="J384" s="93"/>
      <c r="K384" s="94">
        <v>17569.259999999998</v>
      </c>
      <c r="L384" s="94">
        <v>17680.259999999998</v>
      </c>
      <c r="M384" s="94">
        <v>18152.66</v>
      </c>
      <c r="N384" s="94">
        <v>0</v>
      </c>
      <c r="O384" s="94">
        <v>18152.66</v>
      </c>
      <c r="P384" s="94">
        <v>18152.66</v>
      </c>
      <c r="Q384" s="94">
        <v>18152.66</v>
      </c>
      <c r="R384" s="94">
        <v>25223.59</v>
      </c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3"/>
      <c r="BM384" s="93"/>
      <c r="BN384" s="93">
        <v>25223.59</v>
      </c>
      <c r="BO384" s="93"/>
    </row>
    <row r="385" spans="1:68" ht="14.1" customHeight="1" x14ac:dyDescent="0.2">
      <c r="A385" s="95"/>
      <c r="B385" s="95"/>
      <c r="C385" s="536"/>
      <c r="D385" s="538"/>
      <c r="E385" s="538"/>
      <c r="F385" s="538"/>
      <c r="G385" s="538"/>
      <c r="H385" s="640"/>
      <c r="I385" s="99" t="s">
        <v>102</v>
      </c>
      <c r="J385" s="98">
        <v>13.634600000000001</v>
      </c>
      <c r="K385" s="99"/>
      <c r="L385" s="101">
        <v>111</v>
      </c>
      <c r="M385" s="101">
        <v>17569.259999999998</v>
      </c>
      <c r="N385" s="101">
        <v>0</v>
      </c>
      <c r="O385" s="101">
        <v>17569.259999999998</v>
      </c>
      <c r="P385" s="99"/>
      <c r="Q385" s="101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113">
        <v>13.634600000000001</v>
      </c>
      <c r="BO385" s="99"/>
    </row>
    <row r="386" spans="1:68" ht="27.95" customHeight="1" x14ac:dyDescent="0.2">
      <c r="A386" s="87"/>
      <c r="B386" s="87"/>
      <c r="C386" s="88" t="s">
        <v>472</v>
      </c>
      <c r="D386" s="557" t="s">
        <v>473</v>
      </c>
      <c r="E386" s="557"/>
      <c r="F386" s="557"/>
      <c r="G386" s="557"/>
      <c r="H386" s="89"/>
      <c r="I386" s="89"/>
      <c r="J386" s="89"/>
      <c r="K386" s="90">
        <v>409847.37</v>
      </c>
      <c r="L386" s="90">
        <v>411028.77999999997</v>
      </c>
      <c r="M386" s="90">
        <v>423456.62</v>
      </c>
      <c r="N386" s="90">
        <v>0</v>
      </c>
      <c r="O386" s="90">
        <v>423456.62</v>
      </c>
      <c r="P386" s="90">
        <v>423456.62</v>
      </c>
      <c r="Q386" s="90">
        <v>423456.62</v>
      </c>
      <c r="R386" s="90">
        <v>536076.53999999992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0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74529.64</v>
      </c>
      <c r="AO386" s="90">
        <v>75014.080000000002</v>
      </c>
      <c r="AP386" s="90">
        <v>75501.67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0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82136.409999999989</v>
      </c>
      <c r="BD386" s="90">
        <v>0</v>
      </c>
      <c r="BE386" s="90">
        <v>83207.650000000009</v>
      </c>
      <c r="BF386" s="90">
        <v>0</v>
      </c>
      <c r="BG386" s="90">
        <v>0</v>
      </c>
      <c r="BH386" s="90">
        <v>0</v>
      </c>
      <c r="BI386" s="90">
        <v>0</v>
      </c>
      <c r="BJ386" s="90">
        <v>0</v>
      </c>
      <c r="BK386" s="90">
        <v>86505.94</v>
      </c>
      <c r="BL386" s="90">
        <v>0</v>
      </c>
      <c r="BM386" s="90">
        <v>0</v>
      </c>
      <c r="BN386" s="90">
        <v>59181.150000000009</v>
      </c>
      <c r="BO386" s="90">
        <v>0</v>
      </c>
      <c r="BP386" s="78">
        <v>0</v>
      </c>
    </row>
    <row r="387" spans="1:68" s="77" customFormat="1" ht="14.1" customHeight="1" x14ac:dyDescent="0.2">
      <c r="A387" s="91"/>
      <c r="B387" s="92">
        <v>160</v>
      </c>
      <c r="C387" s="540" t="s">
        <v>474</v>
      </c>
      <c r="D387" s="541" t="s">
        <v>475</v>
      </c>
      <c r="E387" s="541"/>
      <c r="F387" s="541"/>
      <c r="G387" s="541"/>
      <c r="H387" s="642" t="s">
        <v>873</v>
      </c>
      <c r="I387" s="93"/>
      <c r="J387" s="93"/>
      <c r="K387" s="94">
        <v>45534.79</v>
      </c>
      <c r="L387" s="94">
        <v>45752.42</v>
      </c>
      <c r="M387" s="94">
        <v>47046.8</v>
      </c>
      <c r="N387" s="94">
        <v>0</v>
      </c>
      <c r="O387" s="94">
        <v>47046.8</v>
      </c>
      <c r="P387" s="94">
        <v>47046.8</v>
      </c>
      <c r="Q387" s="94">
        <v>47046.8</v>
      </c>
      <c r="R387" s="94">
        <v>59555.33</v>
      </c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>
        <v>8285.7099999999991</v>
      </c>
      <c r="AO387" s="94">
        <v>8339.57</v>
      </c>
      <c r="AP387" s="94">
        <v>8393.77</v>
      </c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>
        <v>9131.3799999999992</v>
      </c>
      <c r="BD387" s="94"/>
      <c r="BE387" s="94">
        <v>9250.4699999999993</v>
      </c>
      <c r="BF387" s="94"/>
      <c r="BG387" s="94"/>
      <c r="BH387" s="94"/>
      <c r="BI387" s="94"/>
      <c r="BJ387" s="94"/>
      <c r="BK387" s="94">
        <v>9617.16</v>
      </c>
      <c r="BL387" s="93"/>
      <c r="BM387" s="93"/>
      <c r="BN387" s="93">
        <v>6537.27</v>
      </c>
      <c r="BO387" s="93"/>
    </row>
    <row r="388" spans="1:68" ht="14.1" customHeight="1" x14ac:dyDescent="0.2">
      <c r="A388" s="95"/>
      <c r="B388" s="95"/>
      <c r="C388" s="536"/>
      <c r="D388" s="538"/>
      <c r="E388" s="538"/>
      <c r="F388" s="538"/>
      <c r="G388" s="538"/>
      <c r="H388" s="640"/>
      <c r="I388" s="99" t="s">
        <v>156</v>
      </c>
      <c r="J388" s="98">
        <v>2533.9</v>
      </c>
      <c r="K388" s="99"/>
      <c r="L388" s="101">
        <v>217.62999999999738</v>
      </c>
      <c r="M388" s="101">
        <v>45534.79</v>
      </c>
      <c r="N388" s="101">
        <v>0</v>
      </c>
      <c r="O388" s="101">
        <v>45534.79</v>
      </c>
      <c r="P388" s="99"/>
      <c r="Q388" s="101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113">
        <v>380.08499999999998</v>
      </c>
      <c r="AO388" s="113">
        <v>380.08499999999998</v>
      </c>
      <c r="AP388" s="113">
        <v>380.08499999999998</v>
      </c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113">
        <v>380.08499999999998</v>
      </c>
      <c r="BD388" s="99"/>
      <c r="BE388" s="113">
        <v>380.08499999999998</v>
      </c>
      <c r="BF388" s="99"/>
      <c r="BG388" s="99"/>
      <c r="BH388" s="99"/>
      <c r="BI388" s="99"/>
      <c r="BJ388" s="99"/>
      <c r="BK388" s="113">
        <v>380.08499999999998</v>
      </c>
      <c r="BL388" s="99"/>
      <c r="BM388" s="99"/>
      <c r="BN388" s="113">
        <v>253.39</v>
      </c>
      <c r="BO388" s="99"/>
    </row>
    <row r="389" spans="1:68" s="77" customFormat="1" ht="14.1" customHeight="1" x14ac:dyDescent="0.2">
      <c r="A389" s="96"/>
      <c r="B389" s="100">
        <v>161</v>
      </c>
      <c r="C389" s="536" t="s">
        <v>477</v>
      </c>
      <c r="D389" s="538" t="s">
        <v>478</v>
      </c>
      <c r="E389" s="538"/>
      <c r="F389" s="538"/>
      <c r="G389" s="538"/>
      <c r="H389" s="640" t="s">
        <v>1017</v>
      </c>
      <c r="I389" s="101"/>
      <c r="J389" s="101"/>
      <c r="K389" s="102">
        <v>95210.240000000005</v>
      </c>
      <c r="L389" s="102">
        <v>95415.21</v>
      </c>
      <c r="M389" s="102">
        <v>98371.76</v>
      </c>
      <c r="N389" s="102">
        <v>0</v>
      </c>
      <c r="O389" s="102">
        <v>98371.76</v>
      </c>
      <c r="P389" s="102">
        <v>98371.76</v>
      </c>
      <c r="Q389" s="102">
        <v>98371.76</v>
      </c>
      <c r="R389" s="102">
        <v>124526.28</v>
      </c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>
        <v>17324.87</v>
      </c>
      <c r="AO389" s="102">
        <v>17437.48</v>
      </c>
      <c r="AP389" s="102">
        <v>17550.82</v>
      </c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>
        <v>19093.11</v>
      </c>
      <c r="BD389" s="102"/>
      <c r="BE389" s="102">
        <v>19342.13</v>
      </c>
      <c r="BF389" s="102"/>
      <c r="BG389" s="102"/>
      <c r="BH389" s="102"/>
      <c r="BI389" s="102"/>
      <c r="BJ389" s="102"/>
      <c r="BK389" s="102">
        <v>20108.830000000002</v>
      </c>
      <c r="BL389" s="101"/>
      <c r="BM389" s="101"/>
      <c r="BN389" s="101">
        <v>13669.04</v>
      </c>
      <c r="BO389" s="101"/>
    </row>
    <row r="390" spans="1:68" ht="42" customHeight="1" x14ac:dyDescent="0.2">
      <c r="A390" s="95"/>
      <c r="B390" s="95"/>
      <c r="C390" s="536"/>
      <c r="D390" s="538"/>
      <c r="E390" s="538"/>
      <c r="F390" s="538"/>
      <c r="G390" s="538"/>
      <c r="H390" s="640"/>
      <c r="I390" s="99" t="s">
        <v>479</v>
      </c>
      <c r="J390" s="98">
        <v>88.995000000000005</v>
      </c>
      <c r="K390" s="99"/>
      <c r="L390" s="101">
        <v>204.97000000000116</v>
      </c>
      <c r="M390" s="101">
        <v>95210.240000000005</v>
      </c>
      <c r="N390" s="101">
        <v>0</v>
      </c>
      <c r="O390" s="101">
        <v>95210.240000000005</v>
      </c>
      <c r="P390" s="99"/>
      <c r="Q390" s="101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113">
        <v>13.34925</v>
      </c>
      <c r="AO390" s="113">
        <v>13.34925</v>
      </c>
      <c r="AP390" s="113">
        <v>13.34925</v>
      </c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113">
        <v>13.34925</v>
      </c>
      <c r="BD390" s="99"/>
      <c r="BE390" s="113">
        <v>13.34925</v>
      </c>
      <c r="BF390" s="99"/>
      <c r="BG390" s="99"/>
      <c r="BH390" s="99"/>
      <c r="BI390" s="99"/>
      <c r="BJ390" s="99"/>
      <c r="BK390" s="113">
        <v>13.34925</v>
      </c>
      <c r="BL390" s="99"/>
      <c r="BM390" s="99"/>
      <c r="BN390" s="113">
        <v>8.8994999999999997</v>
      </c>
      <c r="BO390" s="99"/>
    </row>
    <row r="391" spans="1:68" s="77" customFormat="1" ht="14.1" customHeight="1" x14ac:dyDescent="0.2">
      <c r="A391" s="96"/>
      <c r="B391" s="100">
        <v>162</v>
      </c>
      <c r="C391" s="536" t="s">
        <v>477</v>
      </c>
      <c r="D391" s="538" t="s">
        <v>478</v>
      </c>
      <c r="E391" s="538"/>
      <c r="F391" s="538"/>
      <c r="G391" s="538"/>
      <c r="H391" s="640" t="s">
        <v>1018</v>
      </c>
      <c r="I391" s="101"/>
      <c r="J391" s="101"/>
      <c r="K391" s="102">
        <v>214244.2</v>
      </c>
      <c r="L391" s="102">
        <v>214625.82</v>
      </c>
      <c r="M391" s="102">
        <v>221358.32</v>
      </c>
      <c r="N391" s="102">
        <v>0</v>
      </c>
      <c r="O391" s="102">
        <v>221358.32</v>
      </c>
      <c r="P391" s="102">
        <v>221358.32</v>
      </c>
      <c r="Q391" s="102">
        <v>221358.32</v>
      </c>
      <c r="R391" s="102">
        <v>280211.81</v>
      </c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>
        <v>38984.82</v>
      </c>
      <c r="AO391" s="102">
        <v>39238.22</v>
      </c>
      <c r="AP391" s="102">
        <v>39493.269999999997</v>
      </c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>
        <v>42963.75</v>
      </c>
      <c r="BD391" s="102"/>
      <c r="BE391" s="102">
        <v>43524.1</v>
      </c>
      <c r="BF391" s="102"/>
      <c r="BG391" s="102"/>
      <c r="BH391" s="102"/>
      <c r="BI391" s="102"/>
      <c r="BJ391" s="102"/>
      <c r="BK391" s="102">
        <v>45249.36</v>
      </c>
      <c r="BL391" s="101"/>
      <c r="BM391" s="101"/>
      <c r="BN391" s="101">
        <v>30758.29</v>
      </c>
      <c r="BO391" s="101"/>
    </row>
    <row r="392" spans="1:68" ht="42" customHeight="1" x14ac:dyDescent="0.2">
      <c r="A392" s="95"/>
      <c r="B392" s="95"/>
      <c r="C392" s="536"/>
      <c r="D392" s="538"/>
      <c r="E392" s="538"/>
      <c r="F392" s="538"/>
      <c r="G392" s="538"/>
      <c r="H392" s="640"/>
      <c r="I392" s="99" t="s">
        <v>479</v>
      </c>
      <c r="J392" s="98">
        <v>136.65799999999999</v>
      </c>
      <c r="K392" s="99"/>
      <c r="L392" s="101">
        <v>381.61999999999534</v>
      </c>
      <c r="M392" s="101">
        <v>214244.2</v>
      </c>
      <c r="N392" s="101">
        <v>0</v>
      </c>
      <c r="O392" s="101">
        <v>214244.2</v>
      </c>
      <c r="P392" s="99"/>
      <c r="Q392" s="101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113">
        <v>20.498699999999999</v>
      </c>
      <c r="AO392" s="113">
        <v>20.498699999999999</v>
      </c>
      <c r="AP392" s="113">
        <v>20.498699999999999</v>
      </c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113">
        <v>20.498699999999999</v>
      </c>
      <c r="BD392" s="99"/>
      <c r="BE392" s="113">
        <v>20.498699999999999</v>
      </c>
      <c r="BF392" s="99"/>
      <c r="BG392" s="99"/>
      <c r="BH392" s="99"/>
      <c r="BI392" s="99"/>
      <c r="BJ392" s="99"/>
      <c r="BK392" s="113">
        <v>20.498699999999999</v>
      </c>
      <c r="BL392" s="99"/>
      <c r="BM392" s="99"/>
      <c r="BN392" s="113">
        <v>13.665800000000001</v>
      </c>
      <c r="BO392" s="99"/>
    </row>
    <row r="393" spans="1:68" s="77" customFormat="1" ht="14.1" customHeight="1" x14ac:dyDescent="0.2">
      <c r="A393" s="96"/>
      <c r="B393" s="100">
        <v>163</v>
      </c>
      <c r="C393" s="536" t="s">
        <v>477</v>
      </c>
      <c r="D393" s="538" t="s">
        <v>478</v>
      </c>
      <c r="E393" s="538"/>
      <c r="F393" s="538"/>
      <c r="G393" s="538"/>
      <c r="H393" s="640" t="s">
        <v>1019</v>
      </c>
      <c r="I393" s="101"/>
      <c r="J393" s="101"/>
      <c r="K393" s="102">
        <v>8232.17</v>
      </c>
      <c r="L393" s="102">
        <v>8255.51</v>
      </c>
      <c r="M393" s="102">
        <v>8505.52</v>
      </c>
      <c r="N393" s="102">
        <v>0</v>
      </c>
      <c r="O393" s="102">
        <v>8505.52</v>
      </c>
      <c r="P393" s="102">
        <v>8505.52</v>
      </c>
      <c r="Q393" s="102">
        <v>8505.52</v>
      </c>
      <c r="R393" s="102">
        <v>10766.910000000002</v>
      </c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>
        <v>1497.96</v>
      </c>
      <c r="AO393" s="102">
        <v>1507.7</v>
      </c>
      <c r="AP393" s="102">
        <v>1517.5</v>
      </c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>
        <v>1650.85</v>
      </c>
      <c r="BD393" s="102"/>
      <c r="BE393" s="102">
        <v>1672.38</v>
      </c>
      <c r="BF393" s="102"/>
      <c r="BG393" s="102"/>
      <c r="BH393" s="102"/>
      <c r="BI393" s="102"/>
      <c r="BJ393" s="102"/>
      <c r="BK393" s="102">
        <v>1738.67</v>
      </c>
      <c r="BL393" s="101"/>
      <c r="BM393" s="101"/>
      <c r="BN393" s="101">
        <v>1181.8499999999999</v>
      </c>
      <c r="BO393" s="101"/>
    </row>
    <row r="394" spans="1:68" ht="42" customHeight="1" x14ac:dyDescent="0.2">
      <c r="A394" s="95"/>
      <c r="B394" s="95"/>
      <c r="C394" s="536"/>
      <c r="D394" s="538"/>
      <c r="E394" s="538"/>
      <c r="F394" s="538"/>
      <c r="G394" s="538"/>
      <c r="H394" s="640"/>
      <c r="I394" s="99" t="s">
        <v>479</v>
      </c>
      <c r="J394" s="98">
        <v>1.49</v>
      </c>
      <c r="K394" s="99"/>
      <c r="L394" s="101">
        <v>23.340000000000146</v>
      </c>
      <c r="M394" s="101">
        <v>8232.17</v>
      </c>
      <c r="N394" s="101">
        <v>0</v>
      </c>
      <c r="O394" s="101">
        <v>8232.17</v>
      </c>
      <c r="P394" s="99"/>
      <c r="Q394" s="101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113">
        <v>0.2235</v>
      </c>
      <c r="AO394" s="113">
        <v>0.2235</v>
      </c>
      <c r="AP394" s="113">
        <v>0.2235</v>
      </c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113">
        <v>0.2235</v>
      </c>
      <c r="BD394" s="99"/>
      <c r="BE394" s="113">
        <v>0.2235</v>
      </c>
      <c r="BF394" s="99"/>
      <c r="BG394" s="99"/>
      <c r="BH394" s="99"/>
      <c r="BI394" s="99"/>
      <c r="BJ394" s="99"/>
      <c r="BK394" s="113">
        <v>0.2235</v>
      </c>
      <c r="BL394" s="99"/>
      <c r="BM394" s="99"/>
      <c r="BN394" s="113">
        <v>0.14899999999999999</v>
      </c>
      <c r="BO394" s="99"/>
    </row>
    <row r="395" spans="1:68" s="77" customFormat="1" ht="14.1" customHeight="1" x14ac:dyDescent="0.2">
      <c r="A395" s="96"/>
      <c r="B395" s="100">
        <v>164</v>
      </c>
      <c r="C395" s="536" t="s">
        <v>466</v>
      </c>
      <c r="D395" s="538" t="s">
        <v>467</v>
      </c>
      <c r="E395" s="538"/>
      <c r="F395" s="538"/>
      <c r="G395" s="538"/>
      <c r="H395" s="641" t="s">
        <v>1020</v>
      </c>
      <c r="I395" s="101"/>
      <c r="J395" s="101"/>
      <c r="K395" s="102">
        <v>42820.46</v>
      </c>
      <c r="L395" s="102">
        <v>43171.1</v>
      </c>
      <c r="M395" s="102">
        <v>44242.34</v>
      </c>
      <c r="N395" s="102">
        <v>0</v>
      </c>
      <c r="O395" s="102">
        <v>44242.34</v>
      </c>
      <c r="P395" s="102">
        <v>44242.34</v>
      </c>
      <c r="Q395" s="102">
        <v>44242.34</v>
      </c>
      <c r="R395" s="102">
        <v>56005.25</v>
      </c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>
        <v>7791.8</v>
      </c>
      <c r="AO395" s="102">
        <v>7842.44</v>
      </c>
      <c r="AP395" s="102">
        <v>7893.42</v>
      </c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>
        <v>8587.06</v>
      </c>
      <c r="BD395" s="102"/>
      <c r="BE395" s="102">
        <v>8699.0499999999993</v>
      </c>
      <c r="BF395" s="102"/>
      <c r="BG395" s="102"/>
      <c r="BH395" s="102"/>
      <c r="BI395" s="102"/>
      <c r="BJ395" s="102"/>
      <c r="BK395" s="102">
        <v>9043.8799999999992</v>
      </c>
      <c r="BL395" s="101"/>
      <c r="BM395" s="101"/>
      <c r="BN395" s="101">
        <v>6147.6</v>
      </c>
      <c r="BO395" s="101"/>
    </row>
    <row r="396" spans="1:68" ht="14.1" customHeight="1" x14ac:dyDescent="0.2">
      <c r="A396" s="95"/>
      <c r="B396" s="95"/>
      <c r="C396" s="536"/>
      <c r="D396" s="538"/>
      <c r="E396" s="538"/>
      <c r="F396" s="538"/>
      <c r="G396" s="538"/>
      <c r="H396" s="641"/>
      <c r="I396" s="99" t="s">
        <v>156</v>
      </c>
      <c r="J396" s="98">
        <v>40.903799999999997</v>
      </c>
      <c r="K396" s="99"/>
      <c r="L396" s="101">
        <v>350.63999999999942</v>
      </c>
      <c r="M396" s="101">
        <v>42820.46</v>
      </c>
      <c r="N396" s="101">
        <v>0</v>
      </c>
      <c r="O396" s="101">
        <v>42820.46</v>
      </c>
      <c r="P396" s="99"/>
      <c r="Q396" s="101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113">
        <v>6.1355700000000004</v>
      </c>
      <c r="AO396" s="113">
        <v>6.1355700000000004</v>
      </c>
      <c r="AP396" s="113">
        <v>6.1355700000000004</v>
      </c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113">
        <v>6.1355700000000004</v>
      </c>
      <c r="BD396" s="99"/>
      <c r="BE396" s="113">
        <v>6.1355700000000004</v>
      </c>
      <c r="BF396" s="99"/>
      <c r="BG396" s="99"/>
      <c r="BH396" s="99"/>
      <c r="BI396" s="99"/>
      <c r="BJ396" s="99"/>
      <c r="BK396" s="113">
        <v>6.1355700000000004</v>
      </c>
      <c r="BL396" s="99"/>
      <c r="BM396" s="99"/>
      <c r="BN396" s="113">
        <v>4.0903799999999997</v>
      </c>
      <c r="BO396" s="99"/>
    </row>
    <row r="397" spans="1:68" s="77" customFormat="1" ht="14.1" customHeight="1" x14ac:dyDescent="0.2">
      <c r="A397" s="96"/>
      <c r="B397" s="100">
        <v>165</v>
      </c>
      <c r="C397" s="536" t="s">
        <v>352</v>
      </c>
      <c r="D397" s="536" t="s">
        <v>353</v>
      </c>
      <c r="E397" s="536"/>
      <c r="F397" s="536"/>
      <c r="G397" s="536"/>
      <c r="H397" s="640" t="s">
        <v>1021</v>
      </c>
      <c r="I397" s="101"/>
      <c r="J397" s="101"/>
      <c r="K397" s="102">
        <v>3541.76</v>
      </c>
      <c r="L397" s="102">
        <v>3542.56</v>
      </c>
      <c r="M397" s="102">
        <v>3659.37</v>
      </c>
      <c r="N397" s="102">
        <v>0</v>
      </c>
      <c r="O397" s="102">
        <v>3659.37</v>
      </c>
      <c r="P397" s="102">
        <v>3659.37</v>
      </c>
      <c r="Q397" s="102">
        <v>3659.37</v>
      </c>
      <c r="R397" s="102">
        <v>4632.3</v>
      </c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>
        <v>644.48</v>
      </c>
      <c r="AO397" s="102">
        <v>648.66999999999996</v>
      </c>
      <c r="AP397" s="102">
        <v>652.89</v>
      </c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>
        <v>710.26</v>
      </c>
      <c r="BD397" s="102"/>
      <c r="BE397" s="102">
        <v>719.52</v>
      </c>
      <c r="BF397" s="102"/>
      <c r="BG397" s="102"/>
      <c r="BH397" s="102"/>
      <c r="BI397" s="102"/>
      <c r="BJ397" s="102"/>
      <c r="BK397" s="102">
        <v>748.04</v>
      </c>
      <c r="BL397" s="101"/>
      <c r="BM397" s="101"/>
      <c r="BN397" s="101">
        <v>508.44</v>
      </c>
      <c r="BO397" s="101"/>
    </row>
    <row r="398" spans="1:68" ht="14.1" customHeight="1" x14ac:dyDescent="0.2">
      <c r="A398" s="95"/>
      <c r="B398" s="95"/>
      <c r="C398" s="536"/>
      <c r="D398" s="536"/>
      <c r="E398" s="536"/>
      <c r="F398" s="536"/>
      <c r="G398" s="536"/>
      <c r="H398" s="640"/>
      <c r="I398" s="99" t="s">
        <v>156</v>
      </c>
      <c r="J398" s="98">
        <v>40.904000000000003</v>
      </c>
      <c r="K398" s="99"/>
      <c r="L398" s="101">
        <v>0.79999999999972715</v>
      </c>
      <c r="M398" s="101">
        <v>3541.76</v>
      </c>
      <c r="N398" s="101">
        <v>0</v>
      </c>
      <c r="O398" s="101">
        <v>3541.76</v>
      </c>
      <c r="P398" s="99"/>
      <c r="Q398" s="101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113">
        <v>6.1356000000000002</v>
      </c>
      <c r="AO398" s="113">
        <v>6.1356000000000002</v>
      </c>
      <c r="AP398" s="113">
        <v>6.1356000000000002</v>
      </c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113">
        <v>6.1356000000000002</v>
      </c>
      <c r="BD398" s="99"/>
      <c r="BE398" s="113">
        <v>6.1356000000000002</v>
      </c>
      <c r="BF398" s="99"/>
      <c r="BG398" s="99"/>
      <c r="BH398" s="99"/>
      <c r="BI398" s="99"/>
      <c r="BJ398" s="99"/>
      <c r="BK398" s="113">
        <v>6.1356000000000002</v>
      </c>
      <c r="BL398" s="99"/>
      <c r="BM398" s="99"/>
      <c r="BN398" s="113">
        <v>4.0903999999999998</v>
      </c>
      <c r="BO398" s="99"/>
    </row>
    <row r="399" spans="1:68" s="77" customFormat="1" ht="14.1" customHeight="1" x14ac:dyDescent="0.2">
      <c r="A399" s="96"/>
      <c r="B399" s="100">
        <v>166</v>
      </c>
      <c r="C399" s="536" t="s">
        <v>466</v>
      </c>
      <c r="D399" s="538" t="s">
        <v>467</v>
      </c>
      <c r="E399" s="538"/>
      <c r="F399" s="538"/>
      <c r="G399" s="538"/>
      <c r="H399" s="640" t="s">
        <v>1022</v>
      </c>
      <c r="I399" s="101"/>
      <c r="J399" s="101"/>
      <c r="K399" s="102">
        <v>263.75</v>
      </c>
      <c r="L399" s="102">
        <v>266.16000000000003</v>
      </c>
      <c r="M399" s="102">
        <v>272.51</v>
      </c>
      <c r="N399" s="102">
        <v>0</v>
      </c>
      <c r="O399" s="102">
        <v>272.51</v>
      </c>
      <c r="P399" s="102">
        <v>272.51</v>
      </c>
      <c r="Q399" s="102">
        <v>272.51</v>
      </c>
      <c r="R399" s="102">
        <v>378.66</v>
      </c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1"/>
      <c r="BM399" s="101"/>
      <c r="BN399" s="101">
        <v>378.66</v>
      </c>
      <c r="BO399" s="101"/>
    </row>
    <row r="400" spans="1:68" ht="14.1" customHeight="1" x14ac:dyDescent="0.2">
      <c r="A400" s="95"/>
      <c r="B400" s="95"/>
      <c r="C400" s="536"/>
      <c r="D400" s="538"/>
      <c r="E400" s="538"/>
      <c r="F400" s="538"/>
      <c r="G400" s="538"/>
      <c r="H400" s="640"/>
      <c r="I400" s="99" t="s">
        <v>82</v>
      </c>
      <c r="J400" s="98">
        <v>3.8956</v>
      </c>
      <c r="K400" s="99"/>
      <c r="L400" s="101">
        <v>2.410000000000025</v>
      </c>
      <c r="M400" s="101">
        <v>263.75</v>
      </c>
      <c r="N400" s="101">
        <v>0</v>
      </c>
      <c r="O400" s="101">
        <v>263.75</v>
      </c>
      <c r="P400" s="99"/>
      <c r="Q400" s="101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99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99"/>
      <c r="BN400" s="113">
        <v>3.8956</v>
      </c>
      <c r="BO400" s="99"/>
    </row>
    <row r="401" spans="1:68" ht="12.75" x14ac:dyDescent="0.2">
      <c r="A401" s="87"/>
      <c r="B401" s="87"/>
      <c r="C401" s="88" t="s">
        <v>486</v>
      </c>
      <c r="D401" s="539" t="s">
        <v>487</v>
      </c>
      <c r="E401" s="539"/>
      <c r="F401" s="539"/>
      <c r="G401" s="539"/>
      <c r="H401" s="89"/>
      <c r="I401" s="89"/>
      <c r="J401" s="89"/>
      <c r="K401" s="90">
        <v>1349764.67</v>
      </c>
      <c r="L401" s="90">
        <v>1350884.44</v>
      </c>
      <c r="M401" s="90">
        <v>1394584.49</v>
      </c>
      <c r="N401" s="90">
        <v>0</v>
      </c>
      <c r="O401" s="90">
        <v>1394584.49</v>
      </c>
      <c r="P401" s="90">
        <v>1394584.49</v>
      </c>
      <c r="Q401" s="90">
        <v>1395498.15</v>
      </c>
      <c r="R401" s="90">
        <v>1447922.7000000002</v>
      </c>
      <c r="S401" s="90">
        <v>0</v>
      </c>
      <c r="T401" s="90">
        <v>0</v>
      </c>
      <c r="U401" s="90">
        <v>0</v>
      </c>
      <c r="V401" s="90">
        <v>699626.76</v>
      </c>
      <c r="W401" s="90">
        <v>748295.94000000006</v>
      </c>
      <c r="X401" s="90">
        <v>0</v>
      </c>
      <c r="Y401" s="90">
        <v>0</v>
      </c>
      <c r="Z401" s="90">
        <v>0</v>
      </c>
      <c r="AA401" s="90">
        <v>0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0</v>
      </c>
      <c r="AQ401" s="90">
        <v>0</v>
      </c>
      <c r="AR401" s="90">
        <v>0</v>
      </c>
      <c r="AS401" s="90">
        <v>0</v>
      </c>
      <c r="AT401" s="90">
        <v>0</v>
      </c>
      <c r="AU401" s="90">
        <v>0</v>
      </c>
      <c r="AV401" s="90">
        <v>0</v>
      </c>
      <c r="AW401" s="90">
        <v>0</v>
      </c>
      <c r="AX401" s="90">
        <v>0</v>
      </c>
      <c r="AY401" s="90">
        <v>0</v>
      </c>
      <c r="AZ401" s="90">
        <v>0</v>
      </c>
      <c r="BA401" s="90">
        <v>0</v>
      </c>
      <c r="BB401" s="90">
        <v>0</v>
      </c>
      <c r="BC401" s="90">
        <v>0</v>
      </c>
      <c r="BD401" s="90">
        <v>0</v>
      </c>
      <c r="BE401" s="90">
        <v>0</v>
      </c>
      <c r="BF401" s="90">
        <v>0</v>
      </c>
      <c r="BG401" s="90">
        <v>0</v>
      </c>
      <c r="BH401" s="90">
        <v>0</v>
      </c>
      <c r="BI401" s="90">
        <v>0</v>
      </c>
      <c r="BJ401" s="90">
        <v>0</v>
      </c>
      <c r="BK401" s="90">
        <v>0</v>
      </c>
      <c r="BL401" s="90">
        <v>0</v>
      </c>
      <c r="BM401" s="90">
        <v>0</v>
      </c>
      <c r="BN401" s="90">
        <v>0</v>
      </c>
      <c r="BO401" s="90">
        <v>0</v>
      </c>
      <c r="BP401" s="78">
        <v>0</v>
      </c>
    </row>
    <row r="402" spans="1:68" s="77" customFormat="1" ht="14.1" customHeight="1" x14ac:dyDescent="0.2">
      <c r="A402" s="91"/>
      <c r="B402" s="92">
        <v>167</v>
      </c>
      <c r="C402" s="540" t="s">
        <v>460</v>
      </c>
      <c r="D402" s="541" t="s">
        <v>461</v>
      </c>
      <c r="E402" s="541"/>
      <c r="F402" s="541"/>
      <c r="G402" s="541"/>
      <c r="H402" s="642" t="s">
        <v>961</v>
      </c>
      <c r="I402" s="93"/>
      <c r="J402" s="93"/>
      <c r="K402" s="94">
        <v>1310288.06</v>
      </c>
      <c r="L402" s="94">
        <v>1311229.98</v>
      </c>
      <c r="M402" s="94">
        <v>1353797.03</v>
      </c>
      <c r="N402" s="94">
        <v>0</v>
      </c>
      <c r="O402" s="94">
        <v>1353797.03</v>
      </c>
      <c r="P402" s="94">
        <v>1353797.03</v>
      </c>
      <c r="Q402" s="94">
        <v>1354526.93</v>
      </c>
      <c r="R402" s="94">
        <v>1405243.8900000001</v>
      </c>
      <c r="S402" s="94"/>
      <c r="T402" s="94"/>
      <c r="U402" s="94"/>
      <c r="V402" s="94">
        <v>699626.76</v>
      </c>
      <c r="W402" s="94">
        <v>705617.13</v>
      </c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3"/>
      <c r="BM402" s="93"/>
      <c r="BN402" s="93"/>
      <c r="BO402" s="93"/>
    </row>
    <row r="403" spans="1:68" ht="14.1" customHeight="1" x14ac:dyDescent="0.2">
      <c r="A403" s="95"/>
      <c r="B403" s="95"/>
      <c r="C403" s="536"/>
      <c r="D403" s="538"/>
      <c r="E403" s="538"/>
      <c r="F403" s="538"/>
      <c r="G403" s="538"/>
      <c r="H403" s="640"/>
      <c r="I403" s="99" t="s">
        <v>78</v>
      </c>
      <c r="J403" s="98">
        <v>360.93</v>
      </c>
      <c r="K403" s="99"/>
      <c r="L403" s="101">
        <v>941.91999999992549</v>
      </c>
      <c r="M403" s="101">
        <v>1310288.06</v>
      </c>
      <c r="N403" s="101">
        <v>0</v>
      </c>
      <c r="O403" s="101">
        <v>1310288.06</v>
      </c>
      <c r="P403" s="99"/>
      <c r="Q403" s="101">
        <v>729.9</v>
      </c>
      <c r="R403" s="99"/>
      <c r="S403" s="99"/>
      <c r="T403" s="99"/>
      <c r="U403" s="99"/>
      <c r="V403" s="113">
        <v>180.465</v>
      </c>
      <c r="W403" s="113">
        <v>180.465</v>
      </c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99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99"/>
      <c r="BN403" s="99"/>
      <c r="BO403" s="99"/>
    </row>
    <row r="404" spans="1:68" s="77" customFormat="1" ht="14.1" customHeight="1" x14ac:dyDescent="0.2">
      <c r="A404" s="96"/>
      <c r="B404" s="100">
        <v>168</v>
      </c>
      <c r="C404" s="536" t="s">
        <v>460</v>
      </c>
      <c r="D404" s="538" t="s">
        <v>461</v>
      </c>
      <c r="E404" s="538"/>
      <c r="F404" s="538"/>
      <c r="G404" s="538"/>
      <c r="H404" s="640" t="s">
        <v>1024</v>
      </c>
      <c r="I404" s="101"/>
      <c r="J404" s="101"/>
      <c r="K404" s="102">
        <v>20620.2</v>
      </c>
      <c r="L404" s="102">
        <v>20644.27</v>
      </c>
      <c r="M404" s="102">
        <v>21304.91</v>
      </c>
      <c r="N404" s="102">
        <v>0</v>
      </c>
      <c r="O404" s="102">
        <v>21304.91</v>
      </c>
      <c r="P404" s="102">
        <v>21304.91</v>
      </c>
      <c r="Q404" s="102">
        <v>21329.78</v>
      </c>
      <c r="R404" s="102">
        <v>22218.76</v>
      </c>
      <c r="S404" s="102"/>
      <c r="T404" s="102"/>
      <c r="U404" s="102"/>
      <c r="V404" s="102"/>
      <c r="W404" s="102">
        <v>22218.76</v>
      </c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1"/>
      <c r="BM404" s="101"/>
      <c r="BN404" s="101"/>
      <c r="BO404" s="101"/>
    </row>
    <row r="405" spans="1:68" ht="14.1" customHeight="1" x14ac:dyDescent="0.2">
      <c r="A405" s="95"/>
      <c r="B405" s="95"/>
      <c r="C405" s="536"/>
      <c r="D405" s="538"/>
      <c r="E405" s="538"/>
      <c r="F405" s="538"/>
      <c r="G405" s="538"/>
      <c r="H405" s="640"/>
      <c r="I405" s="99" t="s">
        <v>102</v>
      </c>
      <c r="J405" s="98">
        <v>1.948</v>
      </c>
      <c r="K405" s="99"/>
      <c r="L405" s="101">
        <v>24.069999999999709</v>
      </c>
      <c r="M405" s="101">
        <v>20620.2</v>
      </c>
      <c r="N405" s="101">
        <v>0</v>
      </c>
      <c r="O405" s="101">
        <v>20620.2</v>
      </c>
      <c r="P405" s="99"/>
      <c r="Q405" s="101">
        <v>24.87</v>
      </c>
      <c r="R405" s="99"/>
      <c r="S405" s="99"/>
      <c r="T405" s="99"/>
      <c r="U405" s="99"/>
      <c r="V405" s="99"/>
      <c r="W405" s="113">
        <v>1.948</v>
      </c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99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99"/>
      <c r="BN405" s="99"/>
      <c r="BO405" s="99"/>
    </row>
    <row r="406" spans="1:68" s="77" customFormat="1" ht="14.1" customHeight="1" x14ac:dyDescent="0.2">
      <c r="A406" s="96"/>
      <c r="B406" s="100">
        <v>169</v>
      </c>
      <c r="C406" s="536" t="s">
        <v>466</v>
      </c>
      <c r="D406" s="538" t="s">
        <v>467</v>
      </c>
      <c r="E406" s="538"/>
      <c r="F406" s="538"/>
      <c r="G406" s="538"/>
      <c r="H406" s="640" t="s">
        <v>1025</v>
      </c>
      <c r="I406" s="101"/>
      <c r="J406" s="101"/>
      <c r="K406" s="102">
        <v>18856.41</v>
      </c>
      <c r="L406" s="102">
        <v>19010.189999999999</v>
      </c>
      <c r="M406" s="102">
        <v>19482.55</v>
      </c>
      <c r="N406" s="102">
        <v>0</v>
      </c>
      <c r="O406" s="102">
        <v>19482.55</v>
      </c>
      <c r="P406" s="102">
        <v>19482.55</v>
      </c>
      <c r="Q406" s="102">
        <v>19641.439999999999</v>
      </c>
      <c r="R406" s="102">
        <v>20460.05</v>
      </c>
      <c r="S406" s="102"/>
      <c r="T406" s="102"/>
      <c r="U406" s="102"/>
      <c r="V406" s="102"/>
      <c r="W406" s="102">
        <v>20460.05</v>
      </c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1"/>
      <c r="BM406" s="101"/>
      <c r="BN406" s="101"/>
      <c r="BO406" s="101"/>
    </row>
    <row r="407" spans="1:68" ht="14.1" customHeight="1" x14ac:dyDescent="0.2">
      <c r="A407" s="95"/>
      <c r="B407" s="95"/>
      <c r="C407" s="536"/>
      <c r="D407" s="538"/>
      <c r="E407" s="538"/>
      <c r="F407" s="538"/>
      <c r="G407" s="538"/>
      <c r="H407" s="640"/>
      <c r="I407" s="99" t="s">
        <v>306</v>
      </c>
      <c r="J407" s="98">
        <v>0.32624999999999998</v>
      </c>
      <c r="K407" s="99"/>
      <c r="L407" s="101">
        <v>153.77999999999884</v>
      </c>
      <c r="M407" s="101">
        <v>18856.41</v>
      </c>
      <c r="N407" s="101">
        <v>0</v>
      </c>
      <c r="O407" s="101">
        <v>18856.41</v>
      </c>
      <c r="P407" s="99"/>
      <c r="Q407" s="101">
        <v>158.88999999999999</v>
      </c>
      <c r="R407" s="99"/>
      <c r="S407" s="99"/>
      <c r="T407" s="99"/>
      <c r="U407" s="99"/>
      <c r="V407" s="99"/>
      <c r="W407" s="113">
        <v>0.32624999999999998</v>
      </c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99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99"/>
      <c r="BN407" s="99"/>
      <c r="BO407" s="99"/>
    </row>
    <row r="408" spans="1:68" ht="27.95" customHeight="1" x14ac:dyDescent="0.2">
      <c r="A408" s="87"/>
      <c r="B408" s="87"/>
      <c r="C408" s="88" t="s">
        <v>490</v>
      </c>
      <c r="D408" s="557" t="s">
        <v>491</v>
      </c>
      <c r="E408" s="557"/>
      <c r="F408" s="557"/>
      <c r="G408" s="557"/>
      <c r="H408" s="89"/>
      <c r="I408" s="89"/>
      <c r="J408" s="89"/>
      <c r="K408" s="90">
        <v>28367.55</v>
      </c>
      <c r="L408" s="90">
        <v>28360.080000000002</v>
      </c>
      <c r="M408" s="90">
        <v>29309.51</v>
      </c>
      <c r="N408" s="90">
        <v>0</v>
      </c>
      <c r="O408" s="90">
        <v>29309.51</v>
      </c>
      <c r="P408" s="90">
        <v>29309.51</v>
      </c>
      <c r="Q408" s="90">
        <v>29301.789999999997</v>
      </c>
      <c r="R408" s="90">
        <v>30523.03</v>
      </c>
      <c r="S408" s="90">
        <v>0</v>
      </c>
      <c r="T408" s="90">
        <v>0</v>
      </c>
      <c r="U408" s="90">
        <v>0</v>
      </c>
      <c r="V408" s="90">
        <v>0</v>
      </c>
      <c r="W408" s="90">
        <v>30523.03</v>
      </c>
      <c r="X408" s="90">
        <v>0</v>
      </c>
      <c r="Y408" s="90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0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0</v>
      </c>
      <c r="AW408" s="90">
        <v>0</v>
      </c>
      <c r="AX408" s="90">
        <v>0</v>
      </c>
      <c r="AY408" s="90">
        <v>0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  <c r="BF408" s="90">
        <v>0</v>
      </c>
      <c r="BG408" s="90">
        <v>0</v>
      </c>
      <c r="BH408" s="90">
        <v>0</v>
      </c>
      <c r="BI408" s="90">
        <v>0</v>
      </c>
      <c r="BJ408" s="90">
        <v>0</v>
      </c>
      <c r="BK408" s="90">
        <v>0</v>
      </c>
      <c r="BL408" s="90">
        <v>0</v>
      </c>
      <c r="BM408" s="90">
        <v>0</v>
      </c>
      <c r="BN408" s="90">
        <v>0</v>
      </c>
      <c r="BO408" s="90">
        <v>0</v>
      </c>
      <c r="BP408" s="78">
        <v>0</v>
      </c>
    </row>
    <row r="409" spans="1:68" s="77" customFormat="1" ht="14.1" customHeight="1" x14ac:dyDescent="0.2">
      <c r="A409" s="91"/>
      <c r="B409" s="92">
        <v>170</v>
      </c>
      <c r="C409" s="540" t="s">
        <v>460</v>
      </c>
      <c r="D409" s="541" t="s">
        <v>461</v>
      </c>
      <c r="E409" s="541"/>
      <c r="F409" s="541"/>
      <c r="G409" s="541"/>
      <c r="H409" s="642" t="s">
        <v>1027</v>
      </c>
      <c r="I409" s="93"/>
      <c r="J409" s="93"/>
      <c r="K409" s="94">
        <v>28367.55</v>
      </c>
      <c r="L409" s="94">
        <v>28360.080000000002</v>
      </c>
      <c r="M409" s="94">
        <v>29309.51</v>
      </c>
      <c r="N409" s="94">
        <v>0</v>
      </c>
      <c r="O409" s="94">
        <v>29309.51</v>
      </c>
      <c r="P409" s="94">
        <v>29309.51</v>
      </c>
      <c r="Q409" s="94">
        <v>29301.789999999997</v>
      </c>
      <c r="R409" s="94">
        <v>30523.03</v>
      </c>
      <c r="S409" s="94"/>
      <c r="T409" s="94"/>
      <c r="U409" s="94"/>
      <c r="V409" s="94"/>
      <c r="W409" s="94">
        <v>30523.03</v>
      </c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3"/>
      <c r="BM409" s="93"/>
      <c r="BN409" s="93"/>
      <c r="BO409" s="93"/>
    </row>
    <row r="410" spans="1:68" ht="14.1" customHeight="1" x14ac:dyDescent="0.2">
      <c r="A410" s="95"/>
      <c r="B410" s="95"/>
      <c r="C410" s="536"/>
      <c r="D410" s="538"/>
      <c r="E410" s="538"/>
      <c r="F410" s="538"/>
      <c r="G410" s="538"/>
      <c r="H410" s="640"/>
      <c r="I410" s="97" t="s">
        <v>144</v>
      </c>
      <c r="J410" s="98">
        <v>7.7909999999999993E-2</v>
      </c>
      <c r="K410" s="99"/>
      <c r="L410" s="101">
        <v>-7.4699999999975262</v>
      </c>
      <c r="M410" s="101">
        <v>28367.55</v>
      </c>
      <c r="N410" s="101">
        <v>0</v>
      </c>
      <c r="O410" s="101">
        <v>28367.55</v>
      </c>
      <c r="P410" s="99"/>
      <c r="Q410" s="101">
        <v>-7.72</v>
      </c>
      <c r="R410" s="99"/>
      <c r="S410" s="99"/>
      <c r="T410" s="99"/>
      <c r="U410" s="99"/>
      <c r="V410" s="99"/>
      <c r="W410" s="113">
        <v>7.7909999999999993E-2</v>
      </c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99"/>
      <c r="BN410" s="99"/>
      <c r="BO410" s="99"/>
    </row>
    <row r="411" spans="1:68" ht="27.95" customHeight="1" x14ac:dyDescent="0.2">
      <c r="A411" s="83"/>
      <c r="B411" s="83"/>
      <c r="C411" s="84" t="s">
        <v>1030</v>
      </c>
      <c r="D411" s="535" t="s">
        <v>493</v>
      </c>
      <c r="E411" s="535"/>
      <c r="F411" s="535"/>
      <c r="G411" s="535"/>
      <c r="H411" s="85"/>
      <c r="I411" s="85"/>
      <c r="J411" s="85"/>
      <c r="K411" s="86">
        <v>1012158.6500000001</v>
      </c>
      <c r="L411" s="86">
        <v>1014397.2200000002</v>
      </c>
      <c r="M411" s="86">
        <v>1045768.0299999998</v>
      </c>
      <c r="N411" s="86"/>
      <c r="O411" s="86">
        <v>1045768.0299999998</v>
      </c>
      <c r="P411" s="86">
        <v>1045768.0299999998</v>
      </c>
      <c r="Q411" s="86">
        <v>1046739.4499999998</v>
      </c>
      <c r="R411" s="86">
        <v>1274907.8400000001</v>
      </c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>
        <v>184176.84</v>
      </c>
      <c r="AO411" s="86">
        <v>185373.96999999997</v>
      </c>
      <c r="AP411" s="86">
        <v>186578.92</v>
      </c>
      <c r="AQ411" s="86"/>
      <c r="AR411" s="86"/>
      <c r="AS411" s="86"/>
      <c r="AT411" s="86"/>
      <c r="AU411" s="86"/>
      <c r="AV411" s="86">
        <v>194403.75999999995</v>
      </c>
      <c r="AW411" s="86">
        <v>195667.38999999998</v>
      </c>
      <c r="AX411" s="86">
        <v>196852.32</v>
      </c>
      <c r="AY411" s="86">
        <v>131854.64000000004</v>
      </c>
      <c r="AZ411" s="86"/>
      <c r="BA411" s="86"/>
      <c r="BB411" s="86"/>
      <c r="BC411" s="86"/>
      <c r="BD411" s="86"/>
      <c r="BE411" s="86"/>
      <c r="BF411" s="86"/>
      <c r="BG411" s="86"/>
      <c r="BH411" s="86"/>
      <c r="BI411" s="86"/>
      <c r="BJ411" s="86"/>
      <c r="BK411" s="86"/>
      <c r="BL411" s="86"/>
      <c r="BM411" s="86"/>
      <c r="BN411" s="86"/>
      <c r="BO411" s="86"/>
      <c r="BP411" s="78"/>
    </row>
    <row r="412" spans="1:68" ht="27.95" customHeight="1" x14ac:dyDescent="0.2">
      <c r="A412" s="87"/>
      <c r="B412" s="87"/>
      <c r="C412" s="88" t="s">
        <v>494</v>
      </c>
      <c r="D412" s="557" t="s">
        <v>495</v>
      </c>
      <c r="E412" s="557"/>
      <c r="F412" s="557"/>
      <c r="G412" s="557"/>
      <c r="H412" s="89"/>
      <c r="I412" s="89"/>
      <c r="J412" s="89"/>
      <c r="K412" s="90">
        <v>410260.86000000004</v>
      </c>
      <c r="L412" s="90">
        <v>411637.93000000005</v>
      </c>
      <c r="M412" s="90">
        <v>423883.83</v>
      </c>
      <c r="N412" s="90">
        <v>0</v>
      </c>
      <c r="O412" s="90">
        <v>423883.83</v>
      </c>
      <c r="P412" s="90">
        <v>423883.83</v>
      </c>
      <c r="Q412" s="90">
        <v>424481.40999999992</v>
      </c>
      <c r="R412" s="90">
        <v>517015.21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0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0</v>
      </c>
      <c r="AN412" s="90">
        <v>74652.87</v>
      </c>
      <c r="AO412" s="90">
        <v>75138.099999999991</v>
      </c>
      <c r="AP412" s="90">
        <v>75626.5</v>
      </c>
      <c r="AQ412" s="90">
        <v>0</v>
      </c>
      <c r="AR412" s="90">
        <v>0</v>
      </c>
      <c r="AS412" s="90">
        <v>0</v>
      </c>
      <c r="AT412" s="90">
        <v>0</v>
      </c>
      <c r="AU412" s="90">
        <v>0</v>
      </c>
      <c r="AV412" s="90">
        <v>78888.19</v>
      </c>
      <c r="AW412" s="90">
        <v>79400.960000000006</v>
      </c>
      <c r="AX412" s="90">
        <v>79863.599999999991</v>
      </c>
      <c r="AY412" s="90">
        <v>53444.990000000005</v>
      </c>
      <c r="AZ412" s="90">
        <v>0</v>
      </c>
      <c r="BA412" s="90">
        <v>0</v>
      </c>
      <c r="BB412" s="90">
        <v>0</v>
      </c>
      <c r="BC412" s="90">
        <v>0</v>
      </c>
      <c r="BD412" s="90">
        <v>0</v>
      </c>
      <c r="BE412" s="90">
        <v>0</v>
      </c>
      <c r="BF412" s="90">
        <v>0</v>
      </c>
      <c r="BG412" s="90">
        <v>0</v>
      </c>
      <c r="BH412" s="90">
        <v>0</v>
      </c>
      <c r="BI412" s="90">
        <v>0</v>
      </c>
      <c r="BJ412" s="90">
        <v>0</v>
      </c>
      <c r="BK412" s="90">
        <v>0</v>
      </c>
      <c r="BL412" s="90">
        <v>0</v>
      </c>
      <c r="BM412" s="90">
        <v>0</v>
      </c>
      <c r="BN412" s="90">
        <v>0</v>
      </c>
      <c r="BO412" s="90">
        <v>0</v>
      </c>
      <c r="BP412" s="78">
        <v>0</v>
      </c>
    </row>
    <row r="413" spans="1:68" s="77" customFormat="1" ht="14.1" customHeight="1" x14ac:dyDescent="0.2">
      <c r="A413" s="91"/>
      <c r="B413" s="92">
        <v>171</v>
      </c>
      <c r="C413" s="540" t="s">
        <v>496</v>
      </c>
      <c r="D413" s="541" t="s">
        <v>497</v>
      </c>
      <c r="E413" s="541"/>
      <c r="F413" s="541"/>
      <c r="G413" s="541"/>
      <c r="H413" s="642" t="s">
        <v>839</v>
      </c>
      <c r="I413" s="93"/>
      <c r="J413" s="93"/>
      <c r="K413" s="94">
        <v>19427.32</v>
      </c>
      <c r="L413" s="94">
        <v>19515.740000000002</v>
      </c>
      <c r="M413" s="94">
        <v>20072.419999999998</v>
      </c>
      <c r="N413" s="94">
        <v>0</v>
      </c>
      <c r="O413" s="94">
        <v>20072.419999999998</v>
      </c>
      <c r="P413" s="94">
        <v>20072.419999999998</v>
      </c>
      <c r="Q413" s="94">
        <v>20110.789999999997</v>
      </c>
      <c r="R413" s="94">
        <v>24495.07</v>
      </c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>
        <v>3535.08</v>
      </c>
      <c r="AO413" s="94">
        <v>3558.06</v>
      </c>
      <c r="AP413" s="94">
        <v>3581.18</v>
      </c>
      <c r="AQ413" s="94"/>
      <c r="AR413" s="94"/>
      <c r="AS413" s="94"/>
      <c r="AT413" s="94"/>
      <c r="AU413" s="94"/>
      <c r="AV413" s="94">
        <v>3740.09</v>
      </c>
      <c r="AW413" s="94">
        <v>3764.4</v>
      </c>
      <c r="AX413" s="94">
        <v>3785.43</v>
      </c>
      <c r="AY413" s="94">
        <v>2530.83</v>
      </c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3"/>
      <c r="BM413" s="93"/>
      <c r="BN413" s="93"/>
      <c r="BO413" s="93"/>
    </row>
    <row r="414" spans="1:68" ht="14.1" customHeight="1" x14ac:dyDescent="0.2">
      <c r="A414" s="95"/>
      <c r="B414" s="95"/>
      <c r="C414" s="536"/>
      <c r="D414" s="538"/>
      <c r="E414" s="538"/>
      <c r="F414" s="538"/>
      <c r="G414" s="538"/>
      <c r="H414" s="640"/>
      <c r="I414" s="99" t="s">
        <v>156</v>
      </c>
      <c r="J414" s="98">
        <v>1003.12</v>
      </c>
      <c r="K414" s="99"/>
      <c r="L414" s="101">
        <v>88.420000000001892</v>
      </c>
      <c r="M414" s="101">
        <v>19427.32</v>
      </c>
      <c r="N414" s="101">
        <v>0</v>
      </c>
      <c r="O414" s="101">
        <v>19427.32</v>
      </c>
      <c r="P414" s="99"/>
      <c r="Q414" s="101">
        <v>38.369999999999997</v>
      </c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113">
        <v>150.46799999999999</v>
      </c>
      <c r="AO414" s="113">
        <v>150.46799999999999</v>
      </c>
      <c r="AP414" s="113">
        <v>150.46799999999999</v>
      </c>
      <c r="AQ414" s="99"/>
      <c r="AR414" s="99"/>
      <c r="AS414" s="99"/>
      <c r="AT414" s="99"/>
      <c r="AU414" s="99"/>
      <c r="AV414" s="113">
        <v>150.46799999999999</v>
      </c>
      <c r="AW414" s="113">
        <v>150.46799999999999</v>
      </c>
      <c r="AX414" s="113">
        <v>150.46799999999999</v>
      </c>
      <c r="AY414" s="113">
        <v>100.312</v>
      </c>
      <c r="AZ414" s="99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99"/>
      <c r="BN414" s="99"/>
      <c r="BO414" s="99"/>
    </row>
    <row r="415" spans="1:68" s="77" customFormat="1" ht="14.1" customHeight="1" x14ac:dyDescent="0.2">
      <c r="A415" s="96"/>
      <c r="B415" s="100">
        <v>172</v>
      </c>
      <c r="C415" s="536" t="s">
        <v>499</v>
      </c>
      <c r="D415" s="538" t="s">
        <v>500</v>
      </c>
      <c r="E415" s="538"/>
      <c r="F415" s="538"/>
      <c r="G415" s="538"/>
      <c r="H415" s="640" t="s">
        <v>1031</v>
      </c>
      <c r="I415" s="101"/>
      <c r="J415" s="101"/>
      <c r="K415" s="102">
        <v>78198.570000000007</v>
      </c>
      <c r="L415" s="102">
        <v>78281.16</v>
      </c>
      <c r="M415" s="102">
        <v>80795.199999999997</v>
      </c>
      <c r="N415" s="102">
        <v>0</v>
      </c>
      <c r="O415" s="102">
        <v>80795.199999999997</v>
      </c>
      <c r="P415" s="102">
        <v>80795.199999999997</v>
      </c>
      <c r="Q415" s="102">
        <v>80831.039999999994</v>
      </c>
      <c r="R415" s="102">
        <v>98449.569999999992</v>
      </c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>
        <v>14229.35</v>
      </c>
      <c r="AO415" s="102">
        <v>14321.84</v>
      </c>
      <c r="AP415" s="102">
        <v>14414.94</v>
      </c>
      <c r="AQ415" s="102"/>
      <c r="AR415" s="102"/>
      <c r="AS415" s="102"/>
      <c r="AT415" s="102"/>
      <c r="AU415" s="102"/>
      <c r="AV415" s="102">
        <v>15002.16</v>
      </c>
      <c r="AW415" s="102">
        <v>15099.68</v>
      </c>
      <c r="AX415" s="102">
        <v>15194.62</v>
      </c>
      <c r="AY415" s="102">
        <v>10186.98</v>
      </c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1"/>
      <c r="BM415" s="101"/>
      <c r="BN415" s="101"/>
      <c r="BO415" s="101"/>
    </row>
    <row r="416" spans="1:68" ht="14.1" customHeight="1" x14ac:dyDescent="0.2">
      <c r="A416" s="95"/>
      <c r="B416" s="95"/>
      <c r="C416" s="536"/>
      <c r="D416" s="538"/>
      <c r="E416" s="538"/>
      <c r="F416" s="538"/>
      <c r="G416" s="538"/>
      <c r="H416" s="640"/>
      <c r="I416" s="99" t="s">
        <v>306</v>
      </c>
      <c r="J416" s="98">
        <v>0.26684999999999998</v>
      </c>
      <c r="K416" s="99"/>
      <c r="L416" s="101">
        <v>82.589999999996508</v>
      </c>
      <c r="M416" s="101">
        <v>78198.570000000007</v>
      </c>
      <c r="N416" s="101">
        <v>0</v>
      </c>
      <c r="O416" s="101">
        <v>78198.570000000007</v>
      </c>
      <c r="P416" s="99"/>
      <c r="Q416" s="101">
        <v>35.840000000000003</v>
      </c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113">
        <v>4.0027500000000001E-2</v>
      </c>
      <c r="AO416" s="113">
        <v>4.0027500000000001E-2</v>
      </c>
      <c r="AP416" s="113">
        <v>4.0027500000000001E-2</v>
      </c>
      <c r="AQ416" s="99"/>
      <c r="AR416" s="99"/>
      <c r="AS416" s="99"/>
      <c r="AT416" s="99"/>
      <c r="AU416" s="99"/>
      <c r="AV416" s="113">
        <v>4.0027500000000001E-2</v>
      </c>
      <c r="AW416" s="113">
        <v>4.0027500000000001E-2</v>
      </c>
      <c r="AX416" s="113">
        <v>4.0027500000000001E-2</v>
      </c>
      <c r="AY416" s="113">
        <v>2.6685E-2</v>
      </c>
      <c r="AZ416" s="99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99"/>
      <c r="BN416" s="99"/>
      <c r="BO416" s="99"/>
    </row>
    <row r="417" spans="1:68" s="77" customFormat="1" ht="14.1" customHeight="1" x14ac:dyDescent="0.2">
      <c r="A417" s="96"/>
      <c r="B417" s="100">
        <v>173</v>
      </c>
      <c r="C417" s="536" t="s">
        <v>502</v>
      </c>
      <c r="D417" s="538" t="s">
        <v>503</v>
      </c>
      <c r="E417" s="538"/>
      <c r="F417" s="538"/>
      <c r="G417" s="538"/>
      <c r="H417" s="640" t="s">
        <v>1032</v>
      </c>
      <c r="I417" s="101"/>
      <c r="J417" s="101"/>
      <c r="K417" s="102">
        <v>37119.58</v>
      </c>
      <c r="L417" s="102">
        <v>37152.67</v>
      </c>
      <c r="M417" s="102">
        <v>38352.160000000003</v>
      </c>
      <c r="N417" s="102">
        <v>0</v>
      </c>
      <c r="O417" s="102">
        <v>38352.160000000003</v>
      </c>
      <c r="P417" s="102">
        <v>38352.160000000003</v>
      </c>
      <c r="Q417" s="102">
        <v>38366.520000000004</v>
      </c>
      <c r="R417" s="102">
        <v>46729.09</v>
      </c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>
        <v>6754.44</v>
      </c>
      <c r="AO417" s="102">
        <v>6798.34</v>
      </c>
      <c r="AP417" s="102">
        <v>6842.53</v>
      </c>
      <c r="AQ417" s="102"/>
      <c r="AR417" s="102"/>
      <c r="AS417" s="102"/>
      <c r="AT417" s="102"/>
      <c r="AU417" s="102"/>
      <c r="AV417" s="102">
        <v>7120.1</v>
      </c>
      <c r="AW417" s="102">
        <v>7166.38</v>
      </c>
      <c r="AX417" s="102">
        <v>7211.68</v>
      </c>
      <c r="AY417" s="102">
        <v>4835.62</v>
      </c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1"/>
      <c r="BM417" s="101"/>
      <c r="BN417" s="101"/>
      <c r="BO417" s="101"/>
    </row>
    <row r="418" spans="1:68" ht="27.95" customHeight="1" x14ac:dyDescent="0.2">
      <c r="A418" s="95"/>
      <c r="B418" s="95"/>
      <c r="C418" s="536"/>
      <c r="D418" s="538"/>
      <c r="E418" s="538"/>
      <c r="F418" s="538"/>
      <c r="G418" s="538"/>
      <c r="H418" s="640"/>
      <c r="I418" s="99" t="s">
        <v>102</v>
      </c>
      <c r="J418" s="98">
        <v>15.5824</v>
      </c>
      <c r="K418" s="99"/>
      <c r="L418" s="101">
        <v>33.089999999996508</v>
      </c>
      <c r="M418" s="101">
        <v>37119.58</v>
      </c>
      <c r="N418" s="101">
        <v>0</v>
      </c>
      <c r="O418" s="101">
        <v>37119.58</v>
      </c>
      <c r="P418" s="99"/>
      <c r="Q418" s="101">
        <v>14.36</v>
      </c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113">
        <v>2.3373599999999999</v>
      </c>
      <c r="AO418" s="113">
        <v>2.3373599999999999</v>
      </c>
      <c r="AP418" s="113">
        <v>2.3373599999999999</v>
      </c>
      <c r="AQ418" s="99"/>
      <c r="AR418" s="99"/>
      <c r="AS418" s="99"/>
      <c r="AT418" s="99"/>
      <c r="AU418" s="99"/>
      <c r="AV418" s="113">
        <v>2.3373599999999999</v>
      </c>
      <c r="AW418" s="113">
        <v>2.3373599999999999</v>
      </c>
      <c r="AX418" s="113">
        <v>2.3373599999999999</v>
      </c>
      <c r="AY418" s="113">
        <v>1.5582400000000001</v>
      </c>
      <c r="AZ418" s="99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99"/>
      <c r="BN418" s="99"/>
      <c r="BO418" s="99"/>
    </row>
    <row r="419" spans="1:68" s="77" customFormat="1" ht="14.1" customHeight="1" x14ac:dyDescent="0.2">
      <c r="A419" s="96"/>
      <c r="B419" s="100">
        <v>174</v>
      </c>
      <c r="C419" s="536" t="s">
        <v>499</v>
      </c>
      <c r="D419" s="538" t="s">
        <v>500</v>
      </c>
      <c r="E419" s="538"/>
      <c r="F419" s="538"/>
      <c r="G419" s="538"/>
      <c r="H419" s="640" t="s">
        <v>1033</v>
      </c>
      <c r="I419" s="101"/>
      <c r="J419" s="101"/>
      <c r="K419" s="102">
        <v>103394.76</v>
      </c>
      <c r="L419" s="102">
        <v>103546.32</v>
      </c>
      <c r="M419" s="102">
        <v>106828.05</v>
      </c>
      <c r="N419" s="102">
        <v>0</v>
      </c>
      <c r="O419" s="102">
        <v>106828.05</v>
      </c>
      <c r="P419" s="102">
        <v>106828.05</v>
      </c>
      <c r="Q419" s="102">
        <v>106893.82</v>
      </c>
      <c r="R419" s="102">
        <v>130193.68</v>
      </c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>
        <v>18814.169999999998</v>
      </c>
      <c r="AO419" s="102">
        <v>18936.46</v>
      </c>
      <c r="AP419" s="102">
        <v>19059.55</v>
      </c>
      <c r="AQ419" s="102"/>
      <c r="AR419" s="102"/>
      <c r="AS419" s="102"/>
      <c r="AT419" s="102"/>
      <c r="AU419" s="102"/>
      <c r="AV419" s="102">
        <v>19844.099999999999</v>
      </c>
      <c r="AW419" s="102">
        <v>19973.080000000002</v>
      </c>
      <c r="AX419" s="102">
        <v>20097.03</v>
      </c>
      <c r="AY419" s="102">
        <v>13469.29</v>
      </c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1"/>
      <c r="BM419" s="101"/>
      <c r="BN419" s="101"/>
      <c r="BO419" s="101"/>
    </row>
    <row r="420" spans="1:68" ht="14.1" customHeight="1" x14ac:dyDescent="0.2">
      <c r="A420" s="95"/>
      <c r="B420" s="95"/>
      <c r="C420" s="536"/>
      <c r="D420" s="538"/>
      <c r="E420" s="538"/>
      <c r="F420" s="538"/>
      <c r="G420" s="538"/>
      <c r="H420" s="640"/>
      <c r="I420" s="99" t="s">
        <v>306</v>
      </c>
      <c r="J420" s="98">
        <v>0.63304000000000005</v>
      </c>
      <c r="K420" s="99"/>
      <c r="L420" s="101">
        <v>151.56000000001222</v>
      </c>
      <c r="M420" s="101">
        <v>103394.76</v>
      </c>
      <c r="N420" s="101">
        <v>0</v>
      </c>
      <c r="O420" s="101">
        <v>103394.76</v>
      </c>
      <c r="P420" s="99"/>
      <c r="Q420" s="101">
        <v>65.77</v>
      </c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113">
        <v>9.4955999999999999E-2</v>
      </c>
      <c r="AO420" s="113">
        <v>9.4955999999999999E-2</v>
      </c>
      <c r="AP420" s="113">
        <v>9.4955999999999999E-2</v>
      </c>
      <c r="AQ420" s="99"/>
      <c r="AR420" s="99"/>
      <c r="AS420" s="99"/>
      <c r="AT420" s="99"/>
      <c r="AU420" s="99"/>
      <c r="AV420" s="113">
        <v>9.4955999999999999E-2</v>
      </c>
      <c r="AW420" s="113">
        <v>9.4955999999999999E-2</v>
      </c>
      <c r="AX420" s="113">
        <v>9.4955999999999999E-2</v>
      </c>
      <c r="AY420" s="113">
        <v>6.3303999999999999E-2</v>
      </c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99"/>
      <c r="BN420" s="99"/>
      <c r="BO420" s="99"/>
    </row>
    <row r="421" spans="1:68" s="77" customFormat="1" ht="14.1" customHeight="1" x14ac:dyDescent="0.2">
      <c r="A421" s="96"/>
      <c r="B421" s="100">
        <v>175</v>
      </c>
      <c r="C421" s="536" t="s">
        <v>502</v>
      </c>
      <c r="D421" s="538" t="s">
        <v>503</v>
      </c>
      <c r="E421" s="538"/>
      <c r="F421" s="538"/>
      <c r="G421" s="538"/>
      <c r="H421" s="640" t="s">
        <v>1034</v>
      </c>
      <c r="I421" s="101"/>
      <c r="J421" s="101"/>
      <c r="K421" s="102">
        <v>27459.88</v>
      </c>
      <c r="L421" s="102">
        <v>27486.27</v>
      </c>
      <c r="M421" s="102">
        <v>28371.7</v>
      </c>
      <c r="N421" s="102">
        <v>0</v>
      </c>
      <c r="O421" s="102">
        <v>28371.7</v>
      </c>
      <c r="P421" s="102">
        <v>28371.7</v>
      </c>
      <c r="Q421" s="102">
        <v>28383.15</v>
      </c>
      <c r="R421" s="102">
        <v>34569.719999999994</v>
      </c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>
        <v>4996.7299999999996</v>
      </c>
      <c r="AO421" s="102">
        <v>5029.2</v>
      </c>
      <c r="AP421" s="102">
        <v>5061.8900000000003</v>
      </c>
      <c r="AQ421" s="102"/>
      <c r="AR421" s="102"/>
      <c r="AS421" s="102"/>
      <c r="AT421" s="102"/>
      <c r="AU421" s="102"/>
      <c r="AV421" s="102">
        <v>5267.6</v>
      </c>
      <c r="AW421" s="102">
        <v>5301.84</v>
      </c>
      <c r="AX421" s="102">
        <v>5335.28</v>
      </c>
      <c r="AY421" s="102">
        <v>3577.18</v>
      </c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1"/>
      <c r="BM421" s="101"/>
      <c r="BN421" s="101"/>
      <c r="BO421" s="101"/>
    </row>
    <row r="422" spans="1:68" ht="27.95" customHeight="1" x14ac:dyDescent="0.2">
      <c r="A422" s="95"/>
      <c r="B422" s="95"/>
      <c r="C422" s="536"/>
      <c r="D422" s="538"/>
      <c r="E422" s="538"/>
      <c r="F422" s="538"/>
      <c r="G422" s="538"/>
      <c r="H422" s="640"/>
      <c r="I422" s="99" t="s">
        <v>102</v>
      </c>
      <c r="J422" s="98">
        <v>24.3475</v>
      </c>
      <c r="K422" s="99"/>
      <c r="L422" s="101">
        <v>26.389999999999418</v>
      </c>
      <c r="M422" s="101">
        <v>27459.88</v>
      </c>
      <c r="N422" s="101">
        <v>0</v>
      </c>
      <c r="O422" s="101">
        <v>27459.88</v>
      </c>
      <c r="P422" s="99"/>
      <c r="Q422" s="101">
        <v>11.45</v>
      </c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113">
        <v>3.6521249999999998</v>
      </c>
      <c r="AO422" s="113">
        <v>3.6521249999999998</v>
      </c>
      <c r="AP422" s="113">
        <v>3.6521249999999998</v>
      </c>
      <c r="AQ422" s="99"/>
      <c r="AR422" s="99"/>
      <c r="AS422" s="99"/>
      <c r="AT422" s="99"/>
      <c r="AU422" s="99"/>
      <c r="AV422" s="113">
        <v>3.6521249999999998</v>
      </c>
      <c r="AW422" s="113">
        <v>3.6521249999999998</v>
      </c>
      <c r="AX422" s="113">
        <v>3.6521249999999998</v>
      </c>
      <c r="AY422" s="113">
        <v>2.4347500000000002</v>
      </c>
      <c r="AZ422" s="99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99"/>
      <c r="BN422" s="99"/>
      <c r="BO422" s="99"/>
    </row>
    <row r="423" spans="1:68" s="77" customFormat="1" ht="14.1" customHeight="1" x14ac:dyDescent="0.2">
      <c r="A423" s="96"/>
      <c r="B423" s="100">
        <v>176</v>
      </c>
      <c r="C423" s="536" t="s">
        <v>507</v>
      </c>
      <c r="D423" s="538" t="s">
        <v>508</v>
      </c>
      <c r="E423" s="538"/>
      <c r="F423" s="538"/>
      <c r="G423" s="538"/>
      <c r="H423" s="640" t="s">
        <v>1035</v>
      </c>
      <c r="I423" s="101"/>
      <c r="J423" s="101"/>
      <c r="K423" s="102">
        <v>144660.75</v>
      </c>
      <c r="L423" s="102">
        <v>145655.76999999999</v>
      </c>
      <c r="M423" s="102">
        <v>149464.29999999999</v>
      </c>
      <c r="N423" s="102">
        <v>0</v>
      </c>
      <c r="O423" s="102">
        <v>149464.29999999999</v>
      </c>
      <c r="P423" s="102">
        <v>149464.29999999999</v>
      </c>
      <c r="Q423" s="102">
        <v>149896.09</v>
      </c>
      <c r="R423" s="102">
        <v>182578.08</v>
      </c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>
        <v>26323.1</v>
      </c>
      <c r="AO423" s="102">
        <v>26494.2</v>
      </c>
      <c r="AP423" s="102">
        <v>26666.41</v>
      </c>
      <c r="AQ423" s="102"/>
      <c r="AR423" s="102"/>
      <c r="AS423" s="102"/>
      <c r="AT423" s="102"/>
      <c r="AU423" s="102"/>
      <c r="AV423" s="102">
        <v>27914.14</v>
      </c>
      <c r="AW423" s="102">
        <v>28095.58</v>
      </c>
      <c r="AX423" s="102">
        <v>28239.56</v>
      </c>
      <c r="AY423" s="102">
        <v>18845.09</v>
      </c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1"/>
      <c r="BM423" s="101"/>
      <c r="BN423" s="101"/>
      <c r="BO423" s="101"/>
    </row>
    <row r="424" spans="1:68" ht="14.1" customHeight="1" x14ac:dyDescent="0.2">
      <c r="A424" s="95"/>
      <c r="B424" s="95"/>
      <c r="C424" s="536"/>
      <c r="D424" s="538"/>
      <c r="E424" s="538"/>
      <c r="F424" s="538"/>
      <c r="G424" s="538"/>
      <c r="H424" s="640"/>
      <c r="I424" s="99" t="s">
        <v>509</v>
      </c>
      <c r="J424" s="98">
        <v>232.27520000000001</v>
      </c>
      <c r="K424" s="99"/>
      <c r="L424" s="101">
        <v>995.01999999998952</v>
      </c>
      <c r="M424" s="101">
        <v>144660.75</v>
      </c>
      <c r="N424" s="101">
        <v>0</v>
      </c>
      <c r="O424" s="101">
        <v>144660.75</v>
      </c>
      <c r="P424" s="99"/>
      <c r="Q424" s="101">
        <v>431.79</v>
      </c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113">
        <v>34.841279999999998</v>
      </c>
      <c r="AO424" s="113">
        <v>34.841279999999998</v>
      </c>
      <c r="AP424" s="113">
        <v>34.841279999999998</v>
      </c>
      <c r="AQ424" s="99"/>
      <c r="AR424" s="99"/>
      <c r="AS424" s="99"/>
      <c r="AT424" s="99"/>
      <c r="AU424" s="99"/>
      <c r="AV424" s="113">
        <v>34.841279999999998</v>
      </c>
      <c r="AW424" s="113">
        <v>34.841279999999998</v>
      </c>
      <c r="AX424" s="113">
        <v>34.841279999999998</v>
      </c>
      <c r="AY424" s="113">
        <v>23.227519999999998</v>
      </c>
      <c r="AZ424" s="99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99"/>
      <c r="BN424" s="99"/>
      <c r="BO424" s="99"/>
    </row>
    <row r="425" spans="1:68" ht="27.95" customHeight="1" x14ac:dyDescent="0.2">
      <c r="A425" s="87"/>
      <c r="B425" s="87"/>
      <c r="C425" s="88" t="s">
        <v>511</v>
      </c>
      <c r="D425" s="557" t="s">
        <v>512</v>
      </c>
      <c r="E425" s="557"/>
      <c r="F425" s="557"/>
      <c r="G425" s="557"/>
      <c r="H425" s="89"/>
      <c r="I425" s="89"/>
      <c r="J425" s="89"/>
      <c r="K425" s="90">
        <v>714799.72</v>
      </c>
      <c r="L425" s="90">
        <v>717083.19000000006</v>
      </c>
      <c r="M425" s="90">
        <v>738535.09999999986</v>
      </c>
      <c r="N425" s="90">
        <v>0</v>
      </c>
      <c r="O425" s="90">
        <v>738535.09999999986</v>
      </c>
      <c r="P425" s="90">
        <v>738535.09999999986</v>
      </c>
      <c r="Q425" s="90">
        <v>739526</v>
      </c>
      <c r="R425" s="90">
        <v>900735.8600000001</v>
      </c>
      <c r="S425" s="90">
        <v>0</v>
      </c>
      <c r="T425" s="90">
        <v>0</v>
      </c>
      <c r="U425" s="90">
        <v>0</v>
      </c>
      <c r="V425" s="90">
        <v>0</v>
      </c>
      <c r="W425" s="90">
        <v>0</v>
      </c>
      <c r="X425" s="90">
        <v>0</v>
      </c>
      <c r="Y425" s="90">
        <v>0</v>
      </c>
      <c r="Z425" s="90">
        <v>0</v>
      </c>
      <c r="AA425" s="90">
        <v>0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  <c r="AG425" s="90">
        <v>0</v>
      </c>
      <c r="AH425" s="90">
        <v>0</v>
      </c>
      <c r="AI425" s="90">
        <v>0</v>
      </c>
      <c r="AJ425" s="90">
        <v>0</v>
      </c>
      <c r="AK425" s="90">
        <v>0</v>
      </c>
      <c r="AL425" s="90">
        <v>0</v>
      </c>
      <c r="AM425" s="90">
        <v>0</v>
      </c>
      <c r="AN425" s="90">
        <v>130068.11</v>
      </c>
      <c r="AO425" s="90">
        <v>130913.54999999999</v>
      </c>
      <c r="AP425" s="90">
        <v>131764.5</v>
      </c>
      <c r="AQ425" s="90">
        <v>0</v>
      </c>
      <c r="AR425" s="90">
        <v>0</v>
      </c>
      <c r="AS425" s="90">
        <v>0</v>
      </c>
      <c r="AT425" s="90">
        <v>0</v>
      </c>
      <c r="AU425" s="90">
        <v>0</v>
      </c>
      <c r="AV425" s="90">
        <v>137425.12999999998</v>
      </c>
      <c r="AW425" s="90">
        <v>138318.41</v>
      </c>
      <c r="AX425" s="90">
        <v>139128.83000000002</v>
      </c>
      <c r="AY425" s="90">
        <v>93117.329999999987</v>
      </c>
      <c r="AZ425" s="90">
        <v>0</v>
      </c>
      <c r="BA425" s="90">
        <v>0</v>
      </c>
      <c r="BB425" s="90">
        <v>0</v>
      </c>
      <c r="BC425" s="90">
        <v>0</v>
      </c>
      <c r="BD425" s="90">
        <v>0</v>
      </c>
      <c r="BE425" s="90">
        <v>0</v>
      </c>
      <c r="BF425" s="90">
        <v>0</v>
      </c>
      <c r="BG425" s="90">
        <v>0</v>
      </c>
      <c r="BH425" s="90">
        <v>0</v>
      </c>
      <c r="BI425" s="90">
        <v>0</v>
      </c>
      <c r="BJ425" s="90">
        <v>0</v>
      </c>
      <c r="BK425" s="90">
        <v>0</v>
      </c>
      <c r="BL425" s="90">
        <v>0</v>
      </c>
      <c r="BM425" s="90">
        <v>0</v>
      </c>
      <c r="BN425" s="90">
        <v>0</v>
      </c>
      <c r="BO425" s="90">
        <v>0</v>
      </c>
      <c r="BP425" s="78">
        <v>0</v>
      </c>
    </row>
    <row r="426" spans="1:68" s="77" customFormat="1" ht="14.1" customHeight="1" x14ac:dyDescent="0.2">
      <c r="A426" s="91"/>
      <c r="B426" s="92">
        <v>177</v>
      </c>
      <c r="C426" s="540" t="s">
        <v>513</v>
      </c>
      <c r="D426" s="541" t="s">
        <v>514</v>
      </c>
      <c r="E426" s="541"/>
      <c r="F426" s="541"/>
      <c r="G426" s="541"/>
      <c r="H426" s="642" t="s">
        <v>839</v>
      </c>
      <c r="I426" s="93"/>
      <c r="J426" s="93"/>
      <c r="K426" s="94">
        <v>15475.8</v>
      </c>
      <c r="L426" s="94">
        <v>15565.37</v>
      </c>
      <c r="M426" s="94">
        <v>15989.68</v>
      </c>
      <c r="N426" s="94">
        <v>0</v>
      </c>
      <c r="O426" s="94">
        <v>15989.68</v>
      </c>
      <c r="P426" s="94">
        <v>15989.68</v>
      </c>
      <c r="Q426" s="94">
        <v>16028.550000000001</v>
      </c>
      <c r="R426" s="94">
        <v>19523.080000000002</v>
      </c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>
        <v>2816.04</v>
      </c>
      <c r="AO426" s="94">
        <v>2834.35</v>
      </c>
      <c r="AP426" s="94">
        <v>2852.77</v>
      </c>
      <c r="AQ426" s="94"/>
      <c r="AR426" s="94"/>
      <c r="AS426" s="94"/>
      <c r="AT426" s="94"/>
      <c r="AU426" s="94"/>
      <c r="AV426" s="94">
        <v>2983.01</v>
      </c>
      <c r="AW426" s="94">
        <v>3002.41</v>
      </c>
      <c r="AX426" s="94">
        <v>3018.44</v>
      </c>
      <c r="AY426" s="94">
        <v>2016.06</v>
      </c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3"/>
      <c r="BM426" s="93"/>
      <c r="BN426" s="93"/>
      <c r="BO426" s="93"/>
    </row>
    <row r="427" spans="1:68" ht="14.1" customHeight="1" x14ac:dyDescent="0.2">
      <c r="A427" s="95"/>
      <c r="B427" s="95"/>
      <c r="C427" s="536"/>
      <c r="D427" s="538"/>
      <c r="E427" s="538"/>
      <c r="F427" s="538"/>
      <c r="G427" s="538"/>
      <c r="H427" s="640"/>
      <c r="I427" s="99" t="s">
        <v>156</v>
      </c>
      <c r="J427" s="98">
        <v>759.64</v>
      </c>
      <c r="K427" s="99"/>
      <c r="L427" s="101">
        <v>89.570000000001528</v>
      </c>
      <c r="M427" s="101">
        <v>15475.8</v>
      </c>
      <c r="N427" s="101">
        <v>0</v>
      </c>
      <c r="O427" s="101">
        <v>15475.8</v>
      </c>
      <c r="P427" s="99"/>
      <c r="Q427" s="101">
        <v>38.869999999999997</v>
      </c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113">
        <v>113.946</v>
      </c>
      <c r="AO427" s="113">
        <v>113.946</v>
      </c>
      <c r="AP427" s="113">
        <v>113.946</v>
      </c>
      <c r="AQ427" s="99"/>
      <c r="AR427" s="99"/>
      <c r="AS427" s="99"/>
      <c r="AT427" s="99"/>
      <c r="AU427" s="99"/>
      <c r="AV427" s="113">
        <v>113.946</v>
      </c>
      <c r="AW427" s="113">
        <v>113.946</v>
      </c>
      <c r="AX427" s="113">
        <v>113.946</v>
      </c>
      <c r="AY427" s="113">
        <v>75.963999999999999</v>
      </c>
      <c r="AZ427" s="99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99"/>
      <c r="BN427" s="99"/>
      <c r="BO427" s="99"/>
    </row>
    <row r="428" spans="1:68" s="77" customFormat="1" ht="14.1" customHeight="1" x14ac:dyDescent="0.2">
      <c r="A428" s="96"/>
      <c r="B428" s="100">
        <v>178</v>
      </c>
      <c r="C428" s="536" t="s">
        <v>245</v>
      </c>
      <c r="D428" s="538" t="s">
        <v>246</v>
      </c>
      <c r="E428" s="538"/>
      <c r="F428" s="538"/>
      <c r="G428" s="538"/>
      <c r="H428" s="640" t="s">
        <v>1037</v>
      </c>
      <c r="I428" s="101"/>
      <c r="J428" s="101"/>
      <c r="K428" s="102">
        <v>402290.08</v>
      </c>
      <c r="L428" s="102">
        <v>403091.73</v>
      </c>
      <c r="M428" s="102">
        <v>415648.38</v>
      </c>
      <c r="N428" s="102">
        <v>0</v>
      </c>
      <c r="O428" s="102">
        <v>415648.38</v>
      </c>
      <c r="P428" s="102">
        <v>415648.38</v>
      </c>
      <c r="Q428" s="102">
        <v>415996.25</v>
      </c>
      <c r="R428" s="102">
        <v>506674.15</v>
      </c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>
        <v>73202.47</v>
      </c>
      <c r="AO428" s="102">
        <v>73678.289999999994</v>
      </c>
      <c r="AP428" s="102">
        <v>74157.2</v>
      </c>
      <c r="AQ428" s="102"/>
      <c r="AR428" s="102"/>
      <c r="AS428" s="102"/>
      <c r="AT428" s="102"/>
      <c r="AU428" s="102"/>
      <c r="AV428" s="102">
        <v>77250.36</v>
      </c>
      <c r="AW428" s="102">
        <v>77752.490000000005</v>
      </c>
      <c r="AX428" s="102">
        <v>78226.759999999995</v>
      </c>
      <c r="AY428" s="102">
        <v>52406.58</v>
      </c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1"/>
      <c r="BM428" s="101"/>
      <c r="BN428" s="101"/>
      <c r="BO428" s="101"/>
    </row>
    <row r="429" spans="1:68" ht="14.1" customHeight="1" x14ac:dyDescent="0.2">
      <c r="A429" s="95"/>
      <c r="B429" s="95"/>
      <c r="C429" s="536"/>
      <c r="D429" s="538"/>
      <c r="E429" s="538"/>
      <c r="F429" s="538"/>
      <c r="G429" s="538"/>
      <c r="H429" s="640"/>
      <c r="I429" s="99" t="s">
        <v>78</v>
      </c>
      <c r="J429" s="98">
        <v>377.87299999999999</v>
      </c>
      <c r="K429" s="99"/>
      <c r="L429" s="101">
        <v>801.64999999996508</v>
      </c>
      <c r="M429" s="101">
        <v>402290.08</v>
      </c>
      <c r="N429" s="101">
        <v>0</v>
      </c>
      <c r="O429" s="101">
        <v>402290.08</v>
      </c>
      <c r="P429" s="99"/>
      <c r="Q429" s="101">
        <v>347.87</v>
      </c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113">
        <v>56.680950000000003</v>
      </c>
      <c r="AO429" s="113">
        <v>56.680950000000003</v>
      </c>
      <c r="AP429" s="113">
        <v>56.680950000000003</v>
      </c>
      <c r="AQ429" s="99"/>
      <c r="AR429" s="99"/>
      <c r="AS429" s="99"/>
      <c r="AT429" s="99"/>
      <c r="AU429" s="99"/>
      <c r="AV429" s="113">
        <v>56.680950000000003</v>
      </c>
      <c r="AW429" s="113">
        <v>56.680950000000003</v>
      </c>
      <c r="AX429" s="113">
        <v>56.680950000000003</v>
      </c>
      <c r="AY429" s="113">
        <v>37.787300000000002</v>
      </c>
      <c r="AZ429" s="99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99"/>
      <c r="BN429" s="99"/>
      <c r="BO429" s="99"/>
    </row>
    <row r="430" spans="1:68" s="77" customFormat="1" ht="14.1" customHeight="1" x14ac:dyDescent="0.2">
      <c r="A430" s="96"/>
      <c r="B430" s="100">
        <v>179</v>
      </c>
      <c r="C430" s="536" t="s">
        <v>517</v>
      </c>
      <c r="D430" s="538" t="s">
        <v>518</v>
      </c>
      <c r="E430" s="538"/>
      <c r="F430" s="538"/>
      <c r="G430" s="538"/>
      <c r="H430" s="640" t="s">
        <v>842</v>
      </c>
      <c r="I430" s="101"/>
      <c r="J430" s="101"/>
      <c r="K430" s="102">
        <v>459.78</v>
      </c>
      <c r="L430" s="102">
        <v>463.53</v>
      </c>
      <c r="M430" s="102">
        <v>475.05</v>
      </c>
      <c r="N430" s="102">
        <v>0</v>
      </c>
      <c r="O430" s="102">
        <v>475.05</v>
      </c>
      <c r="P430" s="102">
        <v>475.05</v>
      </c>
      <c r="Q430" s="102">
        <v>476.68</v>
      </c>
      <c r="R430" s="102">
        <v>580.62</v>
      </c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>
        <v>83.67</v>
      </c>
      <c r="AO430" s="102">
        <v>84.21</v>
      </c>
      <c r="AP430" s="102">
        <v>84.76</v>
      </c>
      <c r="AQ430" s="102"/>
      <c r="AR430" s="102"/>
      <c r="AS430" s="102"/>
      <c r="AT430" s="102"/>
      <c r="AU430" s="102"/>
      <c r="AV430" s="102">
        <v>88.84</v>
      </c>
      <c r="AW430" s="102">
        <v>89.41</v>
      </c>
      <c r="AX430" s="102">
        <v>89.85</v>
      </c>
      <c r="AY430" s="102">
        <v>59.88</v>
      </c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1"/>
      <c r="BM430" s="101"/>
      <c r="BN430" s="101"/>
      <c r="BO430" s="101"/>
    </row>
    <row r="431" spans="1:68" ht="14.1" customHeight="1" x14ac:dyDescent="0.2">
      <c r="A431" s="95"/>
      <c r="B431" s="95"/>
      <c r="C431" s="536"/>
      <c r="D431" s="538"/>
      <c r="E431" s="538"/>
      <c r="F431" s="538"/>
      <c r="G431" s="538"/>
      <c r="H431" s="640"/>
      <c r="I431" s="99" t="s">
        <v>309</v>
      </c>
      <c r="J431" s="98">
        <v>0.97389999999999999</v>
      </c>
      <c r="K431" s="99"/>
      <c r="L431" s="101">
        <v>3.75</v>
      </c>
      <c r="M431" s="101">
        <v>459.78</v>
      </c>
      <c r="N431" s="101">
        <v>0</v>
      </c>
      <c r="O431" s="101">
        <v>459.78</v>
      </c>
      <c r="P431" s="99"/>
      <c r="Q431" s="101">
        <v>1.63</v>
      </c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113">
        <v>0.14608499999999999</v>
      </c>
      <c r="AO431" s="113">
        <v>0.14608499999999999</v>
      </c>
      <c r="AP431" s="113">
        <v>0.14608499999999999</v>
      </c>
      <c r="AQ431" s="99"/>
      <c r="AR431" s="99"/>
      <c r="AS431" s="99"/>
      <c r="AT431" s="99"/>
      <c r="AU431" s="99"/>
      <c r="AV431" s="113">
        <v>0.14608499999999999</v>
      </c>
      <c r="AW431" s="113">
        <v>0.14608499999999999</v>
      </c>
      <c r="AX431" s="113">
        <v>0.14608499999999999</v>
      </c>
      <c r="AY431" s="113">
        <v>9.7390000000000004E-2</v>
      </c>
      <c r="AZ431" s="99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99"/>
      <c r="BN431" s="99"/>
      <c r="BO431" s="99"/>
    </row>
    <row r="432" spans="1:68" s="77" customFormat="1" ht="14.1" customHeight="1" x14ac:dyDescent="0.2">
      <c r="A432" s="96"/>
      <c r="B432" s="100">
        <v>180</v>
      </c>
      <c r="C432" s="536" t="s">
        <v>519</v>
      </c>
      <c r="D432" s="538" t="s">
        <v>520</v>
      </c>
      <c r="E432" s="538"/>
      <c r="F432" s="538"/>
      <c r="G432" s="538"/>
      <c r="H432" s="640" t="s">
        <v>1038</v>
      </c>
      <c r="I432" s="101"/>
      <c r="J432" s="101"/>
      <c r="K432" s="102">
        <v>3693.33</v>
      </c>
      <c r="L432" s="102">
        <v>3702.45</v>
      </c>
      <c r="M432" s="102">
        <v>3815.97</v>
      </c>
      <c r="N432" s="102">
        <v>0</v>
      </c>
      <c r="O432" s="102">
        <v>3815.97</v>
      </c>
      <c r="P432" s="102">
        <v>3815.97</v>
      </c>
      <c r="Q432" s="102">
        <v>3819.93</v>
      </c>
      <c r="R432" s="102">
        <v>4652.6100000000006</v>
      </c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>
        <v>672.06</v>
      </c>
      <c r="AO432" s="102">
        <v>676.43</v>
      </c>
      <c r="AP432" s="102">
        <v>680.83</v>
      </c>
      <c r="AQ432" s="102"/>
      <c r="AR432" s="102"/>
      <c r="AS432" s="102"/>
      <c r="AT432" s="102"/>
      <c r="AU432" s="102"/>
      <c r="AV432" s="102">
        <v>709.56</v>
      </c>
      <c r="AW432" s="102">
        <v>714.17</v>
      </c>
      <c r="AX432" s="102">
        <v>718.46</v>
      </c>
      <c r="AY432" s="102">
        <v>481.1</v>
      </c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1"/>
      <c r="BM432" s="101"/>
      <c r="BN432" s="101"/>
      <c r="BO432" s="101"/>
    </row>
    <row r="433" spans="1:68" ht="14.1" customHeight="1" x14ac:dyDescent="0.2">
      <c r="A433" s="95"/>
      <c r="B433" s="95"/>
      <c r="C433" s="536"/>
      <c r="D433" s="538"/>
      <c r="E433" s="538"/>
      <c r="F433" s="538"/>
      <c r="G433" s="538"/>
      <c r="H433" s="640"/>
      <c r="I433" s="99" t="s">
        <v>102</v>
      </c>
      <c r="J433" s="98">
        <v>11.6868</v>
      </c>
      <c r="K433" s="99"/>
      <c r="L433" s="101">
        <v>9.1199999999998909</v>
      </c>
      <c r="M433" s="101">
        <v>3693.33</v>
      </c>
      <c r="N433" s="101">
        <v>0</v>
      </c>
      <c r="O433" s="101">
        <v>3693.33</v>
      </c>
      <c r="P433" s="99"/>
      <c r="Q433" s="101">
        <v>3.96</v>
      </c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113">
        <v>1.75302</v>
      </c>
      <c r="AO433" s="113">
        <v>1.75302</v>
      </c>
      <c r="AP433" s="113">
        <v>1.75302</v>
      </c>
      <c r="AQ433" s="99"/>
      <c r="AR433" s="99"/>
      <c r="AS433" s="99"/>
      <c r="AT433" s="99"/>
      <c r="AU433" s="99"/>
      <c r="AV433" s="113">
        <v>1.75302</v>
      </c>
      <c r="AW433" s="113">
        <v>1.75302</v>
      </c>
      <c r="AX433" s="113">
        <v>1.75302</v>
      </c>
      <c r="AY433" s="113">
        <v>1.1686799999999999</v>
      </c>
      <c r="AZ433" s="99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99"/>
      <c r="BN433" s="99"/>
      <c r="BO433" s="99"/>
    </row>
    <row r="434" spans="1:68" s="77" customFormat="1" ht="14.1" customHeight="1" x14ac:dyDescent="0.2">
      <c r="A434" s="96"/>
      <c r="B434" s="100">
        <v>181</v>
      </c>
      <c r="C434" s="536" t="s">
        <v>513</v>
      </c>
      <c r="D434" s="538" t="s">
        <v>514</v>
      </c>
      <c r="E434" s="538"/>
      <c r="F434" s="538"/>
      <c r="G434" s="538"/>
      <c r="H434" s="640" t="s">
        <v>983</v>
      </c>
      <c r="I434" s="101"/>
      <c r="J434" s="101"/>
      <c r="K434" s="102">
        <v>6280.73</v>
      </c>
      <c r="L434" s="102">
        <v>6305.12</v>
      </c>
      <c r="M434" s="102">
        <v>6489.29</v>
      </c>
      <c r="N434" s="102">
        <v>0</v>
      </c>
      <c r="O434" s="102">
        <v>6489.29</v>
      </c>
      <c r="P434" s="102">
        <v>6489.29</v>
      </c>
      <c r="Q434" s="102">
        <v>6499.87</v>
      </c>
      <c r="R434" s="102">
        <v>7916.8200000000006</v>
      </c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>
        <v>1142.8699999999999</v>
      </c>
      <c r="AO434" s="102">
        <v>1150.29</v>
      </c>
      <c r="AP434" s="102">
        <v>1157.77</v>
      </c>
      <c r="AQ434" s="102"/>
      <c r="AR434" s="102"/>
      <c r="AS434" s="102"/>
      <c r="AT434" s="102"/>
      <c r="AU434" s="102"/>
      <c r="AV434" s="102">
        <v>1208.33</v>
      </c>
      <c r="AW434" s="102">
        <v>1216.19</v>
      </c>
      <c r="AX434" s="102">
        <v>1223.1500000000001</v>
      </c>
      <c r="AY434" s="102">
        <v>818.22</v>
      </c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1"/>
      <c r="BM434" s="101"/>
      <c r="BN434" s="101"/>
      <c r="BO434" s="101"/>
    </row>
    <row r="435" spans="1:68" ht="14.1" customHeight="1" x14ac:dyDescent="0.2">
      <c r="A435" s="95"/>
      <c r="B435" s="95"/>
      <c r="C435" s="536"/>
      <c r="D435" s="538"/>
      <c r="E435" s="538"/>
      <c r="F435" s="538"/>
      <c r="G435" s="538"/>
      <c r="H435" s="640"/>
      <c r="I435" s="99" t="s">
        <v>156</v>
      </c>
      <c r="J435" s="98">
        <v>973.9</v>
      </c>
      <c r="K435" s="99"/>
      <c r="L435" s="101">
        <v>24.390000000000327</v>
      </c>
      <c r="M435" s="101">
        <v>6280.73</v>
      </c>
      <c r="N435" s="101">
        <v>0</v>
      </c>
      <c r="O435" s="101">
        <v>6280.73</v>
      </c>
      <c r="P435" s="99"/>
      <c r="Q435" s="101">
        <v>10.58</v>
      </c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113">
        <v>146.08500000000001</v>
      </c>
      <c r="AO435" s="113">
        <v>146.08500000000001</v>
      </c>
      <c r="AP435" s="113">
        <v>146.08500000000001</v>
      </c>
      <c r="AQ435" s="99"/>
      <c r="AR435" s="99"/>
      <c r="AS435" s="99"/>
      <c r="AT435" s="99"/>
      <c r="AU435" s="99"/>
      <c r="AV435" s="113">
        <v>146.08500000000001</v>
      </c>
      <c r="AW435" s="113">
        <v>146.08500000000001</v>
      </c>
      <c r="AX435" s="113">
        <v>146.08500000000001</v>
      </c>
      <c r="AY435" s="113">
        <v>97.39</v>
      </c>
      <c r="AZ435" s="99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99"/>
      <c r="BN435" s="99"/>
      <c r="BO435" s="99"/>
    </row>
    <row r="436" spans="1:68" s="77" customFormat="1" ht="14.1" customHeight="1" x14ac:dyDescent="0.2">
      <c r="A436" s="96"/>
      <c r="B436" s="100">
        <v>182</v>
      </c>
      <c r="C436" s="536" t="s">
        <v>245</v>
      </c>
      <c r="D436" s="538" t="s">
        <v>246</v>
      </c>
      <c r="E436" s="538"/>
      <c r="F436" s="538"/>
      <c r="G436" s="538"/>
      <c r="H436" s="640" t="s">
        <v>1039</v>
      </c>
      <c r="I436" s="101"/>
      <c r="J436" s="101"/>
      <c r="K436" s="102">
        <v>83886.06</v>
      </c>
      <c r="L436" s="102">
        <v>84104.61</v>
      </c>
      <c r="M436" s="102">
        <v>86671.55</v>
      </c>
      <c r="N436" s="102">
        <v>0</v>
      </c>
      <c r="O436" s="102">
        <v>86671.55</v>
      </c>
      <c r="P436" s="102">
        <v>86671.55</v>
      </c>
      <c r="Q436" s="102">
        <v>86766.39</v>
      </c>
      <c r="R436" s="102">
        <v>105680.09000000001</v>
      </c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>
        <v>15264.27</v>
      </c>
      <c r="AO436" s="102">
        <v>15363.49</v>
      </c>
      <c r="AP436" s="102">
        <v>15463.35</v>
      </c>
      <c r="AQ436" s="102"/>
      <c r="AR436" s="102"/>
      <c r="AS436" s="102"/>
      <c r="AT436" s="102"/>
      <c r="AU436" s="102"/>
      <c r="AV436" s="102">
        <v>16118.19</v>
      </c>
      <c r="AW436" s="102">
        <v>16222.96</v>
      </c>
      <c r="AX436" s="102">
        <v>16319.92</v>
      </c>
      <c r="AY436" s="102">
        <v>10927.91</v>
      </c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1"/>
      <c r="BM436" s="101"/>
      <c r="BN436" s="101"/>
      <c r="BO436" s="101"/>
    </row>
    <row r="437" spans="1:68" ht="14.1" customHeight="1" x14ac:dyDescent="0.2">
      <c r="A437" s="95"/>
      <c r="B437" s="95"/>
      <c r="C437" s="536"/>
      <c r="D437" s="538"/>
      <c r="E437" s="538"/>
      <c r="F437" s="538"/>
      <c r="G437" s="538"/>
      <c r="H437" s="640"/>
      <c r="I437" s="99" t="s">
        <v>78</v>
      </c>
      <c r="J437" s="98">
        <v>104.20699999999999</v>
      </c>
      <c r="K437" s="99"/>
      <c r="L437" s="101">
        <v>218.55000000000291</v>
      </c>
      <c r="M437" s="101">
        <v>83886.06</v>
      </c>
      <c r="N437" s="101">
        <v>0</v>
      </c>
      <c r="O437" s="101">
        <v>83886.06</v>
      </c>
      <c r="P437" s="99"/>
      <c r="Q437" s="101">
        <v>94.84</v>
      </c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113">
        <v>15.63105</v>
      </c>
      <c r="AO437" s="113">
        <v>15.63105</v>
      </c>
      <c r="AP437" s="113">
        <v>15.63105</v>
      </c>
      <c r="AQ437" s="99"/>
      <c r="AR437" s="99"/>
      <c r="AS437" s="99"/>
      <c r="AT437" s="99"/>
      <c r="AU437" s="99"/>
      <c r="AV437" s="113">
        <v>15.63105</v>
      </c>
      <c r="AW437" s="113">
        <v>15.63105</v>
      </c>
      <c r="AX437" s="113">
        <v>15.63105</v>
      </c>
      <c r="AY437" s="113">
        <v>10.4207</v>
      </c>
      <c r="AZ437" s="99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99"/>
      <c r="BN437" s="99"/>
      <c r="BO437" s="99"/>
    </row>
    <row r="438" spans="1:68" s="77" customFormat="1" ht="14.1" customHeight="1" x14ac:dyDescent="0.2">
      <c r="A438" s="96"/>
      <c r="B438" s="100">
        <v>183</v>
      </c>
      <c r="C438" s="536" t="s">
        <v>524</v>
      </c>
      <c r="D438" s="538" t="s">
        <v>525</v>
      </c>
      <c r="E438" s="538"/>
      <c r="F438" s="538"/>
      <c r="G438" s="538"/>
      <c r="H438" s="640" t="s">
        <v>1040</v>
      </c>
      <c r="I438" s="101"/>
      <c r="J438" s="101"/>
      <c r="K438" s="102">
        <v>326.24</v>
      </c>
      <c r="L438" s="102">
        <v>330.11</v>
      </c>
      <c r="M438" s="102">
        <v>337.07</v>
      </c>
      <c r="N438" s="102">
        <v>0</v>
      </c>
      <c r="O438" s="102">
        <v>337.07</v>
      </c>
      <c r="P438" s="102">
        <v>337.07</v>
      </c>
      <c r="Q438" s="102">
        <v>338.75</v>
      </c>
      <c r="R438" s="102">
        <v>412.63</v>
      </c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>
        <v>59.36</v>
      </c>
      <c r="AO438" s="102">
        <v>59.75</v>
      </c>
      <c r="AP438" s="102">
        <v>60.14</v>
      </c>
      <c r="AQ438" s="102"/>
      <c r="AR438" s="102"/>
      <c r="AS438" s="102"/>
      <c r="AT438" s="102"/>
      <c r="AU438" s="102"/>
      <c r="AV438" s="102">
        <v>63.26</v>
      </c>
      <c r="AW438" s="102">
        <v>63.68</v>
      </c>
      <c r="AX438" s="102">
        <v>63.94</v>
      </c>
      <c r="AY438" s="102">
        <v>42.5</v>
      </c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1"/>
      <c r="BM438" s="101"/>
      <c r="BN438" s="101"/>
      <c r="BO438" s="101"/>
    </row>
    <row r="439" spans="1:68" ht="14.1" customHeight="1" x14ac:dyDescent="0.2">
      <c r="A439" s="95"/>
      <c r="B439" s="95"/>
      <c r="C439" s="536"/>
      <c r="D439" s="538"/>
      <c r="E439" s="538"/>
      <c r="F439" s="538"/>
      <c r="G439" s="538"/>
      <c r="H439" s="640"/>
      <c r="I439" s="99" t="s">
        <v>102</v>
      </c>
      <c r="J439" s="98">
        <v>0.97389999999999999</v>
      </c>
      <c r="K439" s="99"/>
      <c r="L439" s="101">
        <v>3.8700000000000045</v>
      </c>
      <c r="M439" s="101">
        <v>326.24</v>
      </c>
      <c r="N439" s="101">
        <v>0</v>
      </c>
      <c r="O439" s="101">
        <v>326.24</v>
      </c>
      <c r="P439" s="99"/>
      <c r="Q439" s="101">
        <v>1.68</v>
      </c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113">
        <v>0.14608499999999999</v>
      </c>
      <c r="AO439" s="113">
        <v>0.14608499999999999</v>
      </c>
      <c r="AP439" s="113">
        <v>0.14608499999999999</v>
      </c>
      <c r="AQ439" s="99"/>
      <c r="AR439" s="99"/>
      <c r="AS439" s="99"/>
      <c r="AT439" s="99"/>
      <c r="AU439" s="99"/>
      <c r="AV439" s="113">
        <v>0.14608499999999999</v>
      </c>
      <c r="AW439" s="113">
        <v>0.14608499999999999</v>
      </c>
      <c r="AX439" s="113">
        <v>0.14608499999999999</v>
      </c>
      <c r="AY439" s="113">
        <v>9.7390000000000004E-2</v>
      </c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</row>
    <row r="440" spans="1:68" s="77" customFormat="1" ht="14.1" customHeight="1" x14ac:dyDescent="0.2">
      <c r="A440" s="96"/>
      <c r="B440" s="100">
        <v>184</v>
      </c>
      <c r="C440" s="536" t="s">
        <v>517</v>
      </c>
      <c r="D440" s="538" t="s">
        <v>518</v>
      </c>
      <c r="E440" s="538"/>
      <c r="F440" s="538"/>
      <c r="G440" s="538"/>
      <c r="H440" s="641" t="s">
        <v>1041</v>
      </c>
      <c r="I440" s="101"/>
      <c r="J440" s="101"/>
      <c r="K440" s="102">
        <v>1559</v>
      </c>
      <c r="L440" s="102">
        <v>1575.52</v>
      </c>
      <c r="M440" s="102">
        <v>1610.77</v>
      </c>
      <c r="N440" s="102">
        <v>0</v>
      </c>
      <c r="O440" s="102">
        <v>1610.77</v>
      </c>
      <c r="P440" s="102">
        <v>1610.77</v>
      </c>
      <c r="Q440" s="102">
        <v>1617.94</v>
      </c>
      <c r="R440" s="102">
        <v>1970.78</v>
      </c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>
        <v>283.69</v>
      </c>
      <c r="AO440" s="102">
        <v>285.52999999999997</v>
      </c>
      <c r="AP440" s="102">
        <v>287.39</v>
      </c>
      <c r="AQ440" s="102"/>
      <c r="AR440" s="102"/>
      <c r="AS440" s="102"/>
      <c r="AT440" s="102"/>
      <c r="AU440" s="102"/>
      <c r="AV440" s="102">
        <v>301.95</v>
      </c>
      <c r="AW440" s="102">
        <v>303.91000000000003</v>
      </c>
      <c r="AX440" s="102">
        <v>305.25</v>
      </c>
      <c r="AY440" s="102">
        <v>203.06</v>
      </c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1"/>
      <c r="BM440" s="101"/>
      <c r="BN440" s="101"/>
      <c r="BO440" s="101"/>
    </row>
    <row r="441" spans="1:68" ht="14.1" customHeight="1" x14ac:dyDescent="0.2">
      <c r="A441" s="95"/>
      <c r="B441" s="95"/>
      <c r="C441" s="536"/>
      <c r="D441" s="538"/>
      <c r="E441" s="538"/>
      <c r="F441" s="538"/>
      <c r="G441" s="538"/>
      <c r="H441" s="641"/>
      <c r="I441" s="99" t="s">
        <v>309</v>
      </c>
      <c r="J441" s="98">
        <v>2.9217</v>
      </c>
      <c r="K441" s="99"/>
      <c r="L441" s="101">
        <v>16.519999999999982</v>
      </c>
      <c r="M441" s="101">
        <v>1559</v>
      </c>
      <c r="N441" s="101">
        <v>0</v>
      </c>
      <c r="O441" s="101">
        <v>1559</v>
      </c>
      <c r="P441" s="99"/>
      <c r="Q441" s="101">
        <v>7.17</v>
      </c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113">
        <v>0.43825500000000001</v>
      </c>
      <c r="AO441" s="113">
        <v>0.43825500000000001</v>
      </c>
      <c r="AP441" s="113">
        <v>0.43825500000000001</v>
      </c>
      <c r="AQ441" s="99"/>
      <c r="AR441" s="99"/>
      <c r="AS441" s="99"/>
      <c r="AT441" s="99"/>
      <c r="AU441" s="99"/>
      <c r="AV441" s="113">
        <v>0.43825500000000001</v>
      </c>
      <c r="AW441" s="113">
        <v>0.43825500000000001</v>
      </c>
      <c r="AX441" s="113">
        <v>0.43825500000000001</v>
      </c>
      <c r="AY441" s="113">
        <v>0.29216999999999999</v>
      </c>
      <c r="AZ441" s="99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99"/>
      <c r="BN441" s="99"/>
      <c r="BO441" s="99"/>
    </row>
    <row r="442" spans="1:68" s="77" customFormat="1" ht="14.1" customHeight="1" x14ac:dyDescent="0.2">
      <c r="A442" s="96"/>
      <c r="B442" s="100">
        <v>185</v>
      </c>
      <c r="C442" s="536" t="s">
        <v>527</v>
      </c>
      <c r="D442" s="538" t="s">
        <v>528</v>
      </c>
      <c r="E442" s="538"/>
      <c r="F442" s="538"/>
      <c r="G442" s="538"/>
      <c r="H442" s="640" t="s">
        <v>1042</v>
      </c>
      <c r="I442" s="101"/>
      <c r="J442" s="101"/>
      <c r="K442" s="102">
        <v>181283.99</v>
      </c>
      <c r="L442" s="102">
        <v>182272.09</v>
      </c>
      <c r="M442" s="102">
        <v>187303.64</v>
      </c>
      <c r="N442" s="102">
        <v>0</v>
      </c>
      <c r="O442" s="102">
        <v>187303.64</v>
      </c>
      <c r="P442" s="102">
        <v>187303.64</v>
      </c>
      <c r="Q442" s="102">
        <v>187732.42</v>
      </c>
      <c r="R442" s="102">
        <v>228660.97999999998</v>
      </c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>
        <v>32987.230000000003</v>
      </c>
      <c r="AO442" s="102">
        <v>33201.65</v>
      </c>
      <c r="AP442" s="102">
        <v>33417.46</v>
      </c>
      <c r="AQ442" s="102"/>
      <c r="AR442" s="102"/>
      <c r="AS442" s="102"/>
      <c r="AT442" s="102"/>
      <c r="AU442" s="102"/>
      <c r="AV442" s="102">
        <v>34931.47</v>
      </c>
      <c r="AW442" s="102">
        <v>35158.519999999997</v>
      </c>
      <c r="AX442" s="102">
        <v>35348.69</v>
      </c>
      <c r="AY442" s="102">
        <v>23615.96</v>
      </c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1"/>
      <c r="BM442" s="101"/>
      <c r="BN442" s="101"/>
      <c r="BO442" s="101"/>
    </row>
    <row r="443" spans="1:68" ht="14.1" customHeight="1" x14ac:dyDescent="0.2">
      <c r="A443" s="95"/>
      <c r="B443" s="95"/>
      <c r="C443" s="536"/>
      <c r="D443" s="538"/>
      <c r="E443" s="538"/>
      <c r="F443" s="538"/>
      <c r="G443" s="538"/>
      <c r="H443" s="640"/>
      <c r="I443" s="99" t="s">
        <v>156</v>
      </c>
      <c r="J443" s="98">
        <v>99.435199999999995</v>
      </c>
      <c r="K443" s="99"/>
      <c r="L443" s="101">
        <v>988.10000000000582</v>
      </c>
      <c r="M443" s="101">
        <v>181283.99</v>
      </c>
      <c r="N443" s="101">
        <v>0</v>
      </c>
      <c r="O443" s="101">
        <v>181283.99</v>
      </c>
      <c r="P443" s="99"/>
      <c r="Q443" s="101">
        <v>428.78</v>
      </c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113">
        <v>14.915279999999999</v>
      </c>
      <c r="AO443" s="113">
        <v>14.915279999999999</v>
      </c>
      <c r="AP443" s="113">
        <v>14.915279999999999</v>
      </c>
      <c r="AQ443" s="99"/>
      <c r="AR443" s="99"/>
      <c r="AS443" s="99"/>
      <c r="AT443" s="99"/>
      <c r="AU443" s="99"/>
      <c r="AV443" s="113">
        <v>14.915279999999999</v>
      </c>
      <c r="AW443" s="113">
        <v>14.915279999999999</v>
      </c>
      <c r="AX443" s="113">
        <v>14.915279999999999</v>
      </c>
      <c r="AY443" s="113">
        <v>9.9435199999999995</v>
      </c>
      <c r="AZ443" s="99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99"/>
      <c r="BN443" s="99"/>
      <c r="BO443" s="99"/>
    </row>
    <row r="444" spans="1:68" s="77" customFormat="1" ht="14.1" customHeight="1" x14ac:dyDescent="0.2">
      <c r="A444" s="96"/>
      <c r="B444" s="100">
        <v>186</v>
      </c>
      <c r="C444" s="536" t="s">
        <v>527</v>
      </c>
      <c r="D444" s="538" t="s">
        <v>528</v>
      </c>
      <c r="E444" s="538"/>
      <c r="F444" s="538"/>
      <c r="G444" s="538"/>
      <c r="H444" s="640" t="s">
        <v>1043</v>
      </c>
      <c r="I444" s="101"/>
      <c r="J444" s="101"/>
      <c r="K444" s="102">
        <v>19544.71</v>
      </c>
      <c r="L444" s="102">
        <v>19672.66</v>
      </c>
      <c r="M444" s="102">
        <v>20193.7</v>
      </c>
      <c r="N444" s="102">
        <v>0</v>
      </c>
      <c r="O444" s="102">
        <v>20193.7</v>
      </c>
      <c r="P444" s="102">
        <v>20193.7</v>
      </c>
      <c r="Q444" s="102">
        <v>20249.22</v>
      </c>
      <c r="R444" s="102">
        <v>24664.1</v>
      </c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>
        <v>3556.45</v>
      </c>
      <c r="AO444" s="102">
        <v>3579.56</v>
      </c>
      <c r="AP444" s="102">
        <v>3602.83</v>
      </c>
      <c r="AQ444" s="102"/>
      <c r="AR444" s="102"/>
      <c r="AS444" s="102"/>
      <c r="AT444" s="102"/>
      <c r="AU444" s="102"/>
      <c r="AV444" s="102">
        <v>3770.16</v>
      </c>
      <c r="AW444" s="102">
        <v>3794.67</v>
      </c>
      <c r="AX444" s="102">
        <v>3814.37</v>
      </c>
      <c r="AY444" s="102">
        <v>2546.06</v>
      </c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1"/>
      <c r="BM444" s="101"/>
      <c r="BN444" s="101"/>
      <c r="BO444" s="101"/>
    </row>
    <row r="445" spans="1:68" ht="14.1" customHeight="1" x14ac:dyDescent="0.2">
      <c r="A445" s="95"/>
      <c r="B445" s="95"/>
      <c r="C445" s="536"/>
      <c r="D445" s="538"/>
      <c r="E445" s="538"/>
      <c r="F445" s="538"/>
      <c r="G445" s="538"/>
      <c r="H445" s="640"/>
      <c r="I445" s="99" t="s">
        <v>156</v>
      </c>
      <c r="J445" s="98">
        <v>21.4453</v>
      </c>
      <c r="K445" s="99"/>
      <c r="L445" s="101">
        <v>127.95000000000073</v>
      </c>
      <c r="M445" s="101">
        <v>19544.71</v>
      </c>
      <c r="N445" s="101">
        <v>0</v>
      </c>
      <c r="O445" s="101">
        <v>19544.71</v>
      </c>
      <c r="P445" s="99"/>
      <c r="Q445" s="101">
        <v>55.52</v>
      </c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113">
        <v>3.2167949999999998</v>
      </c>
      <c r="AO445" s="113">
        <v>3.2167949999999998</v>
      </c>
      <c r="AP445" s="113">
        <v>3.2167949999999998</v>
      </c>
      <c r="AQ445" s="99"/>
      <c r="AR445" s="99"/>
      <c r="AS445" s="99"/>
      <c r="AT445" s="99"/>
      <c r="AU445" s="99"/>
      <c r="AV445" s="113">
        <v>3.2167949999999998</v>
      </c>
      <c r="AW445" s="113">
        <v>3.2167949999999998</v>
      </c>
      <c r="AX445" s="113">
        <v>3.2167949999999998</v>
      </c>
      <c r="AY445" s="113">
        <v>2.14453</v>
      </c>
      <c r="AZ445" s="99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99"/>
      <c r="BN445" s="99"/>
      <c r="BO445" s="99"/>
    </row>
    <row r="446" spans="1:68" ht="27.95" customHeight="1" x14ac:dyDescent="0.2">
      <c r="A446" s="87"/>
      <c r="B446" s="87"/>
      <c r="C446" s="88" t="s">
        <v>531</v>
      </c>
      <c r="D446" s="557" t="s">
        <v>532</v>
      </c>
      <c r="E446" s="557"/>
      <c r="F446" s="557"/>
      <c r="G446" s="557"/>
      <c r="H446" s="89"/>
      <c r="I446" s="89"/>
      <c r="J446" s="89"/>
      <c r="K446" s="90">
        <v>211322.61000000002</v>
      </c>
      <c r="L446" s="90">
        <v>212008.70999999996</v>
      </c>
      <c r="M446" s="90">
        <v>218339.71</v>
      </c>
      <c r="N446" s="90">
        <v>0</v>
      </c>
      <c r="O446" s="90">
        <v>218339.71</v>
      </c>
      <c r="P446" s="90">
        <v>218339.71</v>
      </c>
      <c r="Q446" s="90">
        <v>218637.43999999997</v>
      </c>
      <c r="R446" s="90">
        <v>266298.56</v>
      </c>
      <c r="S446" s="90">
        <v>0</v>
      </c>
      <c r="T446" s="90">
        <v>0</v>
      </c>
      <c r="U446" s="90">
        <v>0</v>
      </c>
      <c r="V446" s="90">
        <v>0</v>
      </c>
      <c r="W446" s="90">
        <v>0</v>
      </c>
      <c r="X446" s="90">
        <v>0</v>
      </c>
      <c r="Y446" s="90">
        <v>0</v>
      </c>
      <c r="Z446" s="90">
        <v>0</v>
      </c>
      <c r="AA446" s="90">
        <v>0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  <c r="AG446" s="90">
        <v>0</v>
      </c>
      <c r="AH446" s="90">
        <v>0</v>
      </c>
      <c r="AI446" s="90">
        <v>0</v>
      </c>
      <c r="AJ446" s="90">
        <v>0</v>
      </c>
      <c r="AK446" s="90">
        <v>0</v>
      </c>
      <c r="AL446" s="90">
        <v>0</v>
      </c>
      <c r="AM446" s="90">
        <v>0</v>
      </c>
      <c r="AN446" s="90">
        <v>38453.19</v>
      </c>
      <c r="AO446" s="90">
        <v>38703.130000000005</v>
      </c>
      <c r="AP446" s="90">
        <v>38954.700000000004</v>
      </c>
      <c r="AQ446" s="90">
        <v>0</v>
      </c>
      <c r="AR446" s="90">
        <v>0</v>
      </c>
      <c r="AS446" s="90">
        <v>0</v>
      </c>
      <c r="AT446" s="90">
        <v>0</v>
      </c>
      <c r="AU446" s="90">
        <v>0</v>
      </c>
      <c r="AV446" s="90">
        <v>40630.33</v>
      </c>
      <c r="AW446" s="90">
        <v>40894.42</v>
      </c>
      <c r="AX446" s="90">
        <v>41133.590000000004</v>
      </c>
      <c r="AY446" s="90">
        <v>27529.200000000004</v>
      </c>
      <c r="AZ446" s="90">
        <v>0</v>
      </c>
      <c r="BA446" s="90">
        <v>0</v>
      </c>
      <c r="BB446" s="90">
        <v>0</v>
      </c>
      <c r="BC446" s="90">
        <v>0</v>
      </c>
      <c r="BD446" s="90">
        <v>0</v>
      </c>
      <c r="BE446" s="90">
        <v>0</v>
      </c>
      <c r="BF446" s="90">
        <v>0</v>
      </c>
      <c r="BG446" s="90">
        <v>0</v>
      </c>
      <c r="BH446" s="90">
        <v>0</v>
      </c>
      <c r="BI446" s="90">
        <v>0</v>
      </c>
      <c r="BJ446" s="90">
        <v>0</v>
      </c>
      <c r="BK446" s="90">
        <v>0</v>
      </c>
      <c r="BL446" s="90">
        <v>0</v>
      </c>
      <c r="BM446" s="90">
        <v>0</v>
      </c>
      <c r="BN446" s="90">
        <v>0</v>
      </c>
      <c r="BO446" s="90">
        <v>0</v>
      </c>
      <c r="BP446" s="78">
        <v>0</v>
      </c>
    </row>
    <row r="447" spans="1:68" s="77" customFormat="1" ht="14.1" customHeight="1" x14ac:dyDescent="0.2">
      <c r="A447" s="91"/>
      <c r="B447" s="92">
        <v>187</v>
      </c>
      <c r="C447" s="540" t="s">
        <v>527</v>
      </c>
      <c r="D447" s="541" t="s">
        <v>528</v>
      </c>
      <c r="E447" s="541"/>
      <c r="F447" s="541"/>
      <c r="G447" s="541"/>
      <c r="H447" s="642" t="s">
        <v>1045</v>
      </c>
      <c r="I447" s="93"/>
      <c r="J447" s="93"/>
      <c r="K447" s="94">
        <v>64947.98</v>
      </c>
      <c r="L447" s="94">
        <v>65192.18</v>
      </c>
      <c r="M447" s="94">
        <v>67104.62</v>
      </c>
      <c r="N447" s="94">
        <v>0</v>
      </c>
      <c r="O447" s="94">
        <v>67104.62</v>
      </c>
      <c r="P447" s="94">
        <v>67104.62</v>
      </c>
      <c r="Q447" s="94">
        <v>67210.59</v>
      </c>
      <c r="R447" s="94">
        <v>81862.289999999994</v>
      </c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>
        <v>11818.22</v>
      </c>
      <c r="AO447" s="94">
        <v>11895.03</v>
      </c>
      <c r="AP447" s="94">
        <v>11972.35</v>
      </c>
      <c r="AQ447" s="94"/>
      <c r="AR447" s="94"/>
      <c r="AS447" s="94"/>
      <c r="AT447" s="94"/>
      <c r="AU447" s="94"/>
      <c r="AV447" s="94">
        <v>12493.73</v>
      </c>
      <c r="AW447" s="94">
        <v>12574.93</v>
      </c>
      <c r="AX447" s="94">
        <v>12647.19</v>
      </c>
      <c r="AY447" s="94">
        <v>8460.84</v>
      </c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3"/>
      <c r="BM447" s="93"/>
      <c r="BN447" s="93"/>
      <c r="BO447" s="93"/>
    </row>
    <row r="448" spans="1:68" ht="14.1" customHeight="1" x14ac:dyDescent="0.2">
      <c r="A448" s="95"/>
      <c r="B448" s="95"/>
      <c r="C448" s="536"/>
      <c r="D448" s="538"/>
      <c r="E448" s="538"/>
      <c r="F448" s="538"/>
      <c r="G448" s="538"/>
      <c r="H448" s="640"/>
      <c r="I448" s="99" t="s">
        <v>156</v>
      </c>
      <c r="J448" s="98">
        <v>55.083799999999997</v>
      </c>
      <c r="K448" s="99"/>
      <c r="L448" s="101">
        <v>244.19999999999709</v>
      </c>
      <c r="M448" s="101">
        <v>64947.98</v>
      </c>
      <c r="N448" s="101">
        <v>0</v>
      </c>
      <c r="O448" s="101">
        <v>64947.98</v>
      </c>
      <c r="P448" s="99"/>
      <c r="Q448" s="101">
        <v>105.97</v>
      </c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113">
        <v>8.2625700000000002</v>
      </c>
      <c r="AO448" s="113">
        <v>8.2625700000000002</v>
      </c>
      <c r="AP448" s="113">
        <v>8.2625700000000002</v>
      </c>
      <c r="AQ448" s="99"/>
      <c r="AR448" s="99"/>
      <c r="AS448" s="99"/>
      <c r="AT448" s="99"/>
      <c r="AU448" s="99"/>
      <c r="AV448" s="113">
        <v>8.2625700000000002</v>
      </c>
      <c r="AW448" s="113">
        <v>8.2625700000000002</v>
      </c>
      <c r="AX448" s="113">
        <v>8.2625700000000002</v>
      </c>
      <c r="AY448" s="113">
        <v>5.5083799999999998</v>
      </c>
      <c r="AZ448" s="99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99"/>
      <c r="BN448" s="99"/>
      <c r="BO448" s="99"/>
    </row>
    <row r="449" spans="1:68" s="77" customFormat="1" ht="14.1" customHeight="1" x14ac:dyDescent="0.2">
      <c r="A449" s="96"/>
      <c r="B449" s="100">
        <v>188</v>
      </c>
      <c r="C449" s="536" t="s">
        <v>507</v>
      </c>
      <c r="D449" s="538" t="s">
        <v>508</v>
      </c>
      <c r="E449" s="538"/>
      <c r="F449" s="538"/>
      <c r="G449" s="538"/>
      <c r="H449" s="640" t="s">
        <v>1046</v>
      </c>
      <c r="I449" s="101"/>
      <c r="J449" s="101"/>
      <c r="K449" s="102">
        <v>17998.29</v>
      </c>
      <c r="L449" s="102">
        <v>18057.599999999999</v>
      </c>
      <c r="M449" s="102">
        <v>18595.93</v>
      </c>
      <c r="N449" s="102">
        <v>0</v>
      </c>
      <c r="O449" s="102">
        <v>18595.93</v>
      </c>
      <c r="P449" s="102">
        <v>18595.93</v>
      </c>
      <c r="Q449" s="102">
        <v>18621.670000000002</v>
      </c>
      <c r="R449" s="102">
        <v>22681.060000000005</v>
      </c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>
        <v>3275.05</v>
      </c>
      <c r="AO449" s="102">
        <v>3296.34</v>
      </c>
      <c r="AP449" s="102">
        <v>3317.76</v>
      </c>
      <c r="AQ449" s="102"/>
      <c r="AR449" s="102"/>
      <c r="AS449" s="102"/>
      <c r="AT449" s="102"/>
      <c r="AU449" s="102"/>
      <c r="AV449" s="102">
        <v>3460.65</v>
      </c>
      <c r="AW449" s="102">
        <v>3483.14</v>
      </c>
      <c r="AX449" s="102">
        <v>3503.47</v>
      </c>
      <c r="AY449" s="102">
        <v>2344.65</v>
      </c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1"/>
      <c r="BM449" s="101"/>
      <c r="BN449" s="101"/>
      <c r="BO449" s="101"/>
    </row>
    <row r="450" spans="1:68" ht="14.1" customHeight="1" x14ac:dyDescent="0.2">
      <c r="A450" s="95"/>
      <c r="B450" s="95"/>
      <c r="C450" s="536"/>
      <c r="D450" s="538"/>
      <c r="E450" s="538"/>
      <c r="F450" s="538"/>
      <c r="G450" s="538"/>
      <c r="H450" s="640"/>
      <c r="I450" s="99" t="s">
        <v>509</v>
      </c>
      <c r="J450" s="98">
        <v>11.6478</v>
      </c>
      <c r="K450" s="99"/>
      <c r="L450" s="101">
        <v>59.309999999997672</v>
      </c>
      <c r="M450" s="101">
        <v>17998.29</v>
      </c>
      <c r="N450" s="101">
        <v>0</v>
      </c>
      <c r="O450" s="101">
        <v>17998.29</v>
      </c>
      <c r="P450" s="99"/>
      <c r="Q450" s="101">
        <v>25.74</v>
      </c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113">
        <v>1.7471699999999999</v>
      </c>
      <c r="AO450" s="113">
        <v>1.7471699999999999</v>
      </c>
      <c r="AP450" s="113">
        <v>1.7471699999999999</v>
      </c>
      <c r="AQ450" s="99"/>
      <c r="AR450" s="99"/>
      <c r="AS450" s="99"/>
      <c r="AT450" s="99"/>
      <c r="AU450" s="99"/>
      <c r="AV450" s="113">
        <v>1.7471699999999999</v>
      </c>
      <c r="AW450" s="113">
        <v>1.7471699999999999</v>
      </c>
      <c r="AX450" s="113">
        <v>1.7471699999999999</v>
      </c>
      <c r="AY450" s="113">
        <v>1.1647799999999999</v>
      </c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</row>
    <row r="451" spans="1:68" s="77" customFormat="1" ht="14.1" customHeight="1" x14ac:dyDescent="0.2">
      <c r="A451" s="96"/>
      <c r="B451" s="100">
        <v>189</v>
      </c>
      <c r="C451" s="536" t="s">
        <v>527</v>
      </c>
      <c r="D451" s="538" t="s">
        <v>528</v>
      </c>
      <c r="E451" s="538"/>
      <c r="F451" s="538"/>
      <c r="G451" s="538"/>
      <c r="H451" s="640" t="s">
        <v>1047</v>
      </c>
      <c r="I451" s="101"/>
      <c r="J451" s="101"/>
      <c r="K451" s="102">
        <v>44262.37</v>
      </c>
      <c r="L451" s="102">
        <v>44360.59</v>
      </c>
      <c r="M451" s="102">
        <v>45732.13</v>
      </c>
      <c r="N451" s="102">
        <v>0</v>
      </c>
      <c r="O451" s="102">
        <v>45732.13</v>
      </c>
      <c r="P451" s="102">
        <v>45732.13</v>
      </c>
      <c r="Q451" s="102">
        <v>45774.75</v>
      </c>
      <c r="R451" s="102">
        <v>55752.75</v>
      </c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>
        <v>8054.18</v>
      </c>
      <c r="AO451" s="102">
        <v>8106.53</v>
      </c>
      <c r="AP451" s="102">
        <v>8159.22</v>
      </c>
      <c r="AQ451" s="102"/>
      <c r="AR451" s="102"/>
      <c r="AS451" s="102"/>
      <c r="AT451" s="102"/>
      <c r="AU451" s="102"/>
      <c r="AV451" s="102">
        <v>8501.4699999999993</v>
      </c>
      <c r="AW451" s="102">
        <v>8556.73</v>
      </c>
      <c r="AX451" s="102">
        <v>8608.5300000000007</v>
      </c>
      <c r="AY451" s="102">
        <v>5766.09</v>
      </c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1"/>
      <c r="BM451" s="101"/>
      <c r="BN451" s="101"/>
      <c r="BO451" s="101"/>
    </row>
    <row r="452" spans="1:68" ht="14.1" customHeight="1" x14ac:dyDescent="0.2">
      <c r="A452" s="95"/>
      <c r="B452" s="95"/>
      <c r="C452" s="536"/>
      <c r="D452" s="538"/>
      <c r="E452" s="538"/>
      <c r="F452" s="538"/>
      <c r="G452" s="538"/>
      <c r="H452" s="640"/>
      <c r="I452" s="99" t="s">
        <v>136</v>
      </c>
      <c r="J452" s="98">
        <v>29.225999999999999</v>
      </c>
      <c r="K452" s="99"/>
      <c r="L452" s="101">
        <v>98.219999999993888</v>
      </c>
      <c r="M452" s="101">
        <v>44262.37</v>
      </c>
      <c r="N452" s="101">
        <v>0</v>
      </c>
      <c r="O452" s="101">
        <v>44262.37</v>
      </c>
      <c r="P452" s="99"/>
      <c r="Q452" s="101">
        <v>42.62</v>
      </c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113">
        <v>4.3838999999999997</v>
      </c>
      <c r="AO452" s="113">
        <v>4.3838999999999997</v>
      </c>
      <c r="AP452" s="113">
        <v>4.3838999999999997</v>
      </c>
      <c r="AQ452" s="99"/>
      <c r="AR452" s="99"/>
      <c r="AS452" s="99"/>
      <c r="AT452" s="99"/>
      <c r="AU452" s="99"/>
      <c r="AV452" s="113">
        <v>4.3838999999999997</v>
      </c>
      <c r="AW452" s="113">
        <v>4.3838999999999997</v>
      </c>
      <c r="AX452" s="113">
        <v>4.3838999999999997</v>
      </c>
      <c r="AY452" s="113">
        <v>2.9226000000000001</v>
      </c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99"/>
      <c r="BN452" s="99"/>
      <c r="BO452" s="99"/>
    </row>
    <row r="453" spans="1:68" s="77" customFormat="1" ht="14.1" customHeight="1" x14ac:dyDescent="0.2">
      <c r="A453" s="96"/>
      <c r="B453" s="100">
        <v>190</v>
      </c>
      <c r="C453" s="536" t="s">
        <v>527</v>
      </c>
      <c r="D453" s="538" t="s">
        <v>528</v>
      </c>
      <c r="E453" s="538"/>
      <c r="F453" s="538"/>
      <c r="G453" s="538"/>
      <c r="H453" s="640" t="s">
        <v>1048</v>
      </c>
      <c r="I453" s="101"/>
      <c r="J453" s="101"/>
      <c r="K453" s="102">
        <v>70200.759999999995</v>
      </c>
      <c r="L453" s="102">
        <v>70453.73</v>
      </c>
      <c r="M453" s="102">
        <v>72531.820000000007</v>
      </c>
      <c r="N453" s="102">
        <v>0</v>
      </c>
      <c r="O453" s="102">
        <v>72531.820000000007</v>
      </c>
      <c r="P453" s="102">
        <v>72531.820000000007</v>
      </c>
      <c r="Q453" s="102">
        <v>72641.600000000006</v>
      </c>
      <c r="R453" s="102">
        <v>88477.119999999995</v>
      </c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>
        <v>12774.03</v>
      </c>
      <c r="AO453" s="102">
        <v>12857.07</v>
      </c>
      <c r="AP453" s="102">
        <v>12940.64</v>
      </c>
      <c r="AQ453" s="102"/>
      <c r="AR453" s="102"/>
      <c r="AS453" s="102"/>
      <c r="AT453" s="102"/>
      <c r="AU453" s="102"/>
      <c r="AV453" s="102">
        <v>13502.07</v>
      </c>
      <c r="AW453" s="102">
        <v>13589.84</v>
      </c>
      <c r="AX453" s="102">
        <v>13668.35</v>
      </c>
      <c r="AY453" s="102">
        <v>9145.1200000000008</v>
      </c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1"/>
      <c r="BM453" s="101"/>
      <c r="BN453" s="101"/>
      <c r="BO453" s="101"/>
    </row>
    <row r="454" spans="1:68" ht="14.1" customHeight="1" x14ac:dyDescent="0.2">
      <c r="A454" s="95"/>
      <c r="B454" s="95"/>
      <c r="C454" s="536"/>
      <c r="D454" s="538"/>
      <c r="E454" s="538"/>
      <c r="F454" s="538"/>
      <c r="G454" s="538"/>
      <c r="H454" s="640"/>
      <c r="I454" s="99" t="s">
        <v>156</v>
      </c>
      <c r="J454" s="98">
        <v>53.030700000000003</v>
      </c>
      <c r="K454" s="99"/>
      <c r="L454" s="101">
        <v>252.97000000000116</v>
      </c>
      <c r="M454" s="101">
        <v>70200.759999999995</v>
      </c>
      <c r="N454" s="101">
        <v>0</v>
      </c>
      <c r="O454" s="101">
        <v>70200.759999999995</v>
      </c>
      <c r="P454" s="99"/>
      <c r="Q454" s="101">
        <v>109.78</v>
      </c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113">
        <v>7.9546049999999999</v>
      </c>
      <c r="AO454" s="113">
        <v>7.9546049999999999</v>
      </c>
      <c r="AP454" s="113">
        <v>7.9546049999999999</v>
      </c>
      <c r="AQ454" s="99"/>
      <c r="AR454" s="99"/>
      <c r="AS454" s="99"/>
      <c r="AT454" s="99"/>
      <c r="AU454" s="99"/>
      <c r="AV454" s="113">
        <v>7.9546049999999999</v>
      </c>
      <c r="AW454" s="113">
        <v>7.9546049999999999</v>
      </c>
      <c r="AX454" s="113">
        <v>7.9546049999999999</v>
      </c>
      <c r="AY454" s="113">
        <v>5.30307</v>
      </c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</row>
    <row r="455" spans="1:68" s="77" customFormat="1" ht="14.1" customHeight="1" x14ac:dyDescent="0.2">
      <c r="A455" s="96"/>
      <c r="B455" s="100">
        <v>191</v>
      </c>
      <c r="C455" s="536" t="s">
        <v>527</v>
      </c>
      <c r="D455" s="538" t="s">
        <v>528</v>
      </c>
      <c r="E455" s="538"/>
      <c r="F455" s="538"/>
      <c r="G455" s="538"/>
      <c r="H455" s="640" t="s">
        <v>1049</v>
      </c>
      <c r="I455" s="101"/>
      <c r="J455" s="101"/>
      <c r="K455" s="102">
        <v>13913.21</v>
      </c>
      <c r="L455" s="102">
        <v>13944.61</v>
      </c>
      <c r="M455" s="102">
        <v>14375.21</v>
      </c>
      <c r="N455" s="102">
        <v>0</v>
      </c>
      <c r="O455" s="102">
        <v>14375.21</v>
      </c>
      <c r="P455" s="102">
        <v>14375.21</v>
      </c>
      <c r="Q455" s="102">
        <v>14388.83</v>
      </c>
      <c r="R455" s="102">
        <v>17525.34</v>
      </c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>
        <v>2531.71</v>
      </c>
      <c r="AO455" s="102">
        <v>2548.16</v>
      </c>
      <c r="AP455" s="102">
        <v>2564.73</v>
      </c>
      <c r="AQ455" s="102"/>
      <c r="AR455" s="102"/>
      <c r="AS455" s="102"/>
      <c r="AT455" s="102"/>
      <c r="AU455" s="102"/>
      <c r="AV455" s="102">
        <v>2672.41</v>
      </c>
      <c r="AW455" s="102">
        <v>2689.78</v>
      </c>
      <c r="AX455" s="102">
        <v>2706.05</v>
      </c>
      <c r="AY455" s="102">
        <v>1812.5</v>
      </c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1"/>
      <c r="BM455" s="101"/>
      <c r="BN455" s="101"/>
      <c r="BO455" s="101"/>
    </row>
    <row r="456" spans="1:68" ht="14.1" customHeight="1" x14ac:dyDescent="0.2">
      <c r="A456" s="95"/>
      <c r="B456" s="95"/>
      <c r="C456" s="536"/>
      <c r="D456" s="538"/>
      <c r="E456" s="538"/>
      <c r="F456" s="538"/>
      <c r="G456" s="538"/>
      <c r="H456" s="640"/>
      <c r="I456" s="99" t="s">
        <v>156</v>
      </c>
      <c r="J456" s="98">
        <v>5.2622</v>
      </c>
      <c r="K456" s="99"/>
      <c r="L456" s="101">
        <v>31.400000000001455</v>
      </c>
      <c r="M456" s="101">
        <v>13913.21</v>
      </c>
      <c r="N456" s="101">
        <v>0</v>
      </c>
      <c r="O456" s="101">
        <v>13913.21</v>
      </c>
      <c r="P456" s="99"/>
      <c r="Q456" s="101">
        <v>13.62</v>
      </c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113">
        <v>0.78932999999999998</v>
      </c>
      <c r="AO456" s="113">
        <v>0.78932999999999998</v>
      </c>
      <c r="AP456" s="113">
        <v>0.78932999999999998</v>
      </c>
      <c r="AQ456" s="99"/>
      <c r="AR456" s="99"/>
      <c r="AS456" s="99"/>
      <c r="AT456" s="99"/>
      <c r="AU456" s="99"/>
      <c r="AV456" s="113">
        <v>0.78932999999999998</v>
      </c>
      <c r="AW456" s="113">
        <v>0.78932999999999998</v>
      </c>
      <c r="AX456" s="113">
        <v>0.78932999999999998</v>
      </c>
      <c r="AY456" s="113">
        <v>0.52622000000000002</v>
      </c>
      <c r="AZ456" s="99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99"/>
      <c r="BN456" s="99"/>
      <c r="BO456" s="99"/>
    </row>
    <row r="457" spans="1:68" ht="27.95" customHeight="1" x14ac:dyDescent="0.2">
      <c r="A457" s="87"/>
      <c r="B457" s="87"/>
      <c r="C457" s="88" t="s">
        <v>538</v>
      </c>
      <c r="D457" s="557" t="s">
        <v>539</v>
      </c>
      <c r="E457" s="557"/>
      <c r="F457" s="557"/>
      <c r="G457" s="557"/>
      <c r="H457" s="89"/>
      <c r="I457" s="89"/>
      <c r="J457" s="89"/>
      <c r="K457" s="90">
        <v>-123395.84</v>
      </c>
      <c r="L457" s="90">
        <v>-124387.85999999999</v>
      </c>
      <c r="M457" s="90">
        <v>-127493.26999999999</v>
      </c>
      <c r="N457" s="90">
        <v>0</v>
      </c>
      <c r="O457" s="90">
        <v>-127493.26999999999</v>
      </c>
      <c r="P457" s="90">
        <v>-127493.26999999999</v>
      </c>
      <c r="Q457" s="90">
        <v>-127923.75999999998</v>
      </c>
      <c r="R457" s="90">
        <v>-155816.71</v>
      </c>
      <c r="S457" s="90">
        <v>0</v>
      </c>
      <c r="T457" s="90">
        <v>0</v>
      </c>
      <c r="U457" s="90">
        <v>0</v>
      </c>
      <c r="V457" s="90">
        <v>0</v>
      </c>
      <c r="W457" s="90">
        <v>0</v>
      </c>
      <c r="X457" s="90">
        <v>0</v>
      </c>
      <c r="Y457" s="90">
        <v>0</v>
      </c>
      <c r="Z457" s="90">
        <v>0</v>
      </c>
      <c r="AA457" s="90">
        <v>0</v>
      </c>
      <c r="AB457" s="90">
        <v>0</v>
      </c>
      <c r="AC457" s="90">
        <v>0</v>
      </c>
      <c r="AD457" s="90">
        <v>0</v>
      </c>
      <c r="AE457" s="90">
        <v>0</v>
      </c>
      <c r="AF457" s="90">
        <v>0</v>
      </c>
      <c r="AG457" s="90">
        <v>0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0</v>
      </c>
      <c r="AN457" s="90">
        <v>-22453.649999999998</v>
      </c>
      <c r="AO457" s="90">
        <v>-22599.600000000002</v>
      </c>
      <c r="AP457" s="90">
        <v>-22746.489999999998</v>
      </c>
      <c r="AQ457" s="90">
        <v>0</v>
      </c>
      <c r="AR457" s="90">
        <v>0</v>
      </c>
      <c r="AS457" s="90">
        <v>0</v>
      </c>
      <c r="AT457" s="90">
        <v>0</v>
      </c>
      <c r="AU457" s="90">
        <v>0</v>
      </c>
      <c r="AV457" s="90">
        <v>-23838.26</v>
      </c>
      <c r="AW457" s="90">
        <v>-23993.210000000003</v>
      </c>
      <c r="AX457" s="90">
        <v>-24110.639999999999</v>
      </c>
      <c r="AY457" s="90">
        <v>-16074.86</v>
      </c>
      <c r="AZ457" s="90">
        <v>0</v>
      </c>
      <c r="BA457" s="90">
        <v>0</v>
      </c>
      <c r="BB457" s="90">
        <v>0</v>
      </c>
      <c r="BC457" s="90">
        <v>0</v>
      </c>
      <c r="BD457" s="90">
        <v>0</v>
      </c>
      <c r="BE457" s="90">
        <v>0</v>
      </c>
      <c r="BF457" s="90">
        <v>0</v>
      </c>
      <c r="BG457" s="90">
        <v>0</v>
      </c>
      <c r="BH457" s="90">
        <v>0</v>
      </c>
      <c r="BI457" s="90">
        <v>0</v>
      </c>
      <c r="BJ457" s="90">
        <v>0</v>
      </c>
      <c r="BK457" s="90">
        <v>0</v>
      </c>
      <c r="BL457" s="90">
        <v>0</v>
      </c>
      <c r="BM457" s="90">
        <v>0</v>
      </c>
      <c r="BN457" s="90">
        <v>0</v>
      </c>
      <c r="BO457" s="90">
        <v>0</v>
      </c>
      <c r="BP457" s="78">
        <v>0</v>
      </c>
    </row>
    <row r="458" spans="1:68" s="77" customFormat="1" ht="14.1" customHeight="1" x14ac:dyDescent="0.2">
      <c r="A458" s="91"/>
      <c r="B458" s="92">
        <v>192</v>
      </c>
      <c r="C458" s="540" t="s">
        <v>499</v>
      </c>
      <c r="D458" s="541" t="s">
        <v>500</v>
      </c>
      <c r="E458" s="541"/>
      <c r="F458" s="541"/>
      <c r="G458" s="541"/>
      <c r="H458" s="642" t="s">
        <v>910</v>
      </c>
      <c r="I458" s="93"/>
      <c r="J458" s="93"/>
      <c r="K458" s="94">
        <v>21264.91</v>
      </c>
      <c r="L458" s="94">
        <v>21267.91</v>
      </c>
      <c r="M458" s="94">
        <v>21971.03</v>
      </c>
      <c r="N458" s="94">
        <v>0</v>
      </c>
      <c r="O458" s="94">
        <v>21971.03</v>
      </c>
      <c r="P458" s="94">
        <v>21971.03</v>
      </c>
      <c r="Q458" s="94">
        <v>21972.329999999998</v>
      </c>
      <c r="R458" s="94">
        <v>26761.37</v>
      </c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>
        <v>3869.45</v>
      </c>
      <c r="AO458" s="94">
        <v>3894.6</v>
      </c>
      <c r="AP458" s="94">
        <v>3919.92</v>
      </c>
      <c r="AQ458" s="94"/>
      <c r="AR458" s="94"/>
      <c r="AS458" s="94"/>
      <c r="AT458" s="94"/>
      <c r="AU458" s="94"/>
      <c r="AV458" s="94">
        <v>4075.88</v>
      </c>
      <c r="AW458" s="94">
        <v>4102.37</v>
      </c>
      <c r="AX458" s="94">
        <v>4128.92</v>
      </c>
      <c r="AY458" s="94">
        <v>2770.23</v>
      </c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3"/>
      <c r="BM458" s="93"/>
      <c r="BN458" s="93"/>
      <c r="BO458" s="93"/>
    </row>
    <row r="459" spans="1:68" ht="14.1" customHeight="1" x14ac:dyDescent="0.2">
      <c r="A459" s="95"/>
      <c r="B459" s="95"/>
      <c r="C459" s="536"/>
      <c r="D459" s="538"/>
      <c r="E459" s="538"/>
      <c r="F459" s="538"/>
      <c r="G459" s="538"/>
      <c r="H459" s="640"/>
      <c r="I459" s="99" t="s">
        <v>78</v>
      </c>
      <c r="J459" s="98">
        <v>99.337999999999994</v>
      </c>
      <c r="K459" s="99"/>
      <c r="L459" s="101">
        <v>3</v>
      </c>
      <c r="M459" s="101">
        <v>21264.91</v>
      </c>
      <c r="N459" s="101">
        <v>0</v>
      </c>
      <c r="O459" s="101">
        <v>21264.91</v>
      </c>
      <c r="P459" s="99"/>
      <c r="Q459" s="101">
        <v>1.3</v>
      </c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113">
        <v>14.900700000000001</v>
      </c>
      <c r="AO459" s="113">
        <v>14.900700000000001</v>
      </c>
      <c r="AP459" s="113">
        <v>14.900700000000001</v>
      </c>
      <c r="AQ459" s="99"/>
      <c r="AR459" s="99"/>
      <c r="AS459" s="99"/>
      <c r="AT459" s="99"/>
      <c r="AU459" s="99"/>
      <c r="AV459" s="113">
        <v>14.900700000000001</v>
      </c>
      <c r="AW459" s="113">
        <v>14.900700000000001</v>
      </c>
      <c r="AX459" s="113">
        <v>14.900700000000001</v>
      </c>
      <c r="AY459" s="113">
        <v>9.9337999999999997</v>
      </c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99"/>
      <c r="BN459" s="99"/>
      <c r="BO459" s="99"/>
    </row>
    <row r="460" spans="1:68" s="77" customFormat="1" ht="14.1" customHeight="1" x14ac:dyDescent="0.2">
      <c r="A460" s="96"/>
      <c r="B460" s="100">
        <v>193</v>
      </c>
      <c r="C460" s="536" t="s">
        <v>507</v>
      </c>
      <c r="D460" s="538" t="s">
        <v>541</v>
      </c>
      <c r="E460" s="538"/>
      <c r="F460" s="538"/>
      <c r="G460" s="538"/>
      <c r="H460" s="640" t="s">
        <v>1035</v>
      </c>
      <c r="I460" s="101"/>
      <c r="J460" s="101"/>
      <c r="K460" s="102">
        <v>-144660.75</v>
      </c>
      <c r="L460" s="102">
        <v>-145655.76999999999</v>
      </c>
      <c r="M460" s="102">
        <v>-149464.29999999999</v>
      </c>
      <c r="N460" s="102">
        <v>0</v>
      </c>
      <c r="O460" s="102">
        <v>-149464.29999999999</v>
      </c>
      <c r="P460" s="102">
        <v>-149464.29999999999</v>
      </c>
      <c r="Q460" s="102">
        <v>-149896.09</v>
      </c>
      <c r="R460" s="102">
        <v>-182578.08</v>
      </c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>
        <v>-26323.1</v>
      </c>
      <c r="AO460" s="102">
        <v>-26494.2</v>
      </c>
      <c r="AP460" s="102">
        <v>-26666.41</v>
      </c>
      <c r="AQ460" s="102"/>
      <c r="AR460" s="102"/>
      <c r="AS460" s="102"/>
      <c r="AT460" s="102"/>
      <c r="AU460" s="102"/>
      <c r="AV460" s="102">
        <v>-27914.14</v>
      </c>
      <c r="AW460" s="102">
        <v>-28095.58</v>
      </c>
      <c r="AX460" s="102">
        <v>-28239.56</v>
      </c>
      <c r="AY460" s="102">
        <v>-18845.09</v>
      </c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1"/>
      <c r="BM460" s="101"/>
      <c r="BN460" s="101"/>
      <c r="BO460" s="101"/>
    </row>
    <row r="461" spans="1:68" ht="42" customHeight="1" x14ac:dyDescent="0.2">
      <c r="A461" s="95"/>
      <c r="B461" s="95"/>
      <c r="C461" s="536"/>
      <c r="D461" s="538"/>
      <c r="E461" s="538"/>
      <c r="F461" s="538"/>
      <c r="G461" s="538"/>
      <c r="H461" s="640"/>
      <c r="I461" s="99" t="s">
        <v>509</v>
      </c>
      <c r="J461" s="98">
        <v>-232.27520000000001</v>
      </c>
      <c r="K461" s="99"/>
      <c r="L461" s="101">
        <v>-995.01999999998952</v>
      </c>
      <c r="M461" s="101">
        <v>-144660.75</v>
      </c>
      <c r="N461" s="101">
        <v>0</v>
      </c>
      <c r="O461" s="101">
        <v>-144660.75</v>
      </c>
      <c r="P461" s="99"/>
      <c r="Q461" s="101">
        <v>-431.79</v>
      </c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113">
        <v>-34.841279999999998</v>
      </c>
      <c r="AO461" s="113">
        <v>-34.841279999999998</v>
      </c>
      <c r="AP461" s="113">
        <v>-34.841279999999998</v>
      </c>
      <c r="AQ461" s="99"/>
      <c r="AR461" s="99"/>
      <c r="AS461" s="99"/>
      <c r="AT461" s="99"/>
      <c r="AU461" s="99"/>
      <c r="AV461" s="113">
        <v>-34.841279999999998</v>
      </c>
      <c r="AW461" s="113">
        <v>-34.841279999999998</v>
      </c>
      <c r="AX461" s="113">
        <v>-34.841279999999998</v>
      </c>
      <c r="AY461" s="113">
        <v>-23.227519999999998</v>
      </c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99"/>
      <c r="BN461" s="99"/>
      <c r="BO461" s="99"/>
    </row>
    <row r="462" spans="1:68" ht="27.95" customHeight="1" x14ac:dyDescent="0.2">
      <c r="A462" s="87"/>
      <c r="B462" s="87"/>
      <c r="C462" s="88" t="s">
        <v>543</v>
      </c>
      <c r="D462" s="557" t="s">
        <v>544</v>
      </c>
      <c r="E462" s="557"/>
      <c r="F462" s="557"/>
      <c r="G462" s="557"/>
      <c r="H462" s="89"/>
      <c r="I462" s="89"/>
      <c r="J462" s="89"/>
      <c r="K462" s="90">
        <v>-200828.69999999998</v>
      </c>
      <c r="L462" s="90">
        <v>-201944.75</v>
      </c>
      <c r="M462" s="90">
        <v>-207497.34000000003</v>
      </c>
      <c r="N462" s="90">
        <v>0</v>
      </c>
      <c r="O462" s="90">
        <v>-207497.34000000003</v>
      </c>
      <c r="P462" s="90">
        <v>-207497.34000000003</v>
      </c>
      <c r="Q462" s="90">
        <v>-207981.64</v>
      </c>
      <c r="R462" s="90">
        <v>-253325.08</v>
      </c>
      <c r="S462" s="90">
        <v>0</v>
      </c>
      <c r="T462" s="90">
        <v>0</v>
      </c>
      <c r="U462" s="90">
        <v>0</v>
      </c>
      <c r="V462" s="90">
        <v>0</v>
      </c>
      <c r="W462" s="90">
        <v>0</v>
      </c>
      <c r="X462" s="90">
        <v>0</v>
      </c>
      <c r="Y462" s="90">
        <v>0</v>
      </c>
      <c r="Z462" s="90">
        <v>0</v>
      </c>
      <c r="AA462" s="90">
        <v>0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  <c r="AG462" s="90">
        <v>0</v>
      </c>
      <c r="AH462" s="90">
        <v>0</v>
      </c>
      <c r="AI462" s="90">
        <v>0</v>
      </c>
      <c r="AJ462" s="90">
        <v>0</v>
      </c>
      <c r="AK462" s="90">
        <v>0</v>
      </c>
      <c r="AL462" s="90">
        <v>0</v>
      </c>
      <c r="AM462" s="90">
        <v>0</v>
      </c>
      <c r="AN462" s="90">
        <v>-36543.68</v>
      </c>
      <c r="AO462" s="90">
        <v>-36781.21</v>
      </c>
      <c r="AP462" s="90">
        <v>-37020.29</v>
      </c>
      <c r="AQ462" s="90">
        <v>0</v>
      </c>
      <c r="AR462" s="90">
        <v>0</v>
      </c>
      <c r="AS462" s="90">
        <v>0</v>
      </c>
      <c r="AT462" s="90">
        <v>0</v>
      </c>
      <c r="AU462" s="90">
        <v>0</v>
      </c>
      <c r="AV462" s="90">
        <v>-38701.630000000005</v>
      </c>
      <c r="AW462" s="90">
        <v>-38953.189999999995</v>
      </c>
      <c r="AX462" s="90">
        <v>-39163.060000000005</v>
      </c>
      <c r="AY462" s="90">
        <v>-26162.02</v>
      </c>
      <c r="AZ462" s="90">
        <v>0</v>
      </c>
      <c r="BA462" s="90">
        <v>0</v>
      </c>
      <c r="BB462" s="90">
        <v>0</v>
      </c>
      <c r="BC462" s="90">
        <v>0</v>
      </c>
      <c r="BD462" s="90">
        <v>0</v>
      </c>
      <c r="BE462" s="90">
        <v>0</v>
      </c>
      <c r="BF462" s="90">
        <v>0</v>
      </c>
      <c r="BG462" s="90">
        <v>0</v>
      </c>
      <c r="BH462" s="90">
        <v>0</v>
      </c>
      <c r="BI462" s="90">
        <v>0</v>
      </c>
      <c r="BJ462" s="90">
        <v>0</v>
      </c>
      <c r="BK462" s="90">
        <v>0</v>
      </c>
      <c r="BL462" s="90">
        <v>0</v>
      </c>
      <c r="BM462" s="90">
        <v>0</v>
      </c>
      <c r="BN462" s="90">
        <v>0</v>
      </c>
      <c r="BO462" s="90">
        <v>0</v>
      </c>
      <c r="BP462" s="78">
        <v>0</v>
      </c>
    </row>
    <row r="463" spans="1:68" s="77" customFormat="1" ht="14.1" customHeight="1" x14ac:dyDescent="0.2">
      <c r="A463" s="91"/>
      <c r="B463" s="92">
        <v>194</v>
      </c>
      <c r="C463" s="540" t="s">
        <v>527</v>
      </c>
      <c r="D463" s="541" t="s">
        <v>545</v>
      </c>
      <c r="E463" s="541"/>
      <c r="F463" s="541"/>
      <c r="G463" s="541"/>
      <c r="H463" s="642" t="s">
        <v>1042</v>
      </c>
      <c r="I463" s="93"/>
      <c r="J463" s="93"/>
      <c r="K463" s="94">
        <v>-181283.99</v>
      </c>
      <c r="L463" s="94">
        <v>-182272.09</v>
      </c>
      <c r="M463" s="94">
        <v>-187303.64</v>
      </c>
      <c r="N463" s="94">
        <v>0</v>
      </c>
      <c r="O463" s="94">
        <v>-187303.64</v>
      </c>
      <c r="P463" s="94">
        <v>-187303.64</v>
      </c>
      <c r="Q463" s="94">
        <v>-187732.42</v>
      </c>
      <c r="R463" s="94">
        <v>-228660.97999999998</v>
      </c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>
        <v>-32987.230000000003</v>
      </c>
      <c r="AO463" s="94">
        <v>-33201.65</v>
      </c>
      <c r="AP463" s="94">
        <v>-33417.46</v>
      </c>
      <c r="AQ463" s="94"/>
      <c r="AR463" s="94"/>
      <c r="AS463" s="94"/>
      <c r="AT463" s="94"/>
      <c r="AU463" s="94"/>
      <c r="AV463" s="94">
        <v>-34931.47</v>
      </c>
      <c r="AW463" s="94">
        <v>-35158.519999999997</v>
      </c>
      <c r="AX463" s="94">
        <v>-35348.69</v>
      </c>
      <c r="AY463" s="94">
        <v>-23615.96</v>
      </c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3"/>
      <c r="BM463" s="93"/>
      <c r="BN463" s="93"/>
      <c r="BO463" s="93"/>
    </row>
    <row r="464" spans="1:68" ht="42" customHeight="1" x14ac:dyDescent="0.2">
      <c r="A464" s="95"/>
      <c r="B464" s="95"/>
      <c r="C464" s="536"/>
      <c r="D464" s="538"/>
      <c r="E464" s="538"/>
      <c r="F464" s="538"/>
      <c r="G464" s="538"/>
      <c r="H464" s="640"/>
      <c r="I464" s="99" t="s">
        <v>156</v>
      </c>
      <c r="J464" s="98">
        <v>-99.435199999999995</v>
      </c>
      <c r="K464" s="99"/>
      <c r="L464" s="101">
        <v>-988.10000000000582</v>
      </c>
      <c r="M464" s="101">
        <v>-181283.99</v>
      </c>
      <c r="N464" s="101">
        <v>0</v>
      </c>
      <c r="O464" s="101">
        <v>-181283.99</v>
      </c>
      <c r="P464" s="99"/>
      <c r="Q464" s="101">
        <v>-428.78</v>
      </c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113">
        <v>-14.915279999999999</v>
      </c>
      <c r="AO464" s="113">
        <v>-14.915279999999999</v>
      </c>
      <c r="AP464" s="113">
        <v>-14.915279999999999</v>
      </c>
      <c r="AQ464" s="99"/>
      <c r="AR464" s="99"/>
      <c r="AS464" s="99"/>
      <c r="AT464" s="99"/>
      <c r="AU464" s="99"/>
      <c r="AV464" s="113">
        <v>-14.915279999999999</v>
      </c>
      <c r="AW464" s="113">
        <v>-14.915279999999999</v>
      </c>
      <c r="AX464" s="113">
        <v>-14.915279999999999</v>
      </c>
      <c r="AY464" s="113">
        <v>-9.9435199999999995</v>
      </c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99"/>
      <c r="BN464" s="99"/>
      <c r="BO464" s="99"/>
    </row>
    <row r="465" spans="1:68" s="77" customFormat="1" ht="14.1" customHeight="1" x14ac:dyDescent="0.2">
      <c r="A465" s="96"/>
      <c r="B465" s="100">
        <v>195</v>
      </c>
      <c r="C465" s="536" t="s">
        <v>527</v>
      </c>
      <c r="D465" s="538" t="s">
        <v>545</v>
      </c>
      <c r="E465" s="538"/>
      <c r="F465" s="538"/>
      <c r="G465" s="538"/>
      <c r="H465" s="640" t="s">
        <v>1043</v>
      </c>
      <c r="I465" s="101"/>
      <c r="J465" s="101"/>
      <c r="K465" s="102">
        <v>-19544.71</v>
      </c>
      <c r="L465" s="102">
        <v>-19672.66</v>
      </c>
      <c r="M465" s="102">
        <v>-20193.7</v>
      </c>
      <c r="N465" s="102">
        <v>0</v>
      </c>
      <c r="O465" s="102">
        <v>-20193.7</v>
      </c>
      <c r="P465" s="102">
        <v>-20193.7</v>
      </c>
      <c r="Q465" s="102">
        <v>-20249.22</v>
      </c>
      <c r="R465" s="102">
        <v>-24664.1</v>
      </c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>
        <v>-3556.45</v>
      </c>
      <c r="AO465" s="102">
        <v>-3579.56</v>
      </c>
      <c r="AP465" s="102">
        <v>-3602.83</v>
      </c>
      <c r="AQ465" s="102"/>
      <c r="AR465" s="102"/>
      <c r="AS465" s="102"/>
      <c r="AT465" s="102"/>
      <c r="AU465" s="102"/>
      <c r="AV465" s="102">
        <v>-3770.16</v>
      </c>
      <c r="AW465" s="102">
        <v>-3794.67</v>
      </c>
      <c r="AX465" s="102">
        <v>-3814.37</v>
      </c>
      <c r="AY465" s="102">
        <v>-2546.06</v>
      </c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1"/>
      <c r="BM465" s="101"/>
      <c r="BN465" s="101"/>
      <c r="BO465" s="101"/>
    </row>
    <row r="466" spans="1:68" ht="42" customHeight="1" x14ac:dyDescent="0.2">
      <c r="A466" s="95"/>
      <c r="B466" s="95"/>
      <c r="C466" s="536"/>
      <c r="D466" s="538"/>
      <c r="E466" s="538"/>
      <c r="F466" s="538"/>
      <c r="G466" s="538"/>
      <c r="H466" s="640"/>
      <c r="I466" s="99" t="s">
        <v>156</v>
      </c>
      <c r="J466" s="98">
        <v>-21.4453</v>
      </c>
      <c r="K466" s="99"/>
      <c r="L466" s="101">
        <v>-127.95000000000073</v>
      </c>
      <c r="M466" s="101">
        <v>-19544.71</v>
      </c>
      <c r="N466" s="101">
        <v>0</v>
      </c>
      <c r="O466" s="101">
        <v>-19544.71</v>
      </c>
      <c r="P466" s="99"/>
      <c r="Q466" s="101">
        <v>-55.52</v>
      </c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113">
        <v>-3.2167949999999998</v>
      </c>
      <c r="AO466" s="113">
        <v>-3.2167949999999998</v>
      </c>
      <c r="AP466" s="113">
        <v>-3.2167949999999998</v>
      </c>
      <c r="AQ466" s="99"/>
      <c r="AR466" s="99"/>
      <c r="AS466" s="99"/>
      <c r="AT466" s="99"/>
      <c r="AU466" s="99"/>
      <c r="AV466" s="113">
        <v>-3.2167949999999998</v>
      </c>
      <c r="AW466" s="113">
        <v>-3.2167949999999998</v>
      </c>
      <c r="AX466" s="113">
        <v>-3.2167949999999998</v>
      </c>
      <c r="AY466" s="113">
        <v>-2.14453</v>
      </c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99"/>
      <c r="BN466" s="99"/>
      <c r="BO466" s="99"/>
    </row>
    <row r="467" spans="1:68" ht="27.95" customHeight="1" x14ac:dyDescent="0.2">
      <c r="A467" s="83"/>
      <c r="B467" s="83"/>
      <c r="C467" s="84" t="s">
        <v>1054</v>
      </c>
      <c r="D467" s="535" t="s">
        <v>549</v>
      </c>
      <c r="E467" s="535"/>
      <c r="F467" s="535"/>
      <c r="G467" s="535"/>
      <c r="H467" s="85"/>
      <c r="I467" s="85"/>
      <c r="J467" s="85"/>
      <c r="K467" s="86">
        <v>99103.35</v>
      </c>
      <c r="L467" s="86">
        <v>99403.469999999987</v>
      </c>
      <c r="M467" s="86">
        <v>102394.15</v>
      </c>
      <c r="N467" s="86"/>
      <c r="O467" s="86">
        <v>102394.15</v>
      </c>
      <c r="P467" s="86">
        <v>102394.15</v>
      </c>
      <c r="Q467" s="86">
        <v>102394.15</v>
      </c>
      <c r="R467" s="86">
        <v>121789.84000000001</v>
      </c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>
        <v>121789.84000000001</v>
      </c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86"/>
      <c r="BB467" s="86"/>
      <c r="BC467" s="86"/>
      <c r="BD467" s="86"/>
      <c r="BE467" s="86"/>
      <c r="BF467" s="86"/>
      <c r="BG467" s="86"/>
      <c r="BH467" s="86"/>
      <c r="BI467" s="86"/>
      <c r="BJ467" s="86"/>
      <c r="BK467" s="86"/>
      <c r="BL467" s="86"/>
      <c r="BM467" s="86"/>
      <c r="BN467" s="86"/>
      <c r="BO467" s="86"/>
      <c r="BP467" s="78"/>
    </row>
    <row r="468" spans="1:68" ht="27.95" customHeight="1" x14ac:dyDescent="0.2">
      <c r="A468" s="87"/>
      <c r="B468" s="87"/>
      <c r="C468" s="88" t="s">
        <v>550</v>
      </c>
      <c r="D468" s="557" t="s">
        <v>551</v>
      </c>
      <c r="E468" s="557"/>
      <c r="F468" s="557"/>
      <c r="G468" s="557"/>
      <c r="H468" s="89"/>
      <c r="I468" s="89"/>
      <c r="J468" s="89"/>
      <c r="K468" s="90">
        <v>99574.27</v>
      </c>
      <c r="L468" s="90">
        <v>99874.389999999985</v>
      </c>
      <c r="M468" s="90">
        <v>102880.70999999999</v>
      </c>
      <c r="N468" s="90">
        <v>0</v>
      </c>
      <c r="O468" s="90">
        <v>102880.70999999999</v>
      </c>
      <c r="P468" s="90">
        <v>102880.70999999999</v>
      </c>
      <c r="Q468" s="90">
        <v>102880.70999999999</v>
      </c>
      <c r="R468" s="90">
        <v>122368.57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0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0</v>
      </c>
      <c r="AN468" s="90">
        <v>0</v>
      </c>
      <c r="AO468" s="90">
        <v>0</v>
      </c>
      <c r="AP468" s="90">
        <v>122368.57</v>
      </c>
      <c r="AQ468" s="90">
        <v>0</v>
      </c>
      <c r="AR468" s="90">
        <v>0</v>
      </c>
      <c r="AS468" s="90">
        <v>0</v>
      </c>
      <c r="AT468" s="90">
        <v>0</v>
      </c>
      <c r="AU468" s="90">
        <v>0</v>
      </c>
      <c r="AV468" s="90">
        <v>0</v>
      </c>
      <c r="AW468" s="90">
        <v>0</v>
      </c>
      <c r="AX468" s="90">
        <v>0</v>
      </c>
      <c r="AY468" s="90">
        <v>0</v>
      </c>
      <c r="AZ468" s="90">
        <v>0</v>
      </c>
      <c r="BA468" s="90">
        <v>0</v>
      </c>
      <c r="BB468" s="90">
        <v>0</v>
      </c>
      <c r="BC468" s="90">
        <v>0</v>
      </c>
      <c r="BD468" s="90">
        <v>0</v>
      </c>
      <c r="BE468" s="90">
        <v>0</v>
      </c>
      <c r="BF468" s="90">
        <v>0</v>
      </c>
      <c r="BG468" s="90">
        <v>0</v>
      </c>
      <c r="BH468" s="90">
        <v>0</v>
      </c>
      <c r="BI468" s="90">
        <v>0</v>
      </c>
      <c r="BJ468" s="90">
        <v>0</v>
      </c>
      <c r="BK468" s="90">
        <v>0</v>
      </c>
      <c r="BL468" s="90">
        <v>0</v>
      </c>
      <c r="BM468" s="90">
        <v>0</v>
      </c>
      <c r="BN468" s="90">
        <v>0</v>
      </c>
      <c r="BO468" s="90">
        <v>0</v>
      </c>
      <c r="BP468" s="78">
        <v>0</v>
      </c>
    </row>
    <row r="469" spans="1:68" s="77" customFormat="1" ht="14.1" customHeight="1" x14ac:dyDescent="0.2">
      <c r="A469" s="91"/>
      <c r="B469" s="92">
        <v>196</v>
      </c>
      <c r="C469" s="541" t="s">
        <v>552</v>
      </c>
      <c r="D469" s="541" t="s">
        <v>553</v>
      </c>
      <c r="E469" s="541"/>
      <c r="F469" s="541"/>
      <c r="G469" s="541"/>
      <c r="H469" s="642" t="s">
        <v>937</v>
      </c>
      <c r="I469" s="93"/>
      <c r="J469" s="93"/>
      <c r="K469" s="94">
        <v>24364.1</v>
      </c>
      <c r="L469" s="94">
        <v>24405.759999999998</v>
      </c>
      <c r="M469" s="94">
        <v>25173.13</v>
      </c>
      <c r="N469" s="94">
        <v>0</v>
      </c>
      <c r="O469" s="94">
        <v>25173.13</v>
      </c>
      <c r="P469" s="94">
        <v>25173.13</v>
      </c>
      <c r="Q469" s="94">
        <v>25173.13</v>
      </c>
      <c r="R469" s="94">
        <v>29941.47</v>
      </c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>
        <v>29941.47</v>
      </c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3"/>
      <c r="BM469" s="93"/>
      <c r="BN469" s="93"/>
      <c r="BO469" s="93"/>
    </row>
    <row r="470" spans="1:68" ht="27.95" customHeight="1" x14ac:dyDescent="0.2">
      <c r="A470" s="95"/>
      <c r="B470" s="95"/>
      <c r="C470" s="538"/>
      <c r="D470" s="538"/>
      <c r="E470" s="538"/>
      <c r="F470" s="538"/>
      <c r="G470" s="538"/>
      <c r="H470" s="640"/>
      <c r="I470" s="99" t="s">
        <v>329</v>
      </c>
      <c r="J470" s="98">
        <v>1.1190100000000001</v>
      </c>
      <c r="K470" s="99"/>
      <c r="L470" s="101">
        <v>41.659999999999854</v>
      </c>
      <c r="M470" s="101">
        <v>24364.1</v>
      </c>
      <c r="N470" s="101">
        <v>0</v>
      </c>
      <c r="O470" s="101">
        <v>24364.1</v>
      </c>
      <c r="P470" s="99"/>
      <c r="Q470" s="101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113">
        <v>1.1190100000000001</v>
      </c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</row>
    <row r="471" spans="1:68" s="77" customFormat="1" ht="14.1" customHeight="1" x14ac:dyDescent="0.2">
      <c r="A471" s="96"/>
      <c r="B471" s="100">
        <v>197</v>
      </c>
      <c r="C471" s="538" t="s">
        <v>555</v>
      </c>
      <c r="D471" s="538" t="s">
        <v>556</v>
      </c>
      <c r="E471" s="538"/>
      <c r="F471" s="538"/>
      <c r="G471" s="538"/>
      <c r="H471" s="640" t="s">
        <v>1055</v>
      </c>
      <c r="I471" s="101"/>
      <c r="J471" s="101"/>
      <c r="K471" s="102">
        <v>1803.32</v>
      </c>
      <c r="L471" s="102">
        <v>1813.94</v>
      </c>
      <c r="M471" s="102">
        <v>1863.2</v>
      </c>
      <c r="N471" s="102">
        <v>0</v>
      </c>
      <c r="O471" s="102">
        <v>1863.2</v>
      </c>
      <c r="P471" s="102">
        <v>1863.2</v>
      </c>
      <c r="Q471" s="102">
        <v>1863.2</v>
      </c>
      <c r="R471" s="102">
        <v>2216.13</v>
      </c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>
        <v>2216.13</v>
      </c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1"/>
      <c r="BM471" s="101"/>
      <c r="BN471" s="101"/>
      <c r="BO471" s="101"/>
    </row>
    <row r="472" spans="1:68" ht="27.95" customHeight="1" x14ac:dyDescent="0.2">
      <c r="A472" s="95"/>
      <c r="B472" s="95"/>
      <c r="C472" s="538"/>
      <c r="D472" s="538"/>
      <c r="E472" s="538"/>
      <c r="F472" s="538"/>
      <c r="G472" s="538"/>
      <c r="H472" s="640"/>
      <c r="I472" s="99" t="s">
        <v>156</v>
      </c>
      <c r="J472" s="98">
        <v>55.71</v>
      </c>
      <c r="K472" s="99"/>
      <c r="L472" s="101">
        <v>10.620000000000118</v>
      </c>
      <c r="M472" s="101">
        <v>1803.32</v>
      </c>
      <c r="N472" s="101">
        <v>0</v>
      </c>
      <c r="O472" s="101">
        <v>1803.32</v>
      </c>
      <c r="P472" s="99"/>
      <c r="Q472" s="101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113">
        <v>55.71</v>
      </c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</row>
    <row r="473" spans="1:68" s="77" customFormat="1" ht="14.1" customHeight="1" x14ac:dyDescent="0.2">
      <c r="A473" s="96"/>
      <c r="B473" s="100">
        <v>198</v>
      </c>
      <c r="C473" s="538" t="s">
        <v>558</v>
      </c>
      <c r="D473" s="538" t="s">
        <v>559</v>
      </c>
      <c r="E473" s="538"/>
      <c r="F473" s="538"/>
      <c r="G473" s="538"/>
      <c r="H473" s="640" t="s">
        <v>1056</v>
      </c>
      <c r="I473" s="101"/>
      <c r="J473" s="101"/>
      <c r="K473" s="102">
        <v>62049.61</v>
      </c>
      <c r="L473" s="102">
        <v>62231.26</v>
      </c>
      <c r="M473" s="102">
        <v>64110.01</v>
      </c>
      <c r="N473" s="102">
        <v>0</v>
      </c>
      <c r="O473" s="102">
        <v>64110.01</v>
      </c>
      <c r="P473" s="102">
        <v>64110.01</v>
      </c>
      <c r="Q473" s="102">
        <v>64110.01</v>
      </c>
      <c r="R473" s="102">
        <v>76253.850000000006</v>
      </c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>
        <v>76253.850000000006</v>
      </c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1"/>
      <c r="BM473" s="101"/>
      <c r="BN473" s="101"/>
      <c r="BO473" s="101"/>
    </row>
    <row r="474" spans="1:68" ht="27.95" customHeight="1" x14ac:dyDescent="0.2">
      <c r="A474" s="95"/>
      <c r="B474" s="95"/>
      <c r="C474" s="538"/>
      <c r="D474" s="538"/>
      <c r="E474" s="538"/>
      <c r="F474" s="538"/>
      <c r="G474" s="538"/>
      <c r="H474" s="640"/>
      <c r="I474" s="99" t="s">
        <v>335</v>
      </c>
      <c r="J474" s="98">
        <v>54.538400000000003</v>
      </c>
      <c r="K474" s="99"/>
      <c r="L474" s="101">
        <v>181.65000000000146</v>
      </c>
      <c r="M474" s="101">
        <v>62049.61</v>
      </c>
      <c r="N474" s="101">
        <v>0</v>
      </c>
      <c r="O474" s="101">
        <v>62049.61</v>
      </c>
      <c r="P474" s="99"/>
      <c r="Q474" s="101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113">
        <v>54.538400000000003</v>
      </c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99"/>
      <c r="BN474" s="99"/>
      <c r="BO474" s="99"/>
    </row>
    <row r="475" spans="1:68" s="77" customFormat="1" ht="14.1" customHeight="1" x14ac:dyDescent="0.2">
      <c r="A475" s="96"/>
      <c r="B475" s="100">
        <v>199</v>
      </c>
      <c r="C475" s="538" t="s">
        <v>561</v>
      </c>
      <c r="D475" s="538" t="s">
        <v>562</v>
      </c>
      <c r="E475" s="538"/>
      <c r="F475" s="538"/>
      <c r="G475" s="538"/>
      <c r="H475" s="640" t="s">
        <v>1057</v>
      </c>
      <c r="I475" s="101"/>
      <c r="J475" s="101"/>
      <c r="K475" s="102">
        <v>7222.03</v>
      </c>
      <c r="L475" s="102">
        <v>7258.51</v>
      </c>
      <c r="M475" s="102">
        <v>7461.84</v>
      </c>
      <c r="N475" s="102">
        <v>0</v>
      </c>
      <c r="O475" s="102">
        <v>7461.84</v>
      </c>
      <c r="P475" s="102">
        <v>7461.84</v>
      </c>
      <c r="Q475" s="102">
        <v>7461.84</v>
      </c>
      <c r="R475" s="102">
        <v>8875.2800000000007</v>
      </c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>
        <v>8875.2800000000007</v>
      </c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1"/>
      <c r="BM475" s="101"/>
      <c r="BN475" s="101"/>
      <c r="BO475" s="101"/>
    </row>
    <row r="476" spans="1:68" ht="27.95" customHeight="1" x14ac:dyDescent="0.2">
      <c r="A476" s="95"/>
      <c r="B476" s="95"/>
      <c r="C476" s="538"/>
      <c r="D476" s="538"/>
      <c r="E476" s="538"/>
      <c r="F476" s="538"/>
      <c r="G476" s="538"/>
      <c r="H476" s="640"/>
      <c r="I476" s="99" t="s">
        <v>78</v>
      </c>
      <c r="J476" s="98">
        <v>124.124</v>
      </c>
      <c r="K476" s="99"/>
      <c r="L476" s="101">
        <v>36.480000000000473</v>
      </c>
      <c r="M476" s="101">
        <v>7222.03</v>
      </c>
      <c r="N476" s="101">
        <v>0</v>
      </c>
      <c r="O476" s="101">
        <v>7222.03</v>
      </c>
      <c r="P476" s="99"/>
      <c r="Q476" s="101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113">
        <v>124.124</v>
      </c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99"/>
      <c r="BN476" s="99"/>
      <c r="BO476" s="99"/>
    </row>
    <row r="477" spans="1:68" s="77" customFormat="1" ht="14.1" customHeight="1" x14ac:dyDescent="0.2">
      <c r="A477" s="96"/>
      <c r="B477" s="100">
        <v>200</v>
      </c>
      <c r="C477" s="538" t="s">
        <v>552</v>
      </c>
      <c r="D477" s="538" t="s">
        <v>564</v>
      </c>
      <c r="E477" s="538"/>
      <c r="F477" s="538"/>
      <c r="G477" s="538"/>
      <c r="H477" s="640" t="s">
        <v>1058</v>
      </c>
      <c r="I477" s="101"/>
      <c r="J477" s="101"/>
      <c r="K477" s="102">
        <v>1598.08</v>
      </c>
      <c r="L477" s="102">
        <v>1611.97</v>
      </c>
      <c r="M477" s="102">
        <v>1651.15</v>
      </c>
      <c r="N477" s="102">
        <v>0</v>
      </c>
      <c r="O477" s="102">
        <v>1651.15</v>
      </c>
      <c r="P477" s="102">
        <v>1651.15</v>
      </c>
      <c r="Q477" s="102">
        <v>1651.15</v>
      </c>
      <c r="R477" s="102">
        <v>1963.91</v>
      </c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>
        <v>1963.91</v>
      </c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1"/>
      <c r="BM477" s="101"/>
      <c r="BN477" s="101"/>
      <c r="BO477" s="101"/>
    </row>
    <row r="478" spans="1:68" ht="27.95" customHeight="1" x14ac:dyDescent="0.2">
      <c r="A478" s="95"/>
      <c r="B478" s="95"/>
      <c r="C478" s="538"/>
      <c r="D478" s="538"/>
      <c r="E478" s="538"/>
      <c r="F478" s="538"/>
      <c r="G478" s="538"/>
      <c r="H478" s="640"/>
      <c r="I478" s="99" t="s">
        <v>78</v>
      </c>
      <c r="J478" s="98">
        <v>134.99199999999999</v>
      </c>
      <c r="K478" s="99"/>
      <c r="L478" s="101">
        <v>13.8900000000001</v>
      </c>
      <c r="M478" s="101">
        <v>1598.08</v>
      </c>
      <c r="N478" s="101">
        <v>0</v>
      </c>
      <c r="O478" s="101">
        <v>1598.08</v>
      </c>
      <c r="P478" s="99"/>
      <c r="Q478" s="101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113">
        <v>134.99199999999999</v>
      </c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99"/>
      <c r="BN478" s="99"/>
      <c r="BO478" s="99"/>
    </row>
    <row r="479" spans="1:68" s="77" customFormat="1" ht="14.1" customHeight="1" x14ac:dyDescent="0.2">
      <c r="A479" s="96"/>
      <c r="B479" s="100">
        <v>201</v>
      </c>
      <c r="C479" s="538" t="s">
        <v>566</v>
      </c>
      <c r="D479" s="538" t="s">
        <v>567</v>
      </c>
      <c r="E479" s="538"/>
      <c r="F479" s="538"/>
      <c r="G479" s="538"/>
      <c r="H479" s="640" t="s">
        <v>1059</v>
      </c>
      <c r="I479" s="101"/>
      <c r="J479" s="101"/>
      <c r="K479" s="102">
        <v>2537.13</v>
      </c>
      <c r="L479" s="102">
        <v>2552.9499999999998</v>
      </c>
      <c r="M479" s="102">
        <v>2621.38</v>
      </c>
      <c r="N479" s="102">
        <v>0</v>
      </c>
      <c r="O479" s="102">
        <v>2621.38</v>
      </c>
      <c r="P479" s="102">
        <v>2621.38</v>
      </c>
      <c r="Q479" s="102">
        <v>2621.38</v>
      </c>
      <c r="R479" s="102">
        <v>3117.93</v>
      </c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>
        <v>3117.93</v>
      </c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1"/>
      <c r="BM479" s="101"/>
      <c r="BN479" s="101"/>
      <c r="BO479" s="101"/>
    </row>
    <row r="480" spans="1:68" ht="27.95" customHeight="1" x14ac:dyDescent="0.2">
      <c r="A480" s="95"/>
      <c r="B480" s="95"/>
      <c r="C480" s="538"/>
      <c r="D480" s="538"/>
      <c r="E480" s="538"/>
      <c r="F480" s="538"/>
      <c r="G480" s="538"/>
      <c r="H480" s="640"/>
      <c r="I480" s="99" t="s">
        <v>343</v>
      </c>
      <c r="J480" s="98">
        <v>23.3736</v>
      </c>
      <c r="K480" s="99"/>
      <c r="L480" s="101">
        <v>15.819999999999709</v>
      </c>
      <c r="M480" s="101">
        <v>2537.13</v>
      </c>
      <c r="N480" s="101">
        <v>0</v>
      </c>
      <c r="O480" s="101">
        <v>2537.13</v>
      </c>
      <c r="P480" s="99"/>
      <c r="Q480" s="101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113">
        <v>23.3736</v>
      </c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99"/>
      <c r="BN480" s="99"/>
      <c r="BO480" s="99"/>
    </row>
    <row r="481" spans="1:68" ht="42" customHeight="1" x14ac:dyDescent="0.2">
      <c r="A481" s="87"/>
      <c r="B481" s="87"/>
      <c r="C481" s="88" t="s">
        <v>569</v>
      </c>
      <c r="D481" s="557" t="s">
        <v>570</v>
      </c>
      <c r="E481" s="557"/>
      <c r="F481" s="557"/>
      <c r="G481" s="557"/>
      <c r="H481" s="89"/>
      <c r="I481" s="89"/>
      <c r="J481" s="89"/>
      <c r="K481" s="90">
        <v>-470.92</v>
      </c>
      <c r="L481" s="90">
        <v>-470.92</v>
      </c>
      <c r="M481" s="90">
        <v>-486.56</v>
      </c>
      <c r="N481" s="90">
        <v>0</v>
      </c>
      <c r="O481" s="90">
        <v>-486.56</v>
      </c>
      <c r="P481" s="90">
        <v>-486.56</v>
      </c>
      <c r="Q481" s="90">
        <v>-486.56</v>
      </c>
      <c r="R481" s="90">
        <v>-578.73</v>
      </c>
      <c r="S481" s="90">
        <v>0</v>
      </c>
      <c r="T481" s="90">
        <v>0</v>
      </c>
      <c r="U481" s="90">
        <v>0</v>
      </c>
      <c r="V481" s="90">
        <v>0</v>
      </c>
      <c r="W481" s="90">
        <v>0</v>
      </c>
      <c r="X481" s="90">
        <v>0</v>
      </c>
      <c r="Y481" s="90">
        <v>0</v>
      </c>
      <c r="Z481" s="90">
        <v>0</v>
      </c>
      <c r="AA481" s="90">
        <v>0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0</v>
      </c>
      <c r="AN481" s="90">
        <v>0</v>
      </c>
      <c r="AO481" s="90">
        <v>0</v>
      </c>
      <c r="AP481" s="90">
        <v>-578.73</v>
      </c>
      <c r="AQ481" s="90">
        <v>0</v>
      </c>
      <c r="AR481" s="90">
        <v>0</v>
      </c>
      <c r="AS481" s="90">
        <v>0</v>
      </c>
      <c r="AT481" s="90">
        <v>0</v>
      </c>
      <c r="AU481" s="90">
        <v>0</v>
      </c>
      <c r="AV481" s="90">
        <v>0</v>
      </c>
      <c r="AW481" s="90">
        <v>0</v>
      </c>
      <c r="AX481" s="90">
        <v>0</v>
      </c>
      <c r="AY481" s="90">
        <v>0</v>
      </c>
      <c r="AZ481" s="90">
        <v>0</v>
      </c>
      <c r="BA481" s="90">
        <v>0</v>
      </c>
      <c r="BB481" s="90">
        <v>0</v>
      </c>
      <c r="BC481" s="90">
        <v>0</v>
      </c>
      <c r="BD481" s="90">
        <v>0</v>
      </c>
      <c r="BE481" s="90">
        <v>0</v>
      </c>
      <c r="BF481" s="90">
        <v>0</v>
      </c>
      <c r="BG481" s="90">
        <v>0</v>
      </c>
      <c r="BH481" s="90">
        <v>0</v>
      </c>
      <c r="BI481" s="90">
        <v>0</v>
      </c>
      <c r="BJ481" s="90">
        <v>0</v>
      </c>
      <c r="BK481" s="90">
        <v>0</v>
      </c>
      <c r="BL481" s="90">
        <v>0</v>
      </c>
      <c r="BM481" s="90">
        <v>0</v>
      </c>
      <c r="BN481" s="90">
        <v>0</v>
      </c>
      <c r="BO481" s="90">
        <v>0</v>
      </c>
      <c r="BP481" s="78">
        <v>0</v>
      </c>
    </row>
    <row r="482" spans="1:68" s="77" customFormat="1" ht="14.1" customHeight="1" x14ac:dyDescent="0.2">
      <c r="A482" s="91"/>
      <c r="B482" s="92">
        <v>202</v>
      </c>
      <c r="C482" s="541" t="s">
        <v>566</v>
      </c>
      <c r="D482" s="541" t="s">
        <v>567</v>
      </c>
      <c r="E482" s="541"/>
      <c r="F482" s="541"/>
      <c r="G482" s="541"/>
      <c r="H482" s="646" t="s">
        <v>1061</v>
      </c>
      <c r="I482" s="93"/>
      <c r="J482" s="93"/>
      <c r="K482" s="94">
        <v>-470.92</v>
      </c>
      <c r="L482" s="94">
        <v>-470.92</v>
      </c>
      <c r="M482" s="94">
        <v>-486.56</v>
      </c>
      <c r="N482" s="94">
        <v>0</v>
      </c>
      <c r="O482" s="94">
        <v>-486.56</v>
      </c>
      <c r="P482" s="94">
        <v>-486.56</v>
      </c>
      <c r="Q482" s="94">
        <v>-486.56</v>
      </c>
      <c r="R482" s="94">
        <v>-578.73</v>
      </c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>
        <v>-578.73</v>
      </c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3"/>
      <c r="BM482" s="93"/>
      <c r="BN482" s="93"/>
      <c r="BO482" s="93"/>
    </row>
    <row r="483" spans="1:68" ht="27.95" customHeight="1" x14ac:dyDescent="0.2">
      <c r="A483" s="95"/>
      <c r="B483" s="95"/>
      <c r="C483" s="538"/>
      <c r="D483" s="538"/>
      <c r="E483" s="538"/>
      <c r="F483" s="538"/>
      <c r="G483" s="538"/>
      <c r="H483" s="641"/>
      <c r="I483" s="99" t="s">
        <v>102</v>
      </c>
      <c r="J483" s="98">
        <v>-58.433999999999997</v>
      </c>
      <c r="K483" s="99"/>
      <c r="L483" s="101">
        <v>0</v>
      </c>
      <c r="M483" s="101">
        <v>-470.92</v>
      </c>
      <c r="N483" s="101">
        <v>0</v>
      </c>
      <c r="O483" s="101">
        <v>-470.92</v>
      </c>
      <c r="P483" s="99"/>
      <c r="Q483" s="101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113">
        <v>-58.433999999999997</v>
      </c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99"/>
      <c r="BN483" s="99"/>
      <c r="BO483" s="99"/>
    </row>
    <row r="484" spans="1:68" ht="12.75" x14ac:dyDescent="0.2">
      <c r="A484" s="83"/>
      <c r="B484" s="83"/>
      <c r="C484" s="84" t="s">
        <v>1064</v>
      </c>
      <c r="D484" s="559" t="s">
        <v>573</v>
      </c>
      <c r="E484" s="559"/>
      <c r="F484" s="559"/>
      <c r="G484" s="559"/>
      <c r="H484" s="85"/>
      <c r="I484" s="85"/>
      <c r="J484" s="85"/>
      <c r="K484" s="86">
        <v>39353</v>
      </c>
      <c r="L484" s="86">
        <v>39628.800000000003</v>
      </c>
      <c r="M484" s="86">
        <v>40659.740000000005</v>
      </c>
      <c r="N484" s="86"/>
      <c r="O484" s="86">
        <v>40659.740000000005</v>
      </c>
      <c r="P484" s="86">
        <v>40659.740000000005</v>
      </c>
      <c r="Q484" s="86">
        <v>40659.740000000005</v>
      </c>
      <c r="R484" s="86">
        <v>41329.300000000003</v>
      </c>
      <c r="S484" s="86"/>
      <c r="T484" s="86">
        <v>41329.300000000003</v>
      </c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86"/>
      <c r="BB484" s="86"/>
      <c r="BC484" s="86"/>
      <c r="BD484" s="86"/>
      <c r="BE484" s="86"/>
      <c r="BF484" s="86"/>
      <c r="BG484" s="86"/>
      <c r="BH484" s="86"/>
      <c r="BI484" s="86"/>
      <c r="BJ484" s="86"/>
      <c r="BK484" s="86"/>
      <c r="BL484" s="86"/>
      <c r="BM484" s="86"/>
      <c r="BN484" s="86"/>
      <c r="BO484" s="86"/>
      <c r="BP484" s="78"/>
    </row>
    <row r="485" spans="1:68" ht="12.75" x14ac:dyDescent="0.2">
      <c r="A485" s="87"/>
      <c r="B485" s="87"/>
      <c r="C485" s="88" t="s">
        <v>574</v>
      </c>
      <c r="D485" s="539" t="s">
        <v>575</v>
      </c>
      <c r="E485" s="539"/>
      <c r="F485" s="539"/>
      <c r="G485" s="539"/>
      <c r="H485" s="89"/>
      <c r="I485" s="89"/>
      <c r="J485" s="89"/>
      <c r="K485" s="90">
        <v>572.53</v>
      </c>
      <c r="L485" s="90">
        <v>575.25</v>
      </c>
      <c r="M485" s="90">
        <v>591.54</v>
      </c>
      <c r="N485" s="90">
        <v>0</v>
      </c>
      <c r="O485" s="90">
        <v>591.54</v>
      </c>
      <c r="P485" s="90">
        <v>591.54</v>
      </c>
      <c r="Q485" s="90">
        <v>591.54</v>
      </c>
      <c r="R485" s="90">
        <v>601.28</v>
      </c>
      <c r="S485" s="90">
        <v>0</v>
      </c>
      <c r="T485" s="90">
        <v>601.28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0</v>
      </c>
      <c r="AB485" s="90">
        <v>0</v>
      </c>
      <c r="AC485" s="90">
        <v>0</v>
      </c>
      <c r="AD485" s="90">
        <v>0</v>
      </c>
      <c r="AE485" s="90">
        <v>0</v>
      </c>
      <c r="AF485" s="90">
        <v>0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0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0</v>
      </c>
      <c r="AU485" s="90">
        <v>0</v>
      </c>
      <c r="AV485" s="90">
        <v>0</v>
      </c>
      <c r="AW485" s="90">
        <v>0</v>
      </c>
      <c r="AX485" s="90">
        <v>0</v>
      </c>
      <c r="AY485" s="90">
        <v>0</v>
      </c>
      <c r="AZ485" s="90">
        <v>0</v>
      </c>
      <c r="BA485" s="90">
        <v>0</v>
      </c>
      <c r="BB485" s="90">
        <v>0</v>
      </c>
      <c r="BC485" s="90">
        <v>0</v>
      </c>
      <c r="BD485" s="90">
        <v>0</v>
      </c>
      <c r="BE485" s="90">
        <v>0</v>
      </c>
      <c r="BF485" s="90">
        <v>0</v>
      </c>
      <c r="BG485" s="90">
        <v>0</v>
      </c>
      <c r="BH485" s="90">
        <v>0</v>
      </c>
      <c r="BI485" s="90">
        <v>0</v>
      </c>
      <c r="BJ485" s="90">
        <v>0</v>
      </c>
      <c r="BK485" s="90">
        <v>0</v>
      </c>
      <c r="BL485" s="90">
        <v>0</v>
      </c>
      <c r="BM485" s="90">
        <v>0</v>
      </c>
      <c r="BN485" s="90">
        <v>0</v>
      </c>
      <c r="BO485" s="90">
        <v>0</v>
      </c>
      <c r="BP485" s="78">
        <v>0</v>
      </c>
    </row>
    <row r="486" spans="1:68" s="77" customFormat="1" ht="14.1" customHeight="1" x14ac:dyDescent="0.2">
      <c r="A486" s="91"/>
      <c r="B486" s="92">
        <v>203</v>
      </c>
      <c r="C486" s="540" t="s">
        <v>352</v>
      </c>
      <c r="D486" s="540" t="s">
        <v>353</v>
      </c>
      <c r="E486" s="540"/>
      <c r="F486" s="540"/>
      <c r="G486" s="540"/>
      <c r="H486" s="642" t="s">
        <v>958</v>
      </c>
      <c r="I486" s="93"/>
      <c r="J486" s="93"/>
      <c r="K486" s="94">
        <v>572.53</v>
      </c>
      <c r="L486" s="94">
        <v>575.25</v>
      </c>
      <c r="M486" s="94">
        <v>591.54</v>
      </c>
      <c r="N486" s="94">
        <v>0</v>
      </c>
      <c r="O486" s="94">
        <v>591.54</v>
      </c>
      <c r="P486" s="94">
        <v>591.54</v>
      </c>
      <c r="Q486" s="94">
        <v>591.54</v>
      </c>
      <c r="R486" s="94">
        <v>601.28</v>
      </c>
      <c r="S486" s="94"/>
      <c r="T486" s="94">
        <v>601.28</v>
      </c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3"/>
      <c r="BM486" s="93"/>
      <c r="BN486" s="93"/>
      <c r="BO486" s="93"/>
    </row>
    <row r="487" spans="1:68" ht="14.1" customHeight="1" x14ac:dyDescent="0.2">
      <c r="A487" s="95"/>
      <c r="B487" s="95"/>
      <c r="C487" s="536"/>
      <c r="D487" s="536"/>
      <c r="E487" s="536"/>
      <c r="F487" s="536"/>
      <c r="G487" s="536"/>
      <c r="H487" s="640"/>
      <c r="I487" s="99" t="s">
        <v>576</v>
      </c>
      <c r="J487" s="98">
        <v>27.27</v>
      </c>
      <c r="K487" s="99"/>
      <c r="L487" s="101">
        <v>2.7200000000000273</v>
      </c>
      <c r="M487" s="101">
        <v>572.53</v>
      </c>
      <c r="N487" s="101">
        <v>0</v>
      </c>
      <c r="O487" s="101">
        <v>572.53</v>
      </c>
      <c r="P487" s="99"/>
      <c r="Q487" s="101"/>
      <c r="R487" s="99"/>
      <c r="S487" s="99"/>
      <c r="T487" s="113">
        <v>27.27</v>
      </c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99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99"/>
      <c r="BN487" s="99"/>
      <c r="BO487" s="99"/>
    </row>
    <row r="488" spans="1:68" ht="12.75" x14ac:dyDescent="0.2">
      <c r="A488" s="87"/>
      <c r="B488" s="87"/>
      <c r="C488" s="88" t="s">
        <v>578</v>
      </c>
      <c r="D488" s="539" t="s">
        <v>579</v>
      </c>
      <c r="E488" s="539"/>
      <c r="F488" s="539"/>
      <c r="G488" s="539"/>
      <c r="H488" s="89"/>
      <c r="I488" s="89"/>
      <c r="J488" s="89"/>
      <c r="K488" s="90">
        <v>1358.61</v>
      </c>
      <c r="L488" s="90">
        <v>1374.55</v>
      </c>
      <c r="M488" s="90">
        <v>1403.72</v>
      </c>
      <c r="N488" s="90">
        <v>0</v>
      </c>
      <c r="O488" s="90">
        <v>1403.72</v>
      </c>
      <c r="P488" s="90">
        <v>1403.72</v>
      </c>
      <c r="Q488" s="90">
        <v>1403.72</v>
      </c>
      <c r="R488" s="90">
        <v>1426.84</v>
      </c>
      <c r="S488" s="90">
        <v>0</v>
      </c>
      <c r="T488" s="90">
        <v>1426.84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0</v>
      </c>
      <c r="AN488" s="90">
        <v>0</v>
      </c>
      <c r="AO488" s="90">
        <v>0</v>
      </c>
      <c r="AP488" s="90">
        <v>0</v>
      </c>
      <c r="AQ488" s="90">
        <v>0</v>
      </c>
      <c r="AR488" s="90">
        <v>0</v>
      </c>
      <c r="AS488" s="90">
        <v>0</v>
      </c>
      <c r="AT488" s="90">
        <v>0</v>
      </c>
      <c r="AU488" s="90">
        <v>0</v>
      </c>
      <c r="AV488" s="90">
        <v>0</v>
      </c>
      <c r="AW488" s="90">
        <v>0</v>
      </c>
      <c r="AX488" s="90">
        <v>0</v>
      </c>
      <c r="AY488" s="90">
        <v>0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90">
        <v>0</v>
      </c>
      <c r="BF488" s="90">
        <v>0</v>
      </c>
      <c r="BG488" s="90">
        <v>0</v>
      </c>
      <c r="BH488" s="90">
        <v>0</v>
      </c>
      <c r="BI488" s="90">
        <v>0</v>
      </c>
      <c r="BJ488" s="90">
        <v>0</v>
      </c>
      <c r="BK488" s="90">
        <v>0</v>
      </c>
      <c r="BL488" s="90">
        <v>0</v>
      </c>
      <c r="BM488" s="90">
        <v>0</v>
      </c>
      <c r="BN488" s="90">
        <v>0</v>
      </c>
      <c r="BO488" s="90">
        <v>0</v>
      </c>
      <c r="BP488" s="78">
        <v>0</v>
      </c>
    </row>
    <row r="489" spans="1:68" s="77" customFormat="1" ht="14.1" customHeight="1" x14ac:dyDescent="0.2">
      <c r="A489" s="91"/>
      <c r="B489" s="92">
        <v>204</v>
      </c>
      <c r="C489" s="540" t="s">
        <v>352</v>
      </c>
      <c r="D489" s="540" t="s">
        <v>353</v>
      </c>
      <c r="E489" s="540"/>
      <c r="F489" s="540"/>
      <c r="G489" s="540"/>
      <c r="H489" s="642" t="s">
        <v>828</v>
      </c>
      <c r="I489" s="93"/>
      <c r="J489" s="93"/>
      <c r="K489" s="94">
        <v>1358.61</v>
      </c>
      <c r="L489" s="94">
        <v>1374.55</v>
      </c>
      <c r="M489" s="94">
        <v>1403.72</v>
      </c>
      <c r="N489" s="94">
        <v>0</v>
      </c>
      <c r="O489" s="94">
        <v>1403.72</v>
      </c>
      <c r="P489" s="94">
        <v>1403.72</v>
      </c>
      <c r="Q489" s="94">
        <v>1403.72</v>
      </c>
      <c r="R489" s="94">
        <v>1426.84</v>
      </c>
      <c r="S489" s="94"/>
      <c r="T489" s="94">
        <v>1426.84</v>
      </c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3"/>
      <c r="BM489" s="93"/>
      <c r="BN489" s="93"/>
      <c r="BO489" s="93"/>
    </row>
    <row r="490" spans="1:68" ht="14.1" customHeight="1" x14ac:dyDescent="0.2">
      <c r="A490" s="95"/>
      <c r="B490" s="95"/>
      <c r="C490" s="536"/>
      <c r="D490" s="536"/>
      <c r="E490" s="536"/>
      <c r="F490" s="536"/>
      <c r="G490" s="536"/>
      <c r="H490" s="640"/>
      <c r="I490" s="99" t="s">
        <v>372</v>
      </c>
      <c r="J490" s="98">
        <v>2.9217</v>
      </c>
      <c r="K490" s="99"/>
      <c r="L490" s="101">
        <v>15.940000000000055</v>
      </c>
      <c r="M490" s="101">
        <v>1358.61</v>
      </c>
      <c r="N490" s="101">
        <v>0</v>
      </c>
      <c r="O490" s="101">
        <v>1358.61</v>
      </c>
      <c r="P490" s="99"/>
      <c r="Q490" s="101"/>
      <c r="R490" s="99"/>
      <c r="S490" s="99"/>
      <c r="T490" s="113">
        <v>2.9217</v>
      </c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</row>
    <row r="491" spans="1:68" ht="12.75" x14ac:dyDescent="0.2">
      <c r="A491" s="87"/>
      <c r="B491" s="87"/>
      <c r="C491" s="88" t="s">
        <v>580</v>
      </c>
      <c r="D491" s="539" t="s">
        <v>581</v>
      </c>
      <c r="E491" s="539"/>
      <c r="F491" s="539"/>
      <c r="G491" s="539"/>
      <c r="H491" s="89"/>
      <c r="I491" s="89"/>
      <c r="J491" s="89"/>
      <c r="K491" s="90">
        <v>37421.86</v>
      </c>
      <c r="L491" s="90">
        <v>37679</v>
      </c>
      <c r="M491" s="90">
        <v>38664.480000000003</v>
      </c>
      <c r="N491" s="90">
        <v>0</v>
      </c>
      <c r="O491" s="90">
        <v>38664.480000000003</v>
      </c>
      <c r="P491" s="90">
        <v>38664.480000000003</v>
      </c>
      <c r="Q491" s="90">
        <v>38664.480000000003</v>
      </c>
      <c r="R491" s="90">
        <v>39301.18</v>
      </c>
      <c r="S491" s="90">
        <v>0</v>
      </c>
      <c r="T491" s="90">
        <v>39301.18</v>
      </c>
      <c r="U491" s="90">
        <v>0</v>
      </c>
      <c r="V491" s="90">
        <v>0</v>
      </c>
      <c r="W491" s="90">
        <v>0</v>
      </c>
      <c r="X491" s="90">
        <v>0</v>
      </c>
      <c r="Y491" s="90">
        <v>0</v>
      </c>
      <c r="Z491" s="90">
        <v>0</v>
      </c>
      <c r="AA491" s="90">
        <v>0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0</v>
      </c>
      <c r="AN491" s="90">
        <v>0</v>
      </c>
      <c r="AO491" s="90">
        <v>0</v>
      </c>
      <c r="AP491" s="90">
        <v>0</v>
      </c>
      <c r="AQ491" s="90">
        <v>0</v>
      </c>
      <c r="AR491" s="90">
        <v>0</v>
      </c>
      <c r="AS491" s="90">
        <v>0</v>
      </c>
      <c r="AT491" s="90">
        <v>0</v>
      </c>
      <c r="AU491" s="90">
        <v>0</v>
      </c>
      <c r="AV491" s="90">
        <v>0</v>
      </c>
      <c r="AW491" s="90">
        <v>0</v>
      </c>
      <c r="AX491" s="90">
        <v>0</v>
      </c>
      <c r="AY491" s="90">
        <v>0</v>
      </c>
      <c r="AZ491" s="90">
        <v>0</v>
      </c>
      <c r="BA491" s="90">
        <v>0</v>
      </c>
      <c r="BB491" s="90">
        <v>0</v>
      </c>
      <c r="BC491" s="90">
        <v>0</v>
      </c>
      <c r="BD491" s="90">
        <v>0</v>
      </c>
      <c r="BE491" s="90">
        <v>0</v>
      </c>
      <c r="BF491" s="90">
        <v>0</v>
      </c>
      <c r="BG491" s="90">
        <v>0</v>
      </c>
      <c r="BH491" s="90">
        <v>0</v>
      </c>
      <c r="BI491" s="90">
        <v>0</v>
      </c>
      <c r="BJ491" s="90">
        <v>0</v>
      </c>
      <c r="BK491" s="90">
        <v>0</v>
      </c>
      <c r="BL491" s="90">
        <v>0</v>
      </c>
      <c r="BM491" s="90">
        <v>0</v>
      </c>
      <c r="BN491" s="90">
        <v>0</v>
      </c>
      <c r="BO491" s="90">
        <v>0</v>
      </c>
      <c r="BP491" s="78">
        <v>0</v>
      </c>
    </row>
    <row r="492" spans="1:68" s="77" customFormat="1" ht="14.1" customHeight="1" x14ac:dyDescent="0.2">
      <c r="A492" s="91"/>
      <c r="B492" s="92">
        <v>205</v>
      </c>
      <c r="C492" s="540" t="s">
        <v>367</v>
      </c>
      <c r="D492" s="541" t="s">
        <v>368</v>
      </c>
      <c r="E492" s="541"/>
      <c r="F492" s="541"/>
      <c r="G492" s="541"/>
      <c r="H492" s="642" t="s">
        <v>839</v>
      </c>
      <c r="I492" s="93"/>
      <c r="J492" s="93"/>
      <c r="K492" s="94">
        <v>37421.86</v>
      </c>
      <c r="L492" s="94">
        <v>37679</v>
      </c>
      <c r="M492" s="94">
        <v>38664.480000000003</v>
      </c>
      <c r="N492" s="94">
        <v>0</v>
      </c>
      <c r="O492" s="94">
        <v>38664.480000000003</v>
      </c>
      <c r="P492" s="94">
        <v>38664.480000000003</v>
      </c>
      <c r="Q492" s="94">
        <v>38664.480000000003</v>
      </c>
      <c r="R492" s="94">
        <v>39301.18</v>
      </c>
      <c r="S492" s="94"/>
      <c r="T492" s="94">
        <v>39301.18</v>
      </c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3"/>
      <c r="BM492" s="93"/>
      <c r="BN492" s="93"/>
      <c r="BO492" s="93"/>
    </row>
    <row r="493" spans="1:68" ht="14.1" customHeight="1" x14ac:dyDescent="0.2">
      <c r="A493" s="95"/>
      <c r="B493" s="95"/>
      <c r="C493" s="536"/>
      <c r="D493" s="538"/>
      <c r="E493" s="538"/>
      <c r="F493" s="538"/>
      <c r="G493" s="538"/>
      <c r="H493" s="640"/>
      <c r="I493" s="99" t="s">
        <v>372</v>
      </c>
      <c r="J493" s="98">
        <v>116.86799999999999</v>
      </c>
      <c r="K493" s="99"/>
      <c r="L493" s="101">
        <v>257.13999999999942</v>
      </c>
      <c r="M493" s="101">
        <v>37421.86</v>
      </c>
      <c r="N493" s="101">
        <v>0</v>
      </c>
      <c r="O493" s="101">
        <v>37421.86</v>
      </c>
      <c r="P493" s="99"/>
      <c r="Q493" s="101"/>
      <c r="R493" s="99"/>
      <c r="S493" s="99"/>
      <c r="T493" s="113">
        <v>116.86799999999999</v>
      </c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99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99"/>
      <c r="BN493" s="99"/>
      <c r="BO493" s="99"/>
    </row>
    <row r="494" spans="1:68" ht="27.95" customHeight="1" x14ac:dyDescent="0.2">
      <c r="A494" s="83"/>
      <c r="B494" s="83"/>
      <c r="C494" s="84" t="s">
        <v>1069</v>
      </c>
      <c r="D494" s="535" t="s">
        <v>584</v>
      </c>
      <c r="E494" s="535"/>
      <c r="F494" s="535"/>
      <c r="G494" s="535"/>
      <c r="H494" s="85"/>
      <c r="I494" s="85"/>
      <c r="J494" s="85"/>
      <c r="K494" s="86">
        <v>585214.66</v>
      </c>
      <c r="L494" s="86">
        <v>587151.45000000007</v>
      </c>
      <c r="M494" s="86">
        <v>604647.10000000009</v>
      </c>
      <c r="N494" s="86"/>
      <c r="O494" s="86">
        <v>604647.10000000009</v>
      </c>
      <c r="P494" s="86">
        <v>604647.10000000009</v>
      </c>
      <c r="Q494" s="86">
        <v>605418.85000000009</v>
      </c>
      <c r="R494" s="86">
        <v>824479.94000000006</v>
      </c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  <c r="AK494" s="86"/>
      <c r="AL494" s="86"/>
      <c r="AM494" s="86"/>
      <c r="AN494" s="86"/>
      <c r="AO494" s="86"/>
      <c r="AP494" s="86"/>
      <c r="AQ494" s="86"/>
      <c r="AR494" s="86"/>
      <c r="AS494" s="86"/>
      <c r="AT494" s="86"/>
      <c r="AU494" s="86"/>
      <c r="AV494" s="86"/>
      <c r="AW494" s="86"/>
      <c r="AX494" s="86"/>
      <c r="AY494" s="86"/>
      <c r="AZ494" s="86"/>
      <c r="BA494" s="86"/>
      <c r="BB494" s="86"/>
      <c r="BC494" s="86"/>
      <c r="BD494" s="86"/>
      <c r="BE494" s="86"/>
      <c r="BF494" s="86"/>
      <c r="BG494" s="86"/>
      <c r="BH494" s="86"/>
      <c r="BI494" s="86">
        <v>180822.33</v>
      </c>
      <c r="BJ494" s="86">
        <v>181881.57</v>
      </c>
      <c r="BK494" s="86">
        <v>182596.37</v>
      </c>
      <c r="BL494" s="86">
        <v>183783.26</v>
      </c>
      <c r="BM494" s="86">
        <v>34518.6</v>
      </c>
      <c r="BN494" s="86">
        <v>34742.97</v>
      </c>
      <c r="BO494" s="86">
        <v>26134.84</v>
      </c>
      <c r="BP494" s="78"/>
    </row>
    <row r="495" spans="1:68" ht="27.95" customHeight="1" x14ac:dyDescent="0.2">
      <c r="A495" s="87"/>
      <c r="B495" s="87"/>
      <c r="C495" s="88" t="s">
        <v>585</v>
      </c>
      <c r="D495" s="557" t="s">
        <v>586</v>
      </c>
      <c r="E495" s="557"/>
      <c r="F495" s="557"/>
      <c r="G495" s="557"/>
      <c r="H495" s="89"/>
      <c r="I495" s="89"/>
      <c r="J495" s="89"/>
      <c r="K495" s="90">
        <v>518728.45</v>
      </c>
      <c r="L495" s="90">
        <v>520388.33</v>
      </c>
      <c r="M495" s="90">
        <v>535953.17000000004</v>
      </c>
      <c r="N495" s="90">
        <v>0</v>
      </c>
      <c r="O495" s="90">
        <v>535953.17000000004</v>
      </c>
      <c r="P495" s="90">
        <v>535953.17000000004</v>
      </c>
      <c r="Q495" s="90">
        <v>536724.92000000004</v>
      </c>
      <c r="R495" s="90">
        <v>729083.53</v>
      </c>
      <c r="S495" s="90">
        <v>0</v>
      </c>
      <c r="T495" s="90">
        <v>0</v>
      </c>
      <c r="U495" s="90">
        <v>0</v>
      </c>
      <c r="V495" s="90">
        <v>0</v>
      </c>
      <c r="W495" s="90">
        <v>0</v>
      </c>
      <c r="X495" s="90">
        <v>0</v>
      </c>
      <c r="Y495" s="90">
        <v>0</v>
      </c>
      <c r="Z495" s="90">
        <v>0</v>
      </c>
      <c r="AA495" s="90">
        <v>0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0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0</v>
      </c>
      <c r="AU495" s="90">
        <v>0</v>
      </c>
      <c r="AV495" s="90">
        <v>0</v>
      </c>
      <c r="AW495" s="90">
        <v>0</v>
      </c>
      <c r="AX495" s="90">
        <v>0</v>
      </c>
      <c r="AY495" s="90">
        <v>0</v>
      </c>
      <c r="AZ495" s="90">
        <v>0</v>
      </c>
      <c r="BA495" s="90">
        <v>0</v>
      </c>
      <c r="BB495" s="90">
        <v>0</v>
      </c>
      <c r="BC495" s="90">
        <v>0</v>
      </c>
      <c r="BD495" s="90">
        <v>0</v>
      </c>
      <c r="BE495" s="90">
        <v>0</v>
      </c>
      <c r="BF495" s="90">
        <v>0</v>
      </c>
      <c r="BG495" s="90">
        <v>0</v>
      </c>
      <c r="BH495" s="90">
        <v>0</v>
      </c>
      <c r="BI495" s="90">
        <v>180822.33</v>
      </c>
      <c r="BJ495" s="90">
        <v>181881.57</v>
      </c>
      <c r="BK495" s="90">
        <v>182596.37</v>
      </c>
      <c r="BL495" s="90">
        <v>183783.26</v>
      </c>
      <c r="BM495" s="90">
        <v>0</v>
      </c>
      <c r="BN495" s="90">
        <v>0</v>
      </c>
      <c r="BO495" s="90">
        <v>0</v>
      </c>
      <c r="BP495" s="78">
        <v>0</v>
      </c>
    </row>
    <row r="496" spans="1:68" s="77" customFormat="1" ht="14.1" customHeight="1" x14ac:dyDescent="0.2">
      <c r="A496" s="91"/>
      <c r="B496" s="92">
        <v>206</v>
      </c>
      <c r="C496" s="540" t="s">
        <v>359</v>
      </c>
      <c r="D496" s="541" t="s">
        <v>360</v>
      </c>
      <c r="E496" s="541"/>
      <c r="F496" s="541"/>
      <c r="G496" s="541"/>
      <c r="H496" s="642" t="s">
        <v>1070</v>
      </c>
      <c r="I496" s="93"/>
      <c r="J496" s="93"/>
      <c r="K496" s="94">
        <v>518728.45</v>
      </c>
      <c r="L496" s="94">
        <v>520388.33</v>
      </c>
      <c r="M496" s="94">
        <v>535953.17000000004</v>
      </c>
      <c r="N496" s="94">
        <v>0</v>
      </c>
      <c r="O496" s="94">
        <v>535953.17000000004</v>
      </c>
      <c r="P496" s="94">
        <v>535953.17000000004</v>
      </c>
      <c r="Q496" s="94">
        <v>536724.92000000004</v>
      </c>
      <c r="R496" s="94">
        <v>729083.53</v>
      </c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>
        <v>180822.33</v>
      </c>
      <c r="BJ496" s="94">
        <v>181881.57</v>
      </c>
      <c r="BK496" s="94">
        <v>182596.37</v>
      </c>
      <c r="BL496" s="93">
        <v>183783.26</v>
      </c>
      <c r="BM496" s="93"/>
      <c r="BN496" s="93"/>
      <c r="BO496" s="93"/>
    </row>
    <row r="497" spans="1:68" ht="14.1" customHeight="1" x14ac:dyDescent="0.2">
      <c r="A497" s="95"/>
      <c r="B497" s="95"/>
      <c r="C497" s="536"/>
      <c r="D497" s="538"/>
      <c r="E497" s="538"/>
      <c r="F497" s="538"/>
      <c r="G497" s="538"/>
      <c r="H497" s="640"/>
      <c r="I497" s="99" t="s">
        <v>74</v>
      </c>
      <c r="J497" s="98">
        <v>2173.1610000000001</v>
      </c>
      <c r="K497" s="99"/>
      <c r="L497" s="101">
        <v>1659.8800000000047</v>
      </c>
      <c r="M497" s="101">
        <v>518728.45</v>
      </c>
      <c r="N497" s="101">
        <v>0</v>
      </c>
      <c r="O497" s="101">
        <v>518728.45</v>
      </c>
      <c r="P497" s="99"/>
      <c r="Q497" s="101">
        <v>771.75</v>
      </c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99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99"/>
      <c r="BE497" s="99"/>
      <c r="BF497" s="99"/>
      <c r="BG497" s="99"/>
      <c r="BH497" s="99"/>
      <c r="BI497" s="113">
        <v>543.29025000000001</v>
      </c>
      <c r="BJ497" s="113">
        <v>543.29025000000001</v>
      </c>
      <c r="BK497" s="113">
        <v>543.29025000000001</v>
      </c>
      <c r="BL497" s="113">
        <v>543.29025000000001</v>
      </c>
      <c r="BM497" s="99"/>
      <c r="BN497" s="99"/>
      <c r="BO497" s="99"/>
    </row>
    <row r="498" spans="1:68" ht="27.95" customHeight="1" x14ac:dyDescent="0.2">
      <c r="A498" s="87"/>
      <c r="B498" s="87"/>
      <c r="C498" s="88" t="s">
        <v>588</v>
      </c>
      <c r="D498" s="557" t="s">
        <v>589</v>
      </c>
      <c r="E498" s="557"/>
      <c r="F498" s="557"/>
      <c r="G498" s="557"/>
      <c r="H498" s="89"/>
      <c r="I498" s="89"/>
      <c r="J498" s="89"/>
      <c r="K498" s="90">
        <v>48399.79</v>
      </c>
      <c r="L498" s="90">
        <v>48676.7</v>
      </c>
      <c r="M498" s="90">
        <v>50006.94</v>
      </c>
      <c r="N498" s="90">
        <v>0</v>
      </c>
      <c r="O498" s="90">
        <v>50006.94</v>
      </c>
      <c r="P498" s="90">
        <v>50006.94</v>
      </c>
      <c r="Q498" s="90">
        <v>50006.94</v>
      </c>
      <c r="R498" s="90">
        <v>69261.570000000007</v>
      </c>
      <c r="S498" s="90">
        <v>0</v>
      </c>
      <c r="T498" s="90">
        <v>0</v>
      </c>
      <c r="U498" s="90">
        <v>0</v>
      </c>
      <c r="V498" s="90">
        <v>0</v>
      </c>
      <c r="W498" s="90">
        <v>0</v>
      </c>
      <c r="X498" s="90">
        <v>0</v>
      </c>
      <c r="Y498" s="90">
        <v>0</v>
      </c>
      <c r="Z498" s="90">
        <v>0</v>
      </c>
      <c r="AA498" s="90">
        <v>0</v>
      </c>
      <c r="AB498" s="90">
        <v>0</v>
      </c>
      <c r="AC498" s="90">
        <v>0</v>
      </c>
      <c r="AD498" s="90">
        <v>0</v>
      </c>
      <c r="AE498" s="90">
        <v>0</v>
      </c>
      <c r="AF498" s="90">
        <v>0</v>
      </c>
      <c r="AG498" s="90">
        <v>0</v>
      </c>
      <c r="AH498" s="90">
        <v>0</v>
      </c>
      <c r="AI498" s="90">
        <v>0</v>
      </c>
      <c r="AJ498" s="90">
        <v>0</v>
      </c>
      <c r="AK498" s="90">
        <v>0</v>
      </c>
      <c r="AL498" s="90">
        <v>0</v>
      </c>
      <c r="AM498" s="90">
        <v>0</v>
      </c>
      <c r="AN498" s="90">
        <v>0</v>
      </c>
      <c r="AO498" s="90">
        <v>0</v>
      </c>
      <c r="AP498" s="90">
        <v>0</v>
      </c>
      <c r="AQ498" s="90">
        <v>0</v>
      </c>
      <c r="AR498" s="90">
        <v>0</v>
      </c>
      <c r="AS498" s="90">
        <v>0</v>
      </c>
      <c r="AT498" s="90">
        <v>0</v>
      </c>
      <c r="AU498" s="90">
        <v>0</v>
      </c>
      <c r="AV498" s="90">
        <v>0</v>
      </c>
      <c r="AW498" s="90">
        <v>0</v>
      </c>
      <c r="AX498" s="90">
        <v>0</v>
      </c>
      <c r="AY498" s="90">
        <v>0</v>
      </c>
      <c r="AZ498" s="90">
        <v>0</v>
      </c>
      <c r="BA498" s="90">
        <v>0</v>
      </c>
      <c r="BB498" s="90">
        <v>0</v>
      </c>
      <c r="BC498" s="90">
        <v>0</v>
      </c>
      <c r="BD498" s="90">
        <v>0</v>
      </c>
      <c r="BE498" s="90">
        <v>0</v>
      </c>
      <c r="BF498" s="90">
        <v>0</v>
      </c>
      <c r="BG498" s="90">
        <v>0</v>
      </c>
      <c r="BH498" s="90">
        <v>0</v>
      </c>
      <c r="BI498" s="90">
        <v>0</v>
      </c>
      <c r="BJ498" s="90">
        <v>0</v>
      </c>
      <c r="BK498" s="90">
        <v>0</v>
      </c>
      <c r="BL498" s="90">
        <v>0</v>
      </c>
      <c r="BM498" s="90">
        <v>34518.6</v>
      </c>
      <c r="BN498" s="90">
        <v>34742.97</v>
      </c>
      <c r="BO498" s="90">
        <v>0</v>
      </c>
      <c r="BP498" s="78">
        <v>0</v>
      </c>
    </row>
    <row r="499" spans="1:68" s="77" customFormat="1" ht="14.1" customHeight="1" x14ac:dyDescent="0.2">
      <c r="A499" s="91"/>
      <c r="B499" s="92">
        <v>207</v>
      </c>
      <c r="C499" s="540" t="s">
        <v>367</v>
      </c>
      <c r="D499" s="541" t="s">
        <v>368</v>
      </c>
      <c r="E499" s="541"/>
      <c r="F499" s="541"/>
      <c r="G499" s="541"/>
      <c r="H499" s="642" t="s">
        <v>972</v>
      </c>
      <c r="I499" s="93"/>
      <c r="J499" s="93"/>
      <c r="K499" s="94">
        <v>48399.79</v>
      </c>
      <c r="L499" s="94">
        <v>48676.7</v>
      </c>
      <c r="M499" s="94">
        <v>50006.94</v>
      </c>
      <c r="N499" s="94">
        <v>0</v>
      </c>
      <c r="O499" s="94">
        <v>50006.94</v>
      </c>
      <c r="P499" s="94">
        <v>50006.94</v>
      </c>
      <c r="Q499" s="94">
        <v>50006.94</v>
      </c>
      <c r="R499" s="94">
        <v>69261.570000000007</v>
      </c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3"/>
      <c r="BM499" s="93">
        <v>34518.6</v>
      </c>
      <c r="BN499" s="93">
        <v>34742.97</v>
      </c>
      <c r="BO499" s="93"/>
    </row>
    <row r="500" spans="1:68" ht="14.1" customHeight="1" x14ac:dyDescent="0.2">
      <c r="A500" s="95"/>
      <c r="B500" s="95"/>
      <c r="C500" s="536"/>
      <c r="D500" s="538"/>
      <c r="E500" s="538"/>
      <c r="F500" s="538"/>
      <c r="G500" s="538"/>
      <c r="H500" s="640"/>
      <c r="I500" s="99" t="s">
        <v>82</v>
      </c>
      <c r="J500" s="98">
        <v>1763.3430000000001</v>
      </c>
      <c r="K500" s="99"/>
      <c r="L500" s="101">
        <v>276.90999999999622</v>
      </c>
      <c r="M500" s="101">
        <v>48399.79</v>
      </c>
      <c r="N500" s="101">
        <v>0</v>
      </c>
      <c r="O500" s="101">
        <v>48399.79</v>
      </c>
      <c r="P500" s="99"/>
      <c r="Q500" s="101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99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13">
        <v>881.67150000000004</v>
      </c>
      <c r="BN500" s="113">
        <v>881.67150000000004</v>
      </c>
      <c r="BO500" s="99"/>
    </row>
    <row r="501" spans="1:68" ht="27.95" customHeight="1" x14ac:dyDescent="0.2">
      <c r="A501" s="87"/>
      <c r="B501" s="87"/>
      <c r="C501" s="88" t="s">
        <v>591</v>
      </c>
      <c r="D501" s="557" t="s">
        <v>592</v>
      </c>
      <c r="E501" s="557"/>
      <c r="F501" s="557"/>
      <c r="G501" s="557"/>
      <c r="H501" s="89"/>
      <c r="I501" s="89"/>
      <c r="J501" s="89"/>
      <c r="K501" s="90">
        <v>18086.420000000002</v>
      </c>
      <c r="L501" s="90">
        <v>18086.420000000002</v>
      </c>
      <c r="M501" s="90">
        <v>18686.990000000002</v>
      </c>
      <c r="N501" s="90">
        <v>0</v>
      </c>
      <c r="O501" s="90">
        <v>18686.990000000002</v>
      </c>
      <c r="P501" s="90">
        <v>18686.990000000002</v>
      </c>
      <c r="Q501" s="90">
        <v>18686.990000000002</v>
      </c>
      <c r="R501" s="90">
        <v>26134.84</v>
      </c>
      <c r="S501" s="90">
        <v>0</v>
      </c>
      <c r="T501" s="90">
        <v>0</v>
      </c>
      <c r="U501" s="90">
        <v>0</v>
      </c>
      <c r="V501" s="90">
        <v>0</v>
      </c>
      <c r="W501" s="90">
        <v>0</v>
      </c>
      <c r="X501" s="90">
        <v>0</v>
      </c>
      <c r="Y501" s="90">
        <v>0</v>
      </c>
      <c r="Z501" s="90">
        <v>0</v>
      </c>
      <c r="AA501" s="90">
        <v>0</v>
      </c>
      <c r="AB501" s="90">
        <v>0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0</v>
      </c>
      <c r="AN501" s="90">
        <v>0</v>
      </c>
      <c r="AO501" s="90">
        <v>0</v>
      </c>
      <c r="AP501" s="90">
        <v>0</v>
      </c>
      <c r="AQ501" s="90">
        <v>0</v>
      </c>
      <c r="AR501" s="90">
        <v>0</v>
      </c>
      <c r="AS501" s="90">
        <v>0</v>
      </c>
      <c r="AT501" s="90">
        <v>0</v>
      </c>
      <c r="AU501" s="90">
        <v>0</v>
      </c>
      <c r="AV501" s="90">
        <v>0</v>
      </c>
      <c r="AW501" s="90">
        <v>0</v>
      </c>
      <c r="AX501" s="90">
        <v>0</v>
      </c>
      <c r="AY501" s="90">
        <v>0</v>
      </c>
      <c r="AZ501" s="90">
        <v>0</v>
      </c>
      <c r="BA501" s="90">
        <v>0</v>
      </c>
      <c r="BB501" s="90">
        <v>0</v>
      </c>
      <c r="BC501" s="90">
        <v>0</v>
      </c>
      <c r="BD501" s="90">
        <v>0</v>
      </c>
      <c r="BE501" s="90">
        <v>0</v>
      </c>
      <c r="BF501" s="90">
        <v>0</v>
      </c>
      <c r="BG501" s="90">
        <v>0</v>
      </c>
      <c r="BH501" s="90">
        <v>0</v>
      </c>
      <c r="BI501" s="90">
        <v>0</v>
      </c>
      <c r="BJ501" s="90">
        <v>0</v>
      </c>
      <c r="BK501" s="90">
        <v>0</v>
      </c>
      <c r="BL501" s="90">
        <v>0</v>
      </c>
      <c r="BM501" s="90">
        <v>0</v>
      </c>
      <c r="BN501" s="90">
        <v>0</v>
      </c>
      <c r="BO501" s="90">
        <v>26134.84</v>
      </c>
      <c r="BP501" s="78">
        <v>0</v>
      </c>
    </row>
    <row r="502" spans="1:68" s="77" customFormat="1" ht="14.1" customHeight="1" x14ac:dyDescent="0.2">
      <c r="A502" s="91"/>
      <c r="B502" s="92">
        <v>208</v>
      </c>
      <c r="C502" s="540" t="s">
        <v>378</v>
      </c>
      <c r="D502" s="541" t="s">
        <v>379</v>
      </c>
      <c r="E502" s="541"/>
      <c r="F502" s="541"/>
      <c r="G502" s="541"/>
      <c r="H502" s="642" t="s">
        <v>1073</v>
      </c>
      <c r="I502" s="93"/>
      <c r="J502" s="93"/>
      <c r="K502" s="94">
        <v>3841.15</v>
      </c>
      <c r="L502" s="94">
        <v>3841.15</v>
      </c>
      <c r="M502" s="94">
        <v>3968.7</v>
      </c>
      <c r="N502" s="94">
        <v>0</v>
      </c>
      <c r="O502" s="94">
        <v>3968.7</v>
      </c>
      <c r="P502" s="94">
        <v>3968.7</v>
      </c>
      <c r="Q502" s="94">
        <v>3968.7</v>
      </c>
      <c r="R502" s="94">
        <v>5550.46</v>
      </c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3"/>
      <c r="BM502" s="93"/>
      <c r="BN502" s="93"/>
      <c r="BO502" s="93">
        <v>5550.46</v>
      </c>
    </row>
    <row r="503" spans="1:68" ht="14.1" customHeight="1" x14ac:dyDescent="0.2">
      <c r="A503" s="95"/>
      <c r="B503" s="95"/>
      <c r="C503" s="536"/>
      <c r="D503" s="538"/>
      <c r="E503" s="538"/>
      <c r="F503" s="538"/>
      <c r="G503" s="538"/>
      <c r="H503" s="640"/>
      <c r="I503" s="99" t="s">
        <v>169</v>
      </c>
      <c r="J503" s="98">
        <v>67.199100000000001</v>
      </c>
      <c r="K503" s="99"/>
      <c r="L503" s="101">
        <v>0</v>
      </c>
      <c r="M503" s="101">
        <v>3841.15</v>
      </c>
      <c r="N503" s="101">
        <v>0</v>
      </c>
      <c r="O503" s="101">
        <v>3841.15</v>
      </c>
      <c r="P503" s="99"/>
      <c r="Q503" s="101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99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113">
        <v>67.199100000000001</v>
      </c>
    </row>
    <row r="504" spans="1:68" s="77" customFormat="1" ht="12.75" x14ac:dyDescent="0.2">
      <c r="A504" s="96"/>
      <c r="B504" s="100">
        <v>209</v>
      </c>
      <c r="C504" s="536" t="s">
        <v>352</v>
      </c>
      <c r="D504" s="536" t="s">
        <v>353</v>
      </c>
      <c r="E504" s="536"/>
      <c r="F504" s="536"/>
      <c r="G504" s="536"/>
      <c r="H504" s="641" t="s">
        <v>1074</v>
      </c>
      <c r="I504" s="101"/>
      <c r="J504" s="101"/>
      <c r="K504" s="102">
        <v>14245.27</v>
      </c>
      <c r="L504" s="102">
        <v>14245.27</v>
      </c>
      <c r="M504" s="102">
        <v>14718.29</v>
      </c>
      <c r="N504" s="102">
        <v>0</v>
      </c>
      <c r="O504" s="102">
        <v>14718.29</v>
      </c>
      <c r="P504" s="102">
        <v>14718.29</v>
      </c>
      <c r="Q504" s="102">
        <v>14718.29</v>
      </c>
      <c r="R504" s="102">
        <v>20584.38</v>
      </c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1"/>
      <c r="BM504" s="101"/>
      <c r="BN504" s="101"/>
      <c r="BO504" s="101">
        <v>20584.38</v>
      </c>
    </row>
    <row r="505" spans="1:68" ht="12.75" x14ac:dyDescent="0.2">
      <c r="A505" s="95"/>
      <c r="B505" s="95"/>
      <c r="C505" s="536"/>
      <c r="D505" s="536"/>
      <c r="E505" s="536"/>
      <c r="F505" s="536"/>
      <c r="G505" s="536"/>
      <c r="H505" s="641"/>
      <c r="I505" s="99" t="s">
        <v>78</v>
      </c>
      <c r="J505" s="98">
        <v>173.35419999999999</v>
      </c>
      <c r="K505" s="99"/>
      <c r="L505" s="101">
        <v>0</v>
      </c>
      <c r="M505" s="101">
        <v>14245.27</v>
      </c>
      <c r="N505" s="101">
        <v>0</v>
      </c>
      <c r="O505" s="101">
        <v>14245.27</v>
      </c>
      <c r="P505" s="99"/>
      <c r="Q505" s="101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99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99"/>
      <c r="BN505" s="99"/>
      <c r="BO505" s="113">
        <v>173.35419999999999</v>
      </c>
    </row>
    <row r="506" spans="1:68" ht="12.75" x14ac:dyDescent="0.2">
      <c r="A506" s="83"/>
      <c r="B506" s="83"/>
      <c r="C506" s="84" t="s">
        <v>1086</v>
      </c>
      <c r="D506" s="559" t="s">
        <v>618</v>
      </c>
      <c r="E506" s="559"/>
      <c r="F506" s="559"/>
      <c r="G506" s="559"/>
      <c r="H506" s="85"/>
      <c r="I506" s="85"/>
      <c r="J506" s="85"/>
      <c r="K506" s="86">
        <v>34812.18</v>
      </c>
      <c r="L506" s="86">
        <v>34860.57</v>
      </c>
      <c r="M506" s="86">
        <v>35968.14</v>
      </c>
      <c r="N506" s="86"/>
      <c r="O506" s="86">
        <v>35968.14</v>
      </c>
      <c r="P506" s="86">
        <v>35968.14</v>
      </c>
      <c r="Q506" s="86">
        <v>35968.14</v>
      </c>
      <c r="R506" s="86">
        <v>36560.44</v>
      </c>
      <c r="S506" s="86"/>
      <c r="T506" s="86">
        <v>36560.44</v>
      </c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86"/>
      <c r="BB506" s="86"/>
      <c r="BC506" s="86"/>
      <c r="BD506" s="86"/>
      <c r="BE506" s="86"/>
      <c r="BF506" s="86"/>
      <c r="BG506" s="86"/>
      <c r="BH506" s="86"/>
      <c r="BI506" s="86"/>
      <c r="BJ506" s="86"/>
      <c r="BK506" s="86"/>
      <c r="BL506" s="86"/>
      <c r="BM506" s="86"/>
      <c r="BN506" s="86"/>
      <c r="BO506" s="86"/>
      <c r="BP506" s="78"/>
    </row>
    <row r="507" spans="1:68" ht="27.95" customHeight="1" x14ac:dyDescent="0.2">
      <c r="A507" s="87"/>
      <c r="B507" s="87"/>
      <c r="C507" s="88" t="s">
        <v>619</v>
      </c>
      <c r="D507" s="557" t="s">
        <v>620</v>
      </c>
      <c r="E507" s="557"/>
      <c r="F507" s="557"/>
      <c r="G507" s="557"/>
      <c r="H507" s="89"/>
      <c r="I507" s="89"/>
      <c r="J507" s="89"/>
      <c r="K507" s="90">
        <v>34812.18</v>
      </c>
      <c r="L507" s="90">
        <v>34860.57</v>
      </c>
      <c r="M507" s="90">
        <v>35968.14</v>
      </c>
      <c r="N507" s="90">
        <v>0</v>
      </c>
      <c r="O507" s="90">
        <v>35968.14</v>
      </c>
      <c r="P507" s="90">
        <v>35968.14</v>
      </c>
      <c r="Q507" s="90">
        <v>35968.14</v>
      </c>
      <c r="R507" s="90">
        <v>36560.44</v>
      </c>
      <c r="S507" s="90">
        <v>0</v>
      </c>
      <c r="T507" s="90">
        <v>36560.44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0</v>
      </c>
      <c r="AB507" s="90">
        <v>0</v>
      </c>
      <c r="AC507" s="90">
        <v>0</v>
      </c>
      <c r="AD507" s="90">
        <v>0</v>
      </c>
      <c r="AE507" s="90">
        <v>0</v>
      </c>
      <c r="AF507" s="90">
        <v>0</v>
      </c>
      <c r="AG507" s="90">
        <v>0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0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0</v>
      </c>
      <c r="AU507" s="90">
        <v>0</v>
      </c>
      <c r="AV507" s="90">
        <v>0</v>
      </c>
      <c r="AW507" s="90">
        <v>0</v>
      </c>
      <c r="AX507" s="90">
        <v>0</v>
      </c>
      <c r="AY507" s="90">
        <v>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90">
        <v>0</v>
      </c>
      <c r="BF507" s="90">
        <v>0</v>
      </c>
      <c r="BG507" s="90">
        <v>0</v>
      </c>
      <c r="BH507" s="90">
        <v>0</v>
      </c>
      <c r="BI507" s="90">
        <v>0</v>
      </c>
      <c r="BJ507" s="90">
        <v>0</v>
      </c>
      <c r="BK507" s="90">
        <v>0</v>
      </c>
      <c r="BL507" s="90">
        <v>0</v>
      </c>
      <c r="BM507" s="90">
        <v>0</v>
      </c>
      <c r="BN507" s="90">
        <v>0</v>
      </c>
      <c r="BO507" s="90">
        <v>0</v>
      </c>
      <c r="BP507" s="78">
        <v>0</v>
      </c>
    </row>
    <row r="508" spans="1:68" s="77" customFormat="1" ht="14.1" customHeight="1" x14ac:dyDescent="0.2">
      <c r="A508" s="91"/>
      <c r="B508" s="92">
        <v>210</v>
      </c>
      <c r="C508" s="540" t="s">
        <v>621</v>
      </c>
      <c r="D508" s="541" t="s">
        <v>622</v>
      </c>
      <c r="E508" s="541"/>
      <c r="F508" s="541"/>
      <c r="G508" s="541"/>
      <c r="H508" s="642" t="s">
        <v>1087</v>
      </c>
      <c r="I508" s="93"/>
      <c r="J508" s="93"/>
      <c r="K508" s="94">
        <v>34812.18</v>
      </c>
      <c r="L508" s="94">
        <v>34860.57</v>
      </c>
      <c r="M508" s="94">
        <v>35968.14</v>
      </c>
      <c r="N508" s="94">
        <v>0</v>
      </c>
      <c r="O508" s="94">
        <v>35968.14</v>
      </c>
      <c r="P508" s="94">
        <v>35968.14</v>
      </c>
      <c r="Q508" s="94">
        <v>35968.14</v>
      </c>
      <c r="R508" s="94">
        <v>36560.44</v>
      </c>
      <c r="S508" s="94"/>
      <c r="T508" s="94">
        <v>36560.44</v>
      </c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3"/>
      <c r="BM508" s="93"/>
      <c r="BN508" s="93"/>
      <c r="BO508" s="93"/>
    </row>
    <row r="509" spans="1:68" ht="14.1" customHeight="1" x14ac:dyDescent="0.2">
      <c r="A509" s="95"/>
      <c r="B509" s="95"/>
      <c r="C509" s="536"/>
      <c r="D509" s="538"/>
      <c r="E509" s="538"/>
      <c r="F509" s="538"/>
      <c r="G509" s="538"/>
      <c r="H509" s="640"/>
      <c r="I509" s="99" t="s">
        <v>623</v>
      </c>
      <c r="J509" s="98">
        <v>166.5369</v>
      </c>
      <c r="K509" s="99"/>
      <c r="L509" s="101">
        <v>48.389999999999418</v>
      </c>
      <c r="M509" s="101">
        <v>34812.18</v>
      </c>
      <c r="N509" s="101">
        <v>0</v>
      </c>
      <c r="O509" s="101">
        <v>34812.18</v>
      </c>
      <c r="P509" s="99"/>
      <c r="Q509" s="101"/>
      <c r="R509" s="99"/>
      <c r="S509" s="99"/>
      <c r="T509" s="113">
        <v>166.5369</v>
      </c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99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</row>
    <row r="510" spans="1:68" ht="12.75" x14ac:dyDescent="0.2">
      <c r="A510" s="103"/>
      <c r="B510" s="103"/>
      <c r="C510" s="103"/>
      <c r="D510" s="560" t="s">
        <v>1091</v>
      </c>
      <c r="E510" s="560"/>
      <c r="F510" s="560"/>
      <c r="G510" s="560"/>
      <c r="H510" s="104"/>
      <c r="I510" s="104"/>
      <c r="J510" s="104"/>
      <c r="K510" s="104">
        <v>11663389.049999995</v>
      </c>
      <c r="L510" s="104">
        <v>11689204.880000001</v>
      </c>
      <c r="M510" s="104">
        <v>12050679.480000004</v>
      </c>
      <c r="N510" s="104"/>
      <c r="O510" s="104">
        <v>12050679.480000004</v>
      </c>
      <c r="P510" s="104">
        <v>12050679.480000004</v>
      </c>
      <c r="Q510" s="104">
        <v>12057655.939999999</v>
      </c>
      <c r="R510" s="104">
        <v>14299507.049999997</v>
      </c>
      <c r="S510" s="104"/>
      <c r="T510" s="104">
        <v>196581.66</v>
      </c>
      <c r="U510" s="104">
        <v>127684.10999999999</v>
      </c>
      <c r="V510" s="104">
        <v>815398.91</v>
      </c>
      <c r="W510" s="104">
        <v>934478.54</v>
      </c>
      <c r="X510" s="104">
        <v>705581.43</v>
      </c>
      <c r="Y510" s="104">
        <v>592276.81000000006</v>
      </c>
      <c r="Z510" s="104">
        <v>676093.43999999994</v>
      </c>
      <c r="AA510" s="104">
        <v>480573.54</v>
      </c>
      <c r="AB510" s="104"/>
      <c r="AC510" s="104"/>
      <c r="AD510" s="104"/>
      <c r="AE510" s="104"/>
      <c r="AF510" s="104"/>
      <c r="AG510" s="104"/>
      <c r="AH510" s="104"/>
      <c r="AI510" s="104"/>
      <c r="AJ510" s="104">
        <v>369326.51</v>
      </c>
      <c r="AK510" s="104">
        <v>215161</v>
      </c>
      <c r="AL510" s="104">
        <v>241765.39</v>
      </c>
      <c r="AM510" s="104"/>
      <c r="AN510" s="104">
        <v>571607.87999999989</v>
      </c>
      <c r="AO510" s="104">
        <v>541554.08000000007</v>
      </c>
      <c r="AP510" s="104">
        <v>566647.32000000007</v>
      </c>
      <c r="AQ510" s="104">
        <v>588280.39</v>
      </c>
      <c r="AR510" s="104">
        <v>616049.35000000009</v>
      </c>
      <c r="AS510" s="104"/>
      <c r="AT510" s="104"/>
      <c r="AU510" s="104"/>
      <c r="AV510" s="104">
        <v>379186.3</v>
      </c>
      <c r="AW510" s="104">
        <v>381651.01999999996</v>
      </c>
      <c r="AX510" s="104">
        <v>384029.97000000003</v>
      </c>
      <c r="AY510" s="104">
        <v>320189.08</v>
      </c>
      <c r="AZ510" s="104">
        <v>142168.95000000001</v>
      </c>
      <c r="BA510" s="104">
        <v>95395.35</v>
      </c>
      <c r="BB510" s="104"/>
      <c r="BC510" s="104">
        <v>151220.44</v>
      </c>
      <c r="BD510" s="104">
        <v>597443.69999999995</v>
      </c>
      <c r="BE510" s="104">
        <v>153192.69</v>
      </c>
      <c r="BF510" s="104">
        <v>465751.73</v>
      </c>
      <c r="BG510" s="104">
        <v>469745.03</v>
      </c>
      <c r="BH510" s="104"/>
      <c r="BI510" s="104">
        <v>180822.33</v>
      </c>
      <c r="BJ510" s="104">
        <v>181881.57</v>
      </c>
      <c r="BK510" s="104">
        <v>341861.51</v>
      </c>
      <c r="BL510" s="104">
        <v>699572.84000000008</v>
      </c>
      <c r="BM510" s="104">
        <v>690236.83</v>
      </c>
      <c r="BN510" s="104">
        <v>200876.29</v>
      </c>
      <c r="BO510" s="104">
        <v>225221.06</v>
      </c>
      <c r="BP510" s="78"/>
    </row>
    <row r="511" spans="1:68" ht="12.75" x14ac:dyDescent="0.2">
      <c r="A511" s="105"/>
      <c r="B511" s="105"/>
      <c r="C511" s="654"/>
      <c r="D511" s="654"/>
      <c r="E511" s="654"/>
      <c r="F511" s="654"/>
      <c r="G511" s="654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</row>
    <row r="512" spans="1:68" s="5" customFormat="1" ht="11.25" customHeight="1" x14ac:dyDescent="0.2">
      <c r="A512" s="81"/>
      <c r="B512" s="81"/>
      <c r="C512" s="655" t="s">
        <v>1092</v>
      </c>
      <c r="D512" s="655"/>
      <c r="E512" s="655"/>
      <c r="F512" s="655"/>
      <c r="G512" s="655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</row>
    <row r="513" spans="1:68" ht="12.75" x14ac:dyDescent="0.2">
      <c r="A513" s="83"/>
      <c r="B513" s="83"/>
      <c r="C513" s="84" t="s">
        <v>1077</v>
      </c>
      <c r="D513" s="559" t="s">
        <v>596</v>
      </c>
      <c r="E513" s="559"/>
      <c r="F513" s="559"/>
      <c r="G513" s="559"/>
      <c r="H513" s="85"/>
      <c r="I513" s="85"/>
      <c r="J513" s="85"/>
      <c r="K513" s="86">
        <v>107850.84999999999</v>
      </c>
      <c r="L513" s="86">
        <v>107850.84999999999</v>
      </c>
      <c r="M513" s="86">
        <v>111432.1</v>
      </c>
      <c r="N513" s="86"/>
      <c r="O513" s="86">
        <v>111432.1</v>
      </c>
      <c r="P513" s="86">
        <v>111432.1</v>
      </c>
      <c r="Q513" s="86">
        <v>111432.1</v>
      </c>
      <c r="R513" s="86">
        <v>132539.78</v>
      </c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>
        <v>132539.78</v>
      </c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86"/>
      <c r="BG513" s="86"/>
      <c r="BH513" s="86"/>
      <c r="BI513" s="86"/>
      <c r="BJ513" s="86"/>
      <c r="BK513" s="86"/>
      <c r="BL513" s="86"/>
      <c r="BM513" s="86"/>
      <c r="BN513" s="86"/>
      <c r="BO513" s="86"/>
      <c r="BP513" s="78"/>
    </row>
    <row r="514" spans="1:68" ht="42" customHeight="1" x14ac:dyDescent="0.2">
      <c r="A514" s="87"/>
      <c r="B514" s="87"/>
      <c r="C514" s="88" t="s">
        <v>597</v>
      </c>
      <c r="D514" s="557" t="s">
        <v>598</v>
      </c>
      <c r="E514" s="557"/>
      <c r="F514" s="557"/>
      <c r="G514" s="557"/>
      <c r="H514" s="89"/>
      <c r="I514" s="89"/>
      <c r="J514" s="89"/>
      <c r="K514" s="90">
        <v>17841.990000000002</v>
      </c>
      <c r="L514" s="90">
        <v>17841.990000000002</v>
      </c>
      <c r="M514" s="90">
        <v>18434.439999999999</v>
      </c>
      <c r="N514" s="90">
        <v>0</v>
      </c>
      <c r="O514" s="90">
        <v>18434.439999999999</v>
      </c>
      <c r="P514" s="90">
        <v>18434.439999999999</v>
      </c>
      <c r="Q514" s="90">
        <v>18434.439999999999</v>
      </c>
      <c r="R514" s="90">
        <v>21926.33</v>
      </c>
      <c r="S514" s="90">
        <v>0</v>
      </c>
      <c r="T514" s="90">
        <v>0</v>
      </c>
      <c r="U514" s="90">
        <v>0</v>
      </c>
      <c r="V514" s="90">
        <v>0</v>
      </c>
      <c r="W514" s="90">
        <v>0</v>
      </c>
      <c r="X514" s="90">
        <v>0</v>
      </c>
      <c r="Y514" s="90">
        <v>0</v>
      </c>
      <c r="Z514" s="90">
        <v>0</v>
      </c>
      <c r="AA514" s="90">
        <v>0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0</v>
      </c>
      <c r="AM514" s="90">
        <v>0</v>
      </c>
      <c r="AN514" s="90">
        <v>0</v>
      </c>
      <c r="AO514" s="90">
        <v>0</v>
      </c>
      <c r="AP514" s="90">
        <v>21926.33</v>
      </c>
      <c r="AQ514" s="90">
        <v>0</v>
      </c>
      <c r="AR514" s="90">
        <v>0</v>
      </c>
      <c r="AS514" s="90">
        <v>0</v>
      </c>
      <c r="AT514" s="90">
        <v>0</v>
      </c>
      <c r="AU514" s="90">
        <v>0</v>
      </c>
      <c r="AV514" s="90">
        <v>0</v>
      </c>
      <c r="AW514" s="90">
        <v>0</v>
      </c>
      <c r="AX514" s="90">
        <v>0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90">
        <v>0</v>
      </c>
      <c r="BF514" s="90">
        <v>0</v>
      </c>
      <c r="BG514" s="90">
        <v>0</v>
      </c>
      <c r="BH514" s="90">
        <v>0</v>
      </c>
      <c r="BI514" s="90">
        <v>0</v>
      </c>
      <c r="BJ514" s="90">
        <v>0</v>
      </c>
      <c r="BK514" s="90">
        <v>0</v>
      </c>
      <c r="BL514" s="90">
        <v>0</v>
      </c>
      <c r="BM514" s="90">
        <v>0</v>
      </c>
      <c r="BN514" s="90">
        <v>0</v>
      </c>
      <c r="BO514" s="90">
        <v>0</v>
      </c>
      <c r="BP514" s="78">
        <v>0</v>
      </c>
    </row>
    <row r="515" spans="1:68" s="77" customFormat="1" ht="14.1" customHeight="1" x14ac:dyDescent="0.2">
      <c r="A515" s="91"/>
      <c r="B515" s="92">
        <v>211</v>
      </c>
      <c r="C515" s="540" t="s">
        <v>599</v>
      </c>
      <c r="D515" s="541" t="s">
        <v>600</v>
      </c>
      <c r="E515" s="541"/>
      <c r="F515" s="541"/>
      <c r="G515" s="541"/>
      <c r="H515" s="642" t="s">
        <v>1078</v>
      </c>
      <c r="I515" s="93"/>
      <c r="J515" s="93"/>
      <c r="K515" s="94">
        <v>17841.990000000002</v>
      </c>
      <c r="L515" s="94">
        <v>17841.990000000002</v>
      </c>
      <c r="M515" s="94">
        <v>18434.439999999999</v>
      </c>
      <c r="N515" s="94">
        <v>0</v>
      </c>
      <c r="O515" s="94">
        <v>18434.439999999999</v>
      </c>
      <c r="P515" s="94">
        <v>18434.439999999999</v>
      </c>
      <c r="Q515" s="94">
        <v>18434.439999999999</v>
      </c>
      <c r="R515" s="94">
        <v>21926.33</v>
      </c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>
        <v>21926.33</v>
      </c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3"/>
      <c r="BM515" s="93"/>
      <c r="BN515" s="93"/>
      <c r="BO515" s="93"/>
    </row>
    <row r="516" spans="1:68" ht="14.1" customHeight="1" x14ac:dyDescent="0.2">
      <c r="A516" s="95"/>
      <c r="B516" s="95"/>
      <c r="C516" s="536"/>
      <c r="D516" s="538"/>
      <c r="E516" s="538"/>
      <c r="F516" s="538"/>
      <c r="G516" s="538"/>
      <c r="H516" s="640"/>
      <c r="I516" s="99" t="s">
        <v>601</v>
      </c>
      <c r="J516" s="98">
        <v>1</v>
      </c>
      <c r="K516" s="99"/>
      <c r="L516" s="101">
        <v>0</v>
      </c>
      <c r="M516" s="101">
        <v>17841.990000000002</v>
      </c>
      <c r="N516" s="101">
        <v>0</v>
      </c>
      <c r="O516" s="101">
        <v>17841.990000000002</v>
      </c>
      <c r="P516" s="99"/>
      <c r="Q516" s="101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113">
        <v>1</v>
      </c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99"/>
      <c r="BN516" s="99"/>
      <c r="BO516" s="99"/>
    </row>
    <row r="517" spans="1:68" ht="27.95" customHeight="1" x14ac:dyDescent="0.2">
      <c r="A517" s="87"/>
      <c r="B517" s="87"/>
      <c r="C517" s="88" t="s">
        <v>602</v>
      </c>
      <c r="D517" s="557" t="s">
        <v>603</v>
      </c>
      <c r="E517" s="557"/>
      <c r="F517" s="557"/>
      <c r="G517" s="557"/>
      <c r="H517" s="89"/>
      <c r="I517" s="89"/>
      <c r="J517" s="89"/>
      <c r="K517" s="90">
        <v>13441.26</v>
      </c>
      <c r="L517" s="90">
        <v>13441.26</v>
      </c>
      <c r="M517" s="90">
        <v>13887.59</v>
      </c>
      <c r="N517" s="90">
        <v>0</v>
      </c>
      <c r="O517" s="90">
        <v>13887.59</v>
      </c>
      <c r="P517" s="90">
        <v>13887.59</v>
      </c>
      <c r="Q517" s="90">
        <v>13887.59</v>
      </c>
      <c r="R517" s="90">
        <v>16518.2</v>
      </c>
      <c r="S517" s="90">
        <v>0</v>
      </c>
      <c r="T517" s="90">
        <v>0</v>
      </c>
      <c r="U517" s="90">
        <v>0</v>
      </c>
      <c r="V517" s="90">
        <v>0</v>
      </c>
      <c r="W517" s="90">
        <v>0</v>
      </c>
      <c r="X517" s="90">
        <v>0</v>
      </c>
      <c r="Y517" s="90">
        <v>0</v>
      </c>
      <c r="Z517" s="90">
        <v>0</v>
      </c>
      <c r="AA517" s="90">
        <v>0</v>
      </c>
      <c r="AB517" s="90">
        <v>0</v>
      </c>
      <c r="AC517" s="90">
        <v>0</v>
      </c>
      <c r="AD517" s="90">
        <v>0</v>
      </c>
      <c r="AE517" s="90">
        <v>0</v>
      </c>
      <c r="AF517" s="90">
        <v>0</v>
      </c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0</v>
      </c>
      <c r="AM517" s="90">
        <v>0</v>
      </c>
      <c r="AN517" s="90">
        <v>0</v>
      </c>
      <c r="AO517" s="90">
        <v>0</v>
      </c>
      <c r="AP517" s="90">
        <v>16518.2</v>
      </c>
      <c r="AQ517" s="90">
        <v>0</v>
      </c>
      <c r="AR517" s="90">
        <v>0</v>
      </c>
      <c r="AS517" s="90">
        <v>0</v>
      </c>
      <c r="AT517" s="90">
        <v>0</v>
      </c>
      <c r="AU517" s="90">
        <v>0</v>
      </c>
      <c r="AV517" s="90">
        <v>0</v>
      </c>
      <c r="AW517" s="90">
        <v>0</v>
      </c>
      <c r="AX517" s="90">
        <v>0</v>
      </c>
      <c r="AY517" s="90">
        <v>0</v>
      </c>
      <c r="AZ517" s="90">
        <v>0</v>
      </c>
      <c r="BA517" s="90">
        <v>0</v>
      </c>
      <c r="BB517" s="90">
        <v>0</v>
      </c>
      <c r="BC517" s="90">
        <v>0</v>
      </c>
      <c r="BD517" s="90">
        <v>0</v>
      </c>
      <c r="BE517" s="90">
        <v>0</v>
      </c>
      <c r="BF517" s="90">
        <v>0</v>
      </c>
      <c r="BG517" s="90">
        <v>0</v>
      </c>
      <c r="BH517" s="90">
        <v>0</v>
      </c>
      <c r="BI517" s="90">
        <v>0</v>
      </c>
      <c r="BJ517" s="90">
        <v>0</v>
      </c>
      <c r="BK517" s="90">
        <v>0</v>
      </c>
      <c r="BL517" s="90">
        <v>0</v>
      </c>
      <c r="BM517" s="90">
        <v>0</v>
      </c>
      <c r="BN517" s="90">
        <v>0</v>
      </c>
      <c r="BO517" s="90">
        <v>0</v>
      </c>
      <c r="BP517" s="78">
        <v>0</v>
      </c>
    </row>
    <row r="518" spans="1:68" s="77" customFormat="1" ht="12.75" x14ac:dyDescent="0.2">
      <c r="A518" s="91"/>
      <c r="B518" s="92">
        <v>212</v>
      </c>
      <c r="C518" s="540" t="s">
        <v>604</v>
      </c>
      <c r="D518" s="540" t="s">
        <v>605</v>
      </c>
      <c r="E518" s="540"/>
      <c r="F518" s="540"/>
      <c r="G518" s="540"/>
      <c r="H518" s="646" t="s">
        <v>902</v>
      </c>
      <c r="I518" s="93"/>
      <c r="J518" s="93"/>
      <c r="K518" s="94">
        <v>13441.26</v>
      </c>
      <c r="L518" s="94">
        <v>13441.26</v>
      </c>
      <c r="M518" s="94">
        <v>13887.59</v>
      </c>
      <c r="N518" s="94">
        <v>0</v>
      </c>
      <c r="O518" s="94">
        <v>13887.59</v>
      </c>
      <c r="P518" s="94">
        <v>13887.59</v>
      </c>
      <c r="Q518" s="94">
        <v>13887.59</v>
      </c>
      <c r="R518" s="94">
        <v>16518.2</v>
      </c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>
        <v>16518.2</v>
      </c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3"/>
      <c r="BM518" s="93"/>
      <c r="BN518" s="93"/>
      <c r="BO518" s="93"/>
    </row>
    <row r="519" spans="1:68" ht="12.75" x14ac:dyDescent="0.2">
      <c r="A519" s="95"/>
      <c r="B519" s="95"/>
      <c r="C519" s="536"/>
      <c r="D519" s="536"/>
      <c r="E519" s="536"/>
      <c r="F519" s="536"/>
      <c r="G519" s="536"/>
      <c r="H519" s="641"/>
      <c r="I519" s="99" t="s">
        <v>606</v>
      </c>
      <c r="J519" s="98">
        <v>0.97389999999999999</v>
      </c>
      <c r="K519" s="99"/>
      <c r="L519" s="101">
        <v>0</v>
      </c>
      <c r="M519" s="101">
        <v>13441.26</v>
      </c>
      <c r="N519" s="101">
        <v>0</v>
      </c>
      <c r="O519" s="101">
        <v>13441.26</v>
      </c>
      <c r="P519" s="99"/>
      <c r="Q519" s="101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113">
        <v>0.97389999999999999</v>
      </c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99"/>
      <c r="BN519" s="99"/>
      <c r="BO519" s="99"/>
    </row>
    <row r="520" spans="1:68" ht="42" customHeight="1" x14ac:dyDescent="0.2">
      <c r="A520" s="87"/>
      <c r="B520" s="87"/>
      <c r="C520" s="88" t="s">
        <v>607</v>
      </c>
      <c r="D520" s="557" t="s">
        <v>608</v>
      </c>
      <c r="E520" s="557"/>
      <c r="F520" s="557"/>
      <c r="G520" s="557"/>
      <c r="H520" s="89"/>
      <c r="I520" s="89"/>
      <c r="J520" s="89"/>
      <c r="K520" s="90">
        <v>21950.880000000001</v>
      </c>
      <c r="L520" s="90">
        <v>21950.880000000001</v>
      </c>
      <c r="M520" s="90">
        <v>22679.77</v>
      </c>
      <c r="N520" s="90">
        <v>0</v>
      </c>
      <c r="O520" s="90">
        <v>22679.77</v>
      </c>
      <c r="P520" s="90">
        <v>22679.77</v>
      </c>
      <c r="Q520" s="90">
        <v>22679.77</v>
      </c>
      <c r="R520" s="90">
        <v>26975.81</v>
      </c>
      <c r="S520" s="90">
        <v>0</v>
      </c>
      <c r="T520" s="90">
        <v>0</v>
      </c>
      <c r="U520" s="90">
        <v>0</v>
      </c>
      <c r="V520" s="90">
        <v>0</v>
      </c>
      <c r="W520" s="90">
        <v>0</v>
      </c>
      <c r="X520" s="90">
        <v>0</v>
      </c>
      <c r="Y520" s="90">
        <v>0</v>
      </c>
      <c r="Z520" s="90">
        <v>0</v>
      </c>
      <c r="AA520" s="90">
        <v>0</v>
      </c>
      <c r="AB520" s="90">
        <v>0</v>
      </c>
      <c r="AC520" s="90">
        <v>0</v>
      </c>
      <c r="AD520" s="90">
        <v>0</v>
      </c>
      <c r="AE520" s="90">
        <v>0</v>
      </c>
      <c r="AF520" s="90">
        <v>0</v>
      </c>
      <c r="AG520" s="90">
        <v>0</v>
      </c>
      <c r="AH520" s="90">
        <v>0</v>
      </c>
      <c r="AI520" s="90">
        <v>0</v>
      </c>
      <c r="AJ520" s="90">
        <v>0</v>
      </c>
      <c r="AK520" s="90">
        <v>0</v>
      </c>
      <c r="AL520" s="90">
        <v>0</v>
      </c>
      <c r="AM520" s="90">
        <v>0</v>
      </c>
      <c r="AN520" s="90">
        <v>0</v>
      </c>
      <c r="AO520" s="90">
        <v>0</v>
      </c>
      <c r="AP520" s="90">
        <v>26975.81</v>
      </c>
      <c r="AQ520" s="90">
        <v>0</v>
      </c>
      <c r="AR520" s="90">
        <v>0</v>
      </c>
      <c r="AS520" s="90">
        <v>0</v>
      </c>
      <c r="AT520" s="90">
        <v>0</v>
      </c>
      <c r="AU520" s="90">
        <v>0</v>
      </c>
      <c r="AV520" s="90">
        <v>0</v>
      </c>
      <c r="AW520" s="90">
        <v>0</v>
      </c>
      <c r="AX520" s="90">
        <v>0</v>
      </c>
      <c r="AY520" s="90">
        <v>0</v>
      </c>
      <c r="AZ520" s="90">
        <v>0</v>
      </c>
      <c r="BA520" s="90">
        <v>0</v>
      </c>
      <c r="BB520" s="90">
        <v>0</v>
      </c>
      <c r="BC520" s="90">
        <v>0</v>
      </c>
      <c r="BD520" s="90">
        <v>0</v>
      </c>
      <c r="BE520" s="90">
        <v>0</v>
      </c>
      <c r="BF520" s="90">
        <v>0</v>
      </c>
      <c r="BG520" s="90">
        <v>0</v>
      </c>
      <c r="BH520" s="90">
        <v>0</v>
      </c>
      <c r="BI520" s="90">
        <v>0</v>
      </c>
      <c r="BJ520" s="90">
        <v>0</v>
      </c>
      <c r="BK520" s="90">
        <v>0</v>
      </c>
      <c r="BL520" s="90">
        <v>0</v>
      </c>
      <c r="BM520" s="90">
        <v>0</v>
      </c>
      <c r="BN520" s="90">
        <v>0</v>
      </c>
      <c r="BO520" s="90">
        <v>0</v>
      </c>
      <c r="BP520" s="78">
        <v>0</v>
      </c>
    </row>
    <row r="521" spans="1:68" s="77" customFormat="1" ht="14.1" customHeight="1" x14ac:dyDescent="0.2">
      <c r="A521" s="91"/>
      <c r="B521" s="92">
        <v>213</v>
      </c>
      <c r="C521" s="540" t="s">
        <v>599</v>
      </c>
      <c r="D521" s="541" t="s">
        <v>600</v>
      </c>
      <c r="E521" s="541"/>
      <c r="F521" s="541"/>
      <c r="G521" s="541"/>
      <c r="H521" s="642" t="s">
        <v>1078</v>
      </c>
      <c r="I521" s="93"/>
      <c r="J521" s="93"/>
      <c r="K521" s="94">
        <v>21950.880000000001</v>
      </c>
      <c r="L521" s="94">
        <v>21950.880000000001</v>
      </c>
      <c r="M521" s="94">
        <v>22679.77</v>
      </c>
      <c r="N521" s="94">
        <v>0</v>
      </c>
      <c r="O521" s="94">
        <v>22679.77</v>
      </c>
      <c r="P521" s="94">
        <v>22679.77</v>
      </c>
      <c r="Q521" s="94">
        <v>22679.77</v>
      </c>
      <c r="R521" s="94">
        <v>26975.81</v>
      </c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>
        <v>26975.81</v>
      </c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3"/>
      <c r="BM521" s="93"/>
      <c r="BN521" s="93"/>
      <c r="BO521" s="93"/>
    </row>
    <row r="522" spans="1:68" ht="14.1" customHeight="1" x14ac:dyDescent="0.2">
      <c r="A522" s="95"/>
      <c r="B522" s="95"/>
      <c r="C522" s="536"/>
      <c r="D522" s="538"/>
      <c r="E522" s="538"/>
      <c r="F522" s="538"/>
      <c r="G522" s="538"/>
      <c r="H522" s="640"/>
      <c r="I522" s="99" t="s">
        <v>601</v>
      </c>
      <c r="J522" s="98">
        <v>1</v>
      </c>
      <c r="K522" s="99"/>
      <c r="L522" s="101">
        <v>0</v>
      </c>
      <c r="M522" s="101">
        <v>21950.880000000001</v>
      </c>
      <c r="N522" s="101">
        <v>0</v>
      </c>
      <c r="O522" s="101">
        <v>21950.880000000001</v>
      </c>
      <c r="P522" s="99"/>
      <c r="Q522" s="101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113">
        <v>1</v>
      </c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99"/>
      <c r="BN522" s="99"/>
      <c r="BO522" s="99"/>
    </row>
    <row r="523" spans="1:68" ht="27.95" customHeight="1" x14ac:dyDescent="0.2">
      <c r="A523" s="87"/>
      <c r="B523" s="87"/>
      <c r="C523" s="88" t="s">
        <v>609</v>
      </c>
      <c r="D523" s="557" t="s">
        <v>610</v>
      </c>
      <c r="E523" s="557"/>
      <c r="F523" s="557"/>
      <c r="G523" s="557"/>
      <c r="H523" s="89"/>
      <c r="I523" s="89"/>
      <c r="J523" s="89"/>
      <c r="K523" s="90">
        <v>19731.71</v>
      </c>
      <c r="L523" s="90">
        <v>19731.71</v>
      </c>
      <c r="M523" s="90">
        <v>20386.91</v>
      </c>
      <c r="N523" s="90">
        <v>0</v>
      </c>
      <c r="O523" s="90">
        <v>20386.91</v>
      </c>
      <c r="P523" s="90">
        <v>20386.91</v>
      </c>
      <c r="Q523" s="90">
        <v>20386.91</v>
      </c>
      <c r="R523" s="90">
        <v>24248.639999999999</v>
      </c>
      <c r="S523" s="90">
        <v>0</v>
      </c>
      <c r="T523" s="90">
        <v>0</v>
      </c>
      <c r="U523" s="90">
        <v>0</v>
      </c>
      <c r="V523" s="90">
        <v>0</v>
      </c>
      <c r="W523" s="90">
        <v>0</v>
      </c>
      <c r="X523" s="90">
        <v>0</v>
      </c>
      <c r="Y523" s="90">
        <v>0</v>
      </c>
      <c r="Z523" s="90">
        <v>0</v>
      </c>
      <c r="AA523" s="90">
        <v>0</v>
      </c>
      <c r="AB523" s="90">
        <v>0</v>
      </c>
      <c r="AC523" s="90">
        <v>0</v>
      </c>
      <c r="AD523" s="90">
        <v>0</v>
      </c>
      <c r="AE523" s="90">
        <v>0</v>
      </c>
      <c r="AF523" s="90">
        <v>0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0</v>
      </c>
      <c r="AN523" s="90">
        <v>0</v>
      </c>
      <c r="AO523" s="90">
        <v>0</v>
      </c>
      <c r="AP523" s="90">
        <v>24248.639999999999</v>
      </c>
      <c r="AQ523" s="90">
        <v>0</v>
      </c>
      <c r="AR523" s="90">
        <v>0</v>
      </c>
      <c r="AS523" s="90">
        <v>0</v>
      </c>
      <c r="AT523" s="90">
        <v>0</v>
      </c>
      <c r="AU523" s="90">
        <v>0</v>
      </c>
      <c r="AV523" s="90">
        <v>0</v>
      </c>
      <c r="AW523" s="90">
        <v>0</v>
      </c>
      <c r="AX523" s="90">
        <v>0</v>
      </c>
      <c r="AY523" s="90">
        <v>0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90">
        <v>0</v>
      </c>
      <c r="BF523" s="90">
        <v>0</v>
      </c>
      <c r="BG523" s="90">
        <v>0</v>
      </c>
      <c r="BH523" s="90">
        <v>0</v>
      </c>
      <c r="BI523" s="90">
        <v>0</v>
      </c>
      <c r="BJ523" s="90">
        <v>0</v>
      </c>
      <c r="BK523" s="90">
        <v>0</v>
      </c>
      <c r="BL523" s="90">
        <v>0</v>
      </c>
      <c r="BM523" s="90">
        <v>0</v>
      </c>
      <c r="BN523" s="90">
        <v>0</v>
      </c>
      <c r="BO523" s="90">
        <v>0</v>
      </c>
      <c r="BP523" s="78">
        <v>0</v>
      </c>
    </row>
    <row r="524" spans="1:68" s="77" customFormat="1" ht="12.75" x14ac:dyDescent="0.2">
      <c r="A524" s="91"/>
      <c r="B524" s="92">
        <v>214</v>
      </c>
      <c r="C524" s="540" t="s">
        <v>604</v>
      </c>
      <c r="D524" s="540" t="s">
        <v>611</v>
      </c>
      <c r="E524" s="540"/>
      <c r="F524" s="540"/>
      <c r="G524" s="540"/>
      <c r="H524" s="646" t="s">
        <v>902</v>
      </c>
      <c r="I524" s="93"/>
      <c r="J524" s="93"/>
      <c r="K524" s="94">
        <v>19731.71</v>
      </c>
      <c r="L524" s="94">
        <v>19731.71</v>
      </c>
      <c r="M524" s="94">
        <v>20386.91</v>
      </c>
      <c r="N524" s="94">
        <v>0</v>
      </c>
      <c r="O524" s="94">
        <v>20386.91</v>
      </c>
      <c r="P524" s="94">
        <v>20386.91</v>
      </c>
      <c r="Q524" s="94">
        <v>20386.91</v>
      </c>
      <c r="R524" s="94">
        <v>24248.639999999999</v>
      </c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>
        <v>24248.639999999999</v>
      </c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3"/>
      <c r="BM524" s="93"/>
      <c r="BN524" s="93"/>
      <c r="BO524" s="93"/>
    </row>
    <row r="525" spans="1:68" ht="12.75" x14ac:dyDescent="0.2">
      <c r="A525" s="95"/>
      <c r="B525" s="95"/>
      <c r="C525" s="536"/>
      <c r="D525" s="536"/>
      <c r="E525" s="536"/>
      <c r="F525" s="536"/>
      <c r="G525" s="536"/>
      <c r="H525" s="641"/>
      <c r="I525" s="99" t="s">
        <v>606</v>
      </c>
      <c r="J525" s="98">
        <v>0.97389999999999999</v>
      </c>
      <c r="K525" s="99"/>
      <c r="L525" s="101">
        <v>0</v>
      </c>
      <c r="M525" s="101">
        <v>19731.71</v>
      </c>
      <c r="N525" s="101">
        <v>0</v>
      </c>
      <c r="O525" s="101">
        <v>19731.71</v>
      </c>
      <c r="P525" s="99"/>
      <c r="Q525" s="101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113">
        <v>0.97389999999999999</v>
      </c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99"/>
      <c r="BN525" s="99"/>
      <c r="BO525" s="99"/>
    </row>
    <row r="526" spans="1:68" ht="42" customHeight="1" x14ac:dyDescent="0.2">
      <c r="A526" s="87"/>
      <c r="B526" s="87"/>
      <c r="C526" s="88" t="s">
        <v>612</v>
      </c>
      <c r="D526" s="557" t="s">
        <v>613</v>
      </c>
      <c r="E526" s="557"/>
      <c r="F526" s="557"/>
      <c r="G526" s="557"/>
      <c r="H526" s="89"/>
      <c r="I526" s="89"/>
      <c r="J526" s="89"/>
      <c r="K526" s="90">
        <v>18298.64</v>
      </c>
      <c r="L526" s="90">
        <v>18298.64</v>
      </c>
      <c r="M526" s="90">
        <v>18906.259999999998</v>
      </c>
      <c r="N526" s="90">
        <v>0</v>
      </c>
      <c r="O526" s="90">
        <v>18906.259999999998</v>
      </c>
      <c r="P526" s="90">
        <v>18906.259999999998</v>
      </c>
      <c r="Q526" s="90">
        <v>18906.259999999998</v>
      </c>
      <c r="R526" s="90">
        <v>22487.52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0</v>
      </c>
      <c r="AB526" s="90">
        <v>0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0</v>
      </c>
      <c r="AO526" s="90">
        <v>0</v>
      </c>
      <c r="AP526" s="90">
        <v>22487.52</v>
      </c>
      <c r="AQ526" s="90">
        <v>0</v>
      </c>
      <c r="AR526" s="90">
        <v>0</v>
      </c>
      <c r="AS526" s="90">
        <v>0</v>
      </c>
      <c r="AT526" s="90">
        <v>0</v>
      </c>
      <c r="AU526" s="90">
        <v>0</v>
      </c>
      <c r="AV526" s="90">
        <v>0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90">
        <v>0</v>
      </c>
      <c r="BF526" s="90">
        <v>0</v>
      </c>
      <c r="BG526" s="90">
        <v>0</v>
      </c>
      <c r="BH526" s="90">
        <v>0</v>
      </c>
      <c r="BI526" s="90">
        <v>0</v>
      </c>
      <c r="BJ526" s="90">
        <v>0</v>
      </c>
      <c r="BK526" s="90">
        <v>0</v>
      </c>
      <c r="BL526" s="90">
        <v>0</v>
      </c>
      <c r="BM526" s="90">
        <v>0</v>
      </c>
      <c r="BN526" s="90">
        <v>0</v>
      </c>
      <c r="BO526" s="90">
        <v>0</v>
      </c>
      <c r="BP526" s="78">
        <v>0</v>
      </c>
    </row>
    <row r="527" spans="1:68" s="77" customFormat="1" ht="14.1" customHeight="1" x14ac:dyDescent="0.2">
      <c r="A527" s="91"/>
      <c r="B527" s="92">
        <v>215</v>
      </c>
      <c r="C527" s="540" t="s">
        <v>599</v>
      </c>
      <c r="D527" s="541" t="s">
        <v>600</v>
      </c>
      <c r="E527" s="541"/>
      <c r="F527" s="541"/>
      <c r="G527" s="541"/>
      <c r="H527" s="642" t="s">
        <v>1078</v>
      </c>
      <c r="I527" s="93"/>
      <c r="J527" s="93"/>
      <c r="K527" s="94">
        <v>18298.64</v>
      </c>
      <c r="L527" s="94">
        <v>18298.64</v>
      </c>
      <c r="M527" s="94">
        <v>18906.259999999998</v>
      </c>
      <c r="N527" s="94">
        <v>0</v>
      </c>
      <c r="O527" s="94">
        <v>18906.259999999998</v>
      </c>
      <c r="P527" s="94">
        <v>18906.259999999998</v>
      </c>
      <c r="Q527" s="94">
        <v>18906.259999999998</v>
      </c>
      <c r="R527" s="94">
        <v>22487.52</v>
      </c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>
        <v>22487.52</v>
      </c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3"/>
      <c r="BM527" s="93"/>
      <c r="BN527" s="93"/>
      <c r="BO527" s="93"/>
    </row>
    <row r="528" spans="1:68" ht="14.1" customHeight="1" x14ac:dyDescent="0.2">
      <c r="A528" s="95"/>
      <c r="B528" s="95"/>
      <c r="C528" s="536"/>
      <c r="D528" s="538"/>
      <c r="E528" s="538"/>
      <c r="F528" s="538"/>
      <c r="G528" s="538"/>
      <c r="H528" s="640"/>
      <c r="I528" s="99" t="s">
        <v>601</v>
      </c>
      <c r="J528" s="98">
        <v>1</v>
      </c>
      <c r="K528" s="99"/>
      <c r="L528" s="101">
        <v>0</v>
      </c>
      <c r="M528" s="101">
        <v>18298.64</v>
      </c>
      <c r="N528" s="101">
        <v>0</v>
      </c>
      <c r="O528" s="101">
        <v>18298.64</v>
      </c>
      <c r="P528" s="99"/>
      <c r="Q528" s="101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113">
        <v>1</v>
      </c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99"/>
      <c r="BN528" s="99"/>
      <c r="BO528" s="99"/>
    </row>
    <row r="529" spans="1:69" ht="27.95" customHeight="1" x14ac:dyDescent="0.2">
      <c r="A529" s="87"/>
      <c r="B529" s="87"/>
      <c r="C529" s="88" t="s">
        <v>614</v>
      </c>
      <c r="D529" s="557" t="s">
        <v>615</v>
      </c>
      <c r="E529" s="557"/>
      <c r="F529" s="557"/>
      <c r="G529" s="557"/>
      <c r="H529" s="89"/>
      <c r="I529" s="89"/>
      <c r="J529" s="89"/>
      <c r="K529" s="90">
        <v>16586.37</v>
      </c>
      <c r="L529" s="90">
        <v>16586.37</v>
      </c>
      <c r="M529" s="90">
        <v>17137.13</v>
      </c>
      <c r="N529" s="90">
        <v>0</v>
      </c>
      <c r="O529" s="90">
        <v>17137.13</v>
      </c>
      <c r="P529" s="90">
        <v>17137.13</v>
      </c>
      <c r="Q529" s="90">
        <v>17137.13</v>
      </c>
      <c r="R529" s="90">
        <v>20383.28</v>
      </c>
      <c r="S529" s="90">
        <v>0</v>
      </c>
      <c r="T529" s="90">
        <v>0</v>
      </c>
      <c r="U529" s="90">
        <v>0</v>
      </c>
      <c r="V529" s="90">
        <v>0</v>
      </c>
      <c r="W529" s="90">
        <v>0</v>
      </c>
      <c r="X529" s="90">
        <v>0</v>
      </c>
      <c r="Y529" s="90">
        <v>0</v>
      </c>
      <c r="Z529" s="90">
        <v>0</v>
      </c>
      <c r="AA529" s="90">
        <v>0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0</v>
      </c>
      <c r="AN529" s="90">
        <v>0</v>
      </c>
      <c r="AO529" s="90">
        <v>0</v>
      </c>
      <c r="AP529" s="90">
        <v>20383.28</v>
      </c>
      <c r="AQ529" s="90">
        <v>0</v>
      </c>
      <c r="AR529" s="90">
        <v>0</v>
      </c>
      <c r="AS529" s="90">
        <v>0</v>
      </c>
      <c r="AT529" s="90">
        <v>0</v>
      </c>
      <c r="AU529" s="90">
        <v>0</v>
      </c>
      <c r="AV529" s="90">
        <v>0</v>
      </c>
      <c r="AW529" s="90">
        <v>0</v>
      </c>
      <c r="AX529" s="90">
        <v>0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90">
        <v>0</v>
      </c>
      <c r="BF529" s="90">
        <v>0</v>
      </c>
      <c r="BG529" s="90">
        <v>0</v>
      </c>
      <c r="BH529" s="90">
        <v>0</v>
      </c>
      <c r="BI529" s="90">
        <v>0</v>
      </c>
      <c r="BJ529" s="90">
        <v>0</v>
      </c>
      <c r="BK529" s="90">
        <v>0</v>
      </c>
      <c r="BL529" s="90">
        <v>0</v>
      </c>
      <c r="BM529" s="90">
        <v>0</v>
      </c>
      <c r="BN529" s="90">
        <v>0</v>
      </c>
      <c r="BO529" s="90">
        <v>0</v>
      </c>
      <c r="BP529" s="78">
        <v>0</v>
      </c>
    </row>
    <row r="530" spans="1:69" s="77" customFormat="1" ht="12.75" x14ac:dyDescent="0.2">
      <c r="A530" s="91"/>
      <c r="B530" s="92">
        <v>216</v>
      </c>
      <c r="C530" s="540" t="s">
        <v>604</v>
      </c>
      <c r="D530" s="540" t="s">
        <v>616</v>
      </c>
      <c r="E530" s="540"/>
      <c r="F530" s="540"/>
      <c r="G530" s="540"/>
      <c r="H530" s="646" t="s">
        <v>902</v>
      </c>
      <c r="I530" s="93"/>
      <c r="J530" s="93"/>
      <c r="K530" s="94">
        <v>16586.37</v>
      </c>
      <c r="L530" s="94">
        <v>16586.37</v>
      </c>
      <c r="M530" s="94">
        <v>17137.13</v>
      </c>
      <c r="N530" s="94">
        <v>0</v>
      </c>
      <c r="O530" s="94">
        <v>17137.13</v>
      </c>
      <c r="P530" s="94">
        <v>17137.13</v>
      </c>
      <c r="Q530" s="94">
        <v>17137.13</v>
      </c>
      <c r="R530" s="94">
        <v>20383.28</v>
      </c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>
        <v>20383.28</v>
      </c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3"/>
      <c r="BM530" s="93"/>
      <c r="BN530" s="93"/>
      <c r="BO530" s="93"/>
    </row>
    <row r="531" spans="1:69" ht="12.75" x14ac:dyDescent="0.2">
      <c r="A531" s="95"/>
      <c r="B531" s="95"/>
      <c r="C531" s="536"/>
      <c r="D531" s="536"/>
      <c r="E531" s="536"/>
      <c r="F531" s="536"/>
      <c r="G531" s="536"/>
      <c r="H531" s="641"/>
      <c r="I531" s="99" t="s">
        <v>606</v>
      </c>
      <c r="J531" s="98">
        <v>0.97389999999999999</v>
      </c>
      <c r="K531" s="99"/>
      <c r="L531" s="101">
        <v>0</v>
      </c>
      <c r="M531" s="101">
        <v>16586.37</v>
      </c>
      <c r="N531" s="101">
        <v>0</v>
      </c>
      <c r="O531" s="101">
        <v>16586.37</v>
      </c>
      <c r="P531" s="99"/>
      <c r="Q531" s="101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  <c r="AJ531" s="99"/>
      <c r="AK531" s="99"/>
      <c r="AL531" s="99"/>
      <c r="AM531" s="99"/>
      <c r="AN531" s="99"/>
      <c r="AO531" s="99"/>
      <c r="AP531" s="113">
        <v>0.97389999999999999</v>
      </c>
      <c r="AQ531" s="99"/>
      <c r="AR531" s="99"/>
      <c r="AS531" s="99"/>
      <c r="AT531" s="99"/>
      <c r="AU531" s="99"/>
      <c r="AV531" s="99"/>
      <c r="AW531" s="99"/>
      <c r="AX531" s="99"/>
      <c r="AY531" s="99"/>
      <c r="AZ531" s="99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99"/>
      <c r="BN531" s="99"/>
      <c r="BO531" s="99"/>
    </row>
    <row r="532" spans="1:69" ht="12.75" x14ac:dyDescent="0.2">
      <c r="A532" s="103"/>
      <c r="B532" s="103"/>
      <c r="C532" s="103"/>
      <c r="D532" s="560" t="s">
        <v>1093</v>
      </c>
      <c r="E532" s="560"/>
      <c r="F532" s="560"/>
      <c r="G532" s="560"/>
      <c r="H532" s="104"/>
      <c r="I532" s="104"/>
      <c r="J532" s="104"/>
      <c r="K532" s="104">
        <v>107850.84999999999</v>
      </c>
      <c r="L532" s="104">
        <v>107850.84999999999</v>
      </c>
      <c r="M532" s="104">
        <v>111432.1</v>
      </c>
      <c r="N532" s="104"/>
      <c r="O532" s="104">
        <v>111432.1</v>
      </c>
      <c r="P532" s="104">
        <v>111432.1</v>
      </c>
      <c r="Q532" s="104">
        <v>111432.1</v>
      </c>
      <c r="R532" s="104">
        <v>132539.78</v>
      </c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104">
        <v>132539.78</v>
      </c>
      <c r="AQ532" s="104"/>
      <c r="AR532" s="104"/>
      <c r="AS532" s="104"/>
      <c r="AT532" s="104"/>
      <c r="AU532" s="104"/>
      <c r="AV532" s="104"/>
      <c r="AW532" s="104"/>
      <c r="AX532" s="104"/>
      <c r="AY532" s="104"/>
      <c r="AZ532" s="104"/>
      <c r="BA532" s="104"/>
      <c r="BB532" s="104"/>
      <c r="BC532" s="104"/>
      <c r="BD532" s="104"/>
      <c r="BE532" s="104"/>
      <c r="BF532" s="104"/>
      <c r="BG532" s="104"/>
      <c r="BH532" s="104"/>
      <c r="BI532" s="104"/>
      <c r="BJ532" s="104"/>
      <c r="BK532" s="104"/>
      <c r="BL532" s="104"/>
      <c r="BM532" s="104"/>
      <c r="BN532" s="104"/>
      <c r="BO532" s="104"/>
      <c r="BP532" s="78"/>
    </row>
    <row r="533" spans="1:69" ht="12.75" x14ac:dyDescent="0.2">
      <c r="A533" s="103"/>
      <c r="B533" s="103"/>
      <c r="C533" s="103"/>
      <c r="D533" s="560" t="s">
        <v>1094</v>
      </c>
      <c r="E533" s="560"/>
      <c r="F533" s="560"/>
      <c r="G533" s="560"/>
      <c r="H533" s="104"/>
      <c r="I533" s="104"/>
      <c r="J533" s="104"/>
      <c r="K533" s="104">
        <v>11771239.899999997</v>
      </c>
      <c r="L533" s="104">
        <v>11797055.730000002</v>
      </c>
      <c r="M533" s="104">
        <v>12162111.580000004</v>
      </c>
      <c r="N533" s="104"/>
      <c r="O533" s="104">
        <v>12162111.580000004</v>
      </c>
      <c r="P533" s="104">
        <v>12162111.580000004</v>
      </c>
      <c r="Q533" s="104">
        <v>12169088.039999999</v>
      </c>
      <c r="R533" s="104">
        <v>14432046.829999996</v>
      </c>
      <c r="S533" s="104"/>
      <c r="T533" s="104">
        <v>196581.66</v>
      </c>
      <c r="U533" s="104">
        <v>127684.10999999999</v>
      </c>
      <c r="V533" s="104">
        <v>815398.91</v>
      </c>
      <c r="W533" s="104">
        <v>934478.54</v>
      </c>
      <c r="X533" s="104">
        <v>705581.43</v>
      </c>
      <c r="Y533" s="104">
        <v>592276.81000000006</v>
      </c>
      <c r="Z533" s="104">
        <v>676093.43999999994</v>
      </c>
      <c r="AA533" s="104">
        <v>480573.54</v>
      </c>
      <c r="AB533" s="104"/>
      <c r="AC533" s="104"/>
      <c r="AD533" s="104"/>
      <c r="AE533" s="104"/>
      <c r="AF533" s="104"/>
      <c r="AG533" s="104"/>
      <c r="AH533" s="104"/>
      <c r="AI533" s="104"/>
      <c r="AJ533" s="104">
        <v>369326.51</v>
      </c>
      <c r="AK533" s="104">
        <v>215161</v>
      </c>
      <c r="AL533" s="104">
        <v>241765.39</v>
      </c>
      <c r="AM533" s="104"/>
      <c r="AN533" s="104">
        <v>571607.87999999989</v>
      </c>
      <c r="AO533" s="104">
        <v>541554.08000000007</v>
      </c>
      <c r="AP533" s="104">
        <v>699187.10000000009</v>
      </c>
      <c r="AQ533" s="104">
        <v>588280.39</v>
      </c>
      <c r="AR533" s="104">
        <v>616049.35000000009</v>
      </c>
      <c r="AS533" s="104"/>
      <c r="AT533" s="104"/>
      <c r="AU533" s="104"/>
      <c r="AV533" s="104">
        <v>379186.3</v>
      </c>
      <c r="AW533" s="104">
        <v>381651.01999999996</v>
      </c>
      <c r="AX533" s="104">
        <v>384029.97000000003</v>
      </c>
      <c r="AY533" s="104">
        <v>320189.08</v>
      </c>
      <c r="AZ533" s="104">
        <v>142168.95000000001</v>
      </c>
      <c r="BA533" s="104">
        <v>95395.35</v>
      </c>
      <c r="BB533" s="104"/>
      <c r="BC533" s="104">
        <v>151220.44</v>
      </c>
      <c r="BD533" s="104">
        <v>597443.69999999995</v>
      </c>
      <c r="BE533" s="104">
        <v>153192.69</v>
      </c>
      <c r="BF533" s="104">
        <v>465751.73</v>
      </c>
      <c r="BG533" s="104">
        <v>469745.03</v>
      </c>
      <c r="BH533" s="104"/>
      <c r="BI533" s="104">
        <v>180822.33</v>
      </c>
      <c r="BJ533" s="104">
        <v>181881.57</v>
      </c>
      <c r="BK533" s="104">
        <v>341861.51</v>
      </c>
      <c r="BL533" s="104">
        <v>699572.84000000008</v>
      </c>
      <c r="BM533" s="104">
        <v>690236.83</v>
      </c>
      <c r="BN533" s="104">
        <v>200876.29</v>
      </c>
      <c r="BO533" s="104">
        <v>225221.06</v>
      </c>
      <c r="BP533" s="78"/>
    </row>
    <row r="534" spans="1:69" ht="12.75" x14ac:dyDescent="0.2">
      <c r="A534" s="107"/>
      <c r="B534" s="107"/>
      <c r="C534" s="108"/>
      <c r="D534" s="651" t="s">
        <v>1095</v>
      </c>
      <c r="E534" s="651"/>
      <c r="F534" s="651"/>
      <c r="G534" s="651"/>
      <c r="H534" s="109"/>
      <c r="I534" s="109"/>
      <c r="J534" s="109"/>
      <c r="K534" s="109"/>
      <c r="L534" s="109">
        <v>0</v>
      </c>
      <c r="M534" s="109">
        <v>0</v>
      </c>
      <c r="N534" s="109">
        <v>0</v>
      </c>
      <c r="O534" s="109">
        <v>0</v>
      </c>
      <c r="P534" s="109">
        <v>0</v>
      </c>
      <c r="Q534" s="109">
        <v>0</v>
      </c>
      <c r="R534" s="109">
        <v>0</v>
      </c>
      <c r="S534" s="109">
        <v>0</v>
      </c>
      <c r="T534" s="109">
        <v>0</v>
      </c>
      <c r="U534" s="109">
        <v>0</v>
      </c>
      <c r="V534" s="109">
        <v>0</v>
      </c>
      <c r="W534" s="109">
        <v>0</v>
      </c>
      <c r="X534" s="109">
        <v>0</v>
      </c>
      <c r="Y534" s="109">
        <v>0</v>
      </c>
      <c r="Z534" s="109">
        <v>0</v>
      </c>
      <c r="AA534" s="109">
        <v>0</v>
      </c>
      <c r="AB534" s="109">
        <v>0</v>
      </c>
      <c r="AC534" s="109">
        <v>0</v>
      </c>
      <c r="AD534" s="109">
        <v>0</v>
      </c>
      <c r="AE534" s="109">
        <v>0</v>
      </c>
      <c r="AF534" s="109">
        <v>0</v>
      </c>
      <c r="AG534" s="109">
        <v>0</v>
      </c>
      <c r="AH534" s="109">
        <v>0</v>
      </c>
      <c r="AI534" s="109">
        <v>0</v>
      </c>
      <c r="AJ534" s="109">
        <v>0</v>
      </c>
      <c r="AK534" s="109">
        <v>0</v>
      </c>
      <c r="AL534" s="109">
        <v>0</v>
      </c>
      <c r="AM534" s="109">
        <v>0</v>
      </c>
      <c r="AN534" s="109">
        <v>0</v>
      </c>
      <c r="AO534" s="109">
        <v>0</v>
      </c>
      <c r="AP534" s="109">
        <v>0</v>
      </c>
      <c r="AQ534" s="109">
        <v>0</v>
      </c>
      <c r="AR534" s="109">
        <v>0</v>
      </c>
      <c r="AS534" s="109">
        <v>0</v>
      </c>
      <c r="AT534" s="109">
        <v>0</v>
      </c>
      <c r="AU534" s="109">
        <v>0</v>
      </c>
      <c r="AV534" s="109">
        <v>0</v>
      </c>
      <c r="AW534" s="109">
        <v>0</v>
      </c>
      <c r="AX534" s="109">
        <v>0</v>
      </c>
      <c r="AY534" s="109">
        <v>0</v>
      </c>
      <c r="AZ534" s="109">
        <v>0</v>
      </c>
      <c r="BA534" s="109">
        <v>0</v>
      </c>
      <c r="BB534" s="109">
        <v>0</v>
      </c>
      <c r="BC534" s="109">
        <v>0</v>
      </c>
      <c r="BD534" s="109">
        <v>0</v>
      </c>
      <c r="BE534" s="109">
        <v>0</v>
      </c>
      <c r="BF534" s="109">
        <v>0</v>
      </c>
      <c r="BG534" s="109">
        <v>0</v>
      </c>
      <c r="BH534" s="109">
        <v>0</v>
      </c>
      <c r="BI534" s="109">
        <v>0</v>
      </c>
      <c r="BJ534" s="109">
        <v>0</v>
      </c>
      <c r="BK534" s="109">
        <v>0</v>
      </c>
      <c r="BL534" s="109">
        <v>0</v>
      </c>
      <c r="BM534" s="109">
        <v>0</v>
      </c>
      <c r="BN534" s="109">
        <v>0</v>
      </c>
      <c r="BO534" s="109">
        <v>0</v>
      </c>
      <c r="BP534" s="8">
        <v>0</v>
      </c>
      <c r="BQ534" s="8">
        <v>0</v>
      </c>
    </row>
    <row r="535" spans="1:69" ht="12.75" x14ac:dyDescent="0.2">
      <c r="A535" s="110"/>
      <c r="B535" s="110"/>
      <c r="C535" s="110"/>
      <c r="D535" s="652" t="s">
        <v>1096</v>
      </c>
      <c r="E535" s="652"/>
      <c r="F535" s="652"/>
      <c r="G535" s="652"/>
      <c r="H535" s="111"/>
      <c r="I535" s="111"/>
      <c r="J535" s="111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2"/>
    </row>
    <row r="536" spans="1:69" ht="12.75" x14ac:dyDescent="0.2">
      <c r="A536" s="110"/>
      <c r="B536" s="110"/>
      <c r="C536" s="110"/>
      <c r="D536" s="649" t="s">
        <v>1097</v>
      </c>
      <c r="E536" s="649"/>
      <c r="F536" s="649"/>
      <c r="G536" s="649"/>
      <c r="H536" s="111"/>
      <c r="I536" s="111"/>
      <c r="J536" s="111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2"/>
    </row>
    <row r="537" spans="1:69" ht="27.95" customHeight="1" x14ac:dyDescent="0.2">
      <c r="A537" s="110"/>
      <c r="B537" s="110"/>
      <c r="C537" s="110"/>
      <c r="D537" s="649" t="s">
        <v>1098</v>
      </c>
      <c r="E537" s="649"/>
      <c r="F537" s="649"/>
      <c r="G537" s="649"/>
      <c r="H537" s="111"/>
      <c r="I537" s="111"/>
      <c r="J537" s="111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2"/>
    </row>
    <row r="538" spans="1:69" ht="27.95" customHeight="1" x14ac:dyDescent="0.2">
      <c r="A538" s="110"/>
      <c r="B538" s="110"/>
      <c r="C538" s="110"/>
      <c r="D538" s="649" t="s">
        <v>1099</v>
      </c>
      <c r="E538" s="649"/>
      <c r="F538" s="649"/>
      <c r="G538" s="649"/>
      <c r="H538" s="111"/>
      <c r="I538" s="111"/>
      <c r="J538" s="111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2"/>
    </row>
    <row r="539" spans="1:69" ht="12.75" x14ac:dyDescent="0.2">
      <c r="A539" s="103"/>
      <c r="B539" s="103"/>
      <c r="C539" s="103"/>
      <c r="D539" s="560" t="s">
        <v>625</v>
      </c>
      <c r="E539" s="560"/>
      <c r="F539" s="560"/>
      <c r="G539" s="560"/>
      <c r="H539" s="104"/>
      <c r="I539" s="104"/>
      <c r="J539" s="104"/>
      <c r="K539" s="104">
        <v>11771239.899999997</v>
      </c>
      <c r="L539" s="104">
        <v>11797055.730000002</v>
      </c>
      <c r="M539" s="104">
        <v>12162111.580000004</v>
      </c>
      <c r="N539" s="104"/>
      <c r="O539" s="104">
        <v>12162111.580000004</v>
      </c>
      <c r="P539" s="104">
        <v>12162111.580000004</v>
      </c>
      <c r="Q539" s="104">
        <v>12169088.039999999</v>
      </c>
      <c r="R539" s="104">
        <v>14432046.829999996</v>
      </c>
      <c r="S539" s="104"/>
      <c r="T539" s="104">
        <v>196581.66</v>
      </c>
      <c r="U539" s="104">
        <v>127684.10999999999</v>
      </c>
      <c r="V539" s="104">
        <v>815398.91</v>
      </c>
      <c r="W539" s="104">
        <v>934478.54</v>
      </c>
      <c r="X539" s="104">
        <v>705581.43</v>
      </c>
      <c r="Y539" s="104">
        <v>592276.81000000006</v>
      </c>
      <c r="Z539" s="104">
        <v>676093.43999999994</v>
      </c>
      <c r="AA539" s="104">
        <v>480573.54</v>
      </c>
      <c r="AB539" s="104"/>
      <c r="AC539" s="104"/>
      <c r="AD539" s="104"/>
      <c r="AE539" s="104"/>
      <c r="AF539" s="104"/>
      <c r="AG539" s="104"/>
      <c r="AH539" s="104"/>
      <c r="AI539" s="104"/>
      <c r="AJ539" s="104">
        <v>369326.51</v>
      </c>
      <c r="AK539" s="104">
        <v>215161</v>
      </c>
      <c r="AL539" s="104">
        <v>241765.39</v>
      </c>
      <c r="AM539" s="104"/>
      <c r="AN539" s="104">
        <v>571607.87999999989</v>
      </c>
      <c r="AO539" s="104">
        <v>541554.08000000007</v>
      </c>
      <c r="AP539" s="104">
        <v>699187.10000000009</v>
      </c>
      <c r="AQ539" s="104">
        <v>588280.39</v>
      </c>
      <c r="AR539" s="104">
        <v>616049.35000000009</v>
      </c>
      <c r="AS539" s="104"/>
      <c r="AT539" s="104"/>
      <c r="AU539" s="104"/>
      <c r="AV539" s="104">
        <v>379186.3</v>
      </c>
      <c r="AW539" s="104">
        <v>381651.01999999996</v>
      </c>
      <c r="AX539" s="104">
        <v>384029.97000000003</v>
      </c>
      <c r="AY539" s="104">
        <v>320189.08</v>
      </c>
      <c r="AZ539" s="104">
        <v>142168.95000000001</v>
      </c>
      <c r="BA539" s="104">
        <v>95395.35</v>
      </c>
      <c r="BB539" s="104"/>
      <c r="BC539" s="104">
        <v>151220.44</v>
      </c>
      <c r="BD539" s="104">
        <v>597443.69999999995</v>
      </c>
      <c r="BE539" s="104">
        <v>153192.69</v>
      </c>
      <c r="BF539" s="104">
        <v>465751.73</v>
      </c>
      <c r="BG539" s="104">
        <v>469745.03</v>
      </c>
      <c r="BH539" s="104"/>
      <c r="BI539" s="104">
        <v>180822.33</v>
      </c>
      <c r="BJ539" s="104">
        <v>181881.57</v>
      </c>
      <c r="BK539" s="104">
        <v>341861.51</v>
      </c>
      <c r="BL539" s="104">
        <v>699572.84000000008</v>
      </c>
      <c r="BM539" s="104">
        <v>690236.83</v>
      </c>
      <c r="BN539" s="104">
        <v>200876.29</v>
      </c>
      <c r="BO539" s="104">
        <v>225221.06</v>
      </c>
      <c r="BP539" s="78"/>
    </row>
    <row r="542" spans="1:69" x14ac:dyDescent="0.2">
      <c r="C542" s="1" t="s">
        <v>695</v>
      </c>
      <c r="I542" s="1" t="s">
        <v>697</v>
      </c>
    </row>
    <row r="545" spans="2:10" x14ac:dyDescent="0.2">
      <c r="B545" s="42"/>
      <c r="C545" s="42"/>
      <c r="D545" s="42"/>
      <c r="I545" s="42"/>
      <c r="J545" s="42"/>
    </row>
    <row r="546" spans="2:10" x14ac:dyDescent="0.2">
      <c r="C546" s="1" t="s">
        <v>696</v>
      </c>
      <c r="I546" s="1" t="s">
        <v>696</v>
      </c>
    </row>
    <row r="548" spans="2:10" x14ac:dyDescent="0.2">
      <c r="C548" s="8" t="s">
        <v>626</v>
      </c>
      <c r="D548" s="650"/>
      <c r="E548" s="650"/>
    </row>
    <row r="550" spans="2:10" x14ac:dyDescent="0.2">
      <c r="C550" s="8" t="s">
        <v>627</v>
      </c>
      <c r="D550" s="650"/>
      <c r="E550" s="650"/>
    </row>
  </sheetData>
  <mergeCells count="759">
    <mergeCell ref="D538:G538"/>
    <mergeCell ref="D539:G539"/>
    <mergeCell ref="D548:E548"/>
    <mergeCell ref="D550:E550"/>
    <mergeCell ref="D532:G532"/>
    <mergeCell ref="D533:G533"/>
    <mergeCell ref="D534:G534"/>
    <mergeCell ref="D535:G535"/>
    <mergeCell ref="D536:G536"/>
    <mergeCell ref="D537:G537"/>
    <mergeCell ref="D526:G526"/>
    <mergeCell ref="C527:C528"/>
    <mergeCell ref="D527:G528"/>
    <mergeCell ref="H527:H528"/>
    <mergeCell ref="D529:G529"/>
    <mergeCell ref="C530:C531"/>
    <mergeCell ref="D530:G531"/>
    <mergeCell ref="H530:H531"/>
    <mergeCell ref="C521:C522"/>
    <mergeCell ref="D521:G522"/>
    <mergeCell ref="H521:H522"/>
    <mergeCell ref="D523:G523"/>
    <mergeCell ref="C524:C525"/>
    <mergeCell ref="D524:G525"/>
    <mergeCell ref="H524:H525"/>
    <mergeCell ref="H515:H516"/>
    <mergeCell ref="D517:G517"/>
    <mergeCell ref="C518:C519"/>
    <mergeCell ref="D518:G519"/>
    <mergeCell ref="H518:H519"/>
    <mergeCell ref="D520:G520"/>
    <mergeCell ref="D510:G510"/>
    <mergeCell ref="C511:G511"/>
    <mergeCell ref="C512:G512"/>
    <mergeCell ref="D513:G513"/>
    <mergeCell ref="D514:G514"/>
    <mergeCell ref="C515:C516"/>
    <mergeCell ref="D515:G516"/>
    <mergeCell ref="C504:C505"/>
    <mergeCell ref="D504:G505"/>
    <mergeCell ref="H504:H505"/>
    <mergeCell ref="D506:G506"/>
    <mergeCell ref="D507:G507"/>
    <mergeCell ref="C508:C509"/>
    <mergeCell ref="D508:G509"/>
    <mergeCell ref="H508:H509"/>
    <mergeCell ref="C499:C500"/>
    <mergeCell ref="D499:G500"/>
    <mergeCell ref="H499:H500"/>
    <mergeCell ref="D501:G501"/>
    <mergeCell ref="C502:C503"/>
    <mergeCell ref="D502:G503"/>
    <mergeCell ref="H502:H503"/>
    <mergeCell ref="D494:G494"/>
    <mergeCell ref="D495:G495"/>
    <mergeCell ref="C496:C497"/>
    <mergeCell ref="D496:G497"/>
    <mergeCell ref="H496:H497"/>
    <mergeCell ref="D498:G498"/>
    <mergeCell ref="C489:C490"/>
    <mergeCell ref="D489:G490"/>
    <mergeCell ref="H489:H490"/>
    <mergeCell ref="D491:G491"/>
    <mergeCell ref="C492:C493"/>
    <mergeCell ref="D492:G493"/>
    <mergeCell ref="H492:H493"/>
    <mergeCell ref="D484:G484"/>
    <mergeCell ref="D485:G485"/>
    <mergeCell ref="C486:C487"/>
    <mergeCell ref="D486:G487"/>
    <mergeCell ref="H486:H487"/>
    <mergeCell ref="D488:G488"/>
    <mergeCell ref="C479:C480"/>
    <mergeCell ref="D479:G480"/>
    <mergeCell ref="H479:H480"/>
    <mergeCell ref="D481:G481"/>
    <mergeCell ref="C482:C483"/>
    <mergeCell ref="D482:G483"/>
    <mergeCell ref="H482:H483"/>
    <mergeCell ref="C475:C476"/>
    <mergeCell ref="D475:G476"/>
    <mergeCell ref="H475:H476"/>
    <mergeCell ref="C477:C478"/>
    <mergeCell ref="D477:G478"/>
    <mergeCell ref="H477:H478"/>
    <mergeCell ref="C471:C472"/>
    <mergeCell ref="D471:G472"/>
    <mergeCell ref="H471:H472"/>
    <mergeCell ref="C473:C474"/>
    <mergeCell ref="D473:G474"/>
    <mergeCell ref="H473:H474"/>
    <mergeCell ref="C465:C466"/>
    <mergeCell ref="D465:G466"/>
    <mergeCell ref="H465:H466"/>
    <mergeCell ref="D467:G467"/>
    <mergeCell ref="D468:G468"/>
    <mergeCell ref="C469:C470"/>
    <mergeCell ref="D469:G470"/>
    <mergeCell ref="H469:H470"/>
    <mergeCell ref="C460:C461"/>
    <mergeCell ref="D460:G461"/>
    <mergeCell ref="H460:H461"/>
    <mergeCell ref="D462:G462"/>
    <mergeCell ref="C463:C464"/>
    <mergeCell ref="D463:G464"/>
    <mergeCell ref="H463:H464"/>
    <mergeCell ref="C455:C456"/>
    <mergeCell ref="D455:G456"/>
    <mergeCell ref="H455:H456"/>
    <mergeCell ref="D457:G457"/>
    <mergeCell ref="C458:C459"/>
    <mergeCell ref="D458:G459"/>
    <mergeCell ref="H458:H459"/>
    <mergeCell ref="C451:C452"/>
    <mergeCell ref="D451:G452"/>
    <mergeCell ref="H451:H452"/>
    <mergeCell ref="C453:C454"/>
    <mergeCell ref="D453:G454"/>
    <mergeCell ref="H453:H454"/>
    <mergeCell ref="D446:G446"/>
    <mergeCell ref="C447:C448"/>
    <mergeCell ref="D447:G448"/>
    <mergeCell ref="H447:H448"/>
    <mergeCell ref="C449:C450"/>
    <mergeCell ref="D449:G450"/>
    <mergeCell ref="H449:H450"/>
    <mergeCell ref="C442:C443"/>
    <mergeCell ref="D442:G443"/>
    <mergeCell ref="H442:H443"/>
    <mergeCell ref="C444:C445"/>
    <mergeCell ref="D444:G445"/>
    <mergeCell ref="H444:H445"/>
    <mergeCell ref="C438:C439"/>
    <mergeCell ref="D438:G439"/>
    <mergeCell ref="H438:H439"/>
    <mergeCell ref="C440:C441"/>
    <mergeCell ref="D440:G441"/>
    <mergeCell ref="H440:H441"/>
    <mergeCell ref="C434:C435"/>
    <mergeCell ref="D434:G435"/>
    <mergeCell ref="H434:H435"/>
    <mergeCell ref="C436:C437"/>
    <mergeCell ref="D436:G437"/>
    <mergeCell ref="H436:H437"/>
    <mergeCell ref="C430:C431"/>
    <mergeCell ref="D430:G431"/>
    <mergeCell ref="H430:H431"/>
    <mergeCell ref="C432:C433"/>
    <mergeCell ref="D432:G433"/>
    <mergeCell ref="H432:H433"/>
    <mergeCell ref="D425:G425"/>
    <mergeCell ref="C426:C427"/>
    <mergeCell ref="D426:G427"/>
    <mergeCell ref="H426:H427"/>
    <mergeCell ref="C428:C429"/>
    <mergeCell ref="D428:G429"/>
    <mergeCell ref="H428:H429"/>
    <mergeCell ref="C421:C422"/>
    <mergeCell ref="D421:G422"/>
    <mergeCell ref="H421:H422"/>
    <mergeCell ref="C423:C424"/>
    <mergeCell ref="D423:G424"/>
    <mergeCell ref="H423:H424"/>
    <mergeCell ref="C417:C418"/>
    <mergeCell ref="D417:G418"/>
    <mergeCell ref="H417:H418"/>
    <mergeCell ref="C419:C420"/>
    <mergeCell ref="D419:G420"/>
    <mergeCell ref="H419:H420"/>
    <mergeCell ref="D411:G411"/>
    <mergeCell ref="D412:G412"/>
    <mergeCell ref="C413:C414"/>
    <mergeCell ref="D413:G414"/>
    <mergeCell ref="H413:H414"/>
    <mergeCell ref="C415:C416"/>
    <mergeCell ref="D415:G416"/>
    <mergeCell ref="H415:H416"/>
    <mergeCell ref="C406:C407"/>
    <mergeCell ref="D406:G407"/>
    <mergeCell ref="H406:H407"/>
    <mergeCell ref="D408:G408"/>
    <mergeCell ref="C409:C410"/>
    <mergeCell ref="D409:G410"/>
    <mergeCell ref="H409:H410"/>
    <mergeCell ref="D401:G401"/>
    <mergeCell ref="C402:C403"/>
    <mergeCell ref="D402:G403"/>
    <mergeCell ref="H402:H403"/>
    <mergeCell ref="C404:C405"/>
    <mergeCell ref="D404:G405"/>
    <mergeCell ref="H404:H405"/>
    <mergeCell ref="C397:C398"/>
    <mergeCell ref="D397:G398"/>
    <mergeCell ref="H397:H398"/>
    <mergeCell ref="C399:C400"/>
    <mergeCell ref="D399:G400"/>
    <mergeCell ref="H399:H400"/>
    <mergeCell ref="C393:C394"/>
    <mergeCell ref="D393:G394"/>
    <mergeCell ref="H393:H394"/>
    <mergeCell ref="C395:C396"/>
    <mergeCell ref="D395:G396"/>
    <mergeCell ref="H395:H396"/>
    <mergeCell ref="C389:C390"/>
    <mergeCell ref="D389:G390"/>
    <mergeCell ref="H389:H390"/>
    <mergeCell ref="C391:C392"/>
    <mergeCell ref="D391:G392"/>
    <mergeCell ref="H391:H392"/>
    <mergeCell ref="D383:G383"/>
    <mergeCell ref="C384:C385"/>
    <mergeCell ref="D384:G385"/>
    <mergeCell ref="H384:H385"/>
    <mergeCell ref="D386:G386"/>
    <mergeCell ref="C387:C388"/>
    <mergeCell ref="D387:G388"/>
    <mergeCell ref="H387:H388"/>
    <mergeCell ref="C379:C380"/>
    <mergeCell ref="D379:G380"/>
    <mergeCell ref="H379:H380"/>
    <mergeCell ref="C381:C382"/>
    <mergeCell ref="D381:G382"/>
    <mergeCell ref="H381:H382"/>
    <mergeCell ref="C375:C376"/>
    <mergeCell ref="D375:G376"/>
    <mergeCell ref="H375:H376"/>
    <mergeCell ref="C377:C378"/>
    <mergeCell ref="D377:G378"/>
    <mergeCell ref="H377:H378"/>
    <mergeCell ref="C369:C370"/>
    <mergeCell ref="D369:G370"/>
    <mergeCell ref="H369:H370"/>
    <mergeCell ref="D371:G371"/>
    <mergeCell ref="D372:G372"/>
    <mergeCell ref="C373:C374"/>
    <mergeCell ref="D373:G374"/>
    <mergeCell ref="H373:H374"/>
    <mergeCell ref="D364:G364"/>
    <mergeCell ref="C365:C366"/>
    <mergeCell ref="D365:G366"/>
    <mergeCell ref="H365:H366"/>
    <mergeCell ref="C367:C368"/>
    <mergeCell ref="D367:G368"/>
    <mergeCell ref="H367:H368"/>
    <mergeCell ref="C360:C361"/>
    <mergeCell ref="D360:G361"/>
    <mergeCell ref="H360:H361"/>
    <mergeCell ref="C362:C363"/>
    <mergeCell ref="D362:G363"/>
    <mergeCell ref="H362:H363"/>
    <mergeCell ref="C356:C357"/>
    <mergeCell ref="D356:G357"/>
    <mergeCell ref="H356:H357"/>
    <mergeCell ref="C358:C359"/>
    <mergeCell ref="D358:G359"/>
    <mergeCell ref="H358:H359"/>
    <mergeCell ref="D351:G351"/>
    <mergeCell ref="C352:C353"/>
    <mergeCell ref="D352:G353"/>
    <mergeCell ref="H352:H353"/>
    <mergeCell ref="D354:G354"/>
    <mergeCell ref="D355:G355"/>
    <mergeCell ref="D346:G346"/>
    <mergeCell ref="C347:C348"/>
    <mergeCell ref="D347:G348"/>
    <mergeCell ref="H347:H348"/>
    <mergeCell ref="C349:C350"/>
    <mergeCell ref="D349:G350"/>
    <mergeCell ref="H349:H350"/>
    <mergeCell ref="D341:G341"/>
    <mergeCell ref="C342:C343"/>
    <mergeCell ref="D342:G343"/>
    <mergeCell ref="H342:H343"/>
    <mergeCell ref="C344:C345"/>
    <mergeCell ref="D344:G345"/>
    <mergeCell ref="H344:H345"/>
    <mergeCell ref="C337:C338"/>
    <mergeCell ref="D337:G338"/>
    <mergeCell ref="H337:H338"/>
    <mergeCell ref="C339:C340"/>
    <mergeCell ref="D339:G340"/>
    <mergeCell ref="H339:H340"/>
    <mergeCell ref="C333:C334"/>
    <mergeCell ref="D333:G334"/>
    <mergeCell ref="H333:H334"/>
    <mergeCell ref="C335:C336"/>
    <mergeCell ref="D335:G336"/>
    <mergeCell ref="H335:H336"/>
    <mergeCell ref="C328:C329"/>
    <mergeCell ref="D328:G329"/>
    <mergeCell ref="H328:H329"/>
    <mergeCell ref="D330:G330"/>
    <mergeCell ref="C331:C332"/>
    <mergeCell ref="D331:G332"/>
    <mergeCell ref="H331:H332"/>
    <mergeCell ref="C324:C325"/>
    <mergeCell ref="D324:G325"/>
    <mergeCell ref="H324:H325"/>
    <mergeCell ref="C326:C327"/>
    <mergeCell ref="D326:G327"/>
    <mergeCell ref="H326:H327"/>
    <mergeCell ref="C320:C321"/>
    <mergeCell ref="D320:G321"/>
    <mergeCell ref="H320:H321"/>
    <mergeCell ref="C322:C323"/>
    <mergeCell ref="D322:G323"/>
    <mergeCell ref="H322:H323"/>
    <mergeCell ref="D315:G315"/>
    <mergeCell ref="C316:C317"/>
    <mergeCell ref="D316:G317"/>
    <mergeCell ref="H316:H317"/>
    <mergeCell ref="C318:C319"/>
    <mergeCell ref="D318:G319"/>
    <mergeCell ref="H318:H319"/>
    <mergeCell ref="D310:G310"/>
    <mergeCell ref="C311:C312"/>
    <mergeCell ref="D311:G312"/>
    <mergeCell ref="H311:H312"/>
    <mergeCell ref="C313:C314"/>
    <mergeCell ref="D313:G314"/>
    <mergeCell ref="H313:H314"/>
    <mergeCell ref="C305:C306"/>
    <mergeCell ref="D305:G306"/>
    <mergeCell ref="H305:H306"/>
    <mergeCell ref="D307:G307"/>
    <mergeCell ref="C308:C309"/>
    <mergeCell ref="D308:G309"/>
    <mergeCell ref="H308:H309"/>
    <mergeCell ref="C300:C301"/>
    <mergeCell ref="D300:G301"/>
    <mergeCell ref="H300:H301"/>
    <mergeCell ref="D302:G302"/>
    <mergeCell ref="C303:C304"/>
    <mergeCell ref="D303:G304"/>
    <mergeCell ref="H303:H304"/>
    <mergeCell ref="C296:C297"/>
    <mergeCell ref="D296:G297"/>
    <mergeCell ref="H296:H297"/>
    <mergeCell ref="C298:C299"/>
    <mergeCell ref="D298:G299"/>
    <mergeCell ref="H298:H299"/>
    <mergeCell ref="D291:G291"/>
    <mergeCell ref="C292:C293"/>
    <mergeCell ref="D292:G293"/>
    <mergeCell ref="H292:H293"/>
    <mergeCell ref="C294:C295"/>
    <mergeCell ref="D294:G295"/>
    <mergeCell ref="H294:H295"/>
    <mergeCell ref="C287:C288"/>
    <mergeCell ref="D287:G288"/>
    <mergeCell ref="H287:H288"/>
    <mergeCell ref="C289:C290"/>
    <mergeCell ref="D289:G290"/>
    <mergeCell ref="H289:H290"/>
    <mergeCell ref="D282:G282"/>
    <mergeCell ref="C283:C284"/>
    <mergeCell ref="D283:G284"/>
    <mergeCell ref="H283:H284"/>
    <mergeCell ref="C285:C286"/>
    <mergeCell ref="D285:G286"/>
    <mergeCell ref="H285:H286"/>
    <mergeCell ref="D276:G276"/>
    <mergeCell ref="D277:G277"/>
    <mergeCell ref="C278:C279"/>
    <mergeCell ref="D278:G279"/>
    <mergeCell ref="H278:H279"/>
    <mergeCell ref="C280:C281"/>
    <mergeCell ref="D280:G281"/>
    <mergeCell ref="H280:H281"/>
    <mergeCell ref="C271:C272"/>
    <mergeCell ref="D271:G272"/>
    <mergeCell ref="H271:H272"/>
    <mergeCell ref="D273:G273"/>
    <mergeCell ref="C274:C275"/>
    <mergeCell ref="D274:G275"/>
    <mergeCell ref="H274:H275"/>
    <mergeCell ref="C267:C268"/>
    <mergeCell ref="D267:G268"/>
    <mergeCell ref="H267:H268"/>
    <mergeCell ref="C269:C270"/>
    <mergeCell ref="D269:G270"/>
    <mergeCell ref="H269:H270"/>
    <mergeCell ref="C263:C264"/>
    <mergeCell ref="D263:G264"/>
    <mergeCell ref="H263:H264"/>
    <mergeCell ref="C265:C266"/>
    <mergeCell ref="D265:G266"/>
    <mergeCell ref="H265:H266"/>
    <mergeCell ref="C259:C260"/>
    <mergeCell ref="D259:G260"/>
    <mergeCell ref="H259:H260"/>
    <mergeCell ref="C261:C262"/>
    <mergeCell ref="D261:G262"/>
    <mergeCell ref="H261:H262"/>
    <mergeCell ref="D253:G253"/>
    <mergeCell ref="D254:G254"/>
    <mergeCell ref="C255:C256"/>
    <mergeCell ref="D255:G256"/>
    <mergeCell ref="H255:H256"/>
    <mergeCell ref="C257:C258"/>
    <mergeCell ref="D257:G258"/>
    <mergeCell ref="H257:H258"/>
    <mergeCell ref="C249:C250"/>
    <mergeCell ref="D249:G250"/>
    <mergeCell ref="H249:H250"/>
    <mergeCell ref="C251:C252"/>
    <mergeCell ref="D251:G252"/>
    <mergeCell ref="H251:H252"/>
    <mergeCell ref="C245:C246"/>
    <mergeCell ref="D245:G246"/>
    <mergeCell ref="H245:H246"/>
    <mergeCell ref="C247:C248"/>
    <mergeCell ref="D247:G248"/>
    <mergeCell ref="H247:H248"/>
    <mergeCell ref="C241:C242"/>
    <mergeCell ref="D241:G242"/>
    <mergeCell ref="H241:H242"/>
    <mergeCell ref="C243:C244"/>
    <mergeCell ref="D243:G244"/>
    <mergeCell ref="H243:H244"/>
    <mergeCell ref="D236:G236"/>
    <mergeCell ref="C237:C238"/>
    <mergeCell ref="D237:G238"/>
    <mergeCell ref="H237:H238"/>
    <mergeCell ref="D239:G239"/>
    <mergeCell ref="D240:G240"/>
    <mergeCell ref="D230:G230"/>
    <mergeCell ref="C231:C232"/>
    <mergeCell ref="D231:G232"/>
    <mergeCell ref="H231:H232"/>
    <mergeCell ref="D233:G233"/>
    <mergeCell ref="C234:C235"/>
    <mergeCell ref="D234:G235"/>
    <mergeCell ref="H234:H235"/>
    <mergeCell ref="C226:C227"/>
    <mergeCell ref="D226:G227"/>
    <mergeCell ref="H226:H227"/>
    <mergeCell ref="C228:C229"/>
    <mergeCell ref="D228:G229"/>
    <mergeCell ref="H228:H229"/>
    <mergeCell ref="C222:C223"/>
    <mergeCell ref="D222:G223"/>
    <mergeCell ref="H222:H223"/>
    <mergeCell ref="C224:C225"/>
    <mergeCell ref="D224:G225"/>
    <mergeCell ref="H224:H225"/>
    <mergeCell ref="C218:C219"/>
    <mergeCell ref="D218:G219"/>
    <mergeCell ref="H218:H219"/>
    <mergeCell ref="C220:C221"/>
    <mergeCell ref="D220:G221"/>
    <mergeCell ref="H220:H221"/>
    <mergeCell ref="D212:G212"/>
    <mergeCell ref="C213:C214"/>
    <mergeCell ref="D213:G214"/>
    <mergeCell ref="H213:H214"/>
    <mergeCell ref="D215:G215"/>
    <mergeCell ref="C216:C217"/>
    <mergeCell ref="D216:G217"/>
    <mergeCell ref="H216:H217"/>
    <mergeCell ref="C208:C209"/>
    <mergeCell ref="D208:G209"/>
    <mergeCell ref="H208:H209"/>
    <mergeCell ref="C210:C211"/>
    <mergeCell ref="D210:G211"/>
    <mergeCell ref="H210:H211"/>
    <mergeCell ref="D203:G203"/>
    <mergeCell ref="C204:C205"/>
    <mergeCell ref="D204:G205"/>
    <mergeCell ref="H204:H205"/>
    <mergeCell ref="D206:G206"/>
    <mergeCell ref="D207:G207"/>
    <mergeCell ref="D197:G197"/>
    <mergeCell ref="C198:C199"/>
    <mergeCell ref="D198:G199"/>
    <mergeCell ref="H198:H199"/>
    <mergeCell ref="D200:G200"/>
    <mergeCell ref="C201:C202"/>
    <mergeCell ref="D201:G202"/>
    <mergeCell ref="H201:H202"/>
    <mergeCell ref="C193:C194"/>
    <mergeCell ref="D193:G194"/>
    <mergeCell ref="H193:H194"/>
    <mergeCell ref="C195:C196"/>
    <mergeCell ref="D195:G196"/>
    <mergeCell ref="H195:H196"/>
    <mergeCell ref="C189:C190"/>
    <mergeCell ref="D189:G190"/>
    <mergeCell ref="H189:H190"/>
    <mergeCell ref="C191:C192"/>
    <mergeCell ref="D191:G192"/>
    <mergeCell ref="H191:H192"/>
    <mergeCell ref="C185:C186"/>
    <mergeCell ref="D185:G186"/>
    <mergeCell ref="H185:H186"/>
    <mergeCell ref="C187:C188"/>
    <mergeCell ref="D187:G188"/>
    <mergeCell ref="H187:H188"/>
    <mergeCell ref="D179:G179"/>
    <mergeCell ref="C180:C181"/>
    <mergeCell ref="D180:G181"/>
    <mergeCell ref="H180:H181"/>
    <mergeCell ref="D182:G182"/>
    <mergeCell ref="C183:C184"/>
    <mergeCell ref="D183:G184"/>
    <mergeCell ref="H183:H184"/>
    <mergeCell ref="C175:C176"/>
    <mergeCell ref="D175:G176"/>
    <mergeCell ref="H175:H176"/>
    <mergeCell ref="C177:C178"/>
    <mergeCell ref="D177:G178"/>
    <mergeCell ref="H177:H178"/>
    <mergeCell ref="D170:G170"/>
    <mergeCell ref="C171:C172"/>
    <mergeCell ref="D171:G172"/>
    <mergeCell ref="H171:H172"/>
    <mergeCell ref="D173:G173"/>
    <mergeCell ref="D174:G174"/>
    <mergeCell ref="C165:C166"/>
    <mergeCell ref="D165:G166"/>
    <mergeCell ref="H165:H166"/>
    <mergeCell ref="D167:G167"/>
    <mergeCell ref="C168:C169"/>
    <mergeCell ref="D168:G169"/>
    <mergeCell ref="H168:H169"/>
    <mergeCell ref="C161:C162"/>
    <mergeCell ref="D161:G162"/>
    <mergeCell ref="H161:H162"/>
    <mergeCell ref="C163:C164"/>
    <mergeCell ref="D163:G164"/>
    <mergeCell ref="H163:H164"/>
    <mergeCell ref="C157:C158"/>
    <mergeCell ref="D157:G158"/>
    <mergeCell ref="H157:H158"/>
    <mergeCell ref="C159:C160"/>
    <mergeCell ref="D159:G160"/>
    <mergeCell ref="H159:H160"/>
    <mergeCell ref="D152:G152"/>
    <mergeCell ref="C153:C154"/>
    <mergeCell ref="D153:G154"/>
    <mergeCell ref="H153:H154"/>
    <mergeCell ref="C155:C156"/>
    <mergeCell ref="D155:G156"/>
    <mergeCell ref="H155:H156"/>
    <mergeCell ref="C147:C148"/>
    <mergeCell ref="D147:G148"/>
    <mergeCell ref="H147:H148"/>
    <mergeCell ref="D149:G149"/>
    <mergeCell ref="C150:C151"/>
    <mergeCell ref="D150:G151"/>
    <mergeCell ref="H150:H151"/>
    <mergeCell ref="C141:C142"/>
    <mergeCell ref="D141:G142"/>
    <mergeCell ref="H141:H142"/>
    <mergeCell ref="D143:G143"/>
    <mergeCell ref="D144:G144"/>
    <mergeCell ref="C145:C146"/>
    <mergeCell ref="D145:G146"/>
    <mergeCell ref="H145:H146"/>
    <mergeCell ref="C136:C137"/>
    <mergeCell ref="D136:G137"/>
    <mergeCell ref="H136:H137"/>
    <mergeCell ref="D138:G138"/>
    <mergeCell ref="C139:C140"/>
    <mergeCell ref="D139:G140"/>
    <mergeCell ref="H139:H140"/>
    <mergeCell ref="C132:C133"/>
    <mergeCell ref="D132:G133"/>
    <mergeCell ref="H132:H133"/>
    <mergeCell ref="C134:C135"/>
    <mergeCell ref="D134:G135"/>
    <mergeCell ref="H134:H135"/>
    <mergeCell ref="C128:C129"/>
    <mergeCell ref="D128:G129"/>
    <mergeCell ref="H128:H129"/>
    <mergeCell ref="C130:C131"/>
    <mergeCell ref="D130:G131"/>
    <mergeCell ref="H130:H131"/>
    <mergeCell ref="D123:G123"/>
    <mergeCell ref="C124:C125"/>
    <mergeCell ref="D124:G125"/>
    <mergeCell ref="H124:H125"/>
    <mergeCell ref="C126:C127"/>
    <mergeCell ref="D126:G127"/>
    <mergeCell ref="H126:H127"/>
    <mergeCell ref="C119:C120"/>
    <mergeCell ref="D119:G120"/>
    <mergeCell ref="H119:H120"/>
    <mergeCell ref="C121:C122"/>
    <mergeCell ref="D121:G122"/>
    <mergeCell ref="H121:H122"/>
    <mergeCell ref="D114:G114"/>
    <mergeCell ref="C115:C116"/>
    <mergeCell ref="D115:G116"/>
    <mergeCell ref="H115:H116"/>
    <mergeCell ref="C117:C118"/>
    <mergeCell ref="D117:G118"/>
    <mergeCell ref="H117:H118"/>
    <mergeCell ref="C110:C111"/>
    <mergeCell ref="D110:G111"/>
    <mergeCell ref="H110:H111"/>
    <mergeCell ref="C112:C113"/>
    <mergeCell ref="D112:G113"/>
    <mergeCell ref="H112:H113"/>
    <mergeCell ref="C106:C107"/>
    <mergeCell ref="D106:G107"/>
    <mergeCell ref="H106:H107"/>
    <mergeCell ref="C108:C109"/>
    <mergeCell ref="D108:G109"/>
    <mergeCell ref="H108:H109"/>
    <mergeCell ref="D101:G101"/>
    <mergeCell ref="C102:C103"/>
    <mergeCell ref="D102:G103"/>
    <mergeCell ref="H102:H103"/>
    <mergeCell ref="C104:C105"/>
    <mergeCell ref="D104:G105"/>
    <mergeCell ref="H104:H105"/>
    <mergeCell ref="C97:C98"/>
    <mergeCell ref="D97:G98"/>
    <mergeCell ref="H97:H98"/>
    <mergeCell ref="C99:C100"/>
    <mergeCell ref="D99:G100"/>
    <mergeCell ref="H99:H100"/>
    <mergeCell ref="C93:C94"/>
    <mergeCell ref="D93:G94"/>
    <mergeCell ref="H93:H94"/>
    <mergeCell ref="C95:C96"/>
    <mergeCell ref="D95:G96"/>
    <mergeCell ref="H95:H96"/>
    <mergeCell ref="C89:C90"/>
    <mergeCell ref="D89:G90"/>
    <mergeCell ref="H89:H90"/>
    <mergeCell ref="C91:C92"/>
    <mergeCell ref="D91:G92"/>
    <mergeCell ref="H91:H92"/>
    <mergeCell ref="C84:C85"/>
    <mergeCell ref="D84:G85"/>
    <mergeCell ref="H84:H85"/>
    <mergeCell ref="D86:G86"/>
    <mergeCell ref="C87:C88"/>
    <mergeCell ref="D87:G88"/>
    <mergeCell ref="H87:H88"/>
    <mergeCell ref="D79:G79"/>
    <mergeCell ref="C80:C81"/>
    <mergeCell ref="D80:G81"/>
    <mergeCell ref="H80:H81"/>
    <mergeCell ref="C82:C83"/>
    <mergeCell ref="D82:G83"/>
    <mergeCell ref="H82:H83"/>
    <mergeCell ref="C75:C76"/>
    <mergeCell ref="D75:G76"/>
    <mergeCell ref="H75:H76"/>
    <mergeCell ref="C77:C78"/>
    <mergeCell ref="D77:G78"/>
    <mergeCell ref="H77:H78"/>
    <mergeCell ref="C71:C72"/>
    <mergeCell ref="D71:G72"/>
    <mergeCell ref="H71:H72"/>
    <mergeCell ref="C73:C74"/>
    <mergeCell ref="D73:G74"/>
    <mergeCell ref="H73:H74"/>
    <mergeCell ref="C67:C68"/>
    <mergeCell ref="D67:G68"/>
    <mergeCell ref="H67:H68"/>
    <mergeCell ref="C69:C70"/>
    <mergeCell ref="D69:G70"/>
    <mergeCell ref="H69:H70"/>
    <mergeCell ref="C63:C64"/>
    <mergeCell ref="D63:G64"/>
    <mergeCell ref="H63:H64"/>
    <mergeCell ref="C65:C66"/>
    <mergeCell ref="D65:G66"/>
    <mergeCell ref="H65:H66"/>
    <mergeCell ref="C59:C60"/>
    <mergeCell ref="D59:G60"/>
    <mergeCell ref="H59:H60"/>
    <mergeCell ref="C61:C62"/>
    <mergeCell ref="D61:G62"/>
    <mergeCell ref="H61:H62"/>
    <mergeCell ref="D54:G54"/>
    <mergeCell ref="C55:C56"/>
    <mergeCell ref="D55:G56"/>
    <mergeCell ref="H55:H56"/>
    <mergeCell ref="C57:C58"/>
    <mergeCell ref="D57:G58"/>
    <mergeCell ref="H57:H58"/>
    <mergeCell ref="C50:C51"/>
    <mergeCell ref="D50:G51"/>
    <mergeCell ref="H50:H51"/>
    <mergeCell ref="C52:C53"/>
    <mergeCell ref="D52:G53"/>
    <mergeCell ref="H52:H53"/>
    <mergeCell ref="C46:C47"/>
    <mergeCell ref="D46:G47"/>
    <mergeCell ref="H46:H47"/>
    <mergeCell ref="C48:C49"/>
    <mergeCell ref="D48:G49"/>
    <mergeCell ref="H48:H49"/>
    <mergeCell ref="C42:C43"/>
    <mergeCell ref="D42:G43"/>
    <mergeCell ref="H42:H43"/>
    <mergeCell ref="C44:C45"/>
    <mergeCell ref="D44:G45"/>
    <mergeCell ref="H44:H45"/>
    <mergeCell ref="D37:G37"/>
    <mergeCell ref="C38:C39"/>
    <mergeCell ref="D38:G39"/>
    <mergeCell ref="H38:H39"/>
    <mergeCell ref="C40:C41"/>
    <mergeCell ref="D40:G41"/>
    <mergeCell ref="H40:H41"/>
    <mergeCell ref="C33:C34"/>
    <mergeCell ref="D33:G34"/>
    <mergeCell ref="H33:H34"/>
    <mergeCell ref="C35:C36"/>
    <mergeCell ref="D35:G36"/>
    <mergeCell ref="H35:H36"/>
    <mergeCell ref="C29:C30"/>
    <mergeCell ref="D29:G30"/>
    <mergeCell ref="H29:H30"/>
    <mergeCell ref="C31:C32"/>
    <mergeCell ref="D31:G32"/>
    <mergeCell ref="H31:H32"/>
    <mergeCell ref="C25:C26"/>
    <mergeCell ref="D25:G26"/>
    <mergeCell ref="H25:H26"/>
    <mergeCell ref="C27:C28"/>
    <mergeCell ref="D27:G28"/>
    <mergeCell ref="H27:H28"/>
    <mergeCell ref="C21:C22"/>
    <mergeCell ref="D21:G22"/>
    <mergeCell ref="H21:H22"/>
    <mergeCell ref="C23:C24"/>
    <mergeCell ref="D23:G24"/>
    <mergeCell ref="H23:H24"/>
    <mergeCell ref="D15:G15"/>
    <mergeCell ref="D16:G16"/>
    <mergeCell ref="C17:C18"/>
    <mergeCell ref="D17:G18"/>
    <mergeCell ref="H17:H18"/>
    <mergeCell ref="C19:C20"/>
    <mergeCell ref="D19:G20"/>
    <mergeCell ref="H19:H20"/>
    <mergeCell ref="P9:Q10"/>
    <mergeCell ref="M9:O10"/>
    <mergeCell ref="R10:R11"/>
    <mergeCell ref="R9:BO9"/>
    <mergeCell ref="S10:BO10"/>
    <mergeCell ref="C14:G14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</mergeCells>
  <pageMargins left="0.19700000000000001" right="0.19700000000000001" top="0.59" bottom="0.39400000000000002" header="0" footer="0"/>
  <pageSetup paperSize="9" fitToHeight="0" orientation="landscape" r:id="rId1"/>
  <headerFooter>
    <oddFooter>&amp;CСтр. &amp;P из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O1047"/>
  <sheetViews>
    <sheetView topLeftCell="AC735" zoomScale="120" zoomScaleNormal="120" workbookViewId="0">
      <selection activeCell="C755" sqref="C755"/>
    </sheetView>
  </sheetViews>
  <sheetFormatPr defaultColWidth="10.83203125" defaultRowHeight="11.25" x14ac:dyDescent="0.2"/>
  <cols>
    <col min="1" max="2" width="10.83203125" style="1" customWidth="1"/>
    <col min="3" max="3" width="12.83203125" style="1" customWidth="1"/>
    <col min="4" max="9" width="10.83203125" style="1"/>
    <col min="10" max="10" width="12.83203125" style="1" customWidth="1"/>
    <col min="11" max="12" width="10.83203125" style="1" customWidth="1"/>
    <col min="13" max="14" width="12.83203125" style="1" customWidth="1"/>
    <col min="15" max="15" width="11" style="1" bestFit="1" customWidth="1"/>
    <col min="16" max="16" width="10.83203125" style="1"/>
    <col min="17" max="17" width="11" style="1" bestFit="1" customWidth="1"/>
    <col min="18" max="18" width="13.33203125" style="1" bestFit="1" customWidth="1"/>
    <col min="19" max="67" width="12.83203125" style="1" customWidth="1"/>
    <col min="68" max="16384" width="10.83203125" style="1"/>
  </cols>
  <sheetData>
    <row r="1" spans="1:67" x14ac:dyDescent="0.2">
      <c r="N1" s="1" t="s">
        <v>0</v>
      </c>
    </row>
    <row r="2" spans="1:67" x14ac:dyDescent="0.2">
      <c r="N2" s="1" t="s">
        <v>1</v>
      </c>
    </row>
    <row r="3" spans="1:67" ht="14.25" x14ac:dyDescent="0.2">
      <c r="F3" s="7" t="s">
        <v>826</v>
      </c>
      <c r="N3" s="1" t="s">
        <v>2</v>
      </c>
    </row>
    <row r="4" spans="1:67" ht="5.0999999999999996" customHeight="1" x14ac:dyDescent="0.2"/>
    <row r="5" spans="1:67" s="7" customFormat="1" ht="14.25" x14ac:dyDescent="0.2">
      <c r="F5" s="7" t="s">
        <v>765</v>
      </c>
    </row>
    <row r="6" spans="1:67" x14ac:dyDescent="0.2">
      <c r="C6" s="8" t="s">
        <v>4</v>
      </c>
      <c r="D6" s="549" t="s">
        <v>5</v>
      </c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  <c r="AK6" s="549"/>
      <c r="AL6" s="549"/>
      <c r="AM6" s="549"/>
      <c r="AN6" s="549"/>
      <c r="AO6" s="549"/>
      <c r="AP6" s="549"/>
      <c r="AQ6" s="549"/>
      <c r="AR6" s="549"/>
      <c r="AS6" s="549"/>
      <c r="AT6" s="549"/>
      <c r="AU6" s="549"/>
      <c r="AV6" s="549"/>
      <c r="AW6" s="549"/>
      <c r="AX6" s="549"/>
      <c r="AY6" s="549"/>
      <c r="AZ6" s="549"/>
      <c r="BA6" s="549"/>
      <c r="BB6" s="549"/>
      <c r="BC6" s="549"/>
      <c r="BD6" s="549"/>
      <c r="BE6" s="549"/>
      <c r="BF6" s="549"/>
      <c r="BG6" s="549"/>
      <c r="BH6" s="549"/>
      <c r="BI6" s="549"/>
      <c r="BJ6" s="549"/>
      <c r="BK6" s="549"/>
      <c r="BL6" s="549"/>
      <c r="BM6" s="549"/>
      <c r="BN6" s="549"/>
      <c r="BO6" s="549"/>
    </row>
    <row r="7" spans="1:67" ht="8.1" customHeight="1" x14ac:dyDescent="0.2">
      <c r="E7" s="465" t="s">
        <v>6</v>
      </c>
      <c r="F7" s="465"/>
      <c r="G7" s="465"/>
      <c r="H7" s="465"/>
      <c r="I7" s="465"/>
      <c r="J7" s="465"/>
      <c r="K7" s="465"/>
      <c r="L7" s="465"/>
      <c r="M7" s="465"/>
      <c r="N7" s="465"/>
    </row>
    <row r="8" spans="1:67" ht="5.0999999999999996" customHeight="1" x14ac:dyDescent="0.2"/>
    <row r="9" spans="1:67" x14ac:dyDescent="0.2">
      <c r="A9" s="534" t="s">
        <v>59</v>
      </c>
      <c r="B9" s="534" t="s">
        <v>12</v>
      </c>
      <c r="C9" s="534" t="s">
        <v>13</v>
      </c>
      <c r="D9" s="534" t="s">
        <v>14</v>
      </c>
      <c r="E9" s="534"/>
      <c r="F9" s="534"/>
      <c r="G9" s="534"/>
      <c r="H9" s="534" t="s">
        <v>766</v>
      </c>
      <c r="I9" s="534" t="s">
        <v>15</v>
      </c>
      <c r="J9" s="534" t="s">
        <v>16</v>
      </c>
      <c r="K9" s="534" t="s">
        <v>767</v>
      </c>
      <c r="L9" s="534"/>
      <c r="M9" s="534" t="s">
        <v>770</v>
      </c>
      <c r="N9" s="534"/>
      <c r="O9" s="534"/>
      <c r="P9" s="645" t="s">
        <v>772</v>
      </c>
      <c r="Q9" s="534"/>
      <c r="R9" s="534" t="s">
        <v>773</v>
      </c>
      <c r="S9" s="534"/>
      <c r="T9" s="53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</row>
    <row r="10" spans="1:67" x14ac:dyDescent="0.2">
      <c r="A10" s="534"/>
      <c r="B10" s="534"/>
      <c r="C10" s="534"/>
      <c r="D10" s="534"/>
      <c r="E10" s="534"/>
      <c r="F10" s="534"/>
      <c r="G10" s="534"/>
      <c r="H10" s="534"/>
      <c r="I10" s="534"/>
      <c r="J10" s="534"/>
      <c r="K10" s="534"/>
      <c r="L10" s="534"/>
      <c r="M10" s="534"/>
      <c r="N10" s="534"/>
      <c r="O10" s="534"/>
      <c r="P10" s="534"/>
      <c r="Q10" s="534"/>
      <c r="R10" s="534" t="s">
        <v>774</v>
      </c>
      <c r="S10" s="534" t="s">
        <v>775</v>
      </c>
      <c r="T10" s="534"/>
      <c r="U10" s="534"/>
      <c r="V10" s="534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534"/>
      <c r="AQ10" s="534"/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</row>
    <row r="11" spans="1:67" ht="19.5" x14ac:dyDescent="0.2">
      <c r="A11" s="534"/>
      <c r="B11" s="534"/>
      <c r="C11" s="534"/>
      <c r="D11" s="534"/>
      <c r="E11" s="534"/>
      <c r="F11" s="534"/>
      <c r="G11" s="534"/>
      <c r="H11" s="534"/>
      <c r="I11" s="534"/>
      <c r="J11" s="534"/>
      <c r="K11" s="51" t="s">
        <v>768</v>
      </c>
      <c r="L11" s="51" t="s">
        <v>769</v>
      </c>
      <c r="M11" s="51" t="s">
        <v>45</v>
      </c>
      <c r="N11" s="51" t="s">
        <v>46</v>
      </c>
      <c r="O11" s="52" t="s">
        <v>771</v>
      </c>
      <c r="P11" s="52" t="s">
        <v>768</v>
      </c>
      <c r="Q11" s="51" t="s">
        <v>769</v>
      </c>
      <c r="R11" s="534"/>
      <c r="S11" s="51" t="s">
        <v>10</v>
      </c>
      <c r="T11" s="51" t="s">
        <v>776</v>
      </c>
      <c r="U11" s="51" t="s">
        <v>777</v>
      </c>
      <c r="V11" s="51" t="s">
        <v>778</v>
      </c>
      <c r="W11" s="51" t="s">
        <v>779</v>
      </c>
      <c r="X11" s="51" t="s">
        <v>780</v>
      </c>
      <c r="Y11" s="51" t="s">
        <v>781</v>
      </c>
      <c r="Z11" s="51" t="s">
        <v>782</v>
      </c>
      <c r="AA11" s="51" t="s">
        <v>783</v>
      </c>
      <c r="AB11" s="51" t="s">
        <v>784</v>
      </c>
      <c r="AC11" s="51" t="s">
        <v>785</v>
      </c>
      <c r="AD11" s="51" t="s">
        <v>786</v>
      </c>
      <c r="AE11" s="51" t="s">
        <v>787</v>
      </c>
      <c r="AF11" s="51" t="s">
        <v>788</v>
      </c>
      <c r="AG11" s="51" t="s">
        <v>789</v>
      </c>
      <c r="AH11" s="51" t="s">
        <v>790</v>
      </c>
      <c r="AI11" s="51" t="s">
        <v>791</v>
      </c>
      <c r="AJ11" s="51" t="s">
        <v>792</v>
      </c>
      <c r="AK11" s="51" t="s">
        <v>793</v>
      </c>
      <c r="AL11" s="51" t="s">
        <v>794</v>
      </c>
      <c r="AM11" s="51" t="s">
        <v>795</v>
      </c>
      <c r="AN11" s="51" t="s">
        <v>796</v>
      </c>
      <c r="AO11" s="51" t="s">
        <v>797</v>
      </c>
      <c r="AP11" s="51" t="s">
        <v>798</v>
      </c>
      <c r="AQ11" s="51" t="s">
        <v>799</v>
      </c>
      <c r="AR11" s="51" t="s">
        <v>800</v>
      </c>
      <c r="AS11" s="51" t="s">
        <v>801</v>
      </c>
      <c r="AT11" s="51" t="s">
        <v>802</v>
      </c>
      <c r="AU11" s="51" t="s">
        <v>803</v>
      </c>
      <c r="AV11" s="51" t="s">
        <v>804</v>
      </c>
      <c r="AW11" s="51" t="s">
        <v>805</v>
      </c>
      <c r="AX11" s="51" t="s">
        <v>806</v>
      </c>
      <c r="AY11" s="51" t="s">
        <v>807</v>
      </c>
      <c r="AZ11" s="51" t="s">
        <v>808</v>
      </c>
      <c r="BA11" s="51" t="s">
        <v>809</v>
      </c>
      <c r="BB11" s="51" t="s">
        <v>810</v>
      </c>
      <c r="BC11" s="51" t="s">
        <v>811</v>
      </c>
      <c r="BD11" s="51" t="s">
        <v>812</v>
      </c>
      <c r="BE11" s="51" t="s">
        <v>813</v>
      </c>
      <c r="BF11" s="51" t="s">
        <v>814</v>
      </c>
      <c r="BG11" s="51" t="s">
        <v>815</v>
      </c>
      <c r="BH11" s="51" t="s">
        <v>816</v>
      </c>
      <c r="BI11" s="51" t="s">
        <v>817</v>
      </c>
      <c r="BJ11" s="51" t="s">
        <v>818</v>
      </c>
      <c r="BK11" s="51" t="s">
        <v>819</v>
      </c>
      <c r="BL11" s="51" t="s">
        <v>820</v>
      </c>
      <c r="BM11" s="51" t="s">
        <v>821</v>
      </c>
      <c r="BN11" s="51" t="s">
        <v>822</v>
      </c>
      <c r="BO11" s="51" t="s">
        <v>823</v>
      </c>
    </row>
    <row r="12" spans="1:67" x14ac:dyDescent="0.2">
      <c r="G12" s="1" t="s">
        <v>824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>
        <v>0.5</v>
      </c>
      <c r="W12" s="9">
        <v>1</v>
      </c>
      <c r="X12" s="9">
        <v>1</v>
      </c>
      <c r="Y12" s="9">
        <v>1</v>
      </c>
      <c r="Z12" s="9">
        <v>0.8</v>
      </c>
      <c r="AA12" s="9"/>
      <c r="AB12" s="9"/>
      <c r="AC12" s="9"/>
      <c r="AD12" s="9"/>
      <c r="AE12" s="9"/>
      <c r="AF12" s="9"/>
      <c r="AG12" s="9"/>
      <c r="AH12" s="9">
        <v>0.5</v>
      </c>
      <c r="AI12" s="9">
        <v>1</v>
      </c>
      <c r="AJ12" s="9">
        <v>1</v>
      </c>
      <c r="AK12" s="9">
        <v>1</v>
      </c>
      <c r="AL12" s="9">
        <v>0.8</v>
      </c>
      <c r="AM12" s="9"/>
      <c r="AN12" s="9"/>
      <c r="AO12" s="9"/>
      <c r="AP12" s="9"/>
      <c r="AQ12" s="9"/>
      <c r="AR12" s="9"/>
      <c r="AS12" s="9"/>
      <c r="AT12" s="9">
        <v>0.5</v>
      </c>
      <c r="AU12" s="9">
        <v>1</v>
      </c>
      <c r="AV12" s="9">
        <v>1</v>
      </c>
      <c r="AW12" s="9">
        <v>1</v>
      </c>
      <c r="AX12" s="9">
        <v>0.8</v>
      </c>
      <c r="AY12" s="9"/>
      <c r="AZ12" s="9"/>
      <c r="BA12" s="9"/>
      <c r="BB12" s="9"/>
      <c r="BC12" s="9"/>
      <c r="BD12" s="9"/>
      <c r="BE12" s="9"/>
      <c r="BF12" s="9">
        <v>0.5</v>
      </c>
      <c r="BG12" s="9">
        <v>1</v>
      </c>
      <c r="BH12" s="9">
        <v>1</v>
      </c>
      <c r="BI12" s="9">
        <v>1</v>
      </c>
      <c r="BJ12" s="9">
        <v>0.8</v>
      </c>
      <c r="BK12" s="9"/>
      <c r="BL12" s="9"/>
      <c r="BM12" s="9"/>
      <c r="BN12" s="9"/>
      <c r="BO12" s="9"/>
    </row>
    <row r="13" spans="1:67" x14ac:dyDescent="0.2">
      <c r="A13" s="42"/>
      <c r="B13" s="42"/>
      <c r="C13" s="42"/>
      <c r="D13" s="42"/>
      <c r="E13" s="42"/>
      <c r="F13" s="42"/>
      <c r="G13" s="42" t="s">
        <v>825</v>
      </c>
      <c r="H13" s="42"/>
      <c r="I13" s="42"/>
      <c r="J13" s="42"/>
      <c r="K13" s="53"/>
      <c r="L13" s="53"/>
      <c r="M13" s="53">
        <v>1.03320565</v>
      </c>
      <c r="N13" s="53">
        <v>1.0332056499932174</v>
      </c>
      <c r="O13" s="53"/>
      <c r="P13" s="53"/>
      <c r="Q13" s="53"/>
      <c r="R13" s="53"/>
      <c r="S13" s="53">
        <v>1.0082</v>
      </c>
      <c r="T13" s="53">
        <v>1.0164672400000001</v>
      </c>
      <c r="U13" s="53">
        <v>1.0248022699999999</v>
      </c>
      <c r="V13" s="53">
        <v>1.03320565</v>
      </c>
      <c r="W13" s="53">
        <v>1.04167794</v>
      </c>
      <c r="X13" s="53">
        <v>1.04928219</v>
      </c>
      <c r="Y13" s="53">
        <v>1.0569419499999999</v>
      </c>
      <c r="Z13" s="53">
        <v>1.06465762</v>
      </c>
      <c r="AA13" s="53">
        <v>1.0724296200000001</v>
      </c>
      <c r="AB13" s="53">
        <v>1.08025836</v>
      </c>
      <c r="AC13" s="53">
        <v>1.0881442400000001</v>
      </c>
      <c r="AD13" s="53">
        <v>1.0960877</v>
      </c>
      <c r="AE13" s="53">
        <v>1.1040891399999999</v>
      </c>
      <c r="AF13" s="53">
        <v>1.1121489899999999</v>
      </c>
      <c r="AG13" s="53">
        <v>1.12026768</v>
      </c>
      <c r="AH13" s="53">
        <v>1.1284456300000001</v>
      </c>
      <c r="AI13" s="53">
        <v>1.13668328</v>
      </c>
      <c r="AJ13" s="53">
        <v>1.1440717199999999</v>
      </c>
      <c r="AK13" s="53">
        <v>1.1515081899999999</v>
      </c>
      <c r="AL13" s="53">
        <v>1.15899299</v>
      </c>
      <c r="AM13" s="53">
        <v>1.1665264500000001</v>
      </c>
      <c r="AN13" s="53">
        <v>1.17410887</v>
      </c>
      <c r="AO13" s="53">
        <v>1.18174058</v>
      </c>
      <c r="AP13" s="53">
        <v>1.18942189</v>
      </c>
      <c r="AQ13" s="53">
        <v>1.19715313</v>
      </c>
      <c r="AR13" s="53">
        <v>1.2049346299999999</v>
      </c>
      <c r="AS13" s="53">
        <v>1.2127667</v>
      </c>
      <c r="AT13" s="53">
        <v>1.2206496899999999</v>
      </c>
      <c r="AU13" s="53">
        <v>1.22858391</v>
      </c>
      <c r="AV13" s="53">
        <v>1.2365697099999999</v>
      </c>
      <c r="AW13" s="53">
        <v>1.24460741</v>
      </c>
      <c r="AX13" s="53">
        <v>1.25269736</v>
      </c>
      <c r="AY13" s="53">
        <v>1.26083989</v>
      </c>
      <c r="AZ13" s="53">
        <v>1.26903535</v>
      </c>
      <c r="BA13" s="53">
        <v>1.27728408</v>
      </c>
      <c r="BB13" s="53">
        <v>1.2855864299999999</v>
      </c>
      <c r="BC13" s="53">
        <v>1.2939427400000001</v>
      </c>
      <c r="BD13" s="53">
        <v>1.3023533700000001</v>
      </c>
      <c r="BE13" s="53">
        <v>1.31081866</v>
      </c>
      <c r="BF13" s="53">
        <v>1.3193389799999999</v>
      </c>
      <c r="BG13" s="53">
        <v>1.3279146900000001</v>
      </c>
      <c r="BH13" s="53">
        <v>1.3365461300000001</v>
      </c>
      <c r="BI13" s="53">
        <v>1.34523368</v>
      </c>
      <c r="BJ13" s="53">
        <v>1.3539777</v>
      </c>
      <c r="BK13" s="53">
        <v>1.36277856</v>
      </c>
      <c r="BL13" s="53">
        <v>1.3716366200000001</v>
      </c>
      <c r="BM13" s="53">
        <v>1.38055225</v>
      </c>
      <c r="BN13" s="53">
        <v>1.3895258399999999</v>
      </c>
      <c r="BO13" s="53">
        <v>1.3985577600000001</v>
      </c>
    </row>
    <row r="14" spans="1:67" x14ac:dyDescent="0.2">
      <c r="A14" s="54"/>
      <c r="B14" s="54"/>
      <c r="C14" s="55" t="s">
        <v>827</v>
      </c>
      <c r="D14" s="54" t="s">
        <v>61</v>
      </c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</row>
    <row r="15" spans="1:67" x14ac:dyDescent="0.2">
      <c r="A15" s="56"/>
      <c r="B15" s="56"/>
      <c r="C15" s="57" t="s">
        <v>62</v>
      </c>
      <c r="D15" s="56" t="s">
        <v>63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</row>
    <row r="16" spans="1:67" ht="14.1" customHeight="1" x14ac:dyDescent="0.2">
      <c r="A16" s="11"/>
      <c r="B16" s="58">
        <v>1</v>
      </c>
      <c r="C16" s="656" t="s">
        <v>64</v>
      </c>
      <c r="D16" s="657" t="s">
        <v>65</v>
      </c>
      <c r="E16" s="657"/>
      <c r="F16" s="657"/>
      <c r="G16" s="657"/>
      <c r="H16" s="658" t="s">
        <v>828</v>
      </c>
      <c r="I16" s="659" t="s">
        <v>66</v>
      </c>
      <c r="J16" s="59">
        <v>46.6</v>
      </c>
      <c r="K16" s="60"/>
      <c r="L16" s="60"/>
      <c r="M16" s="60"/>
      <c r="N16" s="58"/>
      <c r="O16" s="58"/>
      <c r="P16" s="58"/>
      <c r="Q16" s="58"/>
      <c r="R16" s="58">
        <f t="shared" ref="R16:R55" si="0">SUM(S16:BO16)</f>
        <v>46.6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46.6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</row>
    <row r="17" spans="1:67" x14ac:dyDescent="0.2">
      <c r="A17" s="11"/>
      <c r="B17" s="11"/>
      <c r="C17" s="656"/>
      <c r="D17" s="657"/>
      <c r="E17" s="657"/>
      <c r="F17" s="657"/>
      <c r="G17" s="657"/>
      <c r="H17" s="658"/>
      <c r="I17" s="659"/>
      <c r="J17" s="11"/>
      <c r="K17" s="60">
        <v>15783.59</v>
      </c>
      <c r="L17" s="60">
        <v>15852.85</v>
      </c>
      <c r="M17" s="60">
        <v>16307.69</v>
      </c>
      <c r="N17" s="60">
        <v>16379.25</v>
      </c>
      <c r="O17" s="60">
        <v>16307.6943652835</v>
      </c>
      <c r="P17" s="60"/>
      <c r="Q17" s="58">
        <v>16307.69</v>
      </c>
      <c r="R17" s="60">
        <f t="shared" si="0"/>
        <v>18657.166947526799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61">
        <f>$M17*AJ16/$J16*AJ$13</f>
        <v>18657.166947526799</v>
      </c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</row>
    <row r="18" spans="1:67" x14ac:dyDescent="0.2">
      <c r="A18" s="11"/>
      <c r="B18" s="11"/>
      <c r="C18" s="656"/>
      <c r="D18" s="657"/>
      <c r="E18" s="657"/>
      <c r="F18" s="657"/>
      <c r="G18" s="657"/>
      <c r="H18" s="658"/>
      <c r="I18" s="659"/>
      <c r="J18" s="11"/>
      <c r="K18" s="58"/>
      <c r="L18" s="60"/>
      <c r="M18" s="60"/>
      <c r="N18" s="60">
        <f>N17-M17</f>
        <v>71.559999999999491</v>
      </c>
      <c r="O18" s="60"/>
      <c r="P18" s="60"/>
      <c r="Q18" s="58">
        <v>71.56</v>
      </c>
      <c r="R18" s="60">
        <f t="shared" si="0"/>
        <v>81.86977228319941</v>
      </c>
      <c r="S18" s="61">
        <f t="shared" ref="S18:AX18" si="1">$N$18/$J$16*S16*S12*S13</f>
        <v>0</v>
      </c>
      <c r="T18" s="61">
        <f t="shared" si="1"/>
        <v>0</v>
      </c>
      <c r="U18" s="61">
        <f t="shared" si="1"/>
        <v>0</v>
      </c>
      <c r="V18" s="61">
        <f t="shared" si="1"/>
        <v>0</v>
      </c>
      <c r="W18" s="61">
        <f t="shared" si="1"/>
        <v>0</v>
      </c>
      <c r="X18" s="61">
        <f t="shared" si="1"/>
        <v>0</v>
      </c>
      <c r="Y18" s="61">
        <f t="shared" si="1"/>
        <v>0</v>
      </c>
      <c r="Z18" s="61">
        <f t="shared" si="1"/>
        <v>0</v>
      </c>
      <c r="AA18" s="61">
        <f t="shared" si="1"/>
        <v>0</v>
      </c>
      <c r="AB18" s="61">
        <f t="shared" si="1"/>
        <v>0</v>
      </c>
      <c r="AC18" s="61">
        <f t="shared" si="1"/>
        <v>0</v>
      </c>
      <c r="AD18" s="61">
        <f t="shared" si="1"/>
        <v>0</v>
      </c>
      <c r="AE18" s="61">
        <f t="shared" si="1"/>
        <v>0</v>
      </c>
      <c r="AF18" s="61">
        <f t="shared" si="1"/>
        <v>0</v>
      </c>
      <c r="AG18" s="61">
        <f t="shared" si="1"/>
        <v>0</v>
      </c>
      <c r="AH18" s="61">
        <f t="shared" si="1"/>
        <v>0</v>
      </c>
      <c r="AI18" s="61">
        <f t="shared" si="1"/>
        <v>0</v>
      </c>
      <c r="AJ18" s="61">
        <f t="shared" si="1"/>
        <v>81.86977228319941</v>
      </c>
      <c r="AK18" s="61">
        <f t="shared" si="1"/>
        <v>0</v>
      </c>
      <c r="AL18" s="61">
        <f t="shared" si="1"/>
        <v>0</v>
      </c>
      <c r="AM18" s="61">
        <f t="shared" si="1"/>
        <v>0</v>
      </c>
      <c r="AN18" s="61">
        <f t="shared" si="1"/>
        <v>0</v>
      </c>
      <c r="AO18" s="61">
        <f t="shared" si="1"/>
        <v>0</v>
      </c>
      <c r="AP18" s="61">
        <f t="shared" si="1"/>
        <v>0</v>
      </c>
      <c r="AQ18" s="61">
        <f t="shared" si="1"/>
        <v>0</v>
      </c>
      <c r="AR18" s="61">
        <f t="shared" si="1"/>
        <v>0</v>
      </c>
      <c r="AS18" s="61">
        <f t="shared" si="1"/>
        <v>0</v>
      </c>
      <c r="AT18" s="61">
        <f t="shared" si="1"/>
        <v>0</v>
      </c>
      <c r="AU18" s="61">
        <f t="shared" si="1"/>
        <v>0</v>
      </c>
      <c r="AV18" s="61">
        <f t="shared" si="1"/>
        <v>0</v>
      </c>
      <c r="AW18" s="61">
        <f t="shared" si="1"/>
        <v>0</v>
      </c>
      <c r="AX18" s="61">
        <f t="shared" si="1"/>
        <v>0</v>
      </c>
      <c r="AY18" s="61">
        <f t="shared" ref="AY18:BO18" si="2">$N$18/$J$16*AY16*AY12*AY13</f>
        <v>0</v>
      </c>
      <c r="AZ18" s="61">
        <f t="shared" si="2"/>
        <v>0</v>
      </c>
      <c r="BA18" s="61">
        <f t="shared" si="2"/>
        <v>0</v>
      </c>
      <c r="BB18" s="61">
        <f t="shared" si="2"/>
        <v>0</v>
      </c>
      <c r="BC18" s="61">
        <f t="shared" si="2"/>
        <v>0</v>
      </c>
      <c r="BD18" s="61">
        <f t="shared" si="2"/>
        <v>0</v>
      </c>
      <c r="BE18" s="61">
        <f t="shared" si="2"/>
        <v>0</v>
      </c>
      <c r="BF18" s="61">
        <f t="shared" si="2"/>
        <v>0</v>
      </c>
      <c r="BG18" s="61">
        <f t="shared" si="2"/>
        <v>0</v>
      </c>
      <c r="BH18" s="61">
        <f t="shared" si="2"/>
        <v>0</v>
      </c>
      <c r="BI18" s="61">
        <f t="shared" si="2"/>
        <v>0</v>
      </c>
      <c r="BJ18" s="61">
        <f t="shared" si="2"/>
        <v>0</v>
      </c>
      <c r="BK18" s="61">
        <f t="shared" si="2"/>
        <v>0</v>
      </c>
      <c r="BL18" s="61">
        <f t="shared" si="2"/>
        <v>0</v>
      </c>
      <c r="BM18" s="61">
        <f t="shared" si="2"/>
        <v>0</v>
      </c>
      <c r="BN18" s="61">
        <f t="shared" si="2"/>
        <v>0</v>
      </c>
      <c r="BO18" s="61">
        <f t="shared" si="2"/>
        <v>0</v>
      </c>
    </row>
    <row r="19" spans="1:67" x14ac:dyDescent="0.2">
      <c r="A19" s="11"/>
      <c r="B19" s="11"/>
      <c r="C19" s="656"/>
      <c r="D19" s="657"/>
      <c r="E19" s="657"/>
      <c r="F19" s="657"/>
      <c r="G19" s="657"/>
      <c r="H19" s="658"/>
      <c r="I19" s="659"/>
      <c r="J19" s="11"/>
      <c r="K19" s="58"/>
      <c r="L19" s="58"/>
      <c r="M19" s="60"/>
      <c r="N19" s="60"/>
      <c r="O19" s="60"/>
      <c r="P19" s="60"/>
      <c r="Q19" s="62">
        <v>16379.25</v>
      </c>
      <c r="R19" s="63">
        <f t="shared" si="0"/>
        <v>18739.036719809999</v>
      </c>
      <c r="S19" s="64">
        <f t="shared" ref="S19:AX19" si="3">S17+S18</f>
        <v>0</v>
      </c>
      <c r="T19" s="64">
        <f t="shared" si="3"/>
        <v>0</v>
      </c>
      <c r="U19" s="64">
        <f t="shared" si="3"/>
        <v>0</v>
      </c>
      <c r="V19" s="64">
        <f t="shared" si="3"/>
        <v>0</v>
      </c>
      <c r="W19" s="64">
        <f t="shared" si="3"/>
        <v>0</v>
      </c>
      <c r="X19" s="64">
        <f t="shared" si="3"/>
        <v>0</v>
      </c>
      <c r="Y19" s="64">
        <f t="shared" si="3"/>
        <v>0</v>
      </c>
      <c r="Z19" s="64">
        <f t="shared" si="3"/>
        <v>0</v>
      </c>
      <c r="AA19" s="64">
        <f t="shared" si="3"/>
        <v>0</v>
      </c>
      <c r="AB19" s="64">
        <f t="shared" si="3"/>
        <v>0</v>
      </c>
      <c r="AC19" s="64">
        <f t="shared" si="3"/>
        <v>0</v>
      </c>
      <c r="AD19" s="64">
        <f t="shared" si="3"/>
        <v>0</v>
      </c>
      <c r="AE19" s="64">
        <f t="shared" si="3"/>
        <v>0</v>
      </c>
      <c r="AF19" s="64">
        <f t="shared" si="3"/>
        <v>0</v>
      </c>
      <c r="AG19" s="64">
        <f t="shared" si="3"/>
        <v>0</v>
      </c>
      <c r="AH19" s="64">
        <f t="shared" si="3"/>
        <v>0</v>
      </c>
      <c r="AI19" s="64">
        <f t="shared" si="3"/>
        <v>0</v>
      </c>
      <c r="AJ19" s="64">
        <f t="shared" si="3"/>
        <v>18739.036719809999</v>
      </c>
      <c r="AK19" s="64">
        <f t="shared" si="3"/>
        <v>0</v>
      </c>
      <c r="AL19" s="64">
        <f t="shared" si="3"/>
        <v>0</v>
      </c>
      <c r="AM19" s="64">
        <f t="shared" si="3"/>
        <v>0</v>
      </c>
      <c r="AN19" s="64">
        <f t="shared" si="3"/>
        <v>0</v>
      </c>
      <c r="AO19" s="64">
        <f t="shared" si="3"/>
        <v>0</v>
      </c>
      <c r="AP19" s="64">
        <f t="shared" si="3"/>
        <v>0</v>
      </c>
      <c r="AQ19" s="64">
        <f t="shared" si="3"/>
        <v>0</v>
      </c>
      <c r="AR19" s="64">
        <f t="shared" si="3"/>
        <v>0</v>
      </c>
      <c r="AS19" s="64">
        <f t="shared" si="3"/>
        <v>0</v>
      </c>
      <c r="AT19" s="64">
        <f t="shared" si="3"/>
        <v>0</v>
      </c>
      <c r="AU19" s="64">
        <f t="shared" si="3"/>
        <v>0</v>
      </c>
      <c r="AV19" s="64">
        <f t="shared" si="3"/>
        <v>0</v>
      </c>
      <c r="AW19" s="64">
        <f t="shared" si="3"/>
        <v>0</v>
      </c>
      <c r="AX19" s="64">
        <f t="shared" si="3"/>
        <v>0</v>
      </c>
      <c r="AY19" s="64">
        <f t="shared" ref="AY19:BO19" si="4">AY17+AY18</f>
        <v>0</v>
      </c>
      <c r="AZ19" s="64">
        <f t="shared" si="4"/>
        <v>0</v>
      </c>
      <c r="BA19" s="64">
        <f t="shared" si="4"/>
        <v>0</v>
      </c>
      <c r="BB19" s="64">
        <f t="shared" si="4"/>
        <v>0</v>
      </c>
      <c r="BC19" s="64">
        <f t="shared" si="4"/>
        <v>0</v>
      </c>
      <c r="BD19" s="64">
        <f t="shared" si="4"/>
        <v>0</v>
      </c>
      <c r="BE19" s="64">
        <f t="shared" si="4"/>
        <v>0</v>
      </c>
      <c r="BF19" s="64">
        <f t="shared" si="4"/>
        <v>0</v>
      </c>
      <c r="BG19" s="64">
        <f t="shared" si="4"/>
        <v>0</v>
      </c>
      <c r="BH19" s="64">
        <f t="shared" si="4"/>
        <v>0</v>
      </c>
      <c r="BI19" s="64">
        <f t="shared" si="4"/>
        <v>0</v>
      </c>
      <c r="BJ19" s="64">
        <f t="shared" si="4"/>
        <v>0</v>
      </c>
      <c r="BK19" s="64">
        <f t="shared" si="4"/>
        <v>0</v>
      </c>
      <c r="BL19" s="64">
        <f t="shared" si="4"/>
        <v>0</v>
      </c>
      <c r="BM19" s="64">
        <f t="shared" si="4"/>
        <v>0</v>
      </c>
      <c r="BN19" s="64">
        <f t="shared" si="4"/>
        <v>0</v>
      </c>
      <c r="BO19" s="64">
        <f t="shared" si="4"/>
        <v>0</v>
      </c>
    </row>
    <row r="20" spans="1:67" ht="14.1" customHeight="1" x14ac:dyDescent="0.2">
      <c r="A20" s="11"/>
      <c r="B20" s="58">
        <v>2</v>
      </c>
      <c r="C20" s="656" t="s">
        <v>68</v>
      </c>
      <c r="D20" s="657" t="s">
        <v>69</v>
      </c>
      <c r="E20" s="657"/>
      <c r="F20" s="657"/>
      <c r="G20" s="657"/>
      <c r="H20" s="660" t="s">
        <v>829</v>
      </c>
      <c r="I20" s="659" t="s">
        <v>70</v>
      </c>
      <c r="J20" s="59">
        <v>25.582999999999998</v>
      </c>
      <c r="K20" s="60"/>
      <c r="L20" s="60"/>
      <c r="M20" s="60"/>
      <c r="N20" s="58"/>
      <c r="O20" s="58"/>
      <c r="P20" s="58"/>
      <c r="Q20" s="58"/>
      <c r="R20" s="58">
        <f t="shared" si="0"/>
        <v>25.582999999999998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25.582999999999998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</row>
    <row r="21" spans="1:67" x14ac:dyDescent="0.2">
      <c r="A21" s="11"/>
      <c r="B21" s="11"/>
      <c r="C21" s="656"/>
      <c r="D21" s="657"/>
      <c r="E21" s="657"/>
      <c r="F21" s="657"/>
      <c r="G21" s="657"/>
      <c r="H21" s="660"/>
      <c r="I21" s="659"/>
      <c r="J21" s="11"/>
      <c r="K21" s="60">
        <v>2104.65</v>
      </c>
      <c r="L21" s="60">
        <v>2119.63</v>
      </c>
      <c r="M21" s="60">
        <v>2174.54</v>
      </c>
      <c r="N21" s="60">
        <v>2190.02</v>
      </c>
      <c r="O21" s="60">
        <v>2174.5362712725</v>
      </c>
      <c r="P21" s="60"/>
      <c r="Q21" s="58">
        <v>2174.54</v>
      </c>
      <c r="R21" s="60">
        <f t="shared" si="0"/>
        <v>2487.8297180087998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61">
        <f>$M21*AJ20/$J20*AJ$13</f>
        <v>2487.8297180087998</v>
      </c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</row>
    <row r="22" spans="1:67" x14ac:dyDescent="0.2">
      <c r="A22" s="11"/>
      <c r="B22" s="11"/>
      <c r="C22" s="656"/>
      <c r="D22" s="657"/>
      <c r="E22" s="657"/>
      <c r="F22" s="657"/>
      <c r="G22" s="657"/>
      <c r="H22" s="660"/>
      <c r="I22" s="659"/>
      <c r="J22" s="11"/>
      <c r="K22" s="58"/>
      <c r="L22" s="60"/>
      <c r="M22" s="60"/>
      <c r="N22" s="60">
        <f>N21-M21</f>
        <v>15.480000000000018</v>
      </c>
      <c r="O22" s="60"/>
      <c r="P22" s="60"/>
      <c r="Q22" s="58">
        <v>15.48</v>
      </c>
      <c r="R22" s="60">
        <f t="shared" si="0"/>
        <v>17.710230225600018</v>
      </c>
      <c r="S22" s="61">
        <f t="shared" ref="S22:AX22" si="5">$N$22/$J$20*S20*S12*S13</f>
        <v>0</v>
      </c>
      <c r="T22" s="61">
        <f t="shared" si="5"/>
        <v>0</v>
      </c>
      <c r="U22" s="61">
        <f t="shared" si="5"/>
        <v>0</v>
      </c>
      <c r="V22" s="61">
        <f t="shared" si="5"/>
        <v>0</v>
      </c>
      <c r="W22" s="61">
        <f t="shared" si="5"/>
        <v>0</v>
      </c>
      <c r="X22" s="61">
        <f t="shared" si="5"/>
        <v>0</v>
      </c>
      <c r="Y22" s="61">
        <f t="shared" si="5"/>
        <v>0</v>
      </c>
      <c r="Z22" s="61">
        <f t="shared" si="5"/>
        <v>0</v>
      </c>
      <c r="AA22" s="61">
        <f t="shared" si="5"/>
        <v>0</v>
      </c>
      <c r="AB22" s="61">
        <f t="shared" si="5"/>
        <v>0</v>
      </c>
      <c r="AC22" s="61">
        <f t="shared" si="5"/>
        <v>0</v>
      </c>
      <c r="AD22" s="61">
        <f t="shared" si="5"/>
        <v>0</v>
      </c>
      <c r="AE22" s="61">
        <f t="shared" si="5"/>
        <v>0</v>
      </c>
      <c r="AF22" s="61">
        <f t="shared" si="5"/>
        <v>0</v>
      </c>
      <c r="AG22" s="61">
        <f t="shared" si="5"/>
        <v>0</v>
      </c>
      <c r="AH22" s="61">
        <f t="shared" si="5"/>
        <v>0</v>
      </c>
      <c r="AI22" s="61">
        <f t="shared" si="5"/>
        <v>0</v>
      </c>
      <c r="AJ22" s="61">
        <f t="shared" si="5"/>
        <v>17.710230225600018</v>
      </c>
      <c r="AK22" s="61">
        <f t="shared" si="5"/>
        <v>0</v>
      </c>
      <c r="AL22" s="61">
        <f t="shared" si="5"/>
        <v>0</v>
      </c>
      <c r="AM22" s="61">
        <f t="shared" si="5"/>
        <v>0</v>
      </c>
      <c r="AN22" s="61">
        <f t="shared" si="5"/>
        <v>0</v>
      </c>
      <c r="AO22" s="61">
        <f t="shared" si="5"/>
        <v>0</v>
      </c>
      <c r="AP22" s="61">
        <f t="shared" si="5"/>
        <v>0</v>
      </c>
      <c r="AQ22" s="61">
        <f t="shared" si="5"/>
        <v>0</v>
      </c>
      <c r="AR22" s="61">
        <f t="shared" si="5"/>
        <v>0</v>
      </c>
      <c r="AS22" s="61">
        <f t="shared" si="5"/>
        <v>0</v>
      </c>
      <c r="AT22" s="61">
        <f t="shared" si="5"/>
        <v>0</v>
      </c>
      <c r="AU22" s="61">
        <f t="shared" si="5"/>
        <v>0</v>
      </c>
      <c r="AV22" s="61">
        <f t="shared" si="5"/>
        <v>0</v>
      </c>
      <c r="AW22" s="61">
        <f t="shared" si="5"/>
        <v>0</v>
      </c>
      <c r="AX22" s="61">
        <f t="shared" si="5"/>
        <v>0</v>
      </c>
      <c r="AY22" s="61">
        <f t="shared" ref="AY22:BO22" si="6">$N$22/$J$20*AY20*AY12*AY13</f>
        <v>0</v>
      </c>
      <c r="AZ22" s="61">
        <f t="shared" si="6"/>
        <v>0</v>
      </c>
      <c r="BA22" s="61">
        <f t="shared" si="6"/>
        <v>0</v>
      </c>
      <c r="BB22" s="61">
        <f t="shared" si="6"/>
        <v>0</v>
      </c>
      <c r="BC22" s="61">
        <f t="shared" si="6"/>
        <v>0</v>
      </c>
      <c r="BD22" s="61">
        <f t="shared" si="6"/>
        <v>0</v>
      </c>
      <c r="BE22" s="61">
        <f t="shared" si="6"/>
        <v>0</v>
      </c>
      <c r="BF22" s="61">
        <f t="shared" si="6"/>
        <v>0</v>
      </c>
      <c r="BG22" s="61">
        <f t="shared" si="6"/>
        <v>0</v>
      </c>
      <c r="BH22" s="61">
        <f t="shared" si="6"/>
        <v>0</v>
      </c>
      <c r="BI22" s="61">
        <f t="shared" si="6"/>
        <v>0</v>
      </c>
      <c r="BJ22" s="61">
        <f t="shared" si="6"/>
        <v>0</v>
      </c>
      <c r="BK22" s="61">
        <f t="shared" si="6"/>
        <v>0</v>
      </c>
      <c r="BL22" s="61">
        <f t="shared" si="6"/>
        <v>0</v>
      </c>
      <c r="BM22" s="61">
        <f t="shared" si="6"/>
        <v>0</v>
      </c>
      <c r="BN22" s="61">
        <f t="shared" si="6"/>
        <v>0</v>
      </c>
      <c r="BO22" s="61">
        <f t="shared" si="6"/>
        <v>0</v>
      </c>
    </row>
    <row r="23" spans="1:67" x14ac:dyDescent="0.2">
      <c r="A23" s="11"/>
      <c r="B23" s="11"/>
      <c r="C23" s="656"/>
      <c r="D23" s="657"/>
      <c r="E23" s="657"/>
      <c r="F23" s="657"/>
      <c r="G23" s="657"/>
      <c r="H23" s="660"/>
      <c r="I23" s="659"/>
      <c r="J23" s="11"/>
      <c r="K23" s="58"/>
      <c r="L23" s="58"/>
      <c r="M23" s="60"/>
      <c r="N23" s="60"/>
      <c r="O23" s="60"/>
      <c r="P23" s="60"/>
      <c r="Q23" s="62">
        <v>2190.02</v>
      </c>
      <c r="R23" s="63">
        <f t="shared" si="0"/>
        <v>2505.5399482343996</v>
      </c>
      <c r="S23" s="64">
        <f t="shared" ref="S23:AX23" si="7">S21+S22</f>
        <v>0</v>
      </c>
      <c r="T23" s="64">
        <f t="shared" si="7"/>
        <v>0</v>
      </c>
      <c r="U23" s="64">
        <f t="shared" si="7"/>
        <v>0</v>
      </c>
      <c r="V23" s="64">
        <f t="shared" si="7"/>
        <v>0</v>
      </c>
      <c r="W23" s="64">
        <f t="shared" si="7"/>
        <v>0</v>
      </c>
      <c r="X23" s="64">
        <f t="shared" si="7"/>
        <v>0</v>
      </c>
      <c r="Y23" s="64">
        <f t="shared" si="7"/>
        <v>0</v>
      </c>
      <c r="Z23" s="64">
        <f t="shared" si="7"/>
        <v>0</v>
      </c>
      <c r="AA23" s="64">
        <f t="shared" si="7"/>
        <v>0</v>
      </c>
      <c r="AB23" s="64">
        <f t="shared" si="7"/>
        <v>0</v>
      </c>
      <c r="AC23" s="64">
        <f t="shared" si="7"/>
        <v>0</v>
      </c>
      <c r="AD23" s="64">
        <f t="shared" si="7"/>
        <v>0</v>
      </c>
      <c r="AE23" s="64">
        <f t="shared" si="7"/>
        <v>0</v>
      </c>
      <c r="AF23" s="64">
        <f t="shared" si="7"/>
        <v>0</v>
      </c>
      <c r="AG23" s="64">
        <f t="shared" si="7"/>
        <v>0</v>
      </c>
      <c r="AH23" s="64">
        <f t="shared" si="7"/>
        <v>0</v>
      </c>
      <c r="AI23" s="64">
        <f t="shared" si="7"/>
        <v>0</v>
      </c>
      <c r="AJ23" s="64">
        <f t="shared" si="7"/>
        <v>2505.5399482343996</v>
      </c>
      <c r="AK23" s="64">
        <f t="shared" si="7"/>
        <v>0</v>
      </c>
      <c r="AL23" s="64">
        <f t="shared" si="7"/>
        <v>0</v>
      </c>
      <c r="AM23" s="64">
        <f t="shared" si="7"/>
        <v>0</v>
      </c>
      <c r="AN23" s="64">
        <f t="shared" si="7"/>
        <v>0</v>
      </c>
      <c r="AO23" s="64">
        <f t="shared" si="7"/>
        <v>0</v>
      </c>
      <c r="AP23" s="64">
        <f t="shared" si="7"/>
        <v>0</v>
      </c>
      <c r="AQ23" s="64">
        <f t="shared" si="7"/>
        <v>0</v>
      </c>
      <c r="AR23" s="64">
        <f t="shared" si="7"/>
        <v>0</v>
      </c>
      <c r="AS23" s="64">
        <f t="shared" si="7"/>
        <v>0</v>
      </c>
      <c r="AT23" s="64">
        <f t="shared" si="7"/>
        <v>0</v>
      </c>
      <c r="AU23" s="64">
        <f t="shared" si="7"/>
        <v>0</v>
      </c>
      <c r="AV23" s="64">
        <f t="shared" si="7"/>
        <v>0</v>
      </c>
      <c r="AW23" s="64">
        <f t="shared" si="7"/>
        <v>0</v>
      </c>
      <c r="AX23" s="64">
        <f t="shared" si="7"/>
        <v>0</v>
      </c>
      <c r="AY23" s="64">
        <f t="shared" ref="AY23:BO23" si="8">AY21+AY22</f>
        <v>0</v>
      </c>
      <c r="AZ23" s="64">
        <f t="shared" si="8"/>
        <v>0</v>
      </c>
      <c r="BA23" s="64">
        <f t="shared" si="8"/>
        <v>0</v>
      </c>
      <c r="BB23" s="64">
        <f t="shared" si="8"/>
        <v>0</v>
      </c>
      <c r="BC23" s="64">
        <f t="shared" si="8"/>
        <v>0</v>
      </c>
      <c r="BD23" s="64">
        <f t="shared" si="8"/>
        <v>0</v>
      </c>
      <c r="BE23" s="64">
        <f t="shared" si="8"/>
        <v>0</v>
      </c>
      <c r="BF23" s="64">
        <f t="shared" si="8"/>
        <v>0</v>
      </c>
      <c r="BG23" s="64">
        <f t="shared" si="8"/>
        <v>0</v>
      </c>
      <c r="BH23" s="64">
        <f t="shared" si="8"/>
        <v>0</v>
      </c>
      <c r="BI23" s="64">
        <f t="shared" si="8"/>
        <v>0</v>
      </c>
      <c r="BJ23" s="64">
        <f t="shared" si="8"/>
        <v>0</v>
      </c>
      <c r="BK23" s="64">
        <f t="shared" si="8"/>
        <v>0</v>
      </c>
      <c r="BL23" s="64">
        <f t="shared" si="8"/>
        <v>0</v>
      </c>
      <c r="BM23" s="64">
        <f t="shared" si="8"/>
        <v>0</v>
      </c>
      <c r="BN23" s="64">
        <f t="shared" si="8"/>
        <v>0</v>
      </c>
      <c r="BO23" s="64">
        <f t="shared" si="8"/>
        <v>0</v>
      </c>
    </row>
    <row r="24" spans="1:67" ht="14.1" customHeight="1" x14ac:dyDescent="0.2">
      <c r="A24" s="11"/>
      <c r="B24" s="58">
        <v>3</v>
      </c>
      <c r="C24" s="656" t="s">
        <v>72</v>
      </c>
      <c r="D24" s="656" t="s">
        <v>73</v>
      </c>
      <c r="E24" s="656"/>
      <c r="F24" s="656"/>
      <c r="G24" s="656"/>
      <c r="H24" s="660" t="s">
        <v>830</v>
      </c>
      <c r="I24" s="659" t="s">
        <v>74</v>
      </c>
      <c r="J24" s="59">
        <v>95.4</v>
      </c>
      <c r="K24" s="60"/>
      <c r="L24" s="60"/>
      <c r="M24" s="60"/>
      <c r="N24" s="58"/>
      <c r="O24" s="58"/>
      <c r="P24" s="58"/>
      <c r="Q24" s="58"/>
      <c r="R24" s="58">
        <f t="shared" si="0"/>
        <v>95.4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95.4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</row>
    <row r="25" spans="1:67" x14ac:dyDescent="0.2">
      <c r="A25" s="11"/>
      <c r="B25" s="11"/>
      <c r="C25" s="656"/>
      <c r="D25" s="656"/>
      <c r="E25" s="656"/>
      <c r="F25" s="656"/>
      <c r="G25" s="656"/>
      <c r="H25" s="660"/>
      <c r="I25" s="659"/>
      <c r="J25" s="11"/>
      <c r="K25" s="60">
        <v>23244.1</v>
      </c>
      <c r="L25" s="60">
        <v>23288.6</v>
      </c>
      <c r="M25" s="60">
        <v>24015.94</v>
      </c>
      <c r="N25" s="60">
        <v>24061.919999999998</v>
      </c>
      <c r="O25" s="60">
        <v>24015.935449164997</v>
      </c>
      <c r="P25" s="60"/>
      <c r="Q25" s="58">
        <v>24015.94</v>
      </c>
      <c r="R25" s="60">
        <f t="shared" si="0"/>
        <v>27475.957783216796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61">
        <f>$M25*AJ24/$J24*AJ$13</f>
        <v>27475.957783216796</v>
      </c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</row>
    <row r="26" spans="1:67" x14ac:dyDescent="0.2">
      <c r="A26" s="11"/>
      <c r="B26" s="11"/>
      <c r="C26" s="656"/>
      <c r="D26" s="656"/>
      <c r="E26" s="656"/>
      <c r="F26" s="656"/>
      <c r="G26" s="656"/>
      <c r="H26" s="660"/>
      <c r="I26" s="659"/>
      <c r="J26" s="11"/>
      <c r="K26" s="58"/>
      <c r="L26" s="60"/>
      <c r="M26" s="60"/>
      <c r="N26" s="60">
        <f>N25-M25</f>
        <v>45.979999999999563</v>
      </c>
      <c r="O26" s="60"/>
      <c r="P26" s="60"/>
      <c r="Q26" s="58">
        <v>45.98</v>
      </c>
      <c r="R26" s="60">
        <f t="shared" si="0"/>
        <v>52.604417685599493</v>
      </c>
      <c r="S26" s="61">
        <f t="shared" ref="S26:AX26" si="9">$N$26/$J$24*S24*S12*S13</f>
        <v>0</v>
      </c>
      <c r="T26" s="61">
        <f t="shared" si="9"/>
        <v>0</v>
      </c>
      <c r="U26" s="61">
        <f t="shared" si="9"/>
        <v>0</v>
      </c>
      <c r="V26" s="61">
        <f t="shared" si="9"/>
        <v>0</v>
      </c>
      <c r="W26" s="61">
        <f t="shared" si="9"/>
        <v>0</v>
      </c>
      <c r="X26" s="61">
        <f t="shared" si="9"/>
        <v>0</v>
      </c>
      <c r="Y26" s="61">
        <f t="shared" si="9"/>
        <v>0</v>
      </c>
      <c r="Z26" s="61">
        <f t="shared" si="9"/>
        <v>0</v>
      </c>
      <c r="AA26" s="61">
        <f t="shared" si="9"/>
        <v>0</v>
      </c>
      <c r="AB26" s="61">
        <f t="shared" si="9"/>
        <v>0</v>
      </c>
      <c r="AC26" s="61">
        <f t="shared" si="9"/>
        <v>0</v>
      </c>
      <c r="AD26" s="61">
        <f t="shared" si="9"/>
        <v>0</v>
      </c>
      <c r="AE26" s="61">
        <f t="shared" si="9"/>
        <v>0</v>
      </c>
      <c r="AF26" s="61">
        <f t="shared" si="9"/>
        <v>0</v>
      </c>
      <c r="AG26" s="61">
        <f t="shared" si="9"/>
        <v>0</v>
      </c>
      <c r="AH26" s="61">
        <f t="shared" si="9"/>
        <v>0</v>
      </c>
      <c r="AI26" s="61">
        <f t="shared" si="9"/>
        <v>0</v>
      </c>
      <c r="AJ26" s="61">
        <f t="shared" si="9"/>
        <v>52.604417685599493</v>
      </c>
      <c r="AK26" s="61">
        <f t="shared" si="9"/>
        <v>0</v>
      </c>
      <c r="AL26" s="61">
        <f t="shared" si="9"/>
        <v>0</v>
      </c>
      <c r="AM26" s="61">
        <f t="shared" si="9"/>
        <v>0</v>
      </c>
      <c r="AN26" s="61">
        <f t="shared" si="9"/>
        <v>0</v>
      </c>
      <c r="AO26" s="61">
        <f t="shared" si="9"/>
        <v>0</v>
      </c>
      <c r="AP26" s="61">
        <f t="shared" si="9"/>
        <v>0</v>
      </c>
      <c r="AQ26" s="61">
        <f t="shared" si="9"/>
        <v>0</v>
      </c>
      <c r="AR26" s="61">
        <f t="shared" si="9"/>
        <v>0</v>
      </c>
      <c r="AS26" s="61">
        <f t="shared" si="9"/>
        <v>0</v>
      </c>
      <c r="AT26" s="61">
        <f t="shared" si="9"/>
        <v>0</v>
      </c>
      <c r="AU26" s="61">
        <f t="shared" si="9"/>
        <v>0</v>
      </c>
      <c r="AV26" s="61">
        <f t="shared" si="9"/>
        <v>0</v>
      </c>
      <c r="AW26" s="61">
        <f t="shared" si="9"/>
        <v>0</v>
      </c>
      <c r="AX26" s="61">
        <f t="shared" si="9"/>
        <v>0</v>
      </c>
      <c r="AY26" s="61">
        <f t="shared" ref="AY26:BO26" si="10">$N$26/$J$24*AY24*AY12*AY13</f>
        <v>0</v>
      </c>
      <c r="AZ26" s="61">
        <f t="shared" si="10"/>
        <v>0</v>
      </c>
      <c r="BA26" s="61">
        <f t="shared" si="10"/>
        <v>0</v>
      </c>
      <c r="BB26" s="61">
        <f t="shared" si="10"/>
        <v>0</v>
      </c>
      <c r="BC26" s="61">
        <f t="shared" si="10"/>
        <v>0</v>
      </c>
      <c r="BD26" s="61">
        <f t="shared" si="10"/>
        <v>0</v>
      </c>
      <c r="BE26" s="61">
        <f t="shared" si="10"/>
        <v>0</v>
      </c>
      <c r="BF26" s="61">
        <f t="shared" si="10"/>
        <v>0</v>
      </c>
      <c r="BG26" s="61">
        <f t="shared" si="10"/>
        <v>0</v>
      </c>
      <c r="BH26" s="61">
        <f t="shared" si="10"/>
        <v>0</v>
      </c>
      <c r="BI26" s="61">
        <f t="shared" si="10"/>
        <v>0</v>
      </c>
      <c r="BJ26" s="61">
        <f t="shared" si="10"/>
        <v>0</v>
      </c>
      <c r="BK26" s="61">
        <f t="shared" si="10"/>
        <v>0</v>
      </c>
      <c r="BL26" s="61">
        <f t="shared" si="10"/>
        <v>0</v>
      </c>
      <c r="BM26" s="61">
        <f t="shared" si="10"/>
        <v>0</v>
      </c>
      <c r="BN26" s="61">
        <f t="shared" si="10"/>
        <v>0</v>
      </c>
      <c r="BO26" s="61">
        <f t="shared" si="10"/>
        <v>0</v>
      </c>
    </row>
    <row r="27" spans="1:67" x14ac:dyDescent="0.2">
      <c r="A27" s="11"/>
      <c r="B27" s="11"/>
      <c r="C27" s="656"/>
      <c r="D27" s="656"/>
      <c r="E27" s="656"/>
      <c r="F27" s="656"/>
      <c r="G27" s="656"/>
      <c r="H27" s="660"/>
      <c r="I27" s="659"/>
      <c r="J27" s="11"/>
      <c r="K27" s="58"/>
      <c r="L27" s="58"/>
      <c r="M27" s="60"/>
      <c r="N27" s="60"/>
      <c r="O27" s="60"/>
      <c r="P27" s="60"/>
      <c r="Q27" s="62">
        <v>24061.919999999998</v>
      </c>
      <c r="R27" s="63">
        <f t="shared" si="0"/>
        <v>27528.562200902397</v>
      </c>
      <c r="S27" s="64">
        <f t="shared" ref="S27:AX27" si="11">S25+S26</f>
        <v>0</v>
      </c>
      <c r="T27" s="64">
        <f t="shared" si="11"/>
        <v>0</v>
      </c>
      <c r="U27" s="64">
        <f t="shared" si="11"/>
        <v>0</v>
      </c>
      <c r="V27" s="64">
        <f t="shared" si="11"/>
        <v>0</v>
      </c>
      <c r="W27" s="64">
        <f t="shared" si="11"/>
        <v>0</v>
      </c>
      <c r="X27" s="64">
        <f t="shared" si="11"/>
        <v>0</v>
      </c>
      <c r="Y27" s="64">
        <f t="shared" si="11"/>
        <v>0</v>
      </c>
      <c r="Z27" s="64">
        <f t="shared" si="11"/>
        <v>0</v>
      </c>
      <c r="AA27" s="64">
        <f t="shared" si="11"/>
        <v>0</v>
      </c>
      <c r="AB27" s="64">
        <f t="shared" si="11"/>
        <v>0</v>
      </c>
      <c r="AC27" s="64">
        <f t="shared" si="11"/>
        <v>0</v>
      </c>
      <c r="AD27" s="64">
        <f t="shared" si="11"/>
        <v>0</v>
      </c>
      <c r="AE27" s="64">
        <f t="shared" si="11"/>
        <v>0</v>
      </c>
      <c r="AF27" s="64">
        <f t="shared" si="11"/>
        <v>0</v>
      </c>
      <c r="AG27" s="64">
        <f t="shared" si="11"/>
        <v>0</v>
      </c>
      <c r="AH27" s="64">
        <f t="shared" si="11"/>
        <v>0</v>
      </c>
      <c r="AI27" s="64">
        <f t="shared" si="11"/>
        <v>0</v>
      </c>
      <c r="AJ27" s="64">
        <f t="shared" si="11"/>
        <v>27528.562200902397</v>
      </c>
      <c r="AK27" s="64">
        <f t="shared" si="11"/>
        <v>0</v>
      </c>
      <c r="AL27" s="64">
        <f t="shared" si="11"/>
        <v>0</v>
      </c>
      <c r="AM27" s="64">
        <f t="shared" si="11"/>
        <v>0</v>
      </c>
      <c r="AN27" s="64">
        <f t="shared" si="11"/>
        <v>0</v>
      </c>
      <c r="AO27" s="64">
        <f t="shared" si="11"/>
        <v>0</v>
      </c>
      <c r="AP27" s="64">
        <f t="shared" si="11"/>
        <v>0</v>
      </c>
      <c r="AQ27" s="64">
        <f t="shared" si="11"/>
        <v>0</v>
      </c>
      <c r="AR27" s="64">
        <f t="shared" si="11"/>
        <v>0</v>
      </c>
      <c r="AS27" s="64">
        <f t="shared" si="11"/>
        <v>0</v>
      </c>
      <c r="AT27" s="64">
        <f t="shared" si="11"/>
        <v>0</v>
      </c>
      <c r="AU27" s="64">
        <f t="shared" si="11"/>
        <v>0</v>
      </c>
      <c r="AV27" s="64">
        <f t="shared" si="11"/>
        <v>0</v>
      </c>
      <c r="AW27" s="64">
        <f t="shared" si="11"/>
        <v>0</v>
      </c>
      <c r="AX27" s="64">
        <f t="shared" si="11"/>
        <v>0</v>
      </c>
      <c r="AY27" s="64">
        <f t="shared" ref="AY27:BO27" si="12">AY25+AY26</f>
        <v>0</v>
      </c>
      <c r="AZ27" s="64">
        <f t="shared" si="12"/>
        <v>0</v>
      </c>
      <c r="BA27" s="64">
        <f t="shared" si="12"/>
        <v>0</v>
      </c>
      <c r="BB27" s="64">
        <f t="shared" si="12"/>
        <v>0</v>
      </c>
      <c r="BC27" s="64">
        <f t="shared" si="12"/>
        <v>0</v>
      </c>
      <c r="BD27" s="64">
        <f t="shared" si="12"/>
        <v>0</v>
      </c>
      <c r="BE27" s="64">
        <f t="shared" si="12"/>
        <v>0</v>
      </c>
      <c r="BF27" s="64">
        <f t="shared" si="12"/>
        <v>0</v>
      </c>
      <c r="BG27" s="64">
        <f t="shared" si="12"/>
        <v>0</v>
      </c>
      <c r="BH27" s="64">
        <f t="shared" si="12"/>
        <v>0</v>
      </c>
      <c r="BI27" s="64">
        <f t="shared" si="12"/>
        <v>0</v>
      </c>
      <c r="BJ27" s="64">
        <f t="shared" si="12"/>
        <v>0</v>
      </c>
      <c r="BK27" s="64">
        <f t="shared" si="12"/>
        <v>0</v>
      </c>
      <c r="BL27" s="64">
        <f t="shared" si="12"/>
        <v>0</v>
      </c>
      <c r="BM27" s="64">
        <f t="shared" si="12"/>
        <v>0</v>
      </c>
      <c r="BN27" s="64">
        <f t="shared" si="12"/>
        <v>0</v>
      </c>
      <c r="BO27" s="64">
        <f t="shared" si="12"/>
        <v>0</v>
      </c>
    </row>
    <row r="28" spans="1:67" ht="14.1" customHeight="1" x14ac:dyDescent="0.2">
      <c r="A28" s="11"/>
      <c r="B28" s="58">
        <v>4</v>
      </c>
      <c r="C28" s="656" t="s">
        <v>76</v>
      </c>
      <c r="D28" s="657" t="s">
        <v>77</v>
      </c>
      <c r="E28" s="657"/>
      <c r="F28" s="657"/>
      <c r="G28" s="657"/>
      <c r="H28" s="660" t="s">
        <v>831</v>
      </c>
      <c r="I28" s="659" t="s">
        <v>78</v>
      </c>
      <c r="J28" s="59">
        <v>18</v>
      </c>
      <c r="K28" s="60"/>
      <c r="L28" s="60"/>
      <c r="M28" s="60"/>
      <c r="N28" s="58"/>
      <c r="O28" s="58"/>
      <c r="P28" s="58"/>
      <c r="Q28" s="58"/>
      <c r="R28" s="58">
        <f t="shared" si="0"/>
        <v>18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18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</row>
    <row r="29" spans="1:67" x14ac:dyDescent="0.2">
      <c r="A29" s="11"/>
      <c r="B29" s="11"/>
      <c r="C29" s="656"/>
      <c r="D29" s="657"/>
      <c r="E29" s="657"/>
      <c r="F29" s="657"/>
      <c r="G29" s="657"/>
      <c r="H29" s="660"/>
      <c r="I29" s="659"/>
      <c r="J29" s="11"/>
      <c r="K29" s="60">
        <v>1252.44</v>
      </c>
      <c r="L29" s="60">
        <v>1255.42</v>
      </c>
      <c r="M29" s="60">
        <v>1294.03</v>
      </c>
      <c r="N29" s="60">
        <v>1297.1099999999999</v>
      </c>
      <c r="O29" s="60">
        <v>1294.028084286</v>
      </c>
      <c r="P29" s="60"/>
      <c r="Q29" s="58">
        <v>1294.03</v>
      </c>
      <c r="R29" s="60">
        <f t="shared" si="0"/>
        <v>1480.4631278315999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61">
        <f>$M29*AJ28/$J28*AJ$13</f>
        <v>1480.4631278315999</v>
      </c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</row>
    <row r="30" spans="1:67" x14ac:dyDescent="0.2">
      <c r="A30" s="11"/>
      <c r="B30" s="11"/>
      <c r="C30" s="656"/>
      <c r="D30" s="657"/>
      <c r="E30" s="657"/>
      <c r="F30" s="657"/>
      <c r="G30" s="657"/>
      <c r="H30" s="660"/>
      <c r="I30" s="659"/>
      <c r="J30" s="11"/>
      <c r="K30" s="58"/>
      <c r="L30" s="60"/>
      <c r="M30" s="60"/>
      <c r="N30" s="60">
        <f>N29-M29</f>
        <v>3.0799999999999272</v>
      </c>
      <c r="O30" s="60"/>
      <c r="P30" s="60"/>
      <c r="Q30" s="58">
        <v>3.08</v>
      </c>
      <c r="R30" s="60">
        <f t="shared" si="0"/>
        <v>3.5237408975999163</v>
      </c>
      <c r="S30" s="61">
        <f t="shared" ref="S30:AX30" si="13">$N$30/$J$28*S28*S12*S13</f>
        <v>0</v>
      </c>
      <c r="T30" s="61">
        <f t="shared" si="13"/>
        <v>0</v>
      </c>
      <c r="U30" s="61">
        <f t="shared" si="13"/>
        <v>0</v>
      </c>
      <c r="V30" s="61">
        <f t="shared" si="13"/>
        <v>0</v>
      </c>
      <c r="W30" s="61">
        <f t="shared" si="13"/>
        <v>0</v>
      </c>
      <c r="X30" s="61">
        <f t="shared" si="13"/>
        <v>0</v>
      </c>
      <c r="Y30" s="61">
        <f t="shared" si="13"/>
        <v>0</v>
      </c>
      <c r="Z30" s="61">
        <f t="shared" si="13"/>
        <v>0</v>
      </c>
      <c r="AA30" s="61">
        <f t="shared" si="13"/>
        <v>0</v>
      </c>
      <c r="AB30" s="61">
        <f t="shared" si="13"/>
        <v>0</v>
      </c>
      <c r="AC30" s="61">
        <f t="shared" si="13"/>
        <v>0</v>
      </c>
      <c r="AD30" s="61">
        <f t="shared" si="13"/>
        <v>0</v>
      </c>
      <c r="AE30" s="61">
        <f t="shared" si="13"/>
        <v>0</v>
      </c>
      <c r="AF30" s="61">
        <f t="shared" si="13"/>
        <v>0</v>
      </c>
      <c r="AG30" s="61">
        <f t="shared" si="13"/>
        <v>0</v>
      </c>
      <c r="AH30" s="61">
        <f t="shared" si="13"/>
        <v>0</v>
      </c>
      <c r="AI30" s="61">
        <f t="shared" si="13"/>
        <v>0</v>
      </c>
      <c r="AJ30" s="61">
        <f t="shared" si="13"/>
        <v>3.5237408975999163</v>
      </c>
      <c r="AK30" s="61">
        <f t="shared" si="13"/>
        <v>0</v>
      </c>
      <c r="AL30" s="61">
        <f t="shared" si="13"/>
        <v>0</v>
      </c>
      <c r="AM30" s="61">
        <f t="shared" si="13"/>
        <v>0</v>
      </c>
      <c r="AN30" s="61">
        <f t="shared" si="13"/>
        <v>0</v>
      </c>
      <c r="AO30" s="61">
        <f t="shared" si="13"/>
        <v>0</v>
      </c>
      <c r="AP30" s="61">
        <f t="shared" si="13"/>
        <v>0</v>
      </c>
      <c r="AQ30" s="61">
        <f t="shared" si="13"/>
        <v>0</v>
      </c>
      <c r="AR30" s="61">
        <f t="shared" si="13"/>
        <v>0</v>
      </c>
      <c r="AS30" s="61">
        <f t="shared" si="13"/>
        <v>0</v>
      </c>
      <c r="AT30" s="61">
        <f t="shared" si="13"/>
        <v>0</v>
      </c>
      <c r="AU30" s="61">
        <f t="shared" si="13"/>
        <v>0</v>
      </c>
      <c r="AV30" s="61">
        <f t="shared" si="13"/>
        <v>0</v>
      </c>
      <c r="AW30" s="61">
        <f t="shared" si="13"/>
        <v>0</v>
      </c>
      <c r="AX30" s="61">
        <f t="shared" si="13"/>
        <v>0</v>
      </c>
      <c r="AY30" s="61">
        <f t="shared" ref="AY30:BO30" si="14">$N$30/$J$28*AY28*AY12*AY13</f>
        <v>0</v>
      </c>
      <c r="AZ30" s="61">
        <f t="shared" si="14"/>
        <v>0</v>
      </c>
      <c r="BA30" s="61">
        <f t="shared" si="14"/>
        <v>0</v>
      </c>
      <c r="BB30" s="61">
        <f t="shared" si="14"/>
        <v>0</v>
      </c>
      <c r="BC30" s="61">
        <f t="shared" si="14"/>
        <v>0</v>
      </c>
      <c r="BD30" s="61">
        <f t="shared" si="14"/>
        <v>0</v>
      </c>
      <c r="BE30" s="61">
        <f t="shared" si="14"/>
        <v>0</v>
      </c>
      <c r="BF30" s="61">
        <f t="shared" si="14"/>
        <v>0</v>
      </c>
      <c r="BG30" s="61">
        <f t="shared" si="14"/>
        <v>0</v>
      </c>
      <c r="BH30" s="61">
        <f t="shared" si="14"/>
        <v>0</v>
      </c>
      <c r="BI30" s="61">
        <f t="shared" si="14"/>
        <v>0</v>
      </c>
      <c r="BJ30" s="61">
        <f t="shared" si="14"/>
        <v>0</v>
      </c>
      <c r="BK30" s="61">
        <f t="shared" si="14"/>
        <v>0</v>
      </c>
      <c r="BL30" s="61">
        <f t="shared" si="14"/>
        <v>0</v>
      </c>
      <c r="BM30" s="61">
        <f t="shared" si="14"/>
        <v>0</v>
      </c>
      <c r="BN30" s="61">
        <f t="shared" si="14"/>
        <v>0</v>
      </c>
      <c r="BO30" s="61">
        <f t="shared" si="14"/>
        <v>0</v>
      </c>
    </row>
    <row r="31" spans="1:67" x14ac:dyDescent="0.2">
      <c r="A31" s="11"/>
      <c r="B31" s="11"/>
      <c r="C31" s="656"/>
      <c r="D31" s="657"/>
      <c r="E31" s="657"/>
      <c r="F31" s="657"/>
      <c r="G31" s="657"/>
      <c r="H31" s="660"/>
      <c r="I31" s="659"/>
      <c r="J31" s="11"/>
      <c r="K31" s="58"/>
      <c r="L31" s="58"/>
      <c r="M31" s="60"/>
      <c r="N31" s="60"/>
      <c r="O31" s="60"/>
      <c r="P31" s="60"/>
      <c r="Q31" s="62">
        <v>1297.1099999999999</v>
      </c>
      <c r="R31" s="63">
        <f t="shared" si="0"/>
        <v>1483.9868687291998</v>
      </c>
      <c r="S31" s="64">
        <f t="shared" ref="S31:AX31" si="15">S29+S30</f>
        <v>0</v>
      </c>
      <c r="T31" s="64">
        <f t="shared" si="15"/>
        <v>0</v>
      </c>
      <c r="U31" s="64">
        <f t="shared" si="15"/>
        <v>0</v>
      </c>
      <c r="V31" s="64">
        <f t="shared" si="15"/>
        <v>0</v>
      </c>
      <c r="W31" s="64">
        <f t="shared" si="15"/>
        <v>0</v>
      </c>
      <c r="X31" s="64">
        <f t="shared" si="15"/>
        <v>0</v>
      </c>
      <c r="Y31" s="64">
        <f t="shared" si="15"/>
        <v>0</v>
      </c>
      <c r="Z31" s="64">
        <f t="shared" si="15"/>
        <v>0</v>
      </c>
      <c r="AA31" s="64">
        <f t="shared" si="15"/>
        <v>0</v>
      </c>
      <c r="AB31" s="64">
        <f t="shared" si="15"/>
        <v>0</v>
      </c>
      <c r="AC31" s="64">
        <f t="shared" si="15"/>
        <v>0</v>
      </c>
      <c r="AD31" s="64">
        <f t="shared" si="15"/>
        <v>0</v>
      </c>
      <c r="AE31" s="64">
        <f t="shared" si="15"/>
        <v>0</v>
      </c>
      <c r="AF31" s="64">
        <f t="shared" si="15"/>
        <v>0</v>
      </c>
      <c r="AG31" s="64">
        <f t="shared" si="15"/>
        <v>0</v>
      </c>
      <c r="AH31" s="64">
        <f t="shared" si="15"/>
        <v>0</v>
      </c>
      <c r="AI31" s="64">
        <f t="shared" si="15"/>
        <v>0</v>
      </c>
      <c r="AJ31" s="64">
        <f t="shared" si="15"/>
        <v>1483.9868687291998</v>
      </c>
      <c r="AK31" s="64">
        <f t="shared" si="15"/>
        <v>0</v>
      </c>
      <c r="AL31" s="64">
        <f t="shared" si="15"/>
        <v>0</v>
      </c>
      <c r="AM31" s="64">
        <f t="shared" si="15"/>
        <v>0</v>
      </c>
      <c r="AN31" s="64">
        <f t="shared" si="15"/>
        <v>0</v>
      </c>
      <c r="AO31" s="64">
        <f t="shared" si="15"/>
        <v>0</v>
      </c>
      <c r="AP31" s="64">
        <f t="shared" si="15"/>
        <v>0</v>
      </c>
      <c r="AQ31" s="64">
        <f t="shared" si="15"/>
        <v>0</v>
      </c>
      <c r="AR31" s="64">
        <f t="shared" si="15"/>
        <v>0</v>
      </c>
      <c r="AS31" s="64">
        <f t="shared" si="15"/>
        <v>0</v>
      </c>
      <c r="AT31" s="64">
        <f t="shared" si="15"/>
        <v>0</v>
      </c>
      <c r="AU31" s="64">
        <f t="shared" si="15"/>
        <v>0</v>
      </c>
      <c r="AV31" s="64">
        <f t="shared" si="15"/>
        <v>0</v>
      </c>
      <c r="AW31" s="64">
        <f t="shared" si="15"/>
        <v>0</v>
      </c>
      <c r="AX31" s="64">
        <f t="shared" si="15"/>
        <v>0</v>
      </c>
      <c r="AY31" s="64">
        <f t="shared" ref="AY31:BO31" si="16">AY29+AY30</f>
        <v>0</v>
      </c>
      <c r="AZ31" s="64">
        <f t="shared" si="16"/>
        <v>0</v>
      </c>
      <c r="BA31" s="64">
        <f t="shared" si="16"/>
        <v>0</v>
      </c>
      <c r="BB31" s="64">
        <f t="shared" si="16"/>
        <v>0</v>
      </c>
      <c r="BC31" s="64">
        <f t="shared" si="16"/>
        <v>0</v>
      </c>
      <c r="BD31" s="64">
        <f t="shared" si="16"/>
        <v>0</v>
      </c>
      <c r="BE31" s="64">
        <f t="shared" si="16"/>
        <v>0</v>
      </c>
      <c r="BF31" s="64">
        <f t="shared" si="16"/>
        <v>0</v>
      </c>
      <c r="BG31" s="64">
        <f t="shared" si="16"/>
        <v>0</v>
      </c>
      <c r="BH31" s="64">
        <f t="shared" si="16"/>
        <v>0</v>
      </c>
      <c r="BI31" s="64">
        <f t="shared" si="16"/>
        <v>0</v>
      </c>
      <c r="BJ31" s="64">
        <f t="shared" si="16"/>
        <v>0</v>
      </c>
      <c r="BK31" s="64">
        <f t="shared" si="16"/>
        <v>0</v>
      </c>
      <c r="BL31" s="64">
        <f t="shared" si="16"/>
        <v>0</v>
      </c>
      <c r="BM31" s="64">
        <f t="shared" si="16"/>
        <v>0</v>
      </c>
      <c r="BN31" s="64">
        <f t="shared" si="16"/>
        <v>0</v>
      </c>
      <c r="BO31" s="64">
        <f t="shared" si="16"/>
        <v>0</v>
      </c>
    </row>
    <row r="32" spans="1:67" ht="14.1" customHeight="1" x14ac:dyDescent="0.2">
      <c r="A32" s="11"/>
      <c r="B32" s="58">
        <v>5</v>
      </c>
      <c r="C32" s="656" t="s">
        <v>80</v>
      </c>
      <c r="D32" s="657" t="s">
        <v>81</v>
      </c>
      <c r="E32" s="657"/>
      <c r="F32" s="657"/>
      <c r="G32" s="657"/>
      <c r="H32" s="660" t="s">
        <v>832</v>
      </c>
      <c r="I32" s="659" t="s">
        <v>82</v>
      </c>
      <c r="J32" s="59">
        <v>142.19999999999999</v>
      </c>
      <c r="K32" s="60"/>
      <c r="L32" s="60"/>
      <c r="M32" s="60"/>
      <c r="N32" s="58"/>
      <c r="O32" s="58"/>
      <c r="P32" s="58"/>
      <c r="Q32" s="58"/>
      <c r="R32" s="58">
        <f t="shared" si="0"/>
        <v>142.19999999999999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142.19999999999999</v>
      </c>
      <c r="AK32" s="58">
        <v>0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  <c r="AR32" s="58">
        <v>0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</row>
    <row r="33" spans="1:67" x14ac:dyDescent="0.2">
      <c r="A33" s="11"/>
      <c r="B33" s="11"/>
      <c r="C33" s="656"/>
      <c r="D33" s="657"/>
      <c r="E33" s="657"/>
      <c r="F33" s="657"/>
      <c r="G33" s="657"/>
      <c r="H33" s="660"/>
      <c r="I33" s="659"/>
      <c r="J33" s="11"/>
      <c r="K33" s="60">
        <v>14437.81</v>
      </c>
      <c r="L33" s="60">
        <v>14561.34</v>
      </c>
      <c r="M33" s="60">
        <v>14917.23</v>
      </c>
      <c r="N33" s="60">
        <v>15044.86</v>
      </c>
      <c r="O33" s="60">
        <v>14917.226865626499</v>
      </c>
      <c r="P33" s="60"/>
      <c r="Q33" s="58">
        <v>14917.23</v>
      </c>
      <c r="R33" s="60">
        <f t="shared" si="0"/>
        <v>17066.380983735598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61">
        <f>$M33*AJ32/$J32*AJ$13</f>
        <v>17066.380983735598</v>
      </c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</row>
    <row r="34" spans="1:67" x14ac:dyDescent="0.2">
      <c r="A34" s="11"/>
      <c r="B34" s="11"/>
      <c r="C34" s="656"/>
      <c r="D34" s="657"/>
      <c r="E34" s="657"/>
      <c r="F34" s="657"/>
      <c r="G34" s="657"/>
      <c r="H34" s="660"/>
      <c r="I34" s="659"/>
      <c r="J34" s="11"/>
      <c r="K34" s="58"/>
      <c r="L34" s="60"/>
      <c r="M34" s="60"/>
      <c r="N34" s="60">
        <f>N33-M33</f>
        <v>127.63000000000102</v>
      </c>
      <c r="O34" s="60"/>
      <c r="P34" s="60"/>
      <c r="Q34" s="58">
        <v>127.63</v>
      </c>
      <c r="R34" s="60">
        <f t="shared" si="0"/>
        <v>146.01787362360116</v>
      </c>
      <c r="S34" s="61">
        <f t="shared" ref="S34:AX34" si="17">$N$34/$J$32*S32*S12*S13</f>
        <v>0</v>
      </c>
      <c r="T34" s="61">
        <f t="shared" si="17"/>
        <v>0</v>
      </c>
      <c r="U34" s="61">
        <f t="shared" si="17"/>
        <v>0</v>
      </c>
      <c r="V34" s="61">
        <f t="shared" si="17"/>
        <v>0</v>
      </c>
      <c r="W34" s="61">
        <f t="shared" si="17"/>
        <v>0</v>
      </c>
      <c r="X34" s="61">
        <f t="shared" si="17"/>
        <v>0</v>
      </c>
      <c r="Y34" s="61">
        <f t="shared" si="17"/>
        <v>0</v>
      </c>
      <c r="Z34" s="61">
        <f t="shared" si="17"/>
        <v>0</v>
      </c>
      <c r="AA34" s="61">
        <f t="shared" si="17"/>
        <v>0</v>
      </c>
      <c r="AB34" s="61">
        <f t="shared" si="17"/>
        <v>0</v>
      </c>
      <c r="AC34" s="61">
        <f t="shared" si="17"/>
        <v>0</v>
      </c>
      <c r="AD34" s="61">
        <f t="shared" si="17"/>
        <v>0</v>
      </c>
      <c r="AE34" s="61">
        <f t="shared" si="17"/>
        <v>0</v>
      </c>
      <c r="AF34" s="61">
        <f t="shared" si="17"/>
        <v>0</v>
      </c>
      <c r="AG34" s="61">
        <f t="shared" si="17"/>
        <v>0</v>
      </c>
      <c r="AH34" s="61">
        <f t="shared" si="17"/>
        <v>0</v>
      </c>
      <c r="AI34" s="61">
        <f t="shared" si="17"/>
        <v>0</v>
      </c>
      <c r="AJ34" s="61">
        <f t="shared" si="17"/>
        <v>146.01787362360116</v>
      </c>
      <c r="AK34" s="61">
        <f t="shared" si="17"/>
        <v>0</v>
      </c>
      <c r="AL34" s="61">
        <f t="shared" si="17"/>
        <v>0</v>
      </c>
      <c r="AM34" s="61">
        <f t="shared" si="17"/>
        <v>0</v>
      </c>
      <c r="AN34" s="61">
        <f t="shared" si="17"/>
        <v>0</v>
      </c>
      <c r="AO34" s="61">
        <f t="shared" si="17"/>
        <v>0</v>
      </c>
      <c r="AP34" s="61">
        <f t="shared" si="17"/>
        <v>0</v>
      </c>
      <c r="AQ34" s="61">
        <f t="shared" si="17"/>
        <v>0</v>
      </c>
      <c r="AR34" s="61">
        <f t="shared" si="17"/>
        <v>0</v>
      </c>
      <c r="AS34" s="61">
        <f t="shared" si="17"/>
        <v>0</v>
      </c>
      <c r="AT34" s="61">
        <f t="shared" si="17"/>
        <v>0</v>
      </c>
      <c r="AU34" s="61">
        <f t="shared" si="17"/>
        <v>0</v>
      </c>
      <c r="AV34" s="61">
        <f t="shared" si="17"/>
        <v>0</v>
      </c>
      <c r="AW34" s="61">
        <f t="shared" si="17"/>
        <v>0</v>
      </c>
      <c r="AX34" s="61">
        <f t="shared" si="17"/>
        <v>0</v>
      </c>
      <c r="AY34" s="61">
        <f t="shared" ref="AY34:BO34" si="18">$N$34/$J$32*AY32*AY12*AY13</f>
        <v>0</v>
      </c>
      <c r="AZ34" s="61">
        <f t="shared" si="18"/>
        <v>0</v>
      </c>
      <c r="BA34" s="61">
        <f t="shared" si="18"/>
        <v>0</v>
      </c>
      <c r="BB34" s="61">
        <f t="shared" si="18"/>
        <v>0</v>
      </c>
      <c r="BC34" s="61">
        <f t="shared" si="18"/>
        <v>0</v>
      </c>
      <c r="BD34" s="61">
        <f t="shared" si="18"/>
        <v>0</v>
      </c>
      <c r="BE34" s="61">
        <f t="shared" si="18"/>
        <v>0</v>
      </c>
      <c r="BF34" s="61">
        <f t="shared" si="18"/>
        <v>0</v>
      </c>
      <c r="BG34" s="61">
        <f t="shared" si="18"/>
        <v>0</v>
      </c>
      <c r="BH34" s="61">
        <f t="shared" si="18"/>
        <v>0</v>
      </c>
      <c r="BI34" s="61">
        <f t="shared" si="18"/>
        <v>0</v>
      </c>
      <c r="BJ34" s="61">
        <f t="shared" si="18"/>
        <v>0</v>
      </c>
      <c r="BK34" s="61">
        <f t="shared" si="18"/>
        <v>0</v>
      </c>
      <c r="BL34" s="61">
        <f t="shared" si="18"/>
        <v>0</v>
      </c>
      <c r="BM34" s="61">
        <f t="shared" si="18"/>
        <v>0</v>
      </c>
      <c r="BN34" s="61">
        <f t="shared" si="18"/>
        <v>0</v>
      </c>
      <c r="BO34" s="61">
        <f t="shared" si="18"/>
        <v>0</v>
      </c>
    </row>
    <row r="35" spans="1:67" x14ac:dyDescent="0.2">
      <c r="A35" s="11"/>
      <c r="B35" s="11"/>
      <c r="C35" s="656"/>
      <c r="D35" s="657"/>
      <c r="E35" s="657"/>
      <c r="F35" s="657"/>
      <c r="G35" s="657"/>
      <c r="H35" s="660"/>
      <c r="I35" s="659"/>
      <c r="J35" s="11"/>
      <c r="K35" s="58"/>
      <c r="L35" s="58"/>
      <c r="M35" s="60"/>
      <c r="N35" s="60"/>
      <c r="O35" s="60"/>
      <c r="P35" s="60"/>
      <c r="Q35" s="62">
        <v>15044.859999999999</v>
      </c>
      <c r="R35" s="63">
        <f t="shared" si="0"/>
        <v>17212.3988573592</v>
      </c>
      <c r="S35" s="64">
        <f t="shared" ref="S35:AX35" si="19">S33+S34</f>
        <v>0</v>
      </c>
      <c r="T35" s="64">
        <f t="shared" si="19"/>
        <v>0</v>
      </c>
      <c r="U35" s="64">
        <f t="shared" si="19"/>
        <v>0</v>
      </c>
      <c r="V35" s="64">
        <f t="shared" si="19"/>
        <v>0</v>
      </c>
      <c r="W35" s="64">
        <f t="shared" si="19"/>
        <v>0</v>
      </c>
      <c r="X35" s="64">
        <f t="shared" si="19"/>
        <v>0</v>
      </c>
      <c r="Y35" s="64">
        <f t="shared" si="19"/>
        <v>0</v>
      </c>
      <c r="Z35" s="64">
        <f t="shared" si="19"/>
        <v>0</v>
      </c>
      <c r="AA35" s="64">
        <f t="shared" si="19"/>
        <v>0</v>
      </c>
      <c r="AB35" s="64">
        <f t="shared" si="19"/>
        <v>0</v>
      </c>
      <c r="AC35" s="64">
        <f t="shared" si="19"/>
        <v>0</v>
      </c>
      <c r="AD35" s="64">
        <f t="shared" si="19"/>
        <v>0</v>
      </c>
      <c r="AE35" s="64">
        <f t="shared" si="19"/>
        <v>0</v>
      </c>
      <c r="AF35" s="64">
        <f t="shared" si="19"/>
        <v>0</v>
      </c>
      <c r="AG35" s="64">
        <f t="shared" si="19"/>
        <v>0</v>
      </c>
      <c r="AH35" s="64">
        <f t="shared" si="19"/>
        <v>0</v>
      </c>
      <c r="AI35" s="64">
        <f t="shared" si="19"/>
        <v>0</v>
      </c>
      <c r="AJ35" s="64">
        <f t="shared" si="19"/>
        <v>17212.3988573592</v>
      </c>
      <c r="AK35" s="64">
        <f t="shared" si="19"/>
        <v>0</v>
      </c>
      <c r="AL35" s="64">
        <f t="shared" si="19"/>
        <v>0</v>
      </c>
      <c r="AM35" s="64">
        <f t="shared" si="19"/>
        <v>0</v>
      </c>
      <c r="AN35" s="64">
        <f t="shared" si="19"/>
        <v>0</v>
      </c>
      <c r="AO35" s="64">
        <f t="shared" si="19"/>
        <v>0</v>
      </c>
      <c r="AP35" s="64">
        <f t="shared" si="19"/>
        <v>0</v>
      </c>
      <c r="AQ35" s="64">
        <f t="shared" si="19"/>
        <v>0</v>
      </c>
      <c r="AR35" s="64">
        <f t="shared" si="19"/>
        <v>0</v>
      </c>
      <c r="AS35" s="64">
        <f t="shared" si="19"/>
        <v>0</v>
      </c>
      <c r="AT35" s="64">
        <f t="shared" si="19"/>
        <v>0</v>
      </c>
      <c r="AU35" s="64">
        <f t="shared" si="19"/>
        <v>0</v>
      </c>
      <c r="AV35" s="64">
        <f t="shared" si="19"/>
        <v>0</v>
      </c>
      <c r="AW35" s="64">
        <f t="shared" si="19"/>
        <v>0</v>
      </c>
      <c r="AX35" s="64">
        <f t="shared" si="19"/>
        <v>0</v>
      </c>
      <c r="AY35" s="64">
        <f t="shared" ref="AY35:BO35" si="20">AY33+AY34</f>
        <v>0</v>
      </c>
      <c r="AZ35" s="64">
        <f t="shared" si="20"/>
        <v>0</v>
      </c>
      <c r="BA35" s="64">
        <f t="shared" si="20"/>
        <v>0</v>
      </c>
      <c r="BB35" s="64">
        <f t="shared" si="20"/>
        <v>0</v>
      </c>
      <c r="BC35" s="64">
        <f t="shared" si="20"/>
        <v>0</v>
      </c>
      <c r="BD35" s="64">
        <f t="shared" si="20"/>
        <v>0</v>
      </c>
      <c r="BE35" s="64">
        <f t="shared" si="20"/>
        <v>0</v>
      </c>
      <c r="BF35" s="64">
        <f t="shared" si="20"/>
        <v>0</v>
      </c>
      <c r="BG35" s="64">
        <f t="shared" si="20"/>
        <v>0</v>
      </c>
      <c r="BH35" s="64">
        <f t="shared" si="20"/>
        <v>0</v>
      </c>
      <c r="BI35" s="64">
        <f t="shared" si="20"/>
        <v>0</v>
      </c>
      <c r="BJ35" s="64">
        <f t="shared" si="20"/>
        <v>0</v>
      </c>
      <c r="BK35" s="64">
        <f t="shared" si="20"/>
        <v>0</v>
      </c>
      <c r="BL35" s="64">
        <f t="shared" si="20"/>
        <v>0</v>
      </c>
      <c r="BM35" s="64">
        <f t="shared" si="20"/>
        <v>0</v>
      </c>
      <c r="BN35" s="64">
        <f t="shared" si="20"/>
        <v>0</v>
      </c>
      <c r="BO35" s="64">
        <f t="shared" si="20"/>
        <v>0</v>
      </c>
    </row>
    <row r="36" spans="1:67" ht="14.1" customHeight="1" x14ac:dyDescent="0.2">
      <c r="A36" s="11"/>
      <c r="B36" s="58">
        <v>6</v>
      </c>
      <c r="C36" s="657" t="s">
        <v>84</v>
      </c>
      <c r="D36" s="657" t="s">
        <v>85</v>
      </c>
      <c r="E36" s="657"/>
      <c r="F36" s="657"/>
      <c r="G36" s="657"/>
      <c r="H36" s="660" t="s">
        <v>833</v>
      </c>
      <c r="I36" s="659" t="s">
        <v>86</v>
      </c>
      <c r="J36" s="59">
        <v>7.32</v>
      </c>
      <c r="K36" s="60"/>
      <c r="L36" s="60"/>
      <c r="M36" s="60"/>
      <c r="N36" s="58"/>
      <c r="O36" s="58"/>
      <c r="P36" s="58"/>
      <c r="Q36" s="58"/>
      <c r="R36" s="58">
        <f t="shared" si="0"/>
        <v>7.32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7.32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</row>
    <row r="37" spans="1:67" x14ac:dyDescent="0.2">
      <c r="A37" s="11"/>
      <c r="B37" s="11"/>
      <c r="C37" s="657"/>
      <c r="D37" s="657"/>
      <c r="E37" s="657"/>
      <c r="F37" s="657"/>
      <c r="G37" s="657"/>
      <c r="H37" s="660"/>
      <c r="I37" s="659"/>
      <c r="J37" s="11"/>
      <c r="K37" s="60">
        <v>2571.89</v>
      </c>
      <c r="L37" s="60">
        <v>2574.65</v>
      </c>
      <c r="M37" s="60">
        <v>2657.29</v>
      </c>
      <c r="N37" s="60">
        <v>2660.14</v>
      </c>
      <c r="O37" s="60">
        <v>2657.2912791784997</v>
      </c>
      <c r="P37" s="60"/>
      <c r="Q37" s="58">
        <v>2657.29</v>
      </c>
      <c r="R37" s="60">
        <f t="shared" si="0"/>
        <v>3040.1303408387998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61">
        <f>$M37*AJ36/$J36*AJ$13</f>
        <v>3040.1303408387998</v>
      </c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</row>
    <row r="38" spans="1:67" x14ac:dyDescent="0.2">
      <c r="A38" s="11"/>
      <c r="B38" s="11"/>
      <c r="C38" s="657"/>
      <c r="D38" s="657"/>
      <c r="E38" s="657"/>
      <c r="F38" s="657"/>
      <c r="G38" s="657"/>
      <c r="H38" s="660"/>
      <c r="I38" s="659"/>
      <c r="J38" s="11"/>
      <c r="K38" s="58"/>
      <c r="L38" s="60"/>
      <c r="M38" s="60"/>
      <c r="N38" s="60">
        <f>N37-M37</f>
        <v>2.8499999999999091</v>
      </c>
      <c r="O38" s="60"/>
      <c r="P38" s="60"/>
      <c r="Q38" s="58">
        <v>2.85</v>
      </c>
      <c r="R38" s="60">
        <f t="shared" si="0"/>
        <v>3.2606044019998959</v>
      </c>
      <c r="S38" s="61">
        <f t="shared" ref="S38:AX38" si="21">$N$38/$J$36*S36*S12*S13</f>
        <v>0</v>
      </c>
      <c r="T38" s="61">
        <f t="shared" si="21"/>
        <v>0</v>
      </c>
      <c r="U38" s="61">
        <f t="shared" si="21"/>
        <v>0</v>
      </c>
      <c r="V38" s="61">
        <f t="shared" si="21"/>
        <v>0</v>
      </c>
      <c r="W38" s="61">
        <f t="shared" si="21"/>
        <v>0</v>
      </c>
      <c r="X38" s="61">
        <f t="shared" si="21"/>
        <v>0</v>
      </c>
      <c r="Y38" s="61">
        <f t="shared" si="21"/>
        <v>0</v>
      </c>
      <c r="Z38" s="61">
        <f t="shared" si="21"/>
        <v>0</v>
      </c>
      <c r="AA38" s="61">
        <f t="shared" si="21"/>
        <v>0</v>
      </c>
      <c r="AB38" s="61">
        <f t="shared" si="21"/>
        <v>0</v>
      </c>
      <c r="AC38" s="61">
        <f t="shared" si="21"/>
        <v>0</v>
      </c>
      <c r="AD38" s="61">
        <f t="shared" si="21"/>
        <v>0</v>
      </c>
      <c r="AE38" s="61">
        <f t="shared" si="21"/>
        <v>0</v>
      </c>
      <c r="AF38" s="61">
        <f t="shared" si="21"/>
        <v>0</v>
      </c>
      <c r="AG38" s="61">
        <f t="shared" si="21"/>
        <v>0</v>
      </c>
      <c r="AH38" s="61">
        <f t="shared" si="21"/>
        <v>0</v>
      </c>
      <c r="AI38" s="61">
        <f t="shared" si="21"/>
        <v>0</v>
      </c>
      <c r="AJ38" s="61">
        <f t="shared" si="21"/>
        <v>3.2606044019998959</v>
      </c>
      <c r="AK38" s="61">
        <f t="shared" si="21"/>
        <v>0</v>
      </c>
      <c r="AL38" s="61">
        <f t="shared" si="21"/>
        <v>0</v>
      </c>
      <c r="AM38" s="61">
        <f t="shared" si="21"/>
        <v>0</v>
      </c>
      <c r="AN38" s="61">
        <f t="shared" si="21"/>
        <v>0</v>
      </c>
      <c r="AO38" s="61">
        <f t="shared" si="21"/>
        <v>0</v>
      </c>
      <c r="AP38" s="61">
        <f t="shared" si="21"/>
        <v>0</v>
      </c>
      <c r="AQ38" s="61">
        <f t="shared" si="21"/>
        <v>0</v>
      </c>
      <c r="AR38" s="61">
        <f t="shared" si="21"/>
        <v>0</v>
      </c>
      <c r="AS38" s="61">
        <f t="shared" si="21"/>
        <v>0</v>
      </c>
      <c r="AT38" s="61">
        <f t="shared" si="21"/>
        <v>0</v>
      </c>
      <c r="AU38" s="61">
        <f t="shared" si="21"/>
        <v>0</v>
      </c>
      <c r="AV38" s="61">
        <f t="shared" si="21"/>
        <v>0</v>
      </c>
      <c r="AW38" s="61">
        <f t="shared" si="21"/>
        <v>0</v>
      </c>
      <c r="AX38" s="61">
        <f t="shared" si="21"/>
        <v>0</v>
      </c>
      <c r="AY38" s="61">
        <f t="shared" ref="AY38:BO38" si="22">$N$38/$J$36*AY36*AY12*AY13</f>
        <v>0</v>
      </c>
      <c r="AZ38" s="61">
        <f t="shared" si="22"/>
        <v>0</v>
      </c>
      <c r="BA38" s="61">
        <f t="shared" si="22"/>
        <v>0</v>
      </c>
      <c r="BB38" s="61">
        <f t="shared" si="22"/>
        <v>0</v>
      </c>
      <c r="BC38" s="61">
        <f t="shared" si="22"/>
        <v>0</v>
      </c>
      <c r="BD38" s="61">
        <f t="shared" si="22"/>
        <v>0</v>
      </c>
      <c r="BE38" s="61">
        <f t="shared" si="22"/>
        <v>0</v>
      </c>
      <c r="BF38" s="61">
        <f t="shared" si="22"/>
        <v>0</v>
      </c>
      <c r="BG38" s="61">
        <f t="shared" si="22"/>
        <v>0</v>
      </c>
      <c r="BH38" s="61">
        <f t="shared" si="22"/>
        <v>0</v>
      </c>
      <c r="BI38" s="61">
        <f t="shared" si="22"/>
        <v>0</v>
      </c>
      <c r="BJ38" s="61">
        <f t="shared" si="22"/>
        <v>0</v>
      </c>
      <c r="BK38" s="61">
        <f t="shared" si="22"/>
        <v>0</v>
      </c>
      <c r="BL38" s="61">
        <f t="shared" si="22"/>
        <v>0</v>
      </c>
      <c r="BM38" s="61">
        <f t="shared" si="22"/>
        <v>0</v>
      </c>
      <c r="BN38" s="61">
        <f t="shared" si="22"/>
        <v>0</v>
      </c>
      <c r="BO38" s="61">
        <f t="shared" si="22"/>
        <v>0</v>
      </c>
    </row>
    <row r="39" spans="1:67" x14ac:dyDescent="0.2">
      <c r="A39" s="11"/>
      <c r="B39" s="11"/>
      <c r="C39" s="657"/>
      <c r="D39" s="657"/>
      <c r="E39" s="657"/>
      <c r="F39" s="657"/>
      <c r="G39" s="657"/>
      <c r="H39" s="660"/>
      <c r="I39" s="659"/>
      <c r="J39" s="11"/>
      <c r="K39" s="58"/>
      <c r="L39" s="58"/>
      <c r="M39" s="60"/>
      <c r="N39" s="60"/>
      <c r="O39" s="60"/>
      <c r="P39" s="60"/>
      <c r="Q39" s="62">
        <v>2660.14</v>
      </c>
      <c r="R39" s="63">
        <f t="shared" si="0"/>
        <v>3043.3909452407997</v>
      </c>
      <c r="S39" s="64">
        <f t="shared" ref="S39:AX39" si="23">S37+S38</f>
        <v>0</v>
      </c>
      <c r="T39" s="64">
        <f t="shared" si="23"/>
        <v>0</v>
      </c>
      <c r="U39" s="64">
        <f t="shared" si="23"/>
        <v>0</v>
      </c>
      <c r="V39" s="64">
        <f t="shared" si="23"/>
        <v>0</v>
      </c>
      <c r="W39" s="64">
        <f t="shared" si="23"/>
        <v>0</v>
      </c>
      <c r="X39" s="64">
        <f t="shared" si="23"/>
        <v>0</v>
      </c>
      <c r="Y39" s="64">
        <f t="shared" si="23"/>
        <v>0</v>
      </c>
      <c r="Z39" s="64">
        <f t="shared" si="23"/>
        <v>0</v>
      </c>
      <c r="AA39" s="64">
        <f t="shared" si="23"/>
        <v>0</v>
      </c>
      <c r="AB39" s="64">
        <f t="shared" si="23"/>
        <v>0</v>
      </c>
      <c r="AC39" s="64">
        <f t="shared" si="23"/>
        <v>0</v>
      </c>
      <c r="AD39" s="64">
        <f t="shared" si="23"/>
        <v>0</v>
      </c>
      <c r="AE39" s="64">
        <f t="shared" si="23"/>
        <v>0</v>
      </c>
      <c r="AF39" s="64">
        <f t="shared" si="23"/>
        <v>0</v>
      </c>
      <c r="AG39" s="64">
        <f t="shared" si="23"/>
        <v>0</v>
      </c>
      <c r="AH39" s="64">
        <f t="shared" si="23"/>
        <v>0</v>
      </c>
      <c r="AI39" s="64">
        <f t="shared" si="23"/>
        <v>0</v>
      </c>
      <c r="AJ39" s="64">
        <f t="shared" si="23"/>
        <v>3043.3909452407997</v>
      </c>
      <c r="AK39" s="64">
        <f t="shared" si="23"/>
        <v>0</v>
      </c>
      <c r="AL39" s="64">
        <f t="shared" si="23"/>
        <v>0</v>
      </c>
      <c r="AM39" s="64">
        <f t="shared" si="23"/>
        <v>0</v>
      </c>
      <c r="AN39" s="64">
        <f t="shared" si="23"/>
        <v>0</v>
      </c>
      <c r="AO39" s="64">
        <f t="shared" si="23"/>
        <v>0</v>
      </c>
      <c r="AP39" s="64">
        <f t="shared" si="23"/>
        <v>0</v>
      </c>
      <c r="AQ39" s="64">
        <f t="shared" si="23"/>
        <v>0</v>
      </c>
      <c r="AR39" s="64">
        <f t="shared" si="23"/>
        <v>0</v>
      </c>
      <c r="AS39" s="64">
        <f t="shared" si="23"/>
        <v>0</v>
      </c>
      <c r="AT39" s="64">
        <f t="shared" si="23"/>
        <v>0</v>
      </c>
      <c r="AU39" s="64">
        <f t="shared" si="23"/>
        <v>0</v>
      </c>
      <c r="AV39" s="64">
        <f t="shared" si="23"/>
        <v>0</v>
      </c>
      <c r="AW39" s="64">
        <f t="shared" si="23"/>
        <v>0</v>
      </c>
      <c r="AX39" s="64">
        <f t="shared" si="23"/>
        <v>0</v>
      </c>
      <c r="AY39" s="64">
        <f t="shared" ref="AY39:BO39" si="24">AY37+AY38</f>
        <v>0</v>
      </c>
      <c r="AZ39" s="64">
        <f t="shared" si="24"/>
        <v>0</v>
      </c>
      <c r="BA39" s="64">
        <f t="shared" si="24"/>
        <v>0</v>
      </c>
      <c r="BB39" s="64">
        <f t="shared" si="24"/>
        <v>0</v>
      </c>
      <c r="BC39" s="64">
        <f t="shared" si="24"/>
        <v>0</v>
      </c>
      <c r="BD39" s="64">
        <f t="shared" si="24"/>
        <v>0</v>
      </c>
      <c r="BE39" s="64">
        <f t="shared" si="24"/>
        <v>0</v>
      </c>
      <c r="BF39" s="64">
        <f t="shared" si="24"/>
        <v>0</v>
      </c>
      <c r="BG39" s="64">
        <f t="shared" si="24"/>
        <v>0</v>
      </c>
      <c r="BH39" s="64">
        <f t="shared" si="24"/>
        <v>0</v>
      </c>
      <c r="BI39" s="64">
        <f t="shared" si="24"/>
        <v>0</v>
      </c>
      <c r="BJ39" s="64">
        <f t="shared" si="24"/>
        <v>0</v>
      </c>
      <c r="BK39" s="64">
        <f t="shared" si="24"/>
        <v>0</v>
      </c>
      <c r="BL39" s="64">
        <f t="shared" si="24"/>
        <v>0</v>
      </c>
      <c r="BM39" s="64">
        <f t="shared" si="24"/>
        <v>0</v>
      </c>
      <c r="BN39" s="64">
        <f t="shared" si="24"/>
        <v>0</v>
      </c>
      <c r="BO39" s="64">
        <f t="shared" si="24"/>
        <v>0</v>
      </c>
    </row>
    <row r="40" spans="1:67" ht="14.1" customHeight="1" x14ac:dyDescent="0.2">
      <c r="A40" s="11"/>
      <c r="B40" s="58">
        <v>7</v>
      </c>
      <c r="C40" s="656" t="s">
        <v>88</v>
      </c>
      <c r="D40" s="657" t="s">
        <v>89</v>
      </c>
      <c r="E40" s="657"/>
      <c r="F40" s="657"/>
      <c r="G40" s="657"/>
      <c r="H40" s="660" t="s">
        <v>834</v>
      </c>
      <c r="I40" s="659" t="s">
        <v>82</v>
      </c>
      <c r="J40" s="59">
        <v>171.83</v>
      </c>
      <c r="K40" s="60"/>
      <c r="L40" s="60"/>
      <c r="M40" s="60"/>
      <c r="N40" s="58"/>
      <c r="O40" s="58"/>
      <c r="P40" s="58"/>
      <c r="Q40" s="58"/>
      <c r="R40" s="58">
        <f t="shared" si="0"/>
        <v>171.83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171.83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</row>
    <row r="41" spans="1:67" x14ac:dyDescent="0.2">
      <c r="A41" s="11"/>
      <c r="B41" s="11"/>
      <c r="C41" s="656"/>
      <c r="D41" s="657"/>
      <c r="E41" s="657"/>
      <c r="F41" s="657"/>
      <c r="G41" s="657"/>
      <c r="H41" s="660"/>
      <c r="I41" s="659"/>
      <c r="J41" s="11"/>
      <c r="K41" s="60">
        <v>9011.34</v>
      </c>
      <c r="L41" s="60">
        <v>9083.39</v>
      </c>
      <c r="M41" s="60">
        <v>9310.57</v>
      </c>
      <c r="N41" s="60">
        <v>9385.01</v>
      </c>
      <c r="O41" s="60">
        <v>9310.5674020709994</v>
      </c>
      <c r="P41" s="60"/>
      <c r="Q41" s="58">
        <v>9310.57</v>
      </c>
      <c r="R41" s="60">
        <f t="shared" si="0"/>
        <v>10651.959834080399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61">
        <f>$M41*AJ40/$J40*AJ$13</f>
        <v>10651.959834080399</v>
      </c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</row>
    <row r="42" spans="1:67" x14ac:dyDescent="0.2">
      <c r="A42" s="11"/>
      <c r="B42" s="11"/>
      <c r="C42" s="656"/>
      <c r="D42" s="657"/>
      <c r="E42" s="657"/>
      <c r="F42" s="657"/>
      <c r="G42" s="657"/>
      <c r="H42" s="660"/>
      <c r="I42" s="659"/>
      <c r="J42" s="11"/>
      <c r="K42" s="58"/>
      <c r="L42" s="60"/>
      <c r="M42" s="60"/>
      <c r="N42" s="60">
        <f>N41-M41</f>
        <v>74.440000000000509</v>
      </c>
      <c r="O42" s="60"/>
      <c r="P42" s="60"/>
      <c r="Q42" s="58">
        <v>74.44</v>
      </c>
      <c r="R42" s="60">
        <f t="shared" si="0"/>
        <v>85.164698836800582</v>
      </c>
      <c r="S42" s="61">
        <f t="shared" ref="S42:AX42" si="25">$N$42/$J$40*S40*S12*S13</f>
        <v>0</v>
      </c>
      <c r="T42" s="61">
        <f t="shared" si="25"/>
        <v>0</v>
      </c>
      <c r="U42" s="61">
        <f t="shared" si="25"/>
        <v>0</v>
      </c>
      <c r="V42" s="61">
        <f t="shared" si="25"/>
        <v>0</v>
      </c>
      <c r="W42" s="61">
        <f t="shared" si="25"/>
        <v>0</v>
      </c>
      <c r="X42" s="61">
        <f t="shared" si="25"/>
        <v>0</v>
      </c>
      <c r="Y42" s="61">
        <f t="shared" si="25"/>
        <v>0</v>
      </c>
      <c r="Z42" s="61">
        <f t="shared" si="25"/>
        <v>0</v>
      </c>
      <c r="AA42" s="61">
        <f t="shared" si="25"/>
        <v>0</v>
      </c>
      <c r="AB42" s="61">
        <f t="shared" si="25"/>
        <v>0</v>
      </c>
      <c r="AC42" s="61">
        <f t="shared" si="25"/>
        <v>0</v>
      </c>
      <c r="AD42" s="61">
        <f t="shared" si="25"/>
        <v>0</v>
      </c>
      <c r="AE42" s="61">
        <f t="shared" si="25"/>
        <v>0</v>
      </c>
      <c r="AF42" s="61">
        <f t="shared" si="25"/>
        <v>0</v>
      </c>
      <c r="AG42" s="61">
        <f t="shared" si="25"/>
        <v>0</v>
      </c>
      <c r="AH42" s="61">
        <f t="shared" si="25"/>
        <v>0</v>
      </c>
      <c r="AI42" s="61">
        <f t="shared" si="25"/>
        <v>0</v>
      </c>
      <c r="AJ42" s="61">
        <f t="shared" si="25"/>
        <v>85.164698836800582</v>
      </c>
      <c r="AK42" s="61">
        <f t="shared" si="25"/>
        <v>0</v>
      </c>
      <c r="AL42" s="61">
        <f t="shared" si="25"/>
        <v>0</v>
      </c>
      <c r="AM42" s="61">
        <f t="shared" si="25"/>
        <v>0</v>
      </c>
      <c r="AN42" s="61">
        <f t="shared" si="25"/>
        <v>0</v>
      </c>
      <c r="AO42" s="61">
        <f t="shared" si="25"/>
        <v>0</v>
      </c>
      <c r="AP42" s="61">
        <f t="shared" si="25"/>
        <v>0</v>
      </c>
      <c r="AQ42" s="61">
        <f t="shared" si="25"/>
        <v>0</v>
      </c>
      <c r="AR42" s="61">
        <f t="shared" si="25"/>
        <v>0</v>
      </c>
      <c r="AS42" s="61">
        <f t="shared" si="25"/>
        <v>0</v>
      </c>
      <c r="AT42" s="61">
        <f t="shared" si="25"/>
        <v>0</v>
      </c>
      <c r="AU42" s="61">
        <f t="shared" si="25"/>
        <v>0</v>
      </c>
      <c r="AV42" s="61">
        <f t="shared" si="25"/>
        <v>0</v>
      </c>
      <c r="AW42" s="61">
        <f t="shared" si="25"/>
        <v>0</v>
      </c>
      <c r="AX42" s="61">
        <f t="shared" si="25"/>
        <v>0</v>
      </c>
      <c r="AY42" s="61">
        <f t="shared" ref="AY42:BO42" si="26">$N$42/$J$40*AY40*AY12*AY13</f>
        <v>0</v>
      </c>
      <c r="AZ42" s="61">
        <f t="shared" si="26"/>
        <v>0</v>
      </c>
      <c r="BA42" s="61">
        <f t="shared" si="26"/>
        <v>0</v>
      </c>
      <c r="BB42" s="61">
        <f t="shared" si="26"/>
        <v>0</v>
      </c>
      <c r="BC42" s="61">
        <f t="shared" si="26"/>
        <v>0</v>
      </c>
      <c r="BD42" s="61">
        <f t="shared" si="26"/>
        <v>0</v>
      </c>
      <c r="BE42" s="61">
        <f t="shared" si="26"/>
        <v>0</v>
      </c>
      <c r="BF42" s="61">
        <f t="shared" si="26"/>
        <v>0</v>
      </c>
      <c r="BG42" s="61">
        <f t="shared" si="26"/>
        <v>0</v>
      </c>
      <c r="BH42" s="61">
        <f t="shared" si="26"/>
        <v>0</v>
      </c>
      <c r="BI42" s="61">
        <f t="shared" si="26"/>
        <v>0</v>
      </c>
      <c r="BJ42" s="61">
        <f t="shared" si="26"/>
        <v>0</v>
      </c>
      <c r="BK42" s="61">
        <f t="shared" si="26"/>
        <v>0</v>
      </c>
      <c r="BL42" s="61">
        <f t="shared" si="26"/>
        <v>0</v>
      </c>
      <c r="BM42" s="61">
        <f t="shared" si="26"/>
        <v>0</v>
      </c>
      <c r="BN42" s="61">
        <f t="shared" si="26"/>
        <v>0</v>
      </c>
      <c r="BO42" s="61">
        <f t="shared" si="26"/>
        <v>0</v>
      </c>
    </row>
    <row r="43" spans="1:67" x14ac:dyDescent="0.2">
      <c r="A43" s="11"/>
      <c r="B43" s="11"/>
      <c r="C43" s="656"/>
      <c r="D43" s="657"/>
      <c r="E43" s="657"/>
      <c r="F43" s="657"/>
      <c r="G43" s="657"/>
      <c r="H43" s="660"/>
      <c r="I43" s="659"/>
      <c r="J43" s="11"/>
      <c r="K43" s="58"/>
      <c r="L43" s="58"/>
      <c r="M43" s="60"/>
      <c r="N43" s="60"/>
      <c r="O43" s="60"/>
      <c r="P43" s="60"/>
      <c r="Q43" s="62">
        <v>9385.01</v>
      </c>
      <c r="R43" s="63">
        <f t="shared" si="0"/>
        <v>10737.1245329172</v>
      </c>
      <c r="S43" s="64">
        <f t="shared" ref="S43:AX43" si="27">S41+S42</f>
        <v>0</v>
      </c>
      <c r="T43" s="64">
        <f t="shared" si="27"/>
        <v>0</v>
      </c>
      <c r="U43" s="64">
        <f t="shared" si="27"/>
        <v>0</v>
      </c>
      <c r="V43" s="64">
        <f t="shared" si="27"/>
        <v>0</v>
      </c>
      <c r="W43" s="64">
        <f t="shared" si="27"/>
        <v>0</v>
      </c>
      <c r="X43" s="64">
        <f t="shared" si="27"/>
        <v>0</v>
      </c>
      <c r="Y43" s="64">
        <f t="shared" si="27"/>
        <v>0</v>
      </c>
      <c r="Z43" s="64">
        <f t="shared" si="27"/>
        <v>0</v>
      </c>
      <c r="AA43" s="64">
        <f t="shared" si="27"/>
        <v>0</v>
      </c>
      <c r="AB43" s="64">
        <f t="shared" si="27"/>
        <v>0</v>
      </c>
      <c r="AC43" s="64">
        <f t="shared" si="27"/>
        <v>0</v>
      </c>
      <c r="AD43" s="64">
        <f t="shared" si="27"/>
        <v>0</v>
      </c>
      <c r="AE43" s="64">
        <f t="shared" si="27"/>
        <v>0</v>
      </c>
      <c r="AF43" s="64">
        <f t="shared" si="27"/>
        <v>0</v>
      </c>
      <c r="AG43" s="64">
        <f t="shared" si="27"/>
        <v>0</v>
      </c>
      <c r="AH43" s="64">
        <f t="shared" si="27"/>
        <v>0</v>
      </c>
      <c r="AI43" s="64">
        <f t="shared" si="27"/>
        <v>0</v>
      </c>
      <c r="AJ43" s="64">
        <f t="shared" si="27"/>
        <v>10737.1245329172</v>
      </c>
      <c r="AK43" s="64">
        <f t="shared" si="27"/>
        <v>0</v>
      </c>
      <c r="AL43" s="64">
        <f t="shared" si="27"/>
        <v>0</v>
      </c>
      <c r="AM43" s="64">
        <f t="shared" si="27"/>
        <v>0</v>
      </c>
      <c r="AN43" s="64">
        <f t="shared" si="27"/>
        <v>0</v>
      </c>
      <c r="AO43" s="64">
        <f t="shared" si="27"/>
        <v>0</v>
      </c>
      <c r="AP43" s="64">
        <f t="shared" si="27"/>
        <v>0</v>
      </c>
      <c r="AQ43" s="64">
        <f t="shared" si="27"/>
        <v>0</v>
      </c>
      <c r="AR43" s="64">
        <f t="shared" si="27"/>
        <v>0</v>
      </c>
      <c r="AS43" s="64">
        <f t="shared" si="27"/>
        <v>0</v>
      </c>
      <c r="AT43" s="64">
        <f t="shared" si="27"/>
        <v>0</v>
      </c>
      <c r="AU43" s="64">
        <f t="shared" si="27"/>
        <v>0</v>
      </c>
      <c r="AV43" s="64">
        <f t="shared" si="27"/>
        <v>0</v>
      </c>
      <c r="AW43" s="64">
        <f t="shared" si="27"/>
        <v>0</v>
      </c>
      <c r="AX43" s="64">
        <f t="shared" si="27"/>
        <v>0</v>
      </c>
      <c r="AY43" s="64">
        <f t="shared" ref="AY43:BO43" si="28">AY41+AY42</f>
        <v>0</v>
      </c>
      <c r="AZ43" s="64">
        <f t="shared" si="28"/>
        <v>0</v>
      </c>
      <c r="BA43" s="64">
        <f t="shared" si="28"/>
        <v>0</v>
      </c>
      <c r="BB43" s="64">
        <f t="shared" si="28"/>
        <v>0</v>
      </c>
      <c r="BC43" s="64">
        <f t="shared" si="28"/>
        <v>0</v>
      </c>
      <c r="BD43" s="64">
        <f t="shared" si="28"/>
        <v>0</v>
      </c>
      <c r="BE43" s="64">
        <f t="shared" si="28"/>
        <v>0</v>
      </c>
      <c r="BF43" s="64">
        <f t="shared" si="28"/>
        <v>0</v>
      </c>
      <c r="BG43" s="64">
        <f t="shared" si="28"/>
        <v>0</v>
      </c>
      <c r="BH43" s="64">
        <f t="shared" si="28"/>
        <v>0</v>
      </c>
      <c r="BI43" s="64">
        <f t="shared" si="28"/>
        <v>0</v>
      </c>
      <c r="BJ43" s="64">
        <f t="shared" si="28"/>
        <v>0</v>
      </c>
      <c r="BK43" s="64">
        <f t="shared" si="28"/>
        <v>0</v>
      </c>
      <c r="BL43" s="64">
        <f t="shared" si="28"/>
        <v>0</v>
      </c>
      <c r="BM43" s="64">
        <f t="shared" si="28"/>
        <v>0</v>
      </c>
      <c r="BN43" s="64">
        <f t="shared" si="28"/>
        <v>0</v>
      </c>
      <c r="BO43" s="64">
        <f t="shared" si="28"/>
        <v>0</v>
      </c>
    </row>
    <row r="44" spans="1:67" ht="14.1" customHeight="1" x14ac:dyDescent="0.2">
      <c r="A44" s="11"/>
      <c r="B44" s="58">
        <v>8</v>
      </c>
      <c r="C44" s="656" t="s">
        <v>91</v>
      </c>
      <c r="D44" s="657" t="s">
        <v>92</v>
      </c>
      <c r="E44" s="657"/>
      <c r="F44" s="657"/>
      <c r="G44" s="657"/>
      <c r="H44" s="660" t="s">
        <v>835</v>
      </c>
      <c r="I44" s="659" t="s">
        <v>82</v>
      </c>
      <c r="J44" s="59">
        <v>68.34</v>
      </c>
      <c r="K44" s="60"/>
      <c r="L44" s="60"/>
      <c r="M44" s="60"/>
      <c r="N44" s="58"/>
      <c r="O44" s="58"/>
      <c r="P44" s="58"/>
      <c r="Q44" s="58"/>
      <c r="R44" s="58">
        <f t="shared" si="0"/>
        <v>68.34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68.34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</row>
    <row r="45" spans="1:67" x14ac:dyDescent="0.2">
      <c r="A45" s="11"/>
      <c r="B45" s="11"/>
      <c r="C45" s="656"/>
      <c r="D45" s="657"/>
      <c r="E45" s="657"/>
      <c r="F45" s="657"/>
      <c r="G45" s="657"/>
      <c r="H45" s="660"/>
      <c r="I45" s="659"/>
      <c r="J45" s="11"/>
      <c r="K45" s="60">
        <v>9274.6</v>
      </c>
      <c r="L45" s="60">
        <v>9323.98</v>
      </c>
      <c r="M45" s="60">
        <v>9582.57</v>
      </c>
      <c r="N45" s="60">
        <v>9633.59</v>
      </c>
      <c r="O45" s="60">
        <v>9582.5691214899998</v>
      </c>
      <c r="P45" s="60"/>
      <c r="Q45" s="58">
        <v>9582.57</v>
      </c>
      <c r="R45" s="60">
        <f t="shared" si="0"/>
        <v>10963.147341920399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61">
        <f>$M45*AJ44/$J44*AJ$13</f>
        <v>10963.147341920399</v>
      </c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</row>
    <row r="46" spans="1:67" x14ac:dyDescent="0.2">
      <c r="A46" s="11"/>
      <c r="B46" s="11"/>
      <c r="C46" s="656"/>
      <c r="D46" s="657"/>
      <c r="E46" s="657"/>
      <c r="F46" s="657"/>
      <c r="G46" s="657"/>
      <c r="H46" s="660"/>
      <c r="I46" s="659"/>
      <c r="J46" s="11"/>
      <c r="K46" s="58"/>
      <c r="L46" s="60"/>
      <c r="M46" s="60"/>
      <c r="N46" s="60">
        <f>N45-M45</f>
        <v>51.020000000000437</v>
      </c>
      <c r="O46" s="60"/>
      <c r="P46" s="60"/>
      <c r="Q46" s="58">
        <v>51.02</v>
      </c>
      <c r="R46" s="60">
        <f t="shared" si="0"/>
        <v>58.370539154400497</v>
      </c>
      <c r="S46" s="61">
        <f t="shared" ref="S46:AX46" si="29">$N$46/$J$44*S44*S12*S13</f>
        <v>0</v>
      </c>
      <c r="T46" s="61">
        <f t="shared" si="29"/>
        <v>0</v>
      </c>
      <c r="U46" s="61">
        <f t="shared" si="29"/>
        <v>0</v>
      </c>
      <c r="V46" s="61">
        <f t="shared" si="29"/>
        <v>0</v>
      </c>
      <c r="W46" s="61">
        <f t="shared" si="29"/>
        <v>0</v>
      </c>
      <c r="X46" s="61">
        <f t="shared" si="29"/>
        <v>0</v>
      </c>
      <c r="Y46" s="61">
        <f t="shared" si="29"/>
        <v>0</v>
      </c>
      <c r="Z46" s="61">
        <f t="shared" si="29"/>
        <v>0</v>
      </c>
      <c r="AA46" s="61">
        <f t="shared" si="29"/>
        <v>0</v>
      </c>
      <c r="AB46" s="61">
        <f t="shared" si="29"/>
        <v>0</v>
      </c>
      <c r="AC46" s="61">
        <f t="shared" si="29"/>
        <v>0</v>
      </c>
      <c r="AD46" s="61">
        <f t="shared" si="29"/>
        <v>0</v>
      </c>
      <c r="AE46" s="61">
        <f t="shared" si="29"/>
        <v>0</v>
      </c>
      <c r="AF46" s="61">
        <f t="shared" si="29"/>
        <v>0</v>
      </c>
      <c r="AG46" s="61">
        <f t="shared" si="29"/>
        <v>0</v>
      </c>
      <c r="AH46" s="61">
        <f t="shared" si="29"/>
        <v>0</v>
      </c>
      <c r="AI46" s="61">
        <f t="shared" si="29"/>
        <v>0</v>
      </c>
      <c r="AJ46" s="61">
        <f t="shared" si="29"/>
        <v>58.370539154400497</v>
      </c>
      <c r="AK46" s="61">
        <f t="shared" si="29"/>
        <v>0</v>
      </c>
      <c r="AL46" s="61">
        <f t="shared" si="29"/>
        <v>0</v>
      </c>
      <c r="AM46" s="61">
        <f t="shared" si="29"/>
        <v>0</v>
      </c>
      <c r="AN46" s="61">
        <f t="shared" si="29"/>
        <v>0</v>
      </c>
      <c r="AO46" s="61">
        <f t="shared" si="29"/>
        <v>0</v>
      </c>
      <c r="AP46" s="61">
        <f t="shared" si="29"/>
        <v>0</v>
      </c>
      <c r="AQ46" s="61">
        <f t="shared" si="29"/>
        <v>0</v>
      </c>
      <c r="AR46" s="61">
        <f t="shared" si="29"/>
        <v>0</v>
      </c>
      <c r="AS46" s="61">
        <f t="shared" si="29"/>
        <v>0</v>
      </c>
      <c r="AT46" s="61">
        <f t="shared" si="29"/>
        <v>0</v>
      </c>
      <c r="AU46" s="61">
        <f t="shared" si="29"/>
        <v>0</v>
      </c>
      <c r="AV46" s="61">
        <f t="shared" si="29"/>
        <v>0</v>
      </c>
      <c r="AW46" s="61">
        <f t="shared" si="29"/>
        <v>0</v>
      </c>
      <c r="AX46" s="61">
        <f t="shared" si="29"/>
        <v>0</v>
      </c>
      <c r="AY46" s="61">
        <f t="shared" ref="AY46:BO46" si="30">$N$46/$J$44*AY44*AY12*AY13</f>
        <v>0</v>
      </c>
      <c r="AZ46" s="61">
        <f t="shared" si="30"/>
        <v>0</v>
      </c>
      <c r="BA46" s="61">
        <f t="shared" si="30"/>
        <v>0</v>
      </c>
      <c r="BB46" s="61">
        <f t="shared" si="30"/>
        <v>0</v>
      </c>
      <c r="BC46" s="61">
        <f t="shared" si="30"/>
        <v>0</v>
      </c>
      <c r="BD46" s="61">
        <f t="shared" si="30"/>
        <v>0</v>
      </c>
      <c r="BE46" s="61">
        <f t="shared" si="30"/>
        <v>0</v>
      </c>
      <c r="BF46" s="61">
        <f t="shared" si="30"/>
        <v>0</v>
      </c>
      <c r="BG46" s="61">
        <f t="shared" si="30"/>
        <v>0</v>
      </c>
      <c r="BH46" s="61">
        <f t="shared" si="30"/>
        <v>0</v>
      </c>
      <c r="BI46" s="61">
        <f t="shared" si="30"/>
        <v>0</v>
      </c>
      <c r="BJ46" s="61">
        <f t="shared" si="30"/>
        <v>0</v>
      </c>
      <c r="BK46" s="61">
        <f t="shared" si="30"/>
        <v>0</v>
      </c>
      <c r="BL46" s="61">
        <f t="shared" si="30"/>
        <v>0</v>
      </c>
      <c r="BM46" s="61">
        <f t="shared" si="30"/>
        <v>0</v>
      </c>
      <c r="BN46" s="61">
        <f t="shared" si="30"/>
        <v>0</v>
      </c>
      <c r="BO46" s="61">
        <f t="shared" si="30"/>
        <v>0</v>
      </c>
    </row>
    <row r="47" spans="1:67" x14ac:dyDescent="0.2">
      <c r="A47" s="11"/>
      <c r="B47" s="11"/>
      <c r="C47" s="656"/>
      <c r="D47" s="657"/>
      <c r="E47" s="657"/>
      <c r="F47" s="657"/>
      <c r="G47" s="657"/>
      <c r="H47" s="660"/>
      <c r="I47" s="659"/>
      <c r="J47" s="11"/>
      <c r="K47" s="58"/>
      <c r="L47" s="58"/>
      <c r="M47" s="60"/>
      <c r="N47" s="60"/>
      <c r="O47" s="60"/>
      <c r="P47" s="60"/>
      <c r="Q47" s="62">
        <v>9633.59</v>
      </c>
      <c r="R47" s="63">
        <f t="shared" si="0"/>
        <v>11021.5178810748</v>
      </c>
      <c r="S47" s="64">
        <f t="shared" ref="S47:AX47" si="31">S45+S46</f>
        <v>0</v>
      </c>
      <c r="T47" s="64">
        <f t="shared" si="31"/>
        <v>0</v>
      </c>
      <c r="U47" s="64">
        <f t="shared" si="31"/>
        <v>0</v>
      </c>
      <c r="V47" s="64">
        <f t="shared" si="31"/>
        <v>0</v>
      </c>
      <c r="W47" s="64">
        <f t="shared" si="31"/>
        <v>0</v>
      </c>
      <c r="X47" s="64">
        <f t="shared" si="31"/>
        <v>0</v>
      </c>
      <c r="Y47" s="64">
        <f t="shared" si="31"/>
        <v>0</v>
      </c>
      <c r="Z47" s="64">
        <f t="shared" si="31"/>
        <v>0</v>
      </c>
      <c r="AA47" s="64">
        <f t="shared" si="31"/>
        <v>0</v>
      </c>
      <c r="AB47" s="64">
        <f t="shared" si="31"/>
        <v>0</v>
      </c>
      <c r="AC47" s="64">
        <f t="shared" si="31"/>
        <v>0</v>
      </c>
      <c r="AD47" s="64">
        <f t="shared" si="31"/>
        <v>0</v>
      </c>
      <c r="AE47" s="64">
        <f t="shared" si="31"/>
        <v>0</v>
      </c>
      <c r="AF47" s="64">
        <f t="shared" si="31"/>
        <v>0</v>
      </c>
      <c r="AG47" s="64">
        <f t="shared" si="31"/>
        <v>0</v>
      </c>
      <c r="AH47" s="64">
        <f t="shared" si="31"/>
        <v>0</v>
      </c>
      <c r="AI47" s="64">
        <f t="shared" si="31"/>
        <v>0</v>
      </c>
      <c r="AJ47" s="64">
        <f t="shared" si="31"/>
        <v>11021.5178810748</v>
      </c>
      <c r="AK47" s="64">
        <f t="shared" si="31"/>
        <v>0</v>
      </c>
      <c r="AL47" s="64">
        <f t="shared" si="31"/>
        <v>0</v>
      </c>
      <c r="AM47" s="64">
        <f t="shared" si="31"/>
        <v>0</v>
      </c>
      <c r="AN47" s="64">
        <f t="shared" si="31"/>
        <v>0</v>
      </c>
      <c r="AO47" s="64">
        <f t="shared" si="31"/>
        <v>0</v>
      </c>
      <c r="AP47" s="64">
        <f t="shared" si="31"/>
        <v>0</v>
      </c>
      <c r="AQ47" s="64">
        <f t="shared" si="31"/>
        <v>0</v>
      </c>
      <c r="AR47" s="64">
        <f t="shared" si="31"/>
        <v>0</v>
      </c>
      <c r="AS47" s="64">
        <f t="shared" si="31"/>
        <v>0</v>
      </c>
      <c r="AT47" s="64">
        <f t="shared" si="31"/>
        <v>0</v>
      </c>
      <c r="AU47" s="64">
        <f t="shared" si="31"/>
        <v>0</v>
      </c>
      <c r="AV47" s="64">
        <f t="shared" si="31"/>
        <v>0</v>
      </c>
      <c r="AW47" s="64">
        <f t="shared" si="31"/>
        <v>0</v>
      </c>
      <c r="AX47" s="64">
        <f t="shared" si="31"/>
        <v>0</v>
      </c>
      <c r="AY47" s="64">
        <f t="shared" ref="AY47:BO47" si="32">AY45+AY46</f>
        <v>0</v>
      </c>
      <c r="AZ47" s="64">
        <f t="shared" si="32"/>
        <v>0</v>
      </c>
      <c r="BA47" s="64">
        <f t="shared" si="32"/>
        <v>0</v>
      </c>
      <c r="BB47" s="64">
        <f t="shared" si="32"/>
        <v>0</v>
      </c>
      <c r="BC47" s="64">
        <f t="shared" si="32"/>
        <v>0</v>
      </c>
      <c r="BD47" s="64">
        <f t="shared" si="32"/>
        <v>0</v>
      </c>
      <c r="BE47" s="64">
        <f t="shared" si="32"/>
        <v>0</v>
      </c>
      <c r="BF47" s="64">
        <f t="shared" si="32"/>
        <v>0</v>
      </c>
      <c r="BG47" s="64">
        <f t="shared" si="32"/>
        <v>0</v>
      </c>
      <c r="BH47" s="64">
        <f t="shared" si="32"/>
        <v>0</v>
      </c>
      <c r="BI47" s="64">
        <f t="shared" si="32"/>
        <v>0</v>
      </c>
      <c r="BJ47" s="64">
        <f t="shared" si="32"/>
        <v>0</v>
      </c>
      <c r="BK47" s="64">
        <f t="shared" si="32"/>
        <v>0</v>
      </c>
      <c r="BL47" s="64">
        <f t="shared" si="32"/>
        <v>0</v>
      </c>
      <c r="BM47" s="64">
        <f t="shared" si="32"/>
        <v>0</v>
      </c>
      <c r="BN47" s="64">
        <f t="shared" si="32"/>
        <v>0</v>
      </c>
      <c r="BO47" s="64">
        <f t="shared" si="32"/>
        <v>0</v>
      </c>
    </row>
    <row r="48" spans="1:67" ht="14.1" customHeight="1" x14ac:dyDescent="0.2">
      <c r="A48" s="11"/>
      <c r="B48" s="58">
        <v>9</v>
      </c>
      <c r="C48" s="656" t="s">
        <v>94</v>
      </c>
      <c r="D48" s="656" t="s">
        <v>95</v>
      </c>
      <c r="E48" s="656"/>
      <c r="F48" s="656"/>
      <c r="G48" s="656"/>
      <c r="H48" s="660" t="s">
        <v>836</v>
      </c>
      <c r="I48" s="659" t="s">
        <v>74</v>
      </c>
      <c r="J48" s="59">
        <v>2.6</v>
      </c>
      <c r="K48" s="60"/>
      <c r="L48" s="60"/>
      <c r="M48" s="60"/>
      <c r="N48" s="58"/>
      <c r="O48" s="58"/>
      <c r="P48" s="58"/>
      <c r="Q48" s="58"/>
      <c r="R48" s="58">
        <f t="shared" si="0"/>
        <v>2.6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2.6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</row>
    <row r="49" spans="1:67" x14ac:dyDescent="0.2">
      <c r="A49" s="11"/>
      <c r="B49" s="11"/>
      <c r="C49" s="656"/>
      <c r="D49" s="656"/>
      <c r="E49" s="656"/>
      <c r="F49" s="656"/>
      <c r="G49" s="656"/>
      <c r="H49" s="660"/>
      <c r="I49" s="659"/>
      <c r="J49" s="11"/>
      <c r="K49" s="60">
        <v>230.36</v>
      </c>
      <c r="L49" s="60">
        <v>230.92</v>
      </c>
      <c r="M49" s="60">
        <v>238.01</v>
      </c>
      <c r="N49" s="60">
        <v>238.59</v>
      </c>
      <c r="O49" s="60">
        <v>238.00925353400001</v>
      </c>
      <c r="P49" s="60"/>
      <c r="Q49" s="58">
        <v>238.01</v>
      </c>
      <c r="R49" s="60">
        <f t="shared" si="0"/>
        <v>272.30051007719999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61">
        <f>$M49*AJ48/$J48*AJ$13</f>
        <v>272.30051007719999</v>
      </c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</row>
    <row r="50" spans="1:67" x14ac:dyDescent="0.2">
      <c r="A50" s="11"/>
      <c r="B50" s="11"/>
      <c r="C50" s="656"/>
      <c r="D50" s="656"/>
      <c r="E50" s="656"/>
      <c r="F50" s="656"/>
      <c r="G50" s="656"/>
      <c r="H50" s="660"/>
      <c r="I50" s="659"/>
      <c r="J50" s="11"/>
      <c r="K50" s="58"/>
      <c r="L50" s="60"/>
      <c r="M50" s="60"/>
      <c r="N50" s="60">
        <f>N49-M49</f>
        <v>0.58000000000001251</v>
      </c>
      <c r="O50" s="60"/>
      <c r="P50" s="60"/>
      <c r="Q50" s="58">
        <v>0.57999999999999996</v>
      </c>
      <c r="R50" s="60">
        <f t="shared" si="0"/>
        <v>0.66356159760001421</v>
      </c>
      <c r="S50" s="61">
        <f t="shared" ref="S50:AX50" si="33">$N$50/$J$48*S48*S12*S13</f>
        <v>0</v>
      </c>
      <c r="T50" s="61">
        <f t="shared" si="33"/>
        <v>0</v>
      </c>
      <c r="U50" s="61">
        <f t="shared" si="33"/>
        <v>0</v>
      </c>
      <c r="V50" s="61">
        <f t="shared" si="33"/>
        <v>0</v>
      </c>
      <c r="W50" s="61">
        <f t="shared" si="33"/>
        <v>0</v>
      </c>
      <c r="X50" s="61">
        <f t="shared" si="33"/>
        <v>0</v>
      </c>
      <c r="Y50" s="61">
        <f t="shared" si="33"/>
        <v>0</v>
      </c>
      <c r="Z50" s="61">
        <f t="shared" si="33"/>
        <v>0</v>
      </c>
      <c r="AA50" s="61">
        <f t="shared" si="33"/>
        <v>0</v>
      </c>
      <c r="AB50" s="61">
        <f t="shared" si="33"/>
        <v>0</v>
      </c>
      <c r="AC50" s="61">
        <f t="shared" si="33"/>
        <v>0</v>
      </c>
      <c r="AD50" s="61">
        <f t="shared" si="33"/>
        <v>0</v>
      </c>
      <c r="AE50" s="61">
        <f t="shared" si="33"/>
        <v>0</v>
      </c>
      <c r="AF50" s="61">
        <f t="shared" si="33"/>
        <v>0</v>
      </c>
      <c r="AG50" s="61">
        <f t="shared" si="33"/>
        <v>0</v>
      </c>
      <c r="AH50" s="61">
        <f t="shared" si="33"/>
        <v>0</v>
      </c>
      <c r="AI50" s="61">
        <f t="shared" si="33"/>
        <v>0</v>
      </c>
      <c r="AJ50" s="61">
        <f t="shared" si="33"/>
        <v>0.66356159760001421</v>
      </c>
      <c r="AK50" s="61">
        <f t="shared" si="33"/>
        <v>0</v>
      </c>
      <c r="AL50" s="61">
        <f t="shared" si="33"/>
        <v>0</v>
      </c>
      <c r="AM50" s="61">
        <f t="shared" si="33"/>
        <v>0</v>
      </c>
      <c r="AN50" s="61">
        <f t="shared" si="33"/>
        <v>0</v>
      </c>
      <c r="AO50" s="61">
        <f t="shared" si="33"/>
        <v>0</v>
      </c>
      <c r="AP50" s="61">
        <f t="shared" si="33"/>
        <v>0</v>
      </c>
      <c r="AQ50" s="61">
        <f t="shared" si="33"/>
        <v>0</v>
      </c>
      <c r="AR50" s="61">
        <f t="shared" si="33"/>
        <v>0</v>
      </c>
      <c r="AS50" s="61">
        <f t="shared" si="33"/>
        <v>0</v>
      </c>
      <c r="AT50" s="61">
        <f t="shared" si="33"/>
        <v>0</v>
      </c>
      <c r="AU50" s="61">
        <f t="shared" si="33"/>
        <v>0</v>
      </c>
      <c r="AV50" s="61">
        <f t="shared" si="33"/>
        <v>0</v>
      </c>
      <c r="AW50" s="61">
        <f t="shared" si="33"/>
        <v>0</v>
      </c>
      <c r="AX50" s="61">
        <f t="shared" si="33"/>
        <v>0</v>
      </c>
      <c r="AY50" s="61">
        <f t="shared" ref="AY50:BO50" si="34">$N$50/$J$48*AY48*AY12*AY13</f>
        <v>0</v>
      </c>
      <c r="AZ50" s="61">
        <f t="shared" si="34"/>
        <v>0</v>
      </c>
      <c r="BA50" s="61">
        <f t="shared" si="34"/>
        <v>0</v>
      </c>
      <c r="BB50" s="61">
        <f t="shared" si="34"/>
        <v>0</v>
      </c>
      <c r="BC50" s="61">
        <f t="shared" si="34"/>
        <v>0</v>
      </c>
      <c r="BD50" s="61">
        <f t="shared" si="34"/>
        <v>0</v>
      </c>
      <c r="BE50" s="61">
        <f t="shared" si="34"/>
        <v>0</v>
      </c>
      <c r="BF50" s="61">
        <f t="shared" si="34"/>
        <v>0</v>
      </c>
      <c r="BG50" s="61">
        <f t="shared" si="34"/>
        <v>0</v>
      </c>
      <c r="BH50" s="61">
        <f t="shared" si="34"/>
        <v>0</v>
      </c>
      <c r="BI50" s="61">
        <f t="shared" si="34"/>
        <v>0</v>
      </c>
      <c r="BJ50" s="61">
        <f t="shared" si="34"/>
        <v>0</v>
      </c>
      <c r="BK50" s="61">
        <f t="shared" si="34"/>
        <v>0</v>
      </c>
      <c r="BL50" s="61">
        <f t="shared" si="34"/>
        <v>0</v>
      </c>
      <c r="BM50" s="61">
        <f t="shared" si="34"/>
        <v>0</v>
      </c>
      <c r="BN50" s="61">
        <f t="shared" si="34"/>
        <v>0</v>
      </c>
      <c r="BO50" s="61">
        <f t="shared" si="34"/>
        <v>0</v>
      </c>
    </row>
    <row r="51" spans="1:67" x14ac:dyDescent="0.2">
      <c r="A51" s="11"/>
      <c r="B51" s="11"/>
      <c r="C51" s="656"/>
      <c r="D51" s="656"/>
      <c r="E51" s="656"/>
      <c r="F51" s="656"/>
      <c r="G51" s="656"/>
      <c r="H51" s="660"/>
      <c r="I51" s="659"/>
      <c r="J51" s="11"/>
      <c r="K51" s="58"/>
      <c r="L51" s="58"/>
      <c r="M51" s="60"/>
      <c r="N51" s="60"/>
      <c r="O51" s="60"/>
      <c r="P51" s="60"/>
      <c r="Q51" s="62">
        <v>238.59</v>
      </c>
      <c r="R51" s="63">
        <f t="shared" si="0"/>
        <v>272.96407167479998</v>
      </c>
      <c r="S51" s="64">
        <f t="shared" ref="S51:AX51" si="35">S49+S50</f>
        <v>0</v>
      </c>
      <c r="T51" s="64">
        <f t="shared" si="35"/>
        <v>0</v>
      </c>
      <c r="U51" s="64">
        <f t="shared" si="35"/>
        <v>0</v>
      </c>
      <c r="V51" s="64">
        <f t="shared" si="35"/>
        <v>0</v>
      </c>
      <c r="W51" s="64">
        <f t="shared" si="35"/>
        <v>0</v>
      </c>
      <c r="X51" s="64">
        <f t="shared" si="35"/>
        <v>0</v>
      </c>
      <c r="Y51" s="64">
        <f t="shared" si="35"/>
        <v>0</v>
      </c>
      <c r="Z51" s="64">
        <f t="shared" si="35"/>
        <v>0</v>
      </c>
      <c r="AA51" s="64">
        <f t="shared" si="35"/>
        <v>0</v>
      </c>
      <c r="AB51" s="64">
        <f t="shared" si="35"/>
        <v>0</v>
      </c>
      <c r="AC51" s="64">
        <f t="shared" si="35"/>
        <v>0</v>
      </c>
      <c r="AD51" s="64">
        <f t="shared" si="35"/>
        <v>0</v>
      </c>
      <c r="AE51" s="64">
        <f t="shared" si="35"/>
        <v>0</v>
      </c>
      <c r="AF51" s="64">
        <f t="shared" si="35"/>
        <v>0</v>
      </c>
      <c r="AG51" s="64">
        <f t="shared" si="35"/>
        <v>0</v>
      </c>
      <c r="AH51" s="64">
        <f t="shared" si="35"/>
        <v>0</v>
      </c>
      <c r="AI51" s="64">
        <f t="shared" si="35"/>
        <v>0</v>
      </c>
      <c r="AJ51" s="64">
        <f t="shared" si="35"/>
        <v>272.96407167479998</v>
      </c>
      <c r="AK51" s="64">
        <f t="shared" si="35"/>
        <v>0</v>
      </c>
      <c r="AL51" s="64">
        <f t="shared" si="35"/>
        <v>0</v>
      </c>
      <c r="AM51" s="64">
        <f t="shared" si="35"/>
        <v>0</v>
      </c>
      <c r="AN51" s="64">
        <f t="shared" si="35"/>
        <v>0</v>
      </c>
      <c r="AO51" s="64">
        <f t="shared" si="35"/>
        <v>0</v>
      </c>
      <c r="AP51" s="64">
        <f t="shared" si="35"/>
        <v>0</v>
      </c>
      <c r="AQ51" s="64">
        <f t="shared" si="35"/>
        <v>0</v>
      </c>
      <c r="AR51" s="64">
        <f t="shared" si="35"/>
        <v>0</v>
      </c>
      <c r="AS51" s="64">
        <f t="shared" si="35"/>
        <v>0</v>
      </c>
      <c r="AT51" s="64">
        <f t="shared" si="35"/>
        <v>0</v>
      </c>
      <c r="AU51" s="64">
        <f t="shared" si="35"/>
        <v>0</v>
      </c>
      <c r="AV51" s="64">
        <f t="shared" si="35"/>
        <v>0</v>
      </c>
      <c r="AW51" s="64">
        <f t="shared" si="35"/>
        <v>0</v>
      </c>
      <c r="AX51" s="64">
        <f t="shared" si="35"/>
        <v>0</v>
      </c>
      <c r="AY51" s="64">
        <f t="shared" ref="AY51:BO51" si="36">AY49+AY50</f>
        <v>0</v>
      </c>
      <c r="AZ51" s="64">
        <f t="shared" si="36"/>
        <v>0</v>
      </c>
      <c r="BA51" s="64">
        <f t="shared" si="36"/>
        <v>0</v>
      </c>
      <c r="BB51" s="64">
        <f t="shared" si="36"/>
        <v>0</v>
      </c>
      <c r="BC51" s="64">
        <f t="shared" si="36"/>
        <v>0</v>
      </c>
      <c r="BD51" s="64">
        <f t="shared" si="36"/>
        <v>0</v>
      </c>
      <c r="BE51" s="64">
        <f t="shared" si="36"/>
        <v>0</v>
      </c>
      <c r="BF51" s="64">
        <f t="shared" si="36"/>
        <v>0</v>
      </c>
      <c r="BG51" s="64">
        <f t="shared" si="36"/>
        <v>0</v>
      </c>
      <c r="BH51" s="64">
        <f t="shared" si="36"/>
        <v>0</v>
      </c>
      <c r="BI51" s="64">
        <f t="shared" si="36"/>
        <v>0</v>
      </c>
      <c r="BJ51" s="64">
        <f t="shared" si="36"/>
        <v>0</v>
      </c>
      <c r="BK51" s="64">
        <f t="shared" si="36"/>
        <v>0</v>
      </c>
      <c r="BL51" s="64">
        <f t="shared" si="36"/>
        <v>0</v>
      </c>
      <c r="BM51" s="64">
        <f t="shared" si="36"/>
        <v>0</v>
      </c>
      <c r="BN51" s="64">
        <f t="shared" si="36"/>
        <v>0</v>
      </c>
      <c r="BO51" s="64">
        <f t="shared" si="36"/>
        <v>0</v>
      </c>
    </row>
    <row r="52" spans="1:67" ht="14.1" customHeight="1" x14ac:dyDescent="0.2">
      <c r="A52" s="11"/>
      <c r="B52" s="58">
        <v>10</v>
      </c>
      <c r="C52" s="656" t="s">
        <v>91</v>
      </c>
      <c r="D52" s="657" t="s">
        <v>92</v>
      </c>
      <c r="E52" s="657"/>
      <c r="F52" s="657"/>
      <c r="G52" s="657"/>
      <c r="H52" s="660" t="s">
        <v>837</v>
      </c>
      <c r="I52" s="659" t="s">
        <v>82</v>
      </c>
      <c r="J52" s="59">
        <v>3.34</v>
      </c>
      <c r="K52" s="60"/>
      <c r="L52" s="60"/>
      <c r="M52" s="60"/>
      <c r="N52" s="58"/>
      <c r="O52" s="58"/>
      <c r="P52" s="58"/>
      <c r="Q52" s="58"/>
      <c r="R52" s="58">
        <f t="shared" si="0"/>
        <v>3.34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3.34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</row>
    <row r="53" spans="1:67" x14ac:dyDescent="0.2">
      <c r="A53" s="11"/>
      <c r="B53" s="11"/>
      <c r="C53" s="656"/>
      <c r="D53" s="657"/>
      <c r="E53" s="657"/>
      <c r="F53" s="657"/>
      <c r="G53" s="657"/>
      <c r="H53" s="660"/>
      <c r="I53" s="659"/>
      <c r="J53" s="11"/>
      <c r="K53" s="60">
        <v>185.81</v>
      </c>
      <c r="L53" s="60">
        <v>186.96</v>
      </c>
      <c r="M53" s="60">
        <v>191.98</v>
      </c>
      <c r="N53" s="60">
        <v>193.17</v>
      </c>
      <c r="O53" s="60">
        <v>191.97994182650001</v>
      </c>
      <c r="P53" s="60"/>
      <c r="Q53" s="58">
        <v>191.98</v>
      </c>
      <c r="R53" s="60">
        <f t="shared" si="0"/>
        <v>219.63888880559998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61">
        <f>$M53*AJ52/$J52*AJ$13</f>
        <v>219.63888880559998</v>
      </c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</row>
    <row r="54" spans="1:67" x14ac:dyDescent="0.2">
      <c r="A54" s="11"/>
      <c r="B54" s="11"/>
      <c r="C54" s="656"/>
      <c r="D54" s="657"/>
      <c r="E54" s="657"/>
      <c r="F54" s="657"/>
      <c r="G54" s="657"/>
      <c r="H54" s="660"/>
      <c r="I54" s="659"/>
      <c r="J54" s="11"/>
      <c r="K54" s="58"/>
      <c r="L54" s="60"/>
      <c r="M54" s="60"/>
      <c r="N54" s="60">
        <f>N53-M53</f>
        <v>1.1899999999999977</v>
      </c>
      <c r="O54" s="60"/>
      <c r="P54" s="60"/>
      <c r="Q54" s="58">
        <v>1.19</v>
      </c>
      <c r="R54" s="60">
        <f t="shared" si="0"/>
        <v>1.3614453467999972</v>
      </c>
      <c r="S54" s="61">
        <f t="shared" ref="S54:AX54" si="37">$N$54/$J$52*S52*S12*S13</f>
        <v>0</v>
      </c>
      <c r="T54" s="61">
        <f t="shared" si="37"/>
        <v>0</v>
      </c>
      <c r="U54" s="61">
        <f t="shared" si="37"/>
        <v>0</v>
      </c>
      <c r="V54" s="61">
        <f t="shared" si="37"/>
        <v>0</v>
      </c>
      <c r="W54" s="61">
        <f t="shared" si="37"/>
        <v>0</v>
      </c>
      <c r="X54" s="61">
        <f t="shared" si="37"/>
        <v>0</v>
      </c>
      <c r="Y54" s="61">
        <f t="shared" si="37"/>
        <v>0</v>
      </c>
      <c r="Z54" s="61">
        <f t="shared" si="37"/>
        <v>0</v>
      </c>
      <c r="AA54" s="61">
        <f t="shared" si="37"/>
        <v>0</v>
      </c>
      <c r="AB54" s="61">
        <f t="shared" si="37"/>
        <v>0</v>
      </c>
      <c r="AC54" s="61">
        <f t="shared" si="37"/>
        <v>0</v>
      </c>
      <c r="AD54" s="61">
        <f t="shared" si="37"/>
        <v>0</v>
      </c>
      <c r="AE54" s="61">
        <f t="shared" si="37"/>
        <v>0</v>
      </c>
      <c r="AF54" s="61">
        <f t="shared" si="37"/>
        <v>0</v>
      </c>
      <c r="AG54" s="61">
        <f t="shared" si="37"/>
        <v>0</v>
      </c>
      <c r="AH54" s="61">
        <f t="shared" si="37"/>
        <v>0</v>
      </c>
      <c r="AI54" s="61">
        <f t="shared" si="37"/>
        <v>0</v>
      </c>
      <c r="AJ54" s="61">
        <f t="shared" si="37"/>
        <v>1.3614453467999972</v>
      </c>
      <c r="AK54" s="61">
        <f t="shared" si="37"/>
        <v>0</v>
      </c>
      <c r="AL54" s="61">
        <f t="shared" si="37"/>
        <v>0</v>
      </c>
      <c r="AM54" s="61">
        <f t="shared" si="37"/>
        <v>0</v>
      </c>
      <c r="AN54" s="61">
        <f t="shared" si="37"/>
        <v>0</v>
      </c>
      <c r="AO54" s="61">
        <f t="shared" si="37"/>
        <v>0</v>
      </c>
      <c r="AP54" s="61">
        <f t="shared" si="37"/>
        <v>0</v>
      </c>
      <c r="AQ54" s="61">
        <f t="shared" si="37"/>
        <v>0</v>
      </c>
      <c r="AR54" s="61">
        <f t="shared" si="37"/>
        <v>0</v>
      </c>
      <c r="AS54" s="61">
        <f t="shared" si="37"/>
        <v>0</v>
      </c>
      <c r="AT54" s="61">
        <f t="shared" si="37"/>
        <v>0</v>
      </c>
      <c r="AU54" s="61">
        <f t="shared" si="37"/>
        <v>0</v>
      </c>
      <c r="AV54" s="61">
        <f t="shared" si="37"/>
        <v>0</v>
      </c>
      <c r="AW54" s="61">
        <f t="shared" si="37"/>
        <v>0</v>
      </c>
      <c r="AX54" s="61">
        <f t="shared" si="37"/>
        <v>0</v>
      </c>
      <c r="AY54" s="61">
        <f t="shared" ref="AY54:BO54" si="38">$N$54/$J$52*AY52*AY12*AY13</f>
        <v>0</v>
      </c>
      <c r="AZ54" s="61">
        <f t="shared" si="38"/>
        <v>0</v>
      </c>
      <c r="BA54" s="61">
        <f t="shared" si="38"/>
        <v>0</v>
      </c>
      <c r="BB54" s="61">
        <f t="shared" si="38"/>
        <v>0</v>
      </c>
      <c r="BC54" s="61">
        <f t="shared" si="38"/>
        <v>0</v>
      </c>
      <c r="BD54" s="61">
        <f t="shared" si="38"/>
        <v>0</v>
      </c>
      <c r="BE54" s="61">
        <f t="shared" si="38"/>
        <v>0</v>
      </c>
      <c r="BF54" s="61">
        <f t="shared" si="38"/>
        <v>0</v>
      </c>
      <c r="BG54" s="61">
        <f t="shared" si="38"/>
        <v>0</v>
      </c>
      <c r="BH54" s="61">
        <f t="shared" si="38"/>
        <v>0</v>
      </c>
      <c r="BI54" s="61">
        <f t="shared" si="38"/>
        <v>0</v>
      </c>
      <c r="BJ54" s="61">
        <f t="shared" si="38"/>
        <v>0</v>
      </c>
      <c r="BK54" s="61">
        <f t="shared" si="38"/>
        <v>0</v>
      </c>
      <c r="BL54" s="61">
        <f t="shared" si="38"/>
        <v>0</v>
      </c>
      <c r="BM54" s="61">
        <f t="shared" si="38"/>
        <v>0</v>
      </c>
      <c r="BN54" s="61">
        <f t="shared" si="38"/>
        <v>0</v>
      </c>
      <c r="BO54" s="61">
        <f t="shared" si="38"/>
        <v>0</v>
      </c>
    </row>
    <row r="55" spans="1:67" x14ac:dyDescent="0.2">
      <c r="A55" s="11"/>
      <c r="B55" s="11"/>
      <c r="C55" s="656"/>
      <c r="D55" s="657"/>
      <c r="E55" s="657"/>
      <c r="F55" s="657"/>
      <c r="G55" s="657"/>
      <c r="H55" s="660"/>
      <c r="I55" s="659"/>
      <c r="J55" s="11"/>
      <c r="K55" s="58"/>
      <c r="L55" s="58"/>
      <c r="M55" s="60"/>
      <c r="N55" s="60"/>
      <c r="O55" s="60"/>
      <c r="P55" s="60"/>
      <c r="Q55" s="62">
        <v>193.17</v>
      </c>
      <c r="R55" s="63">
        <f t="shared" si="0"/>
        <v>221.00033415239997</v>
      </c>
      <c r="S55" s="64">
        <f t="shared" ref="S55:AX55" si="39">S53+S54</f>
        <v>0</v>
      </c>
      <c r="T55" s="64">
        <f t="shared" si="39"/>
        <v>0</v>
      </c>
      <c r="U55" s="64">
        <f t="shared" si="39"/>
        <v>0</v>
      </c>
      <c r="V55" s="64">
        <f t="shared" si="39"/>
        <v>0</v>
      </c>
      <c r="W55" s="64">
        <f t="shared" si="39"/>
        <v>0</v>
      </c>
      <c r="X55" s="64">
        <f t="shared" si="39"/>
        <v>0</v>
      </c>
      <c r="Y55" s="64">
        <f t="shared" si="39"/>
        <v>0</v>
      </c>
      <c r="Z55" s="64">
        <f t="shared" si="39"/>
        <v>0</v>
      </c>
      <c r="AA55" s="64">
        <f t="shared" si="39"/>
        <v>0</v>
      </c>
      <c r="AB55" s="64">
        <f t="shared" si="39"/>
        <v>0</v>
      </c>
      <c r="AC55" s="64">
        <f t="shared" si="39"/>
        <v>0</v>
      </c>
      <c r="AD55" s="64">
        <f t="shared" si="39"/>
        <v>0</v>
      </c>
      <c r="AE55" s="64">
        <f t="shared" si="39"/>
        <v>0</v>
      </c>
      <c r="AF55" s="64">
        <f t="shared" si="39"/>
        <v>0</v>
      </c>
      <c r="AG55" s="64">
        <f t="shared" si="39"/>
        <v>0</v>
      </c>
      <c r="AH55" s="64">
        <f t="shared" si="39"/>
        <v>0</v>
      </c>
      <c r="AI55" s="64">
        <f t="shared" si="39"/>
        <v>0</v>
      </c>
      <c r="AJ55" s="64">
        <f t="shared" si="39"/>
        <v>221.00033415239997</v>
      </c>
      <c r="AK55" s="64">
        <f t="shared" si="39"/>
        <v>0</v>
      </c>
      <c r="AL55" s="64">
        <f t="shared" si="39"/>
        <v>0</v>
      </c>
      <c r="AM55" s="64">
        <f t="shared" si="39"/>
        <v>0</v>
      </c>
      <c r="AN55" s="64">
        <f t="shared" si="39"/>
        <v>0</v>
      </c>
      <c r="AO55" s="64">
        <f t="shared" si="39"/>
        <v>0</v>
      </c>
      <c r="AP55" s="64">
        <f t="shared" si="39"/>
        <v>0</v>
      </c>
      <c r="AQ55" s="64">
        <f t="shared" si="39"/>
        <v>0</v>
      </c>
      <c r="AR55" s="64">
        <f t="shared" si="39"/>
        <v>0</v>
      </c>
      <c r="AS55" s="64">
        <f t="shared" si="39"/>
        <v>0</v>
      </c>
      <c r="AT55" s="64">
        <f t="shared" si="39"/>
        <v>0</v>
      </c>
      <c r="AU55" s="64">
        <f t="shared" si="39"/>
        <v>0</v>
      </c>
      <c r="AV55" s="64">
        <f t="shared" si="39"/>
        <v>0</v>
      </c>
      <c r="AW55" s="64">
        <f t="shared" si="39"/>
        <v>0</v>
      </c>
      <c r="AX55" s="64">
        <f t="shared" si="39"/>
        <v>0</v>
      </c>
      <c r="AY55" s="64">
        <f t="shared" ref="AY55:BO55" si="40">AY53+AY54</f>
        <v>0</v>
      </c>
      <c r="AZ55" s="64">
        <f t="shared" si="40"/>
        <v>0</v>
      </c>
      <c r="BA55" s="64">
        <f t="shared" si="40"/>
        <v>0</v>
      </c>
      <c r="BB55" s="64">
        <f t="shared" si="40"/>
        <v>0</v>
      </c>
      <c r="BC55" s="64">
        <f t="shared" si="40"/>
        <v>0</v>
      </c>
      <c r="BD55" s="64">
        <f t="shared" si="40"/>
        <v>0</v>
      </c>
      <c r="BE55" s="64">
        <f t="shared" si="40"/>
        <v>0</v>
      </c>
      <c r="BF55" s="64">
        <f t="shared" si="40"/>
        <v>0</v>
      </c>
      <c r="BG55" s="64">
        <f t="shared" si="40"/>
        <v>0</v>
      </c>
      <c r="BH55" s="64">
        <f t="shared" si="40"/>
        <v>0</v>
      </c>
      <c r="BI55" s="64">
        <f t="shared" si="40"/>
        <v>0</v>
      </c>
      <c r="BJ55" s="64">
        <f t="shared" si="40"/>
        <v>0</v>
      </c>
      <c r="BK55" s="64">
        <f t="shared" si="40"/>
        <v>0</v>
      </c>
      <c r="BL55" s="64">
        <f t="shared" si="40"/>
        <v>0</v>
      </c>
      <c r="BM55" s="64">
        <f t="shared" si="40"/>
        <v>0</v>
      </c>
      <c r="BN55" s="64">
        <f t="shared" si="40"/>
        <v>0</v>
      </c>
      <c r="BO55" s="64">
        <f t="shared" si="40"/>
        <v>0</v>
      </c>
    </row>
    <row r="56" spans="1:67" s="5" customFormat="1" ht="10.5" x14ac:dyDescent="0.2">
      <c r="A56" s="65"/>
      <c r="B56" s="65"/>
      <c r="C56" s="65"/>
      <c r="D56" s="65"/>
      <c r="E56" s="65"/>
      <c r="F56" s="65"/>
      <c r="G56" s="66" t="s">
        <v>838</v>
      </c>
      <c r="H56" s="65"/>
      <c r="I56" s="65"/>
      <c r="J56" s="65"/>
      <c r="K56" s="65"/>
      <c r="L56" s="65"/>
      <c r="M56" s="65"/>
      <c r="N56" s="65"/>
      <c r="O56" s="65"/>
      <c r="P56" s="65"/>
      <c r="Q56" s="65">
        <f t="shared" ref="Q56:AV56" si="41">Q$19+Q$23+Q$27+Q$31+Q$35+Q$39+Q$43+Q$47+Q$51+Q$55</f>
        <v>81083.659999999989</v>
      </c>
      <c r="R56" s="67">
        <f t="shared" si="41"/>
        <v>92765.522360095187</v>
      </c>
      <c r="S56" s="68">
        <f t="shared" si="41"/>
        <v>0</v>
      </c>
      <c r="T56" s="68">
        <f t="shared" si="41"/>
        <v>0</v>
      </c>
      <c r="U56" s="68">
        <f t="shared" si="41"/>
        <v>0</v>
      </c>
      <c r="V56" s="68">
        <f t="shared" si="41"/>
        <v>0</v>
      </c>
      <c r="W56" s="68">
        <f t="shared" si="41"/>
        <v>0</v>
      </c>
      <c r="X56" s="68">
        <f t="shared" si="41"/>
        <v>0</v>
      </c>
      <c r="Y56" s="68">
        <f t="shared" si="41"/>
        <v>0</v>
      </c>
      <c r="Z56" s="68">
        <f t="shared" si="41"/>
        <v>0</v>
      </c>
      <c r="AA56" s="68">
        <f t="shared" si="41"/>
        <v>0</v>
      </c>
      <c r="AB56" s="68">
        <f t="shared" si="41"/>
        <v>0</v>
      </c>
      <c r="AC56" s="68">
        <f t="shared" si="41"/>
        <v>0</v>
      </c>
      <c r="AD56" s="68">
        <f t="shared" si="41"/>
        <v>0</v>
      </c>
      <c r="AE56" s="68">
        <f t="shared" si="41"/>
        <v>0</v>
      </c>
      <c r="AF56" s="68">
        <f t="shared" si="41"/>
        <v>0</v>
      </c>
      <c r="AG56" s="68">
        <f t="shared" si="41"/>
        <v>0</v>
      </c>
      <c r="AH56" s="68">
        <f t="shared" si="41"/>
        <v>0</v>
      </c>
      <c r="AI56" s="68">
        <f t="shared" si="41"/>
        <v>0</v>
      </c>
      <c r="AJ56" s="68">
        <f t="shared" si="41"/>
        <v>92765.522360095187</v>
      </c>
      <c r="AK56" s="68">
        <f t="shared" si="41"/>
        <v>0</v>
      </c>
      <c r="AL56" s="68">
        <f t="shared" si="41"/>
        <v>0</v>
      </c>
      <c r="AM56" s="68">
        <f t="shared" si="41"/>
        <v>0</v>
      </c>
      <c r="AN56" s="68">
        <f t="shared" si="41"/>
        <v>0</v>
      </c>
      <c r="AO56" s="68">
        <f t="shared" si="41"/>
        <v>0</v>
      </c>
      <c r="AP56" s="68">
        <f t="shared" si="41"/>
        <v>0</v>
      </c>
      <c r="AQ56" s="68">
        <f t="shared" si="41"/>
        <v>0</v>
      </c>
      <c r="AR56" s="68">
        <f t="shared" si="41"/>
        <v>0</v>
      </c>
      <c r="AS56" s="68">
        <f t="shared" si="41"/>
        <v>0</v>
      </c>
      <c r="AT56" s="68">
        <f t="shared" si="41"/>
        <v>0</v>
      </c>
      <c r="AU56" s="68">
        <f t="shared" si="41"/>
        <v>0</v>
      </c>
      <c r="AV56" s="68">
        <f t="shared" si="41"/>
        <v>0</v>
      </c>
      <c r="AW56" s="68">
        <f t="shared" ref="AW56:BO56" si="42">AW$19+AW$23+AW$27+AW$31+AW$35+AW$39+AW$43+AW$47+AW$51+AW$55</f>
        <v>0</v>
      </c>
      <c r="AX56" s="68">
        <f t="shared" si="42"/>
        <v>0</v>
      </c>
      <c r="AY56" s="68">
        <f t="shared" si="42"/>
        <v>0</v>
      </c>
      <c r="AZ56" s="68">
        <f t="shared" si="42"/>
        <v>0</v>
      </c>
      <c r="BA56" s="68">
        <f t="shared" si="42"/>
        <v>0</v>
      </c>
      <c r="BB56" s="68">
        <f t="shared" si="42"/>
        <v>0</v>
      </c>
      <c r="BC56" s="68">
        <f t="shared" si="42"/>
        <v>0</v>
      </c>
      <c r="BD56" s="68">
        <f t="shared" si="42"/>
        <v>0</v>
      </c>
      <c r="BE56" s="68">
        <f t="shared" si="42"/>
        <v>0</v>
      </c>
      <c r="BF56" s="68">
        <f t="shared" si="42"/>
        <v>0</v>
      </c>
      <c r="BG56" s="68">
        <f t="shared" si="42"/>
        <v>0</v>
      </c>
      <c r="BH56" s="68">
        <f t="shared" si="42"/>
        <v>0</v>
      </c>
      <c r="BI56" s="68">
        <f t="shared" si="42"/>
        <v>0</v>
      </c>
      <c r="BJ56" s="68">
        <f t="shared" si="42"/>
        <v>0</v>
      </c>
      <c r="BK56" s="68">
        <f t="shared" si="42"/>
        <v>0</v>
      </c>
      <c r="BL56" s="68">
        <f t="shared" si="42"/>
        <v>0</v>
      </c>
      <c r="BM56" s="68">
        <f t="shared" si="42"/>
        <v>0</v>
      </c>
      <c r="BN56" s="68">
        <f t="shared" si="42"/>
        <v>0</v>
      </c>
      <c r="BO56" s="68">
        <f t="shared" si="42"/>
        <v>0</v>
      </c>
    </row>
    <row r="57" spans="1:67" x14ac:dyDescent="0.2">
      <c r="A57" s="56"/>
      <c r="B57" s="56"/>
      <c r="C57" s="57" t="s">
        <v>98</v>
      </c>
      <c r="D57" s="56" t="s">
        <v>99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</row>
    <row r="58" spans="1:67" ht="14.1" customHeight="1" x14ac:dyDescent="0.2">
      <c r="A58" s="11"/>
      <c r="B58" s="58">
        <v>11</v>
      </c>
      <c r="C58" s="656" t="s">
        <v>100</v>
      </c>
      <c r="D58" s="657" t="s">
        <v>101</v>
      </c>
      <c r="E58" s="657"/>
      <c r="F58" s="657"/>
      <c r="G58" s="657"/>
      <c r="H58" s="660" t="s">
        <v>839</v>
      </c>
      <c r="I58" s="659" t="s">
        <v>102</v>
      </c>
      <c r="J58" s="59">
        <v>1</v>
      </c>
      <c r="K58" s="60"/>
      <c r="L58" s="60"/>
      <c r="M58" s="60"/>
      <c r="N58" s="58"/>
      <c r="O58" s="58"/>
      <c r="P58" s="58"/>
      <c r="Q58" s="58"/>
      <c r="R58" s="58">
        <f t="shared" ref="R58:R89" si="43">SUM(S58:BO58)</f>
        <v>1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1</v>
      </c>
      <c r="AL58" s="58">
        <v>0</v>
      </c>
      <c r="AM58" s="58">
        <v>0</v>
      </c>
      <c r="AN58" s="58">
        <v>0</v>
      </c>
      <c r="AO58" s="58">
        <v>0</v>
      </c>
      <c r="AP58" s="58">
        <v>0</v>
      </c>
      <c r="AQ58" s="58">
        <v>0</v>
      </c>
      <c r="AR58" s="58">
        <v>0</v>
      </c>
      <c r="AS58" s="58">
        <v>0</v>
      </c>
      <c r="AT58" s="58">
        <v>0</v>
      </c>
      <c r="AU58" s="58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v>0</v>
      </c>
      <c r="BC58" s="58">
        <v>0</v>
      </c>
      <c r="BD58" s="58">
        <v>0</v>
      </c>
      <c r="BE58" s="58">
        <v>0</v>
      </c>
      <c r="BF58" s="58">
        <v>0</v>
      </c>
      <c r="BG58" s="58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0</v>
      </c>
      <c r="BN58" s="58">
        <v>0</v>
      </c>
      <c r="BO58" s="58">
        <v>0</v>
      </c>
    </row>
    <row r="59" spans="1:67" x14ac:dyDescent="0.2">
      <c r="A59" s="11"/>
      <c r="B59" s="11"/>
      <c r="C59" s="656"/>
      <c r="D59" s="657"/>
      <c r="E59" s="657"/>
      <c r="F59" s="657"/>
      <c r="G59" s="657"/>
      <c r="H59" s="660"/>
      <c r="I59" s="659"/>
      <c r="J59" s="11"/>
      <c r="K59" s="60">
        <v>170.3</v>
      </c>
      <c r="L59" s="60">
        <v>170.49</v>
      </c>
      <c r="M59" s="60">
        <v>175.95</v>
      </c>
      <c r="N59" s="60">
        <v>176.15</v>
      </c>
      <c r="O59" s="60">
        <v>175.95492219499999</v>
      </c>
      <c r="P59" s="60"/>
      <c r="Q59" s="58">
        <v>175.95</v>
      </c>
      <c r="R59" s="60">
        <f t="shared" si="43"/>
        <v>202.60786603049996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61">
        <f>$M59*AK58/$J58*AK$13</f>
        <v>202.60786603049996</v>
      </c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</row>
    <row r="60" spans="1:67" x14ac:dyDescent="0.2">
      <c r="A60" s="11"/>
      <c r="B60" s="11"/>
      <c r="C60" s="656"/>
      <c r="D60" s="657"/>
      <c r="E60" s="657"/>
      <c r="F60" s="657"/>
      <c r="G60" s="657"/>
      <c r="H60" s="660"/>
      <c r="I60" s="659"/>
      <c r="J60" s="11"/>
      <c r="K60" s="58"/>
      <c r="L60" s="60"/>
      <c r="M60" s="60"/>
      <c r="N60" s="60">
        <f>N59-M59</f>
        <v>0.20000000000001705</v>
      </c>
      <c r="O60" s="60"/>
      <c r="P60" s="60"/>
      <c r="Q60" s="58">
        <v>0.2</v>
      </c>
      <c r="R60" s="60">
        <f t="shared" si="43"/>
        <v>0.23030163800001963</v>
      </c>
      <c r="S60" s="61">
        <f t="shared" ref="S60:AX60" si="44">$N$60/$J$58*S58*S12*S13</f>
        <v>0</v>
      </c>
      <c r="T60" s="61">
        <f t="shared" si="44"/>
        <v>0</v>
      </c>
      <c r="U60" s="61">
        <f t="shared" si="44"/>
        <v>0</v>
      </c>
      <c r="V60" s="61">
        <f t="shared" si="44"/>
        <v>0</v>
      </c>
      <c r="W60" s="61">
        <f t="shared" si="44"/>
        <v>0</v>
      </c>
      <c r="X60" s="61">
        <f t="shared" si="44"/>
        <v>0</v>
      </c>
      <c r="Y60" s="61">
        <f t="shared" si="44"/>
        <v>0</v>
      </c>
      <c r="Z60" s="61">
        <f t="shared" si="44"/>
        <v>0</v>
      </c>
      <c r="AA60" s="61">
        <f t="shared" si="44"/>
        <v>0</v>
      </c>
      <c r="AB60" s="61">
        <f t="shared" si="44"/>
        <v>0</v>
      </c>
      <c r="AC60" s="61">
        <f t="shared" si="44"/>
        <v>0</v>
      </c>
      <c r="AD60" s="61">
        <f t="shared" si="44"/>
        <v>0</v>
      </c>
      <c r="AE60" s="61">
        <f t="shared" si="44"/>
        <v>0</v>
      </c>
      <c r="AF60" s="61">
        <f t="shared" si="44"/>
        <v>0</v>
      </c>
      <c r="AG60" s="61">
        <f t="shared" si="44"/>
        <v>0</v>
      </c>
      <c r="AH60" s="61">
        <f t="shared" si="44"/>
        <v>0</v>
      </c>
      <c r="AI60" s="61">
        <f t="shared" si="44"/>
        <v>0</v>
      </c>
      <c r="AJ60" s="61">
        <f t="shared" si="44"/>
        <v>0</v>
      </c>
      <c r="AK60" s="61">
        <f t="shared" si="44"/>
        <v>0.23030163800001963</v>
      </c>
      <c r="AL60" s="61">
        <f t="shared" si="44"/>
        <v>0</v>
      </c>
      <c r="AM60" s="61">
        <f t="shared" si="44"/>
        <v>0</v>
      </c>
      <c r="AN60" s="61">
        <f t="shared" si="44"/>
        <v>0</v>
      </c>
      <c r="AO60" s="61">
        <f t="shared" si="44"/>
        <v>0</v>
      </c>
      <c r="AP60" s="61">
        <f t="shared" si="44"/>
        <v>0</v>
      </c>
      <c r="AQ60" s="61">
        <f t="shared" si="44"/>
        <v>0</v>
      </c>
      <c r="AR60" s="61">
        <f t="shared" si="44"/>
        <v>0</v>
      </c>
      <c r="AS60" s="61">
        <f t="shared" si="44"/>
        <v>0</v>
      </c>
      <c r="AT60" s="61">
        <f t="shared" si="44"/>
        <v>0</v>
      </c>
      <c r="AU60" s="61">
        <f t="shared" si="44"/>
        <v>0</v>
      </c>
      <c r="AV60" s="61">
        <f t="shared" si="44"/>
        <v>0</v>
      </c>
      <c r="AW60" s="61">
        <f t="shared" si="44"/>
        <v>0</v>
      </c>
      <c r="AX60" s="61">
        <f t="shared" si="44"/>
        <v>0</v>
      </c>
      <c r="AY60" s="61">
        <f t="shared" ref="AY60:BO60" si="45">$N$60/$J$58*AY58*AY12*AY13</f>
        <v>0</v>
      </c>
      <c r="AZ60" s="61">
        <f t="shared" si="45"/>
        <v>0</v>
      </c>
      <c r="BA60" s="61">
        <f t="shared" si="45"/>
        <v>0</v>
      </c>
      <c r="BB60" s="61">
        <f t="shared" si="45"/>
        <v>0</v>
      </c>
      <c r="BC60" s="61">
        <f t="shared" si="45"/>
        <v>0</v>
      </c>
      <c r="BD60" s="61">
        <f t="shared" si="45"/>
        <v>0</v>
      </c>
      <c r="BE60" s="61">
        <f t="shared" si="45"/>
        <v>0</v>
      </c>
      <c r="BF60" s="61">
        <f t="shared" si="45"/>
        <v>0</v>
      </c>
      <c r="BG60" s="61">
        <f t="shared" si="45"/>
        <v>0</v>
      </c>
      <c r="BH60" s="61">
        <f t="shared" si="45"/>
        <v>0</v>
      </c>
      <c r="BI60" s="61">
        <f t="shared" si="45"/>
        <v>0</v>
      </c>
      <c r="BJ60" s="61">
        <f t="shared" si="45"/>
        <v>0</v>
      </c>
      <c r="BK60" s="61">
        <f t="shared" si="45"/>
        <v>0</v>
      </c>
      <c r="BL60" s="61">
        <f t="shared" si="45"/>
        <v>0</v>
      </c>
      <c r="BM60" s="61">
        <f t="shared" si="45"/>
        <v>0</v>
      </c>
      <c r="BN60" s="61">
        <f t="shared" si="45"/>
        <v>0</v>
      </c>
      <c r="BO60" s="61">
        <f t="shared" si="45"/>
        <v>0</v>
      </c>
    </row>
    <row r="61" spans="1:67" x14ac:dyDescent="0.2">
      <c r="A61" s="11"/>
      <c r="B61" s="11"/>
      <c r="C61" s="656"/>
      <c r="D61" s="657"/>
      <c r="E61" s="657"/>
      <c r="F61" s="657"/>
      <c r="G61" s="657"/>
      <c r="H61" s="660"/>
      <c r="I61" s="659"/>
      <c r="J61" s="11"/>
      <c r="K61" s="58"/>
      <c r="L61" s="58"/>
      <c r="M61" s="60"/>
      <c r="N61" s="60"/>
      <c r="O61" s="60"/>
      <c r="P61" s="60"/>
      <c r="Q61" s="62">
        <v>176.14999999999998</v>
      </c>
      <c r="R61" s="63">
        <f t="shared" si="43"/>
        <v>202.83816766849998</v>
      </c>
      <c r="S61" s="64">
        <f t="shared" ref="S61:AX61" si="46">S59+S60</f>
        <v>0</v>
      </c>
      <c r="T61" s="64">
        <f t="shared" si="46"/>
        <v>0</v>
      </c>
      <c r="U61" s="64">
        <f t="shared" si="46"/>
        <v>0</v>
      </c>
      <c r="V61" s="64">
        <f t="shared" si="46"/>
        <v>0</v>
      </c>
      <c r="W61" s="64">
        <f t="shared" si="46"/>
        <v>0</v>
      </c>
      <c r="X61" s="64">
        <f t="shared" si="46"/>
        <v>0</v>
      </c>
      <c r="Y61" s="64">
        <f t="shared" si="46"/>
        <v>0</v>
      </c>
      <c r="Z61" s="64">
        <f t="shared" si="46"/>
        <v>0</v>
      </c>
      <c r="AA61" s="64">
        <f t="shared" si="46"/>
        <v>0</v>
      </c>
      <c r="AB61" s="64">
        <f t="shared" si="46"/>
        <v>0</v>
      </c>
      <c r="AC61" s="64">
        <f t="shared" si="46"/>
        <v>0</v>
      </c>
      <c r="AD61" s="64">
        <f t="shared" si="46"/>
        <v>0</v>
      </c>
      <c r="AE61" s="64">
        <f t="shared" si="46"/>
        <v>0</v>
      </c>
      <c r="AF61" s="64">
        <f t="shared" si="46"/>
        <v>0</v>
      </c>
      <c r="AG61" s="64">
        <f t="shared" si="46"/>
        <v>0</v>
      </c>
      <c r="AH61" s="64">
        <f t="shared" si="46"/>
        <v>0</v>
      </c>
      <c r="AI61" s="64">
        <f t="shared" si="46"/>
        <v>0</v>
      </c>
      <c r="AJ61" s="64">
        <f t="shared" si="46"/>
        <v>0</v>
      </c>
      <c r="AK61" s="64">
        <f t="shared" si="46"/>
        <v>202.83816766849998</v>
      </c>
      <c r="AL61" s="64">
        <f t="shared" si="46"/>
        <v>0</v>
      </c>
      <c r="AM61" s="64">
        <f t="shared" si="46"/>
        <v>0</v>
      </c>
      <c r="AN61" s="64">
        <f t="shared" si="46"/>
        <v>0</v>
      </c>
      <c r="AO61" s="64">
        <f t="shared" si="46"/>
        <v>0</v>
      </c>
      <c r="AP61" s="64">
        <f t="shared" si="46"/>
        <v>0</v>
      </c>
      <c r="AQ61" s="64">
        <f t="shared" si="46"/>
        <v>0</v>
      </c>
      <c r="AR61" s="64">
        <f t="shared" si="46"/>
        <v>0</v>
      </c>
      <c r="AS61" s="64">
        <f t="shared" si="46"/>
        <v>0</v>
      </c>
      <c r="AT61" s="64">
        <f t="shared" si="46"/>
        <v>0</v>
      </c>
      <c r="AU61" s="64">
        <f t="shared" si="46"/>
        <v>0</v>
      </c>
      <c r="AV61" s="64">
        <f t="shared" si="46"/>
        <v>0</v>
      </c>
      <c r="AW61" s="64">
        <f t="shared" si="46"/>
        <v>0</v>
      </c>
      <c r="AX61" s="64">
        <f t="shared" si="46"/>
        <v>0</v>
      </c>
      <c r="AY61" s="64">
        <f t="shared" ref="AY61:BO61" si="47">AY59+AY60</f>
        <v>0</v>
      </c>
      <c r="AZ61" s="64">
        <f t="shared" si="47"/>
        <v>0</v>
      </c>
      <c r="BA61" s="64">
        <f t="shared" si="47"/>
        <v>0</v>
      </c>
      <c r="BB61" s="64">
        <f t="shared" si="47"/>
        <v>0</v>
      </c>
      <c r="BC61" s="64">
        <f t="shared" si="47"/>
        <v>0</v>
      </c>
      <c r="BD61" s="64">
        <f t="shared" si="47"/>
        <v>0</v>
      </c>
      <c r="BE61" s="64">
        <f t="shared" si="47"/>
        <v>0</v>
      </c>
      <c r="BF61" s="64">
        <f t="shared" si="47"/>
        <v>0</v>
      </c>
      <c r="BG61" s="64">
        <f t="shared" si="47"/>
        <v>0</v>
      </c>
      <c r="BH61" s="64">
        <f t="shared" si="47"/>
        <v>0</v>
      </c>
      <c r="BI61" s="64">
        <f t="shared" si="47"/>
        <v>0</v>
      </c>
      <c r="BJ61" s="64">
        <f t="shared" si="47"/>
        <v>0</v>
      </c>
      <c r="BK61" s="64">
        <f t="shared" si="47"/>
        <v>0</v>
      </c>
      <c r="BL61" s="64">
        <f t="shared" si="47"/>
        <v>0</v>
      </c>
      <c r="BM61" s="64">
        <f t="shared" si="47"/>
        <v>0</v>
      </c>
      <c r="BN61" s="64">
        <f t="shared" si="47"/>
        <v>0</v>
      </c>
      <c r="BO61" s="64">
        <f t="shared" si="47"/>
        <v>0</v>
      </c>
    </row>
    <row r="62" spans="1:67" ht="14.1" customHeight="1" x14ac:dyDescent="0.2">
      <c r="A62" s="11"/>
      <c r="B62" s="58">
        <v>12</v>
      </c>
      <c r="C62" s="657" t="s">
        <v>104</v>
      </c>
      <c r="D62" s="657" t="s">
        <v>105</v>
      </c>
      <c r="E62" s="657"/>
      <c r="F62" s="657"/>
      <c r="G62" s="657"/>
      <c r="H62" s="660" t="s">
        <v>840</v>
      </c>
      <c r="I62" s="659" t="s">
        <v>78</v>
      </c>
      <c r="J62" s="59">
        <v>15</v>
      </c>
      <c r="K62" s="60"/>
      <c r="L62" s="60"/>
      <c r="M62" s="60"/>
      <c r="N62" s="58"/>
      <c r="O62" s="58"/>
      <c r="P62" s="58"/>
      <c r="Q62" s="58"/>
      <c r="R62" s="58">
        <f t="shared" si="43"/>
        <v>15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15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</row>
    <row r="63" spans="1:67" x14ac:dyDescent="0.2">
      <c r="A63" s="11"/>
      <c r="B63" s="11"/>
      <c r="C63" s="657"/>
      <c r="D63" s="657"/>
      <c r="E63" s="657"/>
      <c r="F63" s="657"/>
      <c r="G63" s="657"/>
      <c r="H63" s="660"/>
      <c r="I63" s="659"/>
      <c r="J63" s="11"/>
      <c r="K63" s="60">
        <v>1982.96</v>
      </c>
      <c r="L63" s="60">
        <v>1989.09</v>
      </c>
      <c r="M63" s="60">
        <v>2048.81</v>
      </c>
      <c r="N63" s="60">
        <v>2055.14</v>
      </c>
      <c r="O63" s="60">
        <v>2048.8054757240002</v>
      </c>
      <c r="P63" s="60"/>
      <c r="Q63" s="58">
        <v>2048.81</v>
      </c>
      <c r="R63" s="60">
        <f t="shared" si="43"/>
        <v>2359.2214947538996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61">
        <f>$M63*AK62/$J62*AK$13</f>
        <v>2359.2214947538996</v>
      </c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</row>
    <row r="64" spans="1:67" x14ac:dyDescent="0.2">
      <c r="A64" s="11"/>
      <c r="B64" s="11"/>
      <c r="C64" s="657"/>
      <c r="D64" s="657"/>
      <c r="E64" s="657"/>
      <c r="F64" s="657"/>
      <c r="G64" s="657"/>
      <c r="H64" s="660"/>
      <c r="I64" s="659"/>
      <c r="J64" s="11"/>
      <c r="K64" s="58"/>
      <c r="L64" s="60"/>
      <c r="M64" s="60"/>
      <c r="N64" s="60">
        <f>N63-M63</f>
        <v>6.3299999999999272</v>
      </c>
      <c r="O64" s="60"/>
      <c r="P64" s="60"/>
      <c r="Q64" s="58">
        <v>6.33</v>
      </c>
      <c r="R64" s="60">
        <f t="shared" si="43"/>
        <v>7.289046842699916</v>
      </c>
      <c r="S64" s="61">
        <f t="shared" ref="S64:AX64" si="48">$N$64/$J$62*S62*S12*S13</f>
        <v>0</v>
      </c>
      <c r="T64" s="61">
        <f t="shared" si="48"/>
        <v>0</v>
      </c>
      <c r="U64" s="61">
        <f t="shared" si="48"/>
        <v>0</v>
      </c>
      <c r="V64" s="61">
        <f t="shared" si="48"/>
        <v>0</v>
      </c>
      <c r="W64" s="61">
        <f t="shared" si="48"/>
        <v>0</v>
      </c>
      <c r="X64" s="61">
        <f t="shared" si="48"/>
        <v>0</v>
      </c>
      <c r="Y64" s="61">
        <f t="shared" si="48"/>
        <v>0</v>
      </c>
      <c r="Z64" s="61">
        <f t="shared" si="48"/>
        <v>0</v>
      </c>
      <c r="AA64" s="61">
        <f t="shared" si="48"/>
        <v>0</v>
      </c>
      <c r="AB64" s="61">
        <f t="shared" si="48"/>
        <v>0</v>
      </c>
      <c r="AC64" s="61">
        <f t="shared" si="48"/>
        <v>0</v>
      </c>
      <c r="AD64" s="61">
        <f t="shared" si="48"/>
        <v>0</v>
      </c>
      <c r="AE64" s="61">
        <f t="shared" si="48"/>
        <v>0</v>
      </c>
      <c r="AF64" s="61">
        <f t="shared" si="48"/>
        <v>0</v>
      </c>
      <c r="AG64" s="61">
        <f t="shared" si="48"/>
        <v>0</v>
      </c>
      <c r="AH64" s="61">
        <f t="shared" si="48"/>
        <v>0</v>
      </c>
      <c r="AI64" s="61">
        <f t="shared" si="48"/>
        <v>0</v>
      </c>
      <c r="AJ64" s="61">
        <f t="shared" si="48"/>
        <v>0</v>
      </c>
      <c r="AK64" s="61">
        <f t="shared" si="48"/>
        <v>7.289046842699916</v>
      </c>
      <c r="AL64" s="61">
        <f t="shared" si="48"/>
        <v>0</v>
      </c>
      <c r="AM64" s="61">
        <f t="shared" si="48"/>
        <v>0</v>
      </c>
      <c r="AN64" s="61">
        <f t="shared" si="48"/>
        <v>0</v>
      </c>
      <c r="AO64" s="61">
        <f t="shared" si="48"/>
        <v>0</v>
      </c>
      <c r="AP64" s="61">
        <f t="shared" si="48"/>
        <v>0</v>
      </c>
      <c r="AQ64" s="61">
        <f t="shared" si="48"/>
        <v>0</v>
      </c>
      <c r="AR64" s="61">
        <f t="shared" si="48"/>
        <v>0</v>
      </c>
      <c r="AS64" s="61">
        <f t="shared" si="48"/>
        <v>0</v>
      </c>
      <c r="AT64" s="61">
        <f t="shared" si="48"/>
        <v>0</v>
      </c>
      <c r="AU64" s="61">
        <f t="shared" si="48"/>
        <v>0</v>
      </c>
      <c r="AV64" s="61">
        <f t="shared" si="48"/>
        <v>0</v>
      </c>
      <c r="AW64" s="61">
        <f t="shared" si="48"/>
        <v>0</v>
      </c>
      <c r="AX64" s="61">
        <f t="shared" si="48"/>
        <v>0</v>
      </c>
      <c r="AY64" s="61">
        <f t="shared" ref="AY64:BO64" si="49">$N$64/$J$62*AY62*AY12*AY13</f>
        <v>0</v>
      </c>
      <c r="AZ64" s="61">
        <f t="shared" si="49"/>
        <v>0</v>
      </c>
      <c r="BA64" s="61">
        <f t="shared" si="49"/>
        <v>0</v>
      </c>
      <c r="BB64" s="61">
        <f t="shared" si="49"/>
        <v>0</v>
      </c>
      <c r="BC64" s="61">
        <f t="shared" si="49"/>
        <v>0</v>
      </c>
      <c r="BD64" s="61">
        <f t="shared" si="49"/>
        <v>0</v>
      </c>
      <c r="BE64" s="61">
        <f t="shared" si="49"/>
        <v>0</v>
      </c>
      <c r="BF64" s="61">
        <f t="shared" si="49"/>
        <v>0</v>
      </c>
      <c r="BG64" s="61">
        <f t="shared" si="49"/>
        <v>0</v>
      </c>
      <c r="BH64" s="61">
        <f t="shared" si="49"/>
        <v>0</v>
      </c>
      <c r="BI64" s="61">
        <f t="shared" si="49"/>
        <v>0</v>
      </c>
      <c r="BJ64" s="61">
        <f t="shared" si="49"/>
        <v>0</v>
      </c>
      <c r="BK64" s="61">
        <f t="shared" si="49"/>
        <v>0</v>
      </c>
      <c r="BL64" s="61">
        <f t="shared" si="49"/>
        <v>0</v>
      </c>
      <c r="BM64" s="61">
        <f t="shared" si="49"/>
        <v>0</v>
      </c>
      <c r="BN64" s="61">
        <f t="shared" si="49"/>
        <v>0</v>
      </c>
      <c r="BO64" s="61">
        <f t="shared" si="49"/>
        <v>0</v>
      </c>
    </row>
    <row r="65" spans="1:67" x14ac:dyDescent="0.2">
      <c r="A65" s="11"/>
      <c r="B65" s="11"/>
      <c r="C65" s="657"/>
      <c r="D65" s="657"/>
      <c r="E65" s="657"/>
      <c r="F65" s="657"/>
      <c r="G65" s="657"/>
      <c r="H65" s="660"/>
      <c r="I65" s="659"/>
      <c r="J65" s="11"/>
      <c r="K65" s="58"/>
      <c r="L65" s="58"/>
      <c r="M65" s="60"/>
      <c r="N65" s="60"/>
      <c r="O65" s="60"/>
      <c r="P65" s="60"/>
      <c r="Q65" s="62">
        <v>2055.14</v>
      </c>
      <c r="R65" s="63">
        <f t="shared" si="43"/>
        <v>2366.5105415965995</v>
      </c>
      <c r="S65" s="64">
        <f t="shared" ref="S65:AX65" si="50">S63+S64</f>
        <v>0</v>
      </c>
      <c r="T65" s="64">
        <f t="shared" si="50"/>
        <v>0</v>
      </c>
      <c r="U65" s="64">
        <f t="shared" si="50"/>
        <v>0</v>
      </c>
      <c r="V65" s="64">
        <f t="shared" si="50"/>
        <v>0</v>
      </c>
      <c r="W65" s="64">
        <f t="shared" si="50"/>
        <v>0</v>
      </c>
      <c r="X65" s="64">
        <f t="shared" si="50"/>
        <v>0</v>
      </c>
      <c r="Y65" s="64">
        <f t="shared" si="50"/>
        <v>0</v>
      </c>
      <c r="Z65" s="64">
        <f t="shared" si="50"/>
        <v>0</v>
      </c>
      <c r="AA65" s="64">
        <f t="shared" si="50"/>
        <v>0</v>
      </c>
      <c r="AB65" s="64">
        <f t="shared" si="50"/>
        <v>0</v>
      </c>
      <c r="AC65" s="64">
        <f t="shared" si="50"/>
        <v>0</v>
      </c>
      <c r="AD65" s="64">
        <f t="shared" si="50"/>
        <v>0</v>
      </c>
      <c r="AE65" s="64">
        <f t="shared" si="50"/>
        <v>0</v>
      </c>
      <c r="AF65" s="64">
        <f t="shared" si="50"/>
        <v>0</v>
      </c>
      <c r="AG65" s="64">
        <f t="shared" si="50"/>
        <v>0</v>
      </c>
      <c r="AH65" s="64">
        <f t="shared" si="50"/>
        <v>0</v>
      </c>
      <c r="AI65" s="64">
        <f t="shared" si="50"/>
        <v>0</v>
      </c>
      <c r="AJ65" s="64">
        <f t="shared" si="50"/>
        <v>0</v>
      </c>
      <c r="AK65" s="64">
        <f t="shared" si="50"/>
        <v>2366.5105415965995</v>
      </c>
      <c r="AL65" s="64">
        <f t="shared" si="50"/>
        <v>0</v>
      </c>
      <c r="AM65" s="64">
        <f t="shared" si="50"/>
        <v>0</v>
      </c>
      <c r="AN65" s="64">
        <f t="shared" si="50"/>
        <v>0</v>
      </c>
      <c r="AO65" s="64">
        <f t="shared" si="50"/>
        <v>0</v>
      </c>
      <c r="AP65" s="64">
        <f t="shared" si="50"/>
        <v>0</v>
      </c>
      <c r="AQ65" s="64">
        <f t="shared" si="50"/>
        <v>0</v>
      </c>
      <c r="AR65" s="64">
        <f t="shared" si="50"/>
        <v>0</v>
      </c>
      <c r="AS65" s="64">
        <f t="shared" si="50"/>
        <v>0</v>
      </c>
      <c r="AT65" s="64">
        <f t="shared" si="50"/>
        <v>0</v>
      </c>
      <c r="AU65" s="64">
        <f t="shared" si="50"/>
        <v>0</v>
      </c>
      <c r="AV65" s="64">
        <f t="shared" si="50"/>
        <v>0</v>
      </c>
      <c r="AW65" s="64">
        <f t="shared" si="50"/>
        <v>0</v>
      </c>
      <c r="AX65" s="64">
        <f t="shared" si="50"/>
        <v>0</v>
      </c>
      <c r="AY65" s="64">
        <f t="shared" ref="AY65:BO65" si="51">AY63+AY64</f>
        <v>0</v>
      </c>
      <c r="AZ65" s="64">
        <f t="shared" si="51"/>
        <v>0</v>
      </c>
      <c r="BA65" s="64">
        <f t="shared" si="51"/>
        <v>0</v>
      </c>
      <c r="BB65" s="64">
        <f t="shared" si="51"/>
        <v>0</v>
      </c>
      <c r="BC65" s="64">
        <f t="shared" si="51"/>
        <v>0</v>
      </c>
      <c r="BD65" s="64">
        <f t="shared" si="51"/>
        <v>0</v>
      </c>
      <c r="BE65" s="64">
        <f t="shared" si="51"/>
        <v>0</v>
      </c>
      <c r="BF65" s="64">
        <f t="shared" si="51"/>
        <v>0</v>
      </c>
      <c r="BG65" s="64">
        <f t="shared" si="51"/>
        <v>0</v>
      </c>
      <c r="BH65" s="64">
        <f t="shared" si="51"/>
        <v>0</v>
      </c>
      <c r="BI65" s="64">
        <f t="shared" si="51"/>
        <v>0</v>
      </c>
      <c r="BJ65" s="64">
        <f t="shared" si="51"/>
        <v>0</v>
      </c>
      <c r="BK65" s="64">
        <f t="shared" si="51"/>
        <v>0</v>
      </c>
      <c r="BL65" s="64">
        <f t="shared" si="51"/>
        <v>0</v>
      </c>
      <c r="BM65" s="64">
        <f t="shared" si="51"/>
        <v>0</v>
      </c>
      <c r="BN65" s="64">
        <f t="shared" si="51"/>
        <v>0</v>
      </c>
      <c r="BO65" s="64">
        <f t="shared" si="51"/>
        <v>0</v>
      </c>
    </row>
    <row r="66" spans="1:67" ht="14.1" customHeight="1" x14ac:dyDescent="0.2">
      <c r="A66" s="11"/>
      <c r="B66" s="58">
        <v>13</v>
      </c>
      <c r="C66" s="656" t="s">
        <v>107</v>
      </c>
      <c r="D66" s="657" t="s">
        <v>108</v>
      </c>
      <c r="E66" s="657"/>
      <c r="F66" s="657"/>
      <c r="G66" s="657"/>
      <c r="H66" s="658" t="s">
        <v>841</v>
      </c>
      <c r="I66" s="659" t="s">
        <v>78</v>
      </c>
      <c r="J66" s="59">
        <v>22</v>
      </c>
      <c r="K66" s="60"/>
      <c r="L66" s="60"/>
      <c r="M66" s="60"/>
      <c r="N66" s="58"/>
      <c r="O66" s="58"/>
      <c r="P66" s="58"/>
      <c r="Q66" s="58"/>
      <c r="R66" s="58">
        <f t="shared" si="43"/>
        <v>22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22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</row>
    <row r="67" spans="1:67" x14ac:dyDescent="0.2">
      <c r="A67" s="11"/>
      <c r="B67" s="11"/>
      <c r="C67" s="656"/>
      <c r="D67" s="657"/>
      <c r="E67" s="657"/>
      <c r="F67" s="657"/>
      <c r="G67" s="657"/>
      <c r="H67" s="658"/>
      <c r="I67" s="659"/>
      <c r="J67" s="11"/>
      <c r="K67" s="60">
        <v>239.62</v>
      </c>
      <c r="L67" s="60">
        <v>241.47</v>
      </c>
      <c r="M67" s="60">
        <v>247.58</v>
      </c>
      <c r="N67" s="60">
        <v>249.49</v>
      </c>
      <c r="O67" s="60">
        <v>247.576737853</v>
      </c>
      <c r="P67" s="60"/>
      <c r="Q67" s="58">
        <v>247.58</v>
      </c>
      <c r="R67" s="60">
        <f t="shared" si="43"/>
        <v>285.0903976802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61">
        <f>$M67*AK66/$J66*AK$13</f>
        <v>285.0903976802</v>
      </c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</row>
    <row r="68" spans="1:67" x14ac:dyDescent="0.2">
      <c r="A68" s="11"/>
      <c r="B68" s="11"/>
      <c r="C68" s="656"/>
      <c r="D68" s="657"/>
      <c r="E68" s="657"/>
      <c r="F68" s="657"/>
      <c r="G68" s="657"/>
      <c r="H68" s="658"/>
      <c r="I68" s="659"/>
      <c r="J68" s="11"/>
      <c r="K68" s="58"/>
      <c r="L68" s="60"/>
      <c r="M68" s="60"/>
      <c r="N68" s="60">
        <f>N67-M67</f>
        <v>1.9099999999999966</v>
      </c>
      <c r="O68" s="60"/>
      <c r="P68" s="60"/>
      <c r="Q68" s="58">
        <v>1.91</v>
      </c>
      <c r="R68" s="60">
        <f t="shared" si="43"/>
        <v>2.199380642899996</v>
      </c>
      <c r="S68" s="61">
        <f t="shared" ref="S68:AX68" si="52">$N$68/$J$66*S66*S12*S13</f>
        <v>0</v>
      </c>
      <c r="T68" s="61">
        <f t="shared" si="52"/>
        <v>0</v>
      </c>
      <c r="U68" s="61">
        <f t="shared" si="52"/>
        <v>0</v>
      </c>
      <c r="V68" s="61">
        <f t="shared" si="52"/>
        <v>0</v>
      </c>
      <c r="W68" s="61">
        <f t="shared" si="52"/>
        <v>0</v>
      </c>
      <c r="X68" s="61">
        <f t="shared" si="52"/>
        <v>0</v>
      </c>
      <c r="Y68" s="61">
        <f t="shared" si="52"/>
        <v>0</v>
      </c>
      <c r="Z68" s="61">
        <f t="shared" si="52"/>
        <v>0</v>
      </c>
      <c r="AA68" s="61">
        <f t="shared" si="52"/>
        <v>0</v>
      </c>
      <c r="AB68" s="61">
        <f t="shared" si="52"/>
        <v>0</v>
      </c>
      <c r="AC68" s="61">
        <f t="shared" si="52"/>
        <v>0</v>
      </c>
      <c r="AD68" s="61">
        <f t="shared" si="52"/>
        <v>0</v>
      </c>
      <c r="AE68" s="61">
        <f t="shared" si="52"/>
        <v>0</v>
      </c>
      <c r="AF68" s="61">
        <f t="shared" si="52"/>
        <v>0</v>
      </c>
      <c r="AG68" s="61">
        <f t="shared" si="52"/>
        <v>0</v>
      </c>
      <c r="AH68" s="61">
        <f t="shared" si="52"/>
        <v>0</v>
      </c>
      <c r="AI68" s="61">
        <f t="shared" si="52"/>
        <v>0</v>
      </c>
      <c r="AJ68" s="61">
        <f t="shared" si="52"/>
        <v>0</v>
      </c>
      <c r="AK68" s="61">
        <f t="shared" si="52"/>
        <v>2.199380642899996</v>
      </c>
      <c r="AL68" s="61">
        <f t="shared" si="52"/>
        <v>0</v>
      </c>
      <c r="AM68" s="61">
        <f t="shared" si="52"/>
        <v>0</v>
      </c>
      <c r="AN68" s="61">
        <f t="shared" si="52"/>
        <v>0</v>
      </c>
      <c r="AO68" s="61">
        <f t="shared" si="52"/>
        <v>0</v>
      </c>
      <c r="AP68" s="61">
        <f t="shared" si="52"/>
        <v>0</v>
      </c>
      <c r="AQ68" s="61">
        <f t="shared" si="52"/>
        <v>0</v>
      </c>
      <c r="AR68" s="61">
        <f t="shared" si="52"/>
        <v>0</v>
      </c>
      <c r="AS68" s="61">
        <f t="shared" si="52"/>
        <v>0</v>
      </c>
      <c r="AT68" s="61">
        <f t="shared" si="52"/>
        <v>0</v>
      </c>
      <c r="AU68" s="61">
        <f t="shared" si="52"/>
        <v>0</v>
      </c>
      <c r="AV68" s="61">
        <f t="shared" si="52"/>
        <v>0</v>
      </c>
      <c r="AW68" s="61">
        <f t="shared" si="52"/>
        <v>0</v>
      </c>
      <c r="AX68" s="61">
        <f t="shared" si="52"/>
        <v>0</v>
      </c>
      <c r="AY68" s="61">
        <f t="shared" ref="AY68:BO68" si="53">$N$68/$J$66*AY66*AY12*AY13</f>
        <v>0</v>
      </c>
      <c r="AZ68" s="61">
        <f t="shared" si="53"/>
        <v>0</v>
      </c>
      <c r="BA68" s="61">
        <f t="shared" si="53"/>
        <v>0</v>
      </c>
      <c r="BB68" s="61">
        <f t="shared" si="53"/>
        <v>0</v>
      </c>
      <c r="BC68" s="61">
        <f t="shared" si="53"/>
        <v>0</v>
      </c>
      <c r="BD68" s="61">
        <f t="shared" si="53"/>
        <v>0</v>
      </c>
      <c r="BE68" s="61">
        <f t="shared" si="53"/>
        <v>0</v>
      </c>
      <c r="BF68" s="61">
        <f t="shared" si="53"/>
        <v>0</v>
      </c>
      <c r="BG68" s="61">
        <f t="shared" si="53"/>
        <v>0</v>
      </c>
      <c r="BH68" s="61">
        <f t="shared" si="53"/>
        <v>0</v>
      </c>
      <c r="BI68" s="61">
        <f t="shared" si="53"/>
        <v>0</v>
      </c>
      <c r="BJ68" s="61">
        <f t="shared" si="53"/>
        <v>0</v>
      </c>
      <c r="BK68" s="61">
        <f t="shared" si="53"/>
        <v>0</v>
      </c>
      <c r="BL68" s="61">
        <f t="shared" si="53"/>
        <v>0</v>
      </c>
      <c r="BM68" s="61">
        <f t="shared" si="53"/>
        <v>0</v>
      </c>
      <c r="BN68" s="61">
        <f t="shared" si="53"/>
        <v>0</v>
      </c>
      <c r="BO68" s="61">
        <f t="shared" si="53"/>
        <v>0</v>
      </c>
    </row>
    <row r="69" spans="1:67" x14ac:dyDescent="0.2">
      <c r="A69" s="11"/>
      <c r="B69" s="11"/>
      <c r="C69" s="656"/>
      <c r="D69" s="657"/>
      <c r="E69" s="657"/>
      <c r="F69" s="657"/>
      <c r="G69" s="657"/>
      <c r="H69" s="658"/>
      <c r="I69" s="659"/>
      <c r="J69" s="11"/>
      <c r="K69" s="58"/>
      <c r="L69" s="58"/>
      <c r="M69" s="60"/>
      <c r="N69" s="60"/>
      <c r="O69" s="60"/>
      <c r="P69" s="60"/>
      <c r="Q69" s="62">
        <v>249.49</v>
      </c>
      <c r="R69" s="63">
        <f t="shared" si="43"/>
        <v>287.28977832309999</v>
      </c>
      <c r="S69" s="64">
        <f t="shared" ref="S69:AX69" si="54">S67+S68</f>
        <v>0</v>
      </c>
      <c r="T69" s="64">
        <f t="shared" si="54"/>
        <v>0</v>
      </c>
      <c r="U69" s="64">
        <f t="shared" si="54"/>
        <v>0</v>
      </c>
      <c r="V69" s="64">
        <f t="shared" si="54"/>
        <v>0</v>
      </c>
      <c r="W69" s="64">
        <f t="shared" si="54"/>
        <v>0</v>
      </c>
      <c r="X69" s="64">
        <f t="shared" si="54"/>
        <v>0</v>
      </c>
      <c r="Y69" s="64">
        <f t="shared" si="54"/>
        <v>0</v>
      </c>
      <c r="Z69" s="64">
        <f t="shared" si="54"/>
        <v>0</v>
      </c>
      <c r="AA69" s="64">
        <f t="shared" si="54"/>
        <v>0</v>
      </c>
      <c r="AB69" s="64">
        <f t="shared" si="54"/>
        <v>0</v>
      </c>
      <c r="AC69" s="64">
        <f t="shared" si="54"/>
        <v>0</v>
      </c>
      <c r="AD69" s="64">
        <f t="shared" si="54"/>
        <v>0</v>
      </c>
      <c r="AE69" s="64">
        <f t="shared" si="54"/>
        <v>0</v>
      </c>
      <c r="AF69" s="64">
        <f t="shared" si="54"/>
        <v>0</v>
      </c>
      <c r="AG69" s="64">
        <f t="shared" si="54"/>
        <v>0</v>
      </c>
      <c r="AH69" s="64">
        <f t="shared" si="54"/>
        <v>0</v>
      </c>
      <c r="AI69" s="64">
        <f t="shared" si="54"/>
        <v>0</v>
      </c>
      <c r="AJ69" s="64">
        <f t="shared" si="54"/>
        <v>0</v>
      </c>
      <c r="AK69" s="64">
        <f t="shared" si="54"/>
        <v>287.28977832309999</v>
      </c>
      <c r="AL69" s="64">
        <f t="shared" si="54"/>
        <v>0</v>
      </c>
      <c r="AM69" s="64">
        <f t="shared" si="54"/>
        <v>0</v>
      </c>
      <c r="AN69" s="64">
        <f t="shared" si="54"/>
        <v>0</v>
      </c>
      <c r="AO69" s="64">
        <f t="shared" si="54"/>
        <v>0</v>
      </c>
      <c r="AP69" s="64">
        <f t="shared" si="54"/>
        <v>0</v>
      </c>
      <c r="AQ69" s="64">
        <f t="shared" si="54"/>
        <v>0</v>
      </c>
      <c r="AR69" s="64">
        <f t="shared" si="54"/>
        <v>0</v>
      </c>
      <c r="AS69" s="64">
        <f t="shared" si="54"/>
        <v>0</v>
      </c>
      <c r="AT69" s="64">
        <f t="shared" si="54"/>
        <v>0</v>
      </c>
      <c r="AU69" s="64">
        <f t="shared" si="54"/>
        <v>0</v>
      </c>
      <c r="AV69" s="64">
        <f t="shared" si="54"/>
        <v>0</v>
      </c>
      <c r="AW69" s="64">
        <f t="shared" si="54"/>
        <v>0</v>
      </c>
      <c r="AX69" s="64">
        <f t="shared" si="54"/>
        <v>0</v>
      </c>
      <c r="AY69" s="64">
        <f t="shared" ref="AY69:BO69" si="55">AY67+AY68</f>
        <v>0</v>
      </c>
      <c r="AZ69" s="64">
        <f t="shared" si="55"/>
        <v>0</v>
      </c>
      <c r="BA69" s="64">
        <f t="shared" si="55"/>
        <v>0</v>
      </c>
      <c r="BB69" s="64">
        <f t="shared" si="55"/>
        <v>0</v>
      </c>
      <c r="BC69" s="64">
        <f t="shared" si="55"/>
        <v>0</v>
      </c>
      <c r="BD69" s="64">
        <f t="shared" si="55"/>
        <v>0</v>
      </c>
      <c r="BE69" s="64">
        <f t="shared" si="55"/>
        <v>0</v>
      </c>
      <c r="BF69" s="64">
        <f t="shared" si="55"/>
        <v>0</v>
      </c>
      <c r="BG69" s="64">
        <f t="shared" si="55"/>
        <v>0</v>
      </c>
      <c r="BH69" s="64">
        <f t="shared" si="55"/>
        <v>0</v>
      </c>
      <c r="BI69" s="64">
        <f t="shared" si="55"/>
        <v>0</v>
      </c>
      <c r="BJ69" s="64">
        <f t="shared" si="55"/>
        <v>0</v>
      </c>
      <c r="BK69" s="64">
        <f t="shared" si="55"/>
        <v>0</v>
      </c>
      <c r="BL69" s="64">
        <f t="shared" si="55"/>
        <v>0</v>
      </c>
      <c r="BM69" s="64">
        <f t="shared" si="55"/>
        <v>0</v>
      </c>
      <c r="BN69" s="64">
        <f t="shared" si="55"/>
        <v>0</v>
      </c>
      <c r="BO69" s="64">
        <f t="shared" si="55"/>
        <v>0</v>
      </c>
    </row>
    <row r="70" spans="1:67" ht="14.1" customHeight="1" x14ac:dyDescent="0.2">
      <c r="A70" s="11"/>
      <c r="B70" s="58">
        <v>14</v>
      </c>
      <c r="C70" s="657" t="s">
        <v>110</v>
      </c>
      <c r="D70" s="657" t="s">
        <v>111</v>
      </c>
      <c r="E70" s="657"/>
      <c r="F70" s="657"/>
      <c r="G70" s="657"/>
      <c r="H70" s="658" t="s">
        <v>842</v>
      </c>
      <c r="I70" s="659" t="s">
        <v>112</v>
      </c>
      <c r="J70" s="59">
        <v>1</v>
      </c>
      <c r="K70" s="60"/>
      <c r="L70" s="60"/>
      <c r="M70" s="60"/>
      <c r="N70" s="58"/>
      <c r="O70" s="58"/>
      <c r="P70" s="58"/>
      <c r="Q70" s="58"/>
      <c r="R70" s="58">
        <f t="shared" si="43"/>
        <v>1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1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8">
        <v>0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</row>
    <row r="71" spans="1:67" x14ac:dyDescent="0.2">
      <c r="A71" s="11"/>
      <c r="B71" s="11"/>
      <c r="C71" s="657"/>
      <c r="D71" s="657"/>
      <c r="E71" s="657"/>
      <c r="F71" s="657"/>
      <c r="G71" s="657"/>
      <c r="H71" s="658"/>
      <c r="I71" s="659"/>
      <c r="J71" s="11"/>
      <c r="K71" s="60">
        <v>280.95999999999998</v>
      </c>
      <c r="L71" s="60">
        <v>281.98</v>
      </c>
      <c r="M71" s="60">
        <v>290.29000000000002</v>
      </c>
      <c r="N71" s="60">
        <v>291.33999999999997</v>
      </c>
      <c r="O71" s="60">
        <v>290.28945942399997</v>
      </c>
      <c r="P71" s="60"/>
      <c r="Q71" s="58">
        <v>290.29000000000002</v>
      </c>
      <c r="R71" s="60">
        <f t="shared" si="43"/>
        <v>334.27131247509999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61">
        <f>$M71*AK70/$J70*AK$13</f>
        <v>334.27131247509999</v>
      </c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</row>
    <row r="72" spans="1:67" x14ac:dyDescent="0.2">
      <c r="A72" s="11"/>
      <c r="B72" s="11"/>
      <c r="C72" s="657"/>
      <c r="D72" s="657"/>
      <c r="E72" s="657"/>
      <c r="F72" s="657"/>
      <c r="G72" s="657"/>
      <c r="H72" s="658"/>
      <c r="I72" s="659"/>
      <c r="J72" s="11"/>
      <c r="K72" s="58"/>
      <c r="L72" s="60"/>
      <c r="M72" s="60"/>
      <c r="N72" s="60">
        <f>N71-M71</f>
        <v>1.0499999999999545</v>
      </c>
      <c r="O72" s="60"/>
      <c r="P72" s="60"/>
      <c r="Q72" s="58">
        <v>1.05</v>
      </c>
      <c r="R72" s="60">
        <f t="shared" si="43"/>
        <v>1.2090835994999476</v>
      </c>
      <c r="S72" s="61">
        <f t="shared" ref="S72:AX72" si="56">$N$72/$J$70*S70*S12*S13</f>
        <v>0</v>
      </c>
      <c r="T72" s="61">
        <f t="shared" si="56"/>
        <v>0</v>
      </c>
      <c r="U72" s="61">
        <f t="shared" si="56"/>
        <v>0</v>
      </c>
      <c r="V72" s="61">
        <f t="shared" si="56"/>
        <v>0</v>
      </c>
      <c r="W72" s="61">
        <f t="shared" si="56"/>
        <v>0</v>
      </c>
      <c r="X72" s="61">
        <f t="shared" si="56"/>
        <v>0</v>
      </c>
      <c r="Y72" s="61">
        <f t="shared" si="56"/>
        <v>0</v>
      </c>
      <c r="Z72" s="61">
        <f t="shared" si="56"/>
        <v>0</v>
      </c>
      <c r="AA72" s="61">
        <f t="shared" si="56"/>
        <v>0</v>
      </c>
      <c r="AB72" s="61">
        <f t="shared" si="56"/>
        <v>0</v>
      </c>
      <c r="AC72" s="61">
        <f t="shared" si="56"/>
        <v>0</v>
      </c>
      <c r="AD72" s="61">
        <f t="shared" si="56"/>
        <v>0</v>
      </c>
      <c r="AE72" s="61">
        <f t="shared" si="56"/>
        <v>0</v>
      </c>
      <c r="AF72" s="61">
        <f t="shared" si="56"/>
        <v>0</v>
      </c>
      <c r="AG72" s="61">
        <f t="shared" si="56"/>
        <v>0</v>
      </c>
      <c r="AH72" s="61">
        <f t="shared" si="56"/>
        <v>0</v>
      </c>
      <c r="AI72" s="61">
        <f t="shared" si="56"/>
        <v>0</v>
      </c>
      <c r="AJ72" s="61">
        <f t="shared" si="56"/>
        <v>0</v>
      </c>
      <c r="AK72" s="61">
        <f t="shared" si="56"/>
        <v>1.2090835994999476</v>
      </c>
      <c r="AL72" s="61">
        <f t="shared" si="56"/>
        <v>0</v>
      </c>
      <c r="AM72" s="61">
        <f t="shared" si="56"/>
        <v>0</v>
      </c>
      <c r="AN72" s="61">
        <f t="shared" si="56"/>
        <v>0</v>
      </c>
      <c r="AO72" s="61">
        <f t="shared" si="56"/>
        <v>0</v>
      </c>
      <c r="AP72" s="61">
        <f t="shared" si="56"/>
        <v>0</v>
      </c>
      <c r="AQ72" s="61">
        <f t="shared" si="56"/>
        <v>0</v>
      </c>
      <c r="AR72" s="61">
        <f t="shared" si="56"/>
        <v>0</v>
      </c>
      <c r="AS72" s="61">
        <f t="shared" si="56"/>
        <v>0</v>
      </c>
      <c r="AT72" s="61">
        <f t="shared" si="56"/>
        <v>0</v>
      </c>
      <c r="AU72" s="61">
        <f t="shared" si="56"/>
        <v>0</v>
      </c>
      <c r="AV72" s="61">
        <f t="shared" si="56"/>
        <v>0</v>
      </c>
      <c r="AW72" s="61">
        <f t="shared" si="56"/>
        <v>0</v>
      </c>
      <c r="AX72" s="61">
        <f t="shared" si="56"/>
        <v>0</v>
      </c>
      <c r="AY72" s="61">
        <f t="shared" ref="AY72:BO72" si="57">$N$72/$J$70*AY70*AY12*AY13</f>
        <v>0</v>
      </c>
      <c r="AZ72" s="61">
        <f t="shared" si="57"/>
        <v>0</v>
      </c>
      <c r="BA72" s="61">
        <f t="shared" si="57"/>
        <v>0</v>
      </c>
      <c r="BB72" s="61">
        <f t="shared" si="57"/>
        <v>0</v>
      </c>
      <c r="BC72" s="61">
        <f t="shared" si="57"/>
        <v>0</v>
      </c>
      <c r="BD72" s="61">
        <f t="shared" si="57"/>
        <v>0</v>
      </c>
      <c r="BE72" s="61">
        <f t="shared" si="57"/>
        <v>0</v>
      </c>
      <c r="BF72" s="61">
        <f t="shared" si="57"/>
        <v>0</v>
      </c>
      <c r="BG72" s="61">
        <f t="shared" si="57"/>
        <v>0</v>
      </c>
      <c r="BH72" s="61">
        <f t="shared" si="57"/>
        <v>0</v>
      </c>
      <c r="BI72" s="61">
        <f t="shared" si="57"/>
        <v>0</v>
      </c>
      <c r="BJ72" s="61">
        <f t="shared" si="57"/>
        <v>0</v>
      </c>
      <c r="BK72" s="61">
        <f t="shared" si="57"/>
        <v>0</v>
      </c>
      <c r="BL72" s="61">
        <f t="shared" si="57"/>
        <v>0</v>
      </c>
      <c r="BM72" s="61">
        <f t="shared" si="57"/>
        <v>0</v>
      </c>
      <c r="BN72" s="61">
        <f t="shared" si="57"/>
        <v>0</v>
      </c>
      <c r="BO72" s="61">
        <f t="shared" si="57"/>
        <v>0</v>
      </c>
    </row>
    <row r="73" spans="1:67" x14ac:dyDescent="0.2">
      <c r="A73" s="11"/>
      <c r="B73" s="11"/>
      <c r="C73" s="657"/>
      <c r="D73" s="657"/>
      <c r="E73" s="657"/>
      <c r="F73" s="657"/>
      <c r="G73" s="657"/>
      <c r="H73" s="658"/>
      <c r="I73" s="659"/>
      <c r="J73" s="11"/>
      <c r="K73" s="58"/>
      <c r="L73" s="58"/>
      <c r="M73" s="60"/>
      <c r="N73" s="60"/>
      <c r="O73" s="60"/>
      <c r="P73" s="60"/>
      <c r="Q73" s="62">
        <v>291.34000000000003</v>
      </c>
      <c r="R73" s="63">
        <f t="shared" si="43"/>
        <v>335.48039607459992</v>
      </c>
      <c r="S73" s="64">
        <f t="shared" ref="S73:AX73" si="58">S71+S72</f>
        <v>0</v>
      </c>
      <c r="T73" s="64">
        <f t="shared" si="58"/>
        <v>0</v>
      </c>
      <c r="U73" s="64">
        <f t="shared" si="58"/>
        <v>0</v>
      </c>
      <c r="V73" s="64">
        <f t="shared" si="58"/>
        <v>0</v>
      </c>
      <c r="W73" s="64">
        <f t="shared" si="58"/>
        <v>0</v>
      </c>
      <c r="X73" s="64">
        <f t="shared" si="58"/>
        <v>0</v>
      </c>
      <c r="Y73" s="64">
        <f t="shared" si="58"/>
        <v>0</v>
      </c>
      <c r="Z73" s="64">
        <f t="shared" si="58"/>
        <v>0</v>
      </c>
      <c r="AA73" s="64">
        <f t="shared" si="58"/>
        <v>0</v>
      </c>
      <c r="AB73" s="64">
        <f t="shared" si="58"/>
        <v>0</v>
      </c>
      <c r="AC73" s="64">
        <f t="shared" si="58"/>
        <v>0</v>
      </c>
      <c r="AD73" s="64">
        <f t="shared" si="58"/>
        <v>0</v>
      </c>
      <c r="AE73" s="64">
        <f t="shared" si="58"/>
        <v>0</v>
      </c>
      <c r="AF73" s="64">
        <f t="shared" si="58"/>
        <v>0</v>
      </c>
      <c r="AG73" s="64">
        <f t="shared" si="58"/>
        <v>0</v>
      </c>
      <c r="AH73" s="64">
        <f t="shared" si="58"/>
        <v>0</v>
      </c>
      <c r="AI73" s="64">
        <f t="shared" si="58"/>
        <v>0</v>
      </c>
      <c r="AJ73" s="64">
        <f t="shared" si="58"/>
        <v>0</v>
      </c>
      <c r="AK73" s="64">
        <f t="shared" si="58"/>
        <v>335.48039607459992</v>
      </c>
      <c r="AL73" s="64">
        <f t="shared" si="58"/>
        <v>0</v>
      </c>
      <c r="AM73" s="64">
        <f t="shared" si="58"/>
        <v>0</v>
      </c>
      <c r="AN73" s="64">
        <f t="shared" si="58"/>
        <v>0</v>
      </c>
      <c r="AO73" s="64">
        <f t="shared" si="58"/>
        <v>0</v>
      </c>
      <c r="AP73" s="64">
        <f t="shared" si="58"/>
        <v>0</v>
      </c>
      <c r="AQ73" s="64">
        <f t="shared" si="58"/>
        <v>0</v>
      </c>
      <c r="AR73" s="64">
        <f t="shared" si="58"/>
        <v>0</v>
      </c>
      <c r="AS73" s="64">
        <f t="shared" si="58"/>
        <v>0</v>
      </c>
      <c r="AT73" s="64">
        <f t="shared" si="58"/>
        <v>0</v>
      </c>
      <c r="AU73" s="64">
        <f t="shared" si="58"/>
        <v>0</v>
      </c>
      <c r="AV73" s="64">
        <f t="shared" si="58"/>
        <v>0</v>
      </c>
      <c r="AW73" s="64">
        <f t="shared" si="58"/>
        <v>0</v>
      </c>
      <c r="AX73" s="64">
        <f t="shared" si="58"/>
        <v>0</v>
      </c>
      <c r="AY73" s="64">
        <f t="shared" ref="AY73:BO73" si="59">AY71+AY72</f>
        <v>0</v>
      </c>
      <c r="AZ73" s="64">
        <f t="shared" si="59"/>
        <v>0</v>
      </c>
      <c r="BA73" s="64">
        <f t="shared" si="59"/>
        <v>0</v>
      </c>
      <c r="BB73" s="64">
        <f t="shared" si="59"/>
        <v>0</v>
      </c>
      <c r="BC73" s="64">
        <f t="shared" si="59"/>
        <v>0</v>
      </c>
      <c r="BD73" s="64">
        <f t="shared" si="59"/>
        <v>0</v>
      </c>
      <c r="BE73" s="64">
        <f t="shared" si="59"/>
        <v>0</v>
      </c>
      <c r="BF73" s="64">
        <f t="shared" si="59"/>
        <v>0</v>
      </c>
      <c r="BG73" s="64">
        <f t="shared" si="59"/>
        <v>0</v>
      </c>
      <c r="BH73" s="64">
        <f t="shared" si="59"/>
        <v>0</v>
      </c>
      <c r="BI73" s="64">
        <f t="shared" si="59"/>
        <v>0</v>
      </c>
      <c r="BJ73" s="64">
        <f t="shared" si="59"/>
        <v>0</v>
      </c>
      <c r="BK73" s="64">
        <f t="shared" si="59"/>
        <v>0</v>
      </c>
      <c r="BL73" s="64">
        <f t="shared" si="59"/>
        <v>0</v>
      </c>
      <c r="BM73" s="64">
        <f t="shared" si="59"/>
        <v>0</v>
      </c>
      <c r="BN73" s="64">
        <f t="shared" si="59"/>
        <v>0</v>
      </c>
      <c r="BO73" s="64">
        <f t="shared" si="59"/>
        <v>0</v>
      </c>
    </row>
    <row r="74" spans="1:67" ht="14.1" customHeight="1" x14ac:dyDescent="0.2">
      <c r="A74" s="11"/>
      <c r="B74" s="58">
        <v>15</v>
      </c>
      <c r="C74" s="657" t="s">
        <v>113</v>
      </c>
      <c r="D74" s="657" t="s">
        <v>114</v>
      </c>
      <c r="E74" s="657"/>
      <c r="F74" s="657"/>
      <c r="G74" s="657"/>
      <c r="H74" s="658" t="s">
        <v>843</v>
      </c>
      <c r="I74" s="659" t="s">
        <v>112</v>
      </c>
      <c r="J74" s="59">
        <v>1</v>
      </c>
      <c r="K74" s="60"/>
      <c r="L74" s="60"/>
      <c r="M74" s="60"/>
      <c r="N74" s="58"/>
      <c r="O74" s="58"/>
      <c r="P74" s="58"/>
      <c r="Q74" s="58"/>
      <c r="R74" s="58">
        <f t="shared" si="43"/>
        <v>1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1</v>
      </c>
      <c r="AL74" s="58">
        <v>0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</row>
    <row r="75" spans="1:67" x14ac:dyDescent="0.2">
      <c r="A75" s="11"/>
      <c r="B75" s="11"/>
      <c r="C75" s="657"/>
      <c r="D75" s="657"/>
      <c r="E75" s="657"/>
      <c r="F75" s="657"/>
      <c r="G75" s="657"/>
      <c r="H75" s="658"/>
      <c r="I75" s="659"/>
      <c r="J75" s="11"/>
      <c r="K75" s="60">
        <v>166.61</v>
      </c>
      <c r="L75" s="60">
        <v>167.15</v>
      </c>
      <c r="M75" s="60">
        <v>172.14</v>
      </c>
      <c r="N75" s="60">
        <v>172.7</v>
      </c>
      <c r="O75" s="60">
        <v>172.1423933465</v>
      </c>
      <c r="P75" s="60"/>
      <c r="Q75" s="58">
        <v>172.14</v>
      </c>
      <c r="R75" s="60">
        <f t="shared" si="43"/>
        <v>198.22061982659997</v>
      </c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61">
        <f>$M75*AK74/$J74*AK$13</f>
        <v>198.22061982659997</v>
      </c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</row>
    <row r="76" spans="1:67" x14ac:dyDescent="0.2">
      <c r="A76" s="11"/>
      <c r="B76" s="11"/>
      <c r="C76" s="657"/>
      <c r="D76" s="657"/>
      <c r="E76" s="657"/>
      <c r="F76" s="657"/>
      <c r="G76" s="657"/>
      <c r="H76" s="658"/>
      <c r="I76" s="659"/>
      <c r="J76" s="11"/>
      <c r="K76" s="58"/>
      <c r="L76" s="60"/>
      <c r="M76" s="60"/>
      <c r="N76" s="60">
        <f>N75-M75</f>
        <v>0.56000000000000227</v>
      </c>
      <c r="O76" s="60"/>
      <c r="P76" s="60"/>
      <c r="Q76" s="58">
        <v>0.56000000000000005</v>
      </c>
      <c r="R76" s="60">
        <f t="shared" si="43"/>
        <v>0.64484458640000253</v>
      </c>
      <c r="S76" s="61">
        <f t="shared" ref="S76:AX76" si="60">$N$76/$J$74*S74*S12*S13</f>
        <v>0</v>
      </c>
      <c r="T76" s="61">
        <f t="shared" si="60"/>
        <v>0</v>
      </c>
      <c r="U76" s="61">
        <f t="shared" si="60"/>
        <v>0</v>
      </c>
      <c r="V76" s="61">
        <f t="shared" si="60"/>
        <v>0</v>
      </c>
      <c r="W76" s="61">
        <f t="shared" si="60"/>
        <v>0</v>
      </c>
      <c r="X76" s="61">
        <f t="shared" si="60"/>
        <v>0</v>
      </c>
      <c r="Y76" s="61">
        <f t="shared" si="60"/>
        <v>0</v>
      </c>
      <c r="Z76" s="61">
        <f t="shared" si="60"/>
        <v>0</v>
      </c>
      <c r="AA76" s="61">
        <f t="shared" si="60"/>
        <v>0</v>
      </c>
      <c r="AB76" s="61">
        <f t="shared" si="60"/>
        <v>0</v>
      </c>
      <c r="AC76" s="61">
        <f t="shared" si="60"/>
        <v>0</v>
      </c>
      <c r="AD76" s="61">
        <f t="shared" si="60"/>
        <v>0</v>
      </c>
      <c r="AE76" s="61">
        <f t="shared" si="60"/>
        <v>0</v>
      </c>
      <c r="AF76" s="61">
        <f t="shared" si="60"/>
        <v>0</v>
      </c>
      <c r="AG76" s="61">
        <f t="shared" si="60"/>
        <v>0</v>
      </c>
      <c r="AH76" s="61">
        <f t="shared" si="60"/>
        <v>0</v>
      </c>
      <c r="AI76" s="61">
        <f t="shared" si="60"/>
        <v>0</v>
      </c>
      <c r="AJ76" s="61">
        <f t="shared" si="60"/>
        <v>0</v>
      </c>
      <c r="AK76" s="61">
        <f t="shared" si="60"/>
        <v>0.64484458640000253</v>
      </c>
      <c r="AL76" s="61">
        <f t="shared" si="60"/>
        <v>0</v>
      </c>
      <c r="AM76" s="61">
        <f t="shared" si="60"/>
        <v>0</v>
      </c>
      <c r="AN76" s="61">
        <f t="shared" si="60"/>
        <v>0</v>
      </c>
      <c r="AO76" s="61">
        <f t="shared" si="60"/>
        <v>0</v>
      </c>
      <c r="AP76" s="61">
        <f t="shared" si="60"/>
        <v>0</v>
      </c>
      <c r="AQ76" s="61">
        <f t="shared" si="60"/>
        <v>0</v>
      </c>
      <c r="AR76" s="61">
        <f t="shared" si="60"/>
        <v>0</v>
      </c>
      <c r="AS76" s="61">
        <f t="shared" si="60"/>
        <v>0</v>
      </c>
      <c r="AT76" s="61">
        <f t="shared" si="60"/>
        <v>0</v>
      </c>
      <c r="AU76" s="61">
        <f t="shared" si="60"/>
        <v>0</v>
      </c>
      <c r="AV76" s="61">
        <f t="shared" si="60"/>
        <v>0</v>
      </c>
      <c r="AW76" s="61">
        <f t="shared" si="60"/>
        <v>0</v>
      </c>
      <c r="AX76" s="61">
        <f t="shared" si="60"/>
        <v>0</v>
      </c>
      <c r="AY76" s="61">
        <f t="shared" ref="AY76:BO76" si="61">$N$76/$J$74*AY74*AY12*AY13</f>
        <v>0</v>
      </c>
      <c r="AZ76" s="61">
        <f t="shared" si="61"/>
        <v>0</v>
      </c>
      <c r="BA76" s="61">
        <f t="shared" si="61"/>
        <v>0</v>
      </c>
      <c r="BB76" s="61">
        <f t="shared" si="61"/>
        <v>0</v>
      </c>
      <c r="BC76" s="61">
        <f t="shared" si="61"/>
        <v>0</v>
      </c>
      <c r="BD76" s="61">
        <f t="shared" si="61"/>
        <v>0</v>
      </c>
      <c r="BE76" s="61">
        <f t="shared" si="61"/>
        <v>0</v>
      </c>
      <c r="BF76" s="61">
        <f t="shared" si="61"/>
        <v>0</v>
      </c>
      <c r="BG76" s="61">
        <f t="shared" si="61"/>
        <v>0</v>
      </c>
      <c r="BH76" s="61">
        <f t="shared" si="61"/>
        <v>0</v>
      </c>
      <c r="BI76" s="61">
        <f t="shared" si="61"/>
        <v>0</v>
      </c>
      <c r="BJ76" s="61">
        <f t="shared" si="61"/>
        <v>0</v>
      </c>
      <c r="BK76" s="61">
        <f t="shared" si="61"/>
        <v>0</v>
      </c>
      <c r="BL76" s="61">
        <f t="shared" si="61"/>
        <v>0</v>
      </c>
      <c r="BM76" s="61">
        <f t="shared" si="61"/>
        <v>0</v>
      </c>
      <c r="BN76" s="61">
        <f t="shared" si="61"/>
        <v>0</v>
      </c>
      <c r="BO76" s="61">
        <f t="shared" si="61"/>
        <v>0</v>
      </c>
    </row>
    <row r="77" spans="1:67" x14ac:dyDescent="0.2">
      <c r="A77" s="11"/>
      <c r="B77" s="11"/>
      <c r="C77" s="657"/>
      <c r="D77" s="657"/>
      <c r="E77" s="657"/>
      <c r="F77" s="657"/>
      <c r="G77" s="657"/>
      <c r="H77" s="658"/>
      <c r="I77" s="659"/>
      <c r="J77" s="11"/>
      <c r="K77" s="58"/>
      <c r="L77" s="58"/>
      <c r="M77" s="60"/>
      <c r="N77" s="60"/>
      <c r="O77" s="60"/>
      <c r="P77" s="60"/>
      <c r="Q77" s="62">
        <v>172.7</v>
      </c>
      <c r="R77" s="63">
        <f t="shared" si="43"/>
        <v>198.86546441299998</v>
      </c>
      <c r="S77" s="64">
        <f t="shared" ref="S77:AX77" si="62">S75+S76</f>
        <v>0</v>
      </c>
      <c r="T77" s="64">
        <f t="shared" si="62"/>
        <v>0</v>
      </c>
      <c r="U77" s="64">
        <f t="shared" si="62"/>
        <v>0</v>
      </c>
      <c r="V77" s="64">
        <f t="shared" si="62"/>
        <v>0</v>
      </c>
      <c r="W77" s="64">
        <f t="shared" si="62"/>
        <v>0</v>
      </c>
      <c r="X77" s="64">
        <f t="shared" si="62"/>
        <v>0</v>
      </c>
      <c r="Y77" s="64">
        <f t="shared" si="62"/>
        <v>0</v>
      </c>
      <c r="Z77" s="64">
        <f t="shared" si="62"/>
        <v>0</v>
      </c>
      <c r="AA77" s="64">
        <f t="shared" si="62"/>
        <v>0</v>
      </c>
      <c r="AB77" s="64">
        <f t="shared" si="62"/>
        <v>0</v>
      </c>
      <c r="AC77" s="64">
        <f t="shared" si="62"/>
        <v>0</v>
      </c>
      <c r="AD77" s="64">
        <f t="shared" si="62"/>
        <v>0</v>
      </c>
      <c r="AE77" s="64">
        <f t="shared" si="62"/>
        <v>0</v>
      </c>
      <c r="AF77" s="64">
        <f t="shared" si="62"/>
        <v>0</v>
      </c>
      <c r="AG77" s="64">
        <f t="shared" si="62"/>
        <v>0</v>
      </c>
      <c r="AH77" s="64">
        <f t="shared" si="62"/>
        <v>0</v>
      </c>
      <c r="AI77" s="64">
        <f t="shared" si="62"/>
        <v>0</v>
      </c>
      <c r="AJ77" s="64">
        <f t="shared" si="62"/>
        <v>0</v>
      </c>
      <c r="AK77" s="64">
        <f t="shared" si="62"/>
        <v>198.86546441299998</v>
      </c>
      <c r="AL77" s="64">
        <f t="shared" si="62"/>
        <v>0</v>
      </c>
      <c r="AM77" s="64">
        <f t="shared" si="62"/>
        <v>0</v>
      </c>
      <c r="AN77" s="64">
        <f t="shared" si="62"/>
        <v>0</v>
      </c>
      <c r="AO77" s="64">
        <f t="shared" si="62"/>
        <v>0</v>
      </c>
      <c r="AP77" s="64">
        <f t="shared" si="62"/>
        <v>0</v>
      </c>
      <c r="AQ77" s="64">
        <f t="shared" si="62"/>
        <v>0</v>
      </c>
      <c r="AR77" s="64">
        <f t="shared" si="62"/>
        <v>0</v>
      </c>
      <c r="AS77" s="64">
        <f t="shared" si="62"/>
        <v>0</v>
      </c>
      <c r="AT77" s="64">
        <f t="shared" si="62"/>
        <v>0</v>
      </c>
      <c r="AU77" s="64">
        <f t="shared" si="62"/>
        <v>0</v>
      </c>
      <c r="AV77" s="64">
        <f t="shared" si="62"/>
        <v>0</v>
      </c>
      <c r="AW77" s="64">
        <f t="shared" si="62"/>
        <v>0</v>
      </c>
      <c r="AX77" s="64">
        <f t="shared" si="62"/>
        <v>0</v>
      </c>
      <c r="AY77" s="64">
        <f t="shared" ref="AY77:BO77" si="63">AY75+AY76</f>
        <v>0</v>
      </c>
      <c r="AZ77" s="64">
        <f t="shared" si="63"/>
        <v>0</v>
      </c>
      <c r="BA77" s="64">
        <f t="shared" si="63"/>
        <v>0</v>
      </c>
      <c r="BB77" s="64">
        <f t="shared" si="63"/>
        <v>0</v>
      </c>
      <c r="BC77" s="64">
        <f t="shared" si="63"/>
        <v>0</v>
      </c>
      <c r="BD77" s="64">
        <f t="shared" si="63"/>
        <v>0</v>
      </c>
      <c r="BE77" s="64">
        <f t="shared" si="63"/>
        <v>0</v>
      </c>
      <c r="BF77" s="64">
        <f t="shared" si="63"/>
        <v>0</v>
      </c>
      <c r="BG77" s="64">
        <f t="shared" si="63"/>
        <v>0</v>
      </c>
      <c r="BH77" s="64">
        <f t="shared" si="63"/>
        <v>0</v>
      </c>
      <c r="BI77" s="64">
        <f t="shared" si="63"/>
        <v>0</v>
      </c>
      <c r="BJ77" s="64">
        <f t="shared" si="63"/>
        <v>0</v>
      </c>
      <c r="BK77" s="64">
        <f t="shared" si="63"/>
        <v>0</v>
      </c>
      <c r="BL77" s="64">
        <f t="shared" si="63"/>
        <v>0</v>
      </c>
      <c r="BM77" s="64">
        <f t="shared" si="63"/>
        <v>0</v>
      </c>
      <c r="BN77" s="64">
        <f t="shared" si="63"/>
        <v>0</v>
      </c>
      <c r="BO77" s="64">
        <f t="shared" si="63"/>
        <v>0</v>
      </c>
    </row>
    <row r="78" spans="1:67" ht="14.1" customHeight="1" x14ac:dyDescent="0.2">
      <c r="A78" s="11"/>
      <c r="B78" s="58">
        <v>16</v>
      </c>
      <c r="C78" s="657" t="s">
        <v>115</v>
      </c>
      <c r="D78" s="657" t="s">
        <v>105</v>
      </c>
      <c r="E78" s="657"/>
      <c r="F78" s="657"/>
      <c r="G78" s="657"/>
      <c r="H78" s="660" t="s">
        <v>844</v>
      </c>
      <c r="I78" s="659" t="s">
        <v>116</v>
      </c>
      <c r="J78" s="59">
        <v>17</v>
      </c>
      <c r="K78" s="60"/>
      <c r="L78" s="60"/>
      <c r="M78" s="60"/>
      <c r="N78" s="58"/>
      <c r="O78" s="58"/>
      <c r="P78" s="58"/>
      <c r="Q78" s="58"/>
      <c r="R78" s="58">
        <f t="shared" si="43"/>
        <v>17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17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</row>
    <row r="79" spans="1:67" x14ac:dyDescent="0.2">
      <c r="A79" s="11"/>
      <c r="B79" s="11"/>
      <c r="C79" s="657"/>
      <c r="D79" s="657"/>
      <c r="E79" s="657"/>
      <c r="F79" s="657"/>
      <c r="G79" s="657"/>
      <c r="H79" s="660"/>
      <c r="I79" s="659"/>
      <c r="J79" s="11"/>
      <c r="K79" s="60">
        <v>1987.92</v>
      </c>
      <c r="L79" s="60">
        <v>2005.51</v>
      </c>
      <c r="M79" s="60">
        <v>2053.9299999999998</v>
      </c>
      <c r="N79" s="60">
        <v>2072.1</v>
      </c>
      <c r="O79" s="60">
        <v>2053.9301757480002</v>
      </c>
      <c r="P79" s="60"/>
      <c r="Q79" s="58">
        <v>2053.9299999999998</v>
      </c>
      <c r="R79" s="60">
        <f t="shared" si="43"/>
        <v>2365.1172166866995</v>
      </c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61">
        <f>$M79*AK78/$J78*AK$13</f>
        <v>2365.1172166866995</v>
      </c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</row>
    <row r="80" spans="1:67" x14ac:dyDescent="0.2">
      <c r="A80" s="11"/>
      <c r="B80" s="11"/>
      <c r="C80" s="657"/>
      <c r="D80" s="657"/>
      <c r="E80" s="657"/>
      <c r="F80" s="657"/>
      <c r="G80" s="657"/>
      <c r="H80" s="660"/>
      <c r="I80" s="659"/>
      <c r="J80" s="11"/>
      <c r="K80" s="58"/>
      <c r="L80" s="60"/>
      <c r="M80" s="60"/>
      <c r="N80" s="60">
        <f>N79-M79</f>
        <v>18.170000000000073</v>
      </c>
      <c r="O80" s="60"/>
      <c r="P80" s="60"/>
      <c r="Q80" s="58">
        <v>18.170000000000002</v>
      </c>
      <c r="R80" s="60">
        <f t="shared" si="43"/>
        <v>20.922903812300081</v>
      </c>
      <c r="S80" s="61">
        <f t="shared" ref="S80:AX80" si="64">$N$80/$J$78*S78*S12*S13</f>
        <v>0</v>
      </c>
      <c r="T80" s="61">
        <f t="shared" si="64"/>
        <v>0</v>
      </c>
      <c r="U80" s="61">
        <f t="shared" si="64"/>
        <v>0</v>
      </c>
      <c r="V80" s="61">
        <f t="shared" si="64"/>
        <v>0</v>
      </c>
      <c r="W80" s="61">
        <f t="shared" si="64"/>
        <v>0</v>
      </c>
      <c r="X80" s="61">
        <f t="shared" si="64"/>
        <v>0</v>
      </c>
      <c r="Y80" s="61">
        <f t="shared" si="64"/>
        <v>0</v>
      </c>
      <c r="Z80" s="61">
        <f t="shared" si="64"/>
        <v>0</v>
      </c>
      <c r="AA80" s="61">
        <f t="shared" si="64"/>
        <v>0</v>
      </c>
      <c r="AB80" s="61">
        <f t="shared" si="64"/>
        <v>0</v>
      </c>
      <c r="AC80" s="61">
        <f t="shared" si="64"/>
        <v>0</v>
      </c>
      <c r="AD80" s="61">
        <f t="shared" si="64"/>
        <v>0</v>
      </c>
      <c r="AE80" s="61">
        <f t="shared" si="64"/>
        <v>0</v>
      </c>
      <c r="AF80" s="61">
        <f t="shared" si="64"/>
        <v>0</v>
      </c>
      <c r="AG80" s="61">
        <f t="shared" si="64"/>
        <v>0</v>
      </c>
      <c r="AH80" s="61">
        <f t="shared" si="64"/>
        <v>0</v>
      </c>
      <c r="AI80" s="61">
        <f t="shared" si="64"/>
        <v>0</v>
      </c>
      <c r="AJ80" s="61">
        <f t="shared" si="64"/>
        <v>0</v>
      </c>
      <c r="AK80" s="61">
        <f t="shared" si="64"/>
        <v>20.922903812300081</v>
      </c>
      <c r="AL80" s="61">
        <f t="shared" si="64"/>
        <v>0</v>
      </c>
      <c r="AM80" s="61">
        <f t="shared" si="64"/>
        <v>0</v>
      </c>
      <c r="AN80" s="61">
        <f t="shared" si="64"/>
        <v>0</v>
      </c>
      <c r="AO80" s="61">
        <f t="shared" si="64"/>
        <v>0</v>
      </c>
      <c r="AP80" s="61">
        <f t="shared" si="64"/>
        <v>0</v>
      </c>
      <c r="AQ80" s="61">
        <f t="shared" si="64"/>
        <v>0</v>
      </c>
      <c r="AR80" s="61">
        <f t="shared" si="64"/>
        <v>0</v>
      </c>
      <c r="AS80" s="61">
        <f t="shared" si="64"/>
        <v>0</v>
      </c>
      <c r="AT80" s="61">
        <f t="shared" si="64"/>
        <v>0</v>
      </c>
      <c r="AU80" s="61">
        <f t="shared" si="64"/>
        <v>0</v>
      </c>
      <c r="AV80" s="61">
        <f t="shared" si="64"/>
        <v>0</v>
      </c>
      <c r="AW80" s="61">
        <f t="shared" si="64"/>
        <v>0</v>
      </c>
      <c r="AX80" s="61">
        <f t="shared" si="64"/>
        <v>0</v>
      </c>
      <c r="AY80" s="61">
        <f t="shared" ref="AY80:BO80" si="65">$N$80/$J$78*AY78*AY12*AY13</f>
        <v>0</v>
      </c>
      <c r="AZ80" s="61">
        <f t="shared" si="65"/>
        <v>0</v>
      </c>
      <c r="BA80" s="61">
        <f t="shared" si="65"/>
        <v>0</v>
      </c>
      <c r="BB80" s="61">
        <f t="shared" si="65"/>
        <v>0</v>
      </c>
      <c r="BC80" s="61">
        <f t="shared" si="65"/>
        <v>0</v>
      </c>
      <c r="BD80" s="61">
        <f t="shared" si="65"/>
        <v>0</v>
      </c>
      <c r="BE80" s="61">
        <f t="shared" si="65"/>
        <v>0</v>
      </c>
      <c r="BF80" s="61">
        <f t="shared" si="65"/>
        <v>0</v>
      </c>
      <c r="BG80" s="61">
        <f t="shared" si="65"/>
        <v>0</v>
      </c>
      <c r="BH80" s="61">
        <f t="shared" si="65"/>
        <v>0</v>
      </c>
      <c r="BI80" s="61">
        <f t="shared" si="65"/>
        <v>0</v>
      </c>
      <c r="BJ80" s="61">
        <f t="shared" si="65"/>
        <v>0</v>
      </c>
      <c r="BK80" s="61">
        <f t="shared" si="65"/>
        <v>0</v>
      </c>
      <c r="BL80" s="61">
        <f t="shared" si="65"/>
        <v>0</v>
      </c>
      <c r="BM80" s="61">
        <f t="shared" si="65"/>
        <v>0</v>
      </c>
      <c r="BN80" s="61">
        <f t="shared" si="65"/>
        <v>0</v>
      </c>
      <c r="BO80" s="61">
        <f t="shared" si="65"/>
        <v>0</v>
      </c>
    </row>
    <row r="81" spans="1:67" x14ac:dyDescent="0.2">
      <c r="A81" s="11"/>
      <c r="B81" s="11"/>
      <c r="C81" s="657"/>
      <c r="D81" s="657"/>
      <c r="E81" s="657"/>
      <c r="F81" s="657"/>
      <c r="G81" s="657"/>
      <c r="H81" s="660"/>
      <c r="I81" s="659"/>
      <c r="J81" s="11"/>
      <c r="K81" s="58"/>
      <c r="L81" s="58"/>
      <c r="M81" s="60"/>
      <c r="N81" s="60"/>
      <c r="O81" s="60"/>
      <c r="P81" s="60"/>
      <c r="Q81" s="62">
        <v>2072.1</v>
      </c>
      <c r="R81" s="63">
        <f t="shared" si="43"/>
        <v>2386.0401204989994</v>
      </c>
      <c r="S81" s="64">
        <f t="shared" ref="S81:AX81" si="66">S79+S80</f>
        <v>0</v>
      </c>
      <c r="T81" s="64">
        <f t="shared" si="66"/>
        <v>0</v>
      </c>
      <c r="U81" s="64">
        <f t="shared" si="66"/>
        <v>0</v>
      </c>
      <c r="V81" s="64">
        <f t="shared" si="66"/>
        <v>0</v>
      </c>
      <c r="W81" s="64">
        <f t="shared" si="66"/>
        <v>0</v>
      </c>
      <c r="X81" s="64">
        <f t="shared" si="66"/>
        <v>0</v>
      </c>
      <c r="Y81" s="64">
        <f t="shared" si="66"/>
        <v>0</v>
      </c>
      <c r="Z81" s="64">
        <f t="shared" si="66"/>
        <v>0</v>
      </c>
      <c r="AA81" s="64">
        <f t="shared" si="66"/>
        <v>0</v>
      </c>
      <c r="AB81" s="64">
        <f t="shared" si="66"/>
        <v>0</v>
      </c>
      <c r="AC81" s="64">
        <f t="shared" si="66"/>
        <v>0</v>
      </c>
      <c r="AD81" s="64">
        <f t="shared" si="66"/>
        <v>0</v>
      </c>
      <c r="AE81" s="64">
        <f t="shared" si="66"/>
        <v>0</v>
      </c>
      <c r="AF81" s="64">
        <f t="shared" si="66"/>
        <v>0</v>
      </c>
      <c r="AG81" s="64">
        <f t="shared" si="66"/>
        <v>0</v>
      </c>
      <c r="AH81" s="64">
        <f t="shared" si="66"/>
        <v>0</v>
      </c>
      <c r="AI81" s="64">
        <f t="shared" si="66"/>
        <v>0</v>
      </c>
      <c r="AJ81" s="64">
        <f t="shared" si="66"/>
        <v>0</v>
      </c>
      <c r="AK81" s="64">
        <f t="shared" si="66"/>
        <v>2386.0401204989994</v>
      </c>
      <c r="AL81" s="64">
        <f t="shared" si="66"/>
        <v>0</v>
      </c>
      <c r="AM81" s="64">
        <f t="shared" si="66"/>
        <v>0</v>
      </c>
      <c r="AN81" s="64">
        <f t="shared" si="66"/>
        <v>0</v>
      </c>
      <c r="AO81" s="64">
        <f t="shared" si="66"/>
        <v>0</v>
      </c>
      <c r="AP81" s="64">
        <f t="shared" si="66"/>
        <v>0</v>
      </c>
      <c r="AQ81" s="64">
        <f t="shared" si="66"/>
        <v>0</v>
      </c>
      <c r="AR81" s="64">
        <f t="shared" si="66"/>
        <v>0</v>
      </c>
      <c r="AS81" s="64">
        <f t="shared" si="66"/>
        <v>0</v>
      </c>
      <c r="AT81" s="64">
        <f t="shared" si="66"/>
        <v>0</v>
      </c>
      <c r="AU81" s="64">
        <f t="shared" si="66"/>
        <v>0</v>
      </c>
      <c r="AV81" s="64">
        <f t="shared" si="66"/>
        <v>0</v>
      </c>
      <c r="AW81" s="64">
        <f t="shared" si="66"/>
        <v>0</v>
      </c>
      <c r="AX81" s="64">
        <f t="shared" si="66"/>
        <v>0</v>
      </c>
      <c r="AY81" s="64">
        <f t="shared" ref="AY81:BO81" si="67">AY79+AY80</f>
        <v>0</v>
      </c>
      <c r="AZ81" s="64">
        <f t="shared" si="67"/>
        <v>0</v>
      </c>
      <c r="BA81" s="64">
        <f t="shared" si="67"/>
        <v>0</v>
      </c>
      <c r="BB81" s="64">
        <f t="shared" si="67"/>
        <v>0</v>
      </c>
      <c r="BC81" s="64">
        <f t="shared" si="67"/>
        <v>0</v>
      </c>
      <c r="BD81" s="64">
        <f t="shared" si="67"/>
        <v>0</v>
      </c>
      <c r="BE81" s="64">
        <f t="shared" si="67"/>
        <v>0</v>
      </c>
      <c r="BF81" s="64">
        <f t="shared" si="67"/>
        <v>0</v>
      </c>
      <c r="BG81" s="64">
        <f t="shared" si="67"/>
        <v>0</v>
      </c>
      <c r="BH81" s="64">
        <f t="shared" si="67"/>
        <v>0</v>
      </c>
      <c r="BI81" s="64">
        <f t="shared" si="67"/>
        <v>0</v>
      </c>
      <c r="BJ81" s="64">
        <f t="shared" si="67"/>
        <v>0</v>
      </c>
      <c r="BK81" s="64">
        <f t="shared" si="67"/>
        <v>0</v>
      </c>
      <c r="BL81" s="64">
        <f t="shared" si="67"/>
        <v>0</v>
      </c>
      <c r="BM81" s="64">
        <f t="shared" si="67"/>
        <v>0</v>
      </c>
      <c r="BN81" s="64">
        <f t="shared" si="67"/>
        <v>0</v>
      </c>
      <c r="BO81" s="64">
        <f t="shared" si="67"/>
        <v>0</v>
      </c>
    </row>
    <row r="82" spans="1:67" ht="14.1" customHeight="1" x14ac:dyDescent="0.2">
      <c r="A82" s="11"/>
      <c r="B82" s="58">
        <v>17</v>
      </c>
      <c r="C82" s="657" t="s">
        <v>118</v>
      </c>
      <c r="D82" s="657" t="s">
        <v>119</v>
      </c>
      <c r="E82" s="657"/>
      <c r="F82" s="657"/>
      <c r="G82" s="657"/>
      <c r="H82" s="658" t="s">
        <v>845</v>
      </c>
      <c r="I82" s="659" t="s">
        <v>116</v>
      </c>
      <c r="J82" s="59">
        <v>1</v>
      </c>
      <c r="K82" s="60"/>
      <c r="L82" s="60"/>
      <c r="M82" s="60"/>
      <c r="N82" s="58"/>
      <c r="O82" s="58"/>
      <c r="P82" s="58"/>
      <c r="Q82" s="58"/>
      <c r="R82" s="58">
        <f t="shared" si="43"/>
        <v>1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1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</row>
    <row r="83" spans="1:67" x14ac:dyDescent="0.2">
      <c r="A83" s="11"/>
      <c r="B83" s="11"/>
      <c r="C83" s="657"/>
      <c r="D83" s="657"/>
      <c r="E83" s="657"/>
      <c r="F83" s="657"/>
      <c r="G83" s="657"/>
      <c r="H83" s="658"/>
      <c r="I83" s="659"/>
      <c r="J83" s="11"/>
      <c r="K83" s="60">
        <v>158.97999999999999</v>
      </c>
      <c r="L83" s="60">
        <v>159.38999999999999</v>
      </c>
      <c r="M83" s="60">
        <v>164.26</v>
      </c>
      <c r="N83" s="60">
        <v>164.68</v>
      </c>
      <c r="O83" s="60">
        <v>164.25903423699998</v>
      </c>
      <c r="P83" s="60"/>
      <c r="Q83" s="58">
        <v>164.26</v>
      </c>
      <c r="R83" s="60">
        <f t="shared" si="43"/>
        <v>189.14673528939997</v>
      </c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61">
        <f>$M83*AK82/$J82*AK$13</f>
        <v>189.14673528939997</v>
      </c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</row>
    <row r="84" spans="1:67" x14ac:dyDescent="0.2">
      <c r="A84" s="11"/>
      <c r="B84" s="11"/>
      <c r="C84" s="657"/>
      <c r="D84" s="657"/>
      <c r="E84" s="657"/>
      <c r="F84" s="657"/>
      <c r="G84" s="657"/>
      <c r="H84" s="658"/>
      <c r="I84" s="659"/>
      <c r="J84" s="11"/>
      <c r="K84" s="58"/>
      <c r="L84" s="60"/>
      <c r="M84" s="60"/>
      <c r="N84" s="60">
        <f>N83-M83</f>
        <v>0.42000000000001592</v>
      </c>
      <c r="O84" s="60"/>
      <c r="P84" s="60"/>
      <c r="Q84" s="58">
        <v>0.42</v>
      </c>
      <c r="R84" s="60">
        <f t="shared" si="43"/>
        <v>0.48363343980001827</v>
      </c>
      <c r="S84" s="61">
        <f t="shared" ref="S84:AX84" si="68">$N$84/$J$82*S82*S12*S13</f>
        <v>0</v>
      </c>
      <c r="T84" s="61">
        <f t="shared" si="68"/>
        <v>0</v>
      </c>
      <c r="U84" s="61">
        <f t="shared" si="68"/>
        <v>0</v>
      </c>
      <c r="V84" s="61">
        <f t="shared" si="68"/>
        <v>0</v>
      </c>
      <c r="W84" s="61">
        <f t="shared" si="68"/>
        <v>0</v>
      </c>
      <c r="X84" s="61">
        <f t="shared" si="68"/>
        <v>0</v>
      </c>
      <c r="Y84" s="61">
        <f t="shared" si="68"/>
        <v>0</v>
      </c>
      <c r="Z84" s="61">
        <f t="shared" si="68"/>
        <v>0</v>
      </c>
      <c r="AA84" s="61">
        <f t="shared" si="68"/>
        <v>0</v>
      </c>
      <c r="AB84" s="61">
        <f t="shared" si="68"/>
        <v>0</v>
      </c>
      <c r="AC84" s="61">
        <f t="shared" si="68"/>
        <v>0</v>
      </c>
      <c r="AD84" s="61">
        <f t="shared" si="68"/>
        <v>0</v>
      </c>
      <c r="AE84" s="61">
        <f t="shared" si="68"/>
        <v>0</v>
      </c>
      <c r="AF84" s="61">
        <f t="shared" si="68"/>
        <v>0</v>
      </c>
      <c r="AG84" s="61">
        <f t="shared" si="68"/>
        <v>0</v>
      </c>
      <c r="AH84" s="61">
        <f t="shared" si="68"/>
        <v>0</v>
      </c>
      <c r="AI84" s="61">
        <f t="shared" si="68"/>
        <v>0</v>
      </c>
      <c r="AJ84" s="61">
        <f t="shared" si="68"/>
        <v>0</v>
      </c>
      <c r="AK84" s="61">
        <f t="shared" si="68"/>
        <v>0.48363343980001827</v>
      </c>
      <c r="AL84" s="61">
        <f t="shared" si="68"/>
        <v>0</v>
      </c>
      <c r="AM84" s="61">
        <f t="shared" si="68"/>
        <v>0</v>
      </c>
      <c r="AN84" s="61">
        <f t="shared" si="68"/>
        <v>0</v>
      </c>
      <c r="AO84" s="61">
        <f t="shared" si="68"/>
        <v>0</v>
      </c>
      <c r="AP84" s="61">
        <f t="shared" si="68"/>
        <v>0</v>
      </c>
      <c r="AQ84" s="61">
        <f t="shared" si="68"/>
        <v>0</v>
      </c>
      <c r="AR84" s="61">
        <f t="shared" si="68"/>
        <v>0</v>
      </c>
      <c r="AS84" s="61">
        <f t="shared" si="68"/>
        <v>0</v>
      </c>
      <c r="AT84" s="61">
        <f t="shared" si="68"/>
        <v>0</v>
      </c>
      <c r="AU84" s="61">
        <f t="shared" si="68"/>
        <v>0</v>
      </c>
      <c r="AV84" s="61">
        <f t="shared" si="68"/>
        <v>0</v>
      </c>
      <c r="AW84" s="61">
        <f t="shared" si="68"/>
        <v>0</v>
      </c>
      <c r="AX84" s="61">
        <f t="shared" si="68"/>
        <v>0</v>
      </c>
      <c r="AY84" s="61">
        <f t="shared" ref="AY84:BO84" si="69">$N$84/$J$82*AY82*AY12*AY13</f>
        <v>0</v>
      </c>
      <c r="AZ84" s="61">
        <f t="shared" si="69"/>
        <v>0</v>
      </c>
      <c r="BA84" s="61">
        <f t="shared" si="69"/>
        <v>0</v>
      </c>
      <c r="BB84" s="61">
        <f t="shared" si="69"/>
        <v>0</v>
      </c>
      <c r="BC84" s="61">
        <f t="shared" si="69"/>
        <v>0</v>
      </c>
      <c r="BD84" s="61">
        <f t="shared" si="69"/>
        <v>0</v>
      </c>
      <c r="BE84" s="61">
        <f t="shared" si="69"/>
        <v>0</v>
      </c>
      <c r="BF84" s="61">
        <f t="shared" si="69"/>
        <v>0</v>
      </c>
      <c r="BG84" s="61">
        <f t="shared" si="69"/>
        <v>0</v>
      </c>
      <c r="BH84" s="61">
        <f t="shared" si="69"/>
        <v>0</v>
      </c>
      <c r="BI84" s="61">
        <f t="shared" si="69"/>
        <v>0</v>
      </c>
      <c r="BJ84" s="61">
        <f t="shared" si="69"/>
        <v>0</v>
      </c>
      <c r="BK84" s="61">
        <f t="shared" si="69"/>
        <v>0</v>
      </c>
      <c r="BL84" s="61">
        <f t="shared" si="69"/>
        <v>0</v>
      </c>
      <c r="BM84" s="61">
        <f t="shared" si="69"/>
        <v>0</v>
      </c>
      <c r="BN84" s="61">
        <f t="shared" si="69"/>
        <v>0</v>
      </c>
      <c r="BO84" s="61">
        <f t="shared" si="69"/>
        <v>0</v>
      </c>
    </row>
    <row r="85" spans="1:67" x14ac:dyDescent="0.2">
      <c r="A85" s="11"/>
      <c r="B85" s="11"/>
      <c r="C85" s="657"/>
      <c r="D85" s="657"/>
      <c r="E85" s="657"/>
      <c r="F85" s="657"/>
      <c r="G85" s="657"/>
      <c r="H85" s="658"/>
      <c r="I85" s="659"/>
      <c r="J85" s="11"/>
      <c r="K85" s="58"/>
      <c r="L85" s="58"/>
      <c r="M85" s="60"/>
      <c r="N85" s="60"/>
      <c r="O85" s="60"/>
      <c r="P85" s="60"/>
      <c r="Q85" s="62">
        <v>164.67999999999998</v>
      </c>
      <c r="R85" s="63">
        <f t="shared" si="43"/>
        <v>189.6303687292</v>
      </c>
      <c r="S85" s="64">
        <f t="shared" ref="S85:AX85" si="70">S83+S84</f>
        <v>0</v>
      </c>
      <c r="T85" s="64">
        <f t="shared" si="70"/>
        <v>0</v>
      </c>
      <c r="U85" s="64">
        <f t="shared" si="70"/>
        <v>0</v>
      </c>
      <c r="V85" s="64">
        <f t="shared" si="70"/>
        <v>0</v>
      </c>
      <c r="W85" s="64">
        <f t="shared" si="70"/>
        <v>0</v>
      </c>
      <c r="X85" s="64">
        <f t="shared" si="70"/>
        <v>0</v>
      </c>
      <c r="Y85" s="64">
        <f t="shared" si="70"/>
        <v>0</v>
      </c>
      <c r="Z85" s="64">
        <f t="shared" si="70"/>
        <v>0</v>
      </c>
      <c r="AA85" s="64">
        <f t="shared" si="70"/>
        <v>0</v>
      </c>
      <c r="AB85" s="64">
        <f t="shared" si="70"/>
        <v>0</v>
      </c>
      <c r="AC85" s="64">
        <f t="shared" si="70"/>
        <v>0</v>
      </c>
      <c r="AD85" s="64">
        <f t="shared" si="70"/>
        <v>0</v>
      </c>
      <c r="AE85" s="64">
        <f t="shared" si="70"/>
        <v>0</v>
      </c>
      <c r="AF85" s="64">
        <f t="shared" si="70"/>
        <v>0</v>
      </c>
      <c r="AG85" s="64">
        <f t="shared" si="70"/>
        <v>0</v>
      </c>
      <c r="AH85" s="64">
        <f t="shared" si="70"/>
        <v>0</v>
      </c>
      <c r="AI85" s="64">
        <f t="shared" si="70"/>
        <v>0</v>
      </c>
      <c r="AJ85" s="64">
        <f t="shared" si="70"/>
        <v>0</v>
      </c>
      <c r="AK85" s="64">
        <f t="shared" si="70"/>
        <v>189.6303687292</v>
      </c>
      <c r="AL85" s="64">
        <f t="shared" si="70"/>
        <v>0</v>
      </c>
      <c r="AM85" s="64">
        <f t="shared" si="70"/>
        <v>0</v>
      </c>
      <c r="AN85" s="64">
        <f t="shared" si="70"/>
        <v>0</v>
      </c>
      <c r="AO85" s="64">
        <f t="shared" si="70"/>
        <v>0</v>
      </c>
      <c r="AP85" s="64">
        <f t="shared" si="70"/>
        <v>0</v>
      </c>
      <c r="AQ85" s="64">
        <f t="shared" si="70"/>
        <v>0</v>
      </c>
      <c r="AR85" s="64">
        <f t="shared" si="70"/>
        <v>0</v>
      </c>
      <c r="AS85" s="64">
        <f t="shared" si="70"/>
        <v>0</v>
      </c>
      <c r="AT85" s="64">
        <f t="shared" si="70"/>
        <v>0</v>
      </c>
      <c r="AU85" s="64">
        <f t="shared" si="70"/>
        <v>0</v>
      </c>
      <c r="AV85" s="64">
        <f t="shared" si="70"/>
        <v>0</v>
      </c>
      <c r="AW85" s="64">
        <f t="shared" si="70"/>
        <v>0</v>
      </c>
      <c r="AX85" s="64">
        <f t="shared" si="70"/>
        <v>0</v>
      </c>
      <c r="AY85" s="64">
        <f t="shared" ref="AY85:BO85" si="71">AY83+AY84</f>
        <v>0</v>
      </c>
      <c r="AZ85" s="64">
        <f t="shared" si="71"/>
        <v>0</v>
      </c>
      <c r="BA85" s="64">
        <f t="shared" si="71"/>
        <v>0</v>
      </c>
      <c r="BB85" s="64">
        <f t="shared" si="71"/>
        <v>0</v>
      </c>
      <c r="BC85" s="64">
        <f t="shared" si="71"/>
        <v>0</v>
      </c>
      <c r="BD85" s="64">
        <f t="shared" si="71"/>
        <v>0</v>
      </c>
      <c r="BE85" s="64">
        <f t="shared" si="71"/>
        <v>0</v>
      </c>
      <c r="BF85" s="64">
        <f t="shared" si="71"/>
        <v>0</v>
      </c>
      <c r="BG85" s="64">
        <f t="shared" si="71"/>
        <v>0</v>
      </c>
      <c r="BH85" s="64">
        <f t="shared" si="71"/>
        <v>0</v>
      </c>
      <c r="BI85" s="64">
        <f t="shared" si="71"/>
        <v>0</v>
      </c>
      <c r="BJ85" s="64">
        <f t="shared" si="71"/>
        <v>0</v>
      </c>
      <c r="BK85" s="64">
        <f t="shared" si="71"/>
        <v>0</v>
      </c>
      <c r="BL85" s="64">
        <f t="shared" si="71"/>
        <v>0</v>
      </c>
      <c r="BM85" s="64">
        <f t="shared" si="71"/>
        <v>0</v>
      </c>
      <c r="BN85" s="64">
        <f t="shared" si="71"/>
        <v>0</v>
      </c>
      <c r="BO85" s="64">
        <f t="shared" si="71"/>
        <v>0</v>
      </c>
    </row>
    <row r="86" spans="1:67" ht="14.1" customHeight="1" x14ac:dyDescent="0.2">
      <c r="A86" s="11"/>
      <c r="B86" s="58">
        <v>18</v>
      </c>
      <c r="C86" s="657" t="s">
        <v>120</v>
      </c>
      <c r="D86" s="657" t="s">
        <v>105</v>
      </c>
      <c r="E86" s="657"/>
      <c r="F86" s="657"/>
      <c r="G86" s="657"/>
      <c r="H86" s="660" t="s">
        <v>846</v>
      </c>
      <c r="I86" s="659" t="s">
        <v>78</v>
      </c>
      <c r="J86" s="59">
        <v>9.8000000000000007</v>
      </c>
      <c r="K86" s="60"/>
      <c r="L86" s="60"/>
      <c r="M86" s="60"/>
      <c r="N86" s="58"/>
      <c r="O86" s="58"/>
      <c r="P86" s="58"/>
      <c r="Q86" s="58"/>
      <c r="R86" s="58">
        <f t="shared" si="43"/>
        <v>9.8000000000000007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9.8000000000000007</v>
      </c>
      <c r="AL86" s="58">
        <v>0</v>
      </c>
      <c r="AM86" s="58">
        <v>0</v>
      </c>
      <c r="AN86" s="58">
        <v>0</v>
      </c>
      <c r="AO86" s="58">
        <v>0</v>
      </c>
      <c r="AP86" s="58">
        <v>0</v>
      </c>
      <c r="AQ86" s="58">
        <v>0</v>
      </c>
      <c r="AR86" s="58">
        <v>0</v>
      </c>
      <c r="AS86" s="58">
        <v>0</v>
      </c>
      <c r="AT86" s="58">
        <v>0</v>
      </c>
      <c r="AU86" s="58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8">
        <v>0</v>
      </c>
      <c r="BI86" s="58">
        <v>0</v>
      </c>
      <c r="BJ86" s="58">
        <v>0</v>
      </c>
      <c r="BK86" s="58">
        <v>0</v>
      </c>
      <c r="BL86" s="58">
        <v>0</v>
      </c>
      <c r="BM86" s="58">
        <v>0</v>
      </c>
      <c r="BN86" s="58">
        <v>0</v>
      </c>
      <c r="BO86" s="58">
        <v>0</v>
      </c>
    </row>
    <row r="87" spans="1:67" x14ac:dyDescent="0.2">
      <c r="A87" s="11"/>
      <c r="B87" s="11"/>
      <c r="C87" s="657"/>
      <c r="D87" s="657"/>
      <c r="E87" s="657"/>
      <c r="F87" s="657"/>
      <c r="G87" s="657"/>
      <c r="H87" s="660"/>
      <c r="I87" s="659"/>
      <c r="J87" s="11"/>
      <c r="K87" s="60">
        <v>804.77</v>
      </c>
      <c r="L87" s="60">
        <v>811.19</v>
      </c>
      <c r="M87" s="60">
        <v>831.49</v>
      </c>
      <c r="N87" s="60">
        <v>838.12</v>
      </c>
      <c r="O87" s="60">
        <v>831.4929109505</v>
      </c>
      <c r="P87" s="60"/>
      <c r="Q87" s="58">
        <v>831.49</v>
      </c>
      <c r="R87" s="60">
        <f t="shared" si="43"/>
        <v>957.46754490309991</v>
      </c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61">
        <f>$M87*AK86/$J86*AK$13</f>
        <v>957.46754490309991</v>
      </c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</row>
    <row r="88" spans="1:67" x14ac:dyDescent="0.2">
      <c r="A88" s="11"/>
      <c r="B88" s="11"/>
      <c r="C88" s="657"/>
      <c r="D88" s="657"/>
      <c r="E88" s="657"/>
      <c r="F88" s="657"/>
      <c r="G88" s="657"/>
      <c r="H88" s="660"/>
      <c r="I88" s="659"/>
      <c r="J88" s="11"/>
      <c r="K88" s="58"/>
      <c r="L88" s="60"/>
      <c r="M88" s="60"/>
      <c r="N88" s="60">
        <f>N87-M87</f>
        <v>6.6299999999999955</v>
      </c>
      <c r="O88" s="60"/>
      <c r="P88" s="60"/>
      <c r="Q88" s="58">
        <v>6.63</v>
      </c>
      <c r="R88" s="60">
        <f t="shared" si="43"/>
        <v>7.6344992996999945</v>
      </c>
      <c r="S88" s="61">
        <f t="shared" ref="S88:AX88" si="72">$N$88/$J$86*S86*S12*S13</f>
        <v>0</v>
      </c>
      <c r="T88" s="61">
        <f t="shared" si="72"/>
        <v>0</v>
      </c>
      <c r="U88" s="61">
        <f t="shared" si="72"/>
        <v>0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1">
        <f t="shared" si="72"/>
        <v>0</v>
      </c>
      <c r="AA88" s="61">
        <f t="shared" si="72"/>
        <v>0</v>
      </c>
      <c r="AB88" s="61">
        <f t="shared" si="72"/>
        <v>0</v>
      </c>
      <c r="AC88" s="61">
        <f t="shared" si="72"/>
        <v>0</v>
      </c>
      <c r="AD88" s="61">
        <f t="shared" si="72"/>
        <v>0</v>
      </c>
      <c r="AE88" s="61">
        <f t="shared" si="72"/>
        <v>0</v>
      </c>
      <c r="AF88" s="61">
        <f t="shared" si="72"/>
        <v>0</v>
      </c>
      <c r="AG88" s="61">
        <f t="shared" si="72"/>
        <v>0</v>
      </c>
      <c r="AH88" s="61">
        <f t="shared" si="72"/>
        <v>0</v>
      </c>
      <c r="AI88" s="61">
        <f t="shared" si="72"/>
        <v>0</v>
      </c>
      <c r="AJ88" s="61">
        <f t="shared" si="72"/>
        <v>0</v>
      </c>
      <c r="AK88" s="61">
        <f t="shared" si="72"/>
        <v>7.6344992996999945</v>
      </c>
      <c r="AL88" s="61">
        <f t="shared" si="72"/>
        <v>0</v>
      </c>
      <c r="AM88" s="61">
        <f t="shared" si="72"/>
        <v>0</v>
      </c>
      <c r="AN88" s="61">
        <f t="shared" si="72"/>
        <v>0</v>
      </c>
      <c r="AO88" s="61">
        <f t="shared" si="72"/>
        <v>0</v>
      </c>
      <c r="AP88" s="61">
        <f t="shared" si="72"/>
        <v>0</v>
      </c>
      <c r="AQ88" s="61">
        <f t="shared" si="72"/>
        <v>0</v>
      </c>
      <c r="AR88" s="61">
        <f t="shared" si="72"/>
        <v>0</v>
      </c>
      <c r="AS88" s="61">
        <f t="shared" si="72"/>
        <v>0</v>
      </c>
      <c r="AT88" s="61">
        <f t="shared" si="72"/>
        <v>0</v>
      </c>
      <c r="AU88" s="61">
        <f t="shared" si="72"/>
        <v>0</v>
      </c>
      <c r="AV88" s="61">
        <f t="shared" si="72"/>
        <v>0</v>
      </c>
      <c r="AW88" s="61">
        <f t="shared" si="72"/>
        <v>0</v>
      </c>
      <c r="AX88" s="61">
        <f t="shared" si="72"/>
        <v>0</v>
      </c>
      <c r="AY88" s="61">
        <f t="shared" ref="AY88:BO88" si="73">$N$88/$J$86*AY86*AY12*AY13</f>
        <v>0</v>
      </c>
      <c r="AZ88" s="61">
        <f t="shared" si="73"/>
        <v>0</v>
      </c>
      <c r="BA88" s="61">
        <f t="shared" si="73"/>
        <v>0</v>
      </c>
      <c r="BB88" s="61">
        <f t="shared" si="73"/>
        <v>0</v>
      </c>
      <c r="BC88" s="61">
        <f t="shared" si="73"/>
        <v>0</v>
      </c>
      <c r="BD88" s="61">
        <f t="shared" si="73"/>
        <v>0</v>
      </c>
      <c r="BE88" s="61">
        <f t="shared" si="73"/>
        <v>0</v>
      </c>
      <c r="BF88" s="61">
        <f t="shared" si="73"/>
        <v>0</v>
      </c>
      <c r="BG88" s="61">
        <f t="shared" si="73"/>
        <v>0</v>
      </c>
      <c r="BH88" s="61">
        <f t="shared" si="73"/>
        <v>0</v>
      </c>
      <c r="BI88" s="61">
        <f t="shared" si="73"/>
        <v>0</v>
      </c>
      <c r="BJ88" s="61">
        <f t="shared" si="73"/>
        <v>0</v>
      </c>
      <c r="BK88" s="61">
        <f t="shared" si="73"/>
        <v>0</v>
      </c>
      <c r="BL88" s="61">
        <f t="shared" si="73"/>
        <v>0</v>
      </c>
      <c r="BM88" s="61">
        <f t="shared" si="73"/>
        <v>0</v>
      </c>
      <c r="BN88" s="61">
        <f t="shared" si="73"/>
        <v>0</v>
      </c>
      <c r="BO88" s="61">
        <f t="shared" si="73"/>
        <v>0</v>
      </c>
    </row>
    <row r="89" spans="1:67" x14ac:dyDescent="0.2">
      <c r="A89" s="11"/>
      <c r="B89" s="11"/>
      <c r="C89" s="657"/>
      <c r="D89" s="657"/>
      <c r="E89" s="657"/>
      <c r="F89" s="657"/>
      <c r="G89" s="657"/>
      <c r="H89" s="660"/>
      <c r="I89" s="659"/>
      <c r="J89" s="11"/>
      <c r="K89" s="58"/>
      <c r="L89" s="58"/>
      <c r="M89" s="60"/>
      <c r="N89" s="60"/>
      <c r="O89" s="60"/>
      <c r="P89" s="60"/>
      <c r="Q89" s="62">
        <v>838.12</v>
      </c>
      <c r="R89" s="63">
        <f t="shared" si="43"/>
        <v>965.1020442027999</v>
      </c>
      <c r="S89" s="64">
        <f t="shared" ref="S89:AX89" si="74">S87+S88</f>
        <v>0</v>
      </c>
      <c r="T89" s="64">
        <f t="shared" si="74"/>
        <v>0</v>
      </c>
      <c r="U89" s="64">
        <f t="shared" si="74"/>
        <v>0</v>
      </c>
      <c r="V89" s="64">
        <f t="shared" si="74"/>
        <v>0</v>
      </c>
      <c r="W89" s="64">
        <f t="shared" si="74"/>
        <v>0</v>
      </c>
      <c r="X89" s="64">
        <f t="shared" si="74"/>
        <v>0</v>
      </c>
      <c r="Y89" s="64">
        <f t="shared" si="74"/>
        <v>0</v>
      </c>
      <c r="Z89" s="64">
        <f t="shared" si="74"/>
        <v>0</v>
      </c>
      <c r="AA89" s="64">
        <f t="shared" si="74"/>
        <v>0</v>
      </c>
      <c r="AB89" s="64">
        <f t="shared" si="74"/>
        <v>0</v>
      </c>
      <c r="AC89" s="64">
        <f t="shared" si="74"/>
        <v>0</v>
      </c>
      <c r="AD89" s="64">
        <f t="shared" si="74"/>
        <v>0</v>
      </c>
      <c r="AE89" s="64">
        <f t="shared" si="74"/>
        <v>0</v>
      </c>
      <c r="AF89" s="64">
        <f t="shared" si="74"/>
        <v>0</v>
      </c>
      <c r="AG89" s="64">
        <f t="shared" si="74"/>
        <v>0</v>
      </c>
      <c r="AH89" s="64">
        <f t="shared" si="74"/>
        <v>0</v>
      </c>
      <c r="AI89" s="64">
        <f t="shared" si="74"/>
        <v>0</v>
      </c>
      <c r="AJ89" s="64">
        <f t="shared" si="74"/>
        <v>0</v>
      </c>
      <c r="AK89" s="64">
        <f t="shared" si="74"/>
        <v>965.1020442027999</v>
      </c>
      <c r="AL89" s="64">
        <f t="shared" si="74"/>
        <v>0</v>
      </c>
      <c r="AM89" s="64">
        <f t="shared" si="74"/>
        <v>0</v>
      </c>
      <c r="AN89" s="64">
        <f t="shared" si="74"/>
        <v>0</v>
      </c>
      <c r="AO89" s="64">
        <f t="shared" si="74"/>
        <v>0</v>
      </c>
      <c r="AP89" s="64">
        <f t="shared" si="74"/>
        <v>0</v>
      </c>
      <c r="AQ89" s="64">
        <f t="shared" si="74"/>
        <v>0</v>
      </c>
      <c r="AR89" s="64">
        <f t="shared" si="74"/>
        <v>0</v>
      </c>
      <c r="AS89" s="64">
        <f t="shared" si="74"/>
        <v>0</v>
      </c>
      <c r="AT89" s="64">
        <f t="shared" si="74"/>
        <v>0</v>
      </c>
      <c r="AU89" s="64">
        <f t="shared" si="74"/>
        <v>0</v>
      </c>
      <c r="AV89" s="64">
        <f t="shared" si="74"/>
        <v>0</v>
      </c>
      <c r="AW89" s="64">
        <f t="shared" si="74"/>
        <v>0</v>
      </c>
      <c r="AX89" s="64">
        <f t="shared" si="74"/>
        <v>0</v>
      </c>
      <c r="AY89" s="64">
        <f t="shared" ref="AY89:BO89" si="75">AY87+AY88</f>
        <v>0</v>
      </c>
      <c r="AZ89" s="64">
        <f t="shared" si="75"/>
        <v>0</v>
      </c>
      <c r="BA89" s="64">
        <f t="shared" si="75"/>
        <v>0</v>
      </c>
      <c r="BB89" s="64">
        <f t="shared" si="75"/>
        <v>0</v>
      </c>
      <c r="BC89" s="64">
        <f t="shared" si="75"/>
        <v>0</v>
      </c>
      <c r="BD89" s="64">
        <f t="shared" si="75"/>
        <v>0</v>
      </c>
      <c r="BE89" s="64">
        <f t="shared" si="75"/>
        <v>0</v>
      </c>
      <c r="BF89" s="64">
        <f t="shared" si="75"/>
        <v>0</v>
      </c>
      <c r="BG89" s="64">
        <f t="shared" si="75"/>
        <v>0</v>
      </c>
      <c r="BH89" s="64">
        <f t="shared" si="75"/>
        <v>0</v>
      </c>
      <c r="BI89" s="64">
        <f t="shared" si="75"/>
        <v>0</v>
      </c>
      <c r="BJ89" s="64">
        <f t="shared" si="75"/>
        <v>0</v>
      </c>
      <c r="BK89" s="64">
        <f t="shared" si="75"/>
        <v>0</v>
      </c>
      <c r="BL89" s="64">
        <f t="shared" si="75"/>
        <v>0</v>
      </c>
      <c r="BM89" s="64">
        <f t="shared" si="75"/>
        <v>0</v>
      </c>
      <c r="BN89" s="64">
        <f t="shared" si="75"/>
        <v>0</v>
      </c>
      <c r="BO89" s="64">
        <f t="shared" si="75"/>
        <v>0</v>
      </c>
    </row>
    <row r="90" spans="1:67" s="5" customFormat="1" ht="10.5" x14ac:dyDescent="0.2">
      <c r="A90" s="65"/>
      <c r="B90" s="65"/>
      <c r="C90" s="65"/>
      <c r="D90" s="65"/>
      <c r="E90" s="65"/>
      <c r="F90" s="65"/>
      <c r="G90" s="66" t="s">
        <v>847</v>
      </c>
      <c r="H90" s="65"/>
      <c r="I90" s="65"/>
      <c r="J90" s="65"/>
      <c r="K90" s="65"/>
      <c r="L90" s="65"/>
      <c r="M90" s="65"/>
      <c r="N90" s="65"/>
      <c r="O90" s="65"/>
      <c r="P90" s="65"/>
      <c r="Q90" s="65">
        <f t="shared" ref="Q90:AV90" si="76">Q$61+Q$65+Q$69+Q$73+Q$77+Q$81+Q$85+Q$89</f>
        <v>6019.72</v>
      </c>
      <c r="R90" s="67">
        <f t="shared" si="76"/>
        <v>6931.7568815067989</v>
      </c>
      <c r="S90" s="68">
        <f t="shared" si="76"/>
        <v>0</v>
      </c>
      <c r="T90" s="68">
        <f t="shared" si="76"/>
        <v>0</v>
      </c>
      <c r="U90" s="68">
        <f t="shared" si="76"/>
        <v>0</v>
      </c>
      <c r="V90" s="68">
        <f t="shared" si="76"/>
        <v>0</v>
      </c>
      <c r="W90" s="68">
        <f t="shared" si="76"/>
        <v>0</v>
      </c>
      <c r="X90" s="68">
        <f t="shared" si="76"/>
        <v>0</v>
      </c>
      <c r="Y90" s="68">
        <f t="shared" si="76"/>
        <v>0</v>
      </c>
      <c r="Z90" s="68">
        <f t="shared" si="76"/>
        <v>0</v>
      </c>
      <c r="AA90" s="68">
        <f t="shared" si="76"/>
        <v>0</v>
      </c>
      <c r="AB90" s="68">
        <f t="shared" si="76"/>
        <v>0</v>
      </c>
      <c r="AC90" s="68">
        <f t="shared" si="76"/>
        <v>0</v>
      </c>
      <c r="AD90" s="68">
        <f t="shared" si="76"/>
        <v>0</v>
      </c>
      <c r="AE90" s="68">
        <f t="shared" si="76"/>
        <v>0</v>
      </c>
      <c r="AF90" s="68">
        <f t="shared" si="76"/>
        <v>0</v>
      </c>
      <c r="AG90" s="68">
        <f t="shared" si="76"/>
        <v>0</v>
      </c>
      <c r="AH90" s="68">
        <f t="shared" si="76"/>
        <v>0</v>
      </c>
      <c r="AI90" s="68">
        <f t="shared" si="76"/>
        <v>0</v>
      </c>
      <c r="AJ90" s="68">
        <f t="shared" si="76"/>
        <v>0</v>
      </c>
      <c r="AK90" s="68">
        <f t="shared" si="76"/>
        <v>6931.7568815067989</v>
      </c>
      <c r="AL90" s="68">
        <f t="shared" si="76"/>
        <v>0</v>
      </c>
      <c r="AM90" s="68">
        <f t="shared" si="76"/>
        <v>0</v>
      </c>
      <c r="AN90" s="68">
        <f t="shared" si="76"/>
        <v>0</v>
      </c>
      <c r="AO90" s="68">
        <f t="shared" si="76"/>
        <v>0</v>
      </c>
      <c r="AP90" s="68">
        <f t="shared" si="76"/>
        <v>0</v>
      </c>
      <c r="AQ90" s="68">
        <f t="shared" si="76"/>
        <v>0</v>
      </c>
      <c r="AR90" s="68">
        <f t="shared" si="76"/>
        <v>0</v>
      </c>
      <c r="AS90" s="68">
        <f t="shared" si="76"/>
        <v>0</v>
      </c>
      <c r="AT90" s="68">
        <f t="shared" si="76"/>
        <v>0</v>
      </c>
      <c r="AU90" s="68">
        <f t="shared" si="76"/>
        <v>0</v>
      </c>
      <c r="AV90" s="68">
        <f t="shared" si="76"/>
        <v>0</v>
      </c>
      <c r="AW90" s="68">
        <f t="shared" ref="AW90:BO90" si="77">AW$61+AW$65+AW$69+AW$73+AW$77+AW$81+AW$85+AW$89</f>
        <v>0</v>
      </c>
      <c r="AX90" s="68">
        <f t="shared" si="77"/>
        <v>0</v>
      </c>
      <c r="AY90" s="68">
        <f t="shared" si="77"/>
        <v>0</v>
      </c>
      <c r="AZ90" s="68">
        <f t="shared" si="77"/>
        <v>0</v>
      </c>
      <c r="BA90" s="68">
        <f t="shared" si="77"/>
        <v>0</v>
      </c>
      <c r="BB90" s="68">
        <f t="shared" si="77"/>
        <v>0</v>
      </c>
      <c r="BC90" s="68">
        <f t="shared" si="77"/>
        <v>0</v>
      </c>
      <c r="BD90" s="68">
        <f t="shared" si="77"/>
        <v>0</v>
      </c>
      <c r="BE90" s="68">
        <f t="shared" si="77"/>
        <v>0</v>
      </c>
      <c r="BF90" s="68">
        <f t="shared" si="77"/>
        <v>0</v>
      </c>
      <c r="BG90" s="68">
        <f t="shared" si="77"/>
        <v>0</v>
      </c>
      <c r="BH90" s="68">
        <f t="shared" si="77"/>
        <v>0</v>
      </c>
      <c r="BI90" s="68">
        <f t="shared" si="77"/>
        <v>0</v>
      </c>
      <c r="BJ90" s="68">
        <f t="shared" si="77"/>
        <v>0</v>
      </c>
      <c r="BK90" s="68">
        <f t="shared" si="77"/>
        <v>0</v>
      </c>
      <c r="BL90" s="68">
        <f t="shared" si="77"/>
        <v>0</v>
      </c>
      <c r="BM90" s="68">
        <f t="shared" si="77"/>
        <v>0</v>
      </c>
      <c r="BN90" s="68">
        <f t="shared" si="77"/>
        <v>0</v>
      </c>
      <c r="BO90" s="68">
        <f t="shared" si="77"/>
        <v>0</v>
      </c>
    </row>
    <row r="91" spans="1:67" x14ac:dyDescent="0.2">
      <c r="A91" s="56"/>
      <c r="B91" s="56"/>
      <c r="C91" s="57" t="s">
        <v>122</v>
      </c>
      <c r="D91" s="56" t="s">
        <v>123</v>
      </c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</row>
    <row r="92" spans="1:67" ht="14.1" customHeight="1" x14ac:dyDescent="0.2">
      <c r="A92" s="11"/>
      <c r="B92" s="58">
        <v>19</v>
      </c>
      <c r="C92" s="656" t="s">
        <v>124</v>
      </c>
      <c r="D92" s="656" t="s">
        <v>125</v>
      </c>
      <c r="E92" s="656"/>
      <c r="F92" s="656"/>
      <c r="G92" s="656"/>
      <c r="H92" s="660" t="s">
        <v>848</v>
      </c>
      <c r="I92" s="659" t="s">
        <v>126</v>
      </c>
      <c r="J92" s="59">
        <v>91</v>
      </c>
      <c r="K92" s="60"/>
      <c r="L92" s="60"/>
      <c r="M92" s="60"/>
      <c r="N92" s="58"/>
      <c r="O92" s="58"/>
      <c r="P92" s="58"/>
      <c r="Q92" s="58"/>
      <c r="R92" s="58">
        <f t="shared" ref="R92:R139" si="78">SUM(S92:BO92)</f>
        <v>91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91</v>
      </c>
      <c r="AK92" s="58">
        <v>0</v>
      </c>
      <c r="AL92" s="58">
        <v>0</v>
      </c>
      <c r="AM92" s="58">
        <v>0</v>
      </c>
      <c r="AN92" s="58">
        <v>0</v>
      </c>
      <c r="AO92" s="58">
        <v>0</v>
      </c>
      <c r="AP92" s="58">
        <v>0</v>
      </c>
      <c r="AQ92" s="58">
        <v>0</v>
      </c>
      <c r="AR92" s="58">
        <v>0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</row>
    <row r="93" spans="1:67" x14ac:dyDescent="0.2">
      <c r="A93" s="11"/>
      <c r="B93" s="11"/>
      <c r="C93" s="656"/>
      <c r="D93" s="656"/>
      <c r="E93" s="656"/>
      <c r="F93" s="656"/>
      <c r="G93" s="656"/>
      <c r="H93" s="660"/>
      <c r="I93" s="659"/>
      <c r="J93" s="11"/>
      <c r="K93" s="60">
        <v>84417.46</v>
      </c>
      <c r="L93" s="60">
        <v>84474.25</v>
      </c>
      <c r="M93" s="60">
        <v>87220.6</v>
      </c>
      <c r="N93" s="60">
        <v>87279.28</v>
      </c>
      <c r="O93" s="60">
        <v>87220.596630649001</v>
      </c>
      <c r="P93" s="60"/>
      <c r="Q93" s="58">
        <v>87220.6</v>
      </c>
      <c r="R93" s="60">
        <f t="shared" si="78"/>
        <v>99786.621861431995</v>
      </c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61">
        <f>$M93*AJ92/$J92*AJ$13</f>
        <v>99786.621861431995</v>
      </c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</row>
    <row r="94" spans="1:67" x14ac:dyDescent="0.2">
      <c r="A94" s="11"/>
      <c r="B94" s="11"/>
      <c r="C94" s="656"/>
      <c r="D94" s="656"/>
      <c r="E94" s="656"/>
      <c r="F94" s="656"/>
      <c r="G94" s="656"/>
      <c r="H94" s="660"/>
      <c r="I94" s="659"/>
      <c r="J94" s="11"/>
      <c r="K94" s="58"/>
      <c r="L94" s="60"/>
      <c r="M94" s="60"/>
      <c r="N94" s="60">
        <f>N93-M93</f>
        <v>58.679999999993015</v>
      </c>
      <c r="O94" s="60"/>
      <c r="P94" s="60"/>
      <c r="Q94" s="58">
        <v>58.68</v>
      </c>
      <c r="R94" s="60">
        <f t="shared" si="78"/>
        <v>67.134128529592004</v>
      </c>
      <c r="S94" s="61">
        <f t="shared" ref="S94:AX94" si="79">$N$94/$J$92*S92*S12*S13</f>
        <v>0</v>
      </c>
      <c r="T94" s="61">
        <f t="shared" si="79"/>
        <v>0</v>
      </c>
      <c r="U94" s="61">
        <f t="shared" si="79"/>
        <v>0</v>
      </c>
      <c r="V94" s="61">
        <f t="shared" si="79"/>
        <v>0</v>
      </c>
      <c r="W94" s="61">
        <f t="shared" si="79"/>
        <v>0</v>
      </c>
      <c r="X94" s="61">
        <f t="shared" si="79"/>
        <v>0</v>
      </c>
      <c r="Y94" s="61">
        <f t="shared" si="79"/>
        <v>0</v>
      </c>
      <c r="Z94" s="61">
        <f t="shared" si="79"/>
        <v>0</v>
      </c>
      <c r="AA94" s="61">
        <f t="shared" si="79"/>
        <v>0</v>
      </c>
      <c r="AB94" s="61">
        <f t="shared" si="79"/>
        <v>0</v>
      </c>
      <c r="AC94" s="61">
        <f t="shared" si="79"/>
        <v>0</v>
      </c>
      <c r="AD94" s="61">
        <f t="shared" si="79"/>
        <v>0</v>
      </c>
      <c r="AE94" s="61">
        <f t="shared" si="79"/>
        <v>0</v>
      </c>
      <c r="AF94" s="61">
        <f t="shared" si="79"/>
        <v>0</v>
      </c>
      <c r="AG94" s="61">
        <f t="shared" si="79"/>
        <v>0</v>
      </c>
      <c r="AH94" s="61">
        <f t="shared" si="79"/>
        <v>0</v>
      </c>
      <c r="AI94" s="61">
        <f t="shared" si="79"/>
        <v>0</v>
      </c>
      <c r="AJ94" s="61">
        <f t="shared" si="79"/>
        <v>67.134128529592004</v>
      </c>
      <c r="AK94" s="61">
        <f t="shared" si="79"/>
        <v>0</v>
      </c>
      <c r="AL94" s="61">
        <f t="shared" si="79"/>
        <v>0</v>
      </c>
      <c r="AM94" s="61">
        <f t="shared" si="79"/>
        <v>0</v>
      </c>
      <c r="AN94" s="61">
        <f t="shared" si="79"/>
        <v>0</v>
      </c>
      <c r="AO94" s="61">
        <f t="shared" si="79"/>
        <v>0</v>
      </c>
      <c r="AP94" s="61">
        <f t="shared" si="79"/>
        <v>0</v>
      </c>
      <c r="AQ94" s="61">
        <f t="shared" si="79"/>
        <v>0</v>
      </c>
      <c r="AR94" s="61">
        <f t="shared" si="79"/>
        <v>0</v>
      </c>
      <c r="AS94" s="61">
        <f t="shared" si="79"/>
        <v>0</v>
      </c>
      <c r="AT94" s="61">
        <f t="shared" si="79"/>
        <v>0</v>
      </c>
      <c r="AU94" s="61">
        <f t="shared" si="79"/>
        <v>0</v>
      </c>
      <c r="AV94" s="61">
        <f t="shared" si="79"/>
        <v>0</v>
      </c>
      <c r="AW94" s="61">
        <f t="shared" si="79"/>
        <v>0</v>
      </c>
      <c r="AX94" s="61">
        <f t="shared" si="79"/>
        <v>0</v>
      </c>
      <c r="AY94" s="61">
        <f t="shared" ref="AY94:BO94" si="80">$N$94/$J$92*AY92*AY12*AY13</f>
        <v>0</v>
      </c>
      <c r="AZ94" s="61">
        <f t="shared" si="80"/>
        <v>0</v>
      </c>
      <c r="BA94" s="61">
        <f t="shared" si="80"/>
        <v>0</v>
      </c>
      <c r="BB94" s="61">
        <f t="shared" si="80"/>
        <v>0</v>
      </c>
      <c r="BC94" s="61">
        <f t="shared" si="80"/>
        <v>0</v>
      </c>
      <c r="BD94" s="61">
        <f t="shared" si="80"/>
        <v>0</v>
      </c>
      <c r="BE94" s="61">
        <f t="shared" si="80"/>
        <v>0</v>
      </c>
      <c r="BF94" s="61">
        <f t="shared" si="80"/>
        <v>0</v>
      </c>
      <c r="BG94" s="61">
        <f t="shared" si="80"/>
        <v>0</v>
      </c>
      <c r="BH94" s="61">
        <f t="shared" si="80"/>
        <v>0</v>
      </c>
      <c r="BI94" s="61">
        <f t="shared" si="80"/>
        <v>0</v>
      </c>
      <c r="BJ94" s="61">
        <f t="shared" si="80"/>
        <v>0</v>
      </c>
      <c r="BK94" s="61">
        <f t="shared" si="80"/>
        <v>0</v>
      </c>
      <c r="BL94" s="61">
        <f t="shared" si="80"/>
        <v>0</v>
      </c>
      <c r="BM94" s="61">
        <f t="shared" si="80"/>
        <v>0</v>
      </c>
      <c r="BN94" s="61">
        <f t="shared" si="80"/>
        <v>0</v>
      </c>
      <c r="BO94" s="61">
        <f t="shared" si="80"/>
        <v>0</v>
      </c>
    </row>
    <row r="95" spans="1:67" x14ac:dyDescent="0.2">
      <c r="A95" s="11"/>
      <c r="B95" s="11"/>
      <c r="C95" s="656"/>
      <c r="D95" s="656"/>
      <c r="E95" s="656"/>
      <c r="F95" s="656"/>
      <c r="G95" s="656"/>
      <c r="H95" s="660"/>
      <c r="I95" s="659"/>
      <c r="J95" s="11"/>
      <c r="K95" s="58"/>
      <c r="L95" s="58"/>
      <c r="M95" s="60"/>
      <c r="N95" s="60"/>
      <c r="O95" s="60"/>
      <c r="P95" s="60"/>
      <c r="Q95" s="62">
        <v>87279.28</v>
      </c>
      <c r="R95" s="63">
        <f t="shared" si="78"/>
        <v>99853.755989961588</v>
      </c>
      <c r="S95" s="64">
        <f t="shared" ref="S95:AX95" si="81">S93+S94</f>
        <v>0</v>
      </c>
      <c r="T95" s="64">
        <f t="shared" si="81"/>
        <v>0</v>
      </c>
      <c r="U95" s="64">
        <f t="shared" si="81"/>
        <v>0</v>
      </c>
      <c r="V95" s="64">
        <f t="shared" si="81"/>
        <v>0</v>
      </c>
      <c r="W95" s="64">
        <f t="shared" si="81"/>
        <v>0</v>
      </c>
      <c r="X95" s="64">
        <f t="shared" si="81"/>
        <v>0</v>
      </c>
      <c r="Y95" s="64">
        <f t="shared" si="81"/>
        <v>0</v>
      </c>
      <c r="Z95" s="64">
        <f t="shared" si="81"/>
        <v>0</v>
      </c>
      <c r="AA95" s="64">
        <f t="shared" si="81"/>
        <v>0</v>
      </c>
      <c r="AB95" s="64">
        <f t="shared" si="81"/>
        <v>0</v>
      </c>
      <c r="AC95" s="64">
        <f t="shared" si="81"/>
        <v>0</v>
      </c>
      <c r="AD95" s="64">
        <f t="shared" si="81"/>
        <v>0</v>
      </c>
      <c r="AE95" s="64">
        <f t="shared" si="81"/>
        <v>0</v>
      </c>
      <c r="AF95" s="64">
        <f t="shared" si="81"/>
        <v>0</v>
      </c>
      <c r="AG95" s="64">
        <f t="shared" si="81"/>
        <v>0</v>
      </c>
      <c r="AH95" s="64">
        <f t="shared" si="81"/>
        <v>0</v>
      </c>
      <c r="AI95" s="64">
        <f t="shared" si="81"/>
        <v>0</v>
      </c>
      <c r="AJ95" s="64">
        <f t="shared" si="81"/>
        <v>99853.755989961588</v>
      </c>
      <c r="AK95" s="64">
        <f t="shared" si="81"/>
        <v>0</v>
      </c>
      <c r="AL95" s="64">
        <f t="shared" si="81"/>
        <v>0</v>
      </c>
      <c r="AM95" s="64">
        <f t="shared" si="81"/>
        <v>0</v>
      </c>
      <c r="AN95" s="64">
        <f t="shared" si="81"/>
        <v>0</v>
      </c>
      <c r="AO95" s="64">
        <f t="shared" si="81"/>
        <v>0</v>
      </c>
      <c r="AP95" s="64">
        <f t="shared" si="81"/>
        <v>0</v>
      </c>
      <c r="AQ95" s="64">
        <f t="shared" si="81"/>
        <v>0</v>
      </c>
      <c r="AR95" s="64">
        <f t="shared" si="81"/>
        <v>0</v>
      </c>
      <c r="AS95" s="64">
        <f t="shared" si="81"/>
        <v>0</v>
      </c>
      <c r="AT95" s="64">
        <f t="shared" si="81"/>
        <v>0</v>
      </c>
      <c r="AU95" s="64">
        <f t="shared" si="81"/>
        <v>0</v>
      </c>
      <c r="AV95" s="64">
        <f t="shared" si="81"/>
        <v>0</v>
      </c>
      <c r="AW95" s="64">
        <f t="shared" si="81"/>
        <v>0</v>
      </c>
      <c r="AX95" s="64">
        <f t="shared" si="81"/>
        <v>0</v>
      </c>
      <c r="AY95" s="64">
        <f t="shared" ref="AY95:BO95" si="82">AY93+AY94</f>
        <v>0</v>
      </c>
      <c r="AZ95" s="64">
        <f t="shared" si="82"/>
        <v>0</v>
      </c>
      <c r="BA95" s="64">
        <f t="shared" si="82"/>
        <v>0</v>
      </c>
      <c r="BB95" s="64">
        <f t="shared" si="82"/>
        <v>0</v>
      </c>
      <c r="BC95" s="64">
        <f t="shared" si="82"/>
        <v>0</v>
      </c>
      <c r="BD95" s="64">
        <f t="shared" si="82"/>
        <v>0</v>
      </c>
      <c r="BE95" s="64">
        <f t="shared" si="82"/>
        <v>0</v>
      </c>
      <c r="BF95" s="64">
        <f t="shared" si="82"/>
        <v>0</v>
      </c>
      <c r="BG95" s="64">
        <f t="shared" si="82"/>
        <v>0</v>
      </c>
      <c r="BH95" s="64">
        <f t="shared" si="82"/>
        <v>0</v>
      </c>
      <c r="BI95" s="64">
        <f t="shared" si="82"/>
        <v>0</v>
      </c>
      <c r="BJ95" s="64">
        <f t="shared" si="82"/>
        <v>0</v>
      </c>
      <c r="BK95" s="64">
        <f t="shared" si="82"/>
        <v>0</v>
      </c>
      <c r="BL95" s="64">
        <f t="shared" si="82"/>
        <v>0</v>
      </c>
      <c r="BM95" s="64">
        <f t="shared" si="82"/>
        <v>0</v>
      </c>
      <c r="BN95" s="64">
        <f t="shared" si="82"/>
        <v>0</v>
      </c>
      <c r="BO95" s="64">
        <f t="shared" si="82"/>
        <v>0</v>
      </c>
    </row>
    <row r="96" spans="1:67" ht="14.1" customHeight="1" x14ac:dyDescent="0.2">
      <c r="A96" s="11"/>
      <c r="B96" s="58">
        <v>20</v>
      </c>
      <c r="C96" s="656" t="s">
        <v>124</v>
      </c>
      <c r="D96" s="657" t="s">
        <v>128</v>
      </c>
      <c r="E96" s="657"/>
      <c r="F96" s="657"/>
      <c r="G96" s="657"/>
      <c r="H96" s="660" t="s">
        <v>849</v>
      </c>
      <c r="I96" s="659" t="s">
        <v>129</v>
      </c>
      <c r="J96" s="59">
        <v>1.74</v>
      </c>
      <c r="K96" s="60"/>
      <c r="L96" s="60"/>
      <c r="M96" s="60"/>
      <c r="N96" s="58"/>
      <c r="O96" s="58"/>
      <c r="P96" s="58"/>
      <c r="Q96" s="58"/>
      <c r="R96" s="58">
        <f t="shared" si="78"/>
        <v>1.74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1.74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</row>
    <row r="97" spans="1:67" x14ac:dyDescent="0.2">
      <c r="A97" s="11"/>
      <c r="B97" s="11"/>
      <c r="C97" s="656"/>
      <c r="D97" s="657"/>
      <c r="E97" s="657"/>
      <c r="F97" s="657"/>
      <c r="G97" s="657"/>
      <c r="H97" s="660"/>
      <c r="I97" s="659"/>
      <c r="J97" s="11"/>
      <c r="K97" s="60">
        <v>3697.57</v>
      </c>
      <c r="L97" s="60">
        <v>3710.78</v>
      </c>
      <c r="M97" s="60">
        <v>3820.35</v>
      </c>
      <c r="N97" s="60">
        <v>3834</v>
      </c>
      <c r="O97" s="60">
        <v>3820.3502152705</v>
      </c>
      <c r="P97" s="60"/>
      <c r="Q97" s="58">
        <v>3820.35</v>
      </c>
      <c r="R97" s="60">
        <f t="shared" si="78"/>
        <v>4370.7543955019992</v>
      </c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61">
        <f>$M97*AJ96/$J96*AJ$13</f>
        <v>4370.7543955019992</v>
      </c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</row>
    <row r="98" spans="1:67" x14ac:dyDescent="0.2">
      <c r="A98" s="11"/>
      <c r="B98" s="11"/>
      <c r="C98" s="656"/>
      <c r="D98" s="657"/>
      <c r="E98" s="657"/>
      <c r="F98" s="657"/>
      <c r="G98" s="657"/>
      <c r="H98" s="660"/>
      <c r="I98" s="659"/>
      <c r="J98" s="11"/>
      <c r="K98" s="58"/>
      <c r="L98" s="60"/>
      <c r="M98" s="60"/>
      <c r="N98" s="60">
        <f>N97-M97</f>
        <v>13.650000000000091</v>
      </c>
      <c r="O98" s="60"/>
      <c r="P98" s="60"/>
      <c r="Q98" s="58">
        <v>13.65</v>
      </c>
      <c r="R98" s="60">
        <f t="shared" si="78"/>
        <v>15.616578978000103</v>
      </c>
      <c r="S98" s="61">
        <f t="shared" ref="S98:AX98" si="83">$N$98/$J$96*S96*S12*S13</f>
        <v>0</v>
      </c>
      <c r="T98" s="61">
        <f t="shared" si="83"/>
        <v>0</v>
      </c>
      <c r="U98" s="61">
        <f t="shared" si="83"/>
        <v>0</v>
      </c>
      <c r="V98" s="61">
        <f t="shared" si="83"/>
        <v>0</v>
      </c>
      <c r="W98" s="61">
        <f t="shared" si="83"/>
        <v>0</v>
      </c>
      <c r="X98" s="61">
        <f t="shared" si="83"/>
        <v>0</v>
      </c>
      <c r="Y98" s="61">
        <f t="shared" si="83"/>
        <v>0</v>
      </c>
      <c r="Z98" s="61">
        <f t="shared" si="83"/>
        <v>0</v>
      </c>
      <c r="AA98" s="61">
        <f t="shared" si="83"/>
        <v>0</v>
      </c>
      <c r="AB98" s="61">
        <f t="shared" si="83"/>
        <v>0</v>
      </c>
      <c r="AC98" s="61">
        <f t="shared" si="83"/>
        <v>0</v>
      </c>
      <c r="AD98" s="61">
        <f t="shared" si="83"/>
        <v>0</v>
      </c>
      <c r="AE98" s="61">
        <f t="shared" si="83"/>
        <v>0</v>
      </c>
      <c r="AF98" s="61">
        <f t="shared" si="83"/>
        <v>0</v>
      </c>
      <c r="AG98" s="61">
        <f t="shared" si="83"/>
        <v>0</v>
      </c>
      <c r="AH98" s="61">
        <f t="shared" si="83"/>
        <v>0</v>
      </c>
      <c r="AI98" s="61">
        <f t="shared" si="83"/>
        <v>0</v>
      </c>
      <c r="AJ98" s="61">
        <f t="shared" si="83"/>
        <v>15.616578978000103</v>
      </c>
      <c r="AK98" s="61">
        <f t="shared" si="83"/>
        <v>0</v>
      </c>
      <c r="AL98" s="61">
        <f t="shared" si="83"/>
        <v>0</v>
      </c>
      <c r="AM98" s="61">
        <f t="shared" si="83"/>
        <v>0</v>
      </c>
      <c r="AN98" s="61">
        <f t="shared" si="83"/>
        <v>0</v>
      </c>
      <c r="AO98" s="61">
        <f t="shared" si="83"/>
        <v>0</v>
      </c>
      <c r="AP98" s="61">
        <f t="shared" si="83"/>
        <v>0</v>
      </c>
      <c r="AQ98" s="61">
        <f t="shared" si="83"/>
        <v>0</v>
      </c>
      <c r="AR98" s="61">
        <f t="shared" si="83"/>
        <v>0</v>
      </c>
      <c r="AS98" s="61">
        <f t="shared" si="83"/>
        <v>0</v>
      </c>
      <c r="AT98" s="61">
        <f t="shared" si="83"/>
        <v>0</v>
      </c>
      <c r="AU98" s="61">
        <f t="shared" si="83"/>
        <v>0</v>
      </c>
      <c r="AV98" s="61">
        <f t="shared" si="83"/>
        <v>0</v>
      </c>
      <c r="AW98" s="61">
        <f t="shared" si="83"/>
        <v>0</v>
      </c>
      <c r="AX98" s="61">
        <f t="shared" si="83"/>
        <v>0</v>
      </c>
      <c r="AY98" s="61">
        <f t="shared" ref="AY98:BO98" si="84">$N$98/$J$96*AY96*AY12*AY13</f>
        <v>0</v>
      </c>
      <c r="AZ98" s="61">
        <f t="shared" si="84"/>
        <v>0</v>
      </c>
      <c r="BA98" s="61">
        <f t="shared" si="84"/>
        <v>0</v>
      </c>
      <c r="BB98" s="61">
        <f t="shared" si="84"/>
        <v>0</v>
      </c>
      <c r="BC98" s="61">
        <f t="shared" si="84"/>
        <v>0</v>
      </c>
      <c r="BD98" s="61">
        <f t="shared" si="84"/>
        <v>0</v>
      </c>
      <c r="BE98" s="61">
        <f t="shared" si="84"/>
        <v>0</v>
      </c>
      <c r="BF98" s="61">
        <f t="shared" si="84"/>
        <v>0</v>
      </c>
      <c r="BG98" s="61">
        <f t="shared" si="84"/>
        <v>0</v>
      </c>
      <c r="BH98" s="61">
        <f t="shared" si="84"/>
        <v>0</v>
      </c>
      <c r="BI98" s="61">
        <f t="shared" si="84"/>
        <v>0</v>
      </c>
      <c r="BJ98" s="61">
        <f t="shared" si="84"/>
        <v>0</v>
      </c>
      <c r="BK98" s="61">
        <f t="shared" si="84"/>
        <v>0</v>
      </c>
      <c r="BL98" s="61">
        <f t="shared" si="84"/>
        <v>0</v>
      </c>
      <c r="BM98" s="61">
        <f t="shared" si="84"/>
        <v>0</v>
      </c>
      <c r="BN98" s="61">
        <f t="shared" si="84"/>
        <v>0</v>
      </c>
      <c r="BO98" s="61">
        <f t="shared" si="84"/>
        <v>0</v>
      </c>
    </row>
    <row r="99" spans="1:67" x14ac:dyDescent="0.2">
      <c r="A99" s="11"/>
      <c r="B99" s="11"/>
      <c r="C99" s="656"/>
      <c r="D99" s="657"/>
      <c r="E99" s="657"/>
      <c r="F99" s="657"/>
      <c r="G99" s="657"/>
      <c r="H99" s="660"/>
      <c r="I99" s="659"/>
      <c r="J99" s="11"/>
      <c r="K99" s="58"/>
      <c r="L99" s="58"/>
      <c r="M99" s="60"/>
      <c r="N99" s="60"/>
      <c r="O99" s="60"/>
      <c r="P99" s="60"/>
      <c r="Q99" s="62">
        <v>3834</v>
      </c>
      <c r="R99" s="63">
        <f t="shared" si="78"/>
        <v>4386.3709744799989</v>
      </c>
      <c r="S99" s="64">
        <f t="shared" ref="S99:AX99" si="85">S97+S98</f>
        <v>0</v>
      </c>
      <c r="T99" s="64">
        <f t="shared" si="85"/>
        <v>0</v>
      </c>
      <c r="U99" s="64">
        <f t="shared" si="85"/>
        <v>0</v>
      </c>
      <c r="V99" s="64">
        <f t="shared" si="85"/>
        <v>0</v>
      </c>
      <c r="W99" s="64">
        <f t="shared" si="85"/>
        <v>0</v>
      </c>
      <c r="X99" s="64">
        <f t="shared" si="85"/>
        <v>0</v>
      </c>
      <c r="Y99" s="64">
        <f t="shared" si="85"/>
        <v>0</v>
      </c>
      <c r="Z99" s="64">
        <f t="shared" si="85"/>
        <v>0</v>
      </c>
      <c r="AA99" s="64">
        <f t="shared" si="85"/>
        <v>0</v>
      </c>
      <c r="AB99" s="64">
        <f t="shared" si="85"/>
        <v>0</v>
      </c>
      <c r="AC99" s="64">
        <f t="shared" si="85"/>
        <v>0</v>
      </c>
      <c r="AD99" s="64">
        <f t="shared" si="85"/>
        <v>0</v>
      </c>
      <c r="AE99" s="64">
        <f t="shared" si="85"/>
        <v>0</v>
      </c>
      <c r="AF99" s="64">
        <f t="shared" si="85"/>
        <v>0</v>
      </c>
      <c r="AG99" s="64">
        <f t="shared" si="85"/>
        <v>0</v>
      </c>
      <c r="AH99" s="64">
        <f t="shared" si="85"/>
        <v>0</v>
      </c>
      <c r="AI99" s="64">
        <f t="shared" si="85"/>
        <v>0</v>
      </c>
      <c r="AJ99" s="64">
        <f t="shared" si="85"/>
        <v>4386.3709744799989</v>
      </c>
      <c r="AK99" s="64">
        <f t="shared" si="85"/>
        <v>0</v>
      </c>
      <c r="AL99" s="64">
        <f t="shared" si="85"/>
        <v>0</v>
      </c>
      <c r="AM99" s="64">
        <f t="shared" si="85"/>
        <v>0</v>
      </c>
      <c r="AN99" s="64">
        <f t="shared" si="85"/>
        <v>0</v>
      </c>
      <c r="AO99" s="64">
        <f t="shared" si="85"/>
        <v>0</v>
      </c>
      <c r="AP99" s="64">
        <f t="shared" si="85"/>
        <v>0</v>
      </c>
      <c r="AQ99" s="64">
        <f t="shared" si="85"/>
        <v>0</v>
      </c>
      <c r="AR99" s="64">
        <f t="shared" si="85"/>
        <v>0</v>
      </c>
      <c r="AS99" s="64">
        <f t="shared" si="85"/>
        <v>0</v>
      </c>
      <c r="AT99" s="64">
        <f t="shared" si="85"/>
        <v>0</v>
      </c>
      <c r="AU99" s="64">
        <f t="shared" si="85"/>
        <v>0</v>
      </c>
      <c r="AV99" s="64">
        <f t="shared" si="85"/>
        <v>0</v>
      </c>
      <c r="AW99" s="64">
        <f t="shared" si="85"/>
        <v>0</v>
      </c>
      <c r="AX99" s="64">
        <f t="shared" si="85"/>
        <v>0</v>
      </c>
      <c r="AY99" s="64">
        <f t="shared" ref="AY99:BO99" si="86">AY97+AY98</f>
        <v>0</v>
      </c>
      <c r="AZ99" s="64">
        <f t="shared" si="86"/>
        <v>0</v>
      </c>
      <c r="BA99" s="64">
        <f t="shared" si="86"/>
        <v>0</v>
      </c>
      <c r="BB99" s="64">
        <f t="shared" si="86"/>
        <v>0</v>
      </c>
      <c r="BC99" s="64">
        <f t="shared" si="86"/>
        <v>0</v>
      </c>
      <c r="BD99" s="64">
        <f t="shared" si="86"/>
        <v>0</v>
      </c>
      <c r="BE99" s="64">
        <f t="shared" si="86"/>
        <v>0</v>
      </c>
      <c r="BF99" s="64">
        <f t="shared" si="86"/>
        <v>0</v>
      </c>
      <c r="BG99" s="64">
        <f t="shared" si="86"/>
        <v>0</v>
      </c>
      <c r="BH99" s="64">
        <f t="shared" si="86"/>
        <v>0</v>
      </c>
      <c r="BI99" s="64">
        <f t="shared" si="86"/>
        <v>0</v>
      </c>
      <c r="BJ99" s="64">
        <f t="shared" si="86"/>
        <v>0</v>
      </c>
      <c r="BK99" s="64">
        <f t="shared" si="86"/>
        <v>0</v>
      </c>
      <c r="BL99" s="64">
        <f t="shared" si="86"/>
        <v>0</v>
      </c>
      <c r="BM99" s="64">
        <f t="shared" si="86"/>
        <v>0</v>
      </c>
      <c r="BN99" s="64">
        <f t="shared" si="86"/>
        <v>0</v>
      </c>
      <c r="BO99" s="64">
        <f t="shared" si="86"/>
        <v>0</v>
      </c>
    </row>
    <row r="100" spans="1:67" ht="14.1" customHeight="1" x14ac:dyDescent="0.2">
      <c r="A100" s="11"/>
      <c r="B100" s="58">
        <v>21</v>
      </c>
      <c r="C100" s="656" t="s">
        <v>124</v>
      </c>
      <c r="D100" s="657" t="s">
        <v>131</v>
      </c>
      <c r="E100" s="657"/>
      <c r="F100" s="657"/>
      <c r="G100" s="657"/>
      <c r="H100" s="660" t="s">
        <v>850</v>
      </c>
      <c r="I100" s="659" t="s">
        <v>129</v>
      </c>
      <c r="J100" s="59">
        <v>2.4</v>
      </c>
      <c r="K100" s="60"/>
      <c r="L100" s="60"/>
      <c r="M100" s="60"/>
      <c r="N100" s="58"/>
      <c r="O100" s="58"/>
      <c r="P100" s="58"/>
      <c r="Q100" s="58"/>
      <c r="R100" s="58">
        <f t="shared" si="78"/>
        <v>2.4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2.4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</row>
    <row r="101" spans="1:67" x14ac:dyDescent="0.2">
      <c r="A101" s="11"/>
      <c r="B101" s="11"/>
      <c r="C101" s="656"/>
      <c r="D101" s="657"/>
      <c r="E101" s="657"/>
      <c r="F101" s="657"/>
      <c r="G101" s="657"/>
      <c r="H101" s="660"/>
      <c r="I101" s="659"/>
      <c r="J101" s="11"/>
      <c r="K101" s="60">
        <v>4731.78</v>
      </c>
      <c r="L101" s="60">
        <v>4749.1000000000004</v>
      </c>
      <c r="M101" s="60">
        <v>4888.8999999999996</v>
      </c>
      <c r="N101" s="60">
        <v>4906.8</v>
      </c>
      <c r="O101" s="60">
        <v>4888.9018305569998</v>
      </c>
      <c r="P101" s="60"/>
      <c r="Q101" s="58">
        <v>4888.8999999999996</v>
      </c>
      <c r="R101" s="60">
        <f t="shared" si="78"/>
        <v>5593.252231907999</v>
      </c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61">
        <f>$M101*AJ100/$J100*AJ$13</f>
        <v>5593.252231907999</v>
      </c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</row>
    <row r="102" spans="1:67" x14ac:dyDescent="0.2">
      <c r="A102" s="11"/>
      <c r="B102" s="11"/>
      <c r="C102" s="656"/>
      <c r="D102" s="657"/>
      <c r="E102" s="657"/>
      <c r="F102" s="657"/>
      <c r="G102" s="657"/>
      <c r="H102" s="660"/>
      <c r="I102" s="659"/>
      <c r="J102" s="11"/>
      <c r="K102" s="58"/>
      <c r="L102" s="60"/>
      <c r="M102" s="60"/>
      <c r="N102" s="60">
        <f>N101-M101</f>
        <v>17.900000000000546</v>
      </c>
      <c r="O102" s="60"/>
      <c r="P102" s="60"/>
      <c r="Q102" s="58">
        <v>17.899999999999999</v>
      </c>
      <c r="R102" s="60">
        <f t="shared" si="78"/>
        <v>20.478883788000623</v>
      </c>
      <c r="S102" s="61">
        <f t="shared" ref="S102:AX102" si="87">$N$102/$J$100*S100*S12*S13</f>
        <v>0</v>
      </c>
      <c r="T102" s="61">
        <f t="shared" si="87"/>
        <v>0</v>
      </c>
      <c r="U102" s="61">
        <f t="shared" si="87"/>
        <v>0</v>
      </c>
      <c r="V102" s="61">
        <f t="shared" si="87"/>
        <v>0</v>
      </c>
      <c r="W102" s="61">
        <f t="shared" si="87"/>
        <v>0</v>
      </c>
      <c r="X102" s="61">
        <f t="shared" si="87"/>
        <v>0</v>
      </c>
      <c r="Y102" s="61">
        <f t="shared" si="87"/>
        <v>0</v>
      </c>
      <c r="Z102" s="61">
        <f t="shared" si="87"/>
        <v>0</v>
      </c>
      <c r="AA102" s="61">
        <f t="shared" si="87"/>
        <v>0</v>
      </c>
      <c r="AB102" s="61">
        <f t="shared" si="87"/>
        <v>0</v>
      </c>
      <c r="AC102" s="61">
        <f t="shared" si="87"/>
        <v>0</v>
      </c>
      <c r="AD102" s="61">
        <f t="shared" si="87"/>
        <v>0</v>
      </c>
      <c r="AE102" s="61">
        <f t="shared" si="87"/>
        <v>0</v>
      </c>
      <c r="AF102" s="61">
        <f t="shared" si="87"/>
        <v>0</v>
      </c>
      <c r="AG102" s="61">
        <f t="shared" si="87"/>
        <v>0</v>
      </c>
      <c r="AH102" s="61">
        <f t="shared" si="87"/>
        <v>0</v>
      </c>
      <c r="AI102" s="61">
        <f t="shared" si="87"/>
        <v>0</v>
      </c>
      <c r="AJ102" s="61">
        <f t="shared" si="87"/>
        <v>20.478883788000623</v>
      </c>
      <c r="AK102" s="61">
        <f t="shared" si="87"/>
        <v>0</v>
      </c>
      <c r="AL102" s="61">
        <f t="shared" si="87"/>
        <v>0</v>
      </c>
      <c r="AM102" s="61">
        <f t="shared" si="87"/>
        <v>0</v>
      </c>
      <c r="AN102" s="61">
        <f t="shared" si="87"/>
        <v>0</v>
      </c>
      <c r="AO102" s="61">
        <f t="shared" si="87"/>
        <v>0</v>
      </c>
      <c r="AP102" s="61">
        <f t="shared" si="87"/>
        <v>0</v>
      </c>
      <c r="AQ102" s="61">
        <f t="shared" si="87"/>
        <v>0</v>
      </c>
      <c r="AR102" s="61">
        <f t="shared" si="87"/>
        <v>0</v>
      </c>
      <c r="AS102" s="61">
        <f t="shared" si="87"/>
        <v>0</v>
      </c>
      <c r="AT102" s="61">
        <f t="shared" si="87"/>
        <v>0</v>
      </c>
      <c r="AU102" s="61">
        <f t="shared" si="87"/>
        <v>0</v>
      </c>
      <c r="AV102" s="61">
        <f t="shared" si="87"/>
        <v>0</v>
      </c>
      <c r="AW102" s="61">
        <f t="shared" si="87"/>
        <v>0</v>
      </c>
      <c r="AX102" s="61">
        <f t="shared" si="87"/>
        <v>0</v>
      </c>
      <c r="AY102" s="61">
        <f t="shared" ref="AY102:BO102" si="88">$N$102/$J$100*AY100*AY12*AY13</f>
        <v>0</v>
      </c>
      <c r="AZ102" s="61">
        <f t="shared" si="88"/>
        <v>0</v>
      </c>
      <c r="BA102" s="61">
        <f t="shared" si="88"/>
        <v>0</v>
      </c>
      <c r="BB102" s="61">
        <f t="shared" si="88"/>
        <v>0</v>
      </c>
      <c r="BC102" s="61">
        <f t="shared" si="88"/>
        <v>0</v>
      </c>
      <c r="BD102" s="61">
        <f t="shared" si="88"/>
        <v>0</v>
      </c>
      <c r="BE102" s="61">
        <f t="shared" si="88"/>
        <v>0</v>
      </c>
      <c r="BF102" s="61">
        <f t="shared" si="88"/>
        <v>0</v>
      </c>
      <c r="BG102" s="61">
        <f t="shared" si="88"/>
        <v>0</v>
      </c>
      <c r="BH102" s="61">
        <f t="shared" si="88"/>
        <v>0</v>
      </c>
      <c r="BI102" s="61">
        <f t="shared" si="88"/>
        <v>0</v>
      </c>
      <c r="BJ102" s="61">
        <f t="shared" si="88"/>
        <v>0</v>
      </c>
      <c r="BK102" s="61">
        <f t="shared" si="88"/>
        <v>0</v>
      </c>
      <c r="BL102" s="61">
        <f t="shared" si="88"/>
        <v>0</v>
      </c>
      <c r="BM102" s="61">
        <f t="shared" si="88"/>
        <v>0</v>
      </c>
      <c r="BN102" s="61">
        <f t="shared" si="88"/>
        <v>0</v>
      </c>
      <c r="BO102" s="61">
        <f t="shared" si="88"/>
        <v>0</v>
      </c>
    </row>
    <row r="103" spans="1:67" x14ac:dyDescent="0.2">
      <c r="A103" s="11"/>
      <c r="B103" s="11"/>
      <c r="C103" s="656"/>
      <c r="D103" s="657"/>
      <c r="E103" s="657"/>
      <c r="F103" s="657"/>
      <c r="G103" s="657"/>
      <c r="H103" s="660"/>
      <c r="I103" s="659"/>
      <c r="J103" s="11"/>
      <c r="K103" s="58"/>
      <c r="L103" s="58"/>
      <c r="M103" s="60"/>
      <c r="N103" s="60"/>
      <c r="O103" s="60"/>
      <c r="P103" s="60"/>
      <c r="Q103" s="62">
        <v>4906.7999999999993</v>
      </c>
      <c r="R103" s="63">
        <f t="shared" si="78"/>
        <v>5613.7311156959995</v>
      </c>
      <c r="S103" s="64">
        <f t="shared" ref="S103:AX103" si="89">S101+S102</f>
        <v>0</v>
      </c>
      <c r="T103" s="64">
        <f t="shared" si="89"/>
        <v>0</v>
      </c>
      <c r="U103" s="64">
        <f t="shared" si="89"/>
        <v>0</v>
      </c>
      <c r="V103" s="64">
        <f t="shared" si="89"/>
        <v>0</v>
      </c>
      <c r="W103" s="64">
        <f t="shared" si="89"/>
        <v>0</v>
      </c>
      <c r="X103" s="64">
        <f t="shared" si="89"/>
        <v>0</v>
      </c>
      <c r="Y103" s="64">
        <f t="shared" si="89"/>
        <v>0</v>
      </c>
      <c r="Z103" s="64">
        <f t="shared" si="89"/>
        <v>0</v>
      </c>
      <c r="AA103" s="64">
        <f t="shared" si="89"/>
        <v>0</v>
      </c>
      <c r="AB103" s="64">
        <f t="shared" si="89"/>
        <v>0</v>
      </c>
      <c r="AC103" s="64">
        <f t="shared" si="89"/>
        <v>0</v>
      </c>
      <c r="AD103" s="64">
        <f t="shared" si="89"/>
        <v>0</v>
      </c>
      <c r="AE103" s="64">
        <f t="shared" si="89"/>
        <v>0</v>
      </c>
      <c r="AF103" s="64">
        <f t="shared" si="89"/>
        <v>0</v>
      </c>
      <c r="AG103" s="64">
        <f t="shared" si="89"/>
        <v>0</v>
      </c>
      <c r="AH103" s="64">
        <f t="shared" si="89"/>
        <v>0</v>
      </c>
      <c r="AI103" s="64">
        <f t="shared" si="89"/>
        <v>0</v>
      </c>
      <c r="AJ103" s="64">
        <f t="shared" si="89"/>
        <v>5613.7311156959995</v>
      </c>
      <c r="AK103" s="64">
        <f t="shared" si="89"/>
        <v>0</v>
      </c>
      <c r="AL103" s="64">
        <f t="shared" si="89"/>
        <v>0</v>
      </c>
      <c r="AM103" s="64">
        <f t="shared" si="89"/>
        <v>0</v>
      </c>
      <c r="AN103" s="64">
        <f t="shared" si="89"/>
        <v>0</v>
      </c>
      <c r="AO103" s="64">
        <f t="shared" si="89"/>
        <v>0</v>
      </c>
      <c r="AP103" s="64">
        <f t="shared" si="89"/>
        <v>0</v>
      </c>
      <c r="AQ103" s="64">
        <f t="shared" si="89"/>
        <v>0</v>
      </c>
      <c r="AR103" s="64">
        <f t="shared" si="89"/>
        <v>0</v>
      </c>
      <c r="AS103" s="64">
        <f t="shared" si="89"/>
        <v>0</v>
      </c>
      <c r="AT103" s="64">
        <f t="shared" si="89"/>
        <v>0</v>
      </c>
      <c r="AU103" s="64">
        <f t="shared" si="89"/>
        <v>0</v>
      </c>
      <c r="AV103" s="64">
        <f t="shared" si="89"/>
        <v>0</v>
      </c>
      <c r="AW103" s="64">
        <f t="shared" si="89"/>
        <v>0</v>
      </c>
      <c r="AX103" s="64">
        <f t="shared" si="89"/>
        <v>0</v>
      </c>
      <c r="AY103" s="64">
        <f t="shared" ref="AY103:BO103" si="90">AY101+AY102</f>
        <v>0</v>
      </c>
      <c r="AZ103" s="64">
        <f t="shared" si="90"/>
        <v>0</v>
      </c>
      <c r="BA103" s="64">
        <f t="shared" si="90"/>
        <v>0</v>
      </c>
      <c r="BB103" s="64">
        <f t="shared" si="90"/>
        <v>0</v>
      </c>
      <c r="BC103" s="64">
        <f t="shared" si="90"/>
        <v>0</v>
      </c>
      <c r="BD103" s="64">
        <f t="shared" si="90"/>
        <v>0</v>
      </c>
      <c r="BE103" s="64">
        <f t="shared" si="90"/>
        <v>0</v>
      </c>
      <c r="BF103" s="64">
        <f t="shared" si="90"/>
        <v>0</v>
      </c>
      <c r="BG103" s="64">
        <f t="shared" si="90"/>
        <v>0</v>
      </c>
      <c r="BH103" s="64">
        <f t="shared" si="90"/>
        <v>0</v>
      </c>
      <c r="BI103" s="64">
        <f t="shared" si="90"/>
        <v>0</v>
      </c>
      <c r="BJ103" s="64">
        <f t="shared" si="90"/>
        <v>0</v>
      </c>
      <c r="BK103" s="64">
        <f t="shared" si="90"/>
        <v>0</v>
      </c>
      <c r="BL103" s="64">
        <f t="shared" si="90"/>
        <v>0</v>
      </c>
      <c r="BM103" s="64">
        <f t="shared" si="90"/>
        <v>0</v>
      </c>
      <c r="BN103" s="64">
        <f t="shared" si="90"/>
        <v>0</v>
      </c>
      <c r="BO103" s="64">
        <f t="shared" si="90"/>
        <v>0</v>
      </c>
    </row>
    <row r="104" spans="1:67" ht="14.1" customHeight="1" x14ac:dyDescent="0.2">
      <c r="A104" s="11"/>
      <c r="B104" s="58">
        <v>22</v>
      </c>
      <c r="C104" s="656" t="s">
        <v>124</v>
      </c>
      <c r="D104" s="657" t="s">
        <v>133</v>
      </c>
      <c r="E104" s="657"/>
      <c r="F104" s="657"/>
      <c r="G104" s="657"/>
      <c r="H104" s="660" t="s">
        <v>851</v>
      </c>
      <c r="I104" s="659" t="s">
        <v>129</v>
      </c>
      <c r="J104" s="59">
        <v>0.95</v>
      </c>
      <c r="K104" s="60"/>
      <c r="L104" s="60"/>
      <c r="M104" s="60"/>
      <c r="N104" s="58"/>
      <c r="O104" s="58"/>
      <c r="P104" s="58"/>
      <c r="Q104" s="58"/>
      <c r="R104" s="58">
        <f t="shared" si="78"/>
        <v>0.95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0.95</v>
      </c>
      <c r="AK104" s="58">
        <v>0</v>
      </c>
      <c r="AL104" s="58">
        <v>0</v>
      </c>
      <c r="AM104" s="58">
        <v>0</v>
      </c>
      <c r="AN104" s="58">
        <v>0</v>
      </c>
      <c r="AO104" s="58">
        <v>0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</row>
    <row r="105" spans="1:67" x14ac:dyDescent="0.2">
      <c r="A105" s="11"/>
      <c r="B105" s="11"/>
      <c r="C105" s="656"/>
      <c r="D105" s="657"/>
      <c r="E105" s="657"/>
      <c r="F105" s="657"/>
      <c r="G105" s="657"/>
      <c r="H105" s="660"/>
      <c r="I105" s="659"/>
      <c r="J105" s="11"/>
      <c r="K105" s="60">
        <v>2961.31</v>
      </c>
      <c r="L105" s="60">
        <v>2973.35</v>
      </c>
      <c r="M105" s="60">
        <v>3059.64</v>
      </c>
      <c r="N105" s="60">
        <v>3072.08</v>
      </c>
      <c r="O105" s="60">
        <v>3059.6422234014999</v>
      </c>
      <c r="P105" s="60"/>
      <c r="Q105" s="58">
        <v>3059.64</v>
      </c>
      <c r="R105" s="60">
        <f t="shared" si="78"/>
        <v>3500.4475973807994</v>
      </c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61">
        <f>$M105*AJ104/$J104*AJ$13</f>
        <v>3500.4475973807994</v>
      </c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</row>
    <row r="106" spans="1:67" x14ac:dyDescent="0.2">
      <c r="A106" s="11"/>
      <c r="B106" s="11"/>
      <c r="C106" s="656"/>
      <c r="D106" s="657"/>
      <c r="E106" s="657"/>
      <c r="F106" s="657"/>
      <c r="G106" s="657"/>
      <c r="H106" s="660"/>
      <c r="I106" s="659"/>
      <c r="J106" s="11"/>
      <c r="K106" s="58"/>
      <c r="L106" s="60"/>
      <c r="M106" s="60"/>
      <c r="N106" s="60">
        <f>N105-M105</f>
        <v>12.440000000000055</v>
      </c>
      <c r="O106" s="60"/>
      <c r="P106" s="60"/>
      <c r="Q106" s="58">
        <v>12.44</v>
      </c>
      <c r="R106" s="60">
        <f t="shared" si="78"/>
        <v>14.232252196800061</v>
      </c>
      <c r="S106" s="61">
        <f t="shared" ref="S106:AX106" si="91">$N$106/$J$104*S104*S12*S13</f>
        <v>0</v>
      </c>
      <c r="T106" s="61">
        <f t="shared" si="91"/>
        <v>0</v>
      </c>
      <c r="U106" s="61">
        <f t="shared" si="91"/>
        <v>0</v>
      </c>
      <c r="V106" s="61">
        <f t="shared" si="91"/>
        <v>0</v>
      </c>
      <c r="W106" s="61">
        <f t="shared" si="91"/>
        <v>0</v>
      </c>
      <c r="X106" s="61">
        <f t="shared" si="91"/>
        <v>0</v>
      </c>
      <c r="Y106" s="61">
        <f t="shared" si="91"/>
        <v>0</v>
      </c>
      <c r="Z106" s="61">
        <f t="shared" si="91"/>
        <v>0</v>
      </c>
      <c r="AA106" s="61">
        <f t="shared" si="91"/>
        <v>0</v>
      </c>
      <c r="AB106" s="61">
        <f t="shared" si="91"/>
        <v>0</v>
      </c>
      <c r="AC106" s="61">
        <f t="shared" si="91"/>
        <v>0</v>
      </c>
      <c r="AD106" s="61">
        <f t="shared" si="91"/>
        <v>0</v>
      </c>
      <c r="AE106" s="61">
        <f t="shared" si="91"/>
        <v>0</v>
      </c>
      <c r="AF106" s="61">
        <f t="shared" si="91"/>
        <v>0</v>
      </c>
      <c r="AG106" s="61">
        <f t="shared" si="91"/>
        <v>0</v>
      </c>
      <c r="AH106" s="61">
        <f t="shared" si="91"/>
        <v>0</v>
      </c>
      <c r="AI106" s="61">
        <f t="shared" si="91"/>
        <v>0</v>
      </c>
      <c r="AJ106" s="61">
        <f t="shared" si="91"/>
        <v>14.232252196800061</v>
      </c>
      <c r="AK106" s="61">
        <f t="shared" si="91"/>
        <v>0</v>
      </c>
      <c r="AL106" s="61">
        <f t="shared" si="91"/>
        <v>0</v>
      </c>
      <c r="AM106" s="61">
        <f t="shared" si="91"/>
        <v>0</v>
      </c>
      <c r="AN106" s="61">
        <f t="shared" si="91"/>
        <v>0</v>
      </c>
      <c r="AO106" s="61">
        <f t="shared" si="91"/>
        <v>0</v>
      </c>
      <c r="AP106" s="61">
        <f t="shared" si="91"/>
        <v>0</v>
      </c>
      <c r="AQ106" s="61">
        <f t="shared" si="91"/>
        <v>0</v>
      </c>
      <c r="AR106" s="61">
        <f t="shared" si="91"/>
        <v>0</v>
      </c>
      <c r="AS106" s="61">
        <f t="shared" si="91"/>
        <v>0</v>
      </c>
      <c r="AT106" s="61">
        <f t="shared" si="91"/>
        <v>0</v>
      </c>
      <c r="AU106" s="61">
        <f t="shared" si="91"/>
        <v>0</v>
      </c>
      <c r="AV106" s="61">
        <f t="shared" si="91"/>
        <v>0</v>
      </c>
      <c r="AW106" s="61">
        <f t="shared" si="91"/>
        <v>0</v>
      </c>
      <c r="AX106" s="61">
        <f t="shared" si="91"/>
        <v>0</v>
      </c>
      <c r="AY106" s="61">
        <f t="shared" ref="AY106:BO106" si="92">$N$106/$J$104*AY104*AY12*AY13</f>
        <v>0</v>
      </c>
      <c r="AZ106" s="61">
        <f t="shared" si="92"/>
        <v>0</v>
      </c>
      <c r="BA106" s="61">
        <f t="shared" si="92"/>
        <v>0</v>
      </c>
      <c r="BB106" s="61">
        <f t="shared" si="92"/>
        <v>0</v>
      </c>
      <c r="BC106" s="61">
        <f t="shared" si="92"/>
        <v>0</v>
      </c>
      <c r="BD106" s="61">
        <f t="shared" si="92"/>
        <v>0</v>
      </c>
      <c r="BE106" s="61">
        <f t="shared" si="92"/>
        <v>0</v>
      </c>
      <c r="BF106" s="61">
        <f t="shared" si="92"/>
        <v>0</v>
      </c>
      <c r="BG106" s="61">
        <f t="shared" si="92"/>
        <v>0</v>
      </c>
      <c r="BH106" s="61">
        <f t="shared" si="92"/>
        <v>0</v>
      </c>
      <c r="BI106" s="61">
        <f t="shared" si="92"/>
        <v>0</v>
      </c>
      <c r="BJ106" s="61">
        <f t="shared" si="92"/>
        <v>0</v>
      </c>
      <c r="BK106" s="61">
        <f t="shared" si="92"/>
        <v>0</v>
      </c>
      <c r="BL106" s="61">
        <f t="shared" si="92"/>
        <v>0</v>
      </c>
      <c r="BM106" s="61">
        <f t="shared" si="92"/>
        <v>0</v>
      </c>
      <c r="BN106" s="61">
        <f t="shared" si="92"/>
        <v>0</v>
      </c>
      <c r="BO106" s="61">
        <f t="shared" si="92"/>
        <v>0</v>
      </c>
    </row>
    <row r="107" spans="1:67" x14ac:dyDescent="0.2">
      <c r="A107" s="11"/>
      <c r="B107" s="11"/>
      <c r="C107" s="656"/>
      <c r="D107" s="657"/>
      <c r="E107" s="657"/>
      <c r="F107" s="657"/>
      <c r="G107" s="657"/>
      <c r="H107" s="660"/>
      <c r="I107" s="659"/>
      <c r="J107" s="11"/>
      <c r="K107" s="58"/>
      <c r="L107" s="58"/>
      <c r="M107" s="60"/>
      <c r="N107" s="60"/>
      <c r="O107" s="60"/>
      <c r="P107" s="60"/>
      <c r="Q107" s="62">
        <v>3072.08</v>
      </c>
      <c r="R107" s="63">
        <f t="shared" si="78"/>
        <v>3514.6798495775993</v>
      </c>
      <c r="S107" s="64">
        <f t="shared" ref="S107:AX107" si="93">S105+S106</f>
        <v>0</v>
      </c>
      <c r="T107" s="64">
        <f t="shared" si="93"/>
        <v>0</v>
      </c>
      <c r="U107" s="64">
        <f t="shared" si="93"/>
        <v>0</v>
      </c>
      <c r="V107" s="64">
        <f t="shared" si="93"/>
        <v>0</v>
      </c>
      <c r="W107" s="64">
        <f t="shared" si="93"/>
        <v>0</v>
      </c>
      <c r="X107" s="64">
        <f t="shared" si="93"/>
        <v>0</v>
      </c>
      <c r="Y107" s="64">
        <f t="shared" si="93"/>
        <v>0</v>
      </c>
      <c r="Z107" s="64">
        <f t="shared" si="93"/>
        <v>0</v>
      </c>
      <c r="AA107" s="64">
        <f t="shared" si="93"/>
        <v>0</v>
      </c>
      <c r="AB107" s="64">
        <f t="shared" si="93"/>
        <v>0</v>
      </c>
      <c r="AC107" s="64">
        <f t="shared" si="93"/>
        <v>0</v>
      </c>
      <c r="AD107" s="64">
        <f t="shared" si="93"/>
        <v>0</v>
      </c>
      <c r="AE107" s="64">
        <f t="shared" si="93"/>
        <v>0</v>
      </c>
      <c r="AF107" s="64">
        <f t="shared" si="93"/>
        <v>0</v>
      </c>
      <c r="AG107" s="64">
        <f t="shared" si="93"/>
        <v>0</v>
      </c>
      <c r="AH107" s="64">
        <f t="shared" si="93"/>
        <v>0</v>
      </c>
      <c r="AI107" s="64">
        <f t="shared" si="93"/>
        <v>0</v>
      </c>
      <c r="AJ107" s="64">
        <f t="shared" si="93"/>
        <v>3514.6798495775993</v>
      </c>
      <c r="AK107" s="64">
        <f t="shared" si="93"/>
        <v>0</v>
      </c>
      <c r="AL107" s="64">
        <f t="shared" si="93"/>
        <v>0</v>
      </c>
      <c r="AM107" s="64">
        <f t="shared" si="93"/>
        <v>0</v>
      </c>
      <c r="AN107" s="64">
        <f t="shared" si="93"/>
        <v>0</v>
      </c>
      <c r="AO107" s="64">
        <f t="shared" si="93"/>
        <v>0</v>
      </c>
      <c r="AP107" s="64">
        <f t="shared" si="93"/>
        <v>0</v>
      </c>
      <c r="AQ107" s="64">
        <f t="shared" si="93"/>
        <v>0</v>
      </c>
      <c r="AR107" s="64">
        <f t="shared" si="93"/>
        <v>0</v>
      </c>
      <c r="AS107" s="64">
        <f t="shared" si="93"/>
        <v>0</v>
      </c>
      <c r="AT107" s="64">
        <f t="shared" si="93"/>
        <v>0</v>
      </c>
      <c r="AU107" s="64">
        <f t="shared" si="93"/>
        <v>0</v>
      </c>
      <c r="AV107" s="64">
        <f t="shared" si="93"/>
        <v>0</v>
      </c>
      <c r="AW107" s="64">
        <f t="shared" si="93"/>
        <v>0</v>
      </c>
      <c r="AX107" s="64">
        <f t="shared" si="93"/>
        <v>0</v>
      </c>
      <c r="AY107" s="64">
        <f t="shared" ref="AY107:BO107" si="94">AY105+AY106</f>
        <v>0</v>
      </c>
      <c r="AZ107" s="64">
        <f t="shared" si="94"/>
        <v>0</v>
      </c>
      <c r="BA107" s="64">
        <f t="shared" si="94"/>
        <v>0</v>
      </c>
      <c r="BB107" s="64">
        <f t="shared" si="94"/>
        <v>0</v>
      </c>
      <c r="BC107" s="64">
        <f t="shared" si="94"/>
        <v>0</v>
      </c>
      <c r="BD107" s="64">
        <f t="shared" si="94"/>
        <v>0</v>
      </c>
      <c r="BE107" s="64">
        <f t="shared" si="94"/>
        <v>0</v>
      </c>
      <c r="BF107" s="64">
        <f t="shared" si="94"/>
        <v>0</v>
      </c>
      <c r="BG107" s="64">
        <f t="shared" si="94"/>
        <v>0</v>
      </c>
      <c r="BH107" s="64">
        <f t="shared" si="94"/>
        <v>0</v>
      </c>
      <c r="BI107" s="64">
        <f t="shared" si="94"/>
        <v>0</v>
      </c>
      <c r="BJ107" s="64">
        <f t="shared" si="94"/>
        <v>0</v>
      </c>
      <c r="BK107" s="64">
        <f t="shared" si="94"/>
        <v>0</v>
      </c>
      <c r="BL107" s="64">
        <f t="shared" si="94"/>
        <v>0</v>
      </c>
      <c r="BM107" s="64">
        <f t="shared" si="94"/>
        <v>0</v>
      </c>
      <c r="BN107" s="64">
        <f t="shared" si="94"/>
        <v>0</v>
      </c>
      <c r="BO107" s="64">
        <f t="shared" si="94"/>
        <v>0</v>
      </c>
    </row>
    <row r="108" spans="1:67" ht="14.1" customHeight="1" x14ac:dyDescent="0.2">
      <c r="A108" s="11"/>
      <c r="B108" s="58">
        <v>23</v>
      </c>
      <c r="C108" s="656" t="s">
        <v>124</v>
      </c>
      <c r="D108" s="657" t="s">
        <v>135</v>
      </c>
      <c r="E108" s="657"/>
      <c r="F108" s="657"/>
      <c r="G108" s="657"/>
      <c r="H108" s="660" t="s">
        <v>852</v>
      </c>
      <c r="I108" s="659" t="s">
        <v>136</v>
      </c>
      <c r="J108" s="59">
        <v>1.05</v>
      </c>
      <c r="K108" s="60"/>
      <c r="L108" s="60"/>
      <c r="M108" s="60"/>
      <c r="N108" s="58"/>
      <c r="O108" s="58"/>
      <c r="P108" s="58"/>
      <c r="Q108" s="58"/>
      <c r="R108" s="58">
        <f t="shared" si="78"/>
        <v>1.05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1.05</v>
      </c>
      <c r="AK108" s="58">
        <v>0</v>
      </c>
      <c r="AL108" s="58">
        <v>0</v>
      </c>
      <c r="AM108" s="58">
        <v>0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>
        <v>0</v>
      </c>
      <c r="BO108" s="58">
        <v>0</v>
      </c>
    </row>
    <row r="109" spans="1:67" x14ac:dyDescent="0.2">
      <c r="A109" s="11"/>
      <c r="B109" s="11"/>
      <c r="C109" s="656"/>
      <c r="D109" s="657"/>
      <c r="E109" s="657"/>
      <c r="F109" s="657"/>
      <c r="G109" s="657"/>
      <c r="H109" s="660"/>
      <c r="I109" s="659"/>
      <c r="J109" s="11"/>
      <c r="K109" s="60">
        <v>1255.53</v>
      </c>
      <c r="L109" s="60">
        <v>1257.94</v>
      </c>
      <c r="M109" s="60">
        <v>1297.22</v>
      </c>
      <c r="N109" s="60">
        <v>1299.71</v>
      </c>
      <c r="O109" s="60">
        <v>1297.2206897444999</v>
      </c>
      <c r="P109" s="60"/>
      <c r="Q109" s="58">
        <v>1297.22</v>
      </c>
      <c r="R109" s="60">
        <f t="shared" si="78"/>
        <v>1484.1127166183999</v>
      </c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61">
        <f>$M109*AJ108/$J108*AJ$13</f>
        <v>1484.1127166183999</v>
      </c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</row>
    <row r="110" spans="1:67" x14ac:dyDescent="0.2">
      <c r="A110" s="11"/>
      <c r="B110" s="11"/>
      <c r="C110" s="656"/>
      <c r="D110" s="657"/>
      <c r="E110" s="657"/>
      <c r="F110" s="657"/>
      <c r="G110" s="657"/>
      <c r="H110" s="660"/>
      <c r="I110" s="659"/>
      <c r="J110" s="11"/>
      <c r="K110" s="58"/>
      <c r="L110" s="60"/>
      <c r="M110" s="60"/>
      <c r="N110" s="60">
        <f>N109-M109</f>
        <v>2.4900000000000091</v>
      </c>
      <c r="O110" s="60"/>
      <c r="P110" s="60"/>
      <c r="Q110" s="58">
        <v>2.4900000000000002</v>
      </c>
      <c r="R110" s="60">
        <f t="shared" si="78"/>
        <v>2.84873858280001</v>
      </c>
      <c r="S110" s="61">
        <f t="shared" ref="S110:AX110" si="95">$N$110/$J$108*S108*S12*S13</f>
        <v>0</v>
      </c>
      <c r="T110" s="61">
        <f t="shared" si="95"/>
        <v>0</v>
      </c>
      <c r="U110" s="61">
        <f t="shared" si="95"/>
        <v>0</v>
      </c>
      <c r="V110" s="61">
        <f t="shared" si="95"/>
        <v>0</v>
      </c>
      <c r="W110" s="61">
        <f t="shared" si="95"/>
        <v>0</v>
      </c>
      <c r="X110" s="61">
        <f t="shared" si="95"/>
        <v>0</v>
      </c>
      <c r="Y110" s="61">
        <f t="shared" si="95"/>
        <v>0</v>
      </c>
      <c r="Z110" s="61">
        <f t="shared" si="95"/>
        <v>0</v>
      </c>
      <c r="AA110" s="61">
        <f t="shared" si="95"/>
        <v>0</v>
      </c>
      <c r="AB110" s="61">
        <f t="shared" si="95"/>
        <v>0</v>
      </c>
      <c r="AC110" s="61">
        <f t="shared" si="95"/>
        <v>0</v>
      </c>
      <c r="AD110" s="61">
        <f t="shared" si="95"/>
        <v>0</v>
      </c>
      <c r="AE110" s="61">
        <f t="shared" si="95"/>
        <v>0</v>
      </c>
      <c r="AF110" s="61">
        <f t="shared" si="95"/>
        <v>0</v>
      </c>
      <c r="AG110" s="61">
        <f t="shared" si="95"/>
        <v>0</v>
      </c>
      <c r="AH110" s="61">
        <f t="shared" si="95"/>
        <v>0</v>
      </c>
      <c r="AI110" s="61">
        <f t="shared" si="95"/>
        <v>0</v>
      </c>
      <c r="AJ110" s="61">
        <f t="shared" si="95"/>
        <v>2.84873858280001</v>
      </c>
      <c r="AK110" s="61">
        <f t="shared" si="95"/>
        <v>0</v>
      </c>
      <c r="AL110" s="61">
        <f t="shared" si="95"/>
        <v>0</v>
      </c>
      <c r="AM110" s="61">
        <f t="shared" si="95"/>
        <v>0</v>
      </c>
      <c r="AN110" s="61">
        <f t="shared" si="95"/>
        <v>0</v>
      </c>
      <c r="AO110" s="61">
        <f t="shared" si="95"/>
        <v>0</v>
      </c>
      <c r="AP110" s="61">
        <f t="shared" si="95"/>
        <v>0</v>
      </c>
      <c r="AQ110" s="61">
        <f t="shared" si="95"/>
        <v>0</v>
      </c>
      <c r="AR110" s="61">
        <f t="shared" si="95"/>
        <v>0</v>
      </c>
      <c r="AS110" s="61">
        <f t="shared" si="95"/>
        <v>0</v>
      </c>
      <c r="AT110" s="61">
        <f t="shared" si="95"/>
        <v>0</v>
      </c>
      <c r="AU110" s="61">
        <f t="shared" si="95"/>
        <v>0</v>
      </c>
      <c r="AV110" s="61">
        <f t="shared" si="95"/>
        <v>0</v>
      </c>
      <c r="AW110" s="61">
        <f t="shared" si="95"/>
        <v>0</v>
      </c>
      <c r="AX110" s="61">
        <f t="shared" si="95"/>
        <v>0</v>
      </c>
      <c r="AY110" s="61">
        <f t="shared" ref="AY110:BO110" si="96">$N$110/$J$108*AY108*AY12*AY13</f>
        <v>0</v>
      </c>
      <c r="AZ110" s="61">
        <f t="shared" si="96"/>
        <v>0</v>
      </c>
      <c r="BA110" s="61">
        <f t="shared" si="96"/>
        <v>0</v>
      </c>
      <c r="BB110" s="61">
        <f t="shared" si="96"/>
        <v>0</v>
      </c>
      <c r="BC110" s="61">
        <f t="shared" si="96"/>
        <v>0</v>
      </c>
      <c r="BD110" s="61">
        <f t="shared" si="96"/>
        <v>0</v>
      </c>
      <c r="BE110" s="61">
        <f t="shared" si="96"/>
        <v>0</v>
      </c>
      <c r="BF110" s="61">
        <f t="shared" si="96"/>
        <v>0</v>
      </c>
      <c r="BG110" s="61">
        <f t="shared" si="96"/>
        <v>0</v>
      </c>
      <c r="BH110" s="61">
        <f t="shared" si="96"/>
        <v>0</v>
      </c>
      <c r="BI110" s="61">
        <f t="shared" si="96"/>
        <v>0</v>
      </c>
      <c r="BJ110" s="61">
        <f t="shared" si="96"/>
        <v>0</v>
      </c>
      <c r="BK110" s="61">
        <f t="shared" si="96"/>
        <v>0</v>
      </c>
      <c r="BL110" s="61">
        <f t="shared" si="96"/>
        <v>0</v>
      </c>
      <c r="BM110" s="61">
        <f t="shared" si="96"/>
        <v>0</v>
      </c>
      <c r="BN110" s="61">
        <f t="shared" si="96"/>
        <v>0</v>
      </c>
      <c r="BO110" s="61">
        <f t="shared" si="96"/>
        <v>0</v>
      </c>
    </row>
    <row r="111" spans="1:67" x14ac:dyDescent="0.2">
      <c r="A111" s="11"/>
      <c r="B111" s="11"/>
      <c r="C111" s="656"/>
      <c r="D111" s="657"/>
      <c r="E111" s="657"/>
      <c r="F111" s="657"/>
      <c r="G111" s="657"/>
      <c r="H111" s="660"/>
      <c r="I111" s="659"/>
      <c r="J111" s="11"/>
      <c r="K111" s="58"/>
      <c r="L111" s="58"/>
      <c r="M111" s="60"/>
      <c r="N111" s="60"/>
      <c r="O111" s="60"/>
      <c r="P111" s="60"/>
      <c r="Q111" s="62">
        <v>1299.71</v>
      </c>
      <c r="R111" s="63">
        <f t="shared" si="78"/>
        <v>1486.9614552011999</v>
      </c>
      <c r="S111" s="64">
        <f t="shared" ref="S111:AX111" si="97">S109+S110</f>
        <v>0</v>
      </c>
      <c r="T111" s="64">
        <f t="shared" si="97"/>
        <v>0</v>
      </c>
      <c r="U111" s="64">
        <f t="shared" si="97"/>
        <v>0</v>
      </c>
      <c r="V111" s="64">
        <f t="shared" si="97"/>
        <v>0</v>
      </c>
      <c r="W111" s="64">
        <f t="shared" si="97"/>
        <v>0</v>
      </c>
      <c r="X111" s="64">
        <f t="shared" si="97"/>
        <v>0</v>
      </c>
      <c r="Y111" s="64">
        <f t="shared" si="97"/>
        <v>0</v>
      </c>
      <c r="Z111" s="64">
        <f t="shared" si="97"/>
        <v>0</v>
      </c>
      <c r="AA111" s="64">
        <f t="shared" si="97"/>
        <v>0</v>
      </c>
      <c r="AB111" s="64">
        <f t="shared" si="97"/>
        <v>0</v>
      </c>
      <c r="AC111" s="64">
        <f t="shared" si="97"/>
        <v>0</v>
      </c>
      <c r="AD111" s="64">
        <f t="shared" si="97"/>
        <v>0</v>
      </c>
      <c r="AE111" s="64">
        <f t="shared" si="97"/>
        <v>0</v>
      </c>
      <c r="AF111" s="64">
        <f t="shared" si="97"/>
        <v>0</v>
      </c>
      <c r="AG111" s="64">
        <f t="shared" si="97"/>
        <v>0</v>
      </c>
      <c r="AH111" s="64">
        <f t="shared" si="97"/>
        <v>0</v>
      </c>
      <c r="AI111" s="64">
        <f t="shared" si="97"/>
        <v>0</v>
      </c>
      <c r="AJ111" s="64">
        <f t="shared" si="97"/>
        <v>1486.9614552011999</v>
      </c>
      <c r="AK111" s="64">
        <f t="shared" si="97"/>
        <v>0</v>
      </c>
      <c r="AL111" s="64">
        <f t="shared" si="97"/>
        <v>0</v>
      </c>
      <c r="AM111" s="64">
        <f t="shared" si="97"/>
        <v>0</v>
      </c>
      <c r="AN111" s="64">
        <f t="shared" si="97"/>
        <v>0</v>
      </c>
      <c r="AO111" s="64">
        <f t="shared" si="97"/>
        <v>0</v>
      </c>
      <c r="AP111" s="64">
        <f t="shared" si="97"/>
        <v>0</v>
      </c>
      <c r="AQ111" s="64">
        <f t="shared" si="97"/>
        <v>0</v>
      </c>
      <c r="AR111" s="64">
        <f t="shared" si="97"/>
        <v>0</v>
      </c>
      <c r="AS111" s="64">
        <f t="shared" si="97"/>
        <v>0</v>
      </c>
      <c r="AT111" s="64">
        <f t="shared" si="97"/>
        <v>0</v>
      </c>
      <c r="AU111" s="64">
        <f t="shared" si="97"/>
        <v>0</v>
      </c>
      <c r="AV111" s="64">
        <f t="shared" si="97"/>
        <v>0</v>
      </c>
      <c r="AW111" s="64">
        <f t="shared" si="97"/>
        <v>0</v>
      </c>
      <c r="AX111" s="64">
        <f t="shared" si="97"/>
        <v>0</v>
      </c>
      <c r="AY111" s="64">
        <f t="shared" ref="AY111:BO111" si="98">AY109+AY110</f>
        <v>0</v>
      </c>
      <c r="AZ111" s="64">
        <f t="shared" si="98"/>
        <v>0</v>
      </c>
      <c r="BA111" s="64">
        <f t="shared" si="98"/>
        <v>0</v>
      </c>
      <c r="BB111" s="64">
        <f t="shared" si="98"/>
        <v>0</v>
      </c>
      <c r="BC111" s="64">
        <f t="shared" si="98"/>
        <v>0</v>
      </c>
      <c r="BD111" s="64">
        <f t="shared" si="98"/>
        <v>0</v>
      </c>
      <c r="BE111" s="64">
        <f t="shared" si="98"/>
        <v>0</v>
      </c>
      <c r="BF111" s="64">
        <f t="shared" si="98"/>
        <v>0</v>
      </c>
      <c r="BG111" s="64">
        <f t="shared" si="98"/>
        <v>0</v>
      </c>
      <c r="BH111" s="64">
        <f t="shared" si="98"/>
        <v>0</v>
      </c>
      <c r="BI111" s="64">
        <f t="shared" si="98"/>
        <v>0</v>
      </c>
      <c r="BJ111" s="64">
        <f t="shared" si="98"/>
        <v>0</v>
      </c>
      <c r="BK111" s="64">
        <f t="shared" si="98"/>
        <v>0</v>
      </c>
      <c r="BL111" s="64">
        <f t="shared" si="98"/>
        <v>0</v>
      </c>
      <c r="BM111" s="64">
        <f t="shared" si="98"/>
        <v>0</v>
      </c>
      <c r="BN111" s="64">
        <f t="shared" si="98"/>
        <v>0</v>
      </c>
      <c r="BO111" s="64">
        <f t="shared" si="98"/>
        <v>0</v>
      </c>
    </row>
    <row r="112" spans="1:67" ht="14.1" customHeight="1" x14ac:dyDescent="0.2">
      <c r="A112" s="11"/>
      <c r="B112" s="58">
        <v>24</v>
      </c>
      <c r="C112" s="656" t="s">
        <v>64</v>
      </c>
      <c r="D112" s="657" t="s">
        <v>138</v>
      </c>
      <c r="E112" s="657"/>
      <c r="F112" s="657"/>
      <c r="G112" s="657"/>
      <c r="H112" s="660" t="s">
        <v>853</v>
      </c>
      <c r="I112" s="659" t="s">
        <v>126</v>
      </c>
      <c r="J112" s="59">
        <v>11</v>
      </c>
      <c r="K112" s="60"/>
      <c r="L112" s="60"/>
      <c r="M112" s="60"/>
      <c r="N112" s="58"/>
      <c r="O112" s="58"/>
      <c r="P112" s="58"/>
      <c r="Q112" s="58"/>
      <c r="R112" s="58">
        <f t="shared" si="78"/>
        <v>11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11</v>
      </c>
      <c r="AK112" s="58">
        <v>0</v>
      </c>
      <c r="AL112" s="58">
        <v>0</v>
      </c>
      <c r="AM112" s="58">
        <v>0</v>
      </c>
      <c r="AN112" s="58">
        <v>0</v>
      </c>
      <c r="AO112" s="58">
        <v>0</v>
      </c>
      <c r="AP112" s="58">
        <v>0</v>
      </c>
      <c r="AQ112" s="58">
        <v>0</v>
      </c>
      <c r="AR112" s="58">
        <v>0</v>
      </c>
      <c r="AS112" s="58">
        <v>0</v>
      </c>
      <c r="AT112" s="58">
        <v>0</v>
      </c>
      <c r="AU112" s="58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</row>
    <row r="113" spans="1:67" x14ac:dyDescent="0.2">
      <c r="A113" s="11"/>
      <c r="B113" s="11"/>
      <c r="C113" s="656"/>
      <c r="D113" s="657"/>
      <c r="E113" s="657"/>
      <c r="F113" s="657"/>
      <c r="G113" s="657"/>
      <c r="H113" s="660"/>
      <c r="I113" s="659"/>
      <c r="J113" s="11"/>
      <c r="K113" s="60">
        <v>328.1</v>
      </c>
      <c r="L113" s="60">
        <v>328.97</v>
      </c>
      <c r="M113" s="60">
        <v>338.99</v>
      </c>
      <c r="N113" s="60">
        <v>339.89</v>
      </c>
      <c r="O113" s="60">
        <v>338.99477376499999</v>
      </c>
      <c r="P113" s="60"/>
      <c r="Q113" s="58">
        <v>338.99</v>
      </c>
      <c r="R113" s="60">
        <f t="shared" si="78"/>
        <v>387.82887236279998</v>
      </c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61">
        <f>$M113*AJ112/$J112*AJ$13</f>
        <v>387.82887236279998</v>
      </c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</row>
    <row r="114" spans="1:67" x14ac:dyDescent="0.2">
      <c r="A114" s="11"/>
      <c r="B114" s="11"/>
      <c r="C114" s="656"/>
      <c r="D114" s="657"/>
      <c r="E114" s="657"/>
      <c r="F114" s="657"/>
      <c r="G114" s="657"/>
      <c r="H114" s="660"/>
      <c r="I114" s="659"/>
      <c r="J114" s="11"/>
      <c r="K114" s="58"/>
      <c r="L114" s="60"/>
      <c r="M114" s="60"/>
      <c r="N114" s="60">
        <f>N113-M113</f>
        <v>0.89999999999997726</v>
      </c>
      <c r="O114" s="60"/>
      <c r="P114" s="60"/>
      <c r="Q114" s="58">
        <v>0.9</v>
      </c>
      <c r="R114" s="60">
        <f t="shared" si="78"/>
        <v>1.029664547999974</v>
      </c>
      <c r="S114" s="61">
        <f t="shared" ref="S114:AX114" si="99">$N$114/$J$112*S112*S12*S13</f>
        <v>0</v>
      </c>
      <c r="T114" s="61">
        <f t="shared" si="99"/>
        <v>0</v>
      </c>
      <c r="U114" s="61">
        <f t="shared" si="99"/>
        <v>0</v>
      </c>
      <c r="V114" s="61">
        <f t="shared" si="99"/>
        <v>0</v>
      </c>
      <c r="W114" s="61">
        <f t="shared" si="99"/>
        <v>0</v>
      </c>
      <c r="X114" s="61">
        <f t="shared" si="99"/>
        <v>0</v>
      </c>
      <c r="Y114" s="61">
        <f t="shared" si="99"/>
        <v>0</v>
      </c>
      <c r="Z114" s="61">
        <f t="shared" si="99"/>
        <v>0</v>
      </c>
      <c r="AA114" s="61">
        <f t="shared" si="99"/>
        <v>0</v>
      </c>
      <c r="AB114" s="61">
        <f t="shared" si="99"/>
        <v>0</v>
      </c>
      <c r="AC114" s="61">
        <f t="shared" si="99"/>
        <v>0</v>
      </c>
      <c r="AD114" s="61">
        <f t="shared" si="99"/>
        <v>0</v>
      </c>
      <c r="AE114" s="61">
        <f t="shared" si="99"/>
        <v>0</v>
      </c>
      <c r="AF114" s="61">
        <f t="shared" si="99"/>
        <v>0</v>
      </c>
      <c r="AG114" s="61">
        <f t="shared" si="99"/>
        <v>0</v>
      </c>
      <c r="AH114" s="61">
        <f t="shared" si="99"/>
        <v>0</v>
      </c>
      <c r="AI114" s="61">
        <f t="shared" si="99"/>
        <v>0</v>
      </c>
      <c r="AJ114" s="61">
        <f t="shared" si="99"/>
        <v>1.029664547999974</v>
      </c>
      <c r="AK114" s="61">
        <f t="shared" si="99"/>
        <v>0</v>
      </c>
      <c r="AL114" s="61">
        <f t="shared" si="99"/>
        <v>0</v>
      </c>
      <c r="AM114" s="61">
        <f t="shared" si="99"/>
        <v>0</v>
      </c>
      <c r="AN114" s="61">
        <f t="shared" si="99"/>
        <v>0</v>
      </c>
      <c r="AO114" s="61">
        <f t="shared" si="99"/>
        <v>0</v>
      </c>
      <c r="AP114" s="61">
        <f t="shared" si="99"/>
        <v>0</v>
      </c>
      <c r="AQ114" s="61">
        <f t="shared" si="99"/>
        <v>0</v>
      </c>
      <c r="AR114" s="61">
        <f t="shared" si="99"/>
        <v>0</v>
      </c>
      <c r="AS114" s="61">
        <f t="shared" si="99"/>
        <v>0</v>
      </c>
      <c r="AT114" s="61">
        <f t="shared" si="99"/>
        <v>0</v>
      </c>
      <c r="AU114" s="61">
        <f t="shared" si="99"/>
        <v>0</v>
      </c>
      <c r="AV114" s="61">
        <f t="shared" si="99"/>
        <v>0</v>
      </c>
      <c r="AW114" s="61">
        <f t="shared" si="99"/>
        <v>0</v>
      </c>
      <c r="AX114" s="61">
        <f t="shared" si="99"/>
        <v>0</v>
      </c>
      <c r="AY114" s="61">
        <f t="shared" ref="AY114:BO114" si="100">$N$114/$J$112*AY112*AY12*AY13</f>
        <v>0</v>
      </c>
      <c r="AZ114" s="61">
        <f t="shared" si="100"/>
        <v>0</v>
      </c>
      <c r="BA114" s="61">
        <f t="shared" si="100"/>
        <v>0</v>
      </c>
      <c r="BB114" s="61">
        <f t="shared" si="100"/>
        <v>0</v>
      </c>
      <c r="BC114" s="61">
        <f t="shared" si="100"/>
        <v>0</v>
      </c>
      <c r="BD114" s="61">
        <f t="shared" si="100"/>
        <v>0</v>
      </c>
      <c r="BE114" s="61">
        <f t="shared" si="100"/>
        <v>0</v>
      </c>
      <c r="BF114" s="61">
        <f t="shared" si="100"/>
        <v>0</v>
      </c>
      <c r="BG114" s="61">
        <f t="shared" si="100"/>
        <v>0</v>
      </c>
      <c r="BH114" s="61">
        <f t="shared" si="100"/>
        <v>0</v>
      </c>
      <c r="BI114" s="61">
        <f t="shared" si="100"/>
        <v>0</v>
      </c>
      <c r="BJ114" s="61">
        <f t="shared" si="100"/>
        <v>0</v>
      </c>
      <c r="BK114" s="61">
        <f t="shared" si="100"/>
        <v>0</v>
      </c>
      <c r="BL114" s="61">
        <f t="shared" si="100"/>
        <v>0</v>
      </c>
      <c r="BM114" s="61">
        <f t="shared" si="100"/>
        <v>0</v>
      </c>
      <c r="BN114" s="61">
        <f t="shared" si="100"/>
        <v>0</v>
      </c>
      <c r="BO114" s="61">
        <f t="shared" si="100"/>
        <v>0</v>
      </c>
    </row>
    <row r="115" spans="1:67" x14ac:dyDescent="0.2">
      <c r="A115" s="11"/>
      <c r="B115" s="11"/>
      <c r="C115" s="656"/>
      <c r="D115" s="657"/>
      <c r="E115" s="657"/>
      <c r="F115" s="657"/>
      <c r="G115" s="657"/>
      <c r="H115" s="660"/>
      <c r="I115" s="659"/>
      <c r="J115" s="11"/>
      <c r="K115" s="58"/>
      <c r="L115" s="58"/>
      <c r="M115" s="60"/>
      <c r="N115" s="60"/>
      <c r="O115" s="60"/>
      <c r="P115" s="60"/>
      <c r="Q115" s="62">
        <v>339.89</v>
      </c>
      <c r="R115" s="63">
        <f t="shared" si="78"/>
        <v>388.85853691079996</v>
      </c>
      <c r="S115" s="64">
        <f t="shared" ref="S115:AX115" si="101">S113+S114</f>
        <v>0</v>
      </c>
      <c r="T115" s="64">
        <f t="shared" si="101"/>
        <v>0</v>
      </c>
      <c r="U115" s="64">
        <f t="shared" si="101"/>
        <v>0</v>
      </c>
      <c r="V115" s="64">
        <f t="shared" si="101"/>
        <v>0</v>
      </c>
      <c r="W115" s="64">
        <f t="shared" si="101"/>
        <v>0</v>
      </c>
      <c r="X115" s="64">
        <f t="shared" si="101"/>
        <v>0</v>
      </c>
      <c r="Y115" s="64">
        <f t="shared" si="101"/>
        <v>0</v>
      </c>
      <c r="Z115" s="64">
        <f t="shared" si="101"/>
        <v>0</v>
      </c>
      <c r="AA115" s="64">
        <f t="shared" si="101"/>
        <v>0</v>
      </c>
      <c r="AB115" s="64">
        <f t="shared" si="101"/>
        <v>0</v>
      </c>
      <c r="AC115" s="64">
        <f t="shared" si="101"/>
        <v>0</v>
      </c>
      <c r="AD115" s="64">
        <f t="shared" si="101"/>
        <v>0</v>
      </c>
      <c r="AE115" s="64">
        <f t="shared" si="101"/>
        <v>0</v>
      </c>
      <c r="AF115" s="64">
        <f t="shared" si="101"/>
        <v>0</v>
      </c>
      <c r="AG115" s="64">
        <f t="shared" si="101"/>
        <v>0</v>
      </c>
      <c r="AH115" s="64">
        <f t="shared" si="101"/>
        <v>0</v>
      </c>
      <c r="AI115" s="64">
        <f t="shared" si="101"/>
        <v>0</v>
      </c>
      <c r="AJ115" s="64">
        <f t="shared" si="101"/>
        <v>388.85853691079996</v>
      </c>
      <c r="AK115" s="64">
        <f t="shared" si="101"/>
        <v>0</v>
      </c>
      <c r="AL115" s="64">
        <f t="shared" si="101"/>
        <v>0</v>
      </c>
      <c r="AM115" s="64">
        <f t="shared" si="101"/>
        <v>0</v>
      </c>
      <c r="AN115" s="64">
        <f t="shared" si="101"/>
        <v>0</v>
      </c>
      <c r="AO115" s="64">
        <f t="shared" si="101"/>
        <v>0</v>
      </c>
      <c r="AP115" s="64">
        <f t="shared" si="101"/>
        <v>0</v>
      </c>
      <c r="AQ115" s="64">
        <f t="shared" si="101"/>
        <v>0</v>
      </c>
      <c r="AR115" s="64">
        <f t="shared" si="101"/>
        <v>0</v>
      </c>
      <c r="AS115" s="64">
        <f t="shared" si="101"/>
        <v>0</v>
      </c>
      <c r="AT115" s="64">
        <f t="shared" si="101"/>
        <v>0</v>
      </c>
      <c r="AU115" s="64">
        <f t="shared" si="101"/>
        <v>0</v>
      </c>
      <c r="AV115" s="64">
        <f t="shared" si="101"/>
        <v>0</v>
      </c>
      <c r="AW115" s="64">
        <f t="shared" si="101"/>
        <v>0</v>
      </c>
      <c r="AX115" s="64">
        <f t="shared" si="101"/>
        <v>0</v>
      </c>
      <c r="AY115" s="64">
        <f t="shared" ref="AY115:BO115" si="102">AY113+AY114</f>
        <v>0</v>
      </c>
      <c r="AZ115" s="64">
        <f t="shared" si="102"/>
        <v>0</v>
      </c>
      <c r="BA115" s="64">
        <f t="shared" si="102"/>
        <v>0</v>
      </c>
      <c r="BB115" s="64">
        <f t="shared" si="102"/>
        <v>0</v>
      </c>
      <c r="BC115" s="64">
        <f t="shared" si="102"/>
        <v>0</v>
      </c>
      <c r="BD115" s="64">
        <f t="shared" si="102"/>
        <v>0</v>
      </c>
      <c r="BE115" s="64">
        <f t="shared" si="102"/>
        <v>0</v>
      </c>
      <c r="BF115" s="64">
        <f t="shared" si="102"/>
        <v>0</v>
      </c>
      <c r="BG115" s="64">
        <f t="shared" si="102"/>
        <v>0</v>
      </c>
      <c r="BH115" s="64">
        <f t="shared" si="102"/>
        <v>0</v>
      </c>
      <c r="BI115" s="64">
        <f t="shared" si="102"/>
        <v>0</v>
      </c>
      <c r="BJ115" s="64">
        <f t="shared" si="102"/>
        <v>0</v>
      </c>
      <c r="BK115" s="64">
        <f t="shared" si="102"/>
        <v>0</v>
      </c>
      <c r="BL115" s="64">
        <f t="shared" si="102"/>
        <v>0</v>
      </c>
      <c r="BM115" s="64">
        <f t="shared" si="102"/>
        <v>0</v>
      </c>
      <c r="BN115" s="64">
        <f t="shared" si="102"/>
        <v>0</v>
      </c>
      <c r="BO115" s="64">
        <f t="shared" si="102"/>
        <v>0</v>
      </c>
    </row>
    <row r="116" spans="1:67" ht="14.1" customHeight="1" x14ac:dyDescent="0.2">
      <c r="A116" s="11"/>
      <c r="B116" s="58">
        <v>25</v>
      </c>
      <c r="C116" s="656" t="s">
        <v>140</v>
      </c>
      <c r="D116" s="657" t="s">
        <v>141</v>
      </c>
      <c r="E116" s="657"/>
      <c r="F116" s="657"/>
      <c r="G116" s="657"/>
      <c r="H116" s="660" t="s">
        <v>854</v>
      </c>
      <c r="I116" s="659" t="s">
        <v>136</v>
      </c>
      <c r="J116" s="59">
        <v>1.5</v>
      </c>
      <c r="K116" s="60"/>
      <c r="L116" s="60"/>
      <c r="M116" s="60"/>
      <c r="N116" s="58"/>
      <c r="O116" s="58"/>
      <c r="P116" s="58"/>
      <c r="Q116" s="58"/>
      <c r="R116" s="58">
        <f t="shared" si="78"/>
        <v>1.5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0</v>
      </c>
      <c r="AJ116" s="58">
        <v>1.5</v>
      </c>
      <c r="AK116" s="58">
        <v>0</v>
      </c>
      <c r="AL116" s="58">
        <v>0</v>
      </c>
      <c r="AM116" s="58">
        <v>0</v>
      </c>
      <c r="AN116" s="58">
        <v>0</v>
      </c>
      <c r="AO116" s="58">
        <v>0</v>
      </c>
      <c r="AP116" s="58">
        <v>0</v>
      </c>
      <c r="AQ116" s="58">
        <v>0</v>
      </c>
      <c r="AR116" s="58">
        <v>0</v>
      </c>
      <c r="AS116" s="58">
        <v>0</v>
      </c>
      <c r="AT116" s="58">
        <v>0</v>
      </c>
      <c r="AU116" s="58">
        <v>0</v>
      </c>
      <c r="AV116" s="58">
        <v>0</v>
      </c>
      <c r="AW116" s="58">
        <v>0</v>
      </c>
      <c r="AX116" s="58">
        <v>0</v>
      </c>
      <c r="AY116" s="58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8">
        <v>0</v>
      </c>
      <c r="BI116" s="58">
        <v>0</v>
      </c>
      <c r="BJ116" s="58">
        <v>0</v>
      </c>
      <c r="BK116" s="58">
        <v>0</v>
      </c>
      <c r="BL116" s="58">
        <v>0</v>
      </c>
      <c r="BM116" s="58">
        <v>0</v>
      </c>
      <c r="BN116" s="58">
        <v>0</v>
      </c>
      <c r="BO116" s="58">
        <v>0</v>
      </c>
    </row>
    <row r="117" spans="1:67" x14ac:dyDescent="0.2">
      <c r="A117" s="11"/>
      <c r="B117" s="11"/>
      <c r="C117" s="656"/>
      <c r="D117" s="657"/>
      <c r="E117" s="657"/>
      <c r="F117" s="657"/>
      <c r="G117" s="657"/>
      <c r="H117" s="660"/>
      <c r="I117" s="659"/>
      <c r="J117" s="11"/>
      <c r="K117" s="60">
        <v>2693.14</v>
      </c>
      <c r="L117" s="60">
        <v>2699.85</v>
      </c>
      <c r="M117" s="60">
        <v>2782.57</v>
      </c>
      <c r="N117" s="60">
        <v>2789.5</v>
      </c>
      <c r="O117" s="60">
        <v>2782.5674642409999</v>
      </c>
      <c r="P117" s="60"/>
      <c r="Q117" s="58">
        <v>2782.57</v>
      </c>
      <c r="R117" s="60">
        <f t="shared" si="78"/>
        <v>3183.4596459203999</v>
      </c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61">
        <f>$M117*AJ116/$J116*AJ$13</f>
        <v>3183.4596459203999</v>
      </c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</row>
    <row r="118" spans="1:67" x14ac:dyDescent="0.2">
      <c r="A118" s="11"/>
      <c r="B118" s="11"/>
      <c r="C118" s="656"/>
      <c r="D118" s="657"/>
      <c r="E118" s="657"/>
      <c r="F118" s="657"/>
      <c r="G118" s="657"/>
      <c r="H118" s="660"/>
      <c r="I118" s="659"/>
      <c r="J118" s="11"/>
      <c r="K118" s="58"/>
      <c r="L118" s="60"/>
      <c r="M118" s="60"/>
      <c r="N118" s="60">
        <f>N117-M117</f>
        <v>6.9299999999998363</v>
      </c>
      <c r="O118" s="60"/>
      <c r="P118" s="60"/>
      <c r="Q118" s="58">
        <v>6.93</v>
      </c>
      <c r="R118" s="60">
        <f t="shared" si="78"/>
        <v>7.928417019599812</v>
      </c>
      <c r="S118" s="61">
        <f t="shared" ref="S118:AX118" si="103">$N$118/$J$116*S116*S12*S13</f>
        <v>0</v>
      </c>
      <c r="T118" s="61">
        <f t="shared" si="103"/>
        <v>0</v>
      </c>
      <c r="U118" s="61">
        <f t="shared" si="103"/>
        <v>0</v>
      </c>
      <c r="V118" s="61">
        <f t="shared" si="103"/>
        <v>0</v>
      </c>
      <c r="W118" s="61">
        <f t="shared" si="103"/>
        <v>0</v>
      </c>
      <c r="X118" s="61">
        <f t="shared" si="103"/>
        <v>0</v>
      </c>
      <c r="Y118" s="61">
        <f t="shared" si="103"/>
        <v>0</v>
      </c>
      <c r="Z118" s="61">
        <f t="shared" si="103"/>
        <v>0</v>
      </c>
      <c r="AA118" s="61">
        <f t="shared" si="103"/>
        <v>0</v>
      </c>
      <c r="AB118" s="61">
        <f t="shared" si="103"/>
        <v>0</v>
      </c>
      <c r="AC118" s="61">
        <f t="shared" si="103"/>
        <v>0</v>
      </c>
      <c r="AD118" s="61">
        <f t="shared" si="103"/>
        <v>0</v>
      </c>
      <c r="AE118" s="61">
        <f t="shared" si="103"/>
        <v>0</v>
      </c>
      <c r="AF118" s="61">
        <f t="shared" si="103"/>
        <v>0</v>
      </c>
      <c r="AG118" s="61">
        <f t="shared" si="103"/>
        <v>0</v>
      </c>
      <c r="AH118" s="61">
        <f t="shared" si="103"/>
        <v>0</v>
      </c>
      <c r="AI118" s="61">
        <f t="shared" si="103"/>
        <v>0</v>
      </c>
      <c r="AJ118" s="61">
        <f t="shared" si="103"/>
        <v>7.928417019599812</v>
      </c>
      <c r="AK118" s="61">
        <f t="shared" si="103"/>
        <v>0</v>
      </c>
      <c r="AL118" s="61">
        <f t="shared" si="103"/>
        <v>0</v>
      </c>
      <c r="AM118" s="61">
        <f t="shared" si="103"/>
        <v>0</v>
      </c>
      <c r="AN118" s="61">
        <f t="shared" si="103"/>
        <v>0</v>
      </c>
      <c r="AO118" s="61">
        <f t="shared" si="103"/>
        <v>0</v>
      </c>
      <c r="AP118" s="61">
        <f t="shared" si="103"/>
        <v>0</v>
      </c>
      <c r="AQ118" s="61">
        <f t="shared" si="103"/>
        <v>0</v>
      </c>
      <c r="AR118" s="61">
        <f t="shared" si="103"/>
        <v>0</v>
      </c>
      <c r="AS118" s="61">
        <f t="shared" si="103"/>
        <v>0</v>
      </c>
      <c r="AT118" s="61">
        <f t="shared" si="103"/>
        <v>0</v>
      </c>
      <c r="AU118" s="61">
        <f t="shared" si="103"/>
        <v>0</v>
      </c>
      <c r="AV118" s="61">
        <f t="shared" si="103"/>
        <v>0</v>
      </c>
      <c r="AW118" s="61">
        <f t="shared" si="103"/>
        <v>0</v>
      </c>
      <c r="AX118" s="61">
        <f t="shared" si="103"/>
        <v>0</v>
      </c>
      <c r="AY118" s="61">
        <f t="shared" ref="AY118:BO118" si="104">$N$118/$J$116*AY116*AY12*AY13</f>
        <v>0</v>
      </c>
      <c r="AZ118" s="61">
        <f t="shared" si="104"/>
        <v>0</v>
      </c>
      <c r="BA118" s="61">
        <f t="shared" si="104"/>
        <v>0</v>
      </c>
      <c r="BB118" s="61">
        <f t="shared" si="104"/>
        <v>0</v>
      </c>
      <c r="BC118" s="61">
        <f t="shared" si="104"/>
        <v>0</v>
      </c>
      <c r="BD118" s="61">
        <f t="shared" si="104"/>
        <v>0</v>
      </c>
      <c r="BE118" s="61">
        <f t="shared" si="104"/>
        <v>0</v>
      </c>
      <c r="BF118" s="61">
        <f t="shared" si="104"/>
        <v>0</v>
      </c>
      <c r="BG118" s="61">
        <f t="shared" si="104"/>
        <v>0</v>
      </c>
      <c r="BH118" s="61">
        <f t="shared" si="104"/>
        <v>0</v>
      </c>
      <c r="BI118" s="61">
        <f t="shared" si="104"/>
        <v>0</v>
      </c>
      <c r="BJ118" s="61">
        <f t="shared" si="104"/>
        <v>0</v>
      </c>
      <c r="BK118" s="61">
        <f t="shared" si="104"/>
        <v>0</v>
      </c>
      <c r="BL118" s="61">
        <f t="shared" si="104"/>
        <v>0</v>
      </c>
      <c r="BM118" s="61">
        <f t="shared" si="104"/>
        <v>0</v>
      </c>
      <c r="BN118" s="61">
        <f t="shared" si="104"/>
        <v>0</v>
      </c>
      <c r="BO118" s="61">
        <f t="shared" si="104"/>
        <v>0</v>
      </c>
    </row>
    <row r="119" spans="1:67" x14ac:dyDescent="0.2">
      <c r="A119" s="11"/>
      <c r="B119" s="11"/>
      <c r="C119" s="656"/>
      <c r="D119" s="657"/>
      <c r="E119" s="657"/>
      <c r="F119" s="657"/>
      <c r="G119" s="657"/>
      <c r="H119" s="660"/>
      <c r="I119" s="659"/>
      <c r="J119" s="11"/>
      <c r="K119" s="58"/>
      <c r="L119" s="58"/>
      <c r="M119" s="60"/>
      <c r="N119" s="60"/>
      <c r="O119" s="60"/>
      <c r="P119" s="60"/>
      <c r="Q119" s="62">
        <v>2789.5</v>
      </c>
      <c r="R119" s="63">
        <f t="shared" si="78"/>
        <v>3191.3880629399996</v>
      </c>
      <c r="S119" s="64">
        <f t="shared" ref="S119:AX119" si="105">S117+S118</f>
        <v>0</v>
      </c>
      <c r="T119" s="64">
        <f t="shared" si="105"/>
        <v>0</v>
      </c>
      <c r="U119" s="64">
        <f t="shared" si="105"/>
        <v>0</v>
      </c>
      <c r="V119" s="64">
        <f t="shared" si="105"/>
        <v>0</v>
      </c>
      <c r="W119" s="64">
        <f t="shared" si="105"/>
        <v>0</v>
      </c>
      <c r="X119" s="64">
        <f t="shared" si="105"/>
        <v>0</v>
      </c>
      <c r="Y119" s="64">
        <f t="shared" si="105"/>
        <v>0</v>
      </c>
      <c r="Z119" s="64">
        <f t="shared" si="105"/>
        <v>0</v>
      </c>
      <c r="AA119" s="64">
        <f t="shared" si="105"/>
        <v>0</v>
      </c>
      <c r="AB119" s="64">
        <f t="shared" si="105"/>
        <v>0</v>
      </c>
      <c r="AC119" s="64">
        <f t="shared" si="105"/>
        <v>0</v>
      </c>
      <c r="AD119" s="64">
        <f t="shared" si="105"/>
        <v>0</v>
      </c>
      <c r="AE119" s="64">
        <f t="shared" si="105"/>
        <v>0</v>
      </c>
      <c r="AF119" s="64">
        <f t="shared" si="105"/>
        <v>0</v>
      </c>
      <c r="AG119" s="64">
        <f t="shared" si="105"/>
        <v>0</v>
      </c>
      <c r="AH119" s="64">
        <f t="shared" si="105"/>
        <v>0</v>
      </c>
      <c r="AI119" s="64">
        <f t="shared" si="105"/>
        <v>0</v>
      </c>
      <c r="AJ119" s="64">
        <f t="shared" si="105"/>
        <v>3191.3880629399996</v>
      </c>
      <c r="AK119" s="64">
        <f t="shared" si="105"/>
        <v>0</v>
      </c>
      <c r="AL119" s="64">
        <f t="shared" si="105"/>
        <v>0</v>
      </c>
      <c r="AM119" s="64">
        <f t="shared" si="105"/>
        <v>0</v>
      </c>
      <c r="AN119" s="64">
        <f t="shared" si="105"/>
        <v>0</v>
      </c>
      <c r="AO119" s="64">
        <f t="shared" si="105"/>
        <v>0</v>
      </c>
      <c r="AP119" s="64">
        <f t="shared" si="105"/>
        <v>0</v>
      </c>
      <c r="AQ119" s="64">
        <f t="shared" si="105"/>
        <v>0</v>
      </c>
      <c r="AR119" s="64">
        <f t="shared" si="105"/>
        <v>0</v>
      </c>
      <c r="AS119" s="64">
        <f t="shared" si="105"/>
        <v>0</v>
      </c>
      <c r="AT119" s="64">
        <f t="shared" si="105"/>
        <v>0</v>
      </c>
      <c r="AU119" s="64">
        <f t="shared" si="105"/>
        <v>0</v>
      </c>
      <c r="AV119" s="64">
        <f t="shared" si="105"/>
        <v>0</v>
      </c>
      <c r="AW119" s="64">
        <f t="shared" si="105"/>
        <v>0</v>
      </c>
      <c r="AX119" s="64">
        <f t="shared" si="105"/>
        <v>0</v>
      </c>
      <c r="AY119" s="64">
        <f t="shared" ref="AY119:BO119" si="106">AY117+AY118</f>
        <v>0</v>
      </c>
      <c r="AZ119" s="64">
        <f t="shared" si="106"/>
        <v>0</v>
      </c>
      <c r="BA119" s="64">
        <f t="shared" si="106"/>
        <v>0</v>
      </c>
      <c r="BB119" s="64">
        <f t="shared" si="106"/>
        <v>0</v>
      </c>
      <c r="BC119" s="64">
        <f t="shared" si="106"/>
        <v>0</v>
      </c>
      <c r="BD119" s="64">
        <f t="shared" si="106"/>
        <v>0</v>
      </c>
      <c r="BE119" s="64">
        <f t="shared" si="106"/>
        <v>0</v>
      </c>
      <c r="BF119" s="64">
        <f t="shared" si="106"/>
        <v>0</v>
      </c>
      <c r="BG119" s="64">
        <f t="shared" si="106"/>
        <v>0</v>
      </c>
      <c r="BH119" s="64">
        <f t="shared" si="106"/>
        <v>0</v>
      </c>
      <c r="BI119" s="64">
        <f t="shared" si="106"/>
        <v>0</v>
      </c>
      <c r="BJ119" s="64">
        <f t="shared" si="106"/>
        <v>0</v>
      </c>
      <c r="BK119" s="64">
        <f t="shared" si="106"/>
        <v>0</v>
      </c>
      <c r="BL119" s="64">
        <f t="shared" si="106"/>
        <v>0</v>
      </c>
      <c r="BM119" s="64">
        <f t="shared" si="106"/>
        <v>0</v>
      </c>
      <c r="BN119" s="64">
        <f t="shared" si="106"/>
        <v>0</v>
      </c>
      <c r="BO119" s="64">
        <f t="shared" si="106"/>
        <v>0</v>
      </c>
    </row>
    <row r="120" spans="1:67" ht="14.1" customHeight="1" x14ac:dyDescent="0.2">
      <c r="A120" s="11"/>
      <c r="B120" s="58">
        <v>26</v>
      </c>
      <c r="C120" s="656" t="s">
        <v>140</v>
      </c>
      <c r="D120" s="657" t="s">
        <v>143</v>
      </c>
      <c r="E120" s="657"/>
      <c r="F120" s="657"/>
      <c r="G120" s="657"/>
      <c r="H120" s="660" t="s">
        <v>855</v>
      </c>
      <c r="I120" s="661" t="s">
        <v>144</v>
      </c>
      <c r="J120" s="59">
        <v>1.99</v>
      </c>
      <c r="K120" s="60"/>
      <c r="L120" s="60"/>
      <c r="M120" s="60"/>
      <c r="N120" s="58"/>
      <c r="O120" s="58"/>
      <c r="P120" s="58"/>
      <c r="Q120" s="58"/>
      <c r="R120" s="58">
        <f t="shared" si="78"/>
        <v>1.99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1.99</v>
      </c>
      <c r="AK120" s="58">
        <v>0</v>
      </c>
      <c r="AL120" s="58">
        <v>0</v>
      </c>
      <c r="AM120" s="58">
        <v>0</v>
      </c>
      <c r="AN120" s="58">
        <v>0</v>
      </c>
      <c r="AO120" s="58">
        <v>0</v>
      </c>
      <c r="AP120" s="58">
        <v>0</v>
      </c>
      <c r="AQ120" s="58">
        <v>0</v>
      </c>
      <c r="AR120" s="58">
        <v>0</v>
      </c>
      <c r="AS120" s="58">
        <v>0</v>
      </c>
      <c r="AT120" s="58">
        <v>0</v>
      </c>
      <c r="AU120" s="58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</row>
    <row r="121" spans="1:67" x14ac:dyDescent="0.2">
      <c r="A121" s="11"/>
      <c r="B121" s="11"/>
      <c r="C121" s="656"/>
      <c r="D121" s="657"/>
      <c r="E121" s="657"/>
      <c r="F121" s="657"/>
      <c r="G121" s="657"/>
      <c r="H121" s="660"/>
      <c r="I121" s="661"/>
      <c r="J121" s="11"/>
      <c r="K121" s="60">
        <v>18740.689999999999</v>
      </c>
      <c r="L121" s="60">
        <v>18761.689999999999</v>
      </c>
      <c r="M121" s="60">
        <v>19362.990000000002</v>
      </c>
      <c r="N121" s="60">
        <v>19384.689999999999</v>
      </c>
      <c r="O121" s="60">
        <v>19362.986792898497</v>
      </c>
      <c r="P121" s="60"/>
      <c r="Q121" s="58">
        <v>19362.990000000002</v>
      </c>
      <c r="R121" s="60">
        <f t="shared" si="78"/>
        <v>22152.649273642801</v>
      </c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61">
        <f>$M121*AJ120/$J120*AJ$13</f>
        <v>22152.649273642801</v>
      </c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</row>
    <row r="122" spans="1:67" x14ac:dyDescent="0.2">
      <c r="A122" s="11"/>
      <c r="B122" s="11"/>
      <c r="C122" s="656"/>
      <c r="D122" s="657"/>
      <c r="E122" s="657"/>
      <c r="F122" s="657"/>
      <c r="G122" s="657"/>
      <c r="H122" s="660"/>
      <c r="I122" s="661"/>
      <c r="J122" s="11"/>
      <c r="K122" s="58"/>
      <c r="L122" s="60"/>
      <c r="M122" s="60"/>
      <c r="N122" s="60">
        <f>N121-M121</f>
        <v>21.69999999999709</v>
      </c>
      <c r="O122" s="60"/>
      <c r="P122" s="60"/>
      <c r="Q122" s="58">
        <v>21.7</v>
      </c>
      <c r="R122" s="60">
        <f t="shared" si="78"/>
        <v>24.826356323996666</v>
      </c>
      <c r="S122" s="61">
        <f t="shared" ref="S122:AX122" si="107">$N$122/$J$120*S120*S12*S13</f>
        <v>0</v>
      </c>
      <c r="T122" s="61">
        <f t="shared" si="107"/>
        <v>0</v>
      </c>
      <c r="U122" s="61">
        <f t="shared" si="107"/>
        <v>0</v>
      </c>
      <c r="V122" s="61">
        <f t="shared" si="107"/>
        <v>0</v>
      </c>
      <c r="W122" s="61">
        <f t="shared" si="107"/>
        <v>0</v>
      </c>
      <c r="X122" s="61">
        <f t="shared" si="107"/>
        <v>0</v>
      </c>
      <c r="Y122" s="61">
        <f t="shared" si="107"/>
        <v>0</v>
      </c>
      <c r="Z122" s="61">
        <f t="shared" si="107"/>
        <v>0</v>
      </c>
      <c r="AA122" s="61">
        <f t="shared" si="107"/>
        <v>0</v>
      </c>
      <c r="AB122" s="61">
        <f t="shared" si="107"/>
        <v>0</v>
      </c>
      <c r="AC122" s="61">
        <f t="shared" si="107"/>
        <v>0</v>
      </c>
      <c r="AD122" s="61">
        <f t="shared" si="107"/>
        <v>0</v>
      </c>
      <c r="AE122" s="61">
        <f t="shared" si="107"/>
        <v>0</v>
      </c>
      <c r="AF122" s="61">
        <f t="shared" si="107"/>
        <v>0</v>
      </c>
      <c r="AG122" s="61">
        <f t="shared" si="107"/>
        <v>0</v>
      </c>
      <c r="AH122" s="61">
        <f t="shared" si="107"/>
        <v>0</v>
      </c>
      <c r="AI122" s="61">
        <f t="shared" si="107"/>
        <v>0</v>
      </c>
      <c r="AJ122" s="61">
        <f t="shared" si="107"/>
        <v>24.826356323996666</v>
      </c>
      <c r="AK122" s="61">
        <f t="shared" si="107"/>
        <v>0</v>
      </c>
      <c r="AL122" s="61">
        <f t="shared" si="107"/>
        <v>0</v>
      </c>
      <c r="AM122" s="61">
        <f t="shared" si="107"/>
        <v>0</v>
      </c>
      <c r="AN122" s="61">
        <f t="shared" si="107"/>
        <v>0</v>
      </c>
      <c r="AO122" s="61">
        <f t="shared" si="107"/>
        <v>0</v>
      </c>
      <c r="AP122" s="61">
        <f t="shared" si="107"/>
        <v>0</v>
      </c>
      <c r="AQ122" s="61">
        <f t="shared" si="107"/>
        <v>0</v>
      </c>
      <c r="AR122" s="61">
        <f t="shared" si="107"/>
        <v>0</v>
      </c>
      <c r="AS122" s="61">
        <f t="shared" si="107"/>
        <v>0</v>
      </c>
      <c r="AT122" s="61">
        <f t="shared" si="107"/>
        <v>0</v>
      </c>
      <c r="AU122" s="61">
        <f t="shared" si="107"/>
        <v>0</v>
      </c>
      <c r="AV122" s="61">
        <f t="shared" si="107"/>
        <v>0</v>
      </c>
      <c r="AW122" s="61">
        <f t="shared" si="107"/>
        <v>0</v>
      </c>
      <c r="AX122" s="61">
        <f t="shared" si="107"/>
        <v>0</v>
      </c>
      <c r="AY122" s="61">
        <f t="shared" ref="AY122:BO122" si="108">$N$122/$J$120*AY120*AY12*AY13</f>
        <v>0</v>
      </c>
      <c r="AZ122" s="61">
        <f t="shared" si="108"/>
        <v>0</v>
      </c>
      <c r="BA122" s="61">
        <f t="shared" si="108"/>
        <v>0</v>
      </c>
      <c r="BB122" s="61">
        <f t="shared" si="108"/>
        <v>0</v>
      </c>
      <c r="BC122" s="61">
        <f t="shared" si="108"/>
        <v>0</v>
      </c>
      <c r="BD122" s="61">
        <f t="shared" si="108"/>
        <v>0</v>
      </c>
      <c r="BE122" s="61">
        <f t="shared" si="108"/>
        <v>0</v>
      </c>
      <c r="BF122" s="61">
        <f t="shared" si="108"/>
        <v>0</v>
      </c>
      <c r="BG122" s="61">
        <f t="shared" si="108"/>
        <v>0</v>
      </c>
      <c r="BH122" s="61">
        <f t="shared" si="108"/>
        <v>0</v>
      </c>
      <c r="BI122" s="61">
        <f t="shared" si="108"/>
        <v>0</v>
      </c>
      <c r="BJ122" s="61">
        <f t="shared" si="108"/>
        <v>0</v>
      </c>
      <c r="BK122" s="61">
        <f t="shared" si="108"/>
        <v>0</v>
      </c>
      <c r="BL122" s="61">
        <f t="shared" si="108"/>
        <v>0</v>
      </c>
      <c r="BM122" s="61">
        <f t="shared" si="108"/>
        <v>0</v>
      </c>
      <c r="BN122" s="61">
        <f t="shared" si="108"/>
        <v>0</v>
      </c>
      <c r="BO122" s="61">
        <f t="shared" si="108"/>
        <v>0</v>
      </c>
    </row>
    <row r="123" spans="1:67" x14ac:dyDescent="0.2">
      <c r="A123" s="11"/>
      <c r="B123" s="11"/>
      <c r="C123" s="656"/>
      <c r="D123" s="657"/>
      <c r="E123" s="657"/>
      <c r="F123" s="657"/>
      <c r="G123" s="657"/>
      <c r="H123" s="660"/>
      <c r="I123" s="661"/>
      <c r="J123" s="11"/>
      <c r="K123" s="58"/>
      <c r="L123" s="58"/>
      <c r="M123" s="60"/>
      <c r="N123" s="60"/>
      <c r="O123" s="60"/>
      <c r="P123" s="60"/>
      <c r="Q123" s="62">
        <v>19384.690000000002</v>
      </c>
      <c r="R123" s="63">
        <f t="shared" si="78"/>
        <v>22177.475629966797</v>
      </c>
      <c r="S123" s="64">
        <f t="shared" ref="S123:AX123" si="109">S121+S122</f>
        <v>0</v>
      </c>
      <c r="T123" s="64">
        <f t="shared" si="109"/>
        <v>0</v>
      </c>
      <c r="U123" s="64">
        <f t="shared" si="109"/>
        <v>0</v>
      </c>
      <c r="V123" s="64">
        <f t="shared" si="109"/>
        <v>0</v>
      </c>
      <c r="W123" s="64">
        <f t="shared" si="109"/>
        <v>0</v>
      </c>
      <c r="X123" s="64">
        <f t="shared" si="109"/>
        <v>0</v>
      </c>
      <c r="Y123" s="64">
        <f t="shared" si="109"/>
        <v>0</v>
      </c>
      <c r="Z123" s="64">
        <f t="shared" si="109"/>
        <v>0</v>
      </c>
      <c r="AA123" s="64">
        <f t="shared" si="109"/>
        <v>0</v>
      </c>
      <c r="AB123" s="64">
        <f t="shared" si="109"/>
        <v>0</v>
      </c>
      <c r="AC123" s="64">
        <f t="shared" si="109"/>
        <v>0</v>
      </c>
      <c r="AD123" s="64">
        <f t="shared" si="109"/>
        <v>0</v>
      </c>
      <c r="AE123" s="64">
        <f t="shared" si="109"/>
        <v>0</v>
      </c>
      <c r="AF123" s="64">
        <f t="shared" si="109"/>
        <v>0</v>
      </c>
      <c r="AG123" s="64">
        <f t="shared" si="109"/>
        <v>0</v>
      </c>
      <c r="AH123" s="64">
        <f t="shared" si="109"/>
        <v>0</v>
      </c>
      <c r="AI123" s="64">
        <f t="shared" si="109"/>
        <v>0</v>
      </c>
      <c r="AJ123" s="64">
        <f t="shared" si="109"/>
        <v>22177.475629966797</v>
      </c>
      <c r="AK123" s="64">
        <f t="shared" si="109"/>
        <v>0</v>
      </c>
      <c r="AL123" s="64">
        <f t="shared" si="109"/>
        <v>0</v>
      </c>
      <c r="AM123" s="64">
        <f t="shared" si="109"/>
        <v>0</v>
      </c>
      <c r="AN123" s="64">
        <f t="shared" si="109"/>
        <v>0</v>
      </c>
      <c r="AO123" s="64">
        <f t="shared" si="109"/>
        <v>0</v>
      </c>
      <c r="AP123" s="64">
        <f t="shared" si="109"/>
        <v>0</v>
      </c>
      <c r="AQ123" s="64">
        <f t="shared" si="109"/>
        <v>0</v>
      </c>
      <c r="AR123" s="64">
        <f t="shared" si="109"/>
        <v>0</v>
      </c>
      <c r="AS123" s="64">
        <f t="shared" si="109"/>
        <v>0</v>
      </c>
      <c r="AT123" s="64">
        <f t="shared" si="109"/>
        <v>0</v>
      </c>
      <c r="AU123" s="64">
        <f t="shared" si="109"/>
        <v>0</v>
      </c>
      <c r="AV123" s="64">
        <f t="shared" si="109"/>
        <v>0</v>
      </c>
      <c r="AW123" s="64">
        <f t="shared" si="109"/>
        <v>0</v>
      </c>
      <c r="AX123" s="64">
        <f t="shared" si="109"/>
        <v>0</v>
      </c>
      <c r="AY123" s="64">
        <f t="shared" ref="AY123:BO123" si="110">AY121+AY122</f>
        <v>0</v>
      </c>
      <c r="AZ123" s="64">
        <f t="shared" si="110"/>
        <v>0</v>
      </c>
      <c r="BA123" s="64">
        <f t="shared" si="110"/>
        <v>0</v>
      </c>
      <c r="BB123" s="64">
        <f t="shared" si="110"/>
        <v>0</v>
      </c>
      <c r="BC123" s="64">
        <f t="shared" si="110"/>
        <v>0</v>
      </c>
      <c r="BD123" s="64">
        <f t="shared" si="110"/>
        <v>0</v>
      </c>
      <c r="BE123" s="64">
        <f t="shared" si="110"/>
        <v>0</v>
      </c>
      <c r="BF123" s="64">
        <f t="shared" si="110"/>
        <v>0</v>
      </c>
      <c r="BG123" s="64">
        <f t="shared" si="110"/>
        <v>0</v>
      </c>
      <c r="BH123" s="64">
        <f t="shared" si="110"/>
        <v>0</v>
      </c>
      <c r="BI123" s="64">
        <f t="shared" si="110"/>
        <v>0</v>
      </c>
      <c r="BJ123" s="64">
        <f t="shared" si="110"/>
        <v>0</v>
      </c>
      <c r="BK123" s="64">
        <f t="shared" si="110"/>
        <v>0</v>
      </c>
      <c r="BL123" s="64">
        <f t="shared" si="110"/>
        <v>0</v>
      </c>
      <c r="BM123" s="64">
        <f t="shared" si="110"/>
        <v>0</v>
      </c>
      <c r="BN123" s="64">
        <f t="shared" si="110"/>
        <v>0</v>
      </c>
      <c r="BO123" s="64">
        <f t="shared" si="110"/>
        <v>0</v>
      </c>
    </row>
    <row r="124" spans="1:67" ht="14.1" customHeight="1" x14ac:dyDescent="0.2">
      <c r="A124" s="11"/>
      <c r="B124" s="58">
        <v>27</v>
      </c>
      <c r="C124" s="656" t="s">
        <v>146</v>
      </c>
      <c r="D124" s="657" t="s">
        <v>147</v>
      </c>
      <c r="E124" s="657"/>
      <c r="F124" s="657"/>
      <c r="G124" s="657"/>
      <c r="H124" s="660" t="s">
        <v>856</v>
      </c>
      <c r="I124" s="659" t="s">
        <v>148</v>
      </c>
      <c r="J124" s="59">
        <v>4</v>
      </c>
      <c r="K124" s="60"/>
      <c r="L124" s="60"/>
      <c r="M124" s="60"/>
      <c r="N124" s="58"/>
      <c r="O124" s="58"/>
      <c r="P124" s="58"/>
      <c r="Q124" s="58"/>
      <c r="R124" s="58">
        <f t="shared" si="78"/>
        <v>4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4</v>
      </c>
      <c r="AK124" s="58">
        <v>0</v>
      </c>
      <c r="AL124" s="58">
        <v>0</v>
      </c>
      <c r="AM124" s="58">
        <v>0</v>
      </c>
      <c r="AN124" s="58">
        <v>0</v>
      </c>
      <c r="AO124" s="58">
        <v>0</v>
      </c>
      <c r="AP124" s="58">
        <v>0</v>
      </c>
      <c r="AQ124" s="58">
        <v>0</v>
      </c>
      <c r="AR124" s="58">
        <v>0</v>
      </c>
      <c r="AS124" s="58">
        <v>0</v>
      </c>
      <c r="AT124" s="58">
        <v>0</v>
      </c>
      <c r="AU124" s="58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0</v>
      </c>
    </row>
    <row r="125" spans="1:67" x14ac:dyDescent="0.2">
      <c r="A125" s="11"/>
      <c r="B125" s="11"/>
      <c r="C125" s="656"/>
      <c r="D125" s="657"/>
      <c r="E125" s="657"/>
      <c r="F125" s="657"/>
      <c r="G125" s="657"/>
      <c r="H125" s="660"/>
      <c r="I125" s="659"/>
      <c r="J125" s="11"/>
      <c r="K125" s="60">
        <v>99.49</v>
      </c>
      <c r="L125" s="60">
        <v>100.3</v>
      </c>
      <c r="M125" s="60">
        <v>102.79</v>
      </c>
      <c r="N125" s="60">
        <v>103.63</v>
      </c>
      <c r="O125" s="60">
        <v>102.79363011849999</v>
      </c>
      <c r="P125" s="60"/>
      <c r="Q125" s="58">
        <v>102.79</v>
      </c>
      <c r="R125" s="60">
        <f t="shared" si="78"/>
        <v>117.5991320988</v>
      </c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61">
        <f>$M125*AJ124/$J124*AJ$13</f>
        <v>117.5991320988</v>
      </c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</row>
    <row r="126" spans="1:67" x14ac:dyDescent="0.2">
      <c r="A126" s="11"/>
      <c r="B126" s="11"/>
      <c r="C126" s="656"/>
      <c r="D126" s="657"/>
      <c r="E126" s="657"/>
      <c r="F126" s="657"/>
      <c r="G126" s="657"/>
      <c r="H126" s="660"/>
      <c r="I126" s="659"/>
      <c r="J126" s="11"/>
      <c r="K126" s="58"/>
      <c r="L126" s="60"/>
      <c r="M126" s="60"/>
      <c r="N126" s="60">
        <f>N125-M125</f>
        <v>0.8399999999999892</v>
      </c>
      <c r="O126" s="60"/>
      <c r="P126" s="60"/>
      <c r="Q126" s="58">
        <v>0.84</v>
      </c>
      <c r="R126" s="60">
        <f t="shared" si="78"/>
        <v>0.9610202447999876</v>
      </c>
      <c r="S126" s="61">
        <f t="shared" ref="S126:AX126" si="111">$N$126/$J$124*S124*S12*S13</f>
        <v>0</v>
      </c>
      <c r="T126" s="61">
        <f t="shared" si="111"/>
        <v>0</v>
      </c>
      <c r="U126" s="61">
        <f t="shared" si="111"/>
        <v>0</v>
      </c>
      <c r="V126" s="61">
        <f t="shared" si="111"/>
        <v>0</v>
      </c>
      <c r="W126" s="61">
        <f t="shared" si="111"/>
        <v>0</v>
      </c>
      <c r="X126" s="61">
        <f t="shared" si="111"/>
        <v>0</v>
      </c>
      <c r="Y126" s="61">
        <f t="shared" si="111"/>
        <v>0</v>
      </c>
      <c r="Z126" s="61">
        <f t="shared" si="111"/>
        <v>0</v>
      </c>
      <c r="AA126" s="61">
        <f t="shared" si="111"/>
        <v>0</v>
      </c>
      <c r="AB126" s="61">
        <f t="shared" si="111"/>
        <v>0</v>
      </c>
      <c r="AC126" s="61">
        <f t="shared" si="111"/>
        <v>0</v>
      </c>
      <c r="AD126" s="61">
        <f t="shared" si="111"/>
        <v>0</v>
      </c>
      <c r="AE126" s="61">
        <f t="shared" si="111"/>
        <v>0</v>
      </c>
      <c r="AF126" s="61">
        <f t="shared" si="111"/>
        <v>0</v>
      </c>
      <c r="AG126" s="61">
        <f t="shared" si="111"/>
        <v>0</v>
      </c>
      <c r="AH126" s="61">
        <f t="shared" si="111"/>
        <v>0</v>
      </c>
      <c r="AI126" s="61">
        <f t="shared" si="111"/>
        <v>0</v>
      </c>
      <c r="AJ126" s="61">
        <f t="shared" si="111"/>
        <v>0.9610202447999876</v>
      </c>
      <c r="AK126" s="61">
        <f t="shared" si="111"/>
        <v>0</v>
      </c>
      <c r="AL126" s="61">
        <f t="shared" si="111"/>
        <v>0</v>
      </c>
      <c r="AM126" s="61">
        <f t="shared" si="111"/>
        <v>0</v>
      </c>
      <c r="AN126" s="61">
        <f t="shared" si="111"/>
        <v>0</v>
      </c>
      <c r="AO126" s="61">
        <f t="shared" si="111"/>
        <v>0</v>
      </c>
      <c r="AP126" s="61">
        <f t="shared" si="111"/>
        <v>0</v>
      </c>
      <c r="AQ126" s="61">
        <f t="shared" si="111"/>
        <v>0</v>
      </c>
      <c r="AR126" s="61">
        <f t="shared" si="111"/>
        <v>0</v>
      </c>
      <c r="AS126" s="61">
        <f t="shared" si="111"/>
        <v>0</v>
      </c>
      <c r="AT126" s="61">
        <f t="shared" si="111"/>
        <v>0</v>
      </c>
      <c r="AU126" s="61">
        <f t="shared" si="111"/>
        <v>0</v>
      </c>
      <c r="AV126" s="61">
        <f t="shared" si="111"/>
        <v>0</v>
      </c>
      <c r="AW126" s="61">
        <f t="shared" si="111"/>
        <v>0</v>
      </c>
      <c r="AX126" s="61">
        <f t="shared" si="111"/>
        <v>0</v>
      </c>
      <c r="AY126" s="61">
        <f t="shared" ref="AY126:BO126" si="112">$N$126/$J$124*AY124*AY12*AY13</f>
        <v>0</v>
      </c>
      <c r="AZ126" s="61">
        <f t="shared" si="112"/>
        <v>0</v>
      </c>
      <c r="BA126" s="61">
        <f t="shared" si="112"/>
        <v>0</v>
      </c>
      <c r="BB126" s="61">
        <f t="shared" si="112"/>
        <v>0</v>
      </c>
      <c r="BC126" s="61">
        <f t="shared" si="112"/>
        <v>0</v>
      </c>
      <c r="BD126" s="61">
        <f t="shared" si="112"/>
        <v>0</v>
      </c>
      <c r="BE126" s="61">
        <f t="shared" si="112"/>
        <v>0</v>
      </c>
      <c r="BF126" s="61">
        <f t="shared" si="112"/>
        <v>0</v>
      </c>
      <c r="BG126" s="61">
        <f t="shared" si="112"/>
        <v>0</v>
      </c>
      <c r="BH126" s="61">
        <f t="shared" si="112"/>
        <v>0</v>
      </c>
      <c r="BI126" s="61">
        <f t="shared" si="112"/>
        <v>0</v>
      </c>
      <c r="BJ126" s="61">
        <f t="shared" si="112"/>
        <v>0</v>
      </c>
      <c r="BK126" s="61">
        <f t="shared" si="112"/>
        <v>0</v>
      </c>
      <c r="BL126" s="61">
        <f t="shared" si="112"/>
        <v>0</v>
      </c>
      <c r="BM126" s="61">
        <f t="shared" si="112"/>
        <v>0</v>
      </c>
      <c r="BN126" s="61">
        <f t="shared" si="112"/>
        <v>0</v>
      </c>
      <c r="BO126" s="61">
        <f t="shared" si="112"/>
        <v>0</v>
      </c>
    </row>
    <row r="127" spans="1:67" x14ac:dyDescent="0.2">
      <c r="A127" s="11"/>
      <c r="B127" s="11"/>
      <c r="C127" s="656"/>
      <c r="D127" s="657"/>
      <c r="E127" s="657"/>
      <c r="F127" s="657"/>
      <c r="G127" s="657"/>
      <c r="H127" s="660"/>
      <c r="I127" s="659"/>
      <c r="J127" s="11"/>
      <c r="K127" s="58"/>
      <c r="L127" s="58"/>
      <c r="M127" s="60"/>
      <c r="N127" s="60"/>
      <c r="O127" s="60"/>
      <c r="P127" s="60"/>
      <c r="Q127" s="62">
        <v>103.63000000000001</v>
      </c>
      <c r="R127" s="63">
        <f t="shared" si="78"/>
        <v>118.56015234359998</v>
      </c>
      <c r="S127" s="64">
        <f t="shared" ref="S127:AX127" si="113">S125+S126</f>
        <v>0</v>
      </c>
      <c r="T127" s="64">
        <f t="shared" si="113"/>
        <v>0</v>
      </c>
      <c r="U127" s="64">
        <f t="shared" si="113"/>
        <v>0</v>
      </c>
      <c r="V127" s="64">
        <f t="shared" si="113"/>
        <v>0</v>
      </c>
      <c r="W127" s="64">
        <f t="shared" si="113"/>
        <v>0</v>
      </c>
      <c r="X127" s="64">
        <f t="shared" si="113"/>
        <v>0</v>
      </c>
      <c r="Y127" s="64">
        <f t="shared" si="113"/>
        <v>0</v>
      </c>
      <c r="Z127" s="64">
        <f t="shared" si="113"/>
        <v>0</v>
      </c>
      <c r="AA127" s="64">
        <f t="shared" si="113"/>
        <v>0</v>
      </c>
      <c r="AB127" s="64">
        <f t="shared" si="113"/>
        <v>0</v>
      </c>
      <c r="AC127" s="64">
        <f t="shared" si="113"/>
        <v>0</v>
      </c>
      <c r="AD127" s="64">
        <f t="shared" si="113"/>
        <v>0</v>
      </c>
      <c r="AE127" s="64">
        <f t="shared" si="113"/>
        <v>0</v>
      </c>
      <c r="AF127" s="64">
        <f t="shared" si="113"/>
        <v>0</v>
      </c>
      <c r="AG127" s="64">
        <f t="shared" si="113"/>
        <v>0</v>
      </c>
      <c r="AH127" s="64">
        <f t="shared" si="113"/>
        <v>0</v>
      </c>
      <c r="AI127" s="64">
        <f t="shared" si="113"/>
        <v>0</v>
      </c>
      <c r="AJ127" s="64">
        <f t="shared" si="113"/>
        <v>118.56015234359998</v>
      </c>
      <c r="AK127" s="64">
        <f t="shared" si="113"/>
        <v>0</v>
      </c>
      <c r="AL127" s="64">
        <f t="shared" si="113"/>
        <v>0</v>
      </c>
      <c r="AM127" s="64">
        <f t="shared" si="113"/>
        <v>0</v>
      </c>
      <c r="AN127" s="64">
        <f t="shared" si="113"/>
        <v>0</v>
      </c>
      <c r="AO127" s="64">
        <f t="shared" si="113"/>
        <v>0</v>
      </c>
      <c r="AP127" s="64">
        <f t="shared" si="113"/>
        <v>0</v>
      </c>
      <c r="AQ127" s="64">
        <f t="shared" si="113"/>
        <v>0</v>
      </c>
      <c r="AR127" s="64">
        <f t="shared" si="113"/>
        <v>0</v>
      </c>
      <c r="AS127" s="64">
        <f t="shared" si="113"/>
        <v>0</v>
      </c>
      <c r="AT127" s="64">
        <f t="shared" si="113"/>
        <v>0</v>
      </c>
      <c r="AU127" s="64">
        <f t="shared" si="113"/>
        <v>0</v>
      </c>
      <c r="AV127" s="64">
        <f t="shared" si="113"/>
        <v>0</v>
      </c>
      <c r="AW127" s="64">
        <f t="shared" si="113"/>
        <v>0</v>
      </c>
      <c r="AX127" s="64">
        <f t="shared" si="113"/>
        <v>0</v>
      </c>
      <c r="AY127" s="64">
        <f t="shared" ref="AY127:BO127" si="114">AY125+AY126</f>
        <v>0</v>
      </c>
      <c r="AZ127" s="64">
        <f t="shared" si="114"/>
        <v>0</v>
      </c>
      <c r="BA127" s="64">
        <f t="shared" si="114"/>
        <v>0</v>
      </c>
      <c r="BB127" s="64">
        <f t="shared" si="114"/>
        <v>0</v>
      </c>
      <c r="BC127" s="64">
        <f t="shared" si="114"/>
        <v>0</v>
      </c>
      <c r="BD127" s="64">
        <f t="shared" si="114"/>
        <v>0</v>
      </c>
      <c r="BE127" s="64">
        <f t="shared" si="114"/>
        <v>0</v>
      </c>
      <c r="BF127" s="64">
        <f t="shared" si="114"/>
        <v>0</v>
      </c>
      <c r="BG127" s="64">
        <f t="shared" si="114"/>
        <v>0</v>
      </c>
      <c r="BH127" s="64">
        <f t="shared" si="114"/>
        <v>0</v>
      </c>
      <c r="BI127" s="64">
        <f t="shared" si="114"/>
        <v>0</v>
      </c>
      <c r="BJ127" s="64">
        <f t="shared" si="114"/>
        <v>0</v>
      </c>
      <c r="BK127" s="64">
        <f t="shared" si="114"/>
        <v>0</v>
      </c>
      <c r="BL127" s="64">
        <f t="shared" si="114"/>
        <v>0</v>
      </c>
      <c r="BM127" s="64">
        <f t="shared" si="114"/>
        <v>0</v>
      </c>
      <c r="BN127" s="64">
        <f t="shared" si="114"/>
        <v>0</v>
      </c>
      <c r="BO127" s="64">
        <f t="shared" si="114"/>
        <v>0</v>
      </c>
    </row>
    <row r="128" spans="1:67" ht="14.1" customHeight="1" x14ac:dyDescent="0.2">
      <c r="A128" s="11"/>
      <c r="B128" s="58">
        <v>28</v>
      </c>
      <c r="C128" s="656" t="s">
        <v>124</v>
      </c>
      <c r="D128" s="657" t="s">
        <v>150</v>
      </c>
      <c r="E128" s="657"/>
      <c r="F128" s="657"/>
      <c r="G128" s="657"/>
      <c r="H128" s="660" t="s">
        <v>857</v>
      </c>
      <c r="I128" s="659" t="s">
        <v>82</v>
      </c>
      <c r="J128" s="59">
        <v>61.02</v>
      </c>
      <c r="K128" s="60"/>
      <c r="L128" s="60"/>
      <c r="M128" s="60"/>
      <c r="N128" s="58"/>
      <c r="O128" s="58"/>
      <c r="P128" s="58"/>
      <c r="Q128" s="58"/>
      <c r="R128" s="58">
        <f t="shared" si="78"/>
        <v>61.02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61.02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</row>
    <row r="129" spans="1:67" x14ac:dyDescent="0.2">
      <c r="A129" s="11"/>
      <c r="B129" s="11"/>
      <c r="C129" s="656"/>
      <c r="D129" s="657"/>
      <c r="E129" s="657"/>
      <c r="F129" s="657"/>
      <c r="G129" s="657"/>
      <c r="H129" s="660"/>
      <c r="I129" s="659"/>
      <c r="J129" s="11"/>
      <c r="K129" s="60">
        <v>496.74</v>
      </c>
      <c r="L129" s="60">
        <v>498.54</v>
      </c>
      <c r="M129" s="60">
        <v>513.23</v>
      </c>
      <c r="N129" s="60">
        <v>515.09</v>
      </c>
      <c r="O129" s="60">
        <v>513.23457458099995</v>
      </c>
      <c r="P129" s="60"/>
      <c r="Q129" s="58">
        <v>513.23</v>
      </c>
      <c r="R129" s="60">
        <f t="shared" si="78"/>
        <v>587.17192885559996</v>
      </c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61">
        <f>$M129*AJ128/$J128*AJ$13</f>
        <v>587.17192885559996</v>
      </c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</row>
    <row r="130" spans="1:67" x14ac:dyDescent="0.2">
      <c r="A130" s="11"/>
      <c r="B130" s="11"/>
      <c r="C130" s="656"/>
      <c r="D130" s="657"/>
      <c r="E130" s="657"/>
      <c r="F130" s="657"/>
      <c r="G130" s="657"/>
      <c r="H130" s="660"/>
      <c r="I130" s="659"/>
      <c r="J130" s="11"/>
      <c r="K130" s="58"/>
      <c r="L130" s="60"/>
      <c r="M130" s="60"/>
      <c r="N130" s="60">
        <f>N129-M129</f>
        <v>1.8600000000000136</v>
      </c>
      <c r="O130" s="60"/>
      <c r="P130" s="60"/>
      <c r="Q130" s="58">
        <v>1.86</v>
      </c>
      <c r="R130" s="60">
        <f t="shared" si="78"/>
        <v>2.1279733992000156</v>
      </c>
      <c r="S130" s="61">
        <f t="shared" ref="S130:AX130" si="115">$N$130/$J$128*S128*S12*S13</f>
        <v>0</v>
      </c>
      <c r="T130" s="61">
        <f t="shared" si="115"/>
        <v>0</v>
      </c>
      <c r="U130" s="61">
        <f t="shared" si="115"/>
        <v>0</v>
      </c>
      <c r="V130" s="61">
        <f t="shared" si="115"/>
        <v>0</v>
      </c>
      <c r="W130" s="61">
        <f t="shared" si="115"/>
        <v>0</v>
      </c>
      <c r="X130" s="61">
        <f t="shared" si="115"/>
        <v>0</v>
      </c>
      <c r="Y130" s="61">
        <f t="shared" si="115"/>
        <v>0</v>
      </c>
      <c r="Z130" s="61">
        <f t="shared" si="115"/>
        <v>0</v>
      </c>
      <c r="AA130" s="61">
        <f t="shared" si="115"/>
        <v>0</v>
      </c>
      <c r="AB130" s="61">
        <f t="shared" si="115"/>
        <v>0</v>
      </c>
      <c r="AC130" s="61">
        <f t="shared" si="115"/>
        <v>0</v>
      </c>
      <c r="AD130" s="61">
        <f t="shared" si="115"/>
        <v>0</v>
      </c>
      <c r="AE130" s="61">
        <f t="shared" si="115"/>
        <v>0</v>
      </c>
      <c r="AF130" s="61">
        <f t="shared" si="115"/>
        <v>0</v>
      </c>
      <c r="AG130" s="61">
        <f t="shared" si="115"/>
        <v>0</v>
      </c>
      <c r="AH130" s="61">
        <f t="shared" si="115"/>
        <v>0</v>
      </c>
      <c r="AI130" s="61">
        <f t="shared" si="115"/>
        <v>0</v>
      </c>
      <c r="AJ130" s="61">
        <f t="shared" si="115"/>
        <v>2.1279733992000156</v>
      </c>
      <c r="AK130" s="61">
        <f t="shared" si="115"/>
        <v>0</v>
      </c>
      <c r="AL130" s="61">
        <f t="shared" si="115"/>
        <v>0</v>
      </c>
      <c r="AM130" s="61">
        <f t="shared" si="115"/>
        <v>0</v>
      </c>
      <c r="AN130" s="61">
        <f t="shared" si="115"/>
        <v>0</v>
      </c>
      <c r="AO130" s="61">
        <f t="shared" si="115"/>
        <v>0</v>
      </c>
      <c r="AP130" s="61">
        <f t="shared" si="115"/>
        <v>0</v>
      </c>
      <c r="AQ130" s="61">
        <f t="shared" si="115"/>
        <v>0</v>
      </c>
      <c r="AR130" s="61">
        <f t="shared" si="115"/>
        <v>0</v>
      </c>
      <c r="AS130" s="61">
        <f t="shared" si="115"/>
        <v>0</v>
      </c>
      <c r="AT130" s="61">
        <f t="shared" si="115"/>
        <v>0</v>
      </c>
      <c r="AU130" s="61">
        <f t="shared" si="115"/>
        <v>0</v>
      </c>
      <c r="AV130" s="61">
        <f t="shared" si="115"/>
        <v>0</v>
      </c>
      <c r="AW130" s="61">
        <f t="shared" si="115"/>
        <v>0</v>
      </c>
      <c r="AX130" s="61">
        <f t="shared" si="115"/>
        <v>0</v>
      </c>
      <c r="AY130" s="61">
        <f t="shared" ref="AY130:BO130" si="116">$N$130/$J$128*AY128*AY12*AY13</f>
        <v>0</v>
      </c>
      <c r="AZ130" s="61">
        <f t="shared" si="116"/>
        <v>0</v>
      </c>
      <c r="BA130" s="61">
        <f t="shared" si="116"/>
        <v>0</v>
      </c>
      <c r="BB130" s="61">
        <f t="shared" si="116"/>
        <v>0</v>
      </c>
      <c r="BC130" s="61">
        <f t="shared" si="116"/>
        <v>0</v>
      </c>
      <c r="BD130" s="61">
        <f t="shared" si="116"/>
        <v>0</v>
      </c>
      <c r="BE130" s="61">
        <f t="shared" si="116"/>
        <v>0</v>
      </c>
      <c r="BF130" s="61">
        <f t="shared" si="116"/>
        <v>0</v>
      </c>
      <c r="BG130" s="61">
        <f t="shared" si="116"/>
        <v>0</v>
      </c>
      <c r="BH130" s="61">
        <f t="shared" si="116"/>
        <v>0</v>
      </c>
      <c r="BI130" s="61">
        <f t="shared" si="116"/>
        <v>0</v>
      </c>
      <c r="BJ130" s="61">
        <f t="shared" si="116"/>
        <v>0</v>
      </c>
      <c r="BK130" s="61">
        <f t="shared" si="116"/>
        <v>0</v>
      </c>
      <c r="BL130" s="61">
        <f t="shared" si="116"/>
        <v>0</v>
      </c>
      <c r="BM130" s="61">
        <f t="shared" si="116"/>
        <v>0</v>
      </c>
      <c r="BN130" s="61">
        <f t="shared" si="116"/>
        <v>0</v>
      </c>
      <c r="BO130" s="61">
        <f t="shared" si="116"/>
        <v>0</v>
      </c>
    </row>
    <row r="131" spans="1:67" x14ac:dyDescent="0.2">
      <c r="A131" s="11"/>
      <c r="B131" s="11"/>
      <c r="C131" s="656"/>
      <c r="D131" s="657"/>
      <c r="E131" s="657"/>
      <c r="F131" s="657"/>
      <c r="G131" s="657"/>
      <c r="H131" s="660"/>
      <c r="I131" s="659"/>
      <c r="J131" s="11"/>
      <c r="K131" s="58"/>
      <c r="L131" s="58"/>
      <c r="M131" s="60"/>
      <c r="N131" s="60"/>
      <c r="O131" s="60"/>
      <c r="P131" s="60"/>
      <c r="Q131" s="62">
        <v>515.09</v>
      </c>
      <c r="R131" s="63">
        <f t="shared" si="78"/>
        <v>589.29990225479992</v>
      </c>
      <c r="S131" s="64">
        <f t="shared" ref="S131:AX131" si="117">S129+S130</f>
        <v>0</v>
      </c>
      <c r="T131" s="64">
        <f t="shared" si="117"/>
        <v>0</v>
      </c>
      <c r="U131" s="64">
        <f t="shared" si="117"/>
        <v>0</v>
      </c>
      <c r="V131" s="64">
        <f t="shared" si="117"/>
        <v>0</v>
      </c>
      <c r="W131" s="64">
        <f t="shared" si="117"/>
        <v>0</v>
      </c>
      <c r="X131" s="64">
        <f t="shared" si="117"/>
        <v>0</v>
      </c>
      <c r="Y131" s="64">
        <f t="shared" si="117"/>
        <v>0</v>
      </c>
      <c r="Z131" s="64">
        <f t="shared" si="117"/>
        <v>0</v>
      </c>
      <c r="AA131" s="64">
        <f t="shared" si="117"/>
        <v>0</v>
      </c>
      <c r="AB131" s="64">
        <f t="shared" si="117"/>
        <v>0</v>
      </c>
      <c r="AC131" s="64">
        <f t="shared" si="117"/>
        <v>0</v>
      </c>
      <c r="AD131" s="64">
        <f t="shared" si="117"/>
        <v>0</v>
      </c>
      <c r="AE131" s="64">
        <f t="shared" si="117"/>
        <v>0</v>
      </c>
      <c r="AF131" s="64">
        <f t="shared" si="117"/>
        <v>0</v>
      </c>
      <c r="AG131" s="64">
        <f t="shared" si="117"/>
        <v>0</v>
      </c>
      <c r="AH131" s="64">
        <f t="shared" si="117"/>
        <v>0</v>
      </c>
      <c r="AI131" s="64">
        <f t="shared" si="117"/>
        <v>0</v>
      </c>
      <c r="AJ131" s="64">
        <f t="shared" si="117"/>
        <v>589.29990225479992</v>
      </c>
      <c r="AK131" s="64">
        <f t="shared" si="117"/>
        <v>0</v>
      </c>
      <c r="AL131" s="64">
        <f t="shared" si="117"/>
        <v>0</v>
      </c>
      <c r="AM131" s="64">
        <f t="shared" si="117"/>
        <v>0</v>
      </c>
      <c r="AN131" s="64">
        <f t="shared" si="117"/>
        <v>0</v>
      </c>
      <c r="AO131" s="64">
        <f t="shared" si="117"/>
        <v>0</v>
      </c>
      <c r="AP131" s="64">
        <f t="shared" si="117"/>
        <v>0</v>
      </c>
      <c r="AQ131" s="64">
        <f t="shared" si="117"/>
        <v>0</v>
      </c>
      <c r="AR131" s="64">
        <f t="shared" si="117"/>
        <v>0</v>
      </c>
      <c r="AS131" s="64">
        <f t="shared" si="117"/>
        <v>0</v>
      </c>
      <c r="AT131" s="64">
        <f t="shared" si="117"/>
        <v>0</v>
      </c>
      <c r="AU131" s="64">
        <f t="shared" si="117"/>
        <v>0</v>
      </c>
      <c r="AV131" s="64">
        <f t="shared" si="117"/>
        <v>0</v>
      </c>
      <c r="AW131" s="64">
        <f t="shared" si="117"/>
        <v>0</v>
      </c>
      <c r="AX131" s="64">
        <f t="shared" si="117"/>
        <v>0</v>
      </c>
      <c r="AY131" s="64">
        <f t="shared" ref="AY131:BO131" si="118">AY129+AY130</f>
        <v>0</v>
      </c>
      <c r="AZ131" s="64">
        <f t="shared" si="118"/>
        <v>0</v>
      </c>
      <c r="BA131" s="64">
        <f t="shared" si="118"/>
        <v>0</v>
      </c>
      <c r="BB131" s="64">
        <f t="shared" si="118"/>
        <v>0</v>
      </c>
      <c r="BC131" s="64">
        <f t="shared" si="118"/>
        <v>0</v>
      </c>
      <c r="BD131" s="64">
        <f t="shared" si="118"/>
        <v>0</v>
      </c>
      <c r="BE131" s="64">
        <f t="shared" si="118"/>
        <v>0</v>
      </c>
      <c r="BF131" s="64">
        <f t="shared" si="118"/>
        <v>0</v>
      </c>
      <c r="BG131" s="64">
        <f t="shared" si="118"/>
        <v>0</v>
      </c>
      <c r="BH131" s="64">
        <f t="shared" si="118"/>
        <v>0</v>
      </c>
      <c r="BI131" s="64">
        <f t="shared" si="118"/>
        <v>0</v>
      </c>
      <c r="BJ131" s="64">
        <f t="shared" si="118"/>
        <v>0</v>
      </c>
      <c r="BK131" s="64">
        <f t="shared" si="118"/>
        <v>0</v>
      </c>
      <c r="BL131" s="64">
        <f t="shared" si="118"/>
        <v>0</v>
      </c>
      <c r="BM131" s="64">
        <f t="shared" si="118"/>
        <v>0</v>
      </c>
      <c r="BN131" s="64">
        <f t="shared" si="118"/>
        <v>0</v>
      </c>
      <c r="BO131" s="64">
        <f t="shared" si="118"/>
        <v>0</v>
      </c>
    </row>
    <row r="132" spans="1:67" ht="14.1" customHeight="1" x14ac:dyDescent="0.2">
      <c r="A132" s="11"/>
      <c r="B132" s="58">
        <v>29</v>
      </c>
      <c r="C132" s="656" t="s">
        <v>94</v>
      </c>
      <c r="D132" s="656" t="s">
        <v>152</v>
      </c>
      <c r="E132" s="656"/>
      <c r="F132" s="656"/>
      <c r="G132" s="656"/>
      <c r="H132" s="660" t="s">
        <v>858</v>
      </c>
      <c r="I132" s="659" t="s">
        <v>82</v>
      </c>
      <c r="J132" s="59">
        <v>59</v>
      </c>
      <c r="K132" s="60"/>
      <c r="L132" s="60"/>
      <c r="M132" s="60"/>
      <c r="N132" s="58"/>
      <c r="O132" s="58"/>
      <c r="P132" s="58"/>
      <c r="Q132" s="58"/>
      <c r="R132" s="58">
        <f t="shared" si="78"/>
        <v>59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59</v>
      </c>
      <c r="AK132" s="58">
        <v>0</v>
      </c>
      <c r="AL132" s="58">
        <v>0</v>
      </c>
      <c r="AM132" s="58">
        <v>0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</row>
    <row r="133" spans="1:67" x14ac:dyDescent="0.2">
      <c r="A133" s="11"/>
      <c r="B133" s="11"/>
      <c r="C133" s="656"/>
      <c r="D133" s="656"/>
      <c r="E133" s="656"/>
      <c r="F133" s="656"/>
      <c r="G133" s="656"/>
      <c r="H133" s="660"/>
      <c r="I133" s="659"/>
      <c r="J133" s="11"/>
      <c r="K133" s="60">
        <v>2525.4</v>
      </c>
      <c r="L133" s="60">
        <v>2540.06</v>
      </c>
      <c r="M133" s="60">
        <v>2609.2600000000002</v>
      </c>
      <c r="N133" s="60">
        <v>2624.41</v>
      </c>
      <c r="O133" s="60">
        <v>2609.2575485100001</v>
      </c>
      <c r="P133" s="60"/>
      <c r="Q133" s="58">
        <v>2609.2600000000002</v>
      </c>
      <c r="R133" s="60">
        <f t="shared" si="78"/>
        <v>2985.1805761271999</v>
      </c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61">
        <f>$M133*AJ132/$J132*AJ$13</f>
        <v>2985.1805761271999</v>
      </c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</row>
    <row r="134" spans="1:67" x14ac:dyDescent="0.2">
      <c r="A134" s="11"/>
      <c r="B134" s="11"/>
      <c r="C134" s="656"/>
      <c r="D134" s="656"/>
      <c r="E134" s="656"/>
      <c r="F134" s="656"/>
      <c r="G134" s="656"/>
      <c r="H134" s="660"/>
      <c r="I134" s="659"/>
      <c r="J134" s="11"/>
      <c r="K134" s="58"/>
      <c r="L134" s="60"/>
      <c r="M134" s="60"/>
      <c r="N134" s="60">
        <f>N133-M133</f>
        <v>15.149999999999636</v>
      </c>
      <c r="O134" s="60"/>
      <c r="P134" s="60"/>
      <c r="Q134" s="58">
        <v>15.15</v>
      </c>
      <c r="R134" s="60">
        <f t="shared" si="78"/>
        <v>17.332686557999583</v>
      </c>
      <c r="S134" s="61">
        <f t="shared" ref="S134:AX134" si="119">$N$134/$J$132*S132*S12*S13</f>
        <v>0</v>
      </c>
      <c r="T134" s="61">
        <f t="shared" si="119"/>
        <v>0</v>
      </c>
      <c r="U134" s="61">
        <f t="shared" si="119"/>
        <v>0</v>
      </c>
      <c r="V134" s="61">
        <f t="shared" si="119"/>
        <v>0</v>
      </c>
      <c r="W134" s="61">
        <f t="shared" si="119"/>
        <v>0</v>
      </c>
      <c r="X134" s="61">
        <f t="shared" si="119"/>
        <v>0</v>
      </c>
      <c r="Y134" s="61">
        <f t="shared" si="119"/>
        <v>0</v>
      </c>
      <c r="Z134" s="61">
        <f t="shared" si="119"/>
        <v>0</v>
      </c>
      <c r="AA134" s="61">
        <f t="shared" si="119"/>
        <v>0</v>
      </c>
      <c r="AB134" s="61">
        <f t="shared" si="119"/>
        <v>0</v>
      </c>
      <c r="AC134" s="61">
        <f t="shared" si="119"/>
        <v>0</v>
      </c>
      <c r="AD134" s="61">
        <f t="shared" si="119"/>
        <v>0</v>
      </c>
      <c r="AE134" s="61">
        <f t="shared" si="119"/>
        <v>0</v>
      </c>
      <c r="AF134" s="61">
        <f t="shared" si="119"/>
        <v>0</v>
      </c>
      <c r="AG134" s="61">
        <f t="shared" si="119"/>
        <v>0</v>
      </c>
      <c r="AH134" s="61">
        <f t="shared" si="119"/>
        <v>0</v>
      </c>
      <c r="AI134" s="61">
        <f t="shared" si="119"/>
        <v>0</v>
      </c>
      <c r="AJ134" s="61">
        <f t="shared" si="119"/>
        <v>17.332686557999583</v>
      </c>
      <c r="AK134" s="61">
        <f t="shared" si="119"/>
        <v>0</v>
      </c>
      <c r="AL134" s="61">
        <f t="shared" si="119"/>
        <v>0</v>
      </c>
      <c r="AM134" s="61">
        <f t="shared" si="119"/>
        <v>0</v>
      </c>
      <c r="AN134" s="61">
        <f t="shared" si="119"/>
        <v>0</v>
      </c>
      <c r="AO134" s="61">
        <f t="shared" si="119"/>
        <v>0</v>
      </c>
      <c r="AP134" s="61">
        <f t="shared" si="119"/>
        <v>0</v>
      </c>
      <c r="AQ134" s="61">
        <f t="shared" si="119"/>
        <v>0</v>
      </c>
      <c r="AR134" s="61">
        <f t="shared" si="119"/>
        <v>0</v>
      </c>
      <c r="AS134" s="61">
        <f t="shared" si="119"/>
        <v>0</v>
      </c>
      <c r="AT134" s="61">
        <f t="shared" si="119"/>
        <v>0</v>
      </c>
      <c r="AU134" s="61">
        <f t="shared" si="119"/>
        <v>0</v>
      </c>
      <c r="AV134" s="61">
        <f t="shared" si="119"/>
        <v>0</v>
      </c>
      <c r="AW134" s="61">
        <f t="shared" si="119"/>
        <v>0</v>
      </c>
      <c r="AX134" s="61">
        <f t="shared" si="119"/>
        <v>0</v>
      </c>
      <c r="AY134" s="61">
        <f t="shared" ref="AY134:BO134" si="120">$N$134/$J$132*AY132*AY12*AY13</f>
        <v>0</v>
      </c>
      <c r="AZ134" s="61">
        <f t="shared" si="120"/>
        <v>0</v>
      </c>
      <c r="BA134" s="61">
        <f t="shared" si="120"/>
        <v>0</v>
      </c>
      <c r="BB134" s="61">
        <f t="shared" si="120"/>
        <v>0</v>
      </c>
      <c r="BC134" s="61">
        <f t="shared" si="120"/>
        <v>0</v>
      </c>
      <c r="BD134" s="61">
        <f t="shared" si="120"/>
        <v>0</v>
      </c>
      <c r="BE134" s="61">
        <f t="shared" si="120"/>
        <v>0</v>
      </c>
      <c r="BF134" s="61">
        <f t="shared" si="120"/>
        <v>0</v>
      </c>
      <c r="BG134" s="61">
        <f t="shared" si="120"/>
        <v>0</v>
      </c>
      <c r="BH134" s="61">
        <f t="shared" si="120"/>
        <v>0</v>
      </c>
      <c r="BI134" s="61">
        <f t="shared" si="120"/>
        <v>0</v>
      </c>
      <c r="BJ134" s="61">
        <f t="shared" si="120"/>
        <v>0</v>
      </c>
      <c r="BK134" s="61">
        <f t="shared" si="120"/>
        <v>0</v>
      </c>
      <c r="BL134" s="61">
        <f t="shared" si="120"/>
        <v>0</v>
      </c>
      <c r="BM134" s="61">
        <f t="shared" si="120"/>
        <v>0</v>
      </c>
      <c r="BN134" s="61">
        <f t="shared" si="120"/>
        <v>0</v>
      </c>
      <c r="BO134" s="61">
        <f t="shared" si="120"/>
        <v>0</v>
      </c>
    </row>
    <row r="135" spans="1:67" x14ac:dyDescent="0.2">
      <c r="A135" s="11"/>
      <c r="B135" s="11"/>
      <c r="C135" s="656"/>
      <c r="D135" s="656"/>
      <c r="E135" s="656"/>
      <c r="F135" s="656"/>
      <c r="G135" s="656"/>
      <c r="H135" s="660"/>
      <c r="I135" s="659"/>
      <c r="J135" s="11"/>
      <c r="K135" s="58"/>
      <c r="L135" s="58"/>
      <c r="M135" s="60"/>
      <c r="N135" s="60"/>
      <c r="O135" s="60"/>
      <c r="P135" s="60"/>
      <c r="Q135" s="62">
        <v>2624.4100000000003</v>
      </c>
      <c r="R135" s="63">
        <f t="shared" si="78"/>
        <v>3002.5132626851996</v>
      </c>
      <c r="S135" s="64">
        <f t="shared" ref="S135:AX135" si="121">S133+S134</f>
        <v>0</v>
      </c>
      <c r="T135" s="64">
        <f t="shared" si="121"/>
        <v>0</v>
      </c>
      <c r="U135" s="64">
        <f t="shared" si="121"/>
        <v>0</v>
      </c>
      <c r="V135" s="64">
        <f t="shared" si="121"/>
        <v>0</v>
      </c>
      <c r="W135" s="64">
        <f t="shared" si="121"/>
        <v>0</v>
      </c>
      <c r="X135" s="64">
        <f t="shared" si="121"/>
        <v>0</v>
      </c>
      <c r="Y135" s="64">
        <f t="shared" si="121"/>
        <v>0</v>
      </c>
      <c r="Z135" s="64">
        <f t="shared" si="121"/>
        <v>0</v>
      </c>
      <c r="AA135" s="64">
        <f t="shared" si="121"/>
        <v>0</v>
      </c>
      <c r="AB135" s="64">
        <f t="shared" si="121"/>
        <v>0</v>
      </c>
      <c r="AC135" s="64">
        <f t="shared" si="121"/>
        <v>0</v>
      </c>
      <c r="AD135" s="64">
        <f t="shared" si="121"/>
        <v>0</v>
      </c>
      <c r="AE135" s="64">
        <f t="shared" si="121"/>
        <v>0</v>
      </c>
      <c r="AF135" s="64">
        <f t="shared" si="121"/>
        <v>0</v>
      </c>
      <c r="AG135" s="64">
        <f t="shared" si="121"/>
        <v>0</v>
      </c>
      <c r="AH135" s="64">
        <f t="shared" si="121"/>
        <v>0</v>
      </c>
      <c r="AI135" s="64">
        <f t="shared" si="121"/>
        <v>0</v>
      </c>
      <c r="AJ135" s="64">
        <f t="shared" si="121"/>
        <v>3002.5132626851996</v>
      </c>
      <c r="AK135" s="64">
        <f t="shared" si="121"/>
        <v>0</v>
      </c>
      <c r="AL135" s="64">
        <f t="shared" si="121"/>
        <v>0</v>
      </c>
      <c r="AM135" s="64">
        <f t="shared" si="121"/>
        <v>0</v>
      </c>
      <c r="AN135" s="64">
        <f t="shared" si="121"/>
        <v>0</v>
      </c>
      <c r="AO135" s="64">
        <f t="shared" si="121"/>
        <v>0</v>
      </c>
      <c r="AP135" s="64">
        <f t="shared" si="121"/>
        <v>0</v>
      </c>
      <c r="AQ135" s="64">
        <f t="shared" si="121"/>
        <v>0</v>
      </c>
      <c r="AR135" s="64">
        <f t="shared" si="121"/>
        <v>0</v>
      </c>
      <c r="AS135" s="64">
        <f t="shared" si="121"/>
        <v>0</v>
      </c>
      <c r="AT135" s="64">
        <f t="shared" si="121"/>
        <v>0</v>
      </c>
      <c r="AU135" s="64">
        <f t="shared" si="121"/>
        <v>0</v>
      </c>
      <c r="AV135" s="64">
        <f t="shared" si="121"/>
        <v>0</v>
      </c>
      <c r="AW135" s="64">
        <f t="shared" si="121"/>
        <v>0</v>
      </c>
      <c r="AX135" s="64">
        <f t="shared" si="121"/>
        <v>0</v>
      </c>
      <c r="AY135" s="64">
        <f t="shared" ref="AY135:BO135" si="122">AY133+AY134</f>
        <v>0</v>
      </c>
      <c r="AZ135" s="64">
        <f t="shared" si="122"/>
        <v>0</v>
      </c>
      <c r="BA135" s="64">
        <f t="shared" si="122"/>
        <v>0</v>
      </c>
      <c r="BB135" s="64">
        <f t="shared" si="122"/>
        <v>0</v>
      </c>
      <c r="BC135" s="64">
        <f t="shared" si="122"/>
        <v>0</v>
      </c>
      <c r="BD135" s="64">
        <f t="shared" si="122"/>
        <v>0</v>
      </c>
      <c r="BE135" s="64">
        <f t="shared" si="122"/>
        <v>0</v>
      </c>
      <c r="BF135" s="64">
        <f t="shared" si="122"/>
        <v>0</v>
      </c>
      <c r="BG135" s="64">
        <f t="shared" si="122"/>
        <v>0</v>
      </c>
      <c r="BH135" s="64">
        <f t="shared" si="122"/>
        <v>0</v>
      </c>
      <c r="BI135" s="64">
        <f t="shared" si="122"/>
        <v>0</v>
      </c>
      <c r="BJ135" s="64">
        <f t="shared" si="122"/>
        <v>0</v>
      </c>
      <c r="BK135" s="64">
        <f t="shared" si="122"/>
        <v>0</v>
      </c>
      <c r="BL135" s="64">
        <f t="shared" si="122"/>
        <v>0</v>
      </c>
      <c r="BM135" s="64">
        <f t="shared" si="122"/>
        <v>0</v>
      </c>
      <c r="BN135" s="64">
        <f t="shared" si="122"/>
        <v>0</v>
      </c>
      <c r="BO135" s="64">
        <f t="shared" si="122"/>
        <v>0</v>
      </c>
    </row>
    <row r="136" spans="1:67" ht="14.1" customHeight="1" x14ac:dyDescent="0.2">
      <c r="A136" s="11"/>
      <c r="B136" s="58">
        <v>30</v>
      </c>
      <c r="C136" s="656" t="s">
        <v>154</v>
      </c>
      <c r="D136" s="657" t="s">
        <v>155</v>
      </c>
      <c r="E136" s="657"/>
      <c r="F136" s="657"/>
      <c r="G136" s="657"/>
      <c r="H136" s="660" t="s">
        <v>859</v>
      </c>
      <c r="I136" s="659" t="s">
        <v>156</v>
      </c>
      <c r="J136" s="59">
        <v>730.95</v>
      </c>
      <c r="K136" s="60"/>
      <c r="L136" s="60"/>
      <c r="M136" s="60"/>
      <c r="N136" s="58"/>
      <c r="O136" s="58"/>
      <c r="P136" s="58"/>
      <c r="Q136" s="58"/>
      <c r="R136" s="58">
        <f t="shared" si="78"/>
        <v>730.95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730.95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</row>
    <row r="137" spans="1:67" x14ac:dyDescent="0.2">
      <c r="A137" s="11"/>
      <c r="B137" s="11"/>
      <c r="C137" s="656"/>
      <c r="D137" s="657"/>
      <c r="E137" s="657"/>
      <c r="F137" s="657"/>
      <c r="G137" s="657"/>
      <c r="H137" s="660"/>
      <c r="I137" s="659"/>
      <c r="J137" s="11"/>
      <c r="K137" s="60">
        <v>9396.64</v>
      </c>
      <c r="L137" s="60">
        <v>9443.98</v>
      </c>
      <c r="M137" s="60">
        <v>9708.66</v>
      </c>
      <c r="N137" s="60">
        <v>9757.57</v>
      </c>
      <c r="O137" s="60">
        <v>9708.6615390159986</v>
      </c>
      <c r="P137" s="60"/>
      <c r="Q137" s="58">
        <v>9708.66</v>
      </c>
      <c r="R137" s="60">
        <f t="shared" si="78"/>
        <v>11107.403345095199</v>
      </c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61">
        <f>$M137*AJ136/$J136*AJ$13</f>
        <v>11107.403345095199</v>
      </c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</row>
    <row r="138" spans="1:67" x14ac:dyDescent="0.2">
      <c r="A138" s="11"/>
      <c r="B138" s="11"/>
      <c r="C138" s="656"/>
      <c r="D138" s="657"/>
      <c r="E138" s="657"/>
      <c r="F138" s="657"/>
      <c r="G138" s="657"/>
      <c r="H138" s="660"/>
      <c r="I138" s="659"/>
      <c r="J138" s="11"/>
      <c r="K138" s="58"/>
      <c r="L138" s="60"/>
      <c r="M138" s="60"/>
      <c r="N138" s="60">
        <f>N137-M137</f>
        <v>48.909999999999854</v>
      </c>
      <c r="O138" s="60"/>
      <c r="P138" s="60"/>
      <c r="Q138" s="58">
        <v>48.91</v>
      </c>
      <c r="R138" s="60">
        <f t="shared" si="78"/>
        <v>55.956547825199827</v>
      </c>
      <c r="S138" s="61">
        <f t="shared" ref="S138:AX138" si="123">$N$138/$J$136*S136*S12*S13</f>
        <v>0</v>
      </c>
      <c r="T138" s="61">
        <f t="shared" si="123"/>
        <v>0</v>
      </c>
      <c r="U138" s="61">
        <f t="shared" si="123"/>
        <v>0</v>
      </c>
      <c r="V138" s="61">
        <f t="shared" si="123"/>
        <v>0</v>
      </c>
      <c r="W138" s="61">
        <f t="shared" si="123"/>
        <v>0</v>
      </c>
      <c r="X138" s="61">
        <f t="shared" si="123"/>
        <v>0</v>
      </c>
      <c r="Y138" s="61">
        <f t="shared" si="123"/>
        <v>0</v>
      </c>
      <c r="Z138" s="61">
        <f t="shared" si="123"/>
        <v>0</v>
      </c>
      <c r="AA138" s="61">
        <f t="shared" si="123"/>
        <v>0</v>
      </c>
      <c r="AB138" s="61">
        <f t="shared" si="123"/>
        <v>0</v>
      </c>
      <c r="AC138" s="61">
        <f t="shared" si="123"/>
        <v>0</v>
      </c>
      <c r="AD138" s="61">
        <f t="shared" si="123"/>
        <v>0</v>
      </c>
      <c r="AE138" s="61">
        <f t="shared" si="123"/>
        <v>0</v>
      </c>
      <c r="AF138" s="61">
        <f t="shared" si="123"/>
        <v>0</v>
      </c>
      <c r="AG138" s="61">
        <f t="shared" si="123"/>
        <v>0</v>
      </c>
      <c r="AH138" s="61">
        <f t="shared" si="123"/>
        <v>0</v>
      </c>
      <c r="AI138" s="61">
        <f t="shared" si="123"/>
        <v>0</v>
      </c>
      <c r="AJ138" s="61">
        <f t="shared" si="123"/>
        <v>55.956547825199827</v>
      </c>
      <c r="AK138" s="61">
        <f t="shared" si="123"/>
        <v>0</v>
      </c>
      <c r="AL138" s="61">
        <f t="shared" si="123"/>
        <v>0</v>
      </c>
      <c r="AM138" s="61">
        <f t="shared" si="123"/>
        <v>0</v>
      </c>
      <c r="AN138" s="61">
        <f t="shared" si="123"/>
        <v>0</v>
      </c>
      <c r="AO138" s="61">
        <f t="shared" si="123"/>
        <v>0</v>
      </c>
      <c r="AP138" s="61">
        <f t="shared" si="123"/>
        <v>0</v>
      </c>
      <c r="AQ138" s="61">
        <f t="shared" si="123"/>
        <v>0</v>
      </c>
      <c r="AR138" s="61">
        <f t="shared" si="123"/>
        <v>0</v>
      </c>
      <c r="AS138" s="61">
        <f t="shared" si="123"/>
        <v>0</v>
      </c>
      <c r="AT138" s="61">
        <f t="shared" si="123"/>
        <v>0</v>
      </c>
      <c r="AU138" s="61">
        <f t="shared" si="123"/>
        <v>0</v>
      </c>
      <c r="AV138" s="61">
        <f t="shared" si="123"/>
        <v>0</v>
      </c>
      <c r="AW138" s="61">
        <f t="shared" si="123"/>
        <v>0</v>
      </c>
      <c r="AX138" s="61">
        <f t="shared" si="123"/>
        <v>0</v>
      </c>
      <c r="AY138" s="61">
        <f t="shared" ref="AY138:BO138" si="124">$N$138/$J$136*AY136*AY12*AY13</f>
        <v>0</v>
      </c>
      <c r="AZ138" s="61">
        <f t="shared" si="124"/>
        <v>0</v>
      </c>
      <c r="BA138" s="61">
        <f t="shared" si="124"/>
        <v>0</v>
      </c>
      <c r="BB138" s="61">
        <f t="shared" si="124"/>
        <v>0</v>
      </c>
      <c r="BC138" s="61">
        <f t="shared" si="124"/>
        <v>0</v>
      </c>
      <c r="BD138" s="61">
        <f t="shared" si="124"/>
        <v>0</v>
      </c>
      <c r="BE138" s="61">
        <f t="shared" si="124"/>
        <v>0</v>
      </c>
      <c r="BF138" s="61">
        <f t="shared" si="124"/>
        <v>0</v>
      </c>
      <c r="BG138" s="61">
        <f t="shared" si="124"/>
        <v>0</v>
      </c>
      <c r="BH138" s="61">
        <f t="shared" si="124"/>
        <v>0</v>
      </c>
      <c r="BI138" s="61">
        <f t="shared" si="124"/>
        <v>0</v>
      </c>
      <c r="BJ138" s="61">
        <f t="shared" si="124"/>
        <v>0</v>
      </c>
      <c r="BK138" s="61">
        <f t="shared" si="124"/>
        <v>0</v>
      </c>
      <c r="BL138" s="61">
        <f t="shared" si="124"/>
        <v>0</v>
      </c>
      <c r="BM138" s="61">
        <f t="shared" si="124"/>
        <v>0</v>
      </c>
      <c r="BN138" s="61">
        <f t="shared" si="124"/>
        <v>0</v>
      </c>
      <c r="BO138" s="61">
        <f t="shared" si="124"/>
        <v>0</v>
      </c>
    </row>
    <row r="139" spans="1:67" x14ac:dyDescent="0.2">
      <c r="A139" s="11"/>
      <c r="B139" s="11"/>
      <c r="C139" s="656"/>
      <c r="D139" s="657"/>
      <c r="E139" s="657"/>
      <c r="F139" s="657"/>
      <c r="G139" s="657"/>
      <c r="H139" s="660"/>
      <c r="I139" s="659"/>
      <c r="J139" s="11"/>
      <c r="K139" s="58"/>
      <c r="L139" s="58"/>
      <c r="M139" s="60"/>
      <c r="N139" s="60"/>
      <c r="O139" s="60"/>
      <c r="P139" s="60"/>
      <c r="Q139" s="62">
        <v>9757.57</v>
      </c>
      <c r="R139" s="63">
        <f t="shared" si="78"/>
        <v>11163.3598929204</v>
      </c>
      <c r="S139" s="64">
        <f t="shared" ref="S139:AX139" si="125">S137+S138</f>
        <v>0</v>
      </c>
      <c r="T139" s="64">
        <f t="shared" si="125"/>
        <v>0</v>
      </c>
      <c r="U139" s="64">
        <f t="shared" si="125"/>
        <v>0</v>
      </c>
      <c r="V139" s="64">
        <f t="shared" si="125"/>
        <v>0</v>
      </c>
      <c r="W139" s="64">
        <f t="shared" si="125"/>
        <v>0</v>
      </c>
      <c r="X139" s="64">
        <f t="shared" si="125"/>
        <v>0</v>
      </c>
      <c r="Y139" s="64">
        <f t="shared" si="125"/>
        <v>0</v>
      </c>
      <c r="Z139" s="64">
        <f t="shared" si="125"/>
        <v>0</v>
      </c>
      <c r="AA139" s="64">
        <f t="shared" si="125"/>
        <v>0</v>
      </c>
      <c r="AB139" s="64">
        <f t="shared" si="125"/>
        <v>0</v>
      </c>
      <c r="AC139" s="64">
        <f t="shared" si="125"/>
        <v>0</v>
      </c>
      <c r="AD139" s="64">
        <f t="shared" si="125"/>
        <v>0</v>
      </c>
      <c r="AE139" s="64">
        <f t="shared" si="125"/>
        <v>0</v>
      </c>
      <c r="AF139" s="64">
        <f t="shared" si="125"/>
        <v>0</v>
      </c>
      <c r="AG139" s="64">
        <f t="shared" si="125"/>
        <v>0</v>
      </c>
      <c r="AH139" s="64">
        <f t="shared" si="125"/>
        <v>0</v>
      </c>
      <c r="AI139" s="64">
        <f t="shared" si="125"/>
        <v>0</v>
      </c>
      <c r="AJ139" s="64">
        <f t="shared" si="125"/>
        <v>11163.3598929204</v>
      </c>
      <c r="AK139" s="64">
        <f t="shared" si="125"/>
        <v>0</v>
      </c>
      <c r="AL139" s="64">
        <f t="shared" si="125"/>
        <v>0</v>
      </c>
      <c r="AM139" s="64">
        <f t="shared" si="125"/>
        <v>0</v>
      </c>
      <c r="AN139" s="64">
        <f t="shared" si="125"/>
        <v>0</v>
      </c>
      <c r="AO139" s="64">
        <f t="shared" si="125"/>
        <v>0</v>
      </c>
      <c r="AP139" s="64">
        <f t="shared" si="125"/>
        <v>0</v>
      </c>
      <c r="AQ139" s="64">
        <f t="shared" si="125"/>
        <v>0</v>
      </c>
      <c r="AR139" s="64">
        <f t="shared" si="125"/>
        <v>0</v>
      </c>
      <c r="AS139" s="64">
        <f t="shared" si="125"/>
        <v>0</v>
      </c>
      <c r="AT139" s="64">
        <f t="shared" si="125"/>
        <v>0</v>
      </c>
      <c r="AU139" s="64">
        <f t="shared" si="125"/>
        <v>0</v>
      </c>
      <c r="AV139" s="64">
        <f t="shared" si="125"/>
        <v>0</v>
      </c>
      <c r="AW139" s="64">
        <f t="shared" si="125"/>
        <v>0</v>
      </c>
      <c r="AX139" s="64">
        <f t="shared" si="125"/>
        <v>0</v>
      </c>
      <c r="AY139" s="64">
        <f t="shared" ref="AY139:BO139" si="126">AY137+AY138</f>
        <v>0</v>
      </c>
      <c r="AZ139" s="64">
        <f t="shared" si="126"/>
        <v>0</v>
      </c>
      <c r="BA139" s="64">
        <f t="shared" si="126"/>
        <v>0</v>
      </c>
      <c r="BB139" s="64">
        <f t="shared" si="126"/>
        <v>0</v>
      </c>
      <c r="BC139" s="64">
        <f t="shared" si="126"/>
        <v>0</v>
      </c>
      <c r="BD139" s="64">
        <f t="shared" si="126"/>
        <v>0</v>
      </c>
      <c r="BE139" s="64">
        <f t="shared" si="126"/>
        <v>0</v>
      </c>
      <c r="BF139" s="64">
        <f t="shared" si="126"/>
        <v>0</v>
      </c>
      <c r="BG139" s="64">
        <f t="shared" si="126"/>
        <v>0</v>
      </c>
      <c r="BH139" s="64">
        <f t="shared" si="126"/>
        <v>0</v>
      </c>
      <c r="BI139" s="64">
        <f t="shared" si="126"/>
        <v>0</v>
      </c>
      <c r="BJ139" s="64">
        <f t="shared" si="126"/>
        <v>0</v>
      </c>
      <c r="BK139" s="64">
        <f t="shared" si="126"/>
        <v>0</v>
      </c>
      <c r="BL139" s="64">
        <f t="shared" si="126"/>
        <v>0</v>
      </c>
      <c r="BM139" s="64">
        <f t="shared" si="126"/>
        <v>0</v>
      </c>
      <c r="BN139" s="64">
        <f t="shared" si="126"/>
        <v>0</v>
      </c>
      <c r="BO139" s="64">
        <f t="shared" si="126"/>
        <v>0</v>
      </c>
    </row>
    <row r="140" spans="1:67" s="5" customFormat="1" ht="10.5" x14ac:dyDescent="0.2">
      <c r="A140" s="65"/>
      <c r="B140" s="65"/>
      <c r="C140" s="65"/>
      <c r="D140" s="65"/>
      <c r="E140" s="65"/>
      <c r="F140" s="65"/>
      <c r="G140" s="66" t="s">
        <v>860</v>
      </c>
      <c r="H140" s="65"/>
      <c r="I140" s="65"/>
      <c r="J140" s="65"/>
      <c r="K140" s="65"/>
      <c r="L140" s="65"/>
      <c r="M140" s="65"/>
      <c r="N140" s="65"/>
      <c r="O140" s="65"/>
      <c r="P140" s="65"/>
      <c r="Q140" s="65">
        <f t="shared" ref="Q140:AV140" si="127">Q$95+Q$99+Q$103+Q$107+Q$111+Q$115+Q$119+Q$123+Q$127+Q$131+Q$135+Q$139</f>
        <v>135906.65000000002</v>
      </c>
      <c r="R140" s="67">
        <f t="shared" si="127"/>
        <v>155486.954824938</v>
      </c>
      <c r="S140" s="68">
        <f t="shared" si="127"/>
        <v>0</v>
      </c>
      <c r="T140" s="68">
        <f t="shared" si="127"/>
        <v>0</v>
      </c>
      <c r="U140" s="68">
        <f t="shared" si="127"/>
        <v>0</v>
      </c>
      <c r="V140" s="68">
        <f t="shared" si="127"/>
        <v>0</v>
      </c>
      <c r="W140" s="68">
        <f t="shared" si="127"/>
        <v>0</v>
      </c>
      <c r="X140" s="68">
        <f t="shared" si="127"/>
        <v>0</v>
      </c>
      <c r="Y140" s="68">
        <f t="shared" si="127"/>
        <v>0</v>
      </c>
      <c r="Z140" s="68">
        <f t="shared" si="127"/>
        <v>0</v>
      </c>
      <c r="AA140" s="68">
        <f t="shared" si="127"/>
        <v>0</v>
      </c>
      <c r="AB140" s="68">
        <f t="shared" si="127"/>
        <v>0</v>
      </c>
      <c r="AC140" s="68">
        <f t="shared" si="127"/>
        <v>0</v>
      </c>
      <c r="AD140" s="68">
        <f t="shared" si="127"/>
        <v>0</v>
      </c>
      <c r="AE140" s="68">
        <f t="shared" si="127"/>
        <v>0</v>
      </c>
      <c r="AF140" s="68">
        <f t="shared" si="127"/>
        <v>0</v>
      </c>
      <c r="AG140" s="68">
        <f t="shared" si="127"/>
        <v>0</v>
      </c>
      <c r="AH140" s="68">
        <f t="shared" si="127"/>
        <v>0</v>
      </c>
      <c r="AI140" s="68">
        <f t="shared" si="127"/>
        <v>0</v>
      </c>
      <c r="AJ140" s="68">
        <f t="shared" si="127"/>
        <v>155486.954824938</v>
      </c>
      <c r="AK140" s="68">
        <f t="shared" si="127"/>
        <v>0</v>
      </c>
      <c r="AL140" s="68">
        <f t="shared" si="127"/>
        <v>0</v>
      </c>
      <c r="AM140" s="68">
        <f t="shared" si="127"/>
        <v>0</v>
      </c>
      <c r="AN140" s="68">
        <f t="shared" si="127"/>
        <v>0</v>
      </c>
      <c r="AO140" s="68">
        <f t="shared" si="127"/>
        <v>0</v>
      </c>
      <c r="AP140" s="68">
        <f t="shared" si="127"/>
        <v>0</v>
      </c>
      <c r="AQ140" s="68">
        <f t="shared" si="127"/>
        <v>0</v>
      </c>
      <c r="AR140" s="68">
        <f t="shared" si="127"/>
        <v>0</v>
      </c>
      <c r="AS140" s="68">
        <f t="shared" si="127"/>
        <v>0</v>
      </c>
      <c r="AT140" s="68">
        <f t="shared" si="127"/>
        <v>0</v>
      </c>
      <c r="AU140" s="68">
        <f t="shared" si="127"/>
        <v>0</v>
      </c>
      <c r="AV140" s="68">
        <f t="shared" si="127"/>
        <v>0</v>
      </c>
      <c r="AW140" s="68">
        <f t="shared" ref="AW140:BO140" si="128">AW$95+AW$99+AW$103+AW$107+AW$111+AW$115+AW$119+AW$123+AW$127+AW$131+AW$135+AW$139</f>
        <v>0</v>
      </c>
      <c r="AX140" s="68">
        <f t="shared" si="128"/>
        <v>0</v>
      </c>
      <c r="AY140" s="68">
        <f t="shared" si="128"/>
        <v>0</v>
      </c>
      <c r="AZ140" s="68">
        <f t="shared" si="128"/>
        <v>0</v>
      </c>
      <c r="BA140" s="68">
        <f t="shared" si="128"/>
        <v>0</v>
      </c>
      <c r="BB140" s="68">
        <f t="shared" si="128"/>
        <v>0</v>
      </c>
      <c r="BC140" s="68">
        <f t="shared" si="128"/>
        <v>0</v>
      </c>
      <c r="BD140" s="68">
        <f t="shared" si="128"/>
        <v>0</v>
      </c>
      <c r="BE140" s="68">
        <f t="shared" si="128"/>
        <v>0</v>
      </c>
      <c r="BF140" s="68">
        <f t="shared" si="128"/>
        <v>0</v>
      </c>
      <c r="BG140" s="68">
        <f t="shared" si="128"/>
        <v>0</v>
      </c>
      <c r="BH140" s="68">
        <f t="shared" si="128"/>
        <v>0</v>
      </c>
      <c r="BI140" s="68">
        <f t="shared" si="128"/>
        <v>0</v>
      </c>
      <c r="BJ140" s="68">
        <f t="shared" si="128"/>
        <v>0</v>
      </c>
      <c r="BK140" s="68">
        <f t="shared" si="128"/>
        <v>0</v>
      </c>
      <c r="BL140" s="68">
        <f t="shared" si="128"/>
        <v>0</v>
      </c>
      <c r="BM140" s="68">
        <f t="shared" si="128"/>
        <v>0</v>
      </c>
      <c r="BN140" s="68">
        <f t="shared" si="128"/>
        <v>0</v>
      </c>
      <c r="BO140" s="68">
        <f t="shared" si="128"/>
        <v>0</v>
      </c>
    </row>
    <row r="141" spans="1:67" x14ac:dyDescent="0.2">
      <c r="A141" s="56"/>
      <c r="B141" s="56"/>
      <c r="C141" s="57" t="s">
        <v>158</v>
      </c>
      <c r="D141" s="56" t="s">
        <v>159</v>
      </c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</row>
    <row r="142" spans="1:67" ht="14.1" customHeight="1" x14ac:dyDescent="0.2">
      <c r="A142" s="11"/>
      <c r="B142" s="58">
        <v>31</v>
      </c>
      <c r="C142" s="656" t="s">
        <v>160</v>
      </c>
      <c r="D142" s="657" t="s">
        <v>161</v>
      </c>
      <c r="E142" s="657"/>
      <c r="F142" s="657"/>
      <c r="G142" s="657"/>
      <c r="H142" s="660" t="s">
        <v>861</v>
      </c>
      <c r="I142" s="659" t="s">
        <v>162</v>
      </c>
      <c r="J142" s="59">
        <v>6.59</v>
      </c>
      <c r="K142" s="60"/>
      <c r="L142" s="60"/>
      <c r="M142" s="60"/>
      <c r="N142" s="58"/>
      <c r="O142" s="58"/>
      <c r="P142" s="58"/>
      <c r="Q142" s="58"/>
      <c r="R142" s="58">
        <f t="shared" ref="R142:R153" si="129">SUM(S142:BO142)</f>
        <v>6.59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6.59</v>
      </c>
      <c r="AL142" s="58">
        <v>0</v>
      </c>
      <c r="AM142" s="58">
        <v>0</v>
      </c>
      <c r="AN142" s="58">
        <v>0</v>
      </c>
      <c r="AO142" s="58">
        <v>0</v>
      </c>
      <c r="AP142" s="58">
        <v>0</v>
      </c>
      <c r="AQ142" s="58">
        <v>0</v>
      </c>
      <c r="AR142" s="58">
        <v>0</v>
      </c>
      <c r="AS142" s="58">
        <v>0</v>
      </c>
      <c r="AT142" s="58">
        <v>0</v>
      </c>
      <c r="AU142" s="58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</row>
    <row r="143" spans="1:67" x14ac:dyDescent="0.2">
      <c r="A143" s="11"/>
      <c r="B143" s="11"/>
      <c r="C143" s="656"/>
      <c r="D143" s="657"/>
      <c r="E143" s="657"/>
      <c r="F143" s="657"/>
      <c r="G143" s="657"/>
      <c r="H143" s="660"/>
      <c r="I143" s="659"/>
      <c r="J143" s="11"/>
      <c r="K143" s="60">
        <v>3098.52</v>
      </c>
      <c r="L143" s="60">
        <v>3110.23</v>
      </c>
      <c r="M143" s="60">
        <v>3201.41</v>
      </c>
      <c r="N143" s="60">
        <v>3213.51</v>
      </c>
      <c r="O143" s="60">
        <v>3201.4083706379997</v>
      </c>
      <c r="P143" s="60"/>
      <c r="Q143" s="58">
        <v>3201.41</v>
      </c>
      <c r="R143" s="60">
        <f t="shared" si="129"/>
        <v>3686.4498345479001</v>
      </c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61">
        <f>$M143*AK142/$J142*AK$13</f>
        <v>3686.4498345479001</v>
      </c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</row>
    <row r="144" spans="1:67" x14ac:dyDescent="0.2">
      <c r="A144" s="11"/>
      <c r="B144" s="11"/>
      <c r="C144" s="656"/>
      <c r="D144" s="657"/>
      <c r="E144" s="657"/>
      <c r="F144" s="657"/>
      <c r="G144" s="657"/>
      <c r="H144" s="660"/>
      <c r="I144" s="659"/>
      <c r="J144" s="11"/>
      <c r="K144" s="58"/>
      <c r="L144" s="60"/>
      <c r="M144" s="60"/>
      <c r="N144" s="60">
        <f>N143-M143</f>
        <v>12.100000000000364</v>
      </c>
      <c r="O144" s="60"/>
      <c r="P144" s="60"/>
      <c r="Q144" s="58">
        <v>12.1</v>
      </c>
      <c r="R144" s="60">
        <f t="shared" si="129"/>
        <v>13.933249099000419</v>
      </c>
      <c r="S144" s="61">
        <f t="shared" ref="S144:AX144" si="130">$N$144/$J$142*S142*S12*S13</f>
        <v>0</v>
      </c>
      <c r="T144" s="61">
        <f t="shared" si="130"/>
        <v>0</v>
      </c>
      <c r="U144" s="61">
        <f t="shared" si="130"/>
        <v>0</v>
      </c>
      <c r="V144" s="61">
        <f t="shared" si="130"/>
        <v>0</v>
      </c>
      <c r="W144" s="61">
        <f t="shared" si="130"/>
        <v>0</v>
      </c>
      <c r="X144" s="61">
        <f t="shared" si="130"/>
        <v>0</v>
      </c>
      <c r="Y144" s="61">
        <f t="shared" si="130"/>
        <v>0</v>
      </c>
      <c r="Z144" s="61">
        <f t="shared" si="130"/>
        <v>0</v>
      </c>
      <c r="AA144" s="61">
        <f t="shared" si="130"/>
        <v>0</v>
      </c>
      <c r="AB144" s="61">
        <f t="shared" si="130"/>
        <v>0</v>
      </c>
      <c r="AC144" s="61">
        <f t="shared" si="130"/>
        <v>0</v>
      </c>
      <c r="AD144" s="61">
        <f t="shared" si="130"/>
        <v>0</v>
      </c>
      <c r="AE144" s="61">
        <f t="shared" si="130"/>
        <v>0</v>
      </c>
      <c r="AF144" s="61">
        <f t="shared" si="130"/>
        <v>0</v>
      </c>
      <c r="AG144" s="61">
        <f t="shared" si="130"/>
        <v>0</v>
      </c>
      <c r="AH144" s="61">
        <f t="shared" si="130"/>
        <v>0</v>
      </c>
      <c r="AI144" s="61">
        <f t="shared" si="130"/>
        <v>0</v>
      </c>
      <c r="AJ144" s="61">
        <f t="shared" si="130"/>
        <v>0</v>
      </c>
      <c r="AK144" s="61">
        <f t="shared" si="130"/>
        <v>13.933249099000419</v>
      </c>
      <c r="AL144" s="61">
        <f t="shared" si="130"/>
        <v>0</v>
      </c>
      <c r="AM144" s="61">
        <f t="shared" si="130"/>
        <v>0</v>
      </c>
      <c r="AN144" s="61">
        <f t="shared" si="130"/>
        <v>0</v>
      </c>
      <c r="AO144" s="61">
        <f t="shared" si="130"/>
        <v>0</v>
      </c>
      <c r="AP144" s="61">
        <f t="shared" si="130"/>
        <v>0</v>
      </c>
      <c r="AQ144" s="61">
        <f t="shared" si="130"/>
        <v>0</v>
      </c>
      <c r="AR144" s="61">
        <f t="shared" si="130"/>
        <v>0</v>
      </c>
      <c r="AS144" s="61">
        <f t="shared" si="130"/>
        <v>0</v>
      </c>
      <c r="AT144" s="61">
        <f t="shared" si="130"/>
        <v>0</v>
      </c>
      <c r="AU144" s="61">
        <f t="shared" si="130"/>
        <v>0</v>
      </c>
      <c r="AV144" s="61">
        <f t="shared" si="130"/>
        <v>0</v>
      </c>
      <c r="AW144" s="61">
        <f t="shared" si="130"/>
        <v>0</v>
      </c>
      <c r="AX144" s="61">
        <f t="shared" si="130"/>
        <v>0</v>
      </c>
      <c r="AY144" s="61">
        <f t="shared" ref="AY144:BO144" si="131">$N$144/$J$142*AY142*AY12*AY13</f>
        <v>0</v>
      </c>
      <c r="AZ144" s="61">
        <f t="shared" si="131"/>
        <v>0</v>
      </c>
      <c r="BA144" s="61">
        <f t="shared" si="131"/>
        <v>0</v>
      </c>
      <c r="BB144" s="61">
        <f t="shared" si="131"/>
        <v>0</v>
      </c>
      <c r="BC144" s="61">
        <f t="shared" si="131"/>
        <v>0</v>
      </c>
      <c r="BD144" s="61">
        <f t="shared" si="131"/>
        <v>0</v>
      </c>
      <c r="BE144" s="61">
        <f t="shared" si="131"/>
        <v>0</v>
      </c>
      <c r="BF144" s="61">
        <f t="shared" si="131"/>
        <v>0</v>
      </c>
      <c r="BG144" s="61">
        <f t="shared" si="131"/>
        <v>0</v>
      </c>
      <c r="BH144" s="61">
        <f t="shared" si="131"/>
        <v>0</v>
      </c>
      <c r="BI144" s="61">
        <f t="shared" si="131"/>
        <v>0</v>
      </c>
      <c r="BJ144" s="61">
        <f t="shared" si="131"/>
        <v>0</v>
      </c>
      <c r="BK144" s="61">
        <f t="shared" si="131"/>
        <v>0</v>
      </c>
      <c r="BL144" s="61">
        <f t="shared" si="131"/>
        <v>0</v>
      </c>
      <c r="BM144" s="61">
        <f t="shared" si="131"/>
        <v>0</v>
      </c>
      <c r="BN144" s="61">
        <f t="shared" si="131"/>
        <v>0</v>
      </c>
      <c r="BO144" s="61">
        <f t="shared" si="131"/>
        <v>0</v>
      </c>
    </row>
    <row r="145" spans="1:67" x14ac:dyDescent="0.2">
      <c r="A145" s="11"/>
      <c r="B145" s="11"/>
      <c r="C145" s="656"/>
      <c r="D145" s="657"/>
      <c r="E145" s="657"/>
      <c r="F145" s="657"/>
      <c r="G145" s="657"/>
      <c r="H145" s="660"/>
      <c r="I145" s="659"/>
      <c r="J145" s="11"/>
      <c r="K145" s="58"/>
      <c r="L145" s="58"/>
      <c r="M145" s="60"/>
      <c r="N145" s="60"/>
      <c r="O145" s="60"/>
      <c r="P145" s="60"/>
      <c r="Q145" s="62">
        <v>3213.5099999999998</v>
      </c>
      <c r="R145" s="63">
        <f t="shared" si="129"/>
        <v>3700.3830836469006</v>
      </c>
      <c r="S145" s="64">
        <f t="shared" ref="S145:AX145" si="132">S143+S144</f>
        <v>0</v>
      </c>
      <c r="T145" s="64">
        <f t="shared" si="132"/>
        <v>0</v>
      </c>
      <c r="U145" s="64">
        <f t="shared" si="132"/>
        <v>0</v>
      </c>
      <c r="V145" s="64">
        <f t="shared" si="132"/>
        <v>0</v>
      </c>
      <c r="W145" s="64">
        <f t="shared" si="132"/>
        <v>0</v>
      </c>
      <c r="X145" s="64">
        <f t="shared" si="132"/>
        <v>0</v>
      </c>
      <c r="Y145" s="64">
        <f t="shared" si="132"/>
        <v>0</v>
      </c>
      <c r="Z145" s="64">
        <f t="shared" si="132"/>
        <v>0</v>
      </c>
      <c r="AA145" s="64">
        <f t="shared" si="132"/>
        <v>0</v>
      </c>
      <c r="AB145" s="64">
        <f t="shared" si="132"/>
        <v>0</v>
      </c>
      <c r="AC145" s="64">
        <f t="shared" si="132"/>
        <v>0</v>
      </c>
      <c r="AD145" s="64">
        <f t="shared" si="132"/>
        <v>0</v>
      </c>
      <c r="AE145" s="64">
        <f t="shared" si="132"/>
        <v>0</v>
      </c>
      <c r="AF145" s="64">
        <f t="shared" si="132"/>
        <v>0</v>
      </c>
      <c r="AG145" s="64">
        <f t="shared" si="132"/>
        <v>0</v>
      </c>
      <c r="AH145" s="64">
        <f t="shared" si="132"/>
        <v>0</v>
      </c>
      <c r="AI145" s="64">
        <f t="shared" si="132"/>
        <v>0</v>
      </c>
      <c r="AJ145" s="64">
        <f t="shared" si="132"/>
        <v>0</v>
      </c>
      <c r="AK145" s="64">
        <f t="shared" si="132"/>
        <v>3700.3830836469006</v>
      </c>
      <c r="AL145" s="64">
        <f t="shared" si="132"/>
        <v>0</v>
      </c>
      <c r="AM145" s="64">
        <f t="shared" si="132"/>
        <v>0</v>
      </c>
      <c r="AN145" s="64">
        <f t="shared" si="132"/>
        <v>0</v>
      </c>
      <c r="AO145" s="64">
        <f t="shared" si="132"/>
        <v>0</v>
      </c>
      <c r="AP145" s="64">
        <f t="shared" si="132"/>
        <v>0</v>
      </c>
      <c r="AQ145" s="64">
        <f t="shared" si="132"/>
        <v>0</v>
      </c>
      <c r="AR145" s="64">
        <f t="shared" si="132"/>
        <v>0</v>
      </c>
      <c r="AS145" s="64">
        <f t="shared" si="132"/>
        <v>0</v>
      </c>
      <c r="AT145" s="64">
        <f t="shared" si="132"/>
        <v>0</v>
      </c>
      <c r="AU145" s="64">
        <f t="shared" si="132"/>
        <v>0</v>
      </c>
      <c r="AV145" s="64">
        <f t="shared" si="132"/>
        <v>0</v>
      </c>
      <c r="AW145" s="64">
        <f t="shared" si="132"/>
        <v>0</v>
      </c>
      <c r="AX145" s="64">
        <f t="shared" si="132"/>
        <v>0</v>
      </c>
      <c r="AY145" s="64">
        <f t="shared" ref="AY145:BO145" si="133">AY143+AY144</f>
        <v>0</v>
      </c>
      <c r="AZ145" s="64">
        <f t="shared" si="133"/>
        <v>0</v>
      </c>
      <c r="BA145" s="64">
        <f t="shared" si="133"/>
        <v>0</v>
      </c>
      <c r="BB145" s="64">
        <f t="shared" si="133"/>
        <v>0</v>
      </c>
      <c r="BC145" s="64">
        <f t="shared" si="133"/>
        <v>0</v>
      </c>
      <c r="BD145" s="64">
        <f t="shared" si="133"/>
        <v>0</v>
      </c>
      <c r="BE145" s="64">
        <f t="shared" si="133"/>
        <v>0</v>
      </c>
      <c r="BF145" s="64">
        <f t="shared" si="133"/>
        <v>0</v>
      </c>
      <c r="BG145" s="64">
        <f t="shared" si="133"/>
        <v>0</v>
      </c>
      <c r="BH145" s="64">
        <f t="shared" si="133"/>
        <v>0</v>
      </c>
      <c r="BI145" s="64">
        <f t="shared" si="133"/>
        <v>0</v>
      </c>
      <c r="BJ145" s="64">
        <f t="shared" si="133"/>
        <v>0</v>
      </c>
      <c r="BK145" s="64">
        <f t="shared" si="133"/>
        <v>0</v>
      </c>
      <c r="BL145" s="64">
        <f t="shared" si="133"/>
        <v>0</v>
      </c>
      <c r="BM145" s="64">
        <f t="shared" si="133"/>
        <v>0</v>
      </c>
      <c r="BN145" s="64">
        <f t="shared" si="133"/>
        <v>0</v>
      </c>
      <c r="BO145" s="64">
        <f t="shared" si="133"/>
        <v>0</v>
      </c>
    </row>
    <row r="146" spans="1:67" ht="14.1" customHeight="1" x14ac:dyDescent="0.2">
      <c r="A146" s="11"/>
      <c r="B146" s="58">
        <v>32</v>
      </c>
      <c r="C146" s="656" t="s">
        <v>164</v>
      </c>
      <c r="D146" s="657" t="s">
        <v>165</v>
      </c>
      <c r="E146" s="657"/>
      <c r="F146" s="657"/>
      <c r="G146" s="657"/>
      <c r="H146" s="660" t="s">
        <v>862</v>
      </c>
      <c r="I146" s="659" t="s">
        <v>156</v>
      </c>
      <c r="J146" s="59">
        <v>0.26</v>
      </c>
      <c r="K146" s="60"/>
      <c r="L146" s="60"/>
      <c r="M146" s="60"/>
      <c r="N146" s="58"/>
      <c r="O146" s="58"/>
      <c r="P146" s="58"/>
      <c r="Q146" s="58"/>
      <c r="R146" s="58">
        <f t="shared" si="129"/>
        <v>0.26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0.26</v>
      </c>
      <c r="AL146" s="58">
        <v>0</v>
      </c>
      <c r="AM146" s="58">
        <v>0</v>
      </c>
      <c r="AN146" s="58">
        <v>0</v>
      </c>
      <c r="AO146" s="58">
        <v>0</v>
      </c>
      <c r="AP146" s="58">
        <v>0</v>
      </c>
      <c r="AQ146" s="58">
        <v>0</v>
      </c>
      <c r="AR146" s="58">
        <v>0</v>
      </c>
      <c r="AS146" s="58">
        <v>0</v>
      </c>
      <c r="AT146" s="58">
        <v>0</v>
      </c>
      <c r="AU146" s="58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</row>
    <row r="147" spans="1:67" x14ac:dyDescent="0.2">
      <c r="A147" s="11"/>
      <c r="B147" s="11"/>
      <c r="C147" s="656"/>
      <c r="D147" s="657"/>
      <c r="E147" s="657"/>
      <c r="F147" s="657"/>
      <c r="G147" s="657"/>
      <c r="H147" s="660"/>
      <c r="I147" s="659"/>
      <c r="J147" s="11"/>
      <c r="K147" s="60">
        <v>853.43</v>
      </c>
      <c r="L147" s="60">
        <v>857.77</v>
      </c>
      <c r="M147" s="60">
        <v>881.77</v>
      </c>
      <c r="N147" s="60">
        <v>886.25</v>
      </c>
      <c r="O147" s="60">
        <v>881.76869787949988</v>
      </c>
      <c r="P147" s="60"/>
      <c r="Q147" s="58">
        <v>881.77</v>
      </c>
      <c r="R147" s="60">
        <f t="shared" si="129"/>
        <v>1015.3653766962999</v>
      </c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61">
        <f>$M147*AK146/$J146*AK$13</f>
        <v>1015.3653766962999</v>
      </c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</row>
    <row r="148" spans="1:67" x14ac:dyDescent="0.2">
      <c r="A148" s="11"/>
      <c r="B148" s="11"/>
      <c r="C148" s="656"/>
      <c r="D148" s="657"/>
      <c r="E148" s="657"/>
      <c r="F148" s="657"/>
      <c r="G148" s="657"/>
      <c r="H148" s="660"/>
      <c r="I148" s="659"/>
      <c r="J148" s="11"/>
      <c r="K148" s="58"/>
      <c r="L148" s="60"/>
      <c r="M148" s="60"/>
      <c r="N148" s="60">
        <f>N147-M147</f>
        <v>4.4800000000000182</v>
      </c>
      <c r="O148" s="60"/>
      <c r="P148" s="60"/>
      <c r="Q148" s="58">
        <v>4.4800000000000004</v>
      </c>
      <c r="R148" s="60">
        <f t="shared" si="129"/>
        <v>5.1587566912000202</v>
      </c>
      <c r="S148" s="61">
        <f t="shared" ref="S148:AX148" si="134">$N$148/$J$146*S146*S12*S13</f>
        <v>0</v>
      </c>
      <c r="T148" s="61">
        <f t="shared" si="134"/>
        <v>0</v>
      </c>
      <c r="U148" s="61">
        <f t="shared" si="134"/>
        <v>0</v>
      </c>
      <c r="V148" s="61">
        <f t="shared" si="134"/>
        <v>0</v>
      </c>
      <c r="W148" s="61">
        <f t="shared" si="134"/>
        <v>0</v>
      </c>
      <c r="X148" s="61">
        <f t="shared" si="134"/>
        <v>0</v>
      </c>
      <c r="Y148" s="61">
        <f t="shared" si="134"/>
        <v>0</v>
      </c>
      <c r="Z148" s="61">
        <f t="shared" si="134"/>
        <v>0</v>
      </c>
      <c r="AA148" s="61">
        <f t="shared" si="134"/>
        <v>0</v>
      </c>
      <c r="AB148" s="61">
        <f t="shared" si="134"/>
        <v>0</v>
      </c>
      <c r="AC148" s="61">
        <f t="shared" si="134"/>
        <v>0</v>
      </c>
      <c r="AD148" s="61">
        <f t="shared" si="134"/>
        <v>0</v>
      </c>
      <c r="AE148" s="61">
        <f t="shared" si="134"/>
        <v>0</v>
      </c>
      <c r="AF148" s="61">
        <f t="shared" si="134"/>
        <v>0</v>
      </c>
      <c r="AG148" s="61">
        <f t="shared" si="134"/>
        <v>0</v>
      </c>
      <c r="AH148" s="61">
        <f t="shared" si="134"/>
        <v>0</v>
      </c>
      <c r="AI148" s="61">
        <f t="shared" si="134"/>
        <v>0</v>
      </c>
      <c r="AJ148" s="61">
        <f t="shared" si="134"/>
        <v>0</v>
      </c>
      <c r="AK148" s="61">
        <f t="shared" si="134"/>
        <v>5.1587566912000202</v>
      </c>
      <c r="AL148" s="61">
        <f t="shared" si="134"/>
        <v>0</v>
      </c>
      <c r="AM148" s="61">
        <f t="shared" si="134"/>
        <v>0</v>
      </c>
      <c r="AN148" s="61">
        <f t="shared" si="134"/>
        <v>0</v>
      </c>
      <c r="AO148" s="61">
        <f t="shared" si="134"/>
        <v>0</v>
      </c>
      <c r="AP148" s="61">
        <f t="shared" si="134"/>
        <v>0</v>
      </c>
      <c r="AQ148" s="61">
        <f t="shared" si="134"/>
        <v>0</v>
      </c>
      <c r="AR148" s="61">
        <f t="shared" si="134"/>
        <v>0</v>
      </c>
      <c r="AS148" s="61">
        <f t="shared" si="134"/>
        <v>0</v>
      </c>
      <c r="AT148" s="61">
        <f t="shared" si="134"/>
        <v>0</v>
      </c>
      <c r="AU148" s="61">
        <f t="shared" si="134"/>
        <v>0</v>
      </c>
      <c r="AV148" s="61">
        <f t="shared" si="134"/>
        <v>0</v>
      </c>
      <c r="AW148" s="61">
        <f t="shared" si="134"/>
        <v>0</v>
      </c>
      <c r="AX148" s="61">
        <f t="shared" si="134"/>
        <v>0</v>
      </c>
      <c r="AY148" s="61">
        <f t="shared" ref="AY148:BO148" si="135">$N$148/$J$146*AY146*AY12*AY13</f>
        <v>0</v>
      </c>
      <c r="AZ148" s="61">
        <f t="shared" si="135"/>
        <v>0</v>
      </c>
      <c r="BA148" s="61">
        <f t="shared" si="135"/>
        <v>0</v>
      </c>
      <c r="BB148" s="61">
        <f t="shared" si="135"/>
        <v>0</v>
      </c>
      <c r="BC148" s="61">
        <f t="shared" si="135"/>
        <v>0</v>
      </c>
      <c r="BD148" s="61">
        <f t="shared" si="135"/>
        <v>0</v>
      </c>
      <c r="BE148" s="61">
        <f t="shared" si="135"/>
        <v>0</v>
      </c>
      <c r="BF148" s="61">
        <f t="shared" si="135"/>
        <v>0</v>
      </c>
      <c r="BG148" s="61">
        <f t="shared" si="135"/>
        <v>0</v>
      </c>
      <c r="BH148" s="61">
        <f t="shared" si="135"/>
        <v>0</v>
      </c>
      <c r="BI148" s="61">
        <f t="shared" si="135"/>
        <v>0</v>
      </c>
      <c r="BJ148" s="61">
        <f t="shared" si="135"/>
        <v>0</v>
      </c>
      <c r="BK148" s="61">
        <f t="shared" si="135"/>
        <v>0</v>
      </c>
      <c r="BL148" s="61">
        <f t="shared" si="135"/>
        <v>0</v>
      </c>
      <c r="BM148" s="61">
        <f t="shared" si="135"/>
        <v>0</v>
      </c>
      <c r="BN148" s="61">
        <f t="shared" si="135"/>
        <v>0</v>
      </c>
      <c r="BO148" s="61">
        <f t="shared" si="135"/>
        <v>0</v>
      </c>
    </row>
    <row r="149" spans="1:67" x14ac:dyDescent="0.2">
      <c r="A149" s="11"/>
      <c r="B149" s="11"/>
      <c r="C149" s="656"/>
      <c r="D149" s="657"/>
      <c r="E149" s="657"/>
      <c r="F149" s="657"/>
      <c r="G149" s="657"/>
      <c r="H149" s="660"/>
      <c r="I149" s="659"/>
      <c r="J149" s="11"/>
      <c r="K149" s="58"/>
      <c r="L149" s="58"/>
      <c r="M149" s="60"/>
      <c r="N149" s="60"/>
      <c r="O149" s="60"/>
      <c r="P149" s="60"/>
      <c r="Q149" s="62">
        <v>886.25</v>
      </c>
      <c r="R149" s="63">
        <f t="shared" si="129"/>
        <v>1020.5241333874999</v>
      </c>
      <c r="S149" s="64">
        <f t="shared" ref="S149:AX149" si="136">S147+S148</f>
        <v>0</v>
      </c>
      <c r="T149" s="64">
        <f t="shared" si="136"/>
        <v>0</v>
      </c>
      <c r="U149" s="64">
        <f t="shared" si="136"/>
        <v>0</v>
      </c>
      <c r="V149" s="64">
        <f t="shared" si="136"/>
        <v>0</v>
      </c>
      <c r="W149" s="64">
        <f t="shared" si="136"/>
        <v>0</v>
      </c>
      <c r="X149" s="64">
        <f t="shared" si="136"/>
        <v>0</v>
      </c>
      <c r="Y149" s="64">
        <f t="shared" si="136"/>
        <v>0</v>
      </c>
      <c r="Z149" s="64">
        <f t="shared" si="136"/>
        <v>0</v>
      </c>
      <c r="AA149" s="64">
        <f t="shared" si="136"/>
        <v>0</v>
      </c>
      <c r="AB149" s="64">
        <f t="shared" si="136"/>
        <v>0</v>
      </c>
      <c r="AC149" s="64">
        <f t="shared" si="136"/>
        <v>0</v>
      </c>
      <c r="AD149" s="64">
        <f t="shared" si="136"/>
        <v>0</v>
      </c>
      <c r="AE149" s="64">
        <f t="shared" si="136"/>
        <v>0</v>
      </c>
      <c r="AF149" s="64">
        <f t="shared" si="136"/>
        <v>0</v>
      </c>
      <c r="AG149" s="64">
        <f t="shared" si="136"/>
        <v>0</v>
      </c>
      <c r="AH149" s="64">
        <f t="shared" si="136"/>
        <v>0</v>
      </c>
      <c r="AI149" s="64">
        <f t="shared" si="136"/>
        <v>0</v>
      </c>
      <c r="AJ149" s="64">
        <f t="shared" si="136"/>
        <v>0</v>
      </c>
      <c r="AK149" s="64">
        <f t="shared" si="136"/>
        <v>1020.5241333874999</v>
      </c>
      <c r="AL149" s="64">
        <f t="shared" si="136"/>
        <v>0</v>
      </c>
      <c r="AM149" s="64">
        <f t="shared" si="136"/>
        <v>0</v>
      </c>
      <c r="AN149" s="64">
        <f t="shared" si="136"/>
        <v>0</v>
      </c>
      <c r="AO149" s="64">
        <f t="shared" si="136"/>
        <v>0</v>
      </c>
      <c r="AP149" s="64">
        <f t="shared" si="136"/>
        <v>0</v>
      </c>
      <c r="AQ149" s="64">
        <f t="shared" si="136"/>
        <v>0</v>
      </c>
      <c r="AR149" s="64">
        <f t="shared" si="136"/>
        <v>0</v>
      </c>
      <c r="AS149" s="64">
        <f t="shared" si="136"/>
        <v>0</v>
      </c>
      <c r="AT149" s="64">
        <f t="shared" si="136"/>
        <v>0</v>
      </c>
      <c r="AU149" s="64">
        <f t="shared" si="136"/>
        <v>0</v>
      </c>
      <c r="AV149" s="64">
        <f t="shared" si="136"/>
        <v>0</v>
      </c>
      <c r="AW149" s="64">
        <f t="shared" si="136"/>
        <v>0</v>
      </c>
      <c r="AX149" s="64">
        <f t="shared" si="136"/>
        <v>0</v>
      </c>
      <c r="AY149" s="64">
        <f t="shared" ref="AY149:BO149" si="137">AY147+AY148</f>
        <v>0</v>
      </c>
      <c r="AZ149" s="64">
        <f t="shared" si="137"/>
        <v>0</v>
      </c>
      <c r="BA149" s="64">
        <f t="shared" si="137"/>
        <v>0</v>
      </c>
      <c r="BB149" s="64">
        <f t="shared" si="137"/>
        <v>0</v>
      </c>
      <c r="BC149" s="64">
        <f t="shared" si="137"/>
        <v>0</v>
      </c>
      <c r="BD149" s="64">
        <f t="shared" si="137"/>
        <v>0</v>
      </c>
      <c r="BE149" s="64">
        <f t="shared" si="137"/>
        <v>0</v>
      </c>
      <c r="BF149" s="64">
        <f t="shared" si="137"/>
        <v>0</v>
      </c>
      <c r="BG149" s="64">
        <f t="shared" si="137"/>
        <v>0</v>
      </c>
      <c r="BH149" s="64">
        <f t="shared" si="137"/>
        <v>0</v>
      </c>
      <c r="BI149" s="64">
        <f t="shared" si="137"/>
        <v>0</v>
      </c>
      <c r="BJ149" s="64">
        <f t="shared" si="137"/>
        <v>0</v>
      </c>
      <c r="BK149" s="64">
        <f t="shared" si="137"/>
        <v>0</v>
      </c>
      <c r="BL149" s="64">
        <f t="shared" si="137"/>
        <v>0</v>
      </c>
      <c r="BM149" s="64">
        <f t="shared" si="137"/>
        <v>0</v>
      </c>
      <c r="BN149" s="64">
        <f t="shared" si="137"/>
        <v>0</v>
      </c>
      <c r="BO149" s="64">
        <f t="shared" si="137"/>
        <v>0</v>
      </c>
    </row>
    <row r="150" spans="1:67" ht="14.1" customHeight="1" x14ac:dyDescent="0.2">
      <c r="A150" s="11"/>
      <c r="B150" s="58">
        <v>33</v>
      </c>
      <c r="C150" s="656" t="s">
        <v>167</v>
      </c>
      <c r="D150" s="657" t="s">
        <v>168</v>
      </c>
      <c r="E150" s="657"/>
      <c r="F150" s="657"/>
      <c r="G150" s="657"/>
      <c r="H150" s="658" t="s">
        <v>863</v>
      </c>
      <c r="I150" s="659" t="s">
        <v>169</v>
      </c>
      <c r="J150" s="59">
        <v>3</v>
      </c>
      <c r="K150" s="60"/>
      <c r="L150" s="60"/>
      <c r="M150" s="60"/>
      <c r="N150" s="58"/>
      <c r="O150" s="58"/>
      <c r="P150" s="58"/>
      <c r="Q150" s="58"/>
      <c r="R150" s="58">
        <f t="shared" si="129"/>
        <v>3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3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</row>
    <row r="151" spans="1:67" x14ac:dyDescent="0.2">
      <c r="A151" s="11"/>
      <c r="B151" s="11"/>
      <c r="C151" s="656"/>
      <c r="D151" s="657"/>
      <c r="E151" s="657"/>
      <c r="F151" s="657"/>
      <c r="G151" s="657"/>
      <c r="H151" s="658"/>
      <c r="I151" s="659"/>
      <c r="J151" s="11"/>
      <c r="K151" s="60"/>
      <c r="L151" s="60"/>
      <c r="M151" s="60"/>
      <c r="N151" s="60"/>
      <c r="O151" s="60"/>
      <c r="P151" s="60"/>
      <c r="Q151" s="58"/>
      <c r="R151" s="60">
        <f t="shared" si="129"/>
        <v>0</v>
      </c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</row>
    <row r="152" spans="1:67" x14ac:dyDescent="0.2">
      <c r="A152" s="11"/>
      <c r="B152" s="11"/>
      <c r="C152" s="656"/>
      <c r="D152" s="657"/>
      <c r="E152" s="657"/>
      <c r="F152" s="657"/>
      <c r="G152" s="657"/>
      <c r="H152" s="658"/>
      <c r="I152" s="659"/>
      <c r="J152" s="11"/>
      <c r="K152" s="58"/>
      <c r="L152" s="60"/>
      <c r="M152" s="60"/>
      <c r="N152" s="60">
        <f>N151-M151</f>
        <v>0</v>
      </c>
      <c r="O152" s="60"/>
      <c r="P152" s="60"/>
      <c r="Q152" s="58"/>
      <c r="R152" s="60">
        <f t="shared" si="129"/>
        <v>0</v>
      </c>
      <c r="S152" s="61">
        <f t="shared" ref="S152:AX152" si="138">$N$152/$J$150*S150*S12*S13</f>
        <v>0</v>
      </c>
      <c r="T152" s="61">
        <f t="shared" si="138"/>
        <v>0</v>
      </c>
      <c r="U152" s="61">
        <f t="shared" si="138"/>
        <v>0</v>
      </c>
      <c r="V152" s="61">
        <f t="shared" si="138"/>
        <v>0</v>
      </c>
      <c r="W152" s="61">
        <f t="shared" si="138"/>
        <v>0</v>
      </c>
      <c r="X152" s="61">
        <f t="shared" si="138"/>
        <v>0</v>
      </c>
      <c r="Y152" s="61">
        <f t="shared" si="138"/>
        <v>0</v>
      </c>
      <c r="Z152" s="61">
        <f t="shared" si="138"/>
        <v>0</v>
      </c>
      <c r="AA152" s="61">
        <f t="shared" si="138"/>
        <v>0</v>
      </c>
      <c r="AB152" s="61">
        <f t="shared" si="138"/>
        <v>0</v>
      </c>
      <c r="AC152" s="61">
        <f t="shared" si="138"/>
        <v>0</v>
      </c>
      <c r="AD152" s="61">
        <f t="shared" si="138"/>
        <v>0</v>
      </c>
      <c r="AE152" s="61">
        <f t="shared" si="138"/>
        <v>0</v>
      </c>
      <c r="AF152" s="61">
        <f t="shared" si="138"/>
        <v>0</v>
      </c>
      <c r="AG152" s="61">
        <f t="shared" si="138"/>
        <v>0</v>
      </c>
      <c r="AH152" s="61">
        <f t="shared" si="138"/>
        <v>0</v>
      </c>
      <c r="AI152" s="61">
        <f t="shared" si="138"/>
        <v>0</v>
      </c>
      <c r="AJ152" s="61">
        <f t="shared" si="138"/>
        <v>0</v>
      </c>
      <c r="AK152" s="61">
        <f t="shared" si="138"/>
        <v>0</v>
      </c>
      <c r="AL152" s="61">
        <f t="shared" si="138"/>
        <v>0</v>
      </c>
      <c r="AM152" s="61">
        <f t="shared" si="138"/>
        <v>0</v>
      </c>
      <c r="AN152" s="61">
        <f t="shared" si="138"/>
        <v>0</v>
      </c>
      <c r="AO152" s="61">
        <f t="shared" si="138"/>
        <v>0</v>
      </c>
      <c r="AP152" s="61">
        <f t="shared" si="138"/>
        <v>0</v>
      </c>
      <c r="AQ152" s="61">
        <f t="shared" si="138"/>
        <v>0</v>
      </c>
      <c r="AR152" s="61">
        <f t="shared" si="138"/>
        <v>0</v>
      </c>
      <c r="AS152" s="61">
        <f t="shared" si="138"/>
        <v>0</v>
      </c>
      <c r="AT152" s="61">
        <f t="shared" si="138"/>
        <v>0</v>
      </c>
      <c r="AU152" s="61">
        <f t="shared" si="138"/>
        <v>0</v>
      </c>
      <c r="AV152" s="61">
        <f t="shared" si="138"/>
        <v>0</v>
      </c>
      <c r="AW152" s="61">
        <f t="shared" si="138"/>
        <v>0</v>
      </c>
      <c r="AX152" s="61">
        <f t="shared" si="138"/>
        <v>0</v>
      </c>
      <c r="AY152" s="61">
        <f t="shared" ref="AY152:BO152" si="139">$N$152/$J$150*AY150*AY12*AY13</f>
        <v>0</v>
      </c>
      <c r="AZ152" s="61">
        <f t="shared" si="139"/>
        <v>0</v>
      </c>
      <c r="BA152" s="61">
        <f t="shared" si="139"/>
        <v>0</v>
      </c>
      <c r="BB152" s="61">
        <f t="shared" si="139"/>
        <v>0</v>
      </c>
      <c r="BC152" s="61">
        <f t="shared" si="139"/>
        <v>0</v>
      </c>
      <c r="BD152" s="61">
        <f t="shared" si="139"/>
        <v>0</v>
      </c>
      <c r="BE152" s="61">
        <f t="shared" si="139"/>
        <v>0</v>
      </c>
      <c r="BF152" s="61">
        <f t="shared" si="139"/>
        <v>0</v>
      </c>
      <c r="BG152" s="61">
        <f t="shared" si="139"/>
        <v>0</v>
      </c>
      <c r="BH152" s="61">
        <f t="shared" si="139"/>
        <v>0</v>
      </c>
      <c r="BI152" s="61">
        <f t="shared" si="139"/>
        <v>0</v>
      </c>
      <c r="BJ152" s="61">
        <f t="shared" si="139"/>
        <v>0</v>
      </c>
      <c r="BK152" s="61">
        <f t="shared" si="139"/>
        <v>0</v>
      </c>
      <c r="BL152" s="61">
        <f t="shared" si="139"/>
        <v>0</v>
      </c>
      <c r="BM152" s="61">
        <f t="shared" si="139"/>
        <v>0</v>
      </c>
      <c r="BN152" s="61">
        <f t="shared" si="139"/>
        <v>0</v>
      </c>
      <c r="BO152" s="61">
        <f t="shared" si="139"/>
        <v>0</v>
      </c>
    </row>
    <row r="153" spans="1:67" x14ac:dyDescent="0.2">
      <c r="A153" s="11"/>
      <c r="B153" s="11"/>
      <c r="C153" s="656"/>
      <c r="D153" s="657"/>
      <c r="E153" s="657"/>
      <c r="F153" s="657"/>
      <c r="G153" s="657"/>
      <c r="H153" s="658"/>
      <c r="I153" s="659"/>
      <c r="J153" s="11"/>
      <c r="K153" s="58"/>
      <c r="L153" s="58"/>
      <c r="M153" s="60"/>
      <c r="N153" s="60"/>
      <c r="O153" s="60"/>
      <c r="P153" s="60"/>
      <c r="Q153" s="62"/>
      <c r="R153" s="63">
        <f t="shared" si="129"/>
        <v>0</v>
      </c>
      <c r="S153" s="64">
        <f t="shared" ref="S153:AX153" si="140">S151+S152</f>
        <v>0</v>
      </c>
      <c r="T153" s="64">
        <f t="shared" si="140"/>
        <v>0</v>
      </c>
      <c r="U153" s="64">
        <f t="shared" si="140"/>
        <v>0</v>
      </c>
      <c r="V153" s="64">
        <f t="shared" si="140"/>
        <v>0</v>
      </c>
      <c r="W153" s="64">
        <f t="shared" si="140"/>
        <v>0</v>
      </c>
      <c r="X153" s="64">
        <f t="shared" si="140"/>
        <v>0</v>
      </c>
      <c r="Y153" s="64">
        <f t="shared" si="140"/>
        <v>0</v>
      </c>
      <c r="Z153" s="64">
        <f t="shared" si="140"/>
        <v>0</v>
      </c>
      <c r="AA153" s="64">
        <f t="shared" si="140"/>
        <v>0</v>
      </c>
      <c r="AB153" s="64">
        <f t="shared" si="140"/>
        <v>0</v>
      </c>
      <c r="AC153" s="64">
        <f t="shared" si="140"/>
        <v>0</v>
      </c>
      <c r="AD153" s="64">
        <f t="shared" si="140"/>
        <v>0</v>
      </c>
      <c r="AE153" s="64">
        <f t="shared" si="140"/>
        <v>0</v>
      </c>
      <c r="AF153" s="64">
        <f t="shared" si="140"/>
        <v>0</v>
      </c>
      <c r="AG153" s="64">
        <f t="shared" si="140"/>
        <v>0</v>
      </c>
      <c r="AH153" s="64">
        <f t="shared" si="140"/>
        <v>0</v>
      </c>
      <c r="AI153" s="64">
        <f t="shared" si="140"/>
        <v>0</v>
      </c>
      <c r="AJ153" s="64">
        <f t="shared" si="140"/>
        <v>0</v>
      </c>
      <c r="AK153" s="64">
        <f t="shared" si="140"/>
        <v>0</v>
      </c>
      <c r="AL153" s="64">
        <f t="shared" si="140"/>
        <v>0</v>
      </c>
      <c r="AM153" s="64">
        <f t="shared" si="140"/>
        <v>0</v>
      </c>
      <c r="AN153" s="64">
        <f t="shared" si="140"/>
        <v>0</v>
      </c>
      <c r="AO153" s="64">
        <f t="shared" si="140"/>
        <v>0</v>
      </c>
      <c r="AP153" s="64">
        <f t="shared" si="140"/>
        <v>0</v>
      </c>
      <c r="AQ153" s="64">
        <f t="shared" si="140"/>
        <v>0</v>
      </c>
      <c r="AR153" s="64">
        <f t="shared" si="140"/>
        <v>0</v>
      </c>
      <c r="AS153" s="64">
        <f t="shared" si="140"/>
        <v>0</v>
      </c>
      <c r="AT153" s="64">
        <f t="shared" si="140"/>
        <v>0</v>
      </c>
      <c r="AU153" s="64">
        <f t="shared" si="140"/>
        <v>0</v>
      </c>
      <c r="AV153" s="64">
        <f t="shared" si="140"/>
        <v>0</v>
      </c>
      <c r="AW153" s="64">
        <f t="shared" si="140"/>
        <v>0</v>
      </c>
      <c r="AX153" s="64">
        <f t="shared" si="140"/>
        <v>0</v>
      </c>
      <c r="AY153" s="64">
        <f t="shared" ref="AY153:BO153" si="141">AY151+AY152</f>
        <v>0</v>
      </c>
      <c r="AZ153" s="64">
        <f t="shared" si="141"/>
        <v>0</v>
      </c>
      <c r="BA153" s="64">
        <f t="shared" si="141"/>
        <v>0</v>
      </c>
      <c r="BB153" s="64">
        <f t="shared" si="141"/>
        <v>0</v>
      </c>
      <c r="BC153" s="64">
        <f t="shared" si="141"/>
        <v>0</v>
      </c>
      <c r="BD153" s="64">
        <f t="shared" si="141"/>
        <v>0</v>
      </c>
      <c r="BE153" s="64">
        <f t="shared" si="141"/>
        <v>0</v>
      </c>
      <c r="BF153" s="64">
        <f t="shared" si="141"/>
        <v>0</v>
      </c>
      <c r="BG153" s="64">
        <f t="shared" si="141"/>
        <v>0</v>
      </c>
      <c r="BH153" s="64">
        <f t="shared" si="141"/>
        <v>0</v>
      </c>
      <c r="BI153" s="64">
        <f t="shared" si="141"/>
        <v>0</v>
      </c>
      <c r="BJ153" s="64">
        <f t="shared" si="141"/>
        <v>0</v>
      </c>
      <c r="BK153" s="64">
        <f t="shared" si="141"/>
        <v>0</v>
      </c>
      <c r="BL153" s="64">
        <f t="shared" si="141"/>
        <v>0</v>
      </c>
      <c r="BM153" s="64">
        <f t="shared" si="141"/>
        <v>0</v>
      </c>
      <c r="BN153" s="64">
        <f t="shared" si="141"/>
        <v>0</v>
      </c>
      <c r="BO153" s="64">
        <f t="shared" si="141"/>
        <v>0</v>
      </c>
    </row>
    <row r="154" spans="1:67" s="5" customFormat="1" ht="10.5" x14ac:dyDescent="0.2">
      <c r="A154" s="65"/>
      <c r="B154" s="65"/>
      <c r="C154" s="65"/>
      <c r="D154" s="65"/>
      <c r="E154" s="65"/>
      <c r="F154" s="65"/>
      <c r="G154" s="66" t="s">
        <v>864</v>
      </c>
      <c r="H154" s="65"/>
      <c r="I154" s="65"/>
      <c r="J154" s="65"/>
      <c r="K154" s="65"/>
      <c r="L154" s="65"/>
      <c r="M154" s="65"/>
      <c r="N154" s="65"/>
      <c r="O154" s="65"/>
      <c r="P154" s="65"/>
      <c r="Q154" s="65">
        <f t="shared" ref="Q154:AV154" si="142">Q$145+Q$149+Q$153</f>
        <v>4099.76</v>
      </c>
      <c r="R154" s="67">
        <f t="shared" si="142"/>
        <v>4720.9072170344007</v>
      </c>
      <c r="S154" s="68">
        <f t="shared" si="142"/>
        <v>0</v>
      </c>
      <c r="T154" s="68">
        <f t="shared" si="142"/>
        <v>0</v>
      </c>
      <c r="U154" s="68">
        <f t="shared" si="142"/>
        <v>0</v>
      </c>
      <c r="V154" s="68">
        <f t="shared" si="142"/>
        <v>0</v>
      </c>
      <c r="W154" s="68">
        <f t="shared" si="142"/>
        <v>0</v>
      </c>
      <c r="X154" s="68">
        <f t="shared" si="142"/>
        <v>0</v>
      </c>
      <c r="Y154" s="68">
        <f t="shared" si="142"/>
        <v>0</v>
      </c>
      <c r="Z154" s="68">
        <f t="shared" si="142"/>
        <v>0</v>
      </c>
      <c r="AA154" s="68">
        <f t="shared" si="142"/>
        <v>0</v>
      </c>
      <c r="AB154" s="68">
        <f t="shared" si="142"/>
        <v>0</v>
      </c>
      <c r="AC154" s="68">
        <f t="shared" si="142"/>
        <v>0</v>
      </c>
      <c r="AD154" s="68">
        <f t="shared" si="142"/>
        <v>0</v>
      </c>
      <c r="AE154" s="68">
        <f t="shared" si="142"/>
        <v>0</v>
      </c>
      <c r="AF154" s="68">
        <f t="shared" si="142"/>
        <v>0</v>
      </c>
      <c r="AG154" s="68">
        <f t="shared" si="142"/>
        <v>0</v>
      </c>
      <c r="AH154" s="68">
        <f t="shared" si="142"/>
        <v>0</v>
      </c>
      <c r="AI154" s="68">
        <f t="shared" si="142"/>
        <v>0</v>
      </c>
      <c r="AJ154" s="68">
        <f t="shared" si="142"/>
        <v>0</v>
      </c>
      <c r="AK154" s="68">
        <f t="shared" si="142"/>
        <v>4720.9072170344007</v>
      </c>
      <c r="AL154" s="68">
        <f t="shared" si="142"/>
        <v>0</v>
      </c>
      <c r="AM154" s="68">
        <f t="shared" si="142"/>
        <v>0</v>
      </c>
      <c r="AN154" s="68">
        <f t="shared" si="142"/>
        <v>0</v>
      </c>
      <c r="AO154" s="68">
        <f t="shared" si="142"/>
        <v>0</v>
      </c>
      <c r="AP154" s="68">
        <f t="shared" si="142"/>
        <v>0</v>
      </c>
      <c r="AQ154" s="68">
        <f t="shared" si="142"/>
        <v>0</v>
      </c>
      <c r="AR154" s="68">
        <f t="shared" si="142"/>
        <v>0</v>
      </c>
      <c r="AS154" s="68">
        <f t="shared" si="142"/>
        <v>0</v>
      </c>
      <c r="AT154" s="68">
        <f t="shared" si="142"/>
        <v>0</v>
      </c>
      <c r="AU154" s="68">
        <f t="shared" si="142"/>
        <v>0</v>
      </c>
      <c r="AV154" s="68">
        <f t="shared" si="142"/>
        <v>0</v>
      </c>
      <c r="AW154" s="68">
        <f t="shared" ref="AW154:BO154" si="143">AW$145+AW$149+AW$153</f>
        <v>0</v>
      </c>
      <c r="AX154" s="68">
        <f t="shared" si="143"/>
        <v>0</v>
      </c>
      <c r="AY154" s="68">
        <f t="shared" si="143"/>
        <v>0</v>
      </c>
      <c r="AZ154" s="68">
        <f t="shared" si="143"/>
        <v>0</v>
      </c>
      <c r="BA154" s="68">
        <f t="shared" si="143"/>
        <v>0</v>
      </c>
      <c r="BB154" s="68">
        <f t="shared" si="143"/>
        <v>0</v>
      </c>
      <c r="BC154" s="68">
        <f t="shared" si="143"/>
        <v>0</v>
      </c>
      <c r="BD154" s="68">
        <f t="shared" si="143"/>
        <v>0</v>
      </c>
      <c r="BE154" s="68">
        <f t="shared" si="143"/>
        <v>0</v>
      </c>
      <c r="BF154" s="68">
        <f t="shared" si="143"/>
        <v>0</v>
      </c>
      <c r="BG154" s="68">
        <f t="shared" si="143"/>
        <v>0</v>
      </c>
      <c r="BH154" s="68">
        <f t="shared" si="143"/>
        <v>0</v>
      </c>
      <c r="BI154" s="68">
        <f t="shared" si="143"/>
        <v>0</v>
      </c>
      <c r="BJ154" s="68">
        <f t="shared" si="143"/>
        <v>0</v>
      </c>
      <c r="BK154" s="68">
        <f t="shared" si="143"/>
        <v>0</v>
      </c>
      <c r="BL154" s="68">
        <f t="shared" si="143"/>
        <v>0</v>
      </c>
      <c r="BM154" s="68">
        <f t="shared" si="143"/>
        <v>0</v>
      </c>
      <c r="BN154" s="68">
        <f t="shared" si="143"/>
        <v>0</v>
      </c>
      <c r="BO154" s="68">
        <f t="shared" si="143"/>
        <v>0</v>
      </c>
    </row>
    <row r="155" spans="1:67" x14ac:dyDescent="0.2">
      <c r="A155" s="56"/>
      <c r="B155" s="56"/>
      <c r="C155" s="57" t="s">
        <v>171</v>
      </c>
      <c r="D155" s="56" t="s">
        <v>172</v>
      </c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</row>
    <row r="156" spans="1:67" ht="14.1" customHeight="1" x14ac:dyDescent="0.2">
      <c r="A156" s="11"/>
      <c r="B156" s="58">
        <v>34</v>
      </c>
      <c r="C156" s="656" t="s">
        <v>173</v>
      </c>
      <c r="D156" s="657" t="s">
        <v>174</v>
      </c>
      <c r="E156" s="657"/>
      <c r="F156" s="657"/>
      <c r="G156" s="657"/>
      <c r="H156" s="660" t="s">
        <v>865</v>
      </c>
      <c r="I156" s="659" t="s">
        <v>102</v>
      </c>
      <c r="J156" s="59">
        <v>4</v>
      </c>
      <c r="K156" s="60"/>
      <c r="L156" s="60"/>
      <c r="M156" s="60"/>
      <c r="N156" s="58"/>
      <c r="O156" s="58"/>
      <c r="P156" s="58"/>
      <c r="Q156" s="58"/>
      <c r="R156" s="58">
        <f t="shared" ref="R156:R183" si="144">SUM(S156:BO156)</f>
        <v>4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4</v>
      </c>
      <c r="AM156" s="58">
        <v>0</v>
      </c>
      <c r="AN156" s="58">
        <v>0</v>
      </c>
      <c r="AO156" s="58">
        <v>0</v>
      </c>
      <c r="AP156" s="58">
        <v>0</v>
      </c>
      <c r="AQ156" s="58">
        <v>0</v>
      </c>
      <c r="AR156" s="58">
        <v>0</v>
      </c>
      <c r="AS156" s="58">
        <v>0</v>
      </c>
      <c r="AT156" s="58">
        <v>0</v>
      </c>
      <c r="AU156" s="58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</row>
    <row r="157" spans="1:67" x14ac:dyDescent="0.2">
      <c r="A157" s="11"/>
      <c r="B157" s="11"/>
      <c r="C157" s="656"/>
      <c r="D157" s="657"/>
      <c r="E157" s="657"/>
      <c r="F157" s="657"/>
      <c r="G157" s="657"/>
      <c r="H157" s="660"/>
      <c r="I157" s="659"/>
      <c r="J157" s="11"/>
      <c r="K157" s="60">
        <v>12016.09</v>
      </c>
      <c r="L157" s="60">
        <v>12037.96</v>
      </c>
      <c r="M157" s="60">
        <v>12415.09</v>
      </c>
      <c r="N157" s="60">
        <v>12437.69</v>
      </c>
      <c r="O157" s="60">
        <v>12415.092078908499</v>
      </c>
      <c r="P157" s="60"/>
      <c r="Q157" s="58">
        <v>12415.09</v>
      </c>
      <c r="R157" s="60">
        <f t="shared" si="144"/>
        <v>14389.0022802191</v>
      </c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61">
        <f>$M157*AL156/$J156*AL$13</f>
        <v>14389.0022802191</v>
      </c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</row>
    <row r="158" spans="1:67" x14ac:dyDescent="0.2">
      <c r="A158" s="11"/>
      <c r="B158" s="11"/>
      <c r="C158" s="656"/>
      <c r="D158" s="657"/>
      <c r="E158" s="657"/>
      <c r="F158" s="657"/>
      <c r="G158" s="657"/>
      <c r="H158" s="660"/>
      <c r="I158" s="659"/>
      <c r="J158" s="11"/>
      <c r="K158" s="58"/>
      <c r="L158" s="60"/>
      <c r="M158" s="60"/>
      <c r="N158" s="60">
        <f>N157-M157</f>
        <v>22.600000000000364</v>
      </c>
      <c r="O158" s="60"/>
      <c r="P158" s="60"/>
      <c r="Q158" s="58">
        <v>18.079999999999998</v>
      </c>
      <c r="R158" s="60">
        <f t="shared" si="144"/>
        <v>20.95459325920034</v>
      </c>
      <c r="S158" s="61">
        <f t="shared" ref="S158:AX158" si="145">$N$158/$J$156*S156*S12*S13</f>
        <v>0</v>
      </c>
      <c r="T158" s="61">
        <f t="shared" si="145"/>
        <v>0</v>
      </c>
      <c r="U158" s="61">
        <f t="shared" si="145"/>
        <v>0</v>
      </c>
      <c r="V158" s="61">
        <f t="shared" si="145"/>
        <v>0</v>
      </c>
      <c r="W158" s="61">
        <f t="shared" si="145"/>
        <v>0</v>
      </c>
      <c r="X158" s="61">
        <f t="shared" si="145"/>
        <v>0</v>
      </c>
      <c r="Y158" s="61">
        <f t="shared" si="145"/>
        <v>0</v>
      </c>
      <c r="Z158" s="61">
        <f t="shared" si="145"/>
        <v>0</v>
      </c>
      <c r="AA158" s="61">
        <f t="shared" si="145"/>
        <v>0</v>
      </c>
      <c r="AB158" s="61">
        <f t="shared" si="145"/>
        <v>0</v>
      </c>
      <c r="AC158" s="61">
        <f t="shared" si="145"/>
        <v>0</v>
      </c>
      <c r="AD158" s="61">
        <f t="shared" si="145"/>
        <v>0</v>
      </c>
      <c r="AE158" s="61">
        <f t="shared" si="145"/>
        <v>0</v>
      </c>
      <c r="AF158" s="61">
        <f t="shared" si="145"/>
        <v>0</v>
      </c>
      <c r="AG158" s="61">
        <f t="shared" si="145"/>
        <v>0</v>
      </c>
      <c r="AH158" s="61">
        <f t="shared" si="145"/>
        <v>0</v>
      </c>
      <c r="AI158" s="61">
        <f t="shared" si="145"/>
        <v>0</v>
      </c>
      <c r="AJ158" s="61">
        <f t="shared" si="145"/>
        <v>0</v>
      </c>
      <c r="AK158" s="61">
        <f t="shared" si="145"/>
        <v>0</v>
      </c>
      <c r="AL158" s="61">
        <f t="shared" si="145"/>
        <v>20.95459325920034</v>
      </c>
      <c r="AM158" s="61">
        <f t="shared" si="145"/>
        <v>0</v>
      </c>
      <c r="AN158" s="61">
        <f t="shared" si="145"/>
        <v>0</v>
      </c>
      <c r="AO158" s="61">
        <f t="shared" si="145"/>
        <v>0</v>
      </c>
      <c r="AP158" s="61">
        <f t="shared" si="145"/>
        <v>0</v>
      </c>
      <c r="AQ158" s="61">
        <f t="shared" si="145"/>
        <v>0</v>
      </c>
      <c r="AR158" s="61">
        <f t="shared" si="145"/>
        <v>0</v>
      </c>
      <c r="AS158" s="61">
        <f t="shared" si="145"/>
        <v>0</v>
      </c>
      <c r="AT158" s="61">
        <f t="shared" si="145"/>
        <v>0</v>
      </c>
      <c r="AU158" s="61">
        <f t="shared" si="145"/>
        <v>0</v>
      </c>
      <c r="AV158" s="61">
        <f t="shared" si="145"/>
        <v>0</v>
      </c>
      <c r="AW158" s="61">
        <f t="shared" si="145"/>
        <v>0</v>
      </c>
      <c r="AX158" s="61">
        <f t="shared" si="145"/>
        <v>0</v>
      </c>
      <c r="AY158" s="61">
        <f t="shared" ref="AY158:BO158" si="146">$N$158/$J$156*AY156*AY12*AY13</f>
        <v>0</v>
      </c>
      <c r="AZ158" s="61">
        <f t="shared" si="146"/>
        <v>0</v>
      </c>
      <c r="BA158" s="61">
        <f t="shared" si="146"/>
        <v>0</v>
      </c>
      <c r="BB158" s="61">
        <f t="shared" si="146"/>
        <v>0</v>
      </c>
      <c r="BC158" s="61">
        <f t="shared" si="146"/>
        <v>0</v>
      </c>
      <c r="BD158" s="61">
        <f t="shared" si="146"/>
        <v>0</v>
      </c>
      <c r="BE158" s="61">
        <f t="shared" si="146"/>
        <v>0</v>
      </c>
      <c r="BF158" s="61">
        <f t="shared" si="146"/>
        <v>0</v>
      </c>
      <c r="BG158" s="61">
        <f t="shared" si="146"/>
        <v>0</v>
      </c>
      <c r="BH158" s="61">
        <f t="shared" si="146"/>
        <v>0</v>
      </c>
      <c r="BI158" s="61">
        <f t="shared" si="146"/>
        <v>0</v>
      </c>
      <c r="BJ158" s="61">
        <f t="shared" si="146"/>
        <v>0</v>
      </c>
      <c r="BK158" s="61">
        <f t="shared" si="146"/>
        <v>0</v>
      </c>
      <c r="BL158" s="61">
        <f t="shared" si="146"/>
        <v>0</v>
      </c>
      <c r="BM158" s="61">
        <f t="shared" si="146"/>
        <v>0</v>
      </c>
      <c r="BN158" s="61">
        <f t="shared" si="146"/>
        <v>0</v>
      </c>
      <c r="BO158" s="61">
        <f t="shared" si="146"/>
        <v>0</v>
      </c>
    </row>
    <row r="159" spans="1:67" x14ac:dyDescent="0.2">
      <c r="A159" s="11"/>
      <c r="B159" s="11"/>
      <c r="C159" s="656"/>
      <c r="D159" s="657"/>
      <c r="E159" s="657"/>
      <c r="F159" s="657"/>
      <c r="G159" s="657"/>
      <c r="H159" s="660"/>
      <c r="I159" s="659"/>
      <c r="J159" s="11"/>
      <c r="K159" s="58"/>
      <c r="L159" s="58"/>
      <c r="M159" s="60"/>
      <c r="N159" s="60"/>
      <c r="O159" s="60"/>
      <c r="P159" s="60"/>
      <c r="Q159" s="62">
        <v>12433.17</v>
      </c>
      <c r="R159" s="63">
        <f t="shared" si="144"/>
        <v>14409.956873478301</v>
      </c>
      <c r="S159" s="64">
        <f t="shared" ref="S159:AX159" si="147">S157+S158</f>
        <v>0</v>
      </c>
      <c r="T159" s="64">
        <f t="shared" si="147"/>
        <v>0</v>
      </c>
      <c r="U159" s="64">
        <f t="shared" si="147"/>
        <v>0</v>
      </c>
      <c r="V159" s="64">
        <f t="shared" si="147"/>
        <v>0</v>
      </c>
      <c r="W159" s="64">
        <f t="shared" si="147"/>
        <v>0</v>
      </c>
      <c r="X159" s="64">
        <f t="shared" si="147"/>
        <v>0</v>
      </c>
      <c r="Y159" s="64">
        <f t="shared" si="147"/>
        <v>0</v>
      </c>
      <c r="Z159" s="64">
        <f t="shared" si="147"/>
        <v>0</v>
      </c>
      <c r="AA159" s="64">
        <f t="shared" si="147"/>
        <v>0</v>
      </c>
      <c r="AB159" s="64">
        <f t="shared" si="147"/>
        <v>0</v>
      </c>
      <c r="AC159" s="64">
        <f t="shared" si="147"/>
        <v>0</v>
      </c>
      <c r="AD159" s="64">
        <f t="shared" si="147"/>
        <v>0</v>
      </c>
      <c r="AE159" s="64">
        <f t="shared" si="147"/>
        <v>0</v>
      </c>
      <c r="AF159" s="64">
        <f t="shared" si="147"/>
        <v>0</v>
      </c>
      <c r="AG159" s="64">
        <f t="shared" si="147"/>
        <v>0</v>
      </c>
      <c r="AH159" s="64">
        <f t="shared" si="147"/>
        <v>0</v>
      </c>
      <c r="AI159" s="64">
        <f t="shared" si="147"/>
        <v>0</v>
      </c>
      <c r="AJ159" s="64">
        <f t="shared" si="147"/>
        <v>0</v>
      </c>
      <c r="AK159" s="64">
        <f t="shared" si="147"/>
        <v>0</v>
      </c>
      <c r="AL159" s="64">
        <f t="shared" si="147"/>
        <v>14409.956873478301</v>
      </c>
      <c r="AM159" s="64">
        <f t="shared" si="147"/>
        <v>0</v>
      </c>
      <c r="AN159" s="64">
        <f t="shared" si="147"/>
        <v>0</v>
      </c>
      <c r="AO159" s="64">
        <f t="shared" si="147"/>
        <v>0</v>
      </c>
      <c r="AP159" s="64">
        <f t="shared" si="147"/>
        <v>0</v>
      </c>
      <c r="AQ159" s="64">
        <f t="shared" si="147"/>
        <v>0</v>
      </c>
      <c r="AR159" s="64">
        <f t="shared" si="147"/>
        <v>0</v>
      </c>
      <c r="AS159" s="64">
        <f t="shared" si="147"/>
        <v>0</v>
      </c>
      <c r="AT159" s="64">
        <f t="shared" si="147"/>
        <v>0</v>
      </c>
      <c r="AU159" s="64">
        <f t="shared" si="147"/>
        <v>0</v>
      </c>
      <c r="AV159" s="64">
        <f t="shared" si="147"/>
        <v>0</v>
      </c>
      <c r="AW159" s="64">
        <f t="shared" si="147"/>
        <v>0</v>
      </c>
      <c r="AX159" s="64">
        <f t="shared" si="147"/>
        <v>0</v>
      </c>
      <c r="AY159" s="64">
        <f t="shared" ref="AY159:BO159" si="148">AY157+AY158</f>
        <v>0</v>
      </c>
      <c r="AZ159" s="64">
        <f t="shared" si="148"/>
        <v>0</v>
      </c>
      <c r="BA159" s="64">
        <f t="shared" si="148"/>
        <v>0</v>
      </c>
      <c r="BB159" s="64">
        <f t="shared" si="148"/>
        <v>0</v>
      </c>
      <c r="BC159" s="64">
        <f t="shared" si="148"/>
        <v>0</v>
      </c>
      <c r="BD159" s="64">
        <f t="shared" si="148"/>
        <v>0</v>
      </c>
      <c r="BE159" s="64">
        <f t="shared" si="148"/>
        <v>0</v>
      </c>
      <c r="BF159" s="64">
        <f t="shared" si="148"/>
        <v>0</v>
      </c>
      <c r="BG159" s="64">
        <f t="shared" si="148"/>
        <v>0</v>
      </c>
      <c r="BH159" s="64">
        <f t="shared" si="148"/>
        <v>0</v>
      </c>
      <c r="BI159" s="64">
        <f t="shared" si="148"/>
        <v>0</v>
      </c>
      <c r="BJ159" s="64">
        <f t="shared" si="148"/>
        <v>0</v>
      </c>
      <c r="BK159" s="64">
        <f t="shared" si="148"/>
        <v>0</v>
      </c>
      <c r="BL159" s="64">
        <f t="shared" si="148"/>
        <v>0</v>
      </c>
      <c r="BM159" s="64">
        <f t="shared" si="148"/>
        <v>0</v>
      </c>
      <c r="BN159" s="64">
        <f t="shared" si="148"/>
        <v>0</v>
      </c>
      <c r="BO159" s="64">
        <f t="shared" si="148"/>
        <v>0</v>
      </c>
    </row>
    <row r="160" spans="1:67" ht="14.1" customHeight="1" x14ac:dyDescent="0.2">
      <c r="A160" s="11"/>
      <c r="B160" s="58">
        <v>35</v>
      </c>
      <c r="C160" s="657" t="s">
        <v>175</v>
      </c>
      <c r="D160" s="657" t="s">
        <v>176</v>
      </c>
      <c r="E160" s="657"/>
      <c r="F160" s="657"/>
      <c r="G160" s="657"/>
      <c r="H160" s="660" t="s">
        <v>866</v>
      </c>
      <c r="I160" s="659" t="s">
        <v>78</v>
      </c>
      <c r="J160" s="59">
        <v>10.5</v>
      </c>
      <c r="K160" s="60"/>
      <c r="L160" s="60"/>
      <c r="M160" s="60"/>
      <c r="N160" s="58"/>
      <c r="O160" s="58"/>
      <c r="P160" s="58"/>
      <c r="Q160" s="58"/>
      <c r="R160" s="58">
        <f t="shared" si="144"/>
        <v>10.5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10.5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</row>
    <row r="161" spans="1:67" x14ac:dyDescent="0.2">
      <c r="A161" s="11"/>
      <c r="B161" s="11"/>
      <c r="C161" s="657"/>
      <c r="D161" s="657"/>
      <c r="E161" s="657"/>
      <c r="F161" s="657"/>
      <c r="G161" s="657"/>
      <c r="H161" s="660"/>
      <c r="I161" s="659"/>
      <c r="J161" s="11"/>
      <c r="K161" s="60">
        <v>1735.75</v>
      </c>
      <c r="L161" s="60">
        <v>1744.89</v>
      </c>
      <c r="M161" s="60">
        <v>1793.39</v>
      </c>
      <c r="N161" s="60">
        <v>1802.83</v>
      </c>
      <c r="O161" s="60">
        <v>1793.3867069875</v>
      </c>
      <c r="P161" s="60"/>
      <c r="Q161" s="58">
        <v>1793.39</v>
      </c>
      <c r="R161" s="60">
        <f t="shared" si="144"/>
        <v>2078.5264383361</v>
      </c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61">
        <f>$M161*AL160/$J160*AL$13</f>
        <v>2078.5264383361</v>
      </c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</row>
    <row r="162" spans="1:67" x14ac:dyDescent="0.2">
      <c r="A162" s="11"/>
      <c r="B162" s="11"/>
      <c r="C162" s="657"/>
      <c r="D162" s="657"/>
      <c r="E162" s="657"/>
      <c r="F162" s="657"/>
      <c r="G162" s="657"/>
      <c r="H162" s="660"/>
      <c r="I162" s="659"/>
      <c r="J162" s="11"/>
      <c r="K162" s="58"/>
      <c r="L162" s="60"/>
      <c r="M162" s="60"/>
      <c r="N162" s="60">
        <f>N161-M161</f>
        <v>9.4399999999998272</v>
      </c>
      <c r="O162" s="60"/>
      <c r="P162" s="60"/>
      <c r="Q162" s="58">
        <v>7.55</v>
      </c>
      <c r="R162" s="60">
        <f t="shared" si="144"/>
        <v>8.75271506047984</v>
      </c>
      <c r="S162" s="61">
        <f t="shared" ref="S162:AX162" si="149">$N$162/$J$160*S160*S12*S13</f>
        <v>0</v>
      </c>
      <c r="T162" s="61">
        <f t="shared" si="149"/>
        <v>0</v>
      </c>
      <c r="U162" s="61">
        <f t="shared" si="149"/>
        <v>0</v>
      </c>
      <c r="V162" s="61">
        <f t="shared" si="149"/>
        <v>0</v>
      </c>
      <c r="W162" s="61">
        <f t="shared" si="149"/>
        <v>0</v>
      </c>
      <c r="X162" s="61">
        <f t="shared" si="149"/>
        <v>0</v>
      </c>
      <c r="Y162" s="61">
        <f t="shared" si="149"/>
        <v>0</v>
      </c>
      <c r="Z162" s="61">
        <f t="shared" si="149"/>
        <v>0</v>
      </c>
      <c r="AA162" s="61">
        <f t="shared" si="149"/>
        <v>0</v>
      </c>
      <c r="AB162" s="61">
        <f t="shared" si="149"/>
        <v>0</v>
      </c>
      <c r="AC162" s="61">
        <f t="shared" si="149"/>
        <v>0</v>
      </c>
      <c r="AD162" s="61">
        <f t="shared" si="149"/>
        <v>0</v>
      </c>
      <c r="AE162" s="61">
        <f t="shared" si="149"/>
        <v>0</v>
      </c>
      <c r="AF162" s="61">
        <f t="shared" si="149"/>
        <v>0</v>
      </c>
      <c r="AG162" s="61">
        <f t="shared" si="149"/>
        <v>0</v>
      </c>
      <c r="AH162" s="61">
        <f t="shared" si="149"/>
        <v>0</v>
      </c>
      <c r="AI162" s="61">
        <f t="shared" si="149"/>
        <v>0</v>
      </c>
      <c r="AJ162" s="61">
        <f t="shared" si="149"/>
        <v>0</v>
      </c>
      <c r="AK162" s="61">
        <f t="shared" si="149"/>
        <v>0</v>
      </c>
      <c r="AL162" s="61">
        <f t="shared" si="149"/>
        <v>8.75271506047984</v>
      </c>
      <c r="AM162" s="61">
        <f t="shared" si="149"/>
        <v>0</v>
      </c>
      <c r="AN162" s="61">
        <f t="shared" si="149"/>
        <v>0</v>
      </c>
      <c r="AO162" s="61">
        <f t="shared" si="149"/>
        <v>0</v>
      </c>
      <c r="AP162" s="61">
        <f t="shared" si="149"/>
        <v>0</v>
      </c>
      <c r="AQ162" s="61">
        <f t="shared" si="149"/>
        <v>0</v>
      </c>
      <c r="AR162" s="61">
        <f t="shared" si="149"/>
        <v>0</v>
      </c>
      <c r="AS162" s="61">
        <f t="shared" si="149"/>
        <v>0</v>
      </c>
      <c r="AT162" s="61">
        <f t="shared" si="149"/>
        <v>0</v>
      </c>
      <c r="AU162" s="61">
        <f t="shared" si="149"/>
        <v>0</v>
      </c>
      <c r="AV162" s="61">
        <f t="shared" si="149"/>
        <v>0</v>
      </c>
      <c r="AW162" s="61">
        <f t="shared" si="149"/>
        <v>0</v>
      </c>
      <c r="AX162" s="61">
        <f t="shared" si="149"/>
        <v>0</v>
      </c>
      <c r="AY162" s="61">
        <f t="shared" ref="AY162:BO162" si="150">$N$162/$J$160*AY160*AY12*AY13</f>
        <v>0</v>
      </c>
      <c r="AZ162" s="61">
        <f t="shared" si="150"/>
        <v>0</v>
      </c>
      <c r="BA162" s="61">
        <f t="shared" si="150"/>
        <v>0</v>
      </c>
      <c r="BB162" s="61">
        <f t="shared" si="150"/>
        <v>0</v>
      </c>
      <c r="BC162" s="61">
        <f t="shared" si="150"/>
        <v>0</v>
      </c>
      <c r="BD162" s="61">
        <f t="shared" si="150"/>
        <v>0</v>
      </c>
      <c r="BE162" s="61">
        <f t="shared" si="150"/>
        <v>0</v>
      </c>
      <c r="BF162" s="61">
        <f t="shared" si="150"/>
        <v>0</v>
      </c>
      <c r="BG162" s="61">
        <f t="shared" si="150"/>
        <v>0</v>
      </c>
      <c r="BH162" s="61">
        <f t="shared" si="150"/>
        <v>0</v>
      </c>
      <c r="BI162" s="61">
        <f t="shared" si="150"/>
        <v>0</v>
      </c>
      <c r="BJ162" s="61">
        <f t="shared" si="150"/>
        <v>0</v>
      </c>
      <c r="BK162" s="61">
        <f t="shared" si="150"/>
        <v>0</v>
      </c>
      <c r="BL162" s="61">
        <f t="shared" si="150"/>
        <v>0</v>
      </c>
      <c r="BM162" s="61">
        <f t="shared" si="150"/>
        <v>0</v>
      </c>
      <c r="BN162" s="61">
        <f t="shared" si="150"/>
        <v>0</v>
      </c>
      <c r="BO162" s="61">
        <f t="shared" si="150"/>
        <v>0</v>
      </c>
    </row>
    <row r="163" spans="1:67" x14ac:dyDescent="0.2">
      <c r="A163" s="11"/>
      <c r="B163" s="11"/>
      <c r="C163" s="657"/>
      <c r="D163" s="657"/>
      <c r="E163" s="657"/>
      <c r="F163" s="657"/>
      <c r="G163" s="657"/>
      <c r="H163" s="660"/>
      <c r="I163" s="659"/>
      <c r="J163" s="11"/>
      <c r="K163" s="58"/>
      <c r="L163" s="58"/>
      <c r="M163" s="60"/>
      <c r="N163" s="60"/>
      <c r="O163" s="60"/>
      <c r="P163" s="60"/>
      <c r="Q163" s="62">
        <v>1800.94</v>
      </c>
      <c r="R163" s="63">
        <f t="shared" si="144"/>
        <v>2087.2791533965797</v>
      </c>
      <c r="S163" s="64">
        <f t="shared" ref="S163:AX163" si="151">S161+S162</f>
        <v>0</v>
      </c>
      <c r="T163" s="64">
        <f t="shared" si="151"/>
        <v>0</v>
      </c>
      <c r="U163" s="64">
        <f t="shared" si="151"/>
        <v>0</v>
      </c>
      <c r="V163" s="64">
        <f t="shared" si="151"/>
        <v>0</v>
      </c>
      <c r="W163" s="64">
        <f t="shared" si="151"/>
        <v>0</v>
      </c>
      <c r="X163" s="64">
        <f t="shared" si="151"/>
        <v>0</v>
      </c>
      <c r="Y163" s="64">
        <f t="shared" si="151"/>
        <v>0</v>
      </c>
      <c r="Z163" s="64">
        <f t="shared" si="151"/>
        <v>0</v>
      </c>
      <c r="AA163" s="64">
        <f t="shared" si="151"/>
        <v>0</v>
      </c>
      <c r="AB163" s="64">
        <f t="shared" si="151"/>
        <v>0</v>
      </c>
      <c r="AC163" s="64">
        <f t="shared" si="151"/>
        <v>0</v>
      </c>
      <c r="AD163" s="64">
        <f t="shared" si="151"/>
        <v>0</v>
      </c>
      <c r="AE163" s="64">
        <f t="shared" si="151"/>
        <v>0</v>
      </c>
      <c r="AF163" s="64">
        <f t="shared" si="151"/>
        <v>0</v>
      </c>
      <c r="AG163" s="64">
        <f t="shared" si="151"/>
        <v>0</v>
      </c>
      <c r="AH163" s="64">
        <f t="shared" si="151"/>
        <v>0</v>
      </c>
      <c r="AI163" s="64">
        <f t="shared" si="151"/>
        <v>0</v>
      </c>
      <c r="AJ163" s="64">
        <f t="shared" si="151"/>
        <v>0</v>
      </c>
      <c r="AK163" s="64">
        <f t="shared" si="151"/>
        <v>0</v>
      </c>
      <c r="AL163" s="64">
        <f t="shared" si="151"/>
        <v>2087.2791533965797</v>
      </c>
      <c r="AM163" s="64">
        <f t="shared" si="151"/>
        <v>0</v>
      </c>
      <c r="AN163" s="64">
        <f t="shared" si="151"/>
        <v>0</v>
      </c>
      <c r="AO163" s="64">
        <f t="shared" si="151"/>
        <v>0</v>
      </c>
      <c r="AP163" s="64">
        <f t="shared" si="151"/>
        <v>0</v>
      </c>
      <c r="AQ163" s="64">
        <f t="shared" si="151"/>
        <v>0</v>
      </c>
      <c r="AR163" s="64">
        <f t="shared" si="151"/>
        <v>0</v>
      </c>
      <c r="AS163" s="64">
        <f t="shared" si="151"/>
        <v>0</v>
      </c>
      <c r="AT163" s="64">
        <f t="shared" si="151"/>
        <v>0</v>
      </c>
      <c r="AU163" s="64">
        <f t="shared" si="151"/>
        <v>0</v>
      </c>
      <c r="AV163" s="64">
        <f t="shared" si="151"/>
        <v>0</v>
      </c>
      <c r="AW163" s="64">
        <f t="shared" si="151"/>
        <v>0</v>
      </c>
      <c r="AX163" s="64">
        <f t="shared" si="151"/>
        <v>0</v>
      </c>
      <c r="AY163" s="64">
        <f t="shared" ref="AY163:BO163" si="152">AY161+AY162</f>
        <v>0</v>
      </c>
      <c r="AZ163" s="64">
        <f t="shared" si="152"/>
        <v>0</v>
      </c>
      <c r="BA163" s="64">
        <f t="shared" si="152"/>
        <v>0</v>
      </c>
      <c r="BB163" s="64">
        <f t="shared" si="152"/>
        <v>0</v>
      </c>
      <c r="BC163" s="64">
        <f t="shared" si="152"/>
        <v>0</v>
      </c>
      <c r="BD163" s="64">
        <f t="shared" si="152"/>
        <v>0</v>
      </c>
      <c r="BE163" s="64">
        <f t="shared" si="152"/>
        <v>0</v>
      </c>
      <c r="BF163" s="64">
        <f t="shared" si="152"/>
        <v>0</v>
      </c>
      <c r="BG163" s="64">
        <f t="shared" si="152"/>
        <v>0</v>
      </c>
      <c r="BH163" s="64">
        <f t="shared" si="152"/>
        <v>0</v>
      </c>
      <c r="BI163" s="64">
        <f t="shared" si="152"/>
        <v>0</v>
      </c>
      <c r="BJ163" s="64">
        <f t="shared" si="152"/>
        <v>0</v>
      </c>
      <c r="BK163" s="64">
        <f t="shared" si="152"/>
        <v>0</v>
      </c>
      <c r="BL163" s="64">
        <f t="shared" si="152"/>
        <v>0</v>
      </c>
      <c r="BM163" s="64">
        <f t="shared" si="152"/>
        <v>0</v>
      </c>
      <c r="BN163" s="64">
        <f t="shared" si="152"/>
        <v>0</v>
      </c>
      <c r="BO163" s="64">
        <f t="shared" si="152"/>
        <v>0</v>
      </c>
    </row>
    <row r="164" spans="1:67" ht="14.1" customHeight="1" x14ac:dyDescent="0.2">
      <c r="A164" s="11"/>
      <c r="B164" s="58">
        <v>36</v>
      </c>
      <c r="C164" s="656" t="s">
        <v>173</v>
      </c>
      <c r="D164" s="657" t="s">
        <v>174</v>
      </c>
      <c r="E164" s="657"/>
      <c r="F164" s="657"/>
      <c r="G164" s="657"/>
      <c r="H164" s="660" t="s">
        <v>867</v>
      </c>
      <c r="I164" s="659" t="s">
        <v>102</v>
      </c>
      <c r="J164" s="59">
        <v>1</v>
      </c>
      <c r="K164" s="60"/>
      <c r="L164" s="60"/>
      <c r="M164" s="60"/>
      <c r="N164" s="58"/>
      <c r="O164" s="58"/>
      <c r="P164" s="58"/>
      <c r="Q164" s="58"/>
      <c r="R164" s="58">
        <f t="shared" si="144"/>
        <v>1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1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0</v>
      </c>
      <c r="AT164" s="58">
        <v>0</v>
      </c>
      <c r="AU164" s="58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</row>
    <row r="165" spans="1:67" x14ac:dyDescent="0.2">
      <c r="A165" s="11"/>
      <c r="B165" s="11"/>
      <c r="C165" s="656"/>
      <c r="D165" s="657"/>
      <c r="E165" s="657"/>
      <c r="F165" s="657"/>
      <c r="G165" s="657"/>
      <c r="H165" s="660"/>
      <c r="I165" s="659"/>
      <c r="J165" s="11"/>
      <c r="K165" s="60">
        <v>335.6</v>
      </c>
      <c r="L165" s="60">
        <v>337.32</v>
      </c>
      <c r="M165" s="60">
        <v>346.74</v>
      </c>
      <c r="N165" s="60">
        <v>348.52</v>
      </c>
      <c r="O165" s="60">
        <v>346.74381614000004</v>
      </c>
      <c r="P165" s="60"/>
      <c r="Q165" s="58">
        <v>346.74</v>
      </c>
      <c r="R165" s="60">
        <f t="shared" si="144"/>
        <v>401.86922935260003</v>
      </c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61">
        <f>$M165*AL164/$J164*AL$13</f>
        <v>401.86922935260003</v>
      </c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</row>
    <row r="166" spans="1:67" x14ac:dyDescent="0.2">
      <c r="A166" s="11"/>
      <c r="B166" s="11"/>
      <c r="C166" s="656"/>
      <c r="D166" s="657"/>
      <c r="E166" s="657"/>
      <c r="F166" s="657"/>
      <c r="G166" s="657"/>
      <c r="H166" s="660"/>
      <c r="I166" s="659"/>
      <c r="J166" s="11"/>
      <c r="K166" s="58"/>
      <c r="L166" s="60"/>
      <c r="M166" s="60"/>
      <c r="N166" s="60">
        <f>N165-M165</f>
        <v>1.7799999999999727</v>
      </c>
      <c r="O166" s="60"/>
      <c r="P166" s="60"/>
      <c r="Q166" s="58">
        <v>1.42</v>
      </c>
      <c r="R166" s="60">
        <f t="shared" si="144"/>
        <v>1.6504060177599746</v>
      </c>
      <c r="S166" s="61">
        <f t="shared" ref="S166:AX166" si="153">$N$166/$J$164*S164*S12*S13</f>
        <v>0</v>
      </c>
      <c r="T166" s="61">
        <f t="shared" si="153"/>
        <v>0</v>
      </c>
      <c r="U166" s="61">
        <f t="shared" si="153"/>
        <v>0</v>
      </c>
      <c r="V166" s="61">
        <f t="shared" si="153"/>
        <v>0</v>
      </c>
      <c r="W166" s="61">
        <f t="shared" si="153"/>
        <v>0</v>
      </c>
      <c r="X166" s="61">
        <f t="shared" si="153"/>
        <v>0</v>
      </c>
      <c r="Y166" s="61">
        <f t="shared" si="153"/>
        <v>0</v>
      </c>
      <c r="Z166" s="61">
        <f t="shared" si="153"/>
        <v>0</v>
      </c>
      <c r="AA166" s="61">
        <f t="shared" si="153"/>
        <v>0</v>
      </c>
      <c r="AB166" s="61">
        <f t="shared" si="153"/>
        <v>0</v>
      </c>
      <c r="AC166" s="61">
        <f t="shared" si="153"/>
        <v>0</v>
      </c>
      <c r="AD166" s="61">
        <f t="shared" si="153"/>
        <v>0</v>
      </c>
      <c r="AE166" s="61">
        <f t="shared" si="153"/>
        <v>0</v>
      </c>
      <c r="AF166" s="61">
        <f t="shared" si="153"/>
        <v>0</v>
      </c>
      <c r="AG166" s="61">
        <f t="shared" si="153"/>
        <v>0</v>
      </c>
      <c r="AH166" s="61">
        <f t="shared" si="153"/>
        <v>0</v>
      </c>
      <c r="AI166" s="61">
        <f t="shared" si="153"/>
        <v>0</v>
      </c>
      <c r="AJ166" s="61">
        <f t="shared" si="153"/>
        <v>0</v>
      </c>
      <c r="AK166" s="61">
        <f t="shared" si="153"/>
        <v>0</v>
      </c>
      <c r="AL166" s="61">
        <f t="shared" si="153"/>
        <v>1.6504060177599746</v>
      </c>
      <c r="AM166" s="61">
        <f t="shared" si="153"/>
        <v>0</v>
      </c>
      <c r="AN166" s="61">
        <f t="shared" si="153"/>
        <v>0</v>
      </c>
      <c r="AO166" s="61">
        <f t="shared" si="153"/>
        <v>0</v>
      </c>
      <c r="AP166" s="61">
        <f t="shared" si="153"/>
        <v>0</v>
      </c>
      <c r="AQ166" s="61">
        <f t="shared" si="153"/>
        <v>0</v>
      </c>
      <c r="AR166" s="61">
        <f t="shared" si="153"/>
        <v>0</v>
      </c>
      <c r="AS166" s="61">
        <f t="shared" si="153"/>
        <v>0</v>
      </c>
      <c r="AT166" s="61">
        <f t="shared" si="153"/>
        <v>0</v>
      </c>
      <c r="AU166" s="61">
        <f t="shared" si="153"/>
        <v>0</v>
      </c>
      <c r="AV166" s="61">
        <f t="shared" si="153"/>
        <v>0</v>
      </c>
      <c r="AW166" s="61">
        <f t="shared" si="153"/>
        <v>0</v>
      </c>
      <c r="AX166" s="61">
        <f t="shared" si="153"/>
        <v>0</v>
      </c>
      <c r="AY166" s="61">
        <f t="shared" ref="AY166:BO166" si="154">$N$166/$J$164*AY164*AY12*AY13</f>
        <v>0</v>
      </c>
      <c r="AZ166" s="61">
        <f t="shared" si="154"/>
        <v>0</v>
      </c>
      <c r="BA166" s="61">
        <f t="shared" si="154"/>
        <v>0</v>
      </c>
      <c r="BB166" s="61">
        <f t="shared" si="154"/>
        <v>0</v>
      </c>
      <c r="BC166" s="61">
        <f t="shared" si="154"/>
        <v>0</v>
      </c>
      <c r="BD166" s="61">
        <f t="shared" si="154"/>
        <v>0</v>
      </c>
      <c r="BE166" s="61">
        <f t="shared" si="154"/>
        <v>0</v>
      </c>
      <c r="BF166" s="61">
        <f t="shared" si="154"/>
        <v>0</v>
      </c>
      <c r="BG166" s="61">
        <f t="shared" si="154"/>
        <v>0</v>
      </c>
      <c r="BH166" s="61">
        <f t="shared" si="154"/>
        <v>0</v>
      </c>
      <c r="BI166" s="61">
        <f t="shared" si="154"/>
        <v>0</v>
      </c>
      <c r="BJ166" s="61">
        <f t="shared" si="154"/>
        <v>0</v>
      </c>
      <c r="BK166" s="61">
        <f t="shared" si="154"/>
        <v>0</v>
      </c>
      <c r="BL166" s="61">
        <f t="shared" si="154"/>
        <v>0</v>
      </c>
      <c r="BM166" s="61">
        <f t="shared" si="154"/>
        <v>0</v>
      </c>
      <c r="BN166" s="61">
        <f t="shared" si="154"/>
        <v>0</v>
      </c>
      <c r="BO166" s="61">
        <f t="shared" si="154"/>
        <v>0</v>
      </c>
    </row>
    <row r="167" spans="1:67" x14ac:dyDescent="0.2">
      <c r="A167" s="11"/>
      <c r="B167" s="11"/>
      <c r="C167" s="656"/>
      <c r="D167" s="657"/>
      <c r="E167" s="657"/>
      <c r="F167" s="657"/>
      <c r="G167" s="657"/>
      <c r="H167" s="660"/>
      <c r="I167" s="659"/>
      <c r="J167" s="11"/>
      <c r="K167" s="58"/>
      <c r="L167" s="58"/>
      <c r="M167" s="60"/>
      <c r="N167" s="60"/>
      <c r="O167" s="60"/>
      <c r="P167" s="60"/>
      <c r="Q167" s="62">
        <v>348.16</v>
      </c>
      <c r="R167" s="63">
        <f t="shared" si="144"/>
        <v>403.51963537035999</v>
      </c>
      <c r="S167" s="64">
        <f t="shared" ref="S167:AX167" si="155">S165+S166</f>
        <v>0</v>
      </c>
      <c r="T167" s="64">
        <f t="shared" si="155"/>
        <v>0</v>
      </c>
      <c r="U167" s="64">
        <f t="shared" si="155"/>
        <v>0</v>
      </c>
      <c r="V167" s="64">
        <f t="shared" si="155"/>
        <v>0</v>
      </c>
      <c r="W167" s="64">
        <f t="shared" si="155"/>
        <v>0</v>
      </c>
      <c r="X167" s="64">
        <f t="shared" si="155"/>
        <v>0</v>
      </c>
      <c r="Y167" s="64">
        <f t="shared" si="155"/>
        <v>0</v>
      </c>
      <c r="Z167" s="64">
        <f t="shared" si="155"/>
        <v>0</v>
      </c>
      <c r="AA167" s="64">
        <f t="shared" si="155"/>
        <v>0</v>
      </c>
      <c r="AB167" s="64">
        <f t="shared" si="155"/>
        <v>0</v>
      </c>
      <c r="AC167" s="64">
        <f t="shared" si="155"/>
        <v>0</v>
      </c>
      <c r="AD167" s="64">
        <f t="shared" si="155"/>
        <v>0</v>
      </c>
      <c r="AE167" s="64">
        <f t="shared" si="155"/>
        <v>0</v>
      </c>
      <c r="AF167" s="64">
        <f t="shared" si="155"/>
        <v>0</v>
      </c>
      <c r="AG167" s="64">
        <f t="shared" si="155"/>
        <v>0</v>
      </c>
      <c r="AH167" s="64">
        <f t="shared" si="155"/>
        <v>0</v>
      </c>
      <c r="AI167" s="64">
        <f t="shared" si="155"/>
        <v>0</v>
      </c>
      <c r="AJ167" s="64">
        <f t="shared" si="155"/>
        <v>0</v>
      </c>
      <c r="AK167" s="64">
        <f t="shared" si="155"/>
        <v>0</v>
      </c>
      <c r="AL167" s="64">
        <f t="shared" si="155"/>
        <v>403.51963537035999</v>
      </c>
      <c r="AM167" s="64">
        <f t="shared" si="155"/>
        <v>0</v>
      </c>
      <c r="AN167" s="64">
        <f t="shared" si="155"/>
        <v>0</v>
      </c>
      <c r="AO167" s="64">
        <f t="shared" si="155"/>
        <v>0</v>
      </c>
      <c r="AP167" s="64">
        <f t="shared" si="155"/>
        <v>0</v>
      </c>
      <c r="AQ167" s="64">
        <f t="shared" si="155"/>
        <v>0</v>
      </c>
      <c r="AR167" s="64">
        <f t="shared" si="155"/>
        <v>0</v>
      </c>
      <c r="AS167" s="64">
        <f t="shared" si="155"/>
        <v>0</v>
      </c>
      <c r="AT167" s="64">
        <f t="shared" si="155"/>
        <v>0</v>
      </c>
      <c r="AU167" s="64">
        <f t="shared" si="155"/>
        <v>0</v>
      </c>
      <c r="AV167" s="64">
        <f t="shared" si="155"/>
        <v>0</v>
      </c>
      <c r="AW167" s="64">
        <f t="shared" si="155"/>
        <v>0</v>
      </c>
      <c r="AX167" s="64">
        <f t="shared" si="155"/>
        <v>0</v>
      </c>
      <c r="AY167" s="64">
        <f t="shared" ref="AY167:BO167" si="156">AY165+AY166</f>
        <v>0</v>
      </c>
      <c r="AZ167" s="64">
        <f t="shared" si="156"/>
        <v>0</v>
      </c>
      <c r="BA167" s="64">
        <f t="shared" si="156"/>
        <v>0</v>
      </c>
      <c r="BB167" s="64">
        <f t="shared" si="156"/>
        <v>0</v>
      </c>
      <c r="BC167" s="64">
        <f t="shared" si="156"/>
        <v>0</v>
      </c>
      <c r="BD167" s="64">
        <f t="shared" si="156"/>
        <v>0</v>
      </c>
      <c r="BE167" s="64">
        <f t="shared" si="156"/>
        <v>0</v>
      </c>
      <c r="BF167" s="64">
        <f t="shared" si="156"/>
        <v>0</v>
      </c>
      <c r="BG167" s="64">
        <f t="shared" si="156"/>
        <v>0</v>
      </c>
      <c r="BH167" s="64">
        <f t="shared" si="156"/>
        <v>0</v>
      </c>
      <c r="BI167" s="64">
        <f t="shared" si="156"/>
        <v>0</v>
      </c>
      <c r="BJ167" s="64">
        <f t="shared" si="156"/>
        <v>0</v>
      </c>
      <c r="BK167" s="64">
        <f t="shared" si="156"/>
        <v>0</v>
      </c>
      <c r="BL167" s="64">
        <f t="shared" si="156"/>
        <v>0</v>
      </c>
      <c r="BM167" s="64">
        <f t="shared" si="156"/>
        <v>0</v>
      </c>
      <c r="BN167" s="64">
        <f t="shared" si="156"/>
        <v>0</v>
      </c>
      <c r="BO167" s="64">
        <f t="shared" si="156"/>
        <v>0</v>
      </c>
    </row>
    <row r="168" spans="1:67" ht="14.1" customHeight="1" x14ac:dyDescent="0.2">
      <c r="A168" s="11"/>
      <c r="B168" s="58">
        <v>37</v>
      </c>
      <c r="C168" s="656" t="s">
        <v>173</v>
      </c>
      <c r="D168" s="657" t="s">
        <v>174</v>
      </c>
      <c r="E168" s="657"/>
      <c r="F168" s="657"/>
      <c r="G168" s="657"/>
      <c r="H168" s="660" t="s">
        <v>868</v>
      </c>
      <c r="I168" s="659" t="s">
        <v>178</v>
      </c>
      <c r="J168" s="59">
        <v>0.76200000000000001</v>
      </c>
      <c r="K168" s="60"/>
      <c r="L168" s="60"/>
      <c r="M168" s="60"/>
      <c r="N168" s="58"/>
      <c r="O168" s="58"/>
      <c r="P168" s="58"/>
      <c r="Q168" s="58"/>
      <c r="R168" s="58">
        <f t="shared" si="144"/>
        <v>0.76200000000000001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0</v>
      </c>
      <c r="AF168" s="58">
        <v>0</v>
      </c>
      <c r="AG168" s="58">
        <v>0</v>
      </c>
      <c r="AH168" s="58">
        <v>0</v>
      </c>
      <c r="AI168" s="58">
        <v>0</v>
      </c>
      <c r="AJ168" s="58">
        <v>0</v>
      </c>
      <c r="AK168" s="58">
        <v>0</v>
      </c>
      <c r="AL168" s="58">
        <v>0.76200000000000001</v>
      </c>
      <c r="AM168" s="58">
        <v>0</v>
      </c>
      <c r="AN168" s="58">
        <v>0</v>
      </c>
      <c r="AO168" s="58">
        <v>0</v>
      </c>
      <c r="AP168" s="58">
        <v>0</v>
      </c>
      <c r="AQ168" s="58">
        <v>0</v>
      </c>
      <c r="AR168" s="58">
        <v>0</v>
      </c>
      <c r="AS168" s="58">
        <v>0</v>
      </c>
      <c r="AT168" s="58">
        <v>0</v>
      </c>
      <c r="AU168" s="58">
        <v>0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8">
        <v>0</v>
      </c>
      <c r="BI168" s="58">
        <v>0</v>
      </c>
      <c r="BJ168" s="58">
        <v>0</v>
      </c>
      <c r="BK168" s="58">
        <v>0</v>
      </c>
      <c r="BL168" s="58">
        <v>0</v>
      </c>
      <c r="BM168" s="58">
        <v>0</v>
      </c>
      <c r="BN168" s="58">
        <v>0</v>
      </c>
      <c r="BO168" s="58">
        <v>0</v>
      </c>
    </row>
    <row r="169" spans="1:67" x14ac:dyDescent="0.2">
      <c r="A169" s="11"/>
      <c r="B169" s="11"/>
      <c r="C169" s="656"/>
      <c r="D169" s="657"/>
      <c r="E169" s="657"/>
      <c r="F169" s="657"/>
      <c r="G169" s="657"/>
      <c r="H169" s="660"/>
      <c r="I169" s="659"/>
      <c r="J169" s="11"/>
      <c r="K169" s="60">
        <v>6227.23</v>
      </c>
      <c r="L169" s="60">
        <v>6304.73</v>
      </c>
      <c r="M169" s="60">
        <v>6434.01</v>
      </c>
      <c r="N169" s="60">
        <v>6514.08</v>
      </c>
      <c r="O169" s="60">
        <v>6434.0092198494995</v>
      </c>
      <c r="P169" s="60"/>
      <c r="Q169" s="58">
        <v>6434.01</v>
      </c>
      <c r="R169" s="60">
        <f t="shared" si="144"/>
        <v>7456.9724875899001</v>
      </c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61">
        <f>$M169*AL168/$J168*AL$13</f>
        <v>7456.9724875899001</v>
      </c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</row>
    <row r="170" spans="1:67" x14ac:dyDescent="0.2">
      <c r="A170" s="11"/>
      <c r="B170" s="11"/>
      <c r="C170" s="656"/>
      <c r="D170" s="657"/>
      <c r="E170" s="657"/>
      <c r="F170" s="657"/>
      <c r="G170" s="657"/>
      <c r="H170" s="660"/>
      <c r="I170" s="659"/>
      <c r="J170" s="11"/>
      <c r="K170" s="58"/>
      <c r="L170" s="60"/>
      <c r="M170" s="60"/>
      <c r="N170" s="60">
        <f>N169-M169</f>
        <v>80.069999999999709</v>
      </c>
      <c r="O170" s="60"/>
      <c r="P170" s="60"/>
      <c r="Q170" s="58">
        <v>64.06</v>
      </c>
      <c r="R170" s="60">
        <f t="shared" si="144"/>
        <v>74.240454967439732</v>
      </c>
      <c r="S170" s="61">
        <f t="shared" ref="S170:AX170" si="157">$N$170/$J$168*S168*S12*S13</f>
        <v>0</v>
      </c>
      <c r="T170" s="61">
        <f t="shared" si="157"/>
        <v>0</v>
      </c>
      <c r="U170" s="61">
        <f t="shared" si="157"/>
        <v>0</v>
      </c>
      <c r="V170" s="61">
        <f t="shared" si="157"/>
        <v>0</v>
      </c>
      <c r="W170" s="61">
        <f t="shared" si="157"/>
        <v>0</v>
      </c>
      <c r="X170" s="61">
        <f t="shared" si="157"/>
        <v>0</v>
      </c>
      <c r="Y170" s="61">
        <f t="shared" si="157"/>
        <v>0</v>
      </c>
      <c r="Z170" s="61">
        <f t="shared" si="157"/>
        <v>0</v>
      </c>
      <c r="AA170" s="61">
        <f t="shared" si="157"/>
        <v>0</v>
      </c>
      <c r="AB170" s="61">
        <f t="shared" si="157"/>
        <v>0</v>
      </c>
      <c r="AC170" s="61">
        <f t="shared" si="157"/>
        <v>0</v>
      </c>
      <c r="AD170" s="61">
        <f t="shared" si="157"/>
        <v>0</v>
      </c>
      <c r="AE170" s="61">
        <f t="shared" si="157"/>
        <v>0</v>
      </c>
      <c r="AF170" s="61">
        <f t="shared" si="157"/>
        <v>0</v>
      </c>
      <c r="AG170" s="61">
        <f t="shared" si="157"/>
        <v>0</v>
      </c>
      <c r="AH170" s="61">
        <f t="shared" si="157"/>
        <v>0</v>
      </c>
      <c r="AI170" s="61">
        <f t="shared" si="157"/>
        <v>0</v>
      </c>
      <c r="AJ170" s="61">
        <f t="shared" si="157"/>
        <v>0</v>
      </c>
      <c r="AK170" s="61">
        <f t="shared" si="157"/>
        <v>0</v>
      </c>
      <c r="AL170" s="61">
        <f t="shared" si="157"/>
        <v>74.240454967439732</v>
      </c>
      <c r="AM170" s="61">
        <f t="shared" si="157"/>
        <v>0</v>
      </c>
      <c r="AN170" s="61">
        <f t="shared" si="157"/>
        <v>0</v>
      </c>
      <c r="AO170" s="61">
        <f t="shared" si="157"/>
        <v>0</v>
      </c>
      <c r="AP170" s="61">
        <f t="shared" si="157"/>
        <v>0</v>
      </c>
      <c r="AQ170" s="61">
        <f t="shared" si="157"/>
        <v>0</v>
      </c>
      <c r="AR170" s="61">
        <f t="shared" si="157"/>
        <v>0</v>
      </c>
      <c r="AS170" s="61">
        <f t="shared" si="157"/>
        <v>0</v>
      </c>
      <c r="AT170" s="61">
        <f t="shared" si="157"/>
        <v>0</v>
      </c>
      <c r="AU170" s="61">
        <f t="shared" si="157"/>
        <v>0</v>
      </c>
      <c r="AV170" s="61">
        <f t="shared" si="157"/>
        <v>0</v>
      </c>
      <c r="AW170" s="61">
        <f t="shared" si="157"/>
        <v>0</v>
      </c>
      <c r="AX170" s="61">
        <f t="shared" si="157"/>
        <v>0</v>
      </c>
      <c r="AY170" s="61">
        <f t="shared" ref="AY170:BO170" si="158">$N$170/$J$168*AY168*AY12*AY13</f>
        <v>0</v>
      </c>
      <c r="AZ170" s="61">
        <f t="shared" si="158"/>
        <v>0</v>
      </c>
      <c r="BA170" s="61">
        <f t="shared" si="158"/>
        <v>0</v>
      </c>
      <c r="BB170" s="61">
        <f t="shared" si="158"/>
        <v>0</v>
      </c>
      <c r="BC170" s="61">
        <f t="shared" si="158"/>
        <v>0</v>
      </c>
      <c r="BD170" s="61">
        <f t="shared" si="158"/>
        <v>0</v>
      </c>
      <c r="BE170" s="61">
        <f t="shared" si="158"/>
        <v>0</v>
      </c>
      <c r="BF170" s="61">
        <f t="shared" si="158"/>
        <v>0</v>
      </c>
      <c r="BG170" s="61">
        <f t="shared" si="158"/>
        <v>0</v>
      </c>
      <c r="BH170" s="61">
        <f t="shared" si="158"/>
        <v>0</v>
      </c>
      <c r="BI170" s="61">
        <f t="shared" si="158"/>
        <v>0</v>
      </c>
      <c r="BJ170" s="61">
        <f t="shared" si="158"/>
        <v>0</v>
      </c>
      <c r="BK170" s="61">
        <f t="shared" si="158"/>
        <v>0</v>
      </c>
      <c r="BL170" s="61">
        <f t="shared" si="158"/>
        <v>0</v>
      </c>
      <c r="BM170" s="61">
        <f t="shared" si="158"/>
        <v>0</v>
      </c>
      <c r="BN170" s="61">
        <f t="shared" si="158"/>
        <v>0</v>
      </c>
      <c r="BO170" s="61">
        <f t="shared" si="158"/>
        <v>0</v>
      </c>
    </row>
    <row r="171" spans="1:67" x14ac:dyDescent="0.2">
      <c r="A171" s="11"/>
      <c r="B171" s="11"/>
      <c r="C171" s="656"/>
      <c r="D171" s="657"/>
      <c r="E171" s="657"/>
      <c r="F171" s="657"/>
      <c r="G171" s="657"/>
      <c r="H171" s="660"/>
      <c r="I171" s="659"/>
      <c r="J171" s="11"/>
      <c r="K171" s="58"/>
      <c r="L171" s="58"/>
      <c r="M171" s="60"/>
      <c r="N171" s="60"/>
      <c r="O171" s="60"/>
      <c r="P171" s="60"/>
      <c r="Q171" s="62">
        <v>6498.0700000000006</v>
      </c>
      <c r="R171" s="63">
        <f t="shared" si="144"/>
        <v>7531.2129425573394</v>
      </c>
      <c r="S171" s="64">
        <f t="shared" ref="S171:AX171" si="159">S169+S170</f>
        <v>0</v>
      </c>
      <c r="T171" s="64">
        <f t="shared" si="159"/>
        <v>0</v>
      </c>
      <c r="U171" s="64">
        <f t="shared" si="159"/>
        <v>0</v>
      </c>
      <c r="V171" s="64">
        <f t="shared" si="159"/>
        <v>0</v>
      </c>
      <c r="W171" s="64">
        <f t="shared" si="159"/>
        <v>0</v>
      </c>
      <c r="X171" s="64">
        <f t="shared" si="159"/>
        <v>0</v>
      </c>
      <c r="Y171" s="64">
        <f t="shared" si="159"/>
        <v>0</v>
      </c>
      <c r="Z171" s="64">
        <f t="shared" si="159"/>
        <v>0</v>
      </c>
      <c r="AA171" s="64">
        <f t="shared" si="159"/>
        <v>0</v>
      </c>
      <c r="AB171" s="64">
        <f t="shared" si="159"/>
        <v>0</v>
      </c>
      <c r="AC171" s="64">
        <f t="shared" si="159"/>
        <v>0</v>
      </c>
      <c r="AD171" s="64">
        <f t="shared" si="159"/>
        <v>0</v>
      </c>
      <c r="AE171" s="64">
        <f t="shared" si="159"/>
        <v>0</v>
      </c>
      <c r="AF171" s="64">
        <f t="shared" si="159"/>
        <v>0</v>
      </c>
      <c r="AG171" s="64">
        <f t="shared" si="159"/>
        <v>0</v>
      </c>
      <c r="AH171" s="64">
        <f t="shared" si="159"/>
        <v>0</v>
      </c>
      <c r="AI171" s="64">
        <f t="shared" si="159"/>
        <v>0</v>
      </c>
      <c r="AJ171" s="64">
        <f t="shared" si="159"/>
        <v>0</v>
      </c>
      <c r="AK171" s="64">
        <f t="shared" si="159"/>
        <v>0</v>
      </c>
      <c r="AL171" s="64">
        <f t="shared" si="159"/>
        <v>7531.2129425573394</v>
      </c>
      <c r="AM171" s="64">
        <f t="shared" si="159"/>
        <v>0</v>
      </c>
      <c r="AN171" s="64">
        <f t="shared" si="159"/>
        <v>0</v>
      </c>
      <c r="AO171" s="64">
        <f t="shared" si="159"/>
        <v>0</v>
      </c>
      <c r="AP171" s="64">
        <f t="shared" si="159"/>
        <v>0</v>
      </c>
      <c r="AQ171" s="64">
        <f t="shared" si="159"/>
        <v>0</v>
      </c>
      <c r="AR171" s="64">
        <f t="shared" si="159"/>
        <v>0</v>
      </c>
      <c r="AS171" s="64">
        <f t="shared" si="159"/>
        <v>0</v>
      </c>
      <c r="AT171" s="64">
        <f t="shared" si="159"/>
        <v>0</v>
      </c>
      <c r="AU171" s="64">
        <f t="shared" si="159"/>
        <v>0</v>
      </c>
      <c r="AV171" s="64">
        <f t="shared" si="159"/>
        <v>0</v>
      </c>
      <c r="AW171" s="64">
        <f t="shared" si="159"/>
        <v>0</v>
      </c>
      <c r="AX171" s="64">
        <f t="shared" si="159"/>
        <v>0</v>
      </c>
      <c r="AY171" s="64">
        <f t="shared" ref="AY171:BO171" si="160">AY169+AY170</f>
        <v>0</v>
      </c>
      <c r="AZ171" s="64">
        <f t="shared" si="160"/>
        <v>0</v>
      </c>
      <c r="BA171" s="64">
        <f t="shared" si="160"/>
        <v>0</v>
      </c>
      <c r="BB171" s="64">
        <f t="shared" si="160"/>
        <v>0</v>
      </c>
      <c r="BC171" s="64">
        <f t="shared" si="160"/>
        <v>0</v>
      </c>
      <c r="BD171" s="64">
        <f t="shared" si="160"/>
        <v>0</v>
      </c>
      <c r="BE171" s="64">
        <f t="shared" si="160"/>
        <v>0</v>
      </c>
      <c r="BF171" s="64">
        <f t="shared" si="160"/>
        <v>0</v>
      </c>
      <c r="BG171" s="64">
        <f t="shared" si="160"/>
        <v>0</v>
      </c>
      <c r="BH171" s="64">
        <f t="shared" si="160"/>
        <v>0</v>
      </c>
      <c r="BI171" s="64">
        <f t="shared" si="160"/>
        <v>0</v>
      </c>
      <c r="BJ171" s="64">
        <f t="shared" si="160"/>
        <v>0</v>
      </c>
      <c r="BK171" s="64">
        <f t="shared" si="160"/>
        <v>0</v>
      </c>
      <c r="BL171" s="64">
        <f t="shared" si="160"/>
        <v>0</v>
      </c>
      <c r="BM171" s="64">
        <f t="shared" si="160"/>
        <v>0</v>
      </c>
      <c r="BN171" s="64">
        <f t="shared" si="160"/>
        <v>0</v>
      </c>
      <c r="BO171" s="64">
        <f t="shared" si="160"/>
        <v>0</v>
      </c>
    </row>
    <row r="172" spans="1:67" ht="14.1" customHeight="1" x14ac:dyDescent="0.2">
      <c r="A172" s="11"/>
      <c r="B172" s="58">
        <v>38</v>
      </c>
      <c r="C172" s="656" t="s">
        <v>173</v>
      </c>
      <c r="D172" s="657" t="s">
        <v>174</v>
      </c>
      <c r="E172" s="657"/>
      <c r="F172" s="657"/>
      <c r="G172" s="657"/>
      <c r="H172" s="660" t="s">
        <v>869</v>
      </c>
      <c r="I172" s="659" t="s">
        <v>102</v>
      </c>
      <c r="J172" s="59">
        <v>4</v>
      </c>
      <c r="K172" s="60"/>
      <c r="L172" s="60"/>
      <c r="M172" s="60"/>
      <c r="N172" s="58"/>
      <c r="O172" s="58"/>
      <c r="P172" s="58"/>
      <c r="Q172" s="58"/>
      <c r="R172" s="58">
        <f t="shared" si="144"/>
        <v>4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  <c r="Z172" s="58">
        <v>0</v>
      </c>
      <c r="AA172" s="58">
        <v>0</v>
      </c>
      <c r="AB172" s="58">
        <v>0</v>
      </c>
      <c r="AC172" s="58">
        <v>0</v>
      </c>
      <c r="AD172" s="58">
        <v>0</v>
      </c>
      <c r="AE172" s="58">
        <v>0</v>
      </c>
      <c r="AF172" s="58">
        <v>0</v>
      </c>
      <c r="AG172" s="58">
        <v>0</v>
      </c>
      <c r="AH172" s="58">
        <v>0</v>
      </c>
      <c r="AI172" s="58">
        <v>0</v>
      </c>
      <c r="AJ172" s="58">
        <v>0</v>
      </c>
      <c r="AK172" s="58">
        <v>0</v>
      </c>
      <c r="AL172" s="58">
        <v>4</v>
      </c>
      <c r="AM172" s="58">
        <v>0</v>
      </c>
      <c r="AN172" s="58">
        <v>0</v>
      </c>
      <c r="AO172" s="58">
        <v>0</v>
      </c>
      <c r="AP172" s="58">
        <v>0</v>
      </c>
      <c r="AQ172" s="58">
        <v>0</v>
      </c>
      <c r="AR172" s="58">
        <v>0</v>
      </c>
      <c r="AS172" s="58">
        <v>0</v>
      </c>
      <c r="AT172" s="58">
        <v>0</v>
      </c>
      <c r="AU172" s="58">
        <v>0</v>
      </c>
      <c r="AV172" s="58">
        <v>0</v>
      </c>
      <c r="AW172" s="58">
        <v>0</v>
      </c>
      <c r="AX172" s="58">
        <v>0</v>
      </c>
      <c r="AY172" s="58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0</v>
      </c>
      <c r="BH172" s="58">
        <v>0</v>
      </c>
      <c r="BI172" s="58">
        <v>0</v>
      </c>
      <c r="BJ172" s="58">
        <v>0</v>
      </c>
      <c r="BK172" s="58">
        <v>0</v>
      </c>
      <c r="BL172" s="58">
        <v>0</v>
      </c>
      <c r="BM172" s="58">
        <v>0</v>
      </c>
      <c r="BN172" s="58">
        <v>0</v>
      </c>
      <c r="BO172" s="58">
        <v>0</v>
      </c>
    </row>
    <row r="173" spans="1:67" x14ac:dyDescent="0.2">
      <c r="A173" s="11"/>
      <c r="B173" s="11"/>
      <c r="C173" s="656"/>
      <c r="D173" s="657"/>
      <c r="E173" s="657"/>
      <c r="F173" s="657"/>
      <c r="G173" s="657"/>
      <c r="H173" s="660"/>
      <c r="I173" s="659"/>
      <c r="J173" s="11"/>
      <c r="K173" s="60">
        <v>15459.52</v>
      </c>
      <c r="L173" s="60">
        <v>15489.34</v>
      </c>
      <c r="M173" s="60">
        <v>15972.86</v>
      </c>
      <c r="N173" s="60">
        <v>16003.67</v>
      </c>
      <c r="O173" s="60">
        <v>15972.863410288001</v>
      </c>
      <c r="P173" s="60"/>
      <c r="Q173" s="58">
        <v>15972.86</v>
      </c>
      <c r="R173" s="60">
        <f t="shared" si="144"/>
        <v>18512.432770251402</v>
      </c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61">
        <f>$M173*AL172/$J172*AL$13</f>
        <v>18512.432770251402</v>
      </c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</row>
    <row r="174" spans="1:67" x14ac:dyDescent="0.2">
      <c r="A174" s="11"/>
      <c r="B174" s="11"/>
      <c r="C174" s="656"/>
      <c r="D174" s="657"/>
      <c r="E174" s="657"/>
      <c r="F174" s="657"/>
      <c r="G174" s="657"/>
      <c r="H174" s="660"/>
      <c r="I174" s="659"/>
      <c r="J174" s="11"/>
      <c r="K174" s="58"/>
      <c r="L174" s="60"/>
      <c r="M174" s="60"/>
      <c r="N174" s="60">
        <f>N173-M173</f>
        <v>30.809999999999491</v>
      </c>
      <c r="O174" s="60"/>
      <c r="P174" s="60"/>
      <c r="Q174" s="58">
        <v>24.65</v>
      </c>
      <c r="R174" s="60">
        <f t="shared" si="144"/>
        <v>28.566859217519529</v>
      </c>
      <c r="S174" s="61">
        <f t="shared" ref="S174:AX174" si="161">$N$174/$J$172*S172*S12*S13</f>
        <v>0</v>
      </c>
      <c r="T174" s="61">
        <f t="shared" si="161"/>
        <v>0</v>
      </c>
      <c r="U174" s="61">
        <f t="shared" si="161"/>
        <v>0</v>
      </c>
      <c r="V174" s="61">
        <f t="shared" si="161"/>
        <v>0</v>
      </c>
      <c r="W174" s="61">
        <f t="shared" si="161"/>
        <v>0</v>
      </c>
      <c r="X174" s="61">
        <f t="shared" si="161"/>
        <v>0</v>
      </c>
      <c r="Y174" s="61">
        <f t="shared" si="161"/>
        <v>0</v>
      </c>
      <c r="Z174" s="61">
        <f t="shared" si="161"/>
        <v>0</v>
      </c>
      <c r="AA174" s="61">
        <f t="shared" si="161"/>
        <v>0</v>
      </c>
      <c r="AB174" s="61">
        <f t="shared" si="161"/>
        <v>0</v>
      </c>
      <c r="AC174" s="61">
        <f t="shared" si="161"/>
        <v>0</v>
      </c>
      <c r="AD174" s="61">
        <f t="shared" si="161"/>
        <v>0</v>
      </c>
      <c r="AE174" s="61">
        <f t="shared" si="161"/>
        <v>0</v>
      </c>
      <c r="AF174" s="61">
        <f t="shared" si="161"/>
        <v>0</v>
      </c>
      <c r="AG174" s="61">
        <f t="shared" si="161"/>
        <v>0</v>
      </c>
      <c r="AH174" s="61">
        <f t="shared" si="161"/>
        <v>0</v>
      </c>
      <c r="AI174" s="61">
        <f t="shared" si="161"/>
        <v>0</v>
      </c>
      <c r="AJ174" s="61">
        <f t="shared" si="161"/>
        <v>0</v>
      </c>
      <c r="AK174" s="61">
        <f t="shared" si="161"/>
        <v>0</v>
      </c>
      <c r="AL174" s="61">
        <f t="shared" si="161"/>
        <v>28.566859217519529</v>
      </c>
      <c r="AM174" s="61">
        <f t="shared" si="161"/>
        <v>0</v>
      </c>
      <c r="AN174" s="61">
        <f t="shared" si="161"/>
        <v>0</v>
      </c>
      <c r="AO174" s="61">
        <f t="shared" si="161"/>
        <v>0</v>
      </c>
      <c r="AP174" s="61">
        <f t="shared" si="161"/>
        <v>0</v>
      </c>
      <c r="AQ174" s="61">
        <f t="shared" si="161"/>
        <v>0</v>
      </c>
      <c r="AR174" s="61">
        <f t="shared" si="161"/>
        <v>0</v>
      </c>
      <c r="AS174" s="61">
        <f t="shared" si="161"/>
        <v>0</v>
      </c>
      <c r="AT174" s="61">
        <f t="shared" si="161"/>
        <v>0</v>
      </c>
      <c r="AU174" s="61">
        <f t="shared" si="161"/>
        <v>0</v>
      </c>
      <c r="AV174" s="61">
        <f t="shared" si="161"/>
        <v>0</v>
      </c>
      <c r="AW174" s="61">
        <f t="shared" si="161"/>
        <v>0</v>
      </c>
      <c r="AX174" s="61">
        <f t="shared" si="161"/>
        <v>0</v>
      </c>
      <c r="AY174" s="61">
        <f t="shared" ref="AY174:BO174" si="162">$N$174/$J$172*AY172*AY12*AY13</f>
        <v>0</v>
      </c>
      <c r="AZ174" s="61">
        <f t="shared" si="162"/>
        <v>0</v>
      </c>
      <c r="BA174" s="61">
        <f t="shared" si="162"/>
        <v>0</v>
      </c>
      <c r="BB174" s="61">
        <f t="shared" si="162"/>
        <v>0</v>
      </c>
      <c r="BC174" s="61">
        <f t="shared" si="162"/>
        <v>0</v>
      </c>
      <c r="BD174" s="61">
        <f t="shared" si="162"/>
        <v>0</v>
      </c>
      <c r="BE174" s="61">
        <f t="shared" si="162"/>
        <v>0</v>
      </c>
      <c r="BF174" s="61">
        <f t="shared" si="162"/>
        <v>0</v>
      </c>
      <c r="BG174" s="61">
        <f t="shared" si="162"/>
        <v>0</v>
      </c>
      <c r="BH174" s="61">
        <f t="shared" si="162"/>
        <v>0</v>
      </c>
      <c r="BI174" s="61">
        <f t="shared" si="162"/>
        <v>0</v>
      </c>
      <c r="BJ174" s="61">
        <f t="shared" si="162"/>
        <v>0</v>
      </c>
      <c r="BK174" s="61">
        <f t="shared" si="162"/>
        <v>0</v>
      </c>
      <c r="BL174" s="61">
        <f t="shared" si="162"/>
        <v>0</v>
      </c>
      <c r="BM174" s="61">
        <f t="shared" si="162"/>
        <v>0</v>
      </c>
      <c r="BN174" s="61">
        <f t="shared" si="162"/>
        <v>0</v>
      </c>
      <c r="BO174" s="61">
        <f t="shared" si="162"/>
        <v>0</v>
      </c>
    </row>
    <row r="175" spans="1:67" x14ac:dyDescent="0.2">
      <c r="A175" s="11"/>
      <c r="B175" s="11"/>
      <c r="C175" s="656"/>
      <c r="D175" s="657"/>
      <c r="E175" s="657"/>
      <c r="F175" s="657"/>
      <c r="G175" s="657"/>
      <c r="H175" s="660"/>
      <c r="I175" s="659"/>
      <c r="J175" s="11"/>
      <c r="K175" s="58"/>
      <c r="L175" s="58"/>
      <c r="M175" s="60"/>
      <c r="N175" s="60"/>
      <c r="O175" s="60"/>
      <c r="P175" s="60"/>
      <c r="Q175" s="62">
        <v>15997.51</v>
      </c>
      <c r="R175" s="63">
        <f t="shared" si="144"/>
        <v>18540.999629468923</v>
      </c>
      <c r="S175" s="64">
        <f t="shared" ref="S175:AX175" si="163">S173+S174</f>
        <v>0</v>
      </c>
      <c r="T175" s="64">
        <f t="shared" si="163"/>
        <v>0</v>
      </c>
      <c r="U175" s="64">
        <f t="shared" si="163"/>
        <v>0</v>
      </c>
      <c r="V175" s="64">
        <f t="shared" si="163"/>
        <v>0</v>
      </c>
      <c r="W175" s="64">
        <f t="shared" si="163"/>
        <v>0</v>
      </c>
      <c r="X175" s="64">
        <f t="shared" si="163"/>
        <v>0</v>
      </c>
      <c r="Y175" s="64">
        <f t="shared" si="163"/>
        <v>0</v>
      </c>
      <c r="Z175" s="64">
        <f t="shared" si="163"/>
        <v>0</v>
      </c>
      <c r="AA175" s="64">
        <f t="shared" si="163"/>
        <v>0</v>
      </c>
      <c r="AB175" s="64">
        <f t="shared" si="163"/>
        <v>0</v>
      </c>
      <c r="AC175" s="64">
        <f t="shared" si="163"/>
        <v>0</v>
      </c>
      <c r="AD175" s="64">
        <f t="shared" si="163"/>
        <v>0</v>
      </c>
      <c r="AE175" s="64">
        <f t="shared" si="163"/>
        <v>0</v>
      </c>
      <c r="AF175" s="64">
        <f t="shared" si="163"/>
        <v>0</v>
      </c>
      <c r="AG175" s="64">
        <f t="shared" si="163"/>
        <v>0</v>
      </c>
      <c r="AH175" s="64">
        <f t="shared" si="163"/>
        <v>0</v>
      </c>
      <c r="AI175" s="64">
        <f t="shared" si="163"/>
        <v>0</v>
      </c>
      <c r="AJ175" s="64">
        <f t="shared" si="163"/>
        <v>0</v>
      </c>
      <c r="AK175" s="64">
        <f t="shared" si="163"/>
        <v>0</v>
      </c>
      <c r="AL175" s="64">
        <f t="shared" si="163"/>
        <v>18540.999629468923</v>
      </c>
      <c r="AM175" s="64">
        <f t="shared" si="163"/>
        <v>0</v>
      </c>
      <c r="AN175" s="64">
        <f t="shared" si="163"/>
        <v>0</v>
      </c>
      <c r="AO175" s="64">
        <f t="shared" si="163"/>
        <v>0</v>
      </c>
      <c r="AP175" s="64">
        <f t="shared" si="163"/>
        <v>0</v>
      </c>
      <c r="AQ175" s="64">
        <f t="shared" si="163"/>
        <v>0</v>
      </c>
      <c r="AR175" s="64">
        <f t="shared" si="163"/>
        <v>0</v>
      </c>
      <c r="AS175" s="64">
        <f t="shared" si="163"/>
        <v>0</v>
      </c>
      <c r="AT175" s="64">
        <f t="shared" si="163"/>
        <v>0</v>
      </c>
      <c r="AU175" s="64">
        <f t="shared" si="163"/>
        <v>0</v>
      </c>
      <c r="AV175" s="64">
        <f t="shared" si="163"/>
        <v>0</v>
      </c>
      <c r="AW175" s="64">
        <f t="shared" si="163"/>
        <v>0</v>
      </c>
      <c r="AX175" s="64">
        <f t="shared" si="163"/>
        <v>0</v>
      </c>
      <c r="AY175" s="64">
        <f t="shared" ref="AY175:BO175" si="164">AY173+AY174</f>
        <v>0</v>
      </c>
      <c r="AZ175" s="64">
        <f t="shared" si="164"/>
        <v>0</v>
      </c>
      <c r="BA175" s="64">
        <f t="shared" si="164"/>
        <v>0</v>
      </c>
      <c r="BB175" s="64">
        <f t="shared" si="164"/>
        <v>0</v>
      </c>
      <c r="BC175" s="64">
        <f t="shared" si="164"/>
        <v>0</v>
      </c>
      <c r="BD175" s="64">
        <f t="shared" si="164"/>
        <v>0</v>
      </c>
      <c r="BE175" s="64">
        <f t="shared" si="164"/>
        <v>0</v>
      </c>
      <c r="BF175" s="64">
        <f t="shared" si="164"/>
        <v>0</v>
      </c>
      <c r="BG175" s="64">
        <f t="shared" si="164"/>
        <v>0</v>
      </c>
      <c r="BH175" s="64">
        <f t="shared" si="164"/>
        <v>0</v>
      </c>
      <c r="BI175" s="64">
        <f t="shared" si="164"/>
        <v>0</v>
      </c>
      <c r="BJ175" s="64">
        <f t="shared" si="164"/>
        <v>0</v>
      </c>
      <c r="BK175" s="64">
        <f t="shared" si="164"/>
        <v>0</v>
      </c>
      <c r="BL175" s="64">
        <f t="shared" si="164"/>
        <v>0</v>
      </c>
      <c r="BM175" s="64">
        <f t="shared" si="164"/>
        <v>0</v>
      </c>
      <c r="BN175" s="64">
        <f t="shared" si="164"/>
        <v>0</v>
      </c>
      <c r="BO175" s="64">
        <f t="shared" si="164"/>
        <v>0</v>
      </c>
    </row>
    <row r="176" spans="1:67" ht="14.1" customHeight="1" x14ac:dyDescent="0.2">
      <c r="A176" s="11"/>
      <c r="B176" s="58">
        <v>39</v>
      </c>
      <c r="C176" s="656" t="s">
        <v>180</v>
      </c>
      <c r="D176" s="657" t="s">
        <v>181</v>
      </c>
      <c r="E176" s="657"/>
      <c r="F176" s="657"/>
      <c r="G176" s="657"/>
      <c r="H176" s="660" t="s">
        <v>870</v>
      </c>
      <c r="I176" s="659" t="s">
        <v>78</v>
      </c>
      <c r="J176" s="59">
        <v>8.4</v>
      </c>
      <c r="K176" s="60"/>
      <c r="L176" s="60"/>
      <c r="M176" s="60"/>
      <c r="N176" s="58"/>
      <c r="O176" s="58"/>
      <c r="P176" s="58"/>
      <c r="Q176" s="58"/>
      <c r="R176" s="58">
        <f t="shared" si="144"/>
        <v>8.4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0</v>
      </c>
      <c r="AC176" s="58">
        <v>0</v>
      </c>
      <c r="AD176" s="58">
        <v>0</v>
      </c>
      <c r="AE176" s="58">
        <v>0</v>
      </c>
      <c r="AF176" s="58">
        <v>0</v>
      </c>
      <c r="AG176" s="58">
        <v>0</v>
      </c>
      <c r="AH176" s="58">
        <v>0</v>
      </c>
      <c r="AI176" s="58">
        <v>0</v>
      </c>
      <c r="AJ176" s="58">
        <v>0</v>
      </c>
      <c r="AK176" s="58">
        <v>0</v>
      </c>
      <c r="AL176" s="58">
        <v>8.4</v>
      </c>
      <c r="AM176" s="58">
        <v>0</v>
      </c>
      <c r="AN176" s="58">
        <v>0</v>
      </c>
      <c r="AO176" s="58">
        <v>0</v>
      </c>
      <c r="AP176" s="58">
        <v>0</v>
      </c>
      <c r="AQ176" s="58">
        <v>0</v>
      </c>
      <c r="AR176" s="58">
        <v>0</v>
      </c>
      <c r="AS176" s="58">
        <v>0</v>
      </c>
      <c r="AT176" s="58">
        <v>0</v>
      </c>
      <c r="AU176" s="58">
        <v>0</v>
      </c>
      <c r="AV176" s="58">
        <v>0</v>
      </c>
      <c r="AW176" s="58">
        <v>0</v>
      </c>
      <c r="AX176" s="58">
        <v>0</v>
      </c>
      <c r="AY176" s="58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8">
        <v>0</v>
      </c>
      <c r="BI176" s="58">
        <v>0</v>
      </c>
      <c r="BJ176" s="58">
        <v>0</v>
      </c>
      <c r="BK176" s="58">
        <v>0</v>
      </c>
      <c r="BL176" s="58">
        <v>0</v>
      </c>
      <c r="BM176" s="58">
        <v>0</v>
      </c>
      <c r="BN176" s="58">
        <v>0</v>
      </c>
      <c r="BO176" s="58">
        <v>0</v>
      </c>
    </row>
    <row r="177" spans="1:67" x14ac:dyDescent="0.2">
      <c r="A177" s="11"/>
      <c r="B177" s="11"/>
      <c r="C177" s="656"/>
      <c r="D177" s="657"/>
      <c r="E177" s="657"/>
      <c r="F177" s="657"/>
      <c r="G177" s="657"/>
      <c r="H177" s="660"/>
      <c r="I177" s="659"/>
      <c r="J177" s="11"/>
      <c r="K177" s="60">
        <v>7297.99</v>
      </c>
      <c r="L177" s="60">
        <v>7331.27</v>
      </c>
      <c r="M177" s="60">
        <v>7540.32</v>
      </c>
      <c r="N177" s="60">
        <v>7574.71</v>
      </c>
      <c r="O177" s="60">
        <v>7540.3245016434994</v>
      </c>
      <c r="P177" s="60"/>
      <c r="Q177" s="58">
        <v>7540.32</v>
      </c>
      <c r="R177" s="60">
        <f t="shared" si="144"/>
        <v>8739.1780223568003</v>
      </c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61">
        <f>$M177*AL176/$J176*AL$13</f>
        <v>8739.1780223568003</v>
      </c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</row>
    <row r="178" spans="1:67" x14ac:dyDescent="0.2">
      <c r="A178" s="11"/>
      <c r="B178" s="11"/>
      <c r="C178" s="656"/>
      <c r="D178" s="657"/>
      <c r="E178" s="657"/>
      <c r="F178" s="657"/>
      <c r="G178" s="657"/>
      <c r="H178" s="660"/>
      <c r="I178" s="659"/>
      <c r="J178" s="11"/>
      <c r="K178" s="58"/>
      <c r="L178" s="60"/>
      <c r="M178" s="60"/>
      <c r="N178" s="60">
        <f>N177-M177</f>
        <v>34.390000000000327</v>
      </c>
      <c r="O178" s="60"/>
      <c r="P178" s="60"/>
      <c r="Q178" s="58">
        <v>27.51</v>
      </c>
      <c r="R178" s="60">
        <f t="shared" si="144"/>
        <v>31.886215140880307</v>
      </c>
      <c r="S178" s="61">
        <f t="shared" ref="S178:AX178" si="165">$N$178/$J$176*S176*S12*S13</f>
        <v>0</v>
      </c>
      <c r="T178" s="61">
        <f t="shared" si="165"/>
        <v>0</v>
      </c>
      <c r="U178" s="61">
        <f t="shared" si="165"/>
        <v>0</v>
      </c>
      <c r="V178" s="61">
        <f t="shared" si="165"/>
        <v>0</v>
      </c>
      <c r="W178" s="61">
        <f t="shared" si="165"/>
        <v>0</v>
      </c>
      <c r="X178" s="61">
        <f t="shared" si="165"/>
        <v>0</v>
      </c>
      <c r="Y178" s="61">
        <f t="shared" si="165"/>
        <v>0</v>
      </c>
      <c r="Z178" s="61">
        <f t="shared" si="165"/>
        <v>0</v>
      </c>
      <c r="AA178" s="61">
        <f t="shared" si="165"/>
        <v>0</v>
      </c>
      <c r="AB178" s="61">
        <f t="shared" si="165"/>
        <v>0</v>
      </c>
      <c r="AC178" s="61">
        <f t="shared" si="165"/>
        <v>0</v>
      </c>
      <c r="AD178" s="61">
        <f t="shared" si="165"/>
        <v>0</v>
      </c>
      <c r="AE178" s="61">
        <f t="shared" si="165"/>
        <v>0</v>
      </c>
      <c r="AF178" s="61">
        <f t="shared" si="165"/>
        <v>0</v>
      </c>
      <c r="AG178" s="61">
        <f t="shared" si="165"/>
        <v>0</v>
      </c>
      <c r="AH178" s="61">
        <f t="shared" si="165"/>
        <v>0</v>
      </c>
      <c r="AI178" s="61">
        <f t="shared" si="165"/>
        <v>0</v>
      </c>
      <c r="AJ178" s="61">
        <f t="shared" si="165"/>
        <v>0</v>
      </c>
      <c r="AK178" s="61">
        <f t="shared" si="165"/>
        <v>0</v>
      </c>
      <c r="AL178" s="61">
        <f t="shared" si="165"/>
        <v>31.886215140880307</v>
      </c>
      <c r="AM178" s="61">
        <f t="shared" si="165"/>
        <v>0</v>
      </c>
      <c r="AN178" s="61">
        <f t="shared" si="165"/>
        <v>0</v>
      </c>
      <c r="AO178" s="61">
        <f t="shared" si="165"/>
        <v>0</v>
      </c>
      <c r="AP178" s="61">
        <f t="shared" si="165"/>
        <v>0</v>
      </c>
      <c r="AQ178" s="61">
        <f t="shared" si="165"/>
        <v>0</v>
      </c>
      <c r="AR178" s="61">
        <f t="shared" si="165"/>
        <v>0</v>
      </c>
      <c r="AS178" s="61">
        <f t="shared" si="165"/>
        <v>0</v>
      </c>
      <c r="AT178" s="61">
        <f t="shared" si="165"/>
        <v>0</v>
      </c>
      <c r="AU178" s="61">
        <f t="shared" si="165"/>
        <v>0</v>
      </c>
      <c r="AV178" s="61">
        <f t="shared" si="165"/>
        <v>0</v>
      </c>
      <c r="AW178" s="61">
        <f t="shared" si="165"/>
        <v>0</v>
      </c>
      <c r="AX178" s="61">
        <f t="shared" si="165"/>
        <v>0</v>
      </c>
      <c r="AY178" s="61">
        <f t="shared" ref="AY178:BO178" si="166">$N$178/$J$176*AY176*AY12*AY13</f>
        <v>0</v>
      </c>
      <c r="AZ178" s="61">
        <f t="shared" si="166"/>
        <v>0</v>
      </c>
      <c r="BA178" s="61">
        <f t="shared" si="166"/>
        <v>0</v>
      </c>
      <c r="BB178" s="61">
        <f t="shared" si="166"/>
        <v>0</v>
      </c>
      <c r="BC178" s="61">
        <f t="shared" si="166"/>
        <v>0</v>
      </c>
      <c r="BD178" s="61">
        <f t="shared" si="166"/>
        <v>0</v>
      </c>
      <c r="BE178" s="61">
        <f t="shared" si="166"/>
        <v>0</v>
      </c>
      <c r="BF178" s="61">
        <f t="shared" si="166"/>
        <v>0</v>
      </c>
      <c r="BG178" s="61">
        <f t="shared" si="166"/>
        <v>0</v>
      </c>
      <c r="BH178" s="61">
        <f t="shared" si="166"/>
        <v>0</v>
      </c>
      <c r="BI178" s="61">
        <f t="shared" si="166"/>
        <v>0</v>
      </c>
      <c r="BJ178" s="61">
        <f t="shared" si="166"/>
        <v>0</v>
      </c>
      <c r="BK178" s="61">
        <f t="shared" si="166"/>
        <v>0</v>
      </c>
      <c r="BL178" s="61">
        <f t="shared" si="166"/>
        <v>0</v>
      </c>
      <c r="BM178" s="61">
        <f t="shared" si="166"/>
        <v>0</v>
      </c>
      <c r="BN178" s="61">
        <f t="shared" si="166"/>
        <v>0</v>
      </c>
      <c r="BO178" s="61">
        <f t="shared" si="166"/>
        <v>0</v>
      </c>
    </row>
    <row r="179" spans="1:67" x14ac:dyDescent="0.2">
      <c r="A179" s="11"/>
      <c r="B179" s="11"/>
      <c r="C179" s="656"/>
      <c r="D179" s="657"/>
      <c r="E179" s="657"/>
      <c r="F179" s="657"/>
      <c r="G179" s="657"/>
      <c r="H179" s="660"/>
      <c r="I179" s="659"/>
      <c r="J179" s="11"/>
      <c r="K179" s="58"/>
      <c r="L179" s="58"/>
      <c r="M179" s="60"/>
      <c r="N179" s="60"/>
      <c r="O179" s="60"/>
      <c r="P179" s="60"/>
      <c r="Q179" s="62">
        <v>7567.83</v>
      </c>
      <c r="R179" s="63">
        <f t="shared" si="144"/>
        <v>8771.0642374976815</v>
      </c>
      <c r="S179" s="64">
        <f t="shared" ref="S179:AX179" si="167">S177+S178</f>
        <v>0</v>
      </c>
      <c r="T179" s="64">
        <f t="shared" si="167"/>
        <v>0</v>
      </c>
      <c r="U179" s="64">
        <f t="shared" si="167"/>
        <v>0</v>
      </c>
      <c r="V179" s="64">
        <f t="shared" si="167"/>
        <v>0</v>
      </c>
      <c r="W179" s="64">
        <f t="shared" si="167"/>
        <v>0</v>
      </c>
      <c r="X179" s="64">
        <f t="shared" si="167"/>
        <v>0</v>
      </c>
      <c r="Y179" s="64">
        <f t="shared" si="167"/>
        <v>0</v>
      </c>
      <c r="Z179" s="64">
        <f t="shared" si="167"/>
        <v>0</v>
      </c>
      <c r="AA179" s="64">
        <f t="shared" si="167"/>
        <v>0</v>
      </c>
      <c r="AB179" s="64">
        <f t="shared" si="167"/>
        <v>0</v>
      </c>
      <c r="AC179" s="64">
        <f t="shared" si="167"/>
        <v>0</v>
      </c>
      <c r="AD179" s="64">
        <f t="shared" si="167"/>
        <v>0</v>
      </c>
      <c r="AE179" s="64">
        <f t="shared" si="167"/>
        <v>0</v>
      </c>
      <c r="AF179" s="64">
        <f t="shared" si="167"/>
        <v>0</v>
      </c>
      <c r="AG179" s="64">
        <f t="shared" si="167"/>
        <v>0</v>
      </c>
      <c r="AH179" s="64">
        <f t="shared" si="167"/>
        <v>0</v>
      </c>
      <c r="AI179" s="64">
        <f t="shared" si="167"/>
        <v>0</v>
      </c>
      <c r="AJ179" s="64">
        <f t="shared" si="167"/>
        <v>0</v>
      </c>
      <c r="AK179" s="64">
        <f t="shared" si="167"/>
        <v>0</v>
      </c>
      <c r="AL179" s="64">
        <f t="shared" si="167"/>
        <v>8771.0642374976815</v>
      </c>
      <c r="AM179" s="64">
        <f t="shared" si="167"/>
        <v>0</v>
      </c>
      <c r="AN179" s="64">
        <f t="shared" si="167"/>
        <v>0</v>
      </c>
      <c r="AO179" s="64">
        <f t="shared" si="167"/>
        <v>0</v>
      </c>
      <c r="AP179" s="64">
        <f t="shared" si="167"/>
        <v>0</v>
      </c>
      <c r="AQ179" s="64">
        <f t="shared" si="167"/>
        <v>0</v>
      </c>
      <c r="AR179" s="64">
        <f t="shared" si="167"/>
        <v>0</v>
      </c>
      <c r="AS179" s="64">
        <f t="shared" si="167"/>
        <v>0</v>
      </c>
      <c r="AT179" s="64">
        <f t="shared" si="167"/>
        <v>0</v>
      </c>
      <c r="AU179" s="64">
        <f t="shared" si="167"/>
        <v>0</v>
      </c>
      <c r="AV179" s="64">
        <f t="shared" si="167"/>
        <v>0</v>
      </c>
      <c r="AW179" s="64">
        <f t="shared" si="167"/>
        <v>0</v>
      </c>
      <c r="AX179" s="64">
        <f t="shared" si="167"/>
        <v>0</v>
      </c>
      <c r="AY179" s="64">
        <f t="shared" ref="AY179:BO179" si="168">AY177+AY178</f>
        <v>0</v>
      </c>
      <c r="AZ179" s="64">
        <f t="shared" si="168"/>
        <v>0</v>
      </c>
      <c r="BA179" s="64">
        <f t="shared" si="168"/>
        <v>0</v>
      </c>
      <c r="BB179" s="64">
        <f t="shared" si="168"/>
        <v>0</v>
      </c>
      <c r="BC179" s="64">
        <f t="shared" si="168"/>
        <v>0</v>
      </c>
      <c r="BD179" s="64">
        <f t="shared" si="168"/>
        <v>0</v>
      </c>
      <c r="BE179" s="64">
        <f t="shared" si="168"/>
        <v>0</v>
      </c>
      <c r="BF179" s="64">
        <f t="shared" si="168"/>
        <v>0</v>
      </c>
      <c r="BG179" s="64">
        <f t="shared" si="168"/>
        <v>0</v>
      </c>
      <c r="BH179" s="64">
        <f t="shared" si="168"/>
        <v>0</v>
      </c>
      <c r="BI179" s="64">
        <f t="shared" si="168"/>
        <v>0</v>
      </c>
      <c r="BJ179" s="64">
        <f t="shared" si="168"/>
        <v>0</v>
      </c>
      <c r="BK179" s="64">
        <f t="shared" si="168"/>
        <v>0</v>
      </c>
      <c r="BL179" s="64">
        <f t="shared" si="168"/>
        <v>0</v>
      </c>
      <c r="BM179" s="64">
        <f t="shared" si="168"/>
        <v>0</v>
      </c>
      <c r="BN179" s="64">
        <f t="shared" si="168"/>
        <v>0</v>
      </c>
      <c r="BO179" s="64">
        <f t="shared" si="168"/>
        <v>0</v>
      </c>
    </row>
    <row r="180" spans="1:67" ht="14.1" customHeight="1" x14ac:dyDescent="0.2">
      <c r="A180" s="11"/>
      <c r="B180" s="58">
        <v>40</v>
      </c>
      <c r="C180" s="656" t="s">
        <v>183</v>
      </c>
      <c r="D180" s="657" t="s">
        <v>184</v>
      </c>
      <c r="E180" s="657"/>
      <c r="F180" s="657"/>
      <c r="G180" s="657"/>
      <c r="H180" s="660" t="s">
        <v>871</v>
      </c>
      <c r="I180" s="659" t="s">
        <v>78</v>
      </c>
      <c r="J180" s="59">
        <v>2.4</v>
      </c>
      <c r="K180" s="60"/>
      <c r="L180" s="60"/>
      <c r="M180" s="60"/>
      <c r="N180" s="58"/>
      <c r="O180" s="58"/>
      <c r="P180" s="58"/>
      <c r="Q180" s="58"/>
      <c r="R180" s="58">
        <f t="shared" si="144"/>
        <v>2.4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0</v>
      </c>
      <c r="AC180" s="58">
        <v>0</v>
      </c>
      <c r="AD180" s="58">
        <v>0</v>
      </c>
      <c r="AE180" s="58">
        <v>0</v>
      </c>
      <c r="AF180" s="58">
        <v>0</v>
      </c>
      <c r="AG180" s="58">
        <v>0</v>
      </c>
      <c r="AH180" s="58">
        <v>0</v>
      </c>
      <c r="AI180" s="58">
        <v>0</v>
      </c>
      <c r="AJ180" s="58">
        <v>0</v>
      </c>
      <c r="AK180" s="58">
        <v>0</v>
      </c>
      <c r="AL180" s="58">
        <v>2.4</v>
      </c>
      <c r="AM180" s="58">
        <v>0</v>
      </c>
      <c r="AN180" s="58">
        <v>0</v>
      </c>
      <c r="AO180" s="58">
        <v>0</v>
      </c>
      <c r="AP180" s="58">
        <v>0</v>
      </c>
      <c r="AQ180" s="58">
        <v>0</v>
      </c>
      <c r="AR180" s="58">
        <v>0</v>
      </c>
      <c r="AS180" s="58">
        <v>0</v>
      </c>
      <c r="AT180" s="58">
        <v>0</v>
      </c>
      <c r="AU180" s="58">
        <v>0</v>
      </c>
      <c r="AV180" s="58">
        <v>0</v>
      </c>
      <c r="AW180" s="58">
        <v>0</v>
      </c>
      <c r="AX180" s="58">
        <v>0</v>
      </c>
      <c r="AY180" s="58">
        <v>0</v>
      </c>
      <c r="AZ180" s="58">
        <v>0</v>
      </c>
      <c r="BA180" s="58">
        <v>0</v>
      </c>
      <c r="BB180" s="58">
        <v>0</v>
      </c>
      <c r="BC180" s="58">
        <v>0</v>
      </c>
      <c r="BD180" s="58">
        <v>0</v>
      </c>
      <c r="BE180" s="58">
        <v>0</v>
      </c>
      <c r="BF180" s="58">
        <v>0</v>
      </c>
      <c r="BG180" s="58">
        <v>0</v>
      </c>
      <c r="BH180" s="58">
        <v>0</v>
      </c>
      <c r="BI180" s="58">
        <v>0</v>
      </c>
      <c r="BJ180" s="58">
        <v>0</v>
      </c>
      <c r="BK180" s="58">
        <v>0</v>
      </c>
      <c r="BL180" s="58">
        <v>0</v>
      </c>
      <c r="BM180" s="58">
        <v>0</v>
      </c>
      <c r="BN180" s="58">
        <v>0</v>
      </c>
      <c r="BO180" s="58">
        <v>0</v>
      </c>
    </row>
    <row r="181" spans="1:67" x14ac:dyDescent="0.2">
      <c r="A181" s="11"/>
      <c r="B181" s="11"/>
      <c r="C181" s="656"/>
      <c r="D181" s="657"/>
      <c r="E181" s="657"/>
      <c r="F181" s="657"/>
      <c r="G181" s="657"/>
      <c r="H181" s="660"/>
      <c r="I181" s="659"/>
      <c r="J181" s="11"/>
      <c r="K181" s="60">
        <v>64.84</v>
      </c>
      <c r="L181" s="60">
        <v>64.97</v>
      </c>
      <c r="M181" s="60">
        <v>66.989999999999995</v>
      </c>
      <c r="N181" s="60">
        <v>67.12</v>
      </c>
      <c r="O181" s="60">
        <v>66.993054346000008</v>
      </c>
      <c r="P181" s="60"/>
      <c r="Q181" s="58">
        <v>66.989999999999995</v>
      </c>
      <c r="R181" s="60">
        <f t="shared" si="144"/>
        <v>77.640940400099993</v>
      </c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61">
        <f>$M181*AL180/$J180*AL$13</f>
        <v>77.640940400099993</v>
      </c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</row>
    <row r="182" spans="1:67" x14ac:dyDescent="0.2">
      <c r="A182" s="11"/>
      <c r="B182" s="11"/>
      <c r="C182" s="656"/>
      <c r="D182" s="657"/>
      <c r="E182" s="657"/>
      <c r="F182" s="657"/>
      <c r="G182" s="657"/>
      <c r="H182" s="660"/>
      <c r="I182" s="659"/>
      <c r="J182" s="11"/>
      <c r="K182" s="58"/>
      <c r="L182" s="60"/>
      <c r="M182" s="60"/>
      <c r="N182" s="60">
        <f>N181-M181</f>
        <v>0.13000000000000966</v>
      </c>
      <c r="O182" s="60"/>
      <c r="P182" s="60"/>
      <c r="Q182" s="58">
        <v>0.1</v>
      </c>
      <c r="R182" s="60">
        <f t="shared" si="144"/>
        <v>0.12053527096000898</v>
      </c>
      <c r="S182" s="61">
        <f t="shared" ref="S182:AX182" si="169">$N$182/$J$180*S180*S12*S13</f>
        <v>0</v>
      </c>
      <c r="T182" s="61">
        <f t="shared" si="169"/>
        <v>0</v>
      </c>
      <c r="U182" s="61">
        <f t="shared" si="169"/>
        <v>0</v>
      </c>
      <c r="V182" s="61">
        <f t="shared" si="169"/>
        <v>0</v>
      </c>
      <c r="W182" s="61">
        <f t="shared" si="169"/>
        <v>0</v>
      </c>
      <c r="X182" s="61">
        <f t="shared" si="169"/>
        <v>0</v>
      </c>
      <c r="Y182" s="61">
        <f t="shared" si="169"/>
        <v>0</v>
      </c>
      <c r="Z182" s="61">
        <f t="shared" si="169"/>
        <v>0</v>
      </c>
      <c r="AA182" s="61">
        <f t="shared" si="169"/>
        <v>0</v>
      </c>
      <c r="AB182" s="61">
        <f t="shared" si="169"/>
        <v>0</v>
      </c>
      <c r="AC182" s="61">
        <f t="shared" si="169"/>
        <v>0</v>
      </c>
      <c r="AD182" s="61">
        <f t="shared" si="169"/>
        <v>0</v>
      </c>
      <c r="AE182" s="61">
        <f t="shared" si="169"/>
        <v>0</v>
      </c>
      <c r="AF182" s="61">
        <f t="shared" si="169"/>
        <v>0</v>
      </c>
      <c r="AG182" s="61">
        <f t="shared" si="169"/>
        <v>0</v>
      </c>
      <c r="AH182" s="61">
        <f t="shared" si="169"/>
        <v>0</v>
      </c>
      <c r="AI182" s="61">
        <f t="shared" si="169"/>
        <v>0</v>
      </c>
      <c r="AJ182" s="61">
        <f t="shared" si="169"/>
        <v>0</v>
      </c>
      <c r="AK182" s="61">
        <f t="shared" si="169"/>
        <v>0</v>
      </c>
      <c r="AL182" s="61">
        <f t="shared" si="169"/>
        <v>0.12053527096000898</v>
      </c>
      <c r="AM182" s="61">
        <f t="shared" si="169"/>
        <v>0</v>
      </c>
      <c r="AN182" s="61">
        <f t="shared" si="169"/>
        <v>0</v>
      </c>
      <c r="AO182" s="61">
        <f t="shared" si="169"/>
        <v>0</v>
      </c>
      <c r="AP182" s="61">
        <f t="shared" si="169"/>
        <v>0</v>
      </c>
      <c r="AQ182" s="61">
        <f t="shared" si="169"/>
        <v>0</v>
      </c>
      <c r="AR182" s="61">
        <f t="shared" si="169"/>
        <v>0</v>
      </c>
      <c r="AS182" s="61">
        <f t="shared" si="169"/>
        <v>0</v>
      </c>
      <c r="AT182" s="61">
        <f t="shared" si="169"/>
        <v>0</v>
      </c>
      <c r="AU182" s="61">
        <f t="shared" si="169"/>
        <v>0</v>
      </c>
      <c r="AV182" s="61">
        <f t="shared" si="169"/>
        <v>0</v>
      </c>
      <c r="AW182" s="61">
        <f t="shared" si="169"/>
        <v>0</v>
      </c>
      <c r="AX182" s="61">
        <f t="shared" si="169"/>
        <v>0</v>
      </c>
      <c r="AY182" s="61">
        <f t="shared" ref="AY182:BO182" si="170">$N$182/$J$180*AY180*AY12*AY13</f>
        <v>0</v>
      </c>
      <c r="AZ182" s="61">
        <f t="shared" si="170"/>
        <v>0</v>
      </c>
      <c r="BA182" s="61">
        <f t="shared" si="170"/>
        <v>0</v>
      </c>
      <c r="BB182" s="61">
        <f t="shared" si="170"/>
        <v>0</v>
      </c>
      <c r="BC182" s="61">
        <f t="shared" si="170"/>
        <v>0</v>
      </c>
      <c r="BD182" s="61">
        <f t="shared" si="170"/>
        <v>0</v>
      </c>
      <c r="BE182" s="61">
        <f t="shared" si="170"/>
        <v>0</v>
      </c>
      <c r="BF182" s="61">
        <f t="shared" si="170"/>
        <v>0</v>
      </c>
      <c r="BG182" s="61">
        <f t="shared" si="170"/>
        <v>0</v>
      </c>
      <c r="BH182" s="61">
        <f t="shared" si="170"/>
        <v>0</v>
      </c>
      <c r="BI182" s="61">
        <f t="shared" si="170"/>
        <v>0</v>
      </c>
      <c r="BJ182" s="61">
        <f t="shared" si="170"/>
        <v>0</v>
      </c>
      <c r="BK182" s="61">
        <f t="shared" si="170"/>
        <v>0</v>
      </c>
      <c r="BL182" s="61">
        <f t="shared" si="170"/>
        <v>0</v>
      </c>
      <c r="BM182" s="61">
        <f t="shared" si="170"/>
        <v>0</v>
      </c>
      <c r="BN182" s="61">
        <f t="shared" si="170"/>
        <v>0</v>
      </c>
      <c r="BO182" s="61">
        <f t="shared" si="170"/>
        <v>0</v>
      </c>
    </row>
    <row r="183" spans="1:67" x14ac:dyDescent="0.2">
      <c r="A183" s="11"/>
      <c r="B183" s="11"/>
      <c r="C183" s="656"/>
      <c r="D183" s="657"/>
      <c r="E183" s="657"/>
      <c r="F183" s="657"/>
      <c r="G183" s="657"/>
      <c r="H183" s="660"/>
      <c r="I183" s="659"/>
      <c r="J183" s="11"/>
      <c r="K183" s="58"/>
      <c r="L183" s="58"/>
      <c r="M183" s="60"/>
      <c r="N183" s="60"/>
      <c r="O183" s="60"/>
      <c r="P183" s="60"/>
      <c r="Q183" s="62">
        <v>67.089999999999989</v>
      </c>
      <c r="R183" s="63">
        <f t="shared" si="144"/>
        <v>77.761475671059998</v>
      </c>
      <c r="S183" s="64">
        <f t="shared" ref="S183:AX183" si="171">S181+S182</f>
        <v>0</v>
      </c>
      <c r="T183" s="64">
        <f t="shared" si="171"/>
        <v>0</v>
      </c>
      <c r="U183" s="64">
        <f t="shared" si="171"/>
        <v>0</v>
      </c>
      <c r="V183" s="64">
        <f t="shared" si="171"/>
        <v>0</v>
      </c>
      <c r="W183" s="64">
        <f t="shared" si="171"/>
        <v>0</v>
      </c>
      <c r="X183" s="64">
        <f t="shared" si="171"/>
        <v>0</v>
      </c>
      <c r="Y183" s="64">
        <f t="shared" si="171"/>
        <v>0</v>
      </c>
      <c r="Z183" s="64">
        <f t="shared" si="171"/>
        <v>0</v>
      </c>
      <c r="AA183" s="64">
        <f t="shared" si="171"/>
        <v>0</v>
      </c>
      <c r="AB183" s="64">
        <f t="shared" si="171"/>
        <v>0</v>
      </c>
      <c r="AC183" s="64">
        <f t="shared" si="171"/>
        <v>0</v>
      </c>
      <c r="AD183" s="64">
        <f t="shared" si="171"/>
        <v>0</v>
      </c>
      <c r="AE183" s="64">
        <f t="shared" si="171"/>
        <v>0</v>
      </c>
      <c r="AF183" s="64">
        <f t="shared" si="171"/>
        <v>0</v>
      </c>
      <c r="AG183" s="64">
        <f t="shared" si="171"/>
        <v>0</v>
      </c>
      <c r="AH183" s="64">
        <f t="shared" si="171"/>
        <v>0</v>
      </c>
      <c r="AI183" s="64">
        <f t="shared" si="171"/>
        <v>0</v>
      </c>
      <c r="AJ183" s="64">
        <f t="shared" si="171"/>
        <v>0</v>
      </c>
      <c r="AK183" s="64">
        <f t="shared" si="171"/>
        <v>0</v>
      </c>
      <c r="AL183" s="64">
        <f t="shared" si="171"/>
        <v>77.761475671059998</v>
      </c>
      <c r="AM183" s="64">
        <f t="shared" si="171"/>
        <v>0</v>
      </c>
      <c r="AN183" s="64">
        <f t="shared" si="171"/>
        <v>0</v>
      </c>
      <c r="AO183" s="64">
        <f t="shared" si="171"/>
        <v>0</v>
      </c>
      <c r="AP183" s="64">
        <f t="shared" si="171"/>
        <v>0</v>
      </c>
      <c r="AQ183" s="64">
        <f t="shared" si="171"/>
        <v>0</v>
      </c>
      <c r="AR183" s="64">
        <f t="shared" si="171"/>
        <v>0</v>
      </c>
      <c r="AS183" s="64">
        <f t="shared" si="171"/>
        <v>0</v>
      </c>
      <c r="AT183" s="64">
        <f t="shared" si="171"/>
        <v>0</v>
      </c>
      <c r="AU183" s="64">
        <f t="shared" si="171"/>
        <v>0</v>
      </c>
      <c r="AV183" s="64">
        <f t="shared" si="171"/>
        <v>0</v>
      </c>
      <c r="AW183" s="64">
        <f t="shared" si="171"/>
        <v>0</v>
      </c>
      <c r="AX183" s="64">
        <f t="shared" si="171"/>
        <v>0</v>
      </c>
      <c r="AY183" s="64">
        <f t="shared" ref="AY183:BO183" si="172">AY181+AY182</f>
        <v>0</v>
      </c>
      <c r="AZ183" s="64">
        <f t="shared" si="172"/>
        <v>0</v>
      </c>
      <c r="BA183" s="64">
        <f t="shared" si="172"/>
        <v>0</v>
      </c>
      <c r="BB183" s="64">
        <f t="shared" si="172"/>
        <v>0</v>
      </c>
      <c r="BC183" s="64">
        <f t="shared" si="172"/>
        <v>0</v>
      </c>
      <c r="BD183" s="64">
        <f t="shared" si="172"/>
        <v>0</v>
      </c>
      <c r="BE183" s="64">
        <f t="shared" si="172"/>
        <v>0</v>
      </c>
      <c r="BF183" s="64">
        <f t="shared" si="172"/>
        <v>0</v>
      </c>
      <c r="BG183" s="64">
        <f t="shared" si="172"/>
        <v>0</v>
      </c>
      <c r="BH183" s="64">
        <f t="shared" si="172"/>
        <v>0</v>
      </c>
      <c r="BI183" s="64">
        <f t="shared" si="172"/>
        <v>0</v>
      </c>
      <c r="BJ183" s="64">
        <f t="shared" si="172"/>
        <v>0</v>
      </c>
      <c r="BK183" s="64">
        <f t="shared" si="172"/>
        <v>0</v>
      </c>
      <c r="BL183" s="64">
        <f t="shared" si="172"/>
        <v>0</v>
      </c>
      <c r="BM183" s="64">
        <f t="shared" si="172"/>
        <v>0</v>
      </c>
      <c r="BN183" s="64">
        <f t="shared" si="172"/>
        <v>0</v>
      </c>
      <c r="BO183" s="64">
        <f t="shared" si="172"/>
        <v>0</v>
      </c>
    </row>
    <row r="184" spans="1:67" s="5" customFormat="1" ht="10.5" x14ac:dyDescent="0.2">
      <c r="A184" s="65"/>
      <c r="B184" s="65"/>
      <c r="C184" s="65"/>
      <c r="D184" s="65"/>
      <c r="E184" s="65"/>
      <c r="F184" s="65"/>
      <c r="G184" s="66" t="s">
        <v>872</v>
      </c>
      <c r="H184" s="65"/>
      <c r="I184" s="65"/>
      <c r="J184" s="65"/>
      <c r="K184" s="65"/>
      <c r="L184" s="65"/>
      <c r="M184" s="65"/>
      <c r="N184" s="65"/>
      <c r="O184" s="65"/>
      <c r="P184" s="65"/>
      <c r="Q184" s="65">
        <f t="shared" ref="Q184:AV184" si="173">Q$159+Q$163+Q$167+Q$171+Q$175+Q$179+Q$183</f>
        <v>44712.77</v>
      </c>
      <c r="R184" s="67">
        <f t="shared" si="173"/>
        <v>51821.793947440252</v>
      </c>
      <c r="S184" s="68">
        <f t="shared" si="173"/>
        <v>0</v>
      </c>
      <c r="T184" s="68">
        <f t="shared" si="173"/>
        <v>0</v>
      </c>
      <c r="U184" s="68">
        <f t="shared" si="173"/>
        <v>0</v>
      </c>
      <c r="V184" s="68">
        <f t="shared" si="173"/>
        <v>0</v>
      </c>
      <c r="W184" s="68">
        <f t="shared" si="173"/>
        <v>0</v>
      </c>
      <c r="X184" s="68">
        <f t="shared" si="173"/>
        <v>0</v>
      </c>
      <c r="Y184" s="68">
        <f t="shared" si="173"/>
        <v>0</v>
      </c>
      <c r="Z184" s="68">
        <f t="shared" si="173"/>
        <v>0</v>
      </c>
      <c r="AA184" s="68">
        <f t="shared" si="173"/>
        <v>0</v>
      </c>
      <c r="AB184" s="68">
        <f t="shared" si="173"/>
        <v>0</v>
      </c>
      <c r="AC184" s="68">
        <f t="shared" si="173"/>
        <v>0</v>
      </c>
      <c r="AD184" s="68">
        <f t="shared" si="173"/>
        <v>0</v>
      </c>
      <c r="AE184" s="68">
        <f t="shared" si="173"/>
        <v>0</v>
      </c>
      <c r="AF184" s="68">
        <f t="shared" si="173"/>
        <v>0</v>
      </c>
      <c r="AG184" s="68">
        <f t="shared" si="173"/>
        <v>0</v>
      </c>
      <c r="AH184" s="68">
        <f t="shared" si="173"/>
        <v>0</v>
      </c>
      <c r="AI184" s="68">
        <f t="shared" si="173"/>
        <v>0</v>
      </c>
      <c r="AJ184" s="68">
        <f t="shared" si="173"/>
        <v>0</v>
      </c>
      <c r="AK184" s="68">
        <f t="shared" si="173"/>
        <v>0</v>
      </c>
      <c r="AL184" s="68">
        <f t="shared" si="173"/>
        <v>51821.793947440252</v>
      </c>
      <c r="AM184" s="68">
        <f t="shared" si="173"/>
        <v>0</v>
      </c>
      <c r="AN184" s="68">
        <f t="shared" si="173"/>
        <v>0</v>
      </c>
      <c r="AO184" s="68">
        <f t="shared" si="173"/>
        <v>0</v>
      </c>
      <c r="AP184" s="68">
        <f t="shared" si="173"/>
        <v>0</v>
      </c>
      <c r="AQ184" s="68">
        <f t="shared" si="173"/>
        <v>0</v>
      </c>
      <c r="AR184" s="68">
        <f t="shared" si="173"/>
        <v>0</v>
      </c>
      <c r="AS184" s="68">
        <f t="shared" si="173"/>
        <v>0</v>
      </c>
      <c r="AT184" s="68">
        <f t="shared" si="173"/>
        <v>0</v>
      </c>
      <c r="AU184" s="68">
        <f t="shared" si="173"/>
        <v>0</v>
      </c>
      <c r="AV184" s="68">
        <f t="shared" si="173"/>
        <v>0</v>
      </c>
      <c r="AW184" s="68">
        <f t="shared" ref="AW184:BO184" si="174">AW$159+AW$163+AW$167+AW$171+AW$175+AW$179+AW$183</f>
        <v>0</v>
      </c>
      <c r="AX184" s="68">
        <f t="shared" si="174"/>
        <v>0</v>
      </c>
      <c r="AY184" s="68">
        <f t="shared" si="174"/>
        <v>0</v>
      </c>
      <c r="AZ184" s="68">
        <f t="shared" si="174"/>
        <v>0</v>
      </c>
      <c r="BA184" s="68">
        <f t="shared" si="174"/>
        <v>0</v>
      </c>
      <c r="BB184" s="68">
        <f t="shared" si="174"/>
        <v>0</v>
      </c>
      <c r="BC184" s="68">
        <f t="shared" si="174"/>
        <v>0</v>
      </c>
      <c r="BD184" s="68">
        <f t="shared" si="174"/>
        <v>0</v>
      </c>
      <c r="BE184" s="68">
        <f t="shared" si="174"/>
        <v>0</v>
      </c>
      <c r="BF184" s="68">
        <f t="shared" si="174"/>
        <v>0</v>
      </c>
      <c r="BG184" s="68">
        <f t="shared" si="174"/>
        <v>0</v>
      </c>
      <c r="BH184" s="68">
        <f t="shared" si="174"/>
        <v>0</v>
      </c>
      <c r="BI184" s="68">
        <f t="shared" si="174"/>
        <v>0</v>
      </c>
      <c r="BJ184" s="68">
        <f t="shared" si="174"/>
        <v>0</v>
      </c>
      <c r="BK184" s="68">
        <f t="shared" si="174"/>
        <v>0</v>
      </c>
      <c r="BL184" s="68">
        <f t="shared" si="174"/>
        <v>0</v>
      </c>
      <c r="BM184" s="68">
        <f t="shared" si="174"/>
        <v>0</v>
      </c>
      <c r="BN184" s="68">
        <f t="shared" si="174"/>
        <v>0</v>
      </c>
      <c r="BO184" s="68">
        <f t="shared" si="174"/>
        <v>0</v>
      </c>
    </row>
    <row r="185" spans="1:67" x14ac:dyDescent="0.2">
      <c r="A185" s="56"/>
      <c r="B185" s="56"/>
      <c r="C185" s="57" t="s">
        <v>185</v>
      </c>
      <c r="D185" s="56" t="s">
        <v>186</v>
      </c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</row>
    <row r="186" spans="1:67" ht="14.1" customHeight="1" x14ac:dyDescent="0.2">
      <c r="A186" s="11"/>
      <c r="B186" s="58">
        <v>41</v>
      </c>
      <c r="C186" s="656" t="s">
        <v>187</v>
      </c>
      <c r="D186" s="657" t="s">
        <v>188</v>
      </c>
      <c r="E186" s="657"/>
      <c r="F186" s="657"/>
      <c r="G186" s="657"/>
      <c r="H186" s="660" t="s">
        <v>873</v>
      </c>
      <c r="I186" s="659" t="s">
        <v>102</v>
      </c>
      <c r="J186" s="59">
        <v>4</v>
      </c>
      <c r="K186" s="60"/>
      <c r="L186" s="60"/>
      <c r="M186" s="60"/>
      <c r="N186" s="58"/>
      <c r="O186" s="58"/>
      <c r="P186" s="58"/>
      <c r="Q186" s="58"/>
      <c r="R186" s="58">
        <f t="shared" ref="R186:R209" si="175">SUM(S186:BO186)</f>
        <v>4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0</v>
      </c>
      <c r="Y186" s="58">
        <v>0</v>
      </c>
      <c r="Z186" s="58">
        <v>0</v>
      </c>
      <c r="AA186" s="58">
        <v>0</v>
      </c>
      <c r="AB186" s="58">
        <v>0</v>
      </c>
      <c r="AC186" s="58">
        <v>0</v>
      </c>
      <c r="AD186" s="58">
        <v>0</v>
      </c>
      <c r="AE186" s="58">
        <v>0</v>
      </c>
      <c r="AF186" s="58">
        <v>0</v>
      </c>
      <c r="AG186" s="58">
        <v>0</v>
      </c>
      <c r="AH186" s="58">
        <v>0</v>
      </c>
      <c r="AI186" s="58">
        <v>0</v>
      </c>
      <c r="AJ186" s="58">
        <v>0</v>
      </c>
      <c r="AK186" s="58">
        <v>0</v>
      </c>
      <c r="AL186" s="58">
        <v>4</v>
      </c>
      <c r="AM186" s="58">
        <v>0</v>
      </c>
      <c r="AN186" s="58">
        <v>0</v>
      </c>
      <c r="AO186" s="58">
        <v>0</v>
      </c>
      <c r="AP186" s="58">
        <v>0</v>
      </c>
      <c r="AQ186" s="58">
        <v>0</v>
      </c>
      <c r="AR186" s="58">
        <v>0</v>
      </c>
      <c r="AS186" s="58">
        <v>0</v>
      </c>
      <c r="AT186" s="58">
        <v>0</v>
      </c>
      <c r="AU186" s="58">
        <v>0</v>
      </c>
      <c r="AV186" s="58">
        <v>0</v>
      </c>
      <c r="AW186" s="58">
        <v>0</v>
      </c>
      <c r="AX186" s="58">
        <v>0</v>
      </c>
      <c r="AY186" s="58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8">
        <v>0</v>
      </c>
      <c r="BI186" s="58">
        <v>0</v>
      </c>
      <c r="BJ186" s="58">
        <v>0</v>
      </c>
      <c r="BK186" s="58">
        <v>0</v>
      </c>
      <c r="BL186" s="58">
        <v>0</v>
      </c>
      <c r="BM186" s="58">
        <v>0</v>
      </c>
      <c r="BN186" s="58">
        <v>0</v>
      </c>
      <c r="BO186" s="58">
        <v>0</v>
      </c>
    </row>
    <row r="187" spans="1:67" x14ac:dyDescent="0.2">
      <c r="A187" s="11"/>
      <c r="B187" s="11"/>
      <c r="C187" s="656"/>
      <c r="D187" s="657"/>
      <c r="E187" s="657"/>
      <c r="F187" s="657"/>
      <c r="G187" s="657"/>
      <c r="H187" s="660"/>
      <c r="I187" s="659"/>
      <c r="J187" s="11"/>
      <c r="K187" s="60">
        <v>685.82</v>
      </c>
      <c r="L187" s="60">
        <v>691.33</v>
      </c>
      <c r="M187" s="60">
        <v>708.59</v>
      </c>
      <c r="N187" s="60">
        <v>714.28</v>
      </c>
      <c r="O187" s="60">
        <v>708.59309888300004</v>
      </c>
      <c r="P187" s="60"/>
      <c r="Q187" s="58">
        <v>708.59</v>
      </c>
      <c r="R187" s="60">
        <f t="shared" si="175"/>
        <v>821.25084278410009</v>
      </c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61">
        <f>$M187*AL186/$J186*AL$13</f>
        <v>821.25084278410009</v>
      </c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</row>
    <row r="188" spans="1:67" x14ac:dyDescent="0.2">
      <c r="A188" s="11"/>
      <c r="B188" s="11"/>
      <c r="C188" s="656"/>
      <c r="D188" s="657"/>
      <c r="E188" s="657"/>
      <c r="F188" s="657"/>
      <c r="G188" s="657"/>
      <c r="H188" s="660"/>
      <c r="I188" s="659"/>
      <c r="J188" s="11"/>
      <c r="K188" s="58"/>
      <c r="L188" s="60"/>
      <c r="M188" s="60"/>
      <c r="N188" s="60">
        <f>N187-M187</f>
        <v>5.6899999999999409</v>
      </c>
      <c r="O188" s="60"/>
      <c r="P188" s="60"/>
      <c r="Q188" s="58">
        <v>4.55</v>
      </c>
      <c r="R188" s="60">
        <f t="shared" si="175"/>
        <v>5.2757360904799446</v>
      </c>
      <c r="S188" s="61">
        <f t="shared" ref="S188:AX188" si="176">$N$188/$J$186*S186*S12*S13</f>
        <v>0</v>
      </c>
      <c r="T188" s="61">
        <f t="shared" si="176"/>
        <v>0</v>
      </c>
      <c r="U188" s="61">
        <f t="shared" si="176"/>
        <v>0</v>
      </c>
      <c r="V188" s="61">
        <f t="shared" si="176"/>
        <v>0</v>
      </c>
      <c r="W188" s="61">
        <f t="shared" si="176"/>
        <v>0</v>
      </c>
      <c r="X188" s="61">
        <f t="shared" si="176"/>
        <v>0</v>
      </c>
      <c r="Y188" s="61">
        <f t="shared" si="176"/>
        <v>0</v>
      </c>
      <c r="Z188" s="61">
        <f t="shared" si="176"/>
        <v>0</v>
      </c>
      <c r="AA188" s="61">
        <f t="shared" si="176"/>
        <v>0</v>
      </c>
      <c r="AB188" s="61">
        <f t="shared" si="176"/>
        <v>0</v>
      </c>
      <c r="AC188" s="61">
        <f t="shared" si="176"/>
        <v>0</v>
      </c>
      <c r="AD188" s="61">
        <f t="shared" si="176"/>
        <v>0</v>
      </c>
      <c r="AE188" s="61">
        <f t="shared" si="176"/>
        <v>0</v>
      </c>
      <c r="AF188" s="61">
        <f t="shared" si="176"/>
        <v>0</v>
      </c>
      <c r="AG188" s="61">
        <f t="shared" si="176"/>
        <v>0</v>
      </c>
      <c r="AH188" s="61">
        <f t="shared" si="176"/>
        <v>0</v>
      </c>
      <c r="AI188" s="61">
        <f t="shared" si="176"/>
        <v>0</v>
      </c>
      <c r="AJ188" s="61">
        <f t="shared" si="176"/>
        <v>0</v>
      </c>
      <c r="AK188" s="61">
        <f t="shared" si="176"/>
        <v>0</v>
      </c>
      <c r="AL188" s="61">
        <f t="shared" si="176"/>
        <v>5.2757360904799446</v>
      </c>
      <c r="AM188" s="61">
        <f t="shared" si="176"/>
        <v>0</v>
      </c>
      <c r="AN188" s="61">
        <f t="shared" si="176"/>
        <v>0</v>
      </c>
      <c r="AO188" s="61">
        <f t="shared" si="176"/>
        <v>0</v>
      </c>
      <c r="AP188" s="61">
        <f t="shared" si="176"/>
        <v>0</v>
      </c>
      <c r="AQ188" s="61">
        <f t="shared" si="176"/>
        <v>0</v>
      </c>
      <c r="AR188" s="61">
        <f t="shared" si="176"/>
        <v>0</v>
      </c>
      <c r="AS188" s="61">
        <f t="shared" si="176"/>
        <v>0</v>
      </c>
      <c r="AT188" s="61">
        <f t="shared" si="176"/>
        <v>0</v>
      </c>
      <c r="AU188" s="61">
        <f t="shared" si="176"/>
        <v>0</v>
      </c>
      <c r="AV188" s="61">
        <f t="shared" si="176"/>
        <v>0</v>
      </c>
      <c r="AW188" s="61">
        <f t="shared" si="176"/>
        <v>0</v>
      </c>
      <c r="AX188" s="61">
        <f t="shared" si="176"/>
        <v>0</v>
      </c>
      <c r="AY188" s="61">
        <f t="shared" ref="AY188:BO188" si="177">$N$188/$J$186*AY186*AY12*AY13</f>
        <v>0</v>
      </c>
      <c r="AZ188" s="61">
        <f t="shared" si="177"/>
        <v>0</v>
      </c>
      <c r="BA188" s="61">
        <f t="shared" si="177"/>
        <v>0</v>
      </c>
      <c r="BB188" s="61">
        <f t="shared" si="177"/>
        <v>0</v>
      </c>
      <c r="BC188" s="61">
        <f t="shared" si="177"/>
        <v>0</v>
      </c>
      <c r="BD188" s="61">
        <f t="shared" si="177"/>
        <v>0</v>
      </c>
      <c r="BE188" s="61">
        <f t="shared" si="177"/>
        <v>0</v>
      </c>
      <c r="BF188" s="61">
        <f t="shared" si="177"/>
        <v>0</v>
      </c>
      <c r="BG188" s="61">
        <f t="shared" si="177"/>
        <v>0</v>
      </c>
      <c r="BH188" s="61">
        <f t="shared" si="177"/>
        <v>0</v>
      </c>
      <c r="BI188" s="61">
        <f t="shared" si="177"/>
        <v>0</v>
      </c>
      <c r="BJ188" s="61">
        <f t="shared" si="177"/>
        <v>0</v>
      </c>
      <c r="BK188" s="61">
        <f t="shared" si="177"/>
        <v>0</v>
      </c>
      <c r="BL188" s="61">
        <f t="shared" si="177"/>
        <v>0</v>
      </c>
      <c r="BM188" s="61">
        <f t="shared" si="177"/>
        <v>0</v>
      </c>
      <c r="BN188" s="61">
        <f t="shared" si="177"/>
        <v>0</v>
      </c>
      <c r="BO188" s="61">
        <f t="shared" si="177"/>
        <v>0</v>
      </c>
    </row>
    <row r="189" spans="1:67" x14ac:dyDescent="0.2">
      <c r="A189" s="11"/>
      <c r="B189" s="11"/>
      <c r="C189" s="656"/>
      <c r="D189" s="657"/>
      <c r="E189" s="657"/>
      <c r="F189" s="657"/>
      <c r="G189" s="657"/>
      <c r="H189" s="660"/>
      <c r="I189" s="659"/>
      <c r="J189" s="11"/>
      <c r="K189" s="58"/>
      <c r="L189" s="58"/>
      <c r="M189" s="60"/>
      <c r="N189" s="60"/>
      <c r="O189" s="60"/>
      <c r="P189" s="60"/>
      <c r="Q189" s="62">
        <v>713.14</v>
      </c>
      <c r="R189" s="63">
        <f t="shared" si="175"/>
        <v>826.52657887458008</v>
      </c>
      <c r="S189" s="64">
        <f t="shared" ref="S189:AX189" si="178">S187+S188</f>
        <v>0</v>
      </c>
      <c r="T189" s="64">
        <f t="shared" si="178"/>
        <v>0</v>
      </c>
      <c r="U189" s="64">
        <f t="shared" si="178"/>
        <v>0</v>
      </c>
      <c r="V189" s="64">
        <f t="shared" si="178"/>
        <v>0</v>
      </c>
      <c r="W189" s="64">
        <f t="shared" si="178"/>
        <v>0</v>
      </c>
      <c r="X189" s="64">
        <f t="shared" si="178"/>
        <v>0</v>
      </c>
      <c r="Y189" s="64">
        <f t="shared" si="178"/>
        <v>0</v>
      </c>
      <c r="Z189" s="64">
        <f t="shared" si="178"/>
        <v>0</v>
      </c>
      <c r="AA189" s="64">
        <f t="shared" si="178"/>
        <v>0</v>
      </c>
      <c r="AB189" s="64">
        <f t="shared" si="178"/>
        <v>0</v>
      </c>
      <c r="AC189" s="64">
        <f t="shared" si="178"/>
        <v>0</v>
      </c>
      <c r="AD189" s="64">
        <f t="shared" si="178"/>
        <v>0</v>
      </c>
      <c r="AE189" s="64">
        <f t="shared" si="178"/>
        <v>0</v>
      </c>
      <c r="AF189" s="64">
        <f t="shared" si="178"/>
        <v>0</v>
      </c>
      <c r="AG189" s="64">
        <f t="shared" si="178"/>
        <v>0</v>
      </c>
      <c r="AH189" s="64">
        <f t="shared" si="178"/>
        <v>0</v>
      </c>
      <c r="AI189" s="64">
        <f t="shared" si="178"/>
        <v>0</v>
      </c>
      <c r="AJ189" s="64">
        <f t="shared" si="178"/>
        <v>0</v>
      </c>
      <c r="AK189" s="64">
        <f t="shared" si="178"/>
        <v>0</v>
      </c>
      <c r="AL189" s="64">
        <f t="shared" si="178"/>
        <v>826.52657887458008</v>
      </c>
      <c r="AM189" s="64">
        <f t="shared" si="178"/>
        <v>0</v>
      </c>
      <c r="AN189" s="64">
        <f t="shared" si="178"/>
        <v>0</v>
      </c>
      <c r="AO189" s="64">
        <f t="shared" si="178"/>
        <v>0</v>
      </c>
      <c r="AP189" s="64">
        <f t="shared" si="178"/>
        <v>0</v>
      </c>
      <c r="AQ189" s="64">
        <f t="shared" si="178"/>
        <v>0</v>
      </c>
      <c r="AR189" s="64">
        <f t="shared" si="178"/>
        <v>0</v>
      </c>
      <c r="AS189" s="64">
        <f t="shared" si="178"/>
        <v>0</v>
      </c>
      <c r="AT189" s="64">
        <f t="shared" si="178"/>
        <v>0</v>
      </c>
      <c r="AU189" s="64">
        <f t="shared" si="178"/>
        <v>0</v>
      </c>
      <c r="AV189" s="64">
        <f t="shared" si="178"/>
        <v>0</v>
      </c>
      <c r="AW189" s="64">
        <f t="shared" si="178"/>
        <v>0</v>
      </c>
      <c r="AX189" s="64">
        <f t="shared" si="178"/>
        <v>0</v>
      </c>
      <c r="AY189" s="64">
        <f t="shared" ref="AY189:BO189" si="179">AY187+AY188</f>
        <v>0</v>
      </c>
      <c r="AZ189" s="64">
        <f t="shared" si="179"/>
        <v>0</v>
      </c>
      <c r="BA189" s="64">
        <f t="shared" si="179"/>
        <v>0</v>
      </c>
      <c r="BB189" s="64">
        <f t="shared" si="179"/>
        <v>0</v>
      </c>
      <c r="BC189" s="64">
        <f t="shared" si="179"/>
        <v>0</v>
      </c>
      <c r="BD189" s="64">
        <f t="shared" si="179"/>
        <v>0</v>
      </c>
      <c r="BE189" s="64">
        <f t="shared" si="179"/>
        <v>0</v>
      </c>
      <c r="BF189" s="64">
        <f t="shared" si="179"/>
        <v>0</v>
      </c>
      <c r="BG189" s="64">
        <f t="shared" si="179"/>
        <v>0</v>
      </c>
      <c r="BH189" s="64">
        <f t="shared" si="179"/>
        <v>0</v>
      </c>
      <c r="BI189" s="64">
        <f t="shared" si="179"/>
        <v>0</v>
      </c>
      <c r="BJ189" s="64">
        <f t="shared" si="179"/>
        <v>0</v>
      </c>
      <c r="BK189" s="64">
        <f t="shared" si="179"/>
        <v>0</v>
      </c>
      <c r="BL189" s="64">
        <f t="shared" si="179"/>
        <v>0</v>
      </c>
      <c r="BM189" s="64">
        <f t="shared" si="179"/>
        <v>0</v>
      </c>
      <c r="BN189" s="64">
        <f t="shared" si="179"/>
        <v>0</v>
      </c>
      <c r="BO189" s="64">
        <f t="shared" si="179"/>
        <v>0</v>
      </c>
    </row>
    <row r="190" spans="1:67" ht="14.1" customHeight="1" x14ac:dyDescent="0.2">
      <c r="A190" s="11"/>
      <c r="B190" s="58">
        <v>42</v>
      </c>
      <c r="C190" s="656" t="s">
        <v>189</v>
      </c>
      <c r="D190" s="657" t="s">
        <v>190</v>
      </c>
      <c r="E190" s="657"/>
      <c r="F190" s="657"/>
      <c r="G190" s="657"/>
      <c r="H190" s="660" t="s">
        <v>874</v>
      </c>
      <c r="I190" s="659" t="s">
        <v>102</v>
      </c>
      <c r="J190" s="59">
        <v>16</v>
      </c>
      <c r="K190" s="60"/>
      <c r="L190" s="60"/>
      <c r="M190" s="60"/>
      <c r="N190" s="58"/>
      <c r="O190" s="58"/>
      <c r="P190" s="58"/>
      <c r="Q190" s="58"/>
      <c r="R190" s="58">
        <f t="shared" si="175"/>
        <v>16</v>
      </c>
      <c r="S190" s="58">
        <v>0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0</v>
      </c>
      <c r="AC190" s="58">
        <v>0</v>
      </c>
      <c r="AD190" s="58">
        <v>0</v>
      </c>
      <c r="AE190" s="58">
        <v>0</v>
      </c>
      <c r="AF190" s="58">
        <v>0</v>
      </c>
      <c r="AG190" s="58">
        <v>0</v>
      </c>
      <c r="AH190" s="58">
        <v>0</v>
      </c>
      <c r="AI190" s="58">
        <v>0</v>
      </c>
      <c r="AJ190" s="58">
        <v>0</v>
      </c>
      <c r="AK190" s="58">
        <v>0</v>
      </c>
      <c r="AL190" s="58">
        <v>16</v>
      </c>
      <c r="AM190" s="58">
        <v>0</v>
      </c>
      <c r="AN190" s="58">
        <v>0</v>
      </c>
      <c r="AO190" s="58">
        <v>0</v>
      </c>
      <c r="AP190" s="58">
        <v>0</v>
      </c>
      <c r="AQ190" s="58">
        <v>0</v>
      </c>
      <c r="AR190" s="58">
        <v>0</v>
      </c>
      <c r="AS190" s="58">
        <v>0</v>
      </c>
      <c r="AT190" s="58">
        <v>0</v>
      </c>
      <c r="AU190" s="58">
        <v>0</v>
      </c>
      <c r="AV190" s="58">
        <v>0</v>
      </c>
      <c r="AW190" s="58">
        <v>0</v>
      </c>
      <c r="AX190" s="58">
        <v>0</v>
      </c>
      <c r="AY190" s="58">
        <v>0</v>
      </c>
      <c r="AZ190" s="58">
        <v>0</v>
      </c>
      <c r="BA190" s="58">
        <v>0</v>
      </c>
      <c r="BB190" s="58">
        <v>0</v>
      </c>
      <c r="BC190" s="58">
        <v>0</v>
      </c>
      <c r="BD190" s="58">
        <v>0</v>
      </c>
      <c r="BE190" s="58">
        <v>0</v>
      </c>
      <c r="BF190" s="58">
        <v>0</v>
      </c>
      <c r="BG190" s="58">
        <v>0</v>
      </c>
      <c r="BH190" s="58">
        <v>0</v>
      </c>
      <c r="BI190" s="58">
        <v>0</v>
      </c>
      <c r="BJ190" s="58">
        <v>0</v>
      </c>
      <c r="BK190" s="58">
        <v>0</v>
      </c>
      <c r="BL190" s="58">
        <v>0</v>
      </c>
      <c r="BM190" s="58">
        <v>0</v>
      </c>
      <c r="BN190" s="58">
        <v>0</v>
      </c>
      <c r="BO190" s="58">
        <v>0</v>
      </c>
    </row>
    <row r="191" spans="1:67" x14ac:dyDescent="0.2">
      <c r="A191" s="11"/>
      <c r="B191" s="11"/>
      <c r="C191" s="656"/>
      <c r="D191" s="657"/>
      <c r="E191" s="657"/>
      <c r="F191" s="657"/>
      <c r="G191" s="657"/>
      <c r="H191" s="660"/>
      <c r="I191" s="659"/>
      <c r="J191" s="11"/>
      <c r="K191" s="60">
        <v>8250.1200000000008</v>
      </c>
      <c r="L191" s="60">
        <v>8290.7999999999993</v>
      </c>
      <c r="M191" s="60">
        <v>8524.07</v>
      </c>
      <c r="N191" s="60">
        <v>8566.1</v>
      </c>
      <c r="O191" s="60">
        <v>8524.0705971780008</v>
      </c>
      <c r="P191" s="60"/>
      <c r="Q191" s="58">
        <v>8524.07</v>
      </c>
      <c r="R191" s="60">
        <f t="shared" si="175"/>
        <v>9879.3373762692991</v>
      </c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61">
        <f>$M191*AL190/$J190*AL$13</f>
        <v>9879.3373762692991</v>
      </c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</row>
    <row r="192" spans="1:67" x14ac:dyDescent="0.2">
      <c r="A192" s="11"/>
      <c r="B192" s="11"/>
      <c r="C192" s="656"/>
      <c r="D192" s="657"/>
      <c r="E192" s="657"/>
      <c r="F192" s="657"/>
      <c r="G192" s="657"/>
      <c r="H192" s="660"/>
      <c r="I192" s="659"/>
      <c r="J192" s="11"/>
      <c r="K192" s="58"/>
      <c r="L192" s="60"/>
      <c r="M192" s="60"/>
      <c r="N192" s="60">
        <f>N191-M191</f>
        <v>42.030000000000655</v>
      </c>
      <c r="O192" s="60"/>
      <c r="P192" s="60"/>
      <c r="Q192" s="58">
        <v>33.619999999999997</v>
      </c>
      <c r="R192" s="60">
        <f t="shared" si="175"/>
        <v>38.969980295760614</v>
      </c>
      <c r="S192" s="61">
        <f t="shared" ref="S192:AX192" si="180">$N$192/$J$190*S190*S12*S13</f>
        <v>0</v>
      </c>
      <c r="T192" s="61">
        <f t="shared" si="180"/>
        <v>0</v>
      </c>
      <c r="U192" s="61">
        <f t="shared" si="180"/>
        <v>0</v>
      </c>
      <c r="V192" s="61">
        <f t="shared" si="180"/>
        <v>0</v>
      </c>
      <c r="W192" s="61">
        <f t="shared" si="180"/>
        <v>0</v>
      </c>
      <c r="X192" s="61">
        <f t="shared" si="180"/>
        <v>0</v>
      </c>
      <c r="Y192" s="61">
        <f t="shared" si="180"/>
        <v>0</v>
      </c>
      <c r="Z192" s="61">
        <f t="shared" si="180"/>
        <v>0</v>
      </c>
      <c r="AA192" s="61">
        <f t="shared" si="180"/>
        <v>0</v>
      </c>
      <c r="AB192" s="61">
        <f t="shared" si="180"/>
        <v>0</v>
      </c>
      <c r="AC192" s="61">
        <f t="shared" si="180"/>
        <v>0</v>
      </c>
      <c r="AD192" s="61">
        <f t="shared" si="180"/>
        <v>0</v>
      </c>
      <c r="AE192" s="61">
        <f t="shared" si="180"/>
        <v>0</v>
      </c>
      <c r="AF192" s="61">
        <f t="shared" si="180"/>
        <v>0</v>
      </c>
      <c r="AG192" s="61">
        <f t="shared" si="180"/>
        <v>0</v>
      </c>
      <c r="AH192" s="61">
        <f t="shared" si="180"/>
        <v>0</v>
      </c>
      <c r="AI192" s="61">
        <f t="shared" si="180"/>
        <v>0</v>
      </c>
      <c r="AJ192" s="61">
        <f t="shared" si="180"/>
        <v>0</v>
      </c>
      <c r="AK192" s="61">
        <f t="shared" si="180"/>
        <v>0</v>
      </c>
      <c r="AL192" s="61">
        <f t="shared" si="180"/>
        <v>38.969980295760614</v>
      </c>
      <c r="AM192" s="61">
        <f t="shared" si="180"/>
        <v>0</v>
      </c>
      <c r="AN192" s="61">
        <f t="shared" si="180"/>
        <v>0</v>
      </c>
      <c r="AO192" s="61">
        <f t="shared" si="180"/>
        <v>0</v>
      </c>
      <c r="AP192" s="61">
        <f t="shared" si="180"/>
        <v>0</v>
      </c>
      <c r="AQ192" s="61">
        <f t="shared" si="180"/>
        <v>0</v>
      </c>
      <c r="AR192" s="61">
        <f t="shared" si="180"/>
        <v>0</v>
      </c>
      <c r="AS192" s="61">
        <f t="shared" si="180"/>
        <v>0</v>
      </c>
      <c r="AT192" s="61">
        <f t="shared" si="180"/>
        <v>0</v>
      </c>
      <c r="AU192" s="61">
        <f t="shared" si="180"/>
        <v>0</v>
      </c>
      <c r="AV192" s="61">
        <f t="shared" si="180"/>
        <v>0</v>
      </c>
      <c r="AW192" s="61">
        <f t="shared" si="180"/>
        <v>0</v>
      </c>
      <c r="AX192" s="61">
        <f t="shared" si="180"/>
        <v>0</v>
      </c>
      <c r="AY192" s="61">
        <f t="shared" ref="AY192:BO192" si="181">$N$192/$J$190*AY190*AY12*AY13</f>
        <v>0</v>
      </c>
      <c r="AZ192" s="61">
        <f t="shared" si="181"/>
        <v>0</v>
      </c>
      <c r="BA192" s="61">
        <f t="shared" si="181"/>
        <v>0</v>
      </c>
      <c r="BB192" s="61">
        <f t="shared" si="181"/>
        <v>0</v>
      </c>
      <c r="BC192" s="61">
        <f t="shared" si="181"/>
        <v>0</v>
      </c>
      <c r="BD192" s="61">
        <f t="shared" si="181"/>
        <v>0</v>
      </c>
      <c r="BE192" s="61">
        <f t="shared" si="181"/>
        <v>0</v>
      </c>
      <c r="BF192" s="61">
        <f t="shared" si="181"/>
        <v>0</v>
      </c>
      <c r="BG192" s="61">
        <f t="shared" si="181"/>
        <v>0</v>
      </c>
      <c r="BH192" s="61">
        <f t="shared" si="181"/>
        <v>0</v>
      </c>
      <c r="BI192" s="61">
        <f t="shared" si="181"/>
        <v>0</v>
      </c>
      <c r="BJ192" s="61">
        <f t="shared" si="181"/>
        <v>0</v>
      </c>
      <c r="BK192" s="61">
        <f t="shared" si="181"/>
        <v>0</v>
      </c>
      <c r="BL192" s="61">
        <f t="shared" si="181"/>
        <v>0</v>
      </c>
      <c r="BM192" s="61">
        <f t="shared" si="181"/>
        <v>0</v>
      </c>
      <c r="BN192" s="61">
        <f t="shared" si="181"/>
        <v>0</v>
      </c>
      <c r="BO192" s="61">
        <f t="shared" si="181"/>
        <v>0</v>
      </c>
    </row>
    <row r="193" spans="1:67" x14ac:dyDescent="0.2">
      <c r="A193" s="11"/>
      <c r="B193" s="11"/>
      <c r="C193" s="656"/>
      <c r="D193" s="657"/>
      <c r="E193" s="657"/>
      <c r="F193" s="657"/>
      <c r="G193" s="657"/>
      <c r="H193" s="660"/>
      <c r="I193" s="659"/>
      <c r="J193" s="11"/>
      <c r="K193" s="58"/>
      <c r="L193" s="58"/>
      <c r="M193" s="60"/>
      <c r="N193" s="60"/>
      <c r="O193" s="60"/>
      <c r="P193" s="60"/>
      <c r="Q193" s="62">
        <v>8557.69</v>
      </c>
      <c r="R193" s="63">
        <f t="shared" si="175"/>
        <v>9918.3073565650593</v>
      </c>
      <c r="S193" s="64">
        <f t="shared" ref="S193:AX193" si="182">S191+S192</f>
        <v>0</v>
      </c>
      <c r="T193" s="64">
        <f t="shared" si="182"/>
        <v>0</v>
      </c>
      <c r="U193" s="64">
        <f t="shared" si="182"/>
        <v>0</v>
      </c>
      <c r="V193" s="64">
        <f t="shared" si="182"/>
        <v>0</v>
      </c>
      <c r="W193" s="64">
        <f t="shared" si="182"/>
        <v>0</v>
      </c>
      <c r="X193" s="64">
        <f t="shared" si="182"/>
        <v>0</v>
      </c>
      <c r="Y193" s="64">
        <f t="shared" si="182"/>
        <v>0</v>
      </c>
      <c r="Z193" s="64">
        <f t="shared" si="182"/>
        <v>0</v>
      </c>
      <c r="AA193" s="64">
        <f t="shared" si="182"/>
        <v>0</v>
      </c>
      <c r="AB193" s="64">
        <f t="shared" si="182"/>
        <v>0</v>
      </c>
      <c r="AC193" s="64">
        <f t="shared" si="182"/>
        <v>0</v>
      </c>
      <c r="AD193" s="64">
        <f t="shared" si="182"/>
        <v>0</v>
      </c>
      <c r="AE193" s="64">
        <f t="shared" si="182"/>
        <v>0</v>
      </c>
      <c r="AF193" s="64">
        <f t="shared" si="182"/>
        <v>0</v>
      </c>
      <c r="AG193" s="64">
        <f t="shared" si="182"/>
        <v>0</v>
      </c>
      <c r="AH193" s="64">
        <f t="shared" si="182"/>
        <v>0</v>
      </c>
      <c r="AI193" s="64">
        <f t="shared" si="182"/>
        <v>0</v>
      </c>
      <c r="AJ193" s="64">
        <f t="shared" si="182"/>
        <v>0</v>
      </c>
      <c r="AK193" s="64">
        <f t="shared" si="182"/>
        <v>0</v>
      </c>
      <c r="AL193" s="64">
        <f t="shared" si="182"/>
        <v>9918.3073565650593</v>
      </c>
      <c r="AM193" s="64">
        <f t="shared" si="182"/>
        <v>0</v>
      </c>
      <c r="AN193" s="64">
        <f t="shared" si="182"/>
        <v>0</v>
      </c>
      <c r="AO193" s="64">
        <f t="shared" si="182"/>
        <v>0</v>
      </c>
      <c r="AP193" s="64">
        <f t="shared" si="182"/>
        <v>0</v>
      </c>
      <c r="AQ193" s="64">
        <f t="shared" si="182"/>
        <v>0</v>
      </c>
      <c r="AR193" s="64">
        <f t="shared" si="182"/>
        <v>0</v>
      </c>
      <c r="AS193" s="64">
        <f t="shared" si="182"/>
        <v>0</v>
      </c>
      <c r="AT193" s="64">
        <f t="shared" si="182"/>
        <v>0</v>
      </c>
      <c r="AU193" s="64">
        <f t="shared" si="182"/>
        <v>0</v>
      </c>
      <c r="AV193" s="64">
        <f t="shared" si="182"/>
        <v>0</v>
      </c>
      <c r="AW193" s="64">
        <f t="shared" si="182"/>
        <v>0</v>
      </c>
      <c r="AX193" s="64">
        <f t="shared" si="182"/>
        <v>0</v>
      </c>
      <c r="AY193" s="64">
        <f t="shared" ref="AY193:BO193" si="183">AY191+AY192</f>
        <v>0</v>
      </c>
      <c r="AZ193" s="64">
        <f t="shared" si="183"/>
        <v>0</v>
      </c>
      <c r="BA193" s="64">
        <f t="shared" si="183"/>
        <v>0</v>
      </c>
      <c r="BB193" s="64">
        <f t="shared" si="183"/>
        <v>0</v>
      </c>
      <c r="BC193" s="64">
        <f t="shared" si="183"/>
        <v>0</v>
      </c>
      <c r="BD193" s="64">
        <f t="shared" si="183"/>
        <v>0</v>
      </c>
      <c r="BE193" s="64">
        <f t="shared" si="183"/>
        <v>0</v>
      </c>
      <c r="BF193" s="64">
        <f t="shared" si="183"/>
        <v>0</v>
      </c>
      <c r="BG193" s="64">
        <f t="shared" si="183"/>
        <v>0</v>
      </c>
      <c r="BH193" s="64">
        <f t="shared" si="183"/>
        <v>0</v>
      </c>
      <c r="BI193" s="64">
        <f t="shared" si="183"/>
        <v>0</v>
      </c>
      <c r="BJ193" s="64">
        <f t="shared" si="183"/>
        <v>0</v>
      </c>
      <c r="BK193" s="64">
        <f t="shared" si="183"/>
        <v>0</v>
      </c>
      <c r="BL193" s="64">
        <f t="shared" si="183"/>
        <v>0</v>
      </c>
      <c r="BM193" s="64">
        <f t="shared" si="183"/>
        <v>0</v>
      </c>
      <c r="BN193" s="64">
        <f t="shared" si="183"/>
        <v>0</v>
      </c>
      <c r="BO193" s="64">
        <f t="shared" si="183"/>
        <v>0</v>
      </c>
    </row>
    <row r="194" spans="1:67" ht="14.1" customHeight="1" x14ac:dyDescent="0.2">
      <c r="A194" s="11"/>
      <c r="B194" s="58">
        <v>43</v>
      </c>
      <c r="C194" s="656" t="s">
        <v>192</v>
      </c>
      <c r="D194" s="657" t="s">
        <v>193</v>
      </c>
      <c r="E194" s="657"/>
      <c r="F194" s="657"/>
      <c r="G194" s="657"/>
      <c r="H194" s="660" t="s">
        <v>875</v>
      </c>
      <c r="I194" s="659" t="s">
        <v>194</v>
      </c>
      <c r="J194" s="59">
        <v>377.45100000000002</v>
      </c>
      <c r="K194" s="60"/>
      <c r="L194" s="60"/>
      <c r="M194" s="60"/>
      <c r="N194" s="58"/>
      <c r="O194" s="58"/>
      <c r="P194" s="58"/>
      <c r="Q194" s="58"/>
      <c r="R194" s="58">
        <f t="shared" si="175"/>
        <v>377.45100000000002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0</v>
      </c>
      <c r="AF194" s="58">
        <v>0</v>
      </c>
      <c r="AG194" s="58">
        <v>0</v>
      </c>
      <c r="AH194" s="58">
        <v>0</v>
      </c>
      <c r="AI194" s="58">
        <v>0</v>
      </c>
      <c r="AJ194" s="58">
        <v>0</v>
      </c>
      <c r="AK194" s="58">
        <v>0</v>
      </c>
      <c r="AL194" s="58">
        <v>377.45100000000002</v>
      </c>
      <c r="AM194" s="58">
        <v>0</v>
      </c>
      <c r="AN194" s="58">
        <v>0</v>
      </c>
      <c r="AO194" s="58">
        <v>0</v>
      </c>
      <c r="AP194" s="58">
        <v>0</v>
      </c>
      <c r="AQ194" s="58">
        <v>0</v>
      </c>
      <c r="AR194" s="58">
        <v>0</v>
      </c>
      <c r="AS194" s="58">
        <v>0</v>
      </c>
      <c r="AT194" s="58">
        <v>0</v>
      </c>
      <c r="AU194" s="58">
        <v>0</v>
      </c>
      <c r="AV194" s="58">
        <v>0</v>
      </c>
      <c r="AW194" s="58">
        <v>0</v>
      </c>
      <c r="AX194" s="58">
        <v>0</v>
      </c>
      <c r="AY194" s="58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8">
        <v>0</v>
      </c>
      <c r="BI194" s="58">
        <v>0</v>
      </c>
      <c r="BJ194" s="58">
        <v>0</v>
      </c>
      <c r="BK194" s="58">
        <v>0</v>
      </c>
      <c r="BL194" s="58">
        <v>0</v>
      </c>
      <c r="BM194" s="58">
        <v>0</v>
      </c>
      <c r="BN194" s="58">
        <v>0</v>
      </c>
      <c r="BO194" s="58">
        <v>0</v>
      </c>
    </row>
    <row r="195" spans="1:67" x14ac:dyDescent="0.2">
      <c r="A195" s="11"/>
      <c r="B195" s="11"/>
      <c r="C195" s="656"/>
      <c r="D195" s="657"/>
      <c r="E195" s="657"/>
      <c r="F195" s="657"/>
      <c r="G195" s="657"/>
      <c r="H195" s="660"/>
      <c r="I195" s="659"/>
      <c r="J195" s="11"/>
      <c r="K195" s="60">
        <v>4124.71</v>
      </c>
      <c r="L195" s="60">
        <v>4145.33</v>
      </c>
      <c r="M195" s="60">
        <v>4261.67</v>
      </c>
      <c r="N195" s="60">
        <v>4282.97</v>
      </c>
      <c r="O195" s="60">
        <v>4261.6736766115</v>
      </c>
      <c r="P195" s="60"/>
      <c r="Q195" s="58">
        <v>4261.67</v>
      </c>
      <c r="R195" s="60">
        <f t="shared" si="175"/>
        <v>4939.2456556933003</v>
      </c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61">
        <f>$M195*AL194/$J194*AL$13</f>
        <v>4939.2456556933003</v>
      </c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</row>
    <row r="196" spans="1:67" x14ac:dyDescent="0.2">
      <c r="A196" s="11"/>
      <c r="B196" s="11"/>
      <c r="C196" s="656"/>
      <c r="D196" s="657"/>
      <c r="E196" s="657"/>
      <c r="F196" s="657"/>
      <c r="G196" s="657"/>
      <c r="H196" s="660"/>
      <c r="I196" s="659"/>
      <c r="J196" s="11"/>
      <c r="K196" s="58"/>
      <c r="L196" s="60"/>
      <c r="M196" s="60"/>
      <c r="N196" s="60">
        <f>N195-M195</f>
        <v>21.300000000000182</v>
      </c>
      <c r="O196" s="60"/>
      <c r="P196" s="60"/>
      <c r="Q196" s="58">
        <v>17.04</v>
      </c>
      <c r="R196" s="60">
        <f t="shared" si="175"/>
        <v>19.749240549600167</v>
      </c>
      <c r="S196" s="61">
        <f t="shared" ref="S196:AX196" si="184">$N$196/$J$194*S194*S12*S13</f>
        <v>0</v>
      </c>
      <c r="T196" s="61">
        <f t="shared" si="184"/>
        <v>0</v>
      </c>
      <c r="U196" s="61">
        <f t="shared" si="184"/>
        <v>0</v>
      </c>
      <c r="V196" s="61">
        <f t="shared" si="184"/>
        <v>0</v>
      </c>
      <c r="W196" s="61">
        <f t="shared" si="184"/>
        <v>0</v>
      </c>
      <c r="X196" s="61">
        <f t="shared" si="184"/>
        <v>0</v>
      </c>
      <c r="Y196" s="61">
        <f t="shared" si="184"/>
        <v>0</v>
      </c>
      <c r="Z196" s="61">
        <f t="shared" si="184"/>
        <v>0</v>
      </c>
      <c r="AA196" s="61">
        <f t="shared" si="184"/>
        <v>0</v>
      </c>
      <c r="AB196" s="61">
        <f t="shared" si="184"/>
        <v>0</v>
      </c>
      <c r="AC196" s="61">
        <f t="shared" si="184"/>
        <v>0</v>
      </c>
      <c r="AD196" s="61">
        <f t="shared" si="184"/>
        <v>0</v>
      </c>
      <c r="AE196" s="61">
        <f t="shared" si="184"/>
        <v>0</v>
      </c>
      <c r="AF196" s="61">
        <f t="shared" si="184"/>
        <v>0</v>
      </c>
      <c r="AG196" s="61">
        <f t="shared" si="184"/>
        <v>0</v>
      </c>
      <c r="AH196" s="61">
        <f t="shared" si="184"/>
        <v>0</v>
      </c>
      <c r="AI196" s="61">
        <f t="shared" si="184"/>
        <v>0</v>
      </c>
      <c r="AJ196" s="61">
        <f t="shared" si="184"/>
        <v>0</v>
      </c>
      <c r="AK196" s="61">
        <f t="shared" si="184"/>
        <v>0</v>
      </c>
      <c r="AL196" s="61">
        <f t="shared" si="184"/>
        <v>19.749240549600167</v>
      </c>
      <c r="AM196" s="61">
        <f t="shared" si="184"/>
        <v>0</v>
      </c>
      <c r="AN196" s="61">
        <f t="shared" si="184"/>
        <v>0</v>
      </c>
      <c r="AO196" s="61">
        <f t="shared" si="184"/>
        <v>0</v>
      </c>
      <c r="AP196" s="61">
        <f t="shared" si="184"/>
        <v>0</v>
      </c>
      <c r="AQ196" s="61">
        <f t="shared" si="184"/>
        <v>0</v>
      </c>
      <c r="AR196" s="61">
        <f t="shared" si="184"/>
        <v>0</v>
      </c>
      <c r="AS196" s="61">
        <f t="shared" si="184"/>
        <v>0</v>
      </c>
      <c r="AT196" s="61">
        <f t="shared" si="184"/>
        <v>0</v>
      </c>
      <c r="AU196" s="61">
        <f t="shared" si="184"/>
        <v>0</v>
      </c>
      <c r="AV196" s="61">
        <f t="shared" si="184"/>
        <v>0</v>
      </c>
      <c r="AW196" s="61">
        <f t="shared" si="184"/>
        <v>0</v>
      </c>
      <c r="AX196" s="61">
        <f t="shared" si="184"/>
        <v>0</v>
      </c>
      <c r="AY196" s="61">
        <f t="shared" ref="AY196:BO196" si="185">$N$196/$J$194*AY194*AY12*AY13</f>
        <v>0</v>
      </c>
      <c r="AZ196" s="61">
        <f t="shared" si="185"/>
        <v>0</v>
      </c>
      <c r="BA196" s="61">
        <f t="shared" si="185"/>
        <v>0</v>
      </c>
      <c r="BB196" s="61">
        <f t="shared" si="185"/>
        <v>0</v>
      </c>
      <c r="BC196" s="61">
        <f t="shared" si="185"/>
        <v>0</v>
      </c>
      <c r="BD196" s="61">
        <f t="shared" si="185"/>
        <v>0</v>
      </c>
      <c r="BE196" s="61">
        <f t="shared" si="185"/>
        <v>0</v>
      </c>
      <c r="BF196" s="61">
        <f t="shared" si="185"/>
        <v>0</v>
      </c>
      <c r="BG196" s="61">
        <f t="shared" si="185"/>
        <v>0</v>
      </c>
      <c r="BH196" s="61">
        <f t="shared" si="185"/>
        <v>0</v>
      </c>
      <c r="BI196" s="61">
        <f t="shared" si="185"/>
        <v>0</v>
      </c>
      <c r="BJ196" s="61">
        <f t="shared" si="185"/>
        <v>0</v>
      </c>
      <c r="BK196" s="61">
        <f t="shared" si="185"/>
        <v>0</v>
      </c>
      <c r="BL196" s="61">
        <f t="shared" si="185"/>
        <v>0</v>
      </c>
      <c r="BM196" s="61">
        <f t="shared" si="185"/>
        <v>0</v>
      </c>
      <c r="BN196" s="61">
        <f t="shared" si="185"/>
        <v>0</v>
      </c>
      <c r="BO196" s="61">
        <f t="shared" si="185"/>
        <v>0</v>
      </c>
    </row>
    <row r="197" spans="1:67" x14ac:dyDescent="0.2">
      <c r="A197" s="11"/>
      <c r="B197" s="11"/>
      <c r="C197" s="656"/>
      <c r="D197" s="657"/>
      <c r="E197" s="657"/>
      <c r="F197" s="657"/>
      <c r="G197" s="657"/>
      <c r="H197" s="660"/>
      <c r="I197" s="659"/>
      <c r="J197" s="11"/>
      <c r="K197" s="58"/>
      <c r="L197" s="58"/>
      <c r="M197" s="60"/>
      <c r="N197" s="60"/>
      <c r="O197" s="60"/>
      <c r="P197" s="60"/>
      <c r="Q197" s="62">
        <v>4278.71</v>
      </c>
      <c r="R197" s="63">
        <f t="shared" si="175"/>
        <v>4958.9948962429007</v>
      </c>
      <c r="S197" s="64">
        <f t="shared" ref="S197:AX197" si="186">S195+S196</f>
        <v>0</v>
      </c>
      <c r="T197" s="64">
        <f t="shared" si="186"/>
        <v>0</v>
      </c>
      <c r="U197" s="64">
        <f t="shared" si="186"/>
        <v>0</v>
      </c>
      <c r="V197" s="64">
        <f t="shared" si="186"/>
        <v>0</v>
      </c>
      <c r="W197" s="64">
        <f t="shared" si="186"/>
        <v>0</v>
      </c>
      <c r="X197" s="64">
        <f t="shared" si="186"/>
        <v>0</v>
      </c>
      <c r="Y197" s="64">
        <f t="shared" si="186"/>
        <v>0</v>
      </c>
      <c r="Z197" s="64">
        <f t="shared" si="186"/>
        <v>0</v>
      </c>
      <c r="AA197" s="64">
        <f t="shared" si="186"/>
        <v>0</v>
      </c>
      <c r="AB197" s="64">
        <f t="shared" si="186"/>
        <v>0</v>
      </c>
      <c r="AC197" s="64">
        <f t="shared" si="186"/>
        <v>0</v>
      </c>
      <c r="AD197" s="64">
        <f t="shared" si="186"/>
        <v>0</v>
      </c>
      <c r="AE197" s="64">
        <f t="shared" si="186"/>
        <v>0</v>
      </c>
      <c r="AF197" s="64">
        <f t="shared" si="186"/>
        <v>0</v>
      </c>
      <c r="AG197" s="64">
        <f t="shared" si="186"/>
        <v>0</v>
      </c>
      <c r="AH197" s="64">
        <f t="shared" si="186"/>
        <v>0</v>
      </c>
      <c r="AI197" s="64">
        <f t="shared" si="186"/>
        <v>0</v>
      </c>
      <c r="AJ197" s="64">
        <f t="shared" si="186"/>
        <v>0</v>
      </c>
      <c r="AK197" s="64">
        <f t="shared" si="186"/>
        <v>0</v>
      </c>
      <c r="AL197" s="64">
        <f t="shared" si="186"/>
        <v>4958.9948962429007</v>
      </c>
      <c r="AM197" s="64">
        <f t="shared" si="186"/>
        <v>0</v>
      </c>
      <c r="AN197" s="64">
        <f t="shared" si="186"/>
        <v>0</v>
      </c>
      <c r="AO197" s="64">
        <f t="shared" si="186"/>
        <v>0</v>
      </c>
      <c r="AP197" s="64">
        <f t="shared" si="186"/>
        <v>0</v>
      </c>
      <c r="AQ197" s="64">
        <f t="shared" si="186"/>
        <v>0</v>
      </c>
      <c r="AR197" s="64">
        <f t="shared" si="186"/>
        <v>0</v>
      </c>
      <c r="AS197" s="64">
        <f t="shared" si="186"/>
        <v>0</v>
      </c>
      <c r="AT197" s="64">
        <f t="shared" si="186"/>
        <v>0</v>
      </c>
      <c r="AU197" s="64">
        <f t="shared" si="186"/>
        <v>0</v>
      </c>
      <c r="AV197" s="64">
        <f t="shared" si="186"/>
        <v>0</v>
      </c>
      <c r="AW197" s="64">
        <f t="shared" si="186"/>
        <v>0</v>
      </c>
      <c r="AX197" s="64">
        <f t="shared" si="186"/>
        <v>0</v>
      </c>
      <c r="AY197" s="64">
        <f t="shared" ref="AY197:BO197" si="187">AY195+AY196</f>
        <v>0</v>
      </c>
      <c r="AZ197" s="64">
        <f t="shared" si="187"/>
        <v>0</v>
      </c>
      <c r="BA197" s="64">
        <f t="shared" si="187"/>
        <v>0</v>
      </c>
      <c r="BB197" s="64">
        <f t="shared" si="187"/>
        <v>0</v>
      </c>
      <c r="BC197" s="64">
        <f t="shared" si="187"/>
        <v>0</v>
      </c>
      <c r="BD197" s="64">
        <f t="shared" si="187"/>
        <v>0</v>
      </c>
      <c r="BE197" s="64">
        <f t="shared" si="187"/>
        <v>0</v>
      </c>
      <c r="BF197" s="64">
        <f t="shared" si="187"/>
        <v>0</v>
      </c>
      <c r="BG197" s="64">
        <f t="shared" si="187"/>
        <v>0</v>
      </c>
      <c r="BH197" s="64">
        <f t="shared" si="187"/>
        <v>0</v>
      </c>
      <c r="BI197" s="64">
        <f t="shared" si="187"/>
        <v>0</v>
      </c>
      <c r="BJ197" s="64">
        <f t="shared" si="187"/>
        <v>0</v>
      </c>
      <c r="BK197" s="64">
        <f t="shared" si="187"/>
        <v>0</v>
      </c>
      <c r="BL197" s="64">
        <f t="shared" si="187"/>
        <v>0</v>
      </c>
      <c r="BM197" s="64">
        <f t="shared" si="187"/>
        <v>0</v>
      </c>
      <c r="BN197" s="64">
        <f t="shared" si="187"/>
        <v>0</v>
      </c>
      <c r="BO197" s="64">
        <f t="shared" si="187"/>
        <v>0</v>
      </c>
    </row>
    <row r="198" spans="1:67" ht="14.1" customHeight="1" x14ac:dyDescent="0.2">
      <c r="A198" s="11"/>
      <c r="B198" s="58">
        <v>44</v>
      </c>
      <c r="C198" s="656" t="s">
        <v>192</v>
      </c>
      <c r="D198" s="657" t="s">
        <v>193</v>
      </c>
      <c r="E198" s="657"/>
      <c r="F198" s="657"/>
      <c r="G198" s="657"/>
      <c r="H198" s="660" t="s">
        <v>876</v>
      </c>
      <c r="I198" s="659" t="s">
        <v>78</v>
      </c>
      <c r="J198" s="59">
        <v>27.722999999999999</v>
      </c>
      <c r="K198" s="60"/>
      <c r="L198" s="60"/>
      <c r="M198" s="60"/>
      <c r="N198" s="58"/>
      <c r="O198" s="58"/>
      <c r="P198" s="58"/>
      <c r="Q198" s="58"/>
      <c r="R198" s="58">
        <f t="shared" si="175"/>
        <v>27.722999999999999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C198" s="58">
        <v>0</v>
      </c>
      <c r="AD198" s="58">
        <v>0</v>
      </c>
      <c r="AE198" s="58">
        <v>0</v>
      </c>
      <c r="AF198" s="58">
        <v>0</v>
      </c>
      <c r="AG198" s="58">
        <v>0</v>
      </c>
      <c r="AH198" s="58">
        <v>0</v>
      </c>
      <c r="AI198" s="58">
        <v>0</v>
      </c>
      <c r="AJ198" s="58">
        <v>0</v>
      </c>
      <c r="AK198" s="58">
        <v>0</v>
      </c>
      <c r="AL198" s="58">
        <v>27.722999999999999</v>
      </c>
      <c r="AM198" s="58">
        <v>0</v>
      </c>
      <c r="AN198" s="58">
        <v>0</v>
      </c>
      <c r="AO198" s="58">
        <v>0</v>
      </c>
      <c r="AP198" s="58">
        <v>0</v>
      </c>
      <c r="AQ198" s="58">
        <v>0</v>
      </c>
      <c r="AR198" s="58">
        <v>0</v>
      </c>
      <c r="AS198" s="58">
        <v>0</v>
      </c>
      <c r="AT198" s="58">
        <v>0</v>
      </c>
      <c r="AU198" s="58">
        <v>0</v>
      </c>
      <c r="AV198" s="58">
        <v>0</v>
      </c>
      <c r="AW198" s="58">
        <v>0</v>
      </c>
      <c r="AX198" s="58">
        <v>0</v>
      </c>
      <c r="AY198" s="58">
        <v>0</v>
      </c>
      <c r="AZ198" s="58">
        <v>0</v>
      </c>
      <c r="BA198" s="58">
        <v>0</v>
      </c>
      <c r="BB198" s="58">
        <v>0</v>
      </c>
      <c r="BC198" s="58">
        <v>0</v>
      </c>
      <c r="BD198" s="58">
        <v>0</v>
      </c>
      <c r="BE198" s="58">
        <v>0</v>
      </c>
      <c r="BF198" s="58">
        <v>0</v>
      </c>
      <c r="BG198" s="58">
        <v>0</v>
      </c>
      <c r="BH198" s="58">
        <v>0</v>
      </c>
      <c r="BI198" s="58">
        <v>0</v>
      </c>
      <c r="BJ198" s="58">
        <v>0</v>
      </c>
      <c r="BK198" s="58">
        <v>0</v>
      </c>
      <c r="BL198" s="58">
        <v>0</v>
      </c>
      <c r="BM198" s="58">
        <v>0</v>
      </c>
      <c r="BN198" s="58">
        <v>0</v>
      </c>
      <c r="BO198" s="58">
        <v>0</v>
      </c>
    </row>
    <row r="199" spans="1:67" x14ac:dyDescent="0.2">
      <c r="A199" s="11"/>
      <c r="B199" s="11"/>
      <c r="C199" s="656"/>
      <c r="D199" s="657"/>
      <c r="E199" s="657"/>
      <c r="F199" s="657"/>
      <c r="G199" s="657"/>
      <c r="H199" s="660"/>
      <c r="I199" s="659"/>
      <c r="J199" s="11"/>
      <c r="K199" s="60">
        <v>679.84</v>
      </c>
      <c r="L199" s="60">
        <v>683.11</v>
      </c>
      <c r="M199" s="60">
        <v>702.41</v>
      </c>
      <c r="N199" s="60">
        <v>705.79</v>
      </c>
      <c r="O199" s="60">
        <v>702.41452909600002</v>
      </c>
      <c r="P199" s="60"/>
      <c r="Q199" s="58">
        <v>702.41</v>
      </c>
      <c r="R199" s="60">
        <f t="shared" si="175"/>
        <v>814.08826610589983</v>
      </c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61">
        <f>$M199*AL198/$J198*AL$13</f>
        <v>814.08826610589983</v>
      </c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</row>
    <row r="200" spans="1:67" x14ac:dyDescent="0.2">
      <c r="A200" s="11"/>
      <c r="B200" s="11"/>
      <c r="C200" s="656"/>
      <c r="D200" s="657"/>
      <c r="E200" s="657"/>
      <c r="F200" s="657"/>
      <c r="G200" s="657"/>
      <c r="H200" s="660"/>
      <c r="I200" s="659"/>
      <c r="J200" s="11"/>
      <c r="K200" s="58"/>
      <c r="L200" s="60"/>
      <c r="M200" s="60"/>
      <c r="N200" s="60">
        <f>N199-M199</f>
        <v>3.3799999999999955</v>
      </c>
      <c r="O200" s="60"/>
      <c r="P200" s="60"/>
      <c r="Q200" s="58">
        <v>2.7</v>
      </c>
      <c r="R200" s="60">
        <f t="shared" si="175"/>
        <v>3.133917044959996</v>
      </c>
      <c r="S200" s="61">
        <f t="shared" ref="S200:AX200" si="188">$N$200/$J$198*S198*S12*S13</f>
        <v>0</v>
      </c>
      <c r="T200" s="61">
        <f t="shared" si="188"/>
        <v>0</v>
      </c>
      <c r="U200" s="61">
        <f t="shared" si="188"/>
        <v>0</v>
      </c>
      <c r="V200" s="61">
        <f t="shared" si="188"/>
        <v>0</v>
      </c>
      <c r="W200" s="61">
        <f t="shared" si="188"/>
        <v>0</v>
      </c>
      <c r="X200" s="61">
        <f t="shared" si="188"/>
        <v>0</v>
      </c>
      <c r="Y200" s="61">
        <f t="shared" si="188"/>
        <v>0</v>
      </c>
      <c r="Z200" s="61">
        <f t="shared" si="188"/>
        <v>0</v>
      </c>
      <c r="AA200" s="61">
        <f t="shared" si="188"/>
        <v>0</v>
      </c>
      <c r="AB200" s="61">
        <f t="shared" si="188"/>
        <v>0</v>
      </c>
      <c r="AC200" s="61">
        <f t="shared" si="188"/>
        <v>0</v>
      </c>
      <c r="AD200" s="61">
        <f t="shared" si="188"/>
        <v>0</v>
      </c>
      <c r="AE200" s="61">
        <f t="shared" si="188"/>
        <v>0</v>
      </c>
      <c r="AF200" s="61">
        <f t="shared" si="188"/>
        <v>0</v>
      </c>
      <c r="AG200" s="61">
        <f t="shared" si="188"/>
        <v>0</v>
      </c>
      <c r="AH200" s="61">
        <f t="shared" si="188"/>
        <v>0</v>
      </c>
      <c r="AI200" s="61">
        <f t="shared" si="188"/>
        <v>0</v>
      </c>
      <c r="AJ200" s="61">
        <f t="shared" si="188"/>
        <v>0</v>
      </c>
      <c r="AK200" s="61">
        <f t="shared" si="188"/>
        <v>0</v>
      </c>
      <c r="AL200" s="61">
        <f t="shared" si="188"/>
        <v>3.133917044959996</v>
      </c>
      <c r="AM200" s="61">
        <f t="shared" si="188"/>
        <v>0</v>
      </c>
      <c r="AN200" s="61">
        <f t="shared" si="188"/>
        <v>0</v>
      </c>
      <c r="AO200" s="61">
        <f t="shared" si="188"/>
        <v>0</v>
      </c>
      <c r="AP200" s="61">
        <f t="shared" si="188"/>
        <v>0</v>
      </c>
      <c r="AQ200" s="61">
        <f t="shared" si="188"/>
        <v>0</v>
      </c>
      <c r="AR200" s="61">
        <f t="shared" si="188"/>
        <v>0</v>
      </c>
      <c r="AS200" s="61">
        <f t="shared" si="188"/>
        <v>0</v>
      </c>
      <c r="AT200" s="61">
        <f t="shared" si="188"/>
        <v>0</v>
      </c>
      <c r="AU200" s="61">
        <f t="shared" si="188"/>
        <v>0</v>
      </c>
      <c r="AV200" s="61">
        <f t="shared" si="188"/>
        <v>0</v>
      </c>
      <c r="AW200" s="61">
        <f t="shared" si="188"/>
        <v>0</v>
      </c>
      <c r="AX200" s="61">
        <f t="shared" si="188"/>
        <v>0</v>
      </c>
      <c r="AY200" s="61">
        <f t="shared" ref="AY200:BO200" si="189">$N$200/$J$198*AY198*AY12*AY13</f>
        <v>0</v>
      </c>
      <c r="AZ200" s="61">
        <f t="shared" si="189"/>
        <v>0</v>
      </c>
      <c r="BA200" s="61">
        <f t="shared" si="189"/>
        <v>0</v>
      </c>
      <c r="BB200" s="61">
        <f t="shared" si="189"/>
        <v>0</v>
      </c>
      <c r="BC200" s="61">
        <f t="shared" si="189"/>
        <v>0</v>
      </c>
      <c r="BD200" s="61">
        <f t="shared" si="189"/>
        <v>0</v>
      </c>
      <c r="BE200" s="61">
        <f t="shared" si="189"/>
        <v>0</v>
      </c>
      <c r="BF200" s="61">
        <f t="shared" si="189"/>
        <v>0</v>
      </c>
      <c r="BG200" s="61">
        <f t="shared" si="189"/>
        <v>0</v>
      </c>
      <c r="BH200" s="61">
        <f t="shared" si="189"/>
        <v>0</v>
      </c>
      <c r="BI200" s="61">
        <f t="shared" si="189"/>
        <v>0</v>
      </c>
      <c r="BJ200" s="61">
        <f t="shared" si="189"/>
        <v>0</v>
      </c>
      <c r="BK200" s="61">
        <f t="shared" si="189"/>
        <v>0</v>
      </c>
      <c r="BL200" s="61">
        <f t="shared" si="189"/>
        <v>0</v>
      </c>
      <c r="BM200" s="61">
        <f t="shared" si="189"/>
        <v>0</v>
      </c>
      <c r="BN200" s="61">
        <f t="shared" si="189"/>
        <v>0</v>
      </c>
      <c r="BO200" s="61">
        <f t="shared" si="189"/>
        <v>0</v>
      </c>
    </row>
    <row r="201" spans="1:67" x14ac:dyDescent="0.2">
      <c r="A201" s="11"/>
      <c r="B201" s="11"/>
      <c r="C201" s="656"/>
      <c r="D201" s="657"/>
      <c r="E201" s="657"/>
      <c r="F201" s="657"/>
      <c r="G201" s="657"/>
      <c r="H201" s="660"/>
      <c r="I201" s="659"/>
      <c r="J201" s="11"/>
      <c r="K201" s="58"/>
      <c r="L201" s="58"/>
      <c r="M201" s="60"/>
      <c r="N201" s="60"/>
      <c r="O201" s="60"/>
      <c r="P201" s="60"/>
      <c r="Q201" s="62">
        <v>705.11</v>
      </c>
      <c r="R201" s="63">
        <f t="shared" si="175"/>
        <v>817.22218315085979</v>
      </c>
      <c r="S201" s="64">
        <f t="shared" ref="S201:AX201" si="190">S199+S200</f>
        <v>0</v>
      </c>
      <c r="T201" s="64">
        <f t="shared" si="190"/>
        <v>0</v>
      </c>
      <c r="U201" s="64">
        <f t="shared" si="190"/>
        <v>0</v>
      </c>
      <c r="V201" s="64">
        <f t="shared" si="190"/>
        <v>0</v>
      </c>
      <c r="W201" s="64">
        <f t="shared" si="190"/>
        <v>0</v>
      </c>
      <c r="X201" s="64">
        <f t="shared" si="190"/>
        <v>0</v>
      </c>
      <c r="Y201" s="64">
        <f t="shared" si="190"/>
        <v>0</v>
      </c>
      <c r="Z201" s="64">
        <f t="shared" si="190"/>
        <v>0</v>
      </c>
      <c r="AA201" s="64">
        <f t="shared" si="190"/>
        <v>0</v>
      </c>
      <c r="AB201" s="64">
        <f t="shared" si="190"/>
        <v>0</v>
      </c>
      <c r="AC201" s="64">
        <f t="shared" si="190"/>
        <v>0</v>
      </c>
      <c r="AD201" s="64">
        <f t="shared" si="190"/>
        <v>0</v>
      </c>
      <c r="AE201" s="64">
        <f t="shared" si="190"/>
        <v>0</v>
      </c>
      <c r="AF201" s="64">
        <f t="shared" si="190"/>
        <v>0</v>
      </c>
      <c r="AG201" s="64">
        <f t="shared" si="190"/>
        <v>0</v>
      </c>
      <c r="AH201" s="64">
        <f t="shared" si="190"/>
        <v>0</v>
      </c>
      <c r="AI201" s="64">
        <f t="shared" si="190"/>
        <v>0</v>
      </c>
      <c r="AJ201" s="64">
        <f t="shared" si="190"/>
        <v>0</v>
      </c>
      <c r="AK201" s="64">
        <f t="shared" si="190"/>
        <v>0</v>
      </c>
      <c r="AL201" s="64">
        <f t="shared" si="190"/>
        <v>817.22218315085979</v>
      </c>
      <c r="AM201" s="64">
        <f t="shared" si="190"/>
        <v>0</v>
      </c>
      <c r="AN201" s="64">
        <f t="shared" si="190"/>
        <v>0</v>
      </c>
      <c r="AO201" s="64">
        <f t="shared" si="190"/>
        <v>0</v>
      </c>
      <c r="AP201" s="64">
        <f t="shared" si="190"/>
        <v>0</v>
      </c>
      <c r="AQ201" s="64">
        <f t="shared" si="190"/>
        <v>0</v>
      </c>
      <c r="AR201" s="64">
        <f t="shared" si="190"/>
        <v>0</v>
      </c>
      <c r="AS201" s="64">
        <f t="shared" si="190"/>
        <v>0</v>
      </c>
      <c r="AT201" s="64">
        <f t="shared" si="190"/>
        <v>0</v>
      </c>
      <c r="AU201" s="64">
        <f t="shared" si="190"/>
        <v>0</v>
      </c>
      <c r="AV201" s="64">
        <f t="shared" si="190"/>
        <v>0</v>
      </c>
      <c r="AW201" s="64">
        <f t="shared" si="190"/>
        <v>0</v>
      </c>
      <c r="AX201" s="64">
        <f t="shared" si="190"/>
        <v>0</v>
      </c>
      <c r="AY201" s="64">
        <f t="shared" ref="AY201:BO201" si="191">AY199+AY200</f>
        <v>0</v>
      </c>
      <c r="AZ201" s="64">
        <f t="shared" si="191"/>
        <v>0</v>
      </c>
      <c r="BA201" s="64">
        <f t="shared" si="191"/>
        <v>0</v>
      </c>
      <c r="BB201" s="64">
        <f t="shared" si="191"/>
        <v>0</v>
      </c>
      <c r="BC201" s="64">
        <f t="shared" si="191"/>
        <v>0</v>
      </c>
      <c r="BD201" s="64">
        <f t="shared" si="191"/>
        <v>0</v>
      </c>
      <c r="BE201" s="64">
        <f t="shared" si="191"/>
        <v>0</v>
      </c>
      <c r="BF201" s="64">
        <f t="shared" si="191"/>
        <v>0</v>
      </c>
      <c r="BG201" s="64">
        <f t="shared" si="191"/>
        <v>0</v>
      </c>
      <c r="BH201" s="64">
        <f t="shared" si="191"/>
        <v>0</v>
      </c>
      <c r="BI201" s="64">
        <f t="shared" si="191"/>
        <v>0</v>
      </c>
      <c r="BJ201" s="64">
        <f t="shared" si="191"/>
        <v>0</v>
      </c>
      <c r="BK201" s="64">
        <f t="shared" si="191"/>
        <v>0</v>
      </c>
      <c r="BL201" s="64">
        <f t="shared" si="191"/>
        <v>0</v>
      </c>
      <c r="BM201" s="64">
        <f t="shared" si="191"/>
        <v>0</v>
      </c>
      <c r="BN201" s="64">
        <f t="shared" si="191"/>
        <v>0</v>
      </c>
      <c r="BO201" s="64">
        <f t="shared" si="191"/>
        <v>0</v>
      </c>
    </row>
    <row r="202" spans="1:67" ht="14.1" customHeight="1" x14ac:dyDescent="0.2">
      <c r="A202" s="11"/>
      <c r="B202" s="58">
        <v>45</v>
      </c>
      <c r="C202" s="656" t="s">
        <v>197</v>
      </c>
      <c r="D202" s="657" t="s">
        <v>198</v>
      </c>
      <c r="E202" s="657"/>
      <c r="F202" s="657"/>
      <c r="G202" s="657"/>
      <c r="H202" s="660" t="s">
        <v>877</v>
      </c>
      <c r="I202" s="659" t="s">
        <v>78</v>
      </c>
      <c r="J202" s="59">
        <v>170</v>
      </c>
      <c r="K202" s="60"/>
      <c r="L202" s="60"/>
      <c r="M202" s="60"/>
      <c r="N202" s="58"/>
      <c r="O202" s="58"/>
      <c r="P202" s="58"/>
      <c r="Q202" s="58"/>
      <c r="R202" s="58">
        <f t="shared" si="175"/>
        <v>170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  <c r="AG202" s="58">
        <v>0</v>
      </c>
      <c r="AH202" s="58">
        <v>0</v>
      </c>
      <c r="AI202" s="58">
        <v>0</v>
      </c>
      <c r="AJ202" s="58">
        <v>0</v>
      </c>
      <c r="AK202" s="58">
        <v>0</v>
      </c>
      <c r="AL202" s="58">
        <v>170</v>
      </c>
      <c r="AM202" s="58">
        <v>0</v>
      </c>
      <c r="AN202" s="58">
        <v>0</v>
      </c>
      <c r="AO202" s="58">
        <v>0</v>
      </c>
      <c r="AP202" s="58">
        <v>0</v>
      </c>
      <c r="AQ202" s="58">
        <v>0</v>
      </c>
      <c r="AR202" s="58">
        <v>0</v>
      </c>
      <c r="AS202" s="58">
        <v>0</v>
      </c>
      <c r="AT202" s="58">
        <v>0</v>
      </c>
      <c r="AU202" s="58">
        <v>0</v>
      </c>
      <c r="AV202" s="58">
        <v>0</v>
      </c>
      <c r="AW202" s="58">
        <v>0</v>
      </c>
      <c r="AX202" s="58">
        <v>0</v>
      </c>
      <c r="AY202" s="58">
        <v>0</v>
      </c>
      <c r="AZ202" s="58">
        <v>0</v>
      </c>
      <c r="BA202" s="58">
        <v>0</v>
      </c>
      <c r="BB202" s="58">
        <v>0</v>
      </c>
      <c r="BC202" s="58">
        <v>0</v>
      </c>
      <c r="BD202" s="58">
        <v>0</v>
      </c>
      <c r="BE202" s="58">
        <v>0</v>
      </c>
      <c r="BF202" s="58">
        <v>0</v>
      </c>
      <c r="BG202" s="58">
        <v>0</v>
      </c>
      <c r="BH202" s="58">
        <v>0</v>
      </c>
      <c r="BI202" s="58">
        <v>0</v>
      </c>
      <c r="BJ202" s="58">
        <v>0</v>
      </c>
      <c r="BK202" s="58">
        <v>0</v>
      </c>
      <c r="BL202" s="58">
        <v>0</v>
      </c>
      <c r="BM202" s="58">
        <v>0</v>
      </c>
      <c r="BN202" s="58">
        <v>0</v>
      </c>
      <c r="BO202" s="58">
        <v>0</v>
      </c>
    </row>
    <row r="203" spans="1:67" x14ac:dyDescent="0.2">
      <c r="A203" s="11"/>
      <c r="B203" s="11"/>
      <c r="C203" s="656"/>
      <c r="D203" s="657"/>
      <c r="E203" s="657"/>
      <c r="F203" s="657"/>
      <c r="G203" s="657"/>
      <c r="H203" s="660"/>
      <c r="I203" s="659"/>
      <c r="J203" s="11"/>
      <c r="K203" s="60">
        <v>3030.51</v>
      </c>
      <c r="L203" s="60">
        <v>3047.89</v>
      </c>
      <c r="M203" s="60">
        <v>3131.14</v>
      </c>
      <c r="N203" s="60">
        <v>3149.1</v>
      </c>
      <c r="O203" s="60">
        <v>3131.1400543815002</v>
      </c>
      <c r="P203" s="60"/>
      <c r="Q203" s="58">
        <v>3131.14</v>
      </c>
      <c r="R203" s="60">
        <f t="shared" si="175"/>
        <v>3628.9693107085996</v>
      </c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61">
        <f>$M203*AL202/$J202*AL$13</f>
        <v>3628.9693107085996</v>
      </c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</row>
    <row r="204" spans="1:67" x14ac:dyDescent="0.2">
      <c r="A204" s="11"/>
      <c r="B204" s="11"/>
      <c r="C204" s="656"/>
      <c r="D204" s="657"/>
      <c r="E204" s="657"/>
      <c r="F204" s="657"/>
      <c r="G204" s="657"/>
      <c r="H204" s="660"/>
      <c r="I204" s="659"/>
      <c r="J204" s="11"/>
      <c r="K204" s="58"/>
      <c r="L204" s="60"/>
      <c r="M204" s="60"/>
      <c r="N204" s="60">
        <f>N203-M203</f>
        <v>17.960000000000036</v>
      </c>
      <c r="O204" s="60"/>
      <c r="P204" s="60"/>
      <c r="Q204" s="58">
        <v>14.37</v>
      </c>
      <c r="R204" s="60">
        <f t="shared" si="175"/>
        <v>16.652411280320035</v>
      </c>
      <c r="S204" s="61">
        <f t="shared" ref="S204:AX204" si="192">$N$204/$J$202*S202*S12*S13</f>
        <v>0</v>
      </c>
      <c r="T204" s="61">
        <f t="shared" si="192"/>
        <v>0</v>
      </c>
      <c r="U204" s="61">
        <f t="shared" si="192"/>
        <v>0</v>
      </c>
      <c r="V204" s="61">
        <f t="shared" si="192"/>
        <v>0</v>
      </c>
      <c r="W204" s="61">
        <f t="shared" si="192"/>
        <v>0</v>
      </c>
      <c r="X204" s="61">
        <f t="shared" si="192"/>
        <v>0</v>
      </c>
      <c r="Y204" s="61">
        <f t="shared" si="192"/>
        <v>0</v>
      </c>
      <c r="Z204" s="61">
        <f t="shared" si="192"/>
        <v>0</v>
      </c>
      <c r="AA204" s="61">
        <f t="shared" si="192"/>
        <v>0</v>
      </c>
      <c r="AB204" s="61">
        <f t="shared" si="192"/>
        <v>0</v>
      </c>
      <c r="AC204" s="61">
        <f t="shared" si="192"/>
        <v>0</v>
      </c>
      <c r="AD204" s="61">
        <f t="shared" si="192"/>
        <v>0</v>
      </c>
      <c r="AE204" s="61">
        <f t="shared" si="192"/>
        <v>0</v>
      </c>
      <c r="AF204" s="61">
        <f t="shared" si="192"/>
        <v>0</v>
      </c>
      <c r="AG204" s="61">
        <f t="shared" si="192"/>
        <v>0</v>
      </c>
      <c r="AH204" s="61">
        <f t="shared" si="192"/>
        <v>0</v>
      </c>
      <c r="AI204" s="61">
        <f t="shared" si="192"/>
        <v>0</v>
      </c>
      <c r="AJ204" s="61">
        <f t="shared" si="192"/>
        <v>0</v>
      </c>
      <c r="AK204" s="61">
        <f t="shared" si="192"/>
        <v>0</v>
      </c>
      <c r="AL204" s="61">
        <f t="shared" si="192"/>
        <v>16.652411280320035</v>
      </c>
      <c r="AM204" s="61">
        <f t="shared" si="192"/>
        <v>0</v>
      </c>
      <c r="AN204" s="61">
        <f t="shared" si="192"/>
        <v>0</v>
      </c>
      <c r="AO204" s="61">
        <f t="shared" si="192"/>
        <v>0</v>
      </c>
      <c r="AP204" s="61">
        <f t="shared" si="192"/>
        <v>0</v>
      </c>
      <c r="AQ204" s="61">
        <f t="shared" si="192"/>
        <v>0</v>
      </c>
      <c r="AR204" s="61">
        <f t="shared" si="192"/>
        <v>0</v>
      </c>
      <c r="AS204" s="61">
        <f t="shared" si="192"/>
        <v>0</v>
      </c>
      <c r="AT204" s="61">
        <f t="shared" si="192"/>
        <v>0</v>
      </c>
      <c r="AU204" s="61">
        <f t="shared" si="192"/>
        <v>0</v>
      </c>
      <c r="AV204" s="61">
        <f t="shared" si="192"/>
        <v>0</v>
      </c>
      <c r="AW204" s="61">
        <f t="shared" si="192"/>
        <v>0</v>
      </c>
      <c r="AX204" s="61">
        <f t="shared" si="192"/>
        <v>0</v>
      </c>
      <c r="AY204" s="61">
        <f t="shared" ref="AY204:BO204" si="193">$N$204/$J$202*AY202*AY12*AY13</f>
        <v>0</v>
      </c>
      <c r="AZ204" s="61">
        <f t="shared" si="193"/>
        <v>0</v>
      </c>
      <c r="BA204" s="61">
        <f t="shared" si="193"/>
        <v>0</v>
      </c>
      <c r="BB204" s="61">
        <f t="shared" si="193"/>
        <v>0</v>
      </c>
      <c r="BC204" s="61">
        <f t="shared" si="193"/>
        <v>0</v>
      </c>
      <c r="BD204" s="61">
        <f t="shared" si="193"/>
        <v>0</v>
      </c>
      <c r="BE204" s="61">
        <f t="shared" si="193"/>
        <v>0</v>
      </c>
      <c r="BF204" s="61">
        <f t="shared" si="193"/>
        <v>0</v>
      </c>
      <c r="BG204" s="61">
        <f t="shared" si="193"/>
        <v>0</v>
      </c>
      <c r="BH204" s="61">
        <f t="shared" si="193"/>
        <v>0</v>
      </c>
      <c r="BI204" s="61">
        <f t="shared" si="193"/>
        <v>0</v>
      </c>
      <c r="BJ204" s="61">
        <f t="shared" si="193"/>
        <v>0</v>
      </c>
      <c r="BK204" s="61">
        <f t="shared" si="193"/>
        <v>0</v>
      </c>
      <c r="BL204" s="61">
        <f t="shared" si="193"/>
        <v>0</v>
      </c>
      <c r="BM204" s="61">
        <f t="shared" si="193"/>
        <v>0</v>
      </c>
      <c r="BN204" s="61">
        <f t="shared" si="193"/>
        <v>0</v>
      </c>
      <c r="BO204" s="61">
        <f t="shared" si="193"/>
        <v>0</v>
      </c>
    </row>
    <row r="205" spans="1:67" x14ac:dyDescent="0.2">
      <c r="A205" s="11"/>
      <c r="B205" s="11"/>
      <c r="C205" s="656"/>
      <c r="D205" s="657"/>
      <c r="E205" s="657"/>
      <c r="F205" s="657"/>
      <c r="G205" s="657"/>
      <c r="H205" s="660"/>
      <c r="I205" s="659"/>
      <c r="J205" s="11"/>
      <c r="K205" s="58"/>
      <c r="L205" s="58"/>
      <c r="M205" s="60"/>
      <c r="N205" s="60"/>
      <c r="O205" s="60"/>
      <c r="P205" s="60"/>
      <c r="Q205" s="62">
        <v>3145.5099999999998</v>
      </c>
      <c r="R205" s="63">
        <f t="shared" si="175"/>
        <v>3645.6217219889195</v>
      </c>
      <c r="S205" s="64">
        <f t="shared" ref="S205:AX205" si="194">S203+S204</f>
        <v>0</v>
      </c>
      <c r="T205" s="64">
        <f t="shared" si="194"/>
        <v>0</v>
      </c>
      <c r="U205" s="64">
        <f t="shared" si="194"/>
        <v>0</v>
      </c>
      <c r="V205" s="64">
        <f t="shared" si="194"/>
        <v>0</v>
      </c>
      <c r="W205" s="64">
        <f t="shared" si="194"/>
        <v>0</v>
      </c>
      <c r="X205" s="64">
        <f t="shared" si="194"/>
        <v>0</v>
      </c>
      <c r="Y205" s="64">
        <f t="shared" si="194"/>
        <v>0</v>
      </c>
      <c r="Z205" s="64">
        <f t="shared" si="194"/>
        <v>0</v>
      </c>
      <c r="AA205" s="64">
        <f t="shared" si="194"/>
        <v>0</v>
      </c>
      <c r="AB205" s="64">
        <f t="shared" si="194"/>
        <v>0</v>
      </c>
      <c r="AC205" s="64">
        <f t="shared" si="194"/>
        <v>0</v>
      </c>
      <c r="AD205" s="64">
        <f t="shared" si="194"/>
        <v>0</v>
      </c>
      <c r="AE205" s="64">
        <f t="shared" si="194"/>
        <v>0</v>
      </c>
      <c r="AF205" s="64">
        <f t="shared" si="194"/>
        <v>0</v>
      </c>
      <c r="AG205" s="64">
        <f t="shared" si="194"/>
        <v>0</v>
      </c>
      <c r="AH205" s="64">
        <f t="shared" si="194"/>
        <v>0</v>
      </c>
      <c r="AI205" s="64">
        <f t="shared" si="194"/>
        <v>0</v>
      </c>
      <c r="AJ205" s="64">
        <f t="shared" si="194"/>
        <v>0</v>
      </c>
      <c r="AK205" s="64">
        <f t="shared" si="194"/>
        <v>0</v>
      </c>
      <c r="AL205" s="64">
        <f t="shared" si="194"/>
        <v>3645.6217219889195</v>
      </c>
      <c r="AM205" s="64">
        <f t="shared" si="194"/>
        <v>0</v>
      </c>
      <c r="AN205" s="64">
        <f t="shared" si="194"/>
        <v>0</v>
      </c>
      <c r="AO205" s="64">
        <f t="shared" si="194"/>
        <v>0</v>
      </c>
      <c r="AP205" s="64">
        <f t="shared" si="194"/>
        <v>0</v>
      </c>
      <c r="AQ205" s="64">
        <f t="shared" si="194"/>
        <v>0</v>
      </c>
      <c r="AR205" s="64">
        <f t="shared" si="194"/>
        <v>0</v>
      </c>
      <c r="AS205" s="64">
        <f t="shared" si="194"/>
        <v>0</v>
      </c>
      <c r="AT205" s="64">
        <f t="shared" si="194"/>
        <v>0</v>
      </c>
      <c r="AU205" s="64">
        <f t="shared" si="194"/>
        <v>0</v>
      </c>
      <c r="AV205" s="64">
        <f t="shared" si="194"/>
        <v>0</v>
      </c>
      <c r="AW205" s="64">
        <f t="shared" si="194"/>
        <v>0</v>
      </c>
      <c r="AX205" s="64">
        <f t="shared" si="194"/>
        <v>0</v>
      </c>
      <c r="AY205" s="64">
        <f t="shared" ref="AY205:BO205" si="195">AY203+AY204</f>
        <v>0</v>
      </c>
      <c r="AZ205" s="64">
        <f t="shared" si="195"/>
        <v>0</v>
      </c>
      <c r="BA205" s="64">
        <f t="shared" si="195"/>
        <v>0</v>
      </c>
      <c r="BB205" s="64">
        <f t="shared" si="195"/>
        <v>0</v>
      </c>
      <c r="BC205" s="64">
        <f t="shared" si="195"/>
        <v>0</v>
      </c>
      <c r="BD205" s="64">
        <f t="shared" si="195"/>
        <v>0</v>
      </c>
      <c r="BE205" s="64">
        <f t="shared" si="195"/>
        <v>0</v>
      </c>
      <c r="BF205" s="64">
        <f t="shared" si="195"/>
        <v>0</v>
      </c>
      <c r="BG205" s="64">
        <f t="shared" si="195"/>
        <v>0</v>
      </c>
      <c r="BH205" s="64">
        <f t="shared" si="195"/>
        <v>0</v>
      </c>
      <c r="BI205" s="64">
        <f t="shared" si="195"/>
        <v>0</v>
      </c>
      <c r="BJ205" s="64">
        <f t="shared" si="195"/>
        <v>0</v>
      </c>
      <c r="BK205" s="64">
        <f t="shared" si="195"/>
        <v>0</v>
      </c>
      <c r="BL205" s="64">
        <f t="shared" si="195"/>
        <v>0</v>
      </c>
      <c r="BM205" s="64">
        <f t="shared" si="195"/>
        <v>0</v>
      </c>
      <c r="BN205" s="64">
        <f t="shared" si="195"/>
        <v>0</v>
      </c>
      <c r="BO205" s="64">
        <f t="shared" si="195"/>
        <v>0</v>
      </c>
    </row>
    <row r="206" spans="1:67" ht="12" customHeight="1" x14ac:dyDescent="0.2">
      <c r="A206" s="11"/>
      <c r="B206" s="58">
        <v>46</v>
      </c>
      <c r="C206" s="656" t="s">
        <v>200</v>
      </c>
      <c r="D206" s="656" t="s">
        <v>201</v>
      </c>
      <c r="E206" s="656"/>
      <c r="F206" s="656"/>
      <c r="G206" s="656"/>
      <c r="H206" s="658" t="s">
        <v>878</v>
      </c>
      <c r="I206" s="659" t="s">
        <v>169</v>
      </c>
      <c r="J206" s="59">
        <v>5</v>
      </c>
      <c r="K206" s="60"/>
      <c r="L206" s="60"/>
      <c r="M206" s="60"/>
      <c r="N206" s="58"/>
      <c r="O206" s="58"/>
      <c r="P206" s="58"/>
      <c r="Q206" s="58"/>
      <c r="R206" s="58">
        <f t="shared" si="175"/>
        <v>5</v>
      </c>
      <c r="S206" s="58">
        <v>0</v>
      </c>
      <c r="T206" s="58">
        <v>0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0</v>
      </c>
      <c r="AC206" s="58">
        <v>0</v>
      </c>
      <c r="AD206" s="58">
        <v>0</v>
      </c>
      <c r="AE206" s="58">
        <v>0</v>
      </c>
      <c r="AF206" s="58">
        <v>0</v>
      </c>
      <c r="AG206" s="58">
        <v>0</v>
      </c>
      <c r="AH206" s="58">
        <v>0</v>
      </c>
      <c r="AI206" s="58">
        <v>0</v>
      </c>
      <c r="AJ206" s="58">
        <v>0</v>
      </c>
      <c r="AK206" s="58">
        <v>0</v>
      </c>
      <c r="AL206" s="58">
        <v>5</v>
      </c>
      <c r="AM206" s="58">
        <v>0</v>
      </c>
      <c r="AN206" s="58">
        <v>0</v>
      </c>
      <c r="AO206" s="58">
        <v>0</v>
      </c>
      <c r="AP206" s="58">
        <v>0</v>
      </c>
      <c r="AQ206" s="58">
        <v>0</v>
      </c>
      <c r="AR206" s="58">
        <v>0</v>
      </c>
      <c r="AS206" s="58">
        <v>0</v>
      </c>
      <c r="AT206" s="58">
        <v>0</v>
      </c>
      <c r="AU206" s="58">
        <v>0</v>
      </c>
      <c r="AV206" s="58">
        <v>0</v>
      </c>
      <c r="AW206" s="58">
        <v>0</v>
      </c>
      <c r="AX206" s="58">
        <v>0</v>
      </c>
      <c r="AY206" s="58">
        <v>0</v>
      </c>
      <c r="AZ206" s="58">
        <v>0</v>
      </c>
      <c r="BA206" s="58">
        <v>0</v>
      </c>
      <c r="BB206" s="58">
        <v>0</v>
      </c>
      <c r="BC206" s="58">
        <v>0</v>
      </c>
      <c r="BD206" s="58">
        <v>0</v>
      </c>
      <c r="BE206" s="58">
        <v>0</v>
      </c>
      <c r="BF206" s="58">
        <v>0</v>
      </c>
      <c r="BG206" s="58">
        <v>0</v>
      </c>
      <c r="BH206" s="58">
        <v>0</v>
      </c>
      <c r="BI206" s="58">
        <v>0</v>
      </c>
      <c r="BJ206" s="58">
        <v>0</v>
      </c>
      <c r="BK206" s="58">
        <v>0</v>
      </c>
      <c r="BL206" s="58">
        <v>0</v>
      </c>
      <c r="BM206" s="58">
        <v>0</v>
      </c>
      <c r="BN206" s="58">
        <v>0</v>
      </c>
      <c r="BO206" s="58">
        <v>0</v>
      </c>
    </row>
    <row r="207" spans="1:67" x14ac:dyDescent="0.2">
      <c r="A207" s="11"/>
      <c r="B207" s="11"/>
      <c r="C207" s="656"/>
      <c r="D207" s="656"/>
      <c r="E207" s="656"/>
      <c r="F207" s="656"/>
      <c r="G207" s="656"/>
      <c r="H207" s="658"/>
      <c r="I207" s="659"/>
      <c r="J207" s="11"/>
      <c r="K207" s="60">
        <v>127.61</v>
      </c>
      <c r="L207" s="60">
        <v>127.61</v>
      </c>
      <c r="M207" s="60">
        <v>131.85</v>
      </c>
      <c r="N207" s="60">
        <v>131.85</v>
      </c>
      <c r="O207" s="60">
        <v>131.84737299649998</v>
      </c>
      <c r="P207" s="60"/>
      <c r="Q207" s="58">
        <v>131.85</v>
      </c>
      <c r="R207" s="60">
        <f t="shared" si="175"/>
        <v>152.81322573149998</v>
      </c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61">
        <f>$M207*AL206/$J206*AL$13</f>
        <v>152.81322573149998</v>
      </c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</row>
    <row r="208" spans="1:67" x14ac:dyDescent="0.2">
      <c r="A208" s="11"/>
      <c r="B208" s="11"/>
      <c r="C208" s="656"/>
      <c r="D208" s="656"/>
      <c r="E208" s="656"/>
      <c r="F208" s="656"/>
      <c r="G208" s="656"/>
      <c r="H208" s="658"/>
      <c r="I208" s="659"/>
      <c r="J208" s="11"/>
      <c r="K208" s="58"/>
      <c r="L208" s="60"/>
      <c r="M208" s="60"/>
      <c r="N208" s="60">
        <f>N207-M207</f>
        <v>0</v>
      </c>
      <c r="O208" s="60"/>
      <c r="P208" s="60"/>
      <c r="Q208" s="58"/>
      <c r="R208" s="60">
        <f t="shared" si="175"/>
        <v>0</v>
      </c>
      <c r="S208" s="61">
        <f t="shared" ref="S208:AX208" si="196">$N$208/$J$206*S206*S12*S13</f>
        <v>0</v>
      </c>
      <c r="T208" s="61">
        <f t="shared" si="196"/>
        <v>0</v>
      </c>
      <c r="U208" s="61">
        <f t="shared" si="196"/>
        <v>0</v>
      </c>
      <c r="V208" s="61">
        <f t="shared" si="196"/>
        <v>0</v>
      </c>
      <c r="W208" s="61">
        <f t="shared" si="196"/>
        <v>0</v>
      </c>
      <c r="X208" s="61">
        <f t="shared" si="196"/>
        <v>0</v>
      </c>
      <c r="Y208" s="61">
        <f t="shared" si="196"/>
        <v>0</v>
      </c>
      <c r="Z208" s="61">
        <f t="shared" si="196"/>
        <v>0</v>
      </c>
      <c r="AA208" s="61">
        <f t="shared" si="196"/>
        <v>0</v>
      </c>
      <c r="AB208" s="61">
        <f t="shared" si="196"/>
        <v>0</v>
      </c>
      <c r="AC208" s="61">
        <f t="shared" si="196"/>
        <v>0</v>
      </c>
      <c r="AD208" s="61">
        <f t="shared" si="196"/>
        <v>0</v>
      </c>
      <c r="AE208" s="61">
        <f t="shared" si="196"/>
        <v>0</v>
      </c>
      <c r="AF208" s="61">
        <f t="shared" si="196"/>
        <v>0</v>
      </c>
      <c r="AG208" s="61">
        <f t="shared" si="196"/>
        <v>0</v>
      </c>
      <c r="AH208" s="61">
        <f t="shared" si="196"/>
        <v>0</v>
      </c>
      <c r="AI208" s="61">
        <f t="shared" si="196"/>
        <v>0</v>
      </c>
      <c r="AJ208" s="61">
        <f t="shared" si="196"/>
        <v>0</v>
      </c>
      <c r="AK208" s="61">
        <f t="shared" si="196"/>
        <v>0</v>
      </c>
      <c r="AL208" s="61">
        <f t="shared" si="196"/>
        <v>0</v>
      </c>
      <c r="AM208" s="61">
        <f t="shared" si="196"/>
        <v>0</v>
      </c>
      <c r="AN208" s="61">
        <f t="shared" si="196"/>
        <v>0</v>
      </c>
      <c r="AO208" s="61">
        <f t="shared" si="196"/>
        <v>0</v>
      </c>
      <c r="AP208" s="61">
        <f t="shared" si="196"/>
        <v>0</v>
      </c>
      <c r="AQ208" s="61">
        <f t="shared" si="196"/>
        <v>0</v>
      </c>
      <c r="AR208" s="61">
        <f t="shared" si="196"/>
        <v>0</v>
      </c>
      <c r="AS208" s="61">
        <f t="shared" si="196"/>
        <v>0</v>
      </c>
      <c r="AT208" s="61">
        <f t="shared" si="196"/>
        <v>0</v>
      </c>
      <c r="AU208" s="61">
        <f t="shared" si="196"/>
        <v>0</v>
      </c>
      <c r="AV208" s="61">
        <f t="shared" si="196"/>
        <v>0</v>
      </c>
      <c r="AW208" s="61">
        <f t="shared" si="196"/>
        <v>0</v>
      </c>
      <c r="AX208" s="61">
        <f t="shared" si="196"/>
        <v>0</v>
      </c>
      <c r="AY208" s="61">
        <f t="shared" ref="AY208:BO208" si="197">$N$208/$J$206*AY206*AY12*AY13</f>
        <v>0</v>
      </c>
      <c r="AZ208" s="61">
        <f t="shared" si="197"/>
        <v>0</v>
      </c>
      <c r="BA208" s="61">
        <f t="shared" si="197"/>
        <v>0</v>
      </c>
      <c r="BB208" s="61">
        <f t="shared" si="197"/>
        <v>0</v>
      </c>
      <c r="BC208" s="61">
        <f t="shared" si="197"/>
        <v>0</v>
      </c>
      <c r="BD208" s="61">
        <f t="shared" si="197"/>
        <v>0</v>
      </c>
      <c r="BE208" s="61">
        <f t="shared" si="197"/>
        <v>0</v>
      </c>
      <c r="BF208" s="61">
        <f t="shared" si="197"/>
        <v>0</v>
      </c>
      <c r="BG208" s="61">
        <f t="shared" si="197"/>
        <v>0</v>
      </c>
      <c r="BH208" s="61">
        <f t="shared" si="197"/>
        <v>0</v>
      </c>
      <c r="BI208" s="61">
        <f t="shared" si="197"/>
        <v>0</v>
      </c>
      <c r="BJ208" s="61">
        <f t="shared" si="197"/>
        <v>0</v>
      </c>
      <c r="BK208" s="61">
        <f t="shared" si="197"/>
        <v>0</v>
      </c>
      <c r="BL208" s="61">
        <f t="shared" si="197"/>
        <v>0</v>
      </c>
      <c r="BM208" s="61">
        <f t="shared" si="197"/>
        <v>0</v>
      </c>
      <c r="BN208" s="61">
        <f t="shared" si="197"/>
        <v>0</v>
      </c>
      <c r="BO208" s="61">
        <f t="shared" si="197"/>
        <v>0</v>
      </c>
    </row>
    <row r="209" spans="1:67" x14ac:dyDescent="0.2">
      <c r="A209" s="11"/>
      <c r="B209" s="11"/>
      <c r="C209" s="656"/>
      <c r="D209" s="656"/>
      <c r="E209" s="656"/>
      <c r="F209" s="656"/>
      <c r="G209" s="656"/>
      <c r="H209" s="658"/>
      <c r="I209" s="659"/>
      <c r="J209" s="11"/>
      <c r="K209" s="58"/>
      <c r="L209" s="58"/>
      <c r="M209" s="60"/>
      <c r="N209" s="60"/>
      <c r="O209" s="60"/>
      <c r="P209" s="60"/>
      <c r="Q209" s="62">
        <v>131.85</v>
      </c>
      <c r="R209" s="63">
        <f t="shared" si="175"/>
        <v>152.81322573149998</v>
      </c>
      <c r="S209" s="64">
        <f t="shared" ref="S209:AX209" si="198">S207+S208</f>
        <v>0</v>
      </c>
      <c r="T209" s="64">
        <f t="shared" si="198"/>
        <v>0</v>
      </c>
      <c r="U209" s="64">
        <f t="shared" si="198"/>
        <v>0</v>
      </c>
      <c r="V209" s="64">
        <f t="shared" si="198"/>
        <v>0</v>
      </c>
      <c r="W209" s="64">
        <f t="shared" si="198"/>
        <v>0</v>
      </c>
      <c r="X209" s="64">
        <f t="shared" si="198"/>
        <v>0</v>
      </c>
      <c r="Y209" s="64">
        <f t="shared" si="198"/>
        <v>0</v>
      </c>
      <c r="Z209" s="64">
        <f t="shared" si="198"/>
        <v>0</v>
      </c>
      <c r="AA209" s="64">
        <f t="shared" si="198"/>
        <v>0</v>
      </c>
      <c r="AB209" s="64">
        <f t="shared" si="198"/>
        <v>0</v>
      </c>
      <c r="AC209" s="64">
        <f t="shared" si="198"/>
        <v>0</v>
      </c>
      <c r="AD209" s="64">
        <f t="shared" si="198"/>
        <v>0</v>
      </c>
      <c r="AE209" s="64">
        <f t="shared" si="198"/>
        <v>0</v>
      </c>
      <c r="AF209" s="64">
        <f t="shared" si="198"/>
        <v>0</v>
      </c>
      <c r="AG209" s="64">
        <f t="shared" si="198"/>
        <v>0</v>
      </c>
      <c r="AH209" s="64">
        <f t="shared" si="198"/>
        <v>0</v>
      </c>
      <c r="AI209" s="64">
        <f t="shared" si="198"/>
        <v>0</v>
      </c>
      <c r="AJ209" s="64">
        <f t="shared" si="198"/>
        <v>0</v>
      </c>
      <c r="AK209" s="64">
        <f t="shared" si="198"/>
        <v>0</v>
      </c>
      <c r="AL209" s="64">
        <f t="shared" si="198"/>
        <v>152.81322573149998</v>
      </c>
      <c r="AM209" s="64">
        <f t="shared" si="198"/>
        <v>0</v>
      </c>
      <c r="AN209" s="64">
        <f t="shared" si="198"/>
        <v>0</v>
      </c>
      <c r="AO209" s="64">
        <f t="shared" si="198"/>
        <v>0</v>
      </c>
      <c r="AP209" s="64">
        <f t="shared" si="198"/>
        <v>0</v>
      </c>
      <c r="AQ209" s="64">
        <f t="shared" si="198"/>
        <v>0</v>
      </c>
      <c r="AR209" s="64">
        <f t="shared" si="198"/>
        <v>0</v>
      </c>
      <c r="AS209" s="64">
        <f t="shared" si="198"/>
        <v>0</v>
      </c>
      <c r="AT209" s="64">
        <f t="shared" si="198"/>
        <v>0</v>
      </c>
      <c r="AU209" s="64">
        <f t="shared" si="198"/>
        <v>0</v>
      </c>
      <c r="AV209" s="64">
        <f t="shared" si="198"/>
        <v>0</v>
      </c>
      <c r="AW209" s="64">
        <f t="shared" si="198"/>
        <v>0</v>
      </c>
      <c r="AX209" s="64">
        <f t="shared" si="198"/>
        <v>0</v>
      </c>
      <c r="AY209" s="64">
        <f t="shared" ref="AY209:BO209" si="199">AY207+AY208</f>
        <v>0</v>
      </c>
      <c r="AZ209" s="64">
        <f t="shared" si="199"/>
        <v>0</v>
      </c>
      <c r="BA209" s="64">
        <f t="shared" si="199"/>
        <v>0</v>
      </c>
      <c r="BB209" s="64">
        <f t="shared" si="199"/>
        <v>0</v>
      </c>
      <c r="BC209" s="64">
        <f t="shared" si="199"/>
        <v>0</v>
      </c>
      <c r="BD209" s="64">
        <f t="shared" si="199"/>
        <v>0</v>
      </c>
      <c r="BE209" s="64">
        <f t="shared" si="199"/>
        <v>0</v>
      </c>
      <c r="BF209" s="64">
        <f t="shared" si="199"/>
        <v>0</v>
      </c>
      <c r="BG209" s="64">
        <f t="shared" si="199"/>
        <v>0</v>
      </c>
      <c r="BH209" s="64">
        <f t="shared" si="199"/>
        <v>0</v>
      </c>
      <c r="BI209" s="64">
        <f t="shared" si="199"/>
        <v>0</v>
      </c>
      <c r="BJ209" s="64">
        <f t="shared" si="199"/>
        <v>0</v>
      </c>
      <c r="BK209" s="64">
        <f t="shared" si="199"/>
        <v>0</v>
      </c>
      <c r="BL209" s="64">
        <f t="shared" si="199"/>
        <v>0</v>
      </c>
      <c r="BM209" s="64">
        <f t="shared" si="199"/>
        <v>0</v>
      </c>
      <c r="BN209" s="64">
        <f t="shared" si="199"/>
        <v>0</v>
      </c>
      <c r="BO209" s="64">
        <f t="shared" si="199"/>
        <v>0</v>
      </c>
    </row>
    <row r="210" spans="1:67" s="5" customFormat="1" ht="10.5" x14ac:dyDescent="0.2">
      <c r="A210" s="65"/>
      <c r="B210" s="65"/>
      <c r="C210" s="65"/>
      <c r="D210" s="65"/>
      <c r="E210" s="65"/>
      <c r="F210" s="65"/>
      <c r="G210" s="66" t="s">
        <v>879</v>
      </c>
      <c r="H210" s="65"/>
      <c r="I210" s="65"/>
      <c r="J210" s="65"/>
      <c r="K210" s="65"/>
      <c r="L210" s="65"/>
      <c r="M210" s="65"/>
      <c r="N210" s="65"/>
      <c r="O210" s="65"/>
      <c r="P210" s="65"/>
      <c r="Q210" s="65">
        <f t="shared" ref="Q210:AV210" si="200">Q$189+Q$193+Q$197+Q$201+Q$205+Q$209</f>
        <v>17532.009999999998</v>
      </c>
      <c r="R210" s="67">
        <f t="shared" si="200"/>
        <v>20319.485962553819</v>
      </c>
      <c r="S210" s="68">
        <f t="shared" si="200"/>
        <v>0</v>
      </c>
      <c r="T210" s="68">
        <f t="shared" si="200"/>
        <v>0</v>
      </c>
      <c r="U210" s="68">
        <f t="shared" si="200"/>
        <v>0</v>
      </c>
      <c r="V210" s="68">
        <f t="shared" si="200"/>
        <v>0</v>
      </c>
      <c r="W210" s="68">
        <f t="shared" si="200"/>
        <v>0</v>
      </c>
      <c r="X210" s="68">
        <f t="shared" si="200"/>
        <v>0</v>
      </c>
      <c r="Y210" s="68">
        <f t="shared" si="200"/>
        <v>0</v>
      </c>
      <c r="Z210" s="68">
        <f t="shared" si="200"/>
        <v>0</v>
      </c>
      <c r="AA210" s="68">
        <f t="shared" si="200"/>
        <v>0</v>
      </c>
      <c r="AB210" s="68">
        <f t="shared" si="200"/>
        <v>0</v>
      </c>
      <c r="AC210" s="68">
        <f t="shared" si="200"/>
        <v>0</v>
      </c>
      <c r="AD210" s="68">
        <f t="shared" si="200"/>
        <v>0</v>
      </c>
      <c r="AE210" s="68">
        <f t="shared" si="200"/>
        <v>0</v>
      </c>
      <c r="AF210" s="68">
        <f t="shared" si="200"/>
        <v>0</v>
      </c>
      <c r="AG210" s="68">
        <f t="shared" si="200"/>
        <v>0</v>
      </c>
      <c r="AH210" s="68">
        <f t="shared" si="200"/>
        <v>0</v>
      </c>
      <c r="AI210" s="68">
        <f t="shared" si="200"/>
        <v>0</v>
      </c>
      <c r="AJ210" s="68">
        <f t="shared" si="200"/>
        <v>0</v>
      </c>
      <c r="AK210" s="68">
        <f t="shared" si="200"/>
        <v>0</v>
      </c>
      <c r="AL210" s="68">
        <f t="shared" si="200"/>
        <v>20319.485962553819</v>
      </c>
      <c r="AM210" s="68">
        <f t="shared" si="200"/>
        <v>0</v>
      </c>
      <c r="AN210" s="68">
        <f t="shared" si="200"/>
        <v>0</v>
      </c>
      <c r="AO210" s="68">
        <f t="shared" si="200"/>
        <v>0</v>
      </c>
      <c r="AP210" s="68">
        <f t="shared" si="200"/>
        <v>0</v>
      </c>
      <c r="AQ210" s="68">
        <f t="shared" si="200"/>
        <v>0</v>
      </c>
      <c r="AR210" s="68">
        <f t="shared" si="200"/>
        <v>0</v>
      </c>
      <c r="AS210" s="68">
        <f t="shared" si="200"/>
        <v>0</v>
      </c>
      <c r="AT210" s="68">
        <f t="shared" si="200"/>
        <v>0</v>
      </c>
      <c r="AU210" s="68">
        <f t="shared" si="200"/>
        <v>0</v>
      </c>
      <c r="AV210" s="68">
        <f t="shared" si="200"/>
        <v>0</v>
      </c>
      <c r="AW210" s="68">
        <f t="shared" ref="AW210:BO210" si="201">AW$189+AW$193+AW$197+AW$201+AW$205+AW$209</f>
        <v>0</v>
      </c>
      <c r="AX210" s="68">
        <f t="shared" si="201"/>
        <v>0</v>
      </c>
      <c r="AY210" s="68">
        <f t="shared" si="201"/>
        <v>0</v>
      </c>
      <c r="AZ210" s="68">
        <f t="shared" si="201"/>
        <v>0</v>
      </c>
      <c r="BA210" s="68">
        <f t="shared" si="201"/>
        <v>0</v>
      </c>
      <c r="BB210" s="68">
        <f t="shared" si="201"/>
        <v>0</v>
      </c>
      <c r="BC210" s="68">
        <f t="shared" si="201"/>
        <v>0</v>
      </c>
      <c r="BD210" s="68">
        <f t="shared" si="201"/>
        <v>0</v>
      </c>
      <c r="BE210" s="68">
        <f t="shared" si="201"/>
        <v>0</v>
      </c>
      <c r="BF210" s="68">
        <f t="shared" si="201"/>
        <v>0</v>
      </c>
      <c r="BG210" s="68">
        <f t="shared" si="201"/>
        <v>0</v>
      </c>
      <c r="BH210" s="68">
        <f t="shared" si="201"/>
        <v>0</v>
      </c>
      <c r="BI210" s="68">
        <f t="shared" si="201"/>
        <v>0</v>
      </c>
      <c r="BJ210" s="68">
        <f t="shared" si="201"/>
        <v>0</v>
      </c>
      <c r="BK210" s="68">
        <f t="shared" si="201"/>
        <v>0</v>
      </c>
      <c r="BL210" s="68">
        <f t="shared" si="201"/>
        <v>0</v>
      </c>
      <c r="BM210" s="68">
        <f t="shared" si="201"/>
        <v>0</v>
      </c>
      <c r="BN210" s="68">
        <f t="shared" si="201"/>
        <v>0</v>
      </c>
      <c r="BO210" s="68">
        <f t="shared" si="201"/>
        <v>0</v>
      </c>
    </row>
    <row r="211" spans="1:67" x14ac:dyDescent="0.2">
      <c r="A211" s="56"/>
      <c r="B211" s="56"/>
      <c r="C211" s="57" t="s">
        <v>203</v>
      </c>
      <c r="D211" s="56" t="s">
        <v>204</v>
      </c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</row>
    <row r="212" spans="1:67" ht="14.1" customHeight="1" x14ac:dyDescent="0.2">
      <c r="A212" s="11"/>
      <c r="B212" s="58">
        <v>47</v>
      </c>
      <c r="C212" s="656" t="s">
        <v>205</v>
      </c>
      <c r="D212" s="657" t="s">
        <v>206</v>
      </c>
      <c r="E212" s="657"/>
      <c r="F212" s="657"/>
      <c r="G212" s="657"/>
      <c r="H212" s="660" t="s">
        <v>880</v>
      </c>
      <c r="I212" s="659" t="s">
        <v>102</v>
      </c>
      <c r="J212" s="59">
        <v>2</v>
      </c>
      <c r="K212" s="60"/>
      <c r="L212" s="60"/>
      <c r="M212" s="60"/>
      <c r="N212" s="58"/>
      <c r="O212" s="58"/>
      <c r="P212" s="58"/>
      <c r="Q212" s="58"/>
      <c r="R212" s="58">
        <f t="shared" ref="R212:R227" si="202">SUM(S212:BO212)</f>
        <v>2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0</v>
      </c>
      <c r="AG212" s="58">
        <v>0</v>
      </c>
      <c r="AH212" s="58">
        <v>0</v>
      </c>
      <c r="AI212" s="58">
        <v>0</v>
      </c>
      <c r="AJ212" s="58">
        <v>0</v>
      </c>
      <c r="AK212" s="58">
        <v>0</v>
      </c>
      <c r="AL212" s="58">
        <v>2</v>
      </c>
      <c r="AM212" s="58">
        <v>0</v>
      </c>
      <c r="AN212" s="58">
        <v>0</v>
      </c>
      <c r="AO212" s="58">
        <v>0</v>
      </c>
      <c r="AP212" s="58">
        <v>0</v>
      </c>
      <c r="AQ212" s="58">
        <v>0</v>
      </c>
      <c r="AR212" s="58">
        <v>0</v>
      </c>
      <c r="AS212" s="58">
        <v>0</v>
      </c>
      <c r="AT212" s="58">
        <v>0</v>
      </c>
      <c r="AU212" s="58">
        <v>0</v>
      </c>
      <c r="AV212" s="58">
        <v>0</v>
      </c>
      <c r="AW212" s="58">
        <v>0</v>
      </c>
      <c r="AX212" s="58">
        <v>0</v>
      </c>
      <c r="AY212" s="58">
        <v>0</v>
      </c>
      <c r="AZ212" s="58">
        <v>0</v>
      </c>
      <c r="BA212" s="58">
        <v>0</v>
      </c>
      <c r="BB212" s="58">
        <v>0</v>
      </c>
      <c r="BC212" s="58">
        <v>0</v>
      </c>
      <c r="BD212" s="58">
        <v>0</v>
      </c>
      <c r="BE212" s="58">
        <v>0</v>
      </c>
      <c r="BF212" s="58">
        <v>0</v>
      </c>
      <c r="BG212" s="58">
        <v>0</v>
      </c>
      <c r="BH212" s="58">
        <v>0</v>
      </c>
      <c r="BI212" s="58">
        <v>0</v>
      </c>
      <c r="BJ212" s="58">
        <v>0</v>
      </c>
      <c r="BK212" s="58">
        <v>0</v>
      </c>
      <c r="BL212" s="58">
        <v>0</v>
      </c>
      <c r="BM212" s="58">
        <v>0</v>
      </c>
      <c r="BN212" s="58">
        <v>0</v>
      </c>
      <c r="BO212" s="58">
        <v>0</v>
      </c>
    </row>
    <row r="213" spans="1:67" x14ac:dyDescent="0.2">
      <c r="A213" s="11"/>
      <c r="B213" s="11"/>
      <c r="C213" s="656"/>
      <c r="D213" s="657"/>
      <c r="E213" s="657"/>
      <c r="F213" s="657"/>
      <c r="G213" s="657"/>
      <c r="H213" s="660"/>
      <c r="I213" s="659"/>
      <c r="J213" s="11"/>
      <c r="K213" s="60">
        <v>190.78</v>
      </c>
      <c r="L213" s="60">
        <v>192.41</v>
      </c>
      <c r="M213" s="60">
        <v>197.11</v>
      </c>
      <c r="N213" s="60">
        <v>198.79</v>
      </c>
      <c r="O213" s="60">
        <v>197.11497390700001</v>
      </c>
      <c r="P213" s="60"/>
      <c r="Q213" s="58">
        <v>197.11</v>
      </c>
      <c r="R213" s="60">
        <f t="shared" si="202"/>
        <v>228.44910825890003</v>
      </c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61">
        <f>$M213*AL212/$J212*AL$13</f>
        <v>228.44910825890003</v>
      </c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</row>
    <row r="214" spans="1:67" x14ac:dyDescent="0.2">
      <c r="A214" s="11"/>
      <c r="B214" s="11"/>
      <c r="C214" s="656"/>
      <c r="D214" s="657"/>
      <c r="E214" s="657"/>
      <c r="F214" s="657"/>
      <c r="G214" s="657"/>
      <c r="H214" s="660"/>
      <c r="I214" s="659"/>
      <c r="J214" s="11"/>
      <c r="K214" s="58"/>
      <c r="L214" s="60"/>
      <c r="M214" s="60"/>
      <c r="N214" s="60">
        <f>N213-M213</f>
        <v>1.6799999999999784</v>
      </c>
      <c r="O214" s="60"/>
      <c r="P214" s="60"/>
      <c r="Q214" s="58">
        <v>1.34</v>
      </c>
      <c r="R214" s="60">
        <f t="shared" si="202"/>
        <v>1.5576865785599801</v>
      </c>
      <c r="S214" s="61">
        <f t="shared" ref="S214:AX214" si="203">$N$214/$J$212*S212*S12*S13</f>
        <v>0</v>
      </c>
      <c r="T214" s="61">
        <f t="shared" si="203"/>
        <v>0</v>
      </c>
      <c r="U214" s="61">
        <f t="shared" si="203"/>
        <v>0</v>
      </c>
      <c r="V214" s="61">
        <f t="shared" si="203"/>
        <v>0</v>
      </c>
      <c r="W214" s="61">
        <f t="shared" si="203"/>
        <v>0</v>
      </c>
      <c r="X214" s="61">
        <f t="shared" si="203"/>
        <v>0</v>
      </c>
      <c r="Y214" s="61">
        <f t="shared" si="203"/>
        <v>0</v>
      </c>
      <c r="Z214" s="61">
        <f t="shared" si="203"/>
        <v>0</v>
      </c>
      <c r="AA214" s="61">
        <f t="shared" si="203"/>
        <v>0</v>
      </c>
      <c r="AB214" s="61">
        <f t="shared" si="203"/>
        <v>0</v>
      </c>
      <c r="AC214" s="61">
        <f t="shared" si="203"/>
        <v>0</v>
      </c>
      <c r="AD214" s="61">
        <f t="shared" si="203"/>
        <v>0</v>
      </c>
      <c r="AE214" s="61">
        <f t="shared" si="203"/>
        <v>0</v>
      </c>
      <c r="AF214" s="61">
        <f t="shared" si="203"/>
        <v>0</v>
      </c>
      <c r="AG214" s="61">
        <f t="shared" si="203"/>
        <v>0</v>
      </c>
      <c r="AH214" s="61">
        <f t="shared" si="203"/>
        <v>0</v>
      </c>
      <c r="AI214" s="61">
        <f t="shared" si="203"/>
        <v>0</v>
      </c>
      <c r="AJ214" s="61">
        <f t="shared" si="203"/>
        <v>0</v>
      </c>
      <c r="AK214" s="61">
        <f t="shared" si="203"/>
        <v>0</v>
      </c>
      <c r="AL214" s="61">
        <f t="shared" si="203"/>
        <v>1.5576865785599801</v>
      </c>
      <c r="AM214" s="61">
        <f t="shared" si="203"/>
        <v>0</v>
      </c>
      <c r="AN214" s="61">
        <f t="shared" si="203"/>
        <v>0</v>
      </c>
      <c r="AO214" s="61">
        <f t="shared" si="203"/>
        <v>0</v>
      </c>
      <c r="AP214" s="61">
        <f t="shared" si="203"/>
        <v>0</v>
      </c>
      <c r="AQ214" s="61">
        <f t="shared" si="203"/>
        <v>0</v>
      </c>
      <c r="AR214" s="61">
        <f t="shared" si="203"/>
        <v>0</v>
      </c>
      <c r="AS214" s="61">
        <f t="shared" si="203"/>
        <v>0</v>
      </c>
      <c r="AT214" s="61">
        <f t="shared" si="203"/>
        <v>0</v>
      </c>
      <c r="AU214" s="61">
        <f t="shared" si="203"/>
        <v>0</v>
      </c>
      <c r="AV214" s="61">
        <f t="shared" si="203"/>
        <v>0</v>
      </c>
      <c r="AW214" s="61">
        <f t="shared" si="203"/>
        <v>0</v>
      </c>
      <c r="AX214" s="61">
        <f t="shared" si="203"/>
        <v>0</v>
      </c>
      <c r="AY214" s="61">
        <f t="shared" ref="AY214:BO214" si="204">$N$214/$J$212*AY212*AY12*AY13</f>
        <v>0</v>
      </c>
      <c r="AZ214" s="61">
        <f t="shared" si="204"/>
        <v>0</v>
      </c>
      <c r="BA214" s="61">
        <f t="shared" si="204"/>
        <v>0</v>
      </c>
      <c r="BB214" s="61">
        <f t="shared" si="204"/>
        <v>0</v>
      </c>
      <c r="BC214" s="61">
        <f t="shared" si="204"/>
        <v>0</v>
      </c>
      <c r="BD214" s="61">
        <f t="shared" si="204"/>
        <v>0</v>
      </c>
      <c r="BE214" s="61">
        <f t="shared" si="204"/>
        <v>0</v>
      </c>
      <c r="BF214" s="61">
        <f t="shared" si="204"/>
        <v>0</v>
      </c>
      <c r="BG214" s="61">
        <f t="shared" si="204"/>
        <v>0</v>
      </c>
      <c r="BH214" s="61">
        <f t="shared" si="204"/>
        <v>0</v>
      </c>
      <c r="BI214" s="61">
        <f t="shared" si="204"/>
        <v>0</v>
      </c>
      <c r="BJ214" s="61">
        <f t="shared" si="204"/>
        <v>0</v>
      </c>
      <c r="BK214" s="61">
        <f t="shared" si="204"/>
        <v>0</v>
      </c>
      <c r="BL214" s="61">
        <f t="shared" si="204"/>
        <v>0</v>
      </c>
      <c r="BM214" s="61">
        <f t="shared" si="204"/>
        <v>0</v>
      </c>
      <c r="BN214" s="61">
        <f t="shared" si="204"/>
        <v>0</v>
      </c>
      <c r="BO214" s="61">
        <f t="shared" si="204"/>
        <v>0</v>
      </c>
    </row>
    <row r="215" spans="1:67" x14ac:dyDescent="0.2">
      <c r="A215" s="11"/>
      <c r="B215" s="11"/>
      <c r="C215" s="656"/>
      <c r="D215" s="657"/>
      <c r="E215" s="657"/>
      <c r="F215" s="657"/>
      <c r="G215" s="657"/>
      <c r="H215" s="660"/>
      <c r="I215" s="659"/>
      <c r="J215" s="11"/>
      <c r="K215" s="58"/>
      <c r="L215" s="58"/>
      <c r="M215" s="60"/>
      <c r="N215" s="60"/>
      <c r="O215" s="60"/>
      <c r="P215" s="60"/>
      <c r="Q215" s="62">
        <v>198.45000000000002</v>
      </c>
      <c r="R215" s="63">
        <f t="shared" si="202"/>
        <v>230.00679483746001</v>
      </c>
      <c r="S215" s="64">
        <f t="shared" ref="S215:AX215" si="205">S213+S214</f>
        <v>0</v>
      </c>
      <c r="T215" s="64">
        <f t="shared" si="205"/>
        <v>0</v>
      </c>
      <c r="U215" s="64">
        <f t="shared" si="205"/>
        <v>0</v>
      </c>
      <c r="V215" s="64">
        <f t="shared" si="205"/>
        <v>0</v>
      </c>
      <c r="W215" s="64">
        <f t="shared" si="205"/>
        <v>0</v>
      </c>
      <c r="X215" s="64">
        <f t="shared" si="205"/>
        <v>0</v>
      </c>
      <c r="Y215" s="64">
        <f t="shared" si="205"/>
        <v>0</v>
      </c>
      <c r="Z215" s="64">
        <f t="shared" si="205"/>
        <v>0</v>
      </c>
      <c r="AA215" s="64">
        <f t="shared" si="205"/>
        <v>0</v>
      </c>
      <c r="AB215" s="64">
        <f t="shared" si="205"/>
        <v>0</v>
      </c>
      <c r="AC215" s="64">
        <f t="shared" si="205"/>
        <v>0</v>
      </c>
      <c r="AD215" s="64">
        <f t="shared" si="205"/>
        <v>0</v>
      </c>
      <c r="AE215" s="64">
        <f t="shared" si="205"/>
        <v>0</v>
      </c>
      <c r="AF215" s="64">
        <f t="shared" si="205"/>
        <v>0</v>
      </c>
      <c r="AG215" s="64">
        <f t="shared" si="205"/>
        <v>0</v>
      </c>
      <c r="AH215" s="64">
        <f t="shared" si="205"/>
        <v>0</v>
      </c>
      <c r="AI215" s="64">
        <f t="shared" si="205"/>
        <v>0</v>
      </c>
      <c r="AJ215" s="64">
        <f t="shared" si="205"/>
        <v>0</v>
      </c>
      <c r="AK215" s="64">
        <f t="shared" si="205"/>
        <v>0</v>
      </c>
      <c r="AL215" s="64">
        <f t="shared" si="205"/>
        <v>230.00679483746001</v>
      </c>
      <c r="AM215" s="64">
        <f t="shared" si="205"/>
        <v>0</v>
      </c>
      <c r="AN215" s="64">
        <f t="shared" si="205"/>
        <v>0</v>
      </c>
      <c r="AO215" s="64">
        <f t="shared" si="205"/>
        <v>0</v>
      </c>
      <c r="AP215" s="64">
        <f t="shared" si="205"/>
        <v>0</v>
      </c>
      <c r="AQ215" s="64">
        <f t="shared" si="205"/>
        <v>0</v>
      </c>
      <c r="AR215" s="64">
        <f t="shared" si="205"/>
        <v>0</v>
      </c>
      <c r="AS215" s="64">
        <f t="shared" si="205"/>
        <v>0</v>
      </c>
      <c r="AT215" s="64">
        <f t="shared" si="205"/>
        <v>0</v>
      </c>
      <c r="AU215" s="64">
        <f t="shared" si="205"/>
        <v>0</v>
      </c>
      <c r="AV215" s="64">
        <f t="shared" si="205"/>
        <v>0</v>
      </c>
      <c r="AW215" s="64">
        <f t="shared" si="205"/>
        <v>0</v>
      </c>
      <c r="AX215" s="64">
        <f t="shared" si="205"/>
        <v>0</v>
      </c>
      <c r="AY215" s="64">
        <f t="shared" ref="AY215:BO215" si="206">AY213+AY214</f>
        <v>0</v>
      </c>
      <c r="AZ215" s="64">
        <f t="shared" si="206"/>
        <v>0</v>
      </c>
      <c r="BA215" s="64">
        <f t="shared" si="206"/>
        <v>0</v>
      </c>
      <c r="BB215" s="64">
        <f t="shared" si="206"/>
        <v>0</v>
      </c>
      <c r="BC215" s="64">
        <f t="shared" si="206"/>
        <v>0</v>
      </c>
      <c r="BD215" s="64">
        <f t="shared" si="206"/>
        <v>0</v>
      </c>
      <c r="BE215" s="64">
        <f t="shared" si="206"/>
        <v>0</v>
      </c>
      <c r="BF215" s="64">
        <f t="shared" si="206"/>
        <v>0</v>
      </c>
      <c r="BG215" s="64">
        <f t="shared" si="206"/>
        <v>0</v>
      </c>
      <c r="BH215" s="64">
        <f t="shared" si="206"/>
        <v>0</v>
      </c>
      <c r="BI215" s="64">
        <f t="shared" si="206"/>
        <v>0</v>
      </c>
      <c r="BJ215" s="64">
        <f t="shared" si="206"/>
        <v>0</v>
      </c>
      <c r="BK215" s="64">
        <f t="shared" si="206"/>
        <v>0</v>
      </c>
      <c r="BL215" s="64">
        <f t="shared" si="206"/>
        <v>0</v>
      </c>
      <c r="BM215" s="64">
        <f t="shared" si="206"/>
        <v>0</v>
      </c>
      <c r="BN215" s="64">
        <f t="shared" si="206"/>
        <v>0</v>
      </c>
      <c r="BO215" s="64">
        <f t="shared" si="206"/>
        <v>0</v>
      </c>
    </row>
    <row r="216" spans="1:67" ht="14.1" customHeight="1" x14ac:dyDescent="0.2">
      <c r="A216" s="11"/>
      <c r="B216" s="58">
        <v>48</v>
      </c>
      <c r="C216" s="656" t="s">
        <v>205</v>
      </c>
      <c r="D216" s="657" t="s">
        <v>206</v>
      </c>
      <c r="E216" s="657"/>
      <c r="F216" s="657"/>
      <c r="G216" s="657"/>
      <c r="H216" s="658" t="s">
        <v>881</v>
      </c>
      <c r="I216" s="661" t="s">
        <v>208</v>
      </c>
      <c r="J216" s="59">
        <v>1</v>
      </c>
      <c r="K216" s="60"/>
      <c r="L216" s="60"/>
      <c r="M216" s="60"/>
      <c r="N216" s="58"/>
      <c r="O216" s="58"/>
      <c r="P216" s="58"/>
      <c r="Q216" s="58"/>
      <c r="R216" s="58">
        <f t="shared" si="202"/>
        <v>1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0</v>
      </c>
      <c r="AC216" s="58">
        <v>0</v>
      </c>
      <c r="AD216" s="58">
        <v>0</v>
      </c>
      <c r="AE216" s="58">
        <v>0</v>
      </c>
      <c r="AF216" s="58">
        <v>0</v>
      </c>
      <c r="AG216" s="58">
        <v>0</v>
      </c>
      <c r="AH216" s="58">
        <v>0</v>
      </c>
      <c r="AI216" s="58">
        <v>0</v>
      </c>
      <c r="AJ216" s="58">
        <v>0</v>
      </c>
      <c r="AK216" s="58">
        <v>0</v>
      </c>
      <c r="AL216" s="58">
        <v>1</v>
      </c>
      <c r="AM216" s="58">
        <v>0</v>
      </c>
      <c r="AN216" s="58">
        <v>0</v>
      </c>
      <c r="AO216" s="58">
        <v>0</v>
      </c>
      <c r="AP216" s="58">
        <v>0</v>
      </c>
      <c r="AQ216" s="58">
        <v>0</v>
      </c>
      <c r="AR216" s="58">
        <v>0</v>
      </c>
      <c r="AS216" s="58">
        <v>0</v>
      </c>
      <c r="AT216" s="58">
        <v>0</v>
      </c>
      <c r="AU216" s="58">
        <v>0</v>
      </c>
      <c r="AV216" s="58">
        <v>0</v>
      </c>
      <c r="AW216" s="58">
        <v>0</v>
      </c>
      <c r="AX216" s="58">
        <v>0</v>
      </c>
      <c r="AY216" s="58">
        <v>0</v>
      </c>
      <c r="AZ216" s="58">
        <v>0</v>
      </c>
      <c r="BA216" s="58">
        <v>0</v>
      </c>
      <c r="BB216" s="58">
        <v>0</v>
      </c>
      <c r="BC216" s="58">
        <v>0</v>
      </c>
      <c r="BD216" s="58">
        <v>0</v>
      </c>
      <c r="BE216" s="58">
        <v>0</v>
      </c>
      <c r="BF216" s="58">
        <v>0</v>
      </c>
      <c r="BG216" s="58">
        <v>0</v>
      </c>
      <c r="BH216" s="58">
        <v>0</v>
      </c>
      <c r="BI216" s="58">
        <v>0</v>
      </c>
      <c r="BJ216" s="58">
        <v>0</v>
      </c>
      <c r="BK216" s="58">
        <v>0</v>
      </c>
      <c r="BL216" s="58">
        <v>0</v>
      </c>
      <c r="BM216" s="58">
        <v>0</v>
      </c>
      <c r="BN216" s="58">
        <v>0</v>
      </c>
      <c r="BO216" s="58">
        <v>0</v>
      </c>
    </row>
    <row r="217" spans="1:67" x14ac:dyDescent="0.2">
      <c r="A217" s="11"/>
      <c r="B217" s="11"/>
      <c r="C217" s="656"/>
      <c r="D217" s="657"/>
      <c r="E217" s="657"/>
      <c r="F217" s="657"/>
      <c r="G217" s="657"/>
      <c r="H217" s="658"/>
      <c r="I217" s="661"/>
      <c r="J217" s="11"/>
      <c r="K217" s="60">
        <v>20.94</v>
      </c>
      <c r="L217" s="60">
        <v>21.15</v>
      </c>
      <c r="M217" s="60">
        <v>21.64</v>
      </c>
      <c r="N217" s="60">
        <v>21.86</v>
      </c>
      <c r="O217" s="60">
        <v>21.635326311</v>
      </c>
      <c r="P217" s="60"/>
      <c r="Q217" s="58">
        <v>21.64</v>
      </c>
      <c r="R217" s="60">
        <f t="shared" si="202"/>
        <v>25.080608303600002</v>
      </c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61">
        <f>$M217*AL216/$J216*AL$13</f>
        <v>25.080608303600002</v>
      </c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</row>
    <row r="218" spans="1:67" x14ac:dyDescent="0.2">
      <c r="A218" s="11"/>
      <c r="B218" s="11"/>
      <c r="C218" s="656"/>
      <c r="D218" s="657"/>
      <c r="E218" s="657"/>
      <c r="F218" s="657"/>
      <c r="G218" s="657"/>
      <c r="H218" s="658"/>
      <c r="I218" s="661"/>
      <c r="J218" s="11"/>
      <c r="K218" s="58"/>
      <c r="L218" s="60"/>
      <c r="M218" s="60"/>
      <c r="N218" s="60">
        <f>N217-M217</f>
        <v>0.21999999999999886</v>
      </c>
      <c r="O218" s="60"/>
      <c r="P218" s="60"/>
      <c r="Q218" s="58">
        <v>0.18</v>
      </c>
      <c r="R218" s="60">
        <f t="shared" si="202"/>
        <v>0.20398276623999895</v>
      </c>
      <c r="S218" s="61">
        <f t="shared" ref="S218:AX218" si="207">$N$218/$J$216*S216*S12*S13</f>
        <v>0</v>
      </c>
      <c r="T218" s="61">
        <f t="shared" si="207"/>
        <v>0</v>
      </c>
      <c r="U218" s="61">
        <f t="shared" si="207"/>
        <v>0</v>
      </c>
      <c r="V218" s="61">
        <f t="shared" si="207"/>
        <v>0</v>
      </c>
      <c r="W218" s="61">
        <f t="shared" si="207"/>
        <v>0</v>
      </c>
      <c r="X218" s="61">
        <f t="shared" si="207"/>
        <v>0</v>
      </c>
      <c r="Y218" s="61">
        <f t="shared" si="207"/>
        <v>0</v>
      </c>
      <c r="Z218" s="61">
        <f t="shared" si="207"/>
        <v>0</v>
      </c>
      <c r="AA218" s="61">
        <f t="shared" si="207"/>
        <v>0</v>
      </c>
      <c r="AB218" s="61">
        <f t="shared" si="207"/>
        <v>0</v>
      </c>
      <c r="AC218" s="61">
        <f t="shared" si="207"/>
        <v>0</v>
      </c>
      <c r="AD218" s="61">
        <f t="shared" si="207"/>
        <v>0</v>
      </c>
      <c r="AE218" s="61">
        <f t="shared" si="207"/>
        <v>0</v>
      </c>
      <c r="AF218" s="61">
        <f t="shared" si="207"/>
        <v>0</v>
      </c>
      <c r="AG218" s="61">
        <f t="shared" si="207"/>
        <v>0</v>
      </c>
      <c r="AH218" s="61">
        <f t="shared" si="207"/>
        <v>0</v>
      </c>
      <c r="AI218" s="61">
        <f t="shared" si="207"/>
        <v>0</v>
      </c>
      <c r="AJ218" s="61">
        <f t="shared" si="207"/>
        <v>0</v>
      </c>
      <c r="AK218" s="61">
        <f t="shared" si="207"/>
        <v>0</v>
      </c>
      <c r="AL218" s="61">
        <f t="shared" si="207"/>
        <v>0.20398276623999895</v>
      </c>
      <c r="AM218" s="61">
        <f t="shared" si="207"/>
        <v>0</v>
      </c>
      <c r="AN218" s="61">
        <f t="shared" si="207"/>
        <v>0</v>
      </c>
      <c r="AO218" s="61">
        <f t="shared" si="207"/>
        <v>0</v>
      </c>
      <c r="AP218" s="61">
        <f t="shared" si="207"/>
        <v>0</v>
      </c>
      <c r="AQ218" s="61">
        <f t="shared" si="207"/>
        <v>0</v>
      </c>
      <c r="AR218" s="61">
        <f t="shared" si="207"/>
        <v>0</v>
      </c>
      <c r="AS218" s="61">
        <f t="shared" si="207"/>
        <v>0</v>
      </c>
      <c r="AT218" s="61">
        <f t="shared" si="207"/>
        <v>0</v>
      </c>
      <c r="AU218" s="61">
        <f t="shared" si="207"/>
        <v>0</v>
      </c>
      <c r="AV218" s="61">
        <f t="shared" si="207"/>
        <v>0</v>
      </c>
      <c r="AW218" s="61">
        <f t="shared" si="207"/>
        <v>0</v>
      </c>
      <c r="AX218" s="61">
        <f t="shared" si="207"/>
        <v>0</v>
      </c>
      <c r="AY218" s="61">
        <f t="shared" ref="AY218:BO218" si="208">$N$218/$J$216*AY216*AY12*AY13</f>
        <v>0</v>
      </c>
      <c r="AZ218" s="61">
        <f t="shared" si="208"/>
        <v>0</v>
      </c>
      <c r="BA218" s="61">
        <f t="shared" si="208"/>
        <v>0</v>
      </c>
      <c r="BB218" s="61">
        <f t="shared" si="208"/>
        <v>0</v>
      </c>
      <c r="BC218" s="61">
        <f t="shared" si="208"/>
        <v>0</v>
      </c>
      <c r="BD218" s="61">
        <f t="shared" si="208"/>
        <v>0</v>
      </c>
      <c r="BE218" s="61">
        <f t="shared" si="208"/>
        <v>0</v>
      </c>
      <c r="BF218" s="61">
        <f t="shared" si="208"/>
        <v>0</v>
      </c>
      <c r="BG218" s="61">
        <f t="shared" si="208"/>
        <v>0</v>
      </c>
      <c r="BH218" s="61">
        <f t="shared" si="208"/>
        <v>0</v>
      </c>
      <c r="BI218" s="61">
        <f t="shared" si="208"/>
        <v>0</v>
      </c>
      <c r="BJ218" s="61">
        <f t="shared" si="208"/>
        <v>0</v>
      </c>
      <c r="BK218" s="61">
        <f t="shared" si="208"/>
        <v>0</v>
      </c>
      <c r="BL218" s="61">
        <f t="shared" si="208"/>
        <v>0</v>
      </c>
      <c r="BM218" s="61">
        <f t="shared" si="208"/>
        <v>0</v>
      </c>
      <c r="BN218" s="61">
        <f t="shared" si="208"/>
        <v>0</v>
      </c>
      <c r="BO218" s="61">
        <f t="shared" si="208"/>
        <v>0</v>
      </c>
    </row>
    <row r="219" spans="1:67" x14ac:dyDescent="0.2">
      <c r="A219" s="11"/>
      <c r="B219" s="11"/>
      <c r="C219" s="656"/>
      <c r="D219" s="657"/>
      <c r="E219" s="657"/>
      <c r="F219" s="657"/>
      <c r="G219" s="657"/>
      <c r="H219" s="658"/>
      <c r="I219" s="661"/>
      <c r="J219" s="11"/>
      <c r="K219" s="58"/>
      <c r="L219" s="58"/>
      <c r="M219" s="60"/>
      <c r="N219" s="60"/>
      <c r="O219" s="60"/>
      <c r="P219" s="60"/>
      <c r="Q219" s="62">
        <v>21.82</v>
      </c>
      <c r="R219" s="63">
        <f t="shared" si="202"/>
        <v>25.284591069840001</v>
      </c>
      <c r="S219" s="64">
        <f t="shared" ref="S219:AX219" si="209">S217+S218</f>
        <v>0</v>
      </c>
      <c r="T219" s="64">
        <f t="shared" si="209"/>
        <v>0</v>
      </c>
      <c r="U219" s="64">
        <f t="shared" si="209"/>
        <v>0</v>
      </c>
      <c r="V219" s="64">
        <f t="shared" si="209"/>
        <v>0</v>
      </c>
      <c r="W219" s="64">
        <f t="shared" si="209"/>
        <v>0</v>
      </c>
      <c r="X219" s="64">
        <f t="shared" si="209"/>
        <v>0</v>
      </c>
      <c r="Y219" s="64">
        <f t="shared" si="209"/>
        <v>0</v>
      </c>
      <c r="Z219" s="64">
        <f t="shared" si="209"/>
        <v>0</v>
      </c>
      <c r="AA219" s="64">
        <f t="shared" si="209"/>
        <v>0</v>
      </c>
      <c r="AB219" s="64">
        <f t="shared" si="209"/>
        <v>0</v>
      </c>
      <c r="AC219" s="64">
        <f t="shared" si="209"/>
        <v>0</v>
      </c>
      <c r="AD219" s="64">
        <f t="shared" si="209"/>
        <v>0</v>
      </c>
      <c r="AE219" s="64">
        <f t="shared" si="209"/>
        <v>0</v>
      </c>
      <c r="AF219" s="64">
        <f t="shared" si="209"/>
        <v>0</v>
      </c>
      <c r="AG219" s="64">
        <f t="shared" si="209"/>
        <v>0</v>
      </c>
      <c r="AH219" s="64">
        <f t="shared" si="209"/>
        <v>0</v>
      </c>
      <c r="AI219" s="64">
        <f t="shared" si="209"/>
        <v>0</v>
      </c>
      <c r="AJ219" s="64">
        <f t="shared" si="209"/>
        <v>0</v>
      </c>
      <c r="AK219" s="64">
        <f t="shared" si="209"/>
        <v>0</v>
      </c>
      <c r="AL219" s="64">
        <f t="shared" si="209"/>
        <v>25.284591069840001</v>
      </c>
      <c r="AM219" s="64">
        <f t="shared" si="209"/>
        <v>0</v>
      </c>
      <c r="AN219" s="64">
        <f t="shared" si="209"/>
        <v>0</v>
      </c>
      <c r="AO219" s="64">
        <f t="shared" si="209"/>
        <v>0</v>
      </c>
      <c r="AP219" s="64">
        <f t="shared" si="209"/>
        <v>0</v>
      </c>
      <c r="AQ219" s="64">
        <f t="shared" si="209"/>
        <v>0</v>
      </c>
      <c r="AR219" s="64">
        <f t="shared" si="209"/>
        <v>0</v>
      </c>
      <c r="AS219" s="64">
        <f t="shared" si="209"/>
        <v>0</v>
      </c>
      <c r="AT219" s="64">
        <f t="shared" si="209"/>
        <v>0</v>
      </c>
      <c r="AU219" s="64">
        <f t="shared" si="209"/>
        <v>0</v>
      </c>
      <c r="AV219" s="64">
        <f t="shared" si="209"/>
        <v>0</v>
      </c>
      <c r="AW219" s="64">
        <f t="shared" si="209"/>
        <v>0</v>
      </c>
      <c r="AX219" s="64">
        <f t="shared" si="209"/>
        <v>0</v>
      </c>
      <c r="AY219" s="64">
        <f t="shared" ref="AY219:BO219" si="210">AY217+AY218</f>
        <v>0</v>
      </c>
      <c r="AZ219" s="64">
        <f t="shared" si="210"/>
        <v>0</v>
      </c>
      <c r="BA219" s="64">
        <f t="shared" si="210"/>
        <v>0</v>
      </c>
      <c r="BB219" s="64">
        <f t="shared" si="210"/>
        <v>0</v>
      </c>
      <c r="BC219" s="64">
        <f t="shared" si="210"/>
        <v>0</v>
      </c>
      <c r="BD219" s="64">
        <f t="shared" si="210"/>
        <v>0</v>
      </c>
      <c r="BE219" s="64">
        <f t="shared" si="210"/>
        <v>0</v>
      </c>
      <c r="BF219" s="64">
        <f t="shared" si="210"/>
        <v>0</v>
      </c>
      <c r="BG219" s="64">
        <f t="shared" si="210"/>
        <v>0</v>
      </c>
      <c r="BH219" s="64">
        <f t="shared" si="210"/>
        <v>0</v>
      </c>
      <c r="BI219" s="64">
        <f t="shared" si="210"/>
        <v>0</v>
      </c>
      <c r="BJ219" s="64">
        <f t="shared" si="210"/>
        <v>0</v>
      </c>
      <c r="BK219" s="64">
        <f t="shared" si="210"/>
        <v>0</v>
      </c>
      <c r="BL219" s="64">
        <f t="shared" si="210"/>
        <v>0</v>
      </c>
      <c r="BM219" s="64">
        <f t="shared" si="210"/>
        <v>0</v>
      </c>
      <c r="BN219" s="64">
        <f t="shared" si="210"/>
        <v>0</v>
      </c>
      <c r="BO219" s="64">
        <f t="shared" si="210"/>
        <v>0</v>
      </c>
    </row>
    <row r="220" spans="1:67" ht="14.1" customHeight="1" x14ac:dyDescent="0.2">
      <c r="A220" s="11"/>
      <c r="B220" s="58">
        <v>49</v>
      </c>
      <c r="C220" s="656" t="s">
        <v>209</v>
      </c>
      <c r="D220" s="657" t="s">
        <v>210</v>
      </c>
      <c r="E220" s="657"/>
      <c r="F220" s="657"/>
      <c r="G220" s="657"/>
      <c r="H220" s="660" t="s">
        <v>882</v>
      </c>
      <c r="I220" s="659" t="s">
        <v>78</v>
      </c>
      <c r="J220" s="59">
        <v>182.28</v>
      </c>
      <c r="K220" s="60"/>
      <c r="L220" s="60"/>
      <c r="M220" s="60"/>
      <c r="N220" s="58"/>
      <c r="O220" s="58"/>
      <c r="P220" s="58"/>
      <c r="Q220" s="58"/>
      <c r="R220" s="58">
        <f t="shared" si="202"/>
        <v>182.28</v>
      </c>
      <c r="S220" s="58">
        <v>0</v>
      </c>
      <c r="T220" s="58">
        <v>0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0</v>
      </c>
      <c r="AF220" s="58">
        <v>0</v>
      </c>
      <c r="AG220" s="58">
        <v>0</v>
      </c>
      <c r="AH220" s="58">
        <v>0</v>
      </c>
      <c r="AI220" s="58">
        <v>0</v>
      </c>
      <c r="AJ220" s="58">
        <v>0</v>
      </c>
      <c r="AK220" s="58">
        <v>0</v>
      </c>
      <c r="AL220" s="58">
        <v>182.28</v>
      </c>
      <c r="AM220" s="58">
        <v>0</v>
      </c>
      <c r="AN220" s="58">
        <v>0</v>
      </c>
      <c r="AO220" s="58">
        <v>0</v>
      </c>
      <c r="AP220" s="58">
        <v>0</v>
      </c>
      <c r="AQ220" s="58">
        <v>0</v>
      </c>
      <c r="AR220" s="58">
        <v>0</v>
      </c>
      <c r="AS220" s="58">
        <v>0</v>
      </c>
      <c r="AT220" s="58">
        <v>0</v>
      </c>
      <c r="AU220" s="58">
        <v>0</v>
      </c>
      <c r="AV220" s="58">
        <v>0</v>
      </c>
      <c r="AW220" s="58">
        <v>0</v>
      </c>
      <c r="AX220" s="58">
        <v>0</v>
      </c>
      <c r="AY220" s="58">
        <v>0</v>
      </c>
      <c r="AZ220" s="58">
        <v>0</v>
      </c>
      <c r="BA220" s="58">
        <v>0</v>
      </c>
      <c r="BB220" s="58">
        <v>0</v>
      </c>
      <c r="BC220" s="58">
        <v>0</v>
      </c>
      <c r="BD220" s="58">
        <v>0</v>
      </c>
      <c r="BE220" s="58">
        <v>0</v>
      </c>
      <c r="BF220" s="58">
        <v>0</v>
      </c>
      <c r="BG220" s="58">
        <v>0</v>
      </c>
      <c r="BH220" s="58">
        <v>0</v>
      </c>
      <c r="BI220" s="58">
        <v>0</v>
      </c>
      <c r="BJ220" s="58">
        <v>0</v>
      </c>
      <c r="BK220" s="58">
        <v>0</v>
      </c>
      <c r="BL220" s="58">
        <v>0</v>
      </c>
      <c r="BM220" s="58">
        <v>0</v>
      </c>
      <c r="BN220" s="58">
        <v>0</v>
      </c>
      <c r="BO220" s="58">
        <v>0</v>
      </c>
    </row>
    <row r="221" spans="1:67" x14ac:dyDescent="0.2">
      <c r="A221" s="11"/>
      <c r="B221" s="11"/>
      <c r="C221" s="656"/>
      <c r="D221" s="657"/>
      <c r="E221" s="657"/>
      <c r="F221" s="657"/>
      <c r="G221" s="657"/>
      <c r="H221" s="660"/>
      <c r="I221" s="659"/>
      <c r="J221" s="11"/>
      <c r="K221" s="60">
        <v>2125.56</v>
      </c>
      <c r="L221" s="60">
        <v>2135.2399999999998</v>
      </c>
      <c r="M221" s="60">
        <v>2196.14</v>
      </c>
      <c r="N221" s="60">
        <v>2206.14</v>
      </c>
      <c r="O221" s="60">
        <v>2196.1406014139998</v>
      </c>
      <c r="P221" s="60"/>
      <c r="Q221" s="58">
        <v>2196.14</v>
      </c>
      <c r="R221" s="60">
        <f t="shared" si="202"/>
        <v>2545.3108650586</v>
      </c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61">
        <f>$M221*AL220/$J220*AL$13</f>
        <v>2545.3108650586</v>
      </c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</row>
    <row r="222" spans="1:67" x14ac:dyDescent="0.2">
      <c r="A222" s="11"/>
      <c r="B222" s="11"/>
      <c r="C222" s="656"/>
      <c r="D222" s="657"/>
      <c r="E222" s="657"/>
      <c r="F222" s="657"/>
      <c r="G222" s="657"/>
      <c r="H222" s="660"/>
      <c r="I222" s="659"/>
      <c r="J222" s="11"/>
      <c r="K222" s="58"/>
      <c r="L222" s="60"/>
      <c r="M222" s="60"/>
      <c r="N222" s="60">
        <f>N221-M221</f>
        <v>10</v>
      </c>
      <c r="O222" s="60"/>
      <c r="P222" s="60"/>
      <c r="Q222" s="58">
        <v>8</v>
      </c>
      <c r="R222" s="60">
        <f t="shared" si="202"/>
        <v>9.27194392</v>
      </c>
      <c r="S222" s="61">
        <f t="shared" ref="S222:AX222" si="211">$N$222/$J$220*S220*S12*S13</f>
        <v>0</v>
      </c>
      <c r="T222" s="61">
        <f t="shared" si="211"/>
        <v>0</v>
      </c>
      <c r="U222" s="61">
        <f t="shared" si="211"/>
        <v>0</v>
      </c>
      <c r="V222" s="61">
        <f t="shared" si="211"/>
        <v>0</v>
      </c>
      <c r="W222" s="61">
        <f t="shared" si="211"/>
        <v>0</v>
      </c>
      <c r="X222" s="61">
        <f t="shared" si="211"/>
        <v>0</v>
      </c>
      <c r="Y222" s="61">
        <f t="shared" si="211"/>
        <v>0</v>
      </c>
      <c r="Z222" s="61">
        <f t="shared" si="211"/>
        <v>0</v>
      </c>
      <c r="AA222" s="61">
        <f t="shared" si="211"/>
        <v>0</v>
      </c>
      <c r="AB222" s="61">
        <f t="shared" si="211"/>
        <v>0</v>
      </c>
      <c r="AC222" s="61">
        <f t="shared" si="211"/>
        <v>0</v>
      </c>
      <c r="AD222" s="61">
        <f t="shared" si="211"/>
        <v>0</v>
      </c>
      <c r="AE222" s="61">
        <f t="shared" si="211"/>
        <v>0</v>
      </c>
      <c r="AF222" s="61">
        <f t="shared" si="211"/>
        <v>0</v>
      </c>
      <c r="AG222" s="61">
        <f t="shared" si="211"/>
        <v>0</v>
      </c>
      <c r="AH222" s="61">
        <f t="shared" si="211"/>
        <v>0</v>
      </c>
      <c r="AI222" s="61">
        <f t="shared" si="211"/>
        <v>0</v>
      </c>
      <c r="AJ222" s="61">
        <f t="shared" si="211"/>
        <v>0</v>
      </c>
      <c r="AK222" s="61">
        <f t="shared" si="211"/>
        <v>0</v>
      </c>
      <c r="AL222" s="61">
        <f t="shared" si="211"/>
        <v>9.27194392</v>
      </c>
      <c r="AM222" s="61">
        <f t="shared" si="211"/>
        <v>0</v>
      </c>
      <c r="AN222" s="61">
        <f t="shared" si="211"/>
        <v>0</v>
      </c>
      <c r="AO222" s="61">
        <f t="shared" si="211"/>
        <v>0</v>
      </c>
      <c r="AP222" s="61">
        <f t="shared" si="211"/>
        <v>0</v>
      </c>
      <c r="AQ222" s="61">
        <f t="shared" si="211"/>
        <v>0</v>
      </c>
      <c r="AR222" s="61">
        <f t="shared" si="211"/>
        <v>0</v>
      </c>
      <c r="AS222" s="61">
        <f t="shared" si="211"/>
        <v>0</v>
      </c>
      <c r="AT222" s="61">
        <f t="shared" si="211"/>
        <v>0</v>
      </c>
      <c r="AU222" s="61">
        <f t="shared" si="211"/>
        <v>0</v>
      </c>
      <c r="AV222" s="61">
        <f t="shared" si="211"/>
        <v>0</v>
      </c>
      <c r="AW222" s="61">
        <f t="shared" si="211"/>
        <v>0</v>
      </c>
      <c r="AX222" s="61">
        <f t="shared" si="211"/>
        <v>0</v>
      </c>
      <c r="AY222" s="61">
        <f t="shared" ref="AY222:BO222" si="212">$N$222/$J$220*AY220*AY12*AY13</f>
        <v>0</v>
      </c>
      <c r="AZ222" s="61">
        <f t="shared" si="212"/>
        <v>0</v>
      </c>
      <c r="BA222" s="61">
        <f t="shared" si="212"/>
        <v>0</v>
      </c>
      <c r="BB222" s="61">
        <f t="shared" si="212"/>
        <v>0</v>
      </c>
      <c r="BC222" s="61">
        <f t="shared" si="212"/>
        <v>0</v>
      </c>
      <c r="BD222" s="61">
        <f t="shared" si="212"/>
        <v>0</v>
      </c>
      <c r="BE222" s="61">
        <f t="shared" si="212"/>
        <v>0</v>
      </c>
      <c r="BF222" s="61">
        <f t="shared" si="212"/>
        <v>0</v>
      </c>
      <c r="BG222" s="61">
        <f t="shared" si="212"/>
        <v>0</v>
      </c>
      <c r="BH222" s="61">
        <f t="shared" si="212"/>
        <v>0</v>
      </c>
      <c r="BI222" s="61">
        <f t="shared" si="212"/>
        <v>0</v>
      </c>
      <c r="BJ222" s="61">
        <f t="shared" si="212"/>
        <v>0</v>
      </c>
      <c r="BK222" s="61">
        <f t="shared" si="212"/>
        <v>0</v>
      </c>
      <c r="BL222" s="61">
        <f t="shared" si="212"/>
        <v>0</v>
      </c>
      <c r="BM222" s="61">
        <f t="shared" si="212"/>
        <v>0</v>
      </c>
      <c r="BN222" s="61">
        <f t="shared" si="212"/>
        <v>0</v>
      </c>
      <c r="BO222" s="61">
        <f t="shared" si="212"/>
        <v>0</v>
      </c>
    </row>
    <row r="223" spans="1:67" x14ac:dyDescent="0.2">
      <c r="A223" s="11"/>
      <c r="B223" s="11"/>
      <c r="C223" s="656"/>
      <c r="D223" s="657"/>
      <c r="E223" s="657"/>
      <c r="F223" s="657"/>
      <c r="G223" s="657"/>
      <c r="H223" s="660"/>
      <c r="I223" s="659"/>
      <c r="J223" s="11"/>
      <c r="K223" s="58"/>
      <c r="L223" s="58"/>
      <c r="M223" s="60"/>
      <c r="N223" s="60"/>
      <c r="O223" s="60"/>
      <c r="P223" s="60"/>
      <c r="Q223" s="62">
        <v>2204.14</v>
      </c>
      <c r="R223" s="63">
        <f t="shared" si="202"/>
        <v>2554.5828089786</v>
      </c>
      <c r="S223" s="64">
        <f t="shared" ref="S223:AX223" si="213">S221+S222</f>
        <v>0</v>
      </c>
      <c r="T223" s="64">
        <f t="shared" si="213"/>
        <v>0</v>
      </c>
      <c r="U223" s="64">
        <f t="shared" si="213"/>
        <v>0</v>
      </c>
      <c r="V223" s="64">
        <f t="shared" si="213"/>
        <v>0</v>
      </c>
      <c r="W223" s="64">
        <f t="shared" si="213"/>
        <v>0</v>
      </c>
      <c r="X223" s="64">
        <f t="shared" si="213"/>
        <v>0</v>
      </c>
      <c r="Y223" s="64">
        <f t="shared" si="213"/>
        <v>0</v>
      </c>
      <c r="Z223" s="64">
        <f t="shared" si="213"/>
        <v>0</v>
      </c>
      <c r="AA223" s="64">
        <f t="shared" si="213"/>
        <v>0</v>
      </c>
      <c r="AB223" s="64">
        <f t="shared" si="213"/>
        <v>0</v>
      </c>
      <c r="AC223" s="64">
        <f t="shared" si="213"/>
        <v>0</v>
      </c>
      <c r="AD223" s="64">
        <f t="shared" si="213"/>
        <v>0</v>
      </c>
      <c r="AE223" s="64">
        <f t="shared" si="213"/>
        <v>0</v>
      </c>
      <c r="AF223" s="64">
        <f t="shared" si="213"/>
        <v>0</v>
      </c>
      <c r="AG223" s="64">
        <f t="shared" si="213"/>
        <v>0</v>
      </c>
      <c r="AH223" s="64">
        <f t="shared" si="213"/>
        <v>0</v>
      </c>
      <c r="AI223" s="64">
        <f t="shared" si="213"/>
        <v>0</v>
      </c>
      <c r="AJ223" s="64">
        <f t="shared" si="213"/>
        <v>0</v>
      </c>
      <c r="AK223" s="64">
        <f t="shared" si="213"/>
        <v>0</v>
      </c>
      <c r="AL223" s="64">
        <f t="shared" si="213"/>
        <v>2554.5828089786</v>
      </c>
      <c r="AM223" s="64">
        <f t="shared" si="213"/>
        <v>0</v>
      </c>
      <c r="AN223" s="64">
        <f t="shared" si="213"/>
        <v>0</v>
      </c>
      <c r="AO223" s="64">
        <f t="shared" si="213"/>
        <v>0</v>
      </c>
      <c r="AP223" s="64">
        <f t="shared" si="213"/>
        <v>0</v>
      </c>
      <c r="AQ223" s="64">
        <f t="shared" si="213"/>
        <v>0</v>
      </c>
      <c r="AR223" s="64">
        <f t="shared" si="213"/>
        <v>0</v>
      </c>
      <c r="AS223" s="64">
        <f t="shared" si="213"/>
        <v>0</v>
      </c>
      <c r="AT223" s="64">
        <f t="shared" si="213"/>
        <v>0</v>
      </c>
      <c r="AU223" s="64">
        <f t="shared" si="213"/>
        <v>0</v>
      </c>
      <c r="AV223" s="64">
        <f t="shared" si="213"/>
        <v>0</v>
      </c>
      <c r="AW223" s="64">
        <f t="shared" si="213"/>
        <v>0</v>
      </c>
      <c r="AX223" s="64">
        <f t="shared" si="213"/>
        <v>0</v>
      </c>
      <c r="AY223" s="64">
        <f t="shared" ref="AY223:BO223" si="214">AY221+AY222</f>
        <v>0</v>
      </c>
      <c r="AZ223" s="64">
        <f t="shared" si="214"/>
        <v>0</v>
      </c>
      <c r="BA223" s="64">
        <f t="shared" si="214"/>
        <v>0</v>
      </c>
      <c r="BB223" s="64">
        <f t="shared" si="214"/>
        <v>0</v>
      </c>
      <c r="BC223" s="64">
        <f t="shared" si="214"/>
        <v>0</v>
      </c>
      <c r="BD223" s="64">
        <f t="shared" si="214"/>
        <v>0</v>
      </c>
      <c r="BE223" s="64">
        <f t="shared" si="214"/>
        <v>0</v>
      </c>
      <c r="BF223" s="64">
        <f t="shared" si="214"/>
        <v>0</v>
      </c>
      <c r="BG223" s="64">
        <f t="shared" si="214"/>
        <v>0</v>
      </c>
      <c r="BH223" s="64">
        <f t="shared" si="214"/>
        <v>0</v>
      </c>
      <c r="BI223" s="64">
        <f t="shared" si="214"/>
        <v>0</v>
      </c>
      <c r="BJ223" s="64">
        <f t="shared" si="214"/>
        <v>0</v>
      </c>
      <c r="BK223" s="64">
        <f t="shared" si="214"/>
        <v>0</v>
      </c>
      <c r="BL223" s="64">
        <f t="shared" si="214"/>
        <v>0</v>
      </c>
      <c r="BM223" s="64">
        <f t="shared" si="214"/>
        <v>0</v>
      </c>
      <c r="BN223" s="64">
        <f t="shared" si="214"/>
        <v>0</v>
      </c>
      <c r="BO223" s="64">
        <f t="shared" si="214"/>
        <v>0</v>
      </c>
    </row>
    <row r="224" spans="1:67" ht="14.1" customHeight="1" x14ac:dyDescent="0.2">
      <c r="A224" s="11"/>
      <c r="B224" s="58">
        <v>50</v>
      </c>
      <c r="C224" s="656" t="s">
        <v>209</v>
      </c>
      <c r="D224" s="657" t="s">
        <v>210</v>
      </c>
      <c r="E224" s="657"/>
      <c r="F224" s="657"/>
      <c r="G224" s="657"/>
      <c r="H224" s="660" t="s">
        <v>883</v>
      </c>
      <c r="I224" s="659" t="s">
        <v>178</v>
      </c>
      <c r="J224" s="59">
        <v>1.2070000000000001E-2</v>
      </c>
      <c r="K224" s="60"/>
      <c r="L224" s="60"/>
      <c r="M224" s="60"/>
      <c r="N224" s="58"/>
      <c r="O224" s="58"/>
      <c r="P224" s="58"/>
      <c r="Q224" s="58"/>
      <c r="R224" s="58">
        <f t="shared" si="202"/>
        <v>1.2070000000000001E-2</v>
      </c>
      <c r="S224" s="58">
        <v>0</v>
      </c>
      <c r="T224" s="58">
        <v>0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  <c r="AC224" s="58">
        <v>0</v>
      </c>
      <c r="AD224" s="58">
        <v>0</v>
      </c>
      <c r="AE224" s="58">
        <v>0</v>
      </c>
      <c r="AF224" s="58">
        <v>0</v>
      </c>
      <c r="AG224" s="58">
        <v>0</v>
      </c>
      <c r="AH224" s="58">
        <v>0</v>
      </c>
      <c r="AI224" s="58">
        <v>0</v>
      </c>
      <c r="AJ224" s="58">
        <v>0</v>
      </c>
      <c r="AK224" s="58">
        <v>0</v>
      </c>
      <c r="AL224" s="58">
        <v>1.2070000000000001E-2</v>
      </c>
      <c r="AM224" s="58">
        <v>0</v>
      </c>
      <c r="AN224" s="58">
        <v>0</v>
      </c>
      <c r="AO224" s="58">
        <v>0</v>
      </c>
      <c r="AP224" s="58">
        <v>0</v>
      </c>
      <c r="AQ224" s="58">
        <v>0</v>
      </c>
      <c r="AR224" s="58">
        <v>0</v>
      </c>
      <c r="AS224" s="58">
        <v>0</v>
      </c>
      <c r="AT224" s="58">
        <v>0</v>
      </c>
      <c r="AU224" s="58">
        <v>0</v>
      </c>
      <c r="AV224" s="58">
        <v>0</v>
      </c>
      <c r="AW224" s="58">
        <v>0</v>
      </c>
      <c r="AX224" s="58">
        <v>0</v>
      </c>
      <c r="AY224" s="58">
        <v>0</v>
      </c>
      <c r="AZ224" s="58">
        <v>0</v>
      </c>
      <c r="BA224" s="58">
        <v>0</v>
      </c>
      <c r="BB224" s="58">
        <v>0</v>
      </c>
      <c r="BC224" s="58">
        <v>0</v>
      </c>
      <c r="BD224" s="58">
        <v>0</v>
      </c>
      <c r="BE224" s="58">
        <v>0</v>
      </c>
      <c r="BF224" s="58">
        <v>0</v>
      </c>
      <c r="BG224" s="58">
        <v>0</v>
      </c>
      <c r="BH224" s="58">
        <v>0</v>
      </c>
      <c r="BI224" s="58">
        <v>0</v>
      </c>
      <c r="BJ224" s="58">
        <v>0</v>
      </c>
      <c r="BK224" s="58">
        <v>0</v>
      </c>
      <c r="BL224" s="58">
        <v>0</v>
      </c>
      <c r="BM224" s="58">
        <v>0</v>
      </c>
      <c r="BN224" s="58">
        <v>0</v>
      </c>
      <c r="BO224" s="58">
        <v>0</v>
      </c>
    </row>
    <row r="225" spans="1:67" x14ac:dyDescent="0.2">
      <c r="A225" s="11"/>
      <c r="B225" s="11"/>
      <c r="C225" s="656"/>
      <c r="D225" s="657"/>
      <c r="E225" s="657"/>
      <c r="F225" s="657"/>
      <c r="G225" s="657"/>
      <c r="H225" s="660"/>
      <c r="I225" s="659"/>
      <c r="J225" s="11"/>
      <c r="K225" s="60">
        <v>2438.36</v>
      </c>
      <c r="L225" s="60">
        <v>2440.16</v>
      </c>
      <c r="M225" s="60">
        <v>2519.33</v>
      </c>
      <c r="N225" s="60">
        <v>2521.19</v>
      </c>
      <c r="O225" s="60">
        <v>2519.3273287340003</v>
      </c>
      <c r="P225" s="60"/>
      <c r="Q225" s="58">
        <v>2519.33</v>
      </c>
      <c r="R225" s="60">
        <f t="shared" si="202"/>
        <v>2919.8858094966999</v>
      </c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61">
        <f>$M225*AL224/$J224*AL$13</f>
        <v>2919.8858094966999</v>
      </c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</row>
    <row r="226" spans="1:67" x14ac:dyDescent="0.2">
      <c r="A226" s="11"/>
      <c r="B226" s="11"/>
      <c r="C226" s="656"/>
      <c r="D226" s="657"/>
      <c r="E226" s="657"/>
      <c r="F226" s="657"/>
      <c r="G226" s="657"/>
      <c r="H226" s="660"/>
      <c r="I226" s="659"/>
      <c r="J226" s="11"/>
      <c r="K226" s="58"/>
      <c r="L226" s="60"/>
      <c r="M226" s="60"/>
      <c r="N226" s="60">
        <f>N225-M225</f>
        <v>1.8600000000001273</v>
      </c>
      <c r="O226" s="60"/>
      <c r="P226" s="60"/>
      <c r="Q226" s="58">
        <v>1.49</v>
      </c>
      <c r="R226" s="60">
        <f t="shared" si="202"/>
        <v>1.7245815691201181</v>
      </c>
      <c r="S226" s="61">
        <f t="shared" ref="S226:AX226" si="215">$N$226/$J$224*S224*S12*S13</f>
        <v>0</v>
      </c>
      <c r="T226" s="61">
        <f t="shared" si="215"/>
        <v>0</v>
      </c>
      <c r="U226" s="61">
        <f t="shared" si="215"/>
        <v>0</v>
      </c>
      <c r="V226" s="61">
        <f t="shared" si="215"/>
        <v>0</v>
      </c>
      <c r="W226" s="61">
        <f t="shared" si="215"/>
        <v>0</v>
      </c>
      <c r="X226" s="61">
        <f t="shared" si="215"/>
        <v>0</v>
      </c>
      <c r="Y226" s="61">
        <f t="shared" si="215"/>
        <v>0</v>
      </c>
      <c r="Z226" s="61">
        <f t="shared" si="215"/>
        <v>0</v>
      </c>
      <c r="AA226" s="61">
        <f t="shared" si="215"/>
        <v>0</v>
      </c>
      <c r="AB226" s="61">
        <f t="shared" si="215"/>
        <v>0</v>
      </c>
      <c r="AC226" s="61">
        <f t="shared" si="215"/>
        <v>0</v>
      </c>
      <c r="AD226" s="61">
        <f t="shared" si="215"/>
        <v>0</v>
      </c>
      <c r="AE226" s="61">
        <f t="shared" si="215"/>
        <v>0</v>
      </c>
      <c r="AF226" s="61">
        <f t="shared" si="215"/>
        <v>0</v>
      </c>
      <c r="AG226" s="61">
        <f t="shared" si="215"/>
        <v>0</v>
      </c>
      <c r="AH226" s="61">
        <f t="shared" si="215"/>
        <v>0</v>
      </c>
      <c r="AI226" s="61">
        <f t="shared" si="215"/>
        <v>0</v>
      </c>
      <c r="AJ226" s="61">
        <f t="shared" si="215"/>
        <v>0</v>
      </c>
      <c r="AK226" s="61">
        <f t="shared" si="215"/>
        <v>0</v>
      </c>
      <c r="AL226" s="61">
        <f t="shared" si="215"/>
        <v>1.7245815691201181</v>
      </c>
      <c r="AM226" s="61">
        <f t="shared" si="215"/>
        <v>0</v>
      </c>
      <c r="AN226" s="61">
        <f t="shared" si="215"/>
        <v>0</v>
      </c>
      <c r="AO226" s="61">
        <f t="shared" si="215"/>
        <v>0</v>
      </c>
      <c r="AP226" s="61">
        <f t="shared" si="215"/>
        <v>0</v>
      </c>
      <c r="AQ226" s="61">
        <f t="shared" si="215"/>
        <v>0</v>
      </c>
      <c r="AR226" s="61">
        <f t="shared" si="215"/>
        <v>0</v>
      </c>
      <c r="AS226" s="61">
        <f t="shared" si="215"/>
        <v>0</v>
      </c>
      <c r="AT226" s="61">
        <f t="shared" si="215"/>
        <v>0</v>
      </c>
      <c r="AU226" s="61">
        <f t="shared" si="215"/>
        <v>0</v>
      </c>
      <c r="AV226" s="61">
        <f t="shared" si="215"/>
        <v>0</v>
      </c>
      <c r="AW226" s="61">
        <f t="shared" si="215"/>
        <v>0</v>
      </c>
      <c r="AX226" s="61">
        <f t="shared" si="215"/>
        <v>0</v>
      </c>
      <c r="AY226" s="61">
        <f t="shared" ref="AY226:BO226" si="216">$N$226/$J$224*AY224*AY12*AY13</f>
        <v>0</v>
      </c>
      <c r="AZ226" s="61">
        <f t="shared" si="216"/>
        <v>0</v>
      </c>
      <c r="BA226" s="61">
        <f t="shared" si="216"/>
        <v>0</v>
      </c>
      <c r="BB226" s="61">
        <f t="shared" si="216"/>
        <v>0</v>
      </c>
      <c r="BC226" s="61">
        <f t="shared" si="216"/>
        <v>0</v>
      </c>
      <c r="BD226" s="61">
        <f t="shared" si="216"/>
        <v>0</v>
      </c>
      <c r="BE226" s="61">
        <f t="shared" si="216"/>
        <v>0</v>
      </c>
      <c r="BF226" s="61">
        <f t="shared" si="216"/>
        <v>0</v>
      </c>
      <c r="BG226" s="61">
        <f t="shared" si="216"/>
        <v>0</v>
      </c>
      <c r="BH226" s="61">
        <f t="shared" si="216"/>
        <v>0</v>
      </c>
      <c r="BI226" s="61">
        <f t="shared" si="216"/>
        <v>0</v>
      </c>
      <c r="BJ226" s="61">
        <f t="shared" si="216"/>
        <v>0</v>
      </c>
      <c r="BK226" s="61">
        <f t="shared" si="216"/>
        <v>0</v>
      </c>
      <c r="BL226" s="61">
        <f t="shared" si="216"/>
        <v>0</v>
      </c>
      <c r="BM226" s="61">
        <f t="shared" si="216"/>
        <v>0</v>
      </c>
      <c r="BN226" s="61">
        <f t="shared" si="216"/>
        <v>0</v>
      </c>
      <c r="BO226" s="61">
        <f t="shared" si="216"/>
        <v>0</v>
      </c>
    </row>
    <row r="227" spans="1:67" x14ac:dyDescent="0.2">
      <c r="A227" s="11"/>
      <c r="B227" s="11"/>
      <c r="C227" s="656"/>
      <c r="D227" s="657"/>
      <c r="E227" s="657"/>
      <c r="F227" s="657"/>
      <c r="G227" s="657"/>
      <c r="H227" s="660"/>
      <c r="I227" s="659"/>
      <c r="J227" s="11"/>
      <c r="K227" s="58"/>
      <c r="L227" s="58"/>
      <c r="M227" s="60"/>
      <c r="N227" s="60"/>
      <c r="O227" s="60"/>
      <c r="P227" s="60"/>
      <c r="Q227" s="62">
        <v>2520.8199999999997</v>
      </c>
      <c r="R227" s="63">
        <f t="shared" si="202"/>
        <v>2921.6103910658198</v>
      </c>
      <c r="S227" s="64">
        <f t="shared" ref="S227:AX227" si="217">S225+S226</f>
        <v>0</v>
      </c>
      <c r="T227" s="64">
        <f t="shared" si="217"/>
        <v>0</v>
      </c>
      <c r="U227" s="64">
        <f t="shared" si="217"/>
        <v>0</v>
      </c>
      <c r="V227" s="64">
        <f t="shared" si="217"/>
        <v>0</v>
      </c>
      <c r="W227" s="64">
        <f t="shared" si="217"/>
        <v>0</v>
      </c>
      <c r="X227" s="64">
        <f t="shared" si="217"/>
        <v>0</v>
      </c>
      <c r="Y227" s="64">
        <f t="shared" si="217"/>
        <v>0</v>
      </c>
      <c r="Z227" s="64">
        <f t="shared" si="217"/>
        <v>0</v>
      </c>
      <c r="AA227" s="64">
        <f t="shared" si="217"/>
        <v>0</v>
      </c>
      <c r="AB227" s="64">
        <f t="shared" si="217"/>
        <v>0</v>
      </c>
      <c r="AC227" s="64">
        <f t="shared" si="217"/>
        <v>0</v>
      </c>
      <c r="AD227" s="64">
        <f t="shared" si="217"/>
        <v>0</v>
      </c>
      <c r="AE227" s="64">
        <f t="shared" si="217"/>
        <v>0</v>
      </c>
      <c r="AF227" s="64">
        <f t="shared" si="217"/>
        <v>0</v>
      </c>
      <c r="AG227" s="64">
        <f t="shared" si="217"/>
        <v>0</v>
      </c>
      <c r="AH227" s="64">
        <f t="shared" si="217"/>
        <v>0</v>
      </c>
      <c r="AI227" s="64">
        <f t="shared" si="217"/>
        <v>0</v>
      </c>
      <c r="AJ227" s="64">
        <f t="shared" si="217"/>
        <v>0</v>
      </c>
      <c r="AK227" s="64">
        <f t="shared" si="217"/>
        <v>0</v>
      </c>
      <c r="AL227" s="64">
        <f t="shared" si="217"/>
        <v>2921.6103910658198</v>
      </c>
      <c r="AM227" s="64">
        <f t="shared" si="217"/>
        <v>0</v>
      </c>
      <c r="AN227" s="64">
        <f t="shared" si="217"/>
        <v>0</v>
      </c>
      <c r="AO227" s="64">
        <f t="shared" si="217"/>
        <v>0</v>
      </c>
      <c r="AP227" s="64">
        <f t="shared" si="217"/>
        <v>0</v>
      </c>
      <c r="AQ227" s="64">
        <f t="shared" si="217"/>
        <v>0</v>
      </c>
      <c r="AR227" s="64">
        <f t="shared" si="217"/>
        <v>0</v>
      </c>
      <c r="AS227" s="64">
        <f t="shared" si="217"/>
        <v>0</v>
      </c>
      <c r="AT227" s="64">
        <f t="shared" si="217"/>
        <v>0</v>
      </c>
      <c r="AU227" s="64">
        <f t="shared" si="217"/>
        <v>0</v>
      </c>
      <c r="AV227" s="64">
        <f t="shared" si="217"/>
        <v>0</v>
      </c>
      <c r="AW227" s="64">
        <f t="shared" si="217"/>
        <v>0</v>
      </c>
      <c r="AX227" s="64">
        <f t="shared" si="217"/>
        <v>0</v>
      </c>
      <c r="AY227" s="64">
        <f t="shared" ref="AY227:BO227" si="218">AY225+AY226</f>
        <v>0</v>
      </c>
      <c r="AZ227" s="64">
        <f t="shared" si="218"/>
        <v>0</v>
      </c>
      <c r="BA227" s="64">
        <f t="shared" si="218"/>
        <v>0</v>
      </c>
      <c r="BB227" s="64">
        <f t="shared" si="218"/>
        <v>0</v>
      </c>
      <c r="BC227" s="64">
        <f t="shared" si="218"/>
        <v>0</v>
      </c>
      <c r="BD227" s="64">
        <f t="shared" si="218"/>
        <v>0</v>
      </c>
      <c r="BE227" s="64">
        <f t="shared" si="218"/>
        <v>0</v>
      </c>
      <c r="BF227" s="64">
        <f t="shared" si="218"/>
        <v>0</v>
      </c>
      <c r="BG227" s="64">
        <f t="shared" si="218"/>
        <v>0</v>
      </c>
      <c r="BH227" s="64">
        <f t="shared" si="218"/>
        <v>0</v>
      </c>
      <c r="BI227" s="64">
        <f t="shared" si="218"/>
        <v>0</v>
      </c>
      <c r="BJ227" s="64">
        <f t="shared" si="218"/>
        <v>0</v>
      </c>
      <c r="BK227" s="64">
        <f t="shared" si="218"/>
        <v>0</v>
      </c>
      <c r="BL227" s="64">
        <f t="shared" si="218"/>
        <v>0</v>
      </c>
      <c r="BM227" s="64">
        <f t="shared" si="218"/>
        <v>0</v>
      </c>
      <c r="BN227" s="64">
        <f t="shared" si="218"/>
        <v>0</v>
      </c>
      <c r="BO227" s="64">
        <f t="shared" si="218"/>
        <v>0</v>
      </c>
    </row>
    <row r="228" spans="1:67" s="5" customFormat="1" ht="10.5" x14ac:dyDescent="0.2">
      <c r="A228" s="65"/>
      <c r="B228" s="65"/>
      <c r="C228" s="65"/>
      <c r="D228" s="65"/>
      <c r="E228" s="65"/>
      <c r="F228" s="65"/>
      <c r="G228" s="66" t="s">
        <v>884</v>
      </c>
      <c r="H228" s="65"/>
      <c r="I228" s="65"/>
      <c r="J228" s="65"/>
      <c r="K228" s="65"/>
      <c r="L228" s="65"/>
      <c r="M228" s="65"/>
      <c r="N228" s="65"/>
      <c r="O228" s="65"/>
      <c r="P228" s="65"/>
      <c r="Q228" s="65">
        <f t="shared" ref="Q228:AV228" si="219">Q$215+Q$219+Q$223+Q$227</f>
        <v>4945.2299999999996</v>
      </c>
      <c r="R228" s="67">
        <f t="shared" si="219"/>
        <v>5731.48458595172</v>
      </c>
      <c r="S228" s="68">
        <f t="shared" si="219"/>
        <v>0</v>
      </c>
      <c r="T228" s="68">
        <f t="shared" si="219"/>
        <v>0</v>
      </c>
      <c r="U228" s="68">
        <f t="shared" si="219"/>
        <v>0</v>
      </c>
      <c r="V228" s="68">
        <f t="shared" si="219"/>
        <v>0</v>
      </c>
      <c r="W228" s="68">
        <f t="shared" si="219"/>
        <v>0</v>
      </c>
      <c r="X228" s="68">
        <f t="shared" si="219"/>
        <v>0</v>
      </c>
      <c r="Y228" s="68">
        <f t="shared" si="219"/>
        <v>0</v>
      </c>
      <c r="Z228" s="68">
        <f t="shared" si="219"/>
        <v>0</v>
      </c>
      <c r="AA228" s="68">
        <f t="shared" si="219"/>
        <v>0</v>
      </c>
      <c r="AB228" s="68">
        <f t="shared" si="219"/>
        <v>0</v>
      </c>
      <c r="AC228" s="68">
        <f t="shared" si="219"/>
        <v>0</v>
      </c>
      <c r="AD228" s="68">
        <f t="shared" si="219"/>
        <v>0</v>
      </c>
      <c r="AE228" s="68">
        <f t="shared" si="219"/>
        <v>0</v>
      </c>
      <c r="AF228" s="68">
        <f t="shared" si="219"/>
        <v>0</v>
      </c>
      <c r="AG228" s="68">
        <f t="shared" si="219"/>
        <v>0</v>
      </c>
      <c r="AH228" s="68">
        <f t="shared" si="219"/>
        <v>0</v>
      </c>
      <c r="AI228" s="68">
        <f t="shared" si="219"/>
        <v>0</v>
      </c>
      <c r="AJ228" s="68">
        <f t="shared" si="219"/>
        <v>0</v>
      </c>
      <c r="AK228" s="68">
        <f t="shared" si="219"/>
        <v>0</v>
      </c>
      <c r="AL228" s="68">
        <f t="shared" si="219"/>
        <v>5731.48458595172</v>
      </c>
      <c r="AM228" s="68">
        <f t="shared" si="219"/>
        <v>0</v>
      </c>
      <c r="AN228" s="68">
        <f t="shared" si="219"/>
        <v>0</v>
      </c>
      <c r="AO228" s="68">
        <f t="shared" si="219"/>
        <v>0</v>
      </c>
      <c r="AP228" s="68">
        <f t="shared" si="219"/>
        <v>0</v>
      </c>
      <c r="AQ228" s="68">
        <f t="shared" si="219"/>
        <v>0</v>
      </c>
      <c r="AR228" s="68">
        <f t="shared" si="219"/>
        <v>0</v>
      </c>
      <c r="AS228" s="68">
        <f t="shared" si="219"/>
        <v>0</v>
      </c>
      <c r="AT228" s="68">
        <f t="shared" si="219"/>
        <v>0</v>
      </c>
      <c r="AU228" s="68">
        <f t="shared" si="219"/>
        <v>0</v>
      </c>
      <c r="AV228" s="68">
        <f t="shared" si="219"/>
        <v>0</v>
      </c>
      <c r="AW228" s="68">
        <f t="shared" ref="AW228:BO228" si="220">AW$215+AW$219+AW$223+AW$227</f>
        <v>0</v>
      </c>
      <c r="AX228" s="68">
        <f t="shared" si="220"/>
        <v>0</v>
      </c>
      <c r="AY228" s="68">
        <f t="shared" si="220"/>
        <v>0</v>
      </c>
      <c r="AZ228" s="68">
        <f t="shared" si="220"/>
        <v>0</v>
      </c>
      <c r="BA228" s="68">
        <f t="shared" si="220"/>
        <v>0</v>
      </c>
      <c r="BB228" s="68">
        <f t="shared" si="220"/>
        <v>0</v>
      </c>
      <c r="BC228" s="68">
        <f t="shared" si="220"/>
        <v>0</v>
      </c>
      <c r="BD228" s="68">
        <f t="shared" si="220"/>
        <v>0</v>
      </c>
      <c r="BE228" s="68">
        <f t="shared" si="220"/>
        <v>0</v>
      </c>
      <c r="BF228" s="68">
        <f t="shared" si="220"/>
        <v>0</v>
      </c>
      <c r="BG228" s="68">
        <f t="shared" si="220"/>
        <v>0</v>
      </c>
      <c r="BH228" s="68">
        <f t="shared" si="220"/>
        <v>0</v>
      </c>
      <c r="BI228" s="68">
        <f t="shared" si="220"/>
        <v>0</v>
      </c>
      <c r="BJ228" s="68">
        <f t="shared" si="220"/>
        <v>0</v>
      </c>
      <c r="BK228" s="68">
        <f t="shared" si="220"/>
        <v>0</v>
      </c>
      <c r="BL228" s="68">
        <f t="shared" si="220"/>
        <v>0</v>
      </c>
      <c r="BM228" s="68">
        <f t="shared" si="220"/>
        <v>0</v>
      </c>
      <c r="BN228" s="68">
        <f t="shared" si="220"/>
        <v>0</v>
      </c>
      <c r="BO228" s="68">
        <f t="shared" si="220"/>
        <v>0</v>
      </c>
    </row>
    <row r="229" spans="1:67" x14ac:dyDescent="0.2">
      <c r="A229" s="56"/>
      <c r="B229" s="56"/>
      <c r="C229" s="57" t="s">
        <v>213</v>
      </c>
      <c r="D229" s="56" t="s">
        <v>214</v>
      </c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</row>
    <row r="230" spans="1:67" ht="14.1" customHeight="1" x14ac:dyDescent="0.2">
      <c r="A230" s="11"/>
      <c r="B230" s="58">
        <v>51</v>
      </c>
      <c r="C230" s="656" t="s">
        <v>124</v>
      </c>
      <c r="D230" s="656" t="s">
        <v>125</v>
      </c>
      <c r="E230" s="656"/>
      <c r="F230" s="656"/>
      <c r="G230" s="656"/>
      <c r="H230" s="660" t="s">
        <v>885</v>
      </c>
      <c r="I230" s="659" t="s">
        <v>126</v>
      </c>
      <c r="J230" s="59">
        <v>-17</v>
      </c>
      <c r="K230" s="60"/>
      <c r="L230" s="60"/>
      <c r="M230" s="60"/>
      <c r="N230" s="58"/>
      <c r="O230" s="58"/>
      <c r="P230" s="58"/>
      <c r="Q230" s="58"/>
      <c r="R230" s="58">
        <f t="shared" ref="R230:R257" si="221">SUM(S230:BO230)</f>
        <v>-17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  <c r="AG230" s="58">
        <v>0</v>
      </c>
      <c r="AH230" s="58">
        <v>0</v>
      </c>
      <c r="AI230" s="58">
        <v>0</v>
      </c>
      <c r="AJ230" s="58">
        <v>-17</v>
      </c>
      <c r="AK230" s="58">
        <v>0</v>
      </c>
      <c r="AL230" s="58">
        <v>0</v>
      </c>
      <c r="AM230" s="58">
        <v>0</v>
      </c>
      <c r="AN230" s="58">
        <v>0</v>
      </c>
      <c r="AO230" s="58">
        <v>0</v>
      </c>
      <c r="AP230" s="58">
        <v>0</v>
      </c>
      <c r="AQ230" s="58">
        <v>0</v>
      </c>
      <c r="AR230" s="58">
        <v>0</v>
      </c>
      <c r="AS230" s="58">
        <v>0</v>
      </c>
      <c r="AT230" s="58">
        <v>0</v>
      </c>
      <c r="AU230" s="58">
        <v>0</v>
      </c>
      <c r="AV230" s="58">
        <v>0</v>
      </c>
      <c r="AW230" s="58">
        <v>0</v>
      </c>
      <c r="AX230" s="58">
        <v>0</v>
      </c>
      <c r="AY230" s="58">
        <v>0</v>
      </c>
      <c r="AZ230" s="58">
        <v>0</v>
      </c>
      <c r="BA230" s="58">
        <v>0</v>
      </c>
      <c r="BB230" s="58">
        <v>0</v>
      </c>
      <c r="BC230" s="58">
        <v>0</v>
      </c>
      <c r="BD230" s="58">
        <v>0</v>
      </c>
      <c r="BE230" s="58">
        <v>0</v>
      </c>
      <c r="BF230" s="58">
        <v>0</v>
      </c>
      <c r="BG230" s="58">
        <v>0</v>
      </c>
      <c r="BH230" s="58">
        <v>0</v>
      </c>
      <c r="BI230" s="58">
        <v>0</v>
      </c>
      <c r="BJ230" s="58">
        <v>0</v>
      </c>
      <c r="BK230" s="58">
        <v>0</v>
      </c>
      <c r="BL230" s="58">
        <v>0</v>
      </c>
      <c r="BM230" s="58">
        <v>0</v>
      </c>
      <c r="BN230" s="58">
        <v>0</v>
      </c>
      <c r="BO230" s="58">
        <v>0</v>
      </c>
    </row>
    <row r="231" spans="1:67" x14ac:dyDescent="0.2">
      <c r="A231" s="11"/>
      <c r="B231" s="11"/>
      <c r="C231" s="656"/>
      <c r="D231" s="656"/>
      <c r="E231" s="656"/>
      <c r="F231" s="656"/>
      <c r="G231" s="656"/>
      <c r="H231" s="660"/>
      <c r="I231" s="659"/>
      <c r="J231" s="11"/>
      <c r="K231" s="60">
        <v>-7039.93</v>
      </c>
      <c r="L231" s="60">
        <v>-7053.19</v>
      </c>
      <c r="M231" s="60">
        <v>-7273.7</v>
      </c>
      <c r="N231" s="60">
        <v>-7287.4</v>
      </c>
      <c r="O231" s="60">
        <v>-7273.6954516044998</v>
      </c>
      <c r="P231" s="60"/>
      <c r="Q231" s="58">
        <v>-7273.7</v>
      </c>
      <c r="R231" s="60">
        <f t="shared" si="221"/>
        <v>-8321.6344697639997</v>
      </c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61">
        <f>$M231*AJ230/$J230*AJ$13</f>
        <v>-8321.6344697639997</v>
      </c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</row>
    <row r="232" spans="1:67" x14ac:dyDescent="0.2">
      <c r="A232" s="11"/>
      <c r="B232" s="11"/>
      <c r="C232" s="656"/>
      <c r="D232" s="656"/>
      <c r="E232" s="656"/>
      <c r="F232" s="656"/>
      <c r="G232" s="656"/>
      <c r="H232" s="660"/>
      <c r="I232" s="659"/>
      <c r="J232" s="11"/>
      <c r="K232" s="58"/>
      <c r="L232" s="60"/>
      <c r="M232" s="60"/>
      <c r="N232" s="60">
        <f>N231-M231</f>
        <v>-13.699999999999818</v>
      </c>
      <c r="O232" s="60"/>
      <c r="P232" s="60"/>
      <c r="Q232" s="58">
        <v>-13.7</v>
      </c>
      <c r="R232" s="60">
        <f t="shared" si="221"/>
        <v>-15.67378256399979</v>
      </c>
      <c r="S232" s="61">
        <f t="shared" ref="S232:AX232" si="222">$N$232/$J$230*S230*S12*S13</f>
        <v>0</v>
      </c>
      <c r="T232" s="61">
        <f t="shared" si="222"/>
        <v>0</v>
      </c>
      <c r="U232" s="61">
        <f t="shared" si="222"/>
        <v>0</v>
      </c>
      <c r="V232" s="61">
        <f t="shared" si="222"/>
        <v>0</v>
      </c>
      <c r="W232" s="61">
        <f t="shared" si="222"/>
        <v>0</v>
      </c>
      <c r="X232" s="61">
        <f t="shared" si="222"/>
        <v>0</v>
      </c>
      <c r="Y232" s="61">
        <f t="shared" si="222"/>
        <v>0</v>
      </c>
      <c r="Z232" s="61">
        <f t="shared" si="222"/>
        <v>0</v>
      </c>
      <c r="AA232" s="61">
        <f t="shared" si="222"/>
        <v>0</v>
      </c>
      <c r="AB232" s="61">
        <f t="shared" si="222"/>
        <v>0</v>
      </c>
      <c r="AC232" s="61">
        <f t="shared" si="222"/>
        <v>0</v>
      </c>
      <c r="AD232" s="61">
        <f t="shared" si="222"/>
        <v>0</v>
      </c>
      <c r="AE232" s="61">
        <f t="shared" si="222"/>
        <v>0</v>
      </c>
      <c r="AF232" s="61">
        <f t="shared" si="222"/>
        <v>0</v>
      </c>
      <c r="AG232" s="61">
        <f t="shared" si="222"/>
        <v>0</v>
      </c>
      <c r="AH232" s="61">
        <f t="shared" si="222"/>
        <v>0</v>
      </c>
      <c r="AI232" s="61">
        <f t="shared" si="222"/>
        <v>0</v>
      </c>
      <c r="AJ232" s="61">
        <f t="shared" si="222"/>
        <v>-15.67378256399979</v>
      </c>
      <c r="AK232" s="61">
        <f t="shared" si="222"/>
        <v>0</v>
      </c>
      <c r="AL232" s="61">
        <f t="shared" si="222"/>
        <v>0</v>
      </c>
      <c r="AM232" s="61">
        <f t="shared" si="222"/>
        <v>0</v>
      </c>
      <c r="AN232" s="61">
        <f t="shared" si="222"/>
        <v>0</v>
      </c>
      <c r="AO232" s="61">
        <f t="shared" si="222"/>
        <v>0</v>
      </c>
      <c r="AP232" s="61">
        <f t="shared" si="222"/>
        <v>0</v>
      </c>
      <c r="AQ232" s="61">
        <f t="shared" si="222"/>
        <v>0</v>
      </c>
      <c r="AR232" s="61">
        <f t="shared" si="222"/>
        <v>0</v>
      </c>
      <c r="AS232" s="61">
        <f t="shared" si="222"/>
        <v>0</v>
      </c>
      <c r="AT232" s="61">
        <f t="shared" si="222"/>
        <v>0</v>
      </c>
      <c r="AU232" s="61">
        <f t="shared" si="222"/>
        <v>0</v>
      </c>
      <c r="AV232" s="61">
        <f t="shared" si="222"/>
        <v>0</v>
      </c>
      <c r="AW232" s="61">
        <f t="shared" si="222"/>
        <v>0</v>
      </c>
      <c r="AX232" s="61">
        <f t="shared" si="222"/>
        <v>0</v>
      </c>
      <c r="AY232" s="61">
        <f t="shared" ref="AY232:BO232" si="223">$N$232/$J$230*AY230*AY12*AY13</f>
        <v>0</v>
      </c>
      <c r="AZ232" s="61">
        <f t="shared" si="223"/>
        <v>0</v>
      </c>
      <c r="BA232" s="61">
        <f t="shared" si="223"/>
        <v>0</v>
      </c>
      <c r="BB232" s="61">
        <f t="shared" si="223"/>
        <v>0</v>
      </c>
      <c r="BC232" s="61">
        <f t="shared" si="223"/>
        <v>0</v>
      </c>
      <c r="BD232" s="61">
        <f t="shared" si="223"/>
        <v>0</v>
      </c>
      <c r="BE232" s="61">
        <f t="shared" si="223"/>
        <v>0</v>
      </c>
      <c r="BF232" s="61">
        <f t="shared" si="223"/>
        <v>0</v>
      </c>
      <c r="BG232" s="61">
        <f t="shared" si="223"/>
        <v>0</v>
      </c>
      <c r="BH232" s="61">
        <f t="shared" si="223"/>
        <v>0</v>
      </c>
      <c r="BI232" s="61">
        <f t="shared" si="223"/>
        <v>0</v>
      </c>
      <c r="BJ232" s="61">
        <f t="shared" si="223"/>
        <v>0</v>
      </c>
      <c r="BK232" s="61">
        <f t="shared" si="223"/>
        <v>0</v>
      </c>
      <c r="BL232" s="61">
        <f t="shared" si="223"/>
        <v>0</v>
      </c>
      <c r="BM232" s="61">
        <f t="shared" si="223"/>
        <v>0</v>
      </c>
      <c r="BN232" s="61">
        <f t="shared" si="223"/>
        <v>0</v>
      </c>
      <c r="BO232" s="61">
        <f t="shared" si="223"/>
        <v>0</v>
      </c>
    </row>
    <row r="233" spans="1:67" x14ac:dyDescent="0.2">
      <c r="A233" s="11"/>
      <c r="B233" s="11"/>
      <c r="C233" s="656"/>
      <c r="D233" s="656"/>
      <c r="E233" s="656"/>
      <c r="F233" s="656"/>
      <c r="G233" s="656"/>
      <c r="H233" s="660"/>
      <c r="I233" s="659"/>
      <c r="J233" s="11"/>
      <c r="K233" s="58"/>
      <c r="L233" s="58"/>
      <c r="M233" s="60"/>
      <c r="N233" s="60"/>
      <c r="O233" s="60"/>
      <c r="P233" s="60"/>
      <c r="Q233" s="62">
        <v>-7287.4</v>
      </c>
      <c r="R233" s="63">
        <f t="shared" si="221"/>
        <v>-8337.3082523279991</v>
      </c>
      <c r="S233" s="64">
        <f t="shared" ref="S233:AX233" si="224">S231+S232</f>
        <v>0</v>
      </c>
      <c r="T233" s="64">
        <f t="shared" si="224"/>
        <v>0</v>
      </c>
      <c r="U233" s="64">
        <f t="shared" si="224"/>
        <v>0</v>
      </c>
      <c r="V233" s="64">
        <f t="shared" si="224"/>
        <v>0</v>
      </c>
      <c r="W233" s="64">
        <f t="shared" si="224"/>
        <v>0</v>
      </c>
      <c r="X233" s="64">
        <f t="shared" si="224"/>
        <v>0</v>
      </c>
      <c r="Y233" s="64">
        <f t="shared" si="224"/>
        <v>0</v>
      </c>
      <c r="Z233" s="64">
        <f t="shared" si="224"/>
        <v>0</v>
      </c>
      <c r="AA233" s="64">
        <f t="shared" si="224"/>
        <v>0</v>
      </c>
      <c r="AB233" s="64">
        <f t="shared" si="224"/>
        <v>0</v>
      </c>
      <c r="AC233" s="64">
        <f t="shared" si="224"/>
        <v>0</v>
      </c>
      <c r="AD233" s="64">
        <f t="shared" si="224"/>
        <v>0</v>
      </c>
      <c r="AE233" s="64">
        <f t="shared" si="224"/>
        <v>0</v>
      </c>
      <c r="AF233" s="64">
        <f t="shared" si="224"/>
        <v>0</v>
      </c>
      <c r="AG233" s="64">
        <f t="shared" si="224"/>
        <v>0</v>
      </c>
      <c r="AH233" s="64">
        <f t="shared" si="224"/>
        <v>0</v>
      </c>
      <c r="AI233" s="64">
        <f t="shared" si="224"/>
        <v>0</v>
      </c>
      <c r="AJ233" s="64">
        <f t="shared" si="224"/>
        <v>-8337.3082523279991</v>
      </c>
      <c r="AK233" s="64">
        <f t="shared" si="224"/>
        <v>0</v>
      </c>
      <c r="AL233" s="64">
        <f t="shared" si="224"/>
        <v>0</v>
      </c>
      <c r="AM233" s="64">
        <f t="shared" si="224"/>
        <v>0</v>
      </c>
      <c r="AN233" s="64">
        <f t="shared" si="224"/>
        <v>0</v>
      </c>
      <c r="AO233" s="64">
        <f t="shared" si="224"/>
        <v>0</v>
      </c>
      <c r="AP233" s="64">
        <f t="shared" si="224"/>
        <v>0</v>
      </c>
      <c r="AQ233" s="64">
        <f t="shared" si="224"/>
        <v>0</v>
      </c>
      <c r="AR233" s="64">
        <f t="shared" si="224"/>
        <v>0</v>
      </c>
      <c r="AS233" s="64">
        <f t="shared" si="224"/>
        <v>0</v>
      </c>
      <c r="AT233" s="64">
        <f t="shared" si="224"/>
        <v>0</v>
      </c>
      <c r="AU233" s="64">
        <f t="shared" si="224"/>
        <v>0</v>
      </c>
      <c r="AV233" s="64">
        <f t="shared" si="224"/>
        <v>0</v>
      </c>
      <c r="AW233" s="64">
        <f t="shared" si="224"/>
        <v>0</v>
      </c>
      <c r="AX233" s="64">
        <f t="shared" si="224"/>
        <v>0</v>
      </c>
      <c r="AY233" s="64">
        <f t="shared" ref="AY233:BO233" si="225">AY231+AY232</f>
        <v>0</v>
      </c>
      <c r="AZ233" s="64">
        <f t="shared" si="225"/>
        <v>0</v>
      </c>
      <c r="BA233" s="64">
        <f t="shared" si="225"/>
        <v>0</v>
      </c>
      <c r="BB233" s="64">
        <f t="shared" si="225"/>
        <v>0</v>
      </c>
      <c r="BC233" s="64">
        <f t="shared" si="225"/>
        <v>0</v>
      </c>
      <c r="BD233" s="64">
        <f t="shared" si="225"/>
        <v>0</v>
      </c>
      <c r="BE233" s="64">
        <f t="shared" si="225"/>
        <v>0</v>
      </c>
      <c r="BF233" s="64">
        <f t="shared" si="225"/>
        <v>0</v>
      </c>
      <c r="BG233" s="64">
        <f t="shared" si="225"/>
        <v>0</v>
      </c>
      <c r="BH233" s="64">
        <f t="shared" si="225"/>
        <v>0</v>
      </c>
      <c r="BI233" s="64">
        <f t="shared" si="225"/>
        <v>0</v>
      </c>
      <c r="BJ233" s="64">
        <f t="shared" si="225"/>
        <v>0</v>
      </c>
      <c r="BK233" s="64">
        <f t="shared" si="225"/>
        <v>0</v>
      </c>
      <c r="BL233" s="64">
        <f t="shared" si="225"/>
        <v>0</v>
      </c>
      <c r="BM233" s="64">
        <f t="shared" si="225"/>
        <v>0</v>
      </c>
      <c r="BN233" s="64">
        <f t="shared" si="225"/>
        <v>0</v>
      </c>
      <c r="BO233" s="64">
        <f t="shared" si="225"/>
        <v>0</v>
      </c>
    </row>
    <row r="234" spans="1:67" ht="14.1" customHeight="1" x14ac:dyDescent="0.2">
      <c r="A234" s="11"/>
      <c r="B234" s="58">
        <v>52</v>
      </c>
      <c r="C234" s="656" t="s">
        <v>124</v>
      </c>
      <c r="D234" s="657" t="s">
        <v>128</v>
      </c>
      <c r="E234" s="657"/>
      <c r="F234" s="657"/>
      <c r="G234" s="657"/>
      <c r="H234" s="658" t="s">
        <v>886</v>
      </c>
      <c r="I234" s="659" t="s">
        <v>156</v>
      </c>
      <c r="J234" s="59">
        <v>-1.77</v>
      </c>
      <c r="K234" s="60"/>
      <c r="L234" s="60"/>
      <c r="M234" s="60"/>
      <c r="N234" s="58"/>
      <c r="O234" s="58"/>
      <c r="P234" s="58"/>
      <c r="Q234" s="58"/>
      <c r="R234" s="58">
        <f t="shared" si="221"/>
        <v>-1.77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C234" s="58">
        <v>0</v>
      </c>
      <c r="AD234" s="58">
        <v>0</v>
      </c>
      <c r="AE234" s="58">
        <v>0</v>
      </c>
      <c r="AF234" s="58">
        <v>0</v>
      </c>
      <c r="AG234" s="58">
        <v>0</v>
      </c>
      <c r="AH234" s="58">
        <v>0</v>
      </c>
      <c r="AI234" s="58">
        <v>0</v>
      </c>
      <c r="AJ234" s="58">
        <v>-1.77</v>
      </c>
      <c r="AK234" s="58">
        <v>0</v>
      </c>
      <c r="AL234" s="58">
        <v>0</v>
      </c>
      <c r="AM234" s="58">
        <v>0</v>
      </c>
      <c r="AN234" s="58">
        <v>0</v>
      </c>
      <c r="AO234" s="58">
        <v>0</v>
      </c>
      <c r="AP234" s="58">
        <v>0</v>
      </c>
      <c r="AQ234" s="58">
        <v>0</v>
      </c>
      <c r="AR234" s="58">
        <v>0</v>
      </c>
      <c r="AS234" s="58">
        <v>0</v>
      </c>
      <c r="AT234" s="58">
        <v>0</v>
      </c>
      <c r="AU234" s="58">
        <v>0</v>
      </c>
      <c r="AV234" s="58">
        <v>0</v>
      </c>
      <c r="AW234" s="58">
        <v>0</v>
      </c>
      <c r="AX234" s="58">
        <v>0</v>
      </c>
      <c r="AY234" s="58">
        <v>0</v>
      </c>
      <c r="AZ234" s="58">
        <v>0</v>
      </c>
      <c r="BA234" s="58">
        <v>0</v>
      </c>
      <c r="BB234" s="58">
        <v>0</v>
      </c>
      <c r="BC234" s="58">
        <v>0</v>
      </c>
      <c r="BD234" s="58">
        <v>0</v>
      </c>
      <c r="BE234" s="58">
        <v>0</v>
      </c>
      <c r="BF234" s="58">
        <v>0</v>
      </c>
      <c r="BG234" s="58">
        <v>0</v>
      </c>
      <c r="BH234" s="58">
        <v>0</v>
      </c>
      <c r="BI234" s="58">
        <v>0</v>
      </c>
      <c r="BJ234" s="58">
        <v>0</v>
      </c>
      <c r="BK234" s="58">
        <v>0</v>
      </c>
      <c r="BL234" s="58">
        <v>0</v>
      </c>
      <c r="BM234" s="58">
        <v>0</v>
      </c>
      <c r="BN234" s="58">
        <v>0</v>
      </c>
      <c r="BO234" s="58">
        <v>0</v>
      </c>
    </row>
    <row r="235" spans="1:67" x14ac:dyDescent="0.2">
      <c r="A235" s="11"/>
      <c r="B235" s="11"/>
      <c r="C235" s="656"/>
      <c r="D235" s="657"/>
      <c r="E235" s="657"/>
      <c r="F235" s="657"/>
      <c r="G235" s="657"/>
      <c r="H235" s="658"/>
      <c r="I235" s="659"/>
      <c r="J235" s="11"/>
      <c r="K235" s="60">
        <v>-25.84</v>
      </c>
      <c r="L235" s="60">
        <v>-25.84</v>
      </c>
      <c r="M235" s="60">
        <v>-26.7</v>
      </c>
      <c r="N235" s="60">
        <v>-26.7</v>
      </c>
      <c r="O235" s="60">
        <v>-26.698033995999999</v>
      </c>
      <c r="P235" s="60"/>
      <c r="Q235" s="58">
        <v>-26.7</v>
      </c>
      <c r="R235" s="60">
        <f t="shared" si="221"/>
        <v>-30.546714923999996</v>
      </c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61">
        <f>$M235*AJ234/$J234*AJ$13</f>
        <v>-30.546714923999996</v>
      </c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</row>
    <row r="236" spans="1:67" x14ac:dyDescent="0.2">
      <c r="A236" s="11"/>
      <c r="B236" s="11"/>
      <c r="C236" s="656"/>
      <c r="D236" s="657"/>
      <c r="E236" s="657"/>
      <c r="F236" s="657"/>
      <c r="G236" s="657"/>
      <c r="H236" s="658"/>
      <c r="I236" s="659"/>
      <c r="J236" s="11"/>
      <c r="K236" s="58"/>
      <c r="L236" s="60"/>
      <c r="M236" s="60"/>
      <c r="N236" s="60">
        <f>N235-M235</f>
        <v>0</v>
      </c>
      <c r="O236" s="60"/>
      <c r="P236" s="60"/>
      <c r="Q236" s="58"/>
      <c r="R236" s="60">
        <f t="shared" si="221"/>
        <v>0</v>
      </c>
      <c r="S236" s="61">
        <f t="shared" ref="S236:AX236" si="226">$N$236/$J$234*S234*S12*S13</f>
        <v>0</v>
      </c>
      <c r="T236" s="61">
        <f t="shared" si="226"/>
        <v>0</v>
      </c>
      <c r="U236" s="61">
        <f t="shared" si="226"/>
        <v>0</v>
      </c>
      <c r="V236" s="61">
        <f t="shared" si="226"/>
        <v>0</v>
      </c>
      <c r="W236" s="61">
        <f t="shared" si="226"/>
        <v>0</v>
      </c>
      <c r="X236" s="61">
        <f t="shared" si="226"/>
        <v>0</v>
      </c>
      <c r="Y236" s="61">
        <f t="shared" si="226"/>
        <v>0</v>
      </c>
      <c r="Z236" s="61">
        <f t="shared" si="226"/>
        <v>0</v>
      </c>
      <c r="AA236" s="61">
        <f t="shared" si="226"/>
        <v>0</v>
      </c>
      <c r="AB236" s="61">
        <f t="shared" si="226"/>
        <v>0</v>
      </c>
      <c r="AC236" s="61">
        <f t="shared" si="226"/>
        <v>0</v>
      </c>
      <c r="AD236" s="61">
        <f t="shared" si="226"/>
        <v>0</v>
      </c>
      <c r="AE236" s="61">
        <f t="shared" si="226"/>
        <v>0</v>
      </c>
      <c r="AF236" s="61">
        <f t="shared" si="226"/>
        <v>0</v>
      </c>
      <c r="AG236" s="61">
        <f t="shared" si="226"/>
        <v>0</v>
      </c>
      <c r="AH236" s="61">
        <f t="shared" si="226"/>
        <v>0</v>
      </c>
      <c r="AI236" s="61">
        <f t="shared" si="226"/>
        <v>0</v>
      </c>
      <c r="AJ236" s="61">
        <f t="shared" si="226"/>
        <v>0</v>
      </c>
      <c r="AK236" s="61">
        <f t="shared" si="226"/>
        <v>0</v>
      </c>
      <c r="AL236" s="61">
        <f t="shared" si="226"/>
        <v>0</v>
      </c>
      <c r="AM236" s="61">
        <f t="shared" si="226"/>
        <v>0</v>
      </c>
      <c r="AN236" s="61">
        <f t="shared" si="226"/>
        <v>0</v>
      </c>
      <c r="AO236" s="61">
        <f t="shared" si="226"/>
        <v>0</v>
      </c>
      <c r="AP236" s="61">
        <f t="shared" si="226"/>
        <v>0</v>
      </c>
      <c r="AQ236" s="61">
        <f t="shared" si="226"/>
        <v>0</v>
      </c>
      <c r="AR236" s="61">
        <f t="shared" si="226"/>
        <v>0</v>
      </c>
      <c r="AS236" s="61">
        <f t="shared" si="226"/>
        <v>0</v>
      </c>
      <c r="AT236" s="61">
        <f t="shared" si="226"/>
        <v>0</v>
      </c>
      <c r="AU236" s="61">
        <f t="shared" si="226"/>
        <v>0</v>
      </c>
      <c r="AV236" s="61">
        <f t="shared" si="226"/>
        <v>0</v>
      </c>
      <c r="AW236" s="61">
        <f t="shared" si="226"/>
        <v>0</v>
      </c>
      <c r="AX236" s="61">
        <f t="shared" si="226"/>
        <v>0</v>
      </c>
      <c r="AY236" s="61">
        <f t="shared" ref="AY236:BO236" si="227">$N$236/$J$234*AY234*AY12*AY13</f>
        <v>0</v>
      </c>
      <c r="AZ236" s="61">
        <f t="shared" si="227"/>
        <v>0</v>
      </c>
      <c r="BA236" s="61">
        <f t="shared" si="227"/>
        <v>0</v>
      </c>
      <c r="BB236" s="61">
        <f t="shared" si="227"/>
        <v>0</v>
      </c>
      <c r="BC236" s="61">
        <f t="shared" si="227"/>
        <v>0</v>
      </c>
      <c r="BD236" s="61">
        <f t="shared" si="227"/>
        <v>0</v>
      </c>
      <c r="BE236" s="61">
        <f t="shared" si="227"/>
        <v>0</v>
      </c>
      <c r="BF236" s="61">
        <f t="shared" si="227"/>
        <v>0</v>
      </c>
      <c r="BG236" s="61">
        <f t="shared" si="227"/>
        <v>0</v>
      </c>
      <c r="BH236" s="61">
        <f t="shared" si="227"/>
        <v>0</v>
      </c>
      <c r="BI236" s="61">
        <f t="shared" si="227"/>
        <v>0</v>
      </c>
      <c r="BJ236" s="61">
        <f t="shared" si="227"/>
        <v>0</v>
      </c>
      <c r="BK236" s="61">
        <f t="shared" si="227"/>
        <v>0</v>
      </c>
      <c r="BL236" s="61">
        <f t="shared" si="227"/>
        <v>0</v>
      </c>
      <c r="BM236" s="61">
        <f t="shared" si="227"/>
        <v>0</v>
      </c>
      <c r="BN236" s="61">
        <f t="shared" si="227"/>
        <v>0</v>
      </c>
      <c r="BO236" s="61">
        <f t="shared" si="227"/>
        <v>0</v>
      </c>
    </row>
    <row r="237" spans="1:67" x14ac:dyDescent="0.2">
      <c r="A237" s="11"/>
      <c r="B237" s="11"/>
      <c r="C237" s="656"/>
      <c r="D237" s="657"/>
      <c r="E237" s="657"/>
      <c r="F237" s="657"/>
      <c r="G237" s="657"/>
      <c r="H237" s="658"/>
      <c r="I237" s="659"/>
      <c r="J237" s="11"/>
      <c r="K237" s="58"/>
      <c r="L237" s="58"/>
      <c r="M237" s="60"/>
      <c r="N237" s="60"/>
      <c r="O237" s="60"/>
      <c r="P237" s="60"/>
      <c r="Q237" s="62">
        <v>-26.7</v>
      </c>
      <c r="R237" s="63">
        <f t="shared" si="221"/>
        <v>-30.546714923999996</v>
      </c>
      <c r="S237" s="64">
        <f t="shared" ref="S237:AX237" si="228">S235+S236</f>
        <v>0</v>
      </c>
      <c r="T237" s="64">
        <f t="shared" si="228"/>
        <v>0</v>
      </c>
      <c r="U237" s="64">
        <f t="shared" si="228"/>
        <v>0</v>
      </c>
      <c r="V237" s="64">
        <f t="shared" si="228"/>
        <v>0</v>
      </c>
      <c r="W237" s="64">
        <f t="shared" si="228"/>
        <v>0</v>
      </c>
      <c r="X237" s="64">
        <f t="shared" si="228"/>
        <v>0</v>
      </c>
      <c r="Y237" s="64">
        <f t="shared" si="228"/>
        <v>0</v>
      </c>
      <c r="Z237" s="64">
        <f t="shared" si="228"/>
        <v>0</v>
      </c>
      <c r="AA237" s="64">
        <f t="shared" si="228"/>
        <v>0</v>
      </c>
      <c r="AB237" s="64">
        <f t="shared" si="228"/>
        <v>0</v>
      </c>
      <c r="AC237" s="64">
        <f t="shared" si="228"/>
        <v>0</v>
      </c>
      <c r="AD237" s="64">
        <f t="shared" si="228"/>
        <v>0</v>
      </c>
      <c r="AE237" s="64">
        <f t="shared" si="228"/>
        <v>0</v>
      </c>
      <c r="AF237" s="64">
        <f t="shared" si="228"/>
        <v>0</v>
      </c>
      <c r="AG237" s="64">
        <f t="shared" si="228"/>
        <v>0</v>
      </c>
      <c r="AH237" s="64">
        <f t="shared" si="228"/>
        <v>0</v>
      </c>
      <c r="AI237" s="64">
        <f t="shared" si="228"/>
        <v>0</v>
      </c>
      <c r="AJ237" s="64">
        <f t="shared" si="228"/>
        <v>-30.546714923999996</v>
      </c>
      <c r="AK237" s="64">
        <f t="shared" si="228"/>
        <v>0</v>
      </c>
      <c r="AL237" s="64">
        <f t="shared" si="228"/>
        <v>0</v>
      </c>
      <c r="AM237" s="64">
        <f t="shared" si="228"/>
        <v>0</v>
      </c>
      <c r="AN237" s="64">
        <f t="shared" si="228"/>
        <v>0</v>
      </c>
      <c r="AO237" s="64">
        <f t="shared" si="228"/>
        <v>0</v>
      </c>
      <c r="AP237" s="64">
        <f t="shared" si="228"/>
        <v>0</v>
      </c>
      <c r="AQ237" s="64">
        <f t="shared" si="228"/>
        <v>0</v>
      </c>
      <c r="AR237" s="64">
        <f t="shared" si="228"/>
        <v>0</v>
      </c>
      <c r="AS237" s="64">
        <f t="shared" si="228"/>
        <v>0</v>
      </c>
      <c r="AT237" s="64">
        <f t="shared" si="228"/>
        <v>0</v>
      </c>
      <c r="AU237" s="64">
        <f t="shared" si="228"/>
        <v>0</v>
      </c>
      <c r="AV237" s="64">
        <f t="shared" si="228"/>
        <v>0</v>
      </c>
      <c r="AW237" s="64">
        <f t="shared" si="228"/>
        <v>0</v>
      </c>
      <c r="AX237" s="64">
        <f t="shared" si="228"/>
        <v>0</v>
      </c>
      <c r="AY237" s="64">
        <f t="shared" ref="AY237:BO237" si="229">AY235+AY236</f>
        <v>0</v>
      </c>
      <c r="AZ237" s="64">
        <f t="shared" si="229"/>
        <v>0</v>
      </c>
      <c r="BA237" s="64">
        <f t="shared" si="229"/>
        <v>0</v>
      </c>
      <c r="BB237" s="64">
        <f t="shared" si="229"/>
        <v>0</v>
      </c>
      <c r="BC237" s="64">
        <f t="shared" si="229"/>
        <v>0</v>
      </c>
      <c r="BD237" s="64">
        <f t="shared" si="229"/>
        <v>0</v>
      </c>
      <c r="BE237" s="64">
        <f t="shared" si="229"/>
        <v>0</v>
      </c>
      <c r="BF237" s="64">
        <f t="shared" si="229"/>
        <v>0</v>
      </c>
      <c r="BG237" s="64">
        <f t="shared" si="229"/>
        <v>0</v>
      </c>
      <c r="BH237" s="64">
        <f t="shared" si="229"/>
        <v>0</v>
      </c>
      <c r="BI237" s="64">
        <f t="shared" si="229"/>
        <v>0</v>
      </c>
      <c r="BJ237" s="64">
        <f t="shared" si="229"/>
        <v>0</v>
      </c>
      <c r="BK237" s="64">
        <f t="shared" si="229"/>
        <v>0</v>
      </c>
      <c r="BL237" s="64">
        <f t="shared" si="229"/>
        <v>0</v>
      </c>
      <c r="BM237" s="64">
        <f t="shared" si="229"/>
        <v>0</v>
      </c>
      <c r="BN237" s="64">
        <f t="shared" si="229"/>
        <v>0</v>
      </c>
      <c r="BO237" s="64">
        <f t="shared" si="229"/>
        <v>0</v>
      </c>
    </row>
    <row r="238" spans="1:67" ht="14.1" customHeight="1" x14ac:dyDescent="0.2">
      <c r="A238" s="11"/>
      <c r="B238" s="58">
        <v>53</v>
      </c>
      <c r="C238" s="656" t="s">
        <v>124</v>
      </c>
      <c r="D238" s="657" t="s">
        <v>131</v>
      </c>
      <c r="E238" s="657"/>
      <c r="F238" s="657"/>
      <c r="G238" s="657"/>
      <c r="H238" s="658" t="s">
        <v>887</v>
      </c>
      <c r="I238" s="659" t="s">
        <v>156</v>
      </c>
      <c r="J238" s="59">
        <v>-2.4359999999999999</v>
      </c>
      <c r="K238" s="60"/>
      <c r="L238" s="60"/>
      <c r="M238" s="60"/>
      <c r="N238" s="58"/>
      <c r="O238" s="58"/>
      <c r="P238" s="58"/>
      <c r="Q238" s="58"/>
      <c r="R238" s="58">
        <f t="shared" si="221"/>
        <v>-2.4359999999999999</v>
      </c>
      <c r="S238" s="58">
        <v>0</v>
      </c>
      <c r="T238" s="58">
        <v>0</v>
      </c>
      <c r="U238" s="58">
        <v>0</v>
      </c>
      <c r="V238" s="58">
        <v>0</v>
      </c>
      <c r="W238" s="58">
        <v>0</v>
      </c>
      <c r="X238" s="58">
        <v>0</v>
      </c>
      <c r="Y238" s="58">
        <v>0</v>
      </c>
      <c r="Z238" s="58">
        <v>0</v>
      </c>
      <c r="AA238" s="58">
        <v>0</v>
      </c>
      <c r="AB238" s="58">
        <v>0</v>
      </c>
      <c r="AC238" s="58">
        <v>0</v>
      </c>
      <c r="AD238" s="58">
        <v>0</v>
      </c>
      <c r="AE238" s="58">
        <v>0</v>
      </c>
      <c r="AF238" s="58">
        <v>0</v>
      </c>
      <c r="AG238" s="58">
        <v>0</v>
      </c>
      <c r="AH238" s="58">
        <v>0</v>
      </c>
      <c r="AI238" s="58">
        <v>0</v>
      </c>
      <c r="AJ238" s="58">
        <v>-2.4359999999999999</v>
      </c>
      <c r="AK238" s="58">
        <v>0</v>
      </c>
      <c r="AL238" s="58">
        <v>0</v>
      </c>
      <c r="AM238" s="58">
        <v>0</v>
      </c>
      <c r="AN238" s="58">
        <v>0</v>
      </c>
      <c r="AO238" s="58">
        <v>0</v>
      </c>
      <c r="AP238" s="58">
        <v>0</v>
      </c>
      <c r="AQ238" s="58">
        <v>0</v>
      </c>
      <c r="AR238" s="58">
        <v>0</v>
      </c>
      <c r="AS238" s="58">
        <v>0</v>
      </c>
      <c r="AT238" s="58">
        <v>0</v>
      </c>
      <c r="AU238" s="58">
        <v>0</v>
      </c>
      <c r="AV238" s="58">
        <v>0</v>
      </c>
      <c r="AW238" s="58">
        <v>0</v>
      </c>
      <c r="AX238" s="58">
        <v>0</v>
      </c>
      <c r="AY238" s="58">
        <v>0</v>
      </c>
      <c r="AZ238" s="58">
        <v>0</v>
      </c>
      <c r="BA238" s="58">
        <v>0</v>
      </c>
      <c r="BB238" s="58">
        <v>0</v>
      </c>
      <c r="BC238" s="58">
        <v>0</v>
      </c>
      <c r="BD238" s="58">
        <v>0</v>
      </c>
      <c r="BE238" s="58">
        <v>0</v>
      </c>
      <c r="BF238" s="58">
        <v>0</v>
      </c>
      <c r="BG238" s="58">
        <v>0</v>
      </c>
      <c r="BH238" s="58">
        <v>0</v>
      </c>
      <c r="BI238" s="58">
        <v>0</v>
      </c>
      <c r="BJ238" s="58">
        <v>0</v>
      </c>
      <c r="BK238" s="58">
        <v>0</v>
      </c>
      <c r="BL238" s="58">
        <v>0</v>
      </c>
      <c r="BM238" s="58">
        <v>0</v>
      </c>
      <c r="BN238" s="58">
        <v>0</v>
      </c>
      <c r="BO238" s="58">
        <v>0</v>
      </c>
    </row>
    <row r="239" spans="1:67" x14ac:dyDescent="0.2">
      <c r="A239" s="11"/>
      <c r="B239" s="11"/>
      <c r="C239" s="656"/>
      <c r="D239" s="657"/>
      <c r="E239" s="657"/>
      <c r="F239" s="657"/>
      <c r="G239" s="657"/>
      <c r="H239" s="658"/>
      <c r="I239" s="659"/>
      <c r="J239" s="11"/>
      <c r="K239" s="60">
        <v>-35.549999999999997</v>
      </c>
      <c r="L239" s="60">
        <v>-35.549999999999997</v>
      </c>
      <c r="M239" s="60">
        <v>-36.729999999999997</v>
      </c>
      <c r="N239" s="60">
        <v>-36.729999999999997</v>
      </c>
      <c r="O239" s="60">
        <v>-36.730460857499999</v>
      </c>
      <c r="P239" s="60"/>
      <c r="Q239" s="58">
        <v>-36.729999999999997</v>
      </c>
      <c r="R239" s="60">
        <f t="shared" si="221"/>
        <v>-42.021754275599996</v>
      </c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61">
        <f>$M239*AJ238/$J238*AJ$13</f>
        <v>-42.021754275599996</v>
      </c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</row>
    <row r="240" spans="1:67" x14ac:dyDescent="0.2">
      <c r="A240" s="11"/>
      <c r="B240" s="11"/>
      <c r="C240" s="656"/>
      <c r="D240" s="657"/>
      <c r="E240" s="657"/>
      <c r="F240" s="657"/>
      <c r="G240" s="657"/>
      <c r="H240" s="658"/>
      <c r="I240" s="659"/>
      <c r="J240" s="11"/>
      <c r="K240" s="58"/>
      <c r="L240" s="60"/>
      <c r="M240" s="60"/>
      <c r="N240" s="60">
        <f>N239-M239</f>
        <v>0</v>
      </c>
      <c r="O240" s="60"/>
      <c r="P240" s="60"/>
      <c r="Q240" s="58"/>
      <c r="R240" s="60">
        <f t="shared" si="221"/>
        <v>0</v>
      </c>
      <c r="S240" s="61">
        <f t="shared" ref="S240:AX240" si="230">$N$240/$J$238*S238*S12*S13</f>
        <v>0</v>
      </c>
      <c r="T240" s="61">
        <f t="shared" si="230"/>
        <v>0</v>
      </c>
      <c r="U240" s="61">
        <f t="shared" si="230"/>
        <v>0</v>
      </c>
      <c r="V240" s="61">
        <f t="shared" si="230"/>
        <v>0</v>
      </c>
      <c r="W240" s="61">
        <f t="shared" si="230"/>
        <v>0</v>
      </c>
      <c r="X240" s="61">
        <f t="shared" si="230"/>
        <v>0</v>
      </c>
      <c r="Y240" s="61">
        <f t="shared" si="230"/>
        <v>0</v>
      </c>
      <c r="Z240" s="61">
        <f t="shared" si="230"/>
        <v>0</v>
      </c>
      <c r="AA240" s="61">
        <f t="shared" si="230"/>
        <v>0</v>
      </c>
      <c r="AB240" s="61">
        <f t="shared" si="230"/>
        <v>0</v>
      </c>
      <c r="AC240" s="61">
        <f t="shared" si="230"/>
        <v>0</v>
      </c>
      <c r="AD240" s="61">
        <f t="shared" si="230"/>
        <v>0</v>
      </c>
      <c r="AE240" s="61">
        <f t="shared" si="230"/>
        <v>0</v>
      </c>
      <c r="AF240" s="61">
        <f t="shared" si="230"/>
        <v>0</v>
      </c>
      <c r="AG240" s="61">
        <f t="shared" si="230"/>
        <v>0</v>
      </c>
      <c r="AH240" s="61">
        <f t="shared" si="230"/>
        <v>0</v>
      </c>
      <c r="AI240" s="61">
        <f t="shared" si="230"/>
        <v>0</v>
      </c>
      <c r="AJ240" s="61">
        <f t="shared" si="230"/>
        <v>0</v>
      </c>
      <c r="AK240" s="61">
        <f t="shared" si="230"/>
        <v>0</v>
      </c>
      <c r="AL240" s="61">
        <f t="shared" si="230"/>
        <v>0</v>
      </c>
      <c r="AM240" s="61">
        <f t="shared" si="230"/>
        <v>0</v>
      </c>
      <c r="AN240" s="61">
        <f t="shared" si="230"/>
        <v>0</v>
      </c>
      <c r="AO240" s="61">
        <f t="shared" si="230"/>
        <v>0</v>
      </c>
      <c r="AP240" s="61">
        <f t="shared" si="230"/>
        <v>0</v>
      </c>
      <c r="AQ240" s="61">
        <f t="shared" si="230"/>
        <v>0</v>
      </c>
      <c r="AR240" s="61">
        <f t="shared" si="230"/>
        <v>0</v>
      </c>
      <c r="AS240" s="61">
        <f t="shared" si="230"/>
        <v>0</v>
      </c>
      <c r="AT240" s="61">
        <f t="shared" si="230"/>
        <v>0</v>
      </c>
      <c r="AU240" s="61">
        <f t="shared" si="230"/>
        <v>0</v>
      </c>
      <c r="AV240" s="61">
        <f t="shared" si="230"/>
        <v>0</v>
      </c>
      <c r="AW240" s="61">
        <f t="shared" si="230"/>
        <v>0</v>
      </c>
      <c r="AX240" s="61">
        <f t="shared" si="230"/>
        <v>0</v>
      </c>
      <c r="AY240" s="61">
        <f t="shared" ref="AY240:BO240" si="231">$N$240/$J$238*AY238*AY12*AY13</f>
        <v>0</v>
      </c>
      <c r="AZ240" s="61">
        <f t="shared" si="231"/>
        <v>0</v>
      </c>
      <c r="BA240" s="61">
        <f t="shared" si="231"/>
        <v>0</v>
      </c>
      <c r="BB240" s="61">
        <f t="shared" si="231"/>
        <v>0</v>
      </c>
      <c r="BC240" s="61">
        <f t="shared" si="231"/>
        <v>0</v>
      </c>
      <c r="BD240" s="61">
        <f t="shared" si="231"/>
        <v>0</v>
      </c>
      <c r="BE240" s="61">
        <f t="shared" si="231"/>
        <v>0</v>
      </c>
      <c r="BF240" s="61">
        <f t="shared" si="231"/>
        <v>0</v>
      </c>
      <c r="BG240" s="61">
        <f t="shared" si="231"/>
        <v>0</v>
      </c>
      <c r="BH240" s="61">
        <f t="shared" si="231"/>
        <v>0</v>
      </c>
      <c r="BI240" s="61">
        <f t="shared" si="231"/>
        <v>0</v>
      </c>
      <c r="BJ240" s="61">
        <f t="shared" si="231"/>
        <v>0</v>
      </c>
      <c r="BK240" s="61">
        <f t="shared" si="231"/>
        <v>0</v>
      </c>
      <c r="BL240" s="61">
        <f t="shared" si="231"/>
        <v>0</v>
      </c>
      <c r="BM240" s="61">
        <f t="shared" si="231"/>
        <v>0</v>
      </c>
      <c r="BN240" s="61">
        <f t="shared" si="231"/>
        <v>0</v>
      </c>
      <c r="BO240" s="61">
        <f t="shared" si="231"/>
        <v>0</v>
      </c>
    </row>
    <row r="241" spans="1:67" x14ac:dyDescent="0.2">
      <c r="A241" s="11"/>
      <c r="B241" s="11"/>
      <c r="C241" s="656"/>
      <c r="D241" s="657"/>
      <c r="E241" s="657"/>
      <c r="F241" s="657"/>
      <c r="G241" s="657"/>
      <c r="H241" s="658"/>
      <c r="I241" s="659"/>
      <c r="J241" s="11"/>
      <c r="K241" s="58"/>
      <c r="L241" s="58"/>
      <c r="M241" s="60"/>
      <c r="N241" s="60"/>
      <c r="O241" s="60"/>
      <c r="P241" s="60"/>
      <c r="Q241" s="62">
        <v>-36.729999999999997</v>
      </c>
      <c r="R241" s="63">
        <f t="shared" si="221"/>
        <v>-42.021754275599996</v>
      </c>
      <c r="S241" s="64">
        <f t="shared" ref="S241:AX241" si="232">S239+S240</f>
        <v>0</v>
      </c>
      <c r="T241" s="64">
        <f t="shared" si="232"/>
        <v>0</v>
      </c>
      <c r="U241" s="64">
        <f t="shared" si="232"/>
        <v>0</v>
      </c>
      <c r="V241" s="64">
        <f t="shared" si="232"/>
        <v>0</v>
      </c>
      <c r="W241" s="64">
        <f t="shared" si="232"/>
        <v>0</v>
      </c>
      <c r="X241" s="64">
        <f t="shared" si="232"/>
        <v>0</v>
      </c>
      <c r="Y241" s="64">
        <f t="shared" si="232"/>
        <v>0</v>
      </c>
      <c r="Z241" s="64">
        <f t="shared" si="232"/>
        <v>0</v>
      </c>
      <c r="AA241" s="64">
        <f t="shared" si="232"/>
        <v>0</v>
      </c>
      <c r="AB241" s="64">
        <f t="shared" si="232"/>
        <v>0</v>
      </c>
      <c r="AC241" s="64">
        <f t="shared" si="232"/>
        <v>0</v>
      </c>
      <c r="AD241" s="64">
        <f t="shared" si="232"/>
        <v>0</v>
      </c>
      <c r="AE241" s="64">
        <f t="shared" si="232"/>
        <v>0</v>
      </c>
      <c r="AF241" s="64">
        <f t="shared" si="232"/>
        <v>0</v>
      </c>
      <c r="AG241" s="64">
        <f t="shared" si="232"/>
        <v>0</v>
      </c>
      <c r="AH241" s="64">
        <f t="shared" si="232"/>
        <v>0</v>
      </c>
      <c r="AI241" s="64">
        <f t="shared" si="232"/>
        <v>0</v>
      </c>
      <c r="AJ241" s="64">
        <f t="shared" si="232"/>
        <v>-42.021754275599996</v>
      </c>
      <c r="AK241" s="64">
        <f t="shared" si="232"/>
        <v>0</v>
      </c>
      <c r="AL241" s="64">
        <f t="shared" si="232"/>
        <v>0</v>
      </c>
      <c r="AM241" s="64">
        <f t="shared" si="232"/>
        <v>0</v>
      </c>
      <c r="AN241" s="64">
        <f t="shared" si="232"/>
        <v>0</v>
      </c>
      <c r="AO241" s="64">
        <f t="shared" si="232"/>
        <v>0</v>
      </c>
      <c r="AP241" s="64">
        <f t="shared" si="232"/>
        <v>0</v>
      </c>
      <c r="AQ241" s="64">
        <f t="shared" si="232"/>
        <v>0</v>
      </c>
      <c r="AR241" s="64">
        <f t="shared" si="232"/>
        <v>0</v>
      </c>
      <c r="AS241" s="64">
        <f t="shared" si="232"/>
        <v>0</v>
      </c>
      <c r="AT241" s="64">
        <f t="shared" si="232"/>
        <v>0</v>
      </c>
      <c r="AU241" s="64">
        <f t="shared" si="232"/>
        <v>0</v>
      </c>
      <c r="AV241" s="64">
        <f t="shared" si="232"/>
        <v>0</v>
      </c>
      <c r="AW241" s="64">
        <f t="shared" si="232"/>
        <v>0</v>
      </c>
      <c r="AX241" s="64">
        <f t="shared" si="232"/>
        <v>0</v>
      </c>
      <c r="AY241" s="64">
        <f t="shared" ref="AY241:BO241" si="233">AY239+AY240</f>
        <v>0</v>
      </c>
      <c r="AZ241" s="64">
        <f t="shared" si="233"/>
        <v>0</v>
      </c>
      <c r="BA241" s="64">
        <f t="shared" si="233"/>
        <v>0</v>
      </c>
      <c r="BB241" s="64">
        <f t="shared" si="233"/>
        <v>0</v>
      </c>
      <c r="BC241" s="64">
        <f t="shared" si="233"/>
        <v>0</v>
      </c>
      <c r="BD241" s="64">
        <f t="shared" si="233"/>
        <v>0</v>
      </c>
      <c r="BE241" s="64">
        <f t="shared" si="233"/>
        <v>0</v>
      </c>
      <c r="BF241" s="64">
        <f t="shared" si="233"/>
        <v>0</v>
      </c>
      <c r="BG241" s="64">
        <f t="shared" si="233"/>
        <v>0</v>
      </c>
      <c r="BH241" s="64">
        <f t="shared" si="233"/>
        <v>0</v>
      </c>
      <c r="BI241" s="64">
        <f t="shared" si="233"/>
        <v>0</v>
      </c>
      <c r="BJ241" s="64">
        <f t="shared" si="233"/>
        <v>0</v>
      </c>
      <c r="BK241" s="64">
        <f t="shared" si="233"/>
        <v>0</v>
      </c>
      <c r="BL241" s="64">
        <f t="shared" si="233"/>
        <v>0</v>
      </c>
      <c r="BM241" s="64">
        <f t="shared" si="233"/>
        <v>0</v>
      </c>
      <c r="BN241" s="64">
        <f t="shared" si="233"/>
        <v>0</v>
      </c>
      <c r="BO241" s="64">
        <f t="shared" si="233"/>
        <v>0</v>
      </c>
    </row>
    <row r="242" spans="1:67" ht="14.1" customHeight="1" x14ac:dyDescent="0.2">
      <c r="A242" s="11"/>
      <c r="B242" s="58">
        <v>54</v>
      </c>
      <c r="C242" s="656" t="s">
        <v>124</v>
      </c>
      <c r="D242" s="657" t="s">
        <v>133</v>
      </c>
      <c r="E242" s="657"/>
      <c r="F242" s="657"/>
      <c r="G242" s="657"/>
      <c r="H242" s="658" t="s">
        <v>888</v>
      </c>
      <c r="I242" s="659" t="s">
        <v>156</v>
      </c>
      <c r="J242" s="59">
        <v>-0.96399999999999997</v>
      </c>
      <c r="K242" s="60"/>
      <c r="L242" s="60"/>
      <c r="M242" s="60"/>
      <c r="N242" s="58"/>
      <c r="O242" s="58"/>
      <c r="P242" s="58"/>
      <c r="Q242" s="58"/>
      <c r="R242" s="58">
        <f t="shared" si="221"/>
        <v>-0.96399999999999997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  <c r="AD242" s="58">
        <v>0</v>
      </c>
      <c r="AE242" s="58">
        <v>0</v>
      </c>
      <c r="AF242" s="58">
        <v>0</v>
      </c>
      <c r="AG242" s="58">
        <v>0</v>
      </c>
      <c r="AH242" s="58">
        <v>0</v>
      </c>
      <c r="AI242" s="58">
        <v>0</v>
      </c>
      <c r="AJ242" s="58">
        <v>-0.96399999999999997</v>
      </c>
      <c r="AK242" s="58">
        <v>0</v>
      </c>
      <c r="AL242" s="58">
        <v>0</v>
      </c>
      <c r="AM242" s="58">
        <v>0</v>
      </c>
      <c r="AN242" s="58">
        <v>0</v>
      </c>
      <c r="AO242" s="58">
        <v>0</v>
      </c>
      <c r="AP242" s="58">
        <v>0</v>
      </c>
      <c r="AQ242" s="58">
        <v>0</v>
      </c>
      <c r="AR242" s="58">
        <v>0</v>
      </c>
      <c r="AS242" s="58">
        <v>0</v>
      </c>
      <c r="AT242" s="58">
        <v>0</v>
      </c>
      <c r="AU242" s="58">
        <v>0</v>
      </c>
      <c r="AV242" s="58">
        <v>0</v>
      </c>
      <c r="AW242" s="58">
        <v>0</v>
      </c>
      <c r="AX242" s="58">
        <v>0</v>
      </c>
      <c r="AY242" s="58">
        <v>0</v>
      </c>
      <c r="AZ242" s="58">
        <v>0</v>
      </c>
      <c r="BA242" s="58">
        <v>0</v>
      </c>
      <c r="BB242" s="58">
        <v>0</v>
      </c>
      <c r="BC242" s="58">
        <v>0</v>
      </c>
      <c r="BD242" s="58">
        <v>0</v>
      </c>
      <c r="BE242" s="58">
        <v>0</v>
      </c>
      <c r="BF242" s="58">
        <v>0</v>
      </c>
      <c r="BG242" s="58">
        <v>0</v>
      </c>
      <c r="BH242" s="58">
        <v>0</v>
      </c>
      <c r="BI242" s="58">
        <v>0</v>
      </c>
      <c r="BJ242" s="58">
        <v>0</v>
      </c>
      <c r="BK242" s="58">
        <v>0</v>
      </c>
      <c r="BL242" s="58">
        <v>0</v>
      </c>
      <c r="BM242" s="58">
        <v>0</v>
      </c>
      <c r="BN242" s="58">
        <v>0</v>
      </c>
      <c r="BO242" s="58">
        <v>0</v>
      </c>
    </row>
    <row r="243" spans="1:67" x14ac:dyDescent="0.2">
      <c r="A243" s="11"/>
      <c r="B243" s="11"/>
      <c r="C243" s="656"/>
      <c r="D243" s="657"/>
      <c r="E243" s="657"/>
      <c r="F243" s="657"/>
      <c r="G243" s="657"/>
      <c r="H243" s="658"/>
      <c r="I243" s="659"/>
      <c r="J243" s="11"/>
      <c r="K243" s="60">
        <v>-14.08</v>
      </c>
      <c r="L243" s="60">
        <v>-14.08</v>
      </c>
      <c r="M243" s="60">
        <v>-14.55</v>
      </c>
      <c r="N243" s="60">
        <v>-14.55</v>
      </c>
      <c r="O243" s="60">
        <v>-14.547535551999999</v>
      </c>
      <c r="P243" s="60"/>
      <c r="Q243" s="58">
        <v>-14.55</v>
      </c>
      <c r="R243" s="60">
        <f t="shared" si="221"/>
        <v>-16.646243525999996</v>
      </c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61">
        <f>$M243*AJ242/$J242*AJ$13</f>
        <v>-16.646243525999996</v>
      </c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</row>
    <row r="244" spans="1:67" x14ac:dyDescent="0.2">
      <c r="A244" s="11"/>
      <c r="B244" s="11"/>
      <c r="C244" s="656"/>
      <c r="D244" s="657"/>
      <c r="E244" s="657"/>
      <c r="F244" s="657"/>
      <c r="G244" s="657"/>
      <c r="H244" s="658"/>
      <c r="I244" s="659"/>
      <c r="J244" s="11"/>
      <c r="K244" s="58"/>
      <c r="L244" s="60"/>
      <c r="M244" s="60"/>
      <c r="N244" s="60">
        <f>N243-M243</f>
        <v>0</v>
      </c>
      <c r="O244" s="60"/>
      <c r="P244" s="60"/>
      <c r="Q244" s="58"/>
      <c r="R244" s="60">
        <f t="shared" si="221"/>
        <v>0</v>
      </c>
      <c r="S244" s="61">
        <f t="shared" ref="S244:AX244" si="234">$N$244/$J$242*S242*S12*S13</f>
        <v>0</v>
      </c>
      <c r="T244" s="61">
        <f t="shared" si="234"/>
        <v>0</v>
      </c>
      <c r="U244" s="61">
        <f t="shared" si="234"/>
        <v>0</v>
      </c>
      <c r="V244" s="61">
        <f t="shared" si="234"/>
        <v>0</v>
      </c>
      <c r="W244" s="61">
        <f t="shared" si="234"/>
        <v>0</v>
      </c>
      <c r="X244" s="61">
        <f t="shared" si="234"/>
        <v>0</v>
      </c>
      <c r="Y244" s="61">
        <f t="shared" si="234"/>
        <v>0</v>
      </c>
      <c r="Z244" s="61">
        <f t="shared" si="234"/>
        <v>0</v>
      </c>
      <c r="AA244" s="61">
        <f t="shared" si="234"/>
        <v>0</v>
      </c>
      <c r="AB244" s="61">
        <f t="shared" si="234"/>
        <v>0</v>
      </c>
      <c r="AC244" s="61">
        <f t="shared" si="234"/>
        <v>0</v>
      </c>
      <c r="AD244" s="61">
        <f t="shared" si="234"/>
        <v>0</v>
      </c>
      <c r="AE244" s="61">
        <f t="shared" si="234"/>
        <v>0</v>
      </c>
      <c r="AF244" s="61">
        <f t="shared" si="234"/>
        <v>0</v>
      </c>
      <c r="AG244" s="61">
        <f t="shared" si="234"/>
        <v>0</v>
      </c>
      <c r="AH244" s="61">
        <f t="shared" si="234"/>
        <v>0</v>
      </c>
      <c r="AI244" s="61">
        <f t="shared" si="234"/>
        <v>0</v>
      </c>
      <c r="AJ244" s="61">
        <f t="shared" si="234"/>
        <v>0</v>
      </c>
      <c r="AK244" s="61">
        <f t="shared" si="234"/>
        <v>0</v>
      </c>
      <c r="AL244" s="61">
        <f t="shared" si="234"/>
        <v>0</v>
      </c>
      <c r="AM244" s="61">
        <f t="shared" si="234"/>
        <v>0</v>
      </c>
      <c r="AN244" s="61">
        <f t="shared" si="234"/>
        <v>0</v>
      </c>
      <c r="AO244" s="61">
        <f t="shared" si="234"/>
        <v>0</v>
      </c>
      <c r="AP244" s="61">
        <f t="shared" si="234"/>
        <v>0</v>
      </c>
      <c r="AQ244" s="61">
        <f t="shared" si="234"/>
        <v>0</v>
      </c>
      <c r="AR244" s="61">
        <f t="shared" si="234"/>
        <v>0</v>
      </c>
      <c r="AS244" s="61">
        <f t="shared" si="234"/>
        <v>0</v>
      </c>
      <c r="AT244" s="61">
        <f t="shared" si="234"/>
        <v>0</v>
      </c>
      <c r="AU244" s="61">
        <f t="shared" si="234"/>
        <v>0</v>
      </c>
      <c r="AV244" s="61">
        <f t="shared" si="234"/>
        <v>0</v>
      </c>
      <c r="AW244" s="61">
        <f t="shared" si="234"/>
        <v>0</v>
      </c>
      <c r="AX244" s="61">
        <f t="shared" si="234"/>
        <v>0</v>
      </c>
      <c r="AY244" s="61">
        <f t="shared" ref="AY244:BO244" si="235">$N$244/$J$242*AY242*AY12*AY13</f>
        <v>0</v>
      </c>
      <c r="AZ244" s="61">
        <f t="shared" si="235"/>
        <v>0</v>
      </c>
      <c r="BA244" s="61">
        <f t="shared" si="235"/>
        <v>0</v>
      </c>
      <c r="BB244" s="61">
        <f t="shared" si="235"/>
        <v>0</v>
      </c>
      <c r="BC244" s="61">
        <f t="shared" si="235"/>
        <v>0</v>
      </c>
      <c r="BD244" s="61">
        <f t="shared" si="235"/>
        <v>0</v>
      </c>
      <c r="BE244" s="61">
        <f t="shared" si="235"/>
        <v>0</v>
      </c>
      <c r="BF244" s="61">
        <f t="shared" si="235"/>
        <v>0</v>
      </c>
      <c r="BG244" s="61">
        <f t="shared" si="235"/>
        <v>0</v>
      </c>
      <c r="BH244" s="61">
        <f t="shared" si="235"/>
        <v>0</v>
      </c>
      <c r="BI244" s="61">
        <f t="shared" si="235"/>
        <v>0</v>
      </c>
      <c r="BJ244" s="61">
        <f t="shared" si="235"/>
        <v>0</v>
      </c>
      <c r="BK244" s="61">
        <f t="shared" si="235"/>
        <v>0</v>
      </c>
      <c r="BL244" s="61">
        <f t="shared" si="235"/>
        <v>0</v>
      </c>
      <c r="BM244" s="61">
        <f t="shared" si="235"/>
        <v>0</v>
      </c>
      <c r="BN244" s="61">
        <f t="shared" si="235"/>
        <v>0</v>
      </c>
      <c r="BO244" s="61">
        <f t="shared" si="235"/>
        <v>0</v>
      </c>
    </row>
    <row r="245" spans="1:67" x14ac:dyDescent="0.2">
      <c r="A245" s="11"/>
      <c r="B245" s="11"/>
      <c r="C245" s="656"/>
      <c r="D245" s="657"/>
      <c r="E245" s="657"/>
      <c r="F245" s="657"/>
      <c r="G245" s="657"/>
      <c r="H245" s="658"/>
      <c r="I245" s="659"/>
      <c r="J245" s="11"/>
      <c r="K245" s="58"/>
      <c r="L245" s="58"/>
      <c r="M245" s="60"/>
      <c r="N245" s="60"/>
      <c r="O245" s="60"/>
      <c r="P245" s="60"/>
      <c r="Q245" s="62">
        <v>-14.55</v>
      </c>
      <c r="R245" s="63">
        <f t="shared" si="221"/>
        <v>-16.646243525999996</v>
      </c>
      <c r="S245" s="64">
        <f t="shared" ref="S245:AX245" si="236">S243+S244</f>
        <v>0</v>
      </c>
      <c r="T245" s="64">
        <f t="shared" si="236"/>
        <v>0</v>
      </c>
      <c r="U245" s="64">
        <f t="shared" si="236"/>
        <v>0</v>
      </c>
      <c r="V245" s="64">
        <f t="shared" si="236"/>
        <v>0</v>
      </c>
      <c r="W245" s="64">
        <f t="shared" si="236"/>
        <v>0</v>
      </c>
      <c r="X245" s="64">
        <f t="shared" si="236"/>
        <v>0</v>
      </c>
      <c r="Y245" s="64">
        <f t="shared" si="236"/>
        <v>0</v>
      </c>
      <c r="Z245" s="64">
        <f t="shared" si="236"/>
        <v>0</v>
      </c>
      <c r="AA245" s="64">
        <f t="shared" si="236"/>
        <v>0</v>
      </c>
      <c r="AB245" s="64">
        <f t="shared" si="236"/>
        <v>0</v>
      </c>
      <c r="AC245" s="64">
        <f t="shared" si="236"/>
        <v>0</v>
      </c>
      <c r="AD245" s="64">
        <f t="shared" si="236"/>
        <v>0</v>
      </c>
      <c r="AE245" s="64">
        <f t="shared" si="236"/>
        <v>0</v>
      </c>
      <c r="AF245" s="64">
        <f t="shared" si="236"/>
        <v>0</v>
      </c>
      <c r="AG245" s="64">
        <f t="shared" si="236"/>
        <v>0</v>
      </c>
      <c r="AH245" s="64">
        <f t="shared" si="236"/>
        <v>0</v>
      </c>
      <c r="AI245" s="64">
        <f t="shared" si="236"/>
        <v>0</v>
      </c>
      <c r="AJ245" s="64">
        <f t="shared" si="236"/>
        <v>-16.646243525999996</v>
      </c>
      <c r="AK245" s="64">
        <f t="shared" si="236"/>
        <v>0</v>
      </c>
      <c r="AL245" s="64">
        <f t="shared" si="236"/>
        <v>0</v>
      </c>
      <c r="AM245" s="64">
        <f t="shared" si="236"/>
        <v>0</v>
      </c>
      <c r="AN245" s="64">
        <f t="shared" si="236"/>
        <v>0</v>
      </c>
      <c r="AO245" s="64">
        <f t="shared" si="236"/>
        <v>0</v>
      </c>
      <c r="AP245" s="64">
        <f t="shared" si="236"/>
        <v>0</v>
      </c>
      <c r="AQ245" s="64">
        <f t="shared" si="236"/>
        <v>0</v>
      </c>
      <c r="AR245" s="64">
        <f t="shared" si="236"/>
        <v>0</v>
      </c>
      <c r="AS245" s="64">
        <f t="shared" si="236"/>
        <v>0</v>
      </c>
      <c r="AT245" s="64">
        <f t="shared" si="236"/>
        <v>0</v>
      </c>
      <c r="AU245" s="64">
        <f t="shared" si="236"/>
        <v>0</v>
      </c>
      <c r="AV245" s="64">
        <f t="shared" si="236"/>
        <v>0</v>
      </c>
      <c r="AW245" s="64">
        <f t="shared" si="236"/>
        <v>0</v>
      </c>
      <c r="AX245" s="64">
        <f t="shared" si="236"/>
        <v>0</v>
      </c>
      <c r="AY245" s="64">
        <f t="shared" ref="AY245:BO245" si="237">AY243+AY244</f>
        <v>0</v>
      </c>
      <c r="AZ245" s="64">
        <f t="shared" si="237"/>
        <v>0</v>
      </c>
      <c r="BA245" s="64">
        <f t="shared" si="237"/>
        <v>0</v>
      </c>
      <c r="BB245" s="64">
        <f t="shared" si="237"/>
        <v>0</v>
      </c>
      <c r="BC245" s="64">
        <f t="shared" si="237"/>
        <v>0</v>
      </c>
      <c r="BD245" s="64">
        <f t="shared" si="237"/>
        <v>0</v>
      </c>
      <c r="BE245" s="64">
        <f t="shared" si="237"/>
        <v>0</v>
      </c>
      <c r="BF245" s="64">
        <f t="shared" si="237"/>
        <v>0</v>
      </c>
      <c r="BG245" s="64">
        <f t="shared" si="237"/>
        <v>0</v>
      </c>
      <c r="BH245" s="64">
        <f t="shared" si="237"/>
        <v>0</v>
      </c>
      <c r="BI245" s="64">
        <f t="shared" si="237"/>
        <v>0</v>
      </c>
      <c r="BJ245" s="64">
        <f t="shared" si="237"/>
        <v>0</v>
      </c>
      <c r="BK245" s="64">
        <f t="shared" si="237"/>
        <v>0</v>
      </c>
      <c r="BL245" s="64">
        <f t="shared" si="237"/>
        <v>0</v>
      </c>
      <c r="BM245" s="64">
        <f t="shared" si="237"/>
        <v>0</v>
      </c>
      <c r="BN245" s="64">
        <f t="shared" si="237"/>
        <v>0</v>
      </c>
      <c r="BO245" s="64">
        <f t="shared" si="237"/>
        <v>0</v>
      </c>
    </row>
    <row r="246" spans="1:67" ht="14.1" customHeight="1" x14ac:dyDescent="0.2">
      <c r="A246" s="11"/>
      <c r="B246" s="58">
        <v>55</v>
      </c>
      <c r="C246" s="656" t="s">
        <v>124</v>
      </c>
      <c r="D246" s="657" t="s">
        <v>135</v>
      </c>
      <c r="E246" s="657"/>
      <c r="F246" s="657"/>
      <c r="G246" s="657"/>
      <c r="H246" s="658" t="s">
        <v>889</v>
      </c>
      <c r="I246" s="659" t="s">
        <v>156</v>
      </c>
      <c r="J246" s="59">
        <v>-1.0660000000000001</v>
      </c>
      <c r="K246" s="60"/>
      <c r="L246" s="60"/>
      <c r="M246" s="60"/>
      <c r="N246" s="58"/>
      <c r="O246" s="58"/>
      <c r="P246" s="58"/>
      <c r="Q246" s="58"/>
      <c r="R246" s="58">
        <f t="shared" si="221"/>
        <v>-1.0660000000000001</v>
      </c>
      <c r="S246" s="58">
        <v>0</v>
      </c>
      <c r="T246" s="58">
        <v>0</v>
      </c>
      <c r="U246" s="58">
        <v>0</v>
      </c>
      <c r="V246" s="58">
        <v>0</v>
      </c>
      <c r="W246" s="58">
        <v>0</v>
      </c>
      <c r="X246" s="58">
        <v>0</v>
      </c>
      <c r="Y246" s="58">
        <v>0</v>
      </c>
      <c r="Z246" s="58">
        <v>0</v>
      </c>
      <c r="AA246" s="58">
        <v>0</v>
      </c>
      <c r="AB246" s="58">
        <v>0</v>
      </c>
      <c r="AC246" s="58">
        <v>0</v>
      </c>
      <c r="AD246" s="58">
        <v>0</v>
      </c>
      <c r="AE246" s="58">
        <v>0</v>
      </c>
      <c r="AF246" s="58">
        <v>0</v>
      </c>
      <c r="AG246" s="58">
        <v>0</v>
      </c>
      <c r="AH246" s="58">
        <v>0</v>
      </c>
      <c r="AI246" s="58">
        <v>0</v>
      </c>
      <c r="AJ246" s="58">
        <v>-1.0660000000000001</v>
      </c>
      <c r="AK246" s="58">
        <v>0</v>
      </c>
      <c r="AL246" s="58">
        <v>0</v>
      </c>
      <c r="AM246" s="58">
        <v>0</v>
      </c>
      <c r="AN246" s="58">
        <v>0</v>
      </c>
      <c r="AO246" s="58">
        <v>0</v>
      </c>
      <c r="AP246" s="58">
        <v>0</v>
      </c>
      <c r="AQ246" s="58">
        <v>0</v>
      </c>
      <c r="AR246" s="58">
        <v>0</v>
      </c>
      <c r="AS246" s="58">
        <v>0</v>
      </c>
      <c r="AT246" s="58">
        <v>0</v>
      </c>
      <c r="AU246" s="58">
        <v>0</v>
      </c>
      <c r="AV246" s="58">
        <v>0</v>
      </c>
      <c r="AW246" s="58">
        <v>0</v>
      </c>
      <c r="AX246" s="58">
        <v>0</v>
      </c>
      <c r="AY246" s="58">
        <v>0</v>
      </c>
      <c r="AZ246" s="58">
        <v>0</v>
      </c>
      <c r="BA246" s="58">
        <v>0</v>
      </c>
      <c r="BB246" s="58">
        <v>0</v>
      </c>
      <c r="BC246" s="58">
        <v>0</v>
      </c>
      <c r="BD246" s="58">
        <v>0</v>
      </c>
      <c r="BE246" s="58">
        <v>0</v>
      </c>
      <c r="BF246" s="58">
        <v>0</v>
      </c>
      <c r="BG246" s="58">
        <v>0</v>
      </c>
      <c r="BH246" s="58">
        <v>0</v>
      </c>
      <c r="BI246" s="58">
        <v>0</v>
      </c>
      <c r="BJ246" s="58">
        <v>0</v>
      </c>
      <c r="BK246" s="58">
        <v>0</v>
      </c>
      <c r="BL246" s="58">
        <v>0</v>
      </c>
      <c r="BM246" s="58">
        <v>0</v>
      </c>
      <c r="BN246" s="58">
        <v>0</v>
      </c>
      <c r="BO246" s="58">
        <v>0</v>
      </c>
    </row>
    <row r="247" spans="1:67" x14ac:dyDescent="0.2">
      <c r="A247" s="11"/>
      <c r="B247" s="11"/>
      <c r="C247" s="656"/>
      <c r="D247" s="657"/>
      <c r="E247" s="657"/>
      <c r="F247" s="657"/>
      <c r="G247" s="657"/>
      <c r="H247" s="658"/>
      <c r="I247" s="659"/>
      <c r="J247" s="11"/>
      <c r="K247" s="60">
        <v>-15.56</v>
      </c>
      <c r="L247" s="60">
        <v>-15.56</v>
      </c>
      <c r="M247" s="60">
        <v>-16.079999999999998</v>
      </c>
      <c r="N247" s="60">
        <v>-16.079999999999998</v>
      </c>
      <c r="O247" s="60">
        <v>-16.076679914</v>
      </c>
      <c r="P247" s="60"/>
      <c r="Q247" s="58">
        <v>-16.079999999999998</v>
      </c>
      <c r="R247" s="60">
        <f t="shared" si="221"/>
        <v>-18.396673257599996</v>
      </c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61">
        <f>$M247*AJ246/$J246*AJ$13</f>
        <v>-18.396673257599996</v>
      </c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</row>
    <row r="248" spans="1:67" x14ac:dyDescent="0.2">
      <c r="A248" s="11"/>
      <c r="B248" s="11"/>
      <c r="C248" s="656"/>
      <c r="D248" s="657"/>
      <c r="E248" s="657"/>
      <c r="F248" s="657"/>
      <c r="G248" s="657"/>
      <c r="H248" s="658"/>
      <c r="I248" s="659"/>
      <c r="J248" s="11"/>
      <c r="K248" s="58"/>
      <c r="L248" s="60"/>
      <c r="M248" s="60"/>
      <c r="N248" s="60">
        <f>N247-M247</f>
        <v>0</v>
      </c>
      <c r="O248" s="60"/>
      <c r="P248" s="60"/>
      <c r="Q248" s="58"/>
      <c r="R248" s="60">
        <f t="shared" si="221"/>
        <v>0</v>
      </c>
      <c r="S248" s="61">
        <f t="shared" ref="S248:AX248" si="238">$N$248/$J$246*S246*S12*S13</f>
        <v>0</v>
      </c>
      <c r="T248" s="61">
        <f t="shared" si="238"/>
        <v>0</v>
      </c>
      <c r="U248" s="61">
        <f t="shared" si="238"/>
        <v>0</v>
      </c>
      <c r="V248" s="61">
        <f t="shared" si="238"/>
        <v>0</v>
      </c>
      <c r="W248" s="61">
        <f t="shared" si="238"/>
        <v>0</v>
      </c>
      <c r="X248" s="61">
        <f t="shared" si="238"/>
        <v>0</v>
      </c>
      <c r="Y248" s="61">
        <f t="shared" si="238"/>
        <v>0</v>
      </c>
      <c r="Z248" s="61">
        <f t="shared" si="238"/>
        <v>0</v>
      </c>
      <c r="AA248" s="61">
        <f t="shared" si="238"/>
        <v>0</v>
      </c>
      <c r="AB248" s="61">
        <f t="shared" si="238"/>
        <v>0</v>
      </c>
      <c r="AC248" s="61">
        <f t="shared" si="238"/>
        <v>0</v>
      </c>
      <c r="AD248" s="61">
        <f t="shared" si="238"/>
        <v>0</v>
      </c>
      <c r="AE248" s="61">
        <f t="shared" si="238"/>
        <v>0</v>
      </c>
      <c r="AF248" s="61">
        <f t="shared" si="238"/>
        <v>0</v>
      </c>
      <c r="AG248" s="61">
        <f t="shared" si="238"/>
        <v>0</v>
      </c>
      <c r="AH248" s="61">
        <f t="shared" si="238"/>
        <v>0</v>
      </c>
      <c r="AI248" s="61">
        <f t="shared" si="238"/>
        <v>0</v>
      </c>
      <c r="AJ248" s="61">
        <f t="shared" si="238"/>
        <v>0</v>
      </c>
      <c r="AK248" s="61">
        <f t="shared" si="238"/>
        <v>0</v>
      </c>
      <c r="AL248" s="61">
        <f t="shared" si="238"/>
        <v>0</v>
      </c>
      <c r="AM248" s="61">
        <f t="shared" si="238"/>
        <v>0</v>
      </c>
      <c r="AN248" s="61">
        <f t="shared" si="238"/>
        <v>0</v>
      </c>
      <c r="AO248" s="61">
        <f t="shared" si="238"/>
        <v>0</v>
      </c>
      <c r="AP248" s="61">
        <f t="shared" si="238"/>
        <v>0</v>
      </c>
      <c r="AQ248" s="61">
        <f t="shared" si="238"/>
        <v>0</v>
      </c>
      <c r="AR248" s="61">
        <f t="shared" si="238"/>
        <v>0</v>
      </c>
      <c r="AS248" s="61">
        <f t="shared" si="238"/>
        <v>0</v>
      </c>
      <c r="AT248" s="61">
        <f t="shared" si="238"/>
        <v>0</v>
      </c>
      <c r="AU248" s="61">
        <f t="shared" si="238"/>
        <v>0</v>
      </c>
      <c r="AV248" s="61">
        <f t="shared" si="238"/>
        <v>0</v>
      </c>
      <c r="AW248" s="61">
        <f t="shared" si="238"/>
        <v>0</v>
      </c>
      <c r="AX248" s="61">
        <f t="shared" si="238"/>
        <v>0</v>
      </c>
      <c r="AY248" s="61">
        <f t="shared" ref="AY248:BO248" si="239">$N$248/$J$246*AY246*AY12*AY13</f>
        <v>0</v>
      </c>
      <c r="AZ248" s="61">
        <f t="shared" si="239"/>
        <v>0</v>
      </c>
      <c r="BA248" s="61">
        <f t="shared" si="239"/>
        <v>0</v>
      </c>
      <c r="BB248" s="61">
        <f t="shared" si="239"/>
        <v>0</v>
      </c>
      <c r="BC248" s="61">
        <f t="shared" si="239"/>
        <v>0</v>
      </c>
      <c r="BD248" s="61">
        <f t="shared" si="239"/>
        <v>0</v>
      </c>
      <c r="BE248" s="61">
        <f t="shared" si="239"/>
        <v>0</v>
      </c>
      <c r="BF248" s="61">
        <f t="shared" si="239"/>
        <v>0</v>
      </c>
      <c r="BG248" s="61">
        <f t="shared" si="239"/>
        <v>0</v>
      </c>
      <c r="BH248" s="61">
        <f t="shared" si="239"/>
        <v>0</v>
      </c>
      <c r="BI248" s="61">
        <f t="shared" si="239"/>
        <v>0</v>
      </c>
      <c r="BJ248" s="61">
        <f t="shared" si="239"/>
        <v>0</v>
      </c>
      <c r="BK248" s="61">
        <f t="shared" si="239"/>
        <v>0</v>
      </c>
      <c r="BL248" s="61">
        <f t="shared" si="239"/>
        <v>0</v>
      </c>
      <c r="BM248" s="61">
        <f t="shared" si="239"/>
        <v>0</v>
      </c>
      <c r="BN248" s="61">
        <f t="shared" si="239"/>
        <v>0</v>
      </c>
      <c r="BO248" s="61">
        <f t="shared" si="239"/>
        <v>0</v>
      </c>
    </row>
    <row r="249" spans="1:67" x14ac:dyDescent="0.2">
      <c r="A249" s="11"/>
      <c r="B249" s="11"/>
      <c r="C249" s="656"/>
      <c r="D249" s="657"/>
      <c r="E249" s="657"/>
      <c r="F249" s="657"/>
      <c r="G249" s="657"/>
      <c r="H249" s="658"/>
      <c r="I249" s="659"/>
      <c r="J249" s="11"/>
      <c r="K249" s="58"/>
      <c r="L249" s="58"/>
      <c r="M249" s="60"/>
      <c r="N249" s="60"/>
      <c r="O249" s="60"/>
      <c r="P249" s="60"/>
      <c r="Q249" s="62">
        <v>-16.079999999999998</v>
      </c>
      <c r="R249" s="63">
        <f t="shared" si="221"/>
        <v>-18.396673257599996</v>
      </c>
      <c r="S249" s="64">
        <f t="shared" ref="S249:AX249" si="240">S247+S248</f>
        <v>0</v>
      </c>
      <c r="T249" s="64">
        <f t="shared" si="240"/>
        <v>0</v>
      </c>
      <c r="U249" s="64">
        <f t="shared" si="240"/>
        <v>0</v>
      </c>
      <c r="V249" s="64">
        <f t="shared" si="240"/>
        <v>0</v>
      </c>
      <c r="W249" s="64">
        <f t="shared" si="240"/>
        <v>0</v>
      </c>
      <c r="X249" s="64">
        <f t="shared" si="240"/>
        <v>0</v>
      </c>
      <c r="Y249" s="64">
        <f t="shared" si="240"/>
        <v>0</v>
      </c>
      <c r="Z249" s="64">
        <f t="shared" si="240"/>
        <v>0</v>
      </c>
      <c r="AA249" s="64">
        <f t="shared" si="240"/>
        <v>0</v>
      </c>
      <c r="AB249" s="64">
        <f t="shared" si="240"/>
        <v>0</v>
      </c>
      <c r="AC249" s="64">
        <f t="shared" si="240"/>
        <v>0</v>
      </c>
      <c r="AD249" s="64">
        <f t="shared" si="240"/>
        <v>0</v>
      </c>
      <c r="AE249" s="64">
        <f t="shared" si="240"/>
        <v>0</v>
      </c>
      <c r="AF249" s="64">
        <f t="shared" si="240"/>
        <v>0</v>
      </c>
      <c r="AG249" s="64">
        <f t="shared" si="240"/>
        <v>0</v>
      </c>
      <c r="AH249" s="64">
        <f t="shared" si="240"/>
        <v>0</v>
      </c>
      <c r="AI249" s="64">
        <f t="shared" si="240"/>
        <v>0</v>
      </c>
      <c r="AJ249" s="64">
        <f t="shared" si="240"/>
        <v>-18.396673257599996</v>
      </c>
      <c r="AK249" s="64">
        <f t="shared" si="240"/>
        <v>0</v>
      </c>
      <c r="AL249" s="64">
        <f t="shared" si="240"/>
        <v>0</v>
      </c>
      <c r="AM249" s="64">
        <f t="shared" si="240"/>
        <v>0</v>
      </c>
      <c r="AN249" s="64">
        <f t="shared" si="240"/>
        <v>0</v>
      </c>
      <c r="AO249" s="64">
        <f t="shared" si="240"/>
        <v>0</v>
      </c>
      <c r="AP249" s="64">
        <f t="shared" si="240"/>
        <v>0</v>
      </c>
      <c r="AQ249" s="64">
        <f t="shared" si="240"/>
        <v>0</v>
      </c>
      <c r="AR249" s="64">
        <f t="shared" si="240"/>
        <v>0</v>
      </c>
      <c r="AS249" s="64">
        <f t="shared" si="240"/>
        <v>0</v>
      </c>
      <c r="AT249" s="64">
        <f t="shared" si="240"/>
        <v>0</v>
      </c>
      <c r="AU249" s="64">
        <f t="shared" si="240"/>
        <v>0</v>
      </c>
      <c r="AV249" s="64">
        <f t="shared" si="240"/>
        <v>0</v>
      </c>
      <c r="AW249" s="64">
        <f t="shared" si="240"/>
        <v>0</v>
      </c>
      <c r="AX249" s="64">
        <f t="shared" si="240"/>
        <v>0</v>
      </c>
      <c r="AY249" s="64">
        <f t="shared" ref="AY249:BO249" si="241">AY247+AY248</f>
        <v>0</v>
      </c>
      <c r="AZ249" s="64">
        <f t="shared" si="241"/>
        <v>0</v>
      </c>
      <c r="BA249" s="64">
        <f t="shared" si="241"/>
        <v>0</v>
      </c>
      <c r="BB249" s="64">
        <f t="shared" si="241"/>
        <v>0</v>
      </c>
      <c r="BC249" s="64">
        <f t="shared" si="241"/>
        <v>0</v>
      </c>
      <c r="BD249" s="64">
        <f t="shared" si="241"/>
        <v>0</v>
      </c>
      <c r="BE249" s="64">
        <f t="shared" si="241"/>
        <v>0</v>
      </c>
      <c r="BF249" s="64">
        <f t="shared" si="241"/>
        <v>0</v>
      </c>
      <c r="BG249" s="64">
        <f t="shared" si="241"/>
        <v>0</v>
      </c>
      <c r="BH249" s="64">
        <f t="shared" si="241"/>
        <v>0</v>
      </c>
      <c r="BI249" s="64">
        <f t="shared" si="241"/>
        <v>0</v>
      </c>
      <c r="BJ249" s="64">
        <f t="shared" si="241"/>
        <v>0</v>
      </c>
      <c r="BK249" s="64">
        <f t="shared" si="241"/>
        <v>0</v>
      </c>
      <c r="BL249" s="64">
        <f t="shared" si="241"/>
        <v>0</v>
      </c>
      <c r="BM249" s="64">
        <f t="shared" si="241"/>
        <v>0</v>
      </c>
      <c r="BN249" s="64">
        <f t="shared" si="241"/>
        <v>0</v>
      </c>
      <c r="BO249" s="64">
        <f t="shared" si="241"/>
        <v>0</v>
      </c>
    </row>
    <row r="250" spans="1:67" ht="14.1" customHeight="1" x14ac:dyDescent="0.2">
      <c r="A250" s="11"/>
      <c r="B250" s="58">
        <v>56</v>
      </c>
      <c r="C250" s="656" t="s">
        <v>140</v>
      </c>
      <c r="D250" s="657" t="s">
        <v>141</v>
      </c>
      <c r="E250" s="657"/>
      <c r="F250" s="657"/>
      <c r="G250" s="657"/>
      <c r="H250" s="660" t="s">
        <v>890</v>
      </c>
      <c r="I250" s="659" t="s">
        <v>156</v>
      </c>
      <c r="J250" s="59">
        <v>-1.5229999999999999</v>
      </c>
      <c r="K250" s="60"/>
      <c r="L250" s="60"/>
      <c r="M250" s="60"/>
      <c r="N250" s="58"/>
      <c r="O250" s="58"/>
      <c r="P250" s="58"/>
      <c r="Q250" s="58"/>
      <c r="R250" s="58">
        <f t="shared" si="221"/>
        <v>-1.5229999999999999</v>
      </c>
      <c r="S250" s="58">
        <v>0</v>
      </c>
      <c r="T250" s="58">
        <v>0</v>
      </c>
      <c r="U250" s="58">
        <v>0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  <c r="AD250" s="58">
        <v>0</v>
      </c>
      <c r="AE250" s="58">
        <v>0</v>
      </c>
      <c r="AF250" s="58">
        <v>0</v>
      </c>
      <c r="AG250" s="58">
        <v>0</v>
      </c>
      <c r="AH250" s="58">
        <v>0</v>
      </c>
      <c r="AI250" s="58">
        <v>0</v>
      </c>
      <c r="AJ250" s="58">
        <v>-1.5229999999999999</v>
      </c>
      <c r="AK250" s="58">
        <v>0</v>
      </c>
      <c r="AL250" s="58">
        <v>0</v>
      </c>
      <c r="AM250" s="58">
        <v>0</v>
      </c>
      <c r="AN250" s="58">
        <v>0</v>
      </c>
      <c r="AO250" s="58">
        <v>0</v>
      </c>
      <c r="AP250" s="58">
        <v>0</v>
      </c>
      <c r="AQ250" s="58">
        <v>0</v>
      </c>
      <c r="AR250" s="58">
        <v>0</v>
      </c>
      <c r="AS250" s="58">
        <v>0</v>
      </c>
      <c r="AT250" s="58">
        <v>0</v>
      </c>
      <c r="AU250" s="58">
        <v>0</v>
      </c>
      <c r="AV250" s="58">
        <v>0</v>
      </c>
      <c r="AW250" s="58">
        <v>0</v>
      </c>
      <c r="AX250" s="58">
        <v>0</v>
      </c>
      <c r="AY250" s="58">
        <v>0</v>
      </c>
      <c r="AZ250" s="58">
        <v>0</v>
      </c>
      <c r="BA250" s="58">
        <v>0</v>
      </c>
      <c r="BB250" s="58">
        <v>0</v>
      </c>
      <c r="BC250" s="58">
        <v>0</v>
      </c>
      <c r="BD250" s="58">
        <v>0</v>
      </c>
      <c r="BE250" s="58">
        <v>0</v>
      </c>
      <c r="BF250" s="58">
        <v>0</v>
      </c>
      <c r="BG250" s="58">
        <v>0</v>
      </c>
      <c r="BH250" s="58">
        <v>0</v>
      </c>
      <c r="BI250" s="58">
        <v>0</v>
      </c>
      <c r="BJ250" s="58">
        <v>0</v>
      </c>
      <c r="BK250" s="58">
        <v>0</v>
      </c>
      <c r="BL250" s="58">
        <v>0</v>
      </c>
      <c r="BM250" s="58">
        <v>0</v>
      </c>
      <c r="BN250" s="58">
        <v>0</v>
      </c>
      <c r="BO250" s="58">
        <v>0</v>
      </c>
    </row>
    <row r="251" spans="1:67" x14ac:dyDescent="0.2">
      <c r="A251" s="11"/>
      <c r="B251" s="11"/>
      <c r="C251" s="656"/>
      <c r="D251" s="657"/>
      <c r="E251" s="657"/>
      <c r="F251" s="657"/>
      <c r="G251" s="657"/>
      <c r="H251" s="660"/>
      <c r="I251" s="659"/>
      <c r="J251" s="11"/>
      <c r="K251" s="60">
        <v>-22.23</v>
      </c>
      <c r="L251" s="60">
        <v>-22.23</v>
      </c>
      <c r="M251" s="60">
        <v>-22.97</v>
      </c>
      <c r="N251" s="60">
        <v>-22.97</v>
      </c>
      <c r="O251" s="60">
        <v>-22.9681615995</v>
      </c>
      <c r="P251" s="60"/>
      <c r="Q251" s="58">
        <v>-22.97</v>
      </c>
      <c r="R251" s="60">
        <f t="shared" si="221"/>
        <v>-26.279327408399997</v>
      </c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61">
        <f>$M251*AJ250/$J250*AJ$13</f>
        <v>-26.279327408399997</v>
      </c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</row>
    <row r="252" spans="1:67" x14ac:dyDescent="0.2">
      <c r="A252" s="11"/>
      <c r="B252" s="11"/>
      <c r="C252" s="656"/>
      <c r="D252" s="657"/>
      <c r="E252" s="657"/>
      <c r="F252" s="657"/>
      <c r="G252" s="657"/>
      <c r="H252" s="660"/>
      <c r="I252" s="659"/>
      <c r="J252" s="11"/>
      <c r="K252" s="58"/>
      <c r="L252" s="60"/>
      <c r="M252" s="60"/>
      <c r="N252" s="60">
        <f>N251-M251</f>
        <v>0</v>
      </c>
      <c r="O252" s="60"/>
      <c r="P252" s="60"/>
      <c r="Q252" s="58"/>
      <c r="R252" s="60">
        <f t="shared" si="221"/>
        <v>0</v>
      </c>
      <c r="S252" s="61">
        <f t="shared" ref="S252:AX252" si="242">$N$252/$J$250*S250*S12*S13</f>
        <v>0</v>
      </c>
      <c r="T252" s="61">
        <f t="shared" si="242"/>
        <v>0</v>
      </c>
      <c r="U252" s="61">
        <f t="shared" si="242"/>
        <v>0</v>
      </c>
      <c r="V252" s="61">
        <f t="shared" si="242"/>
        <v>0</v>
      </c>
      <c r="W252" s="61">
        <f t="shared" si="242"/>
        <v>0</v>
      </c>
      <c r="X252" s="61">
        <f t="shared" si="242"/>
        <v>0</v>
      </c>
      <c r="Y252" s="61">
        <f t="shared" si="242"/>
        <v>0</v>
      </c>
      <c r="Z252" s="61">
        <f t="shared" si="242"/>
        <v>0</v>
      </c>
      <c r="AA252" s="61">
        <f t="shared" si="242"/>
        <v>0</v>
      </c>
      <c r="AB252" s="61">
        <f t="shared" si="242"/>
        <v>0</v>
      </c>
      <c r="AC252" s="61">
        <f t="shared" si="242"/>
        <v>0</v>
      </c>
      <c r="AD252" s="61">
        <f t="shared" si="242"/>
        <v>0</v>
      </c>
      <c r="AE252" s="61">
        <f t="shared" si="242"/>
        <v>0</v>
      </c>
      <c r="AF252" s="61">
        <f t="shared" si="242"/>
        <v>0</v>
      </c>
      <c r="AG252" s="61">
        <f t="shared" si="242"/>
        <v>0</v>
      </c>
      <c r="AH252" s="61">
        <f t="shared" si="242"/>
        <v>0</v>
      </c>
      <c r="AI252" s="61">
        <f t="shared" si="242"/>
        <v>0</v>
      </c>
      <c r="AJ252" s="61">
        <f t="shared" si="242"/>
        <v>0</v>
      </c>
      <c r="AK252" s="61">
        <f t="shared" si="242"/>
        <v>0</v>
      </c>
      <c r="AL252" s="61">
        <f t="shared" si="242"/>
        <v>0</v>
      </c>
      <c r="AM252" s="61">
        <f t="shared" si="242"/>
        <v>0</v>
      </c>
      <c r="AN252" s="61">
        <f t="shared" si="242"/>
        <v>0</v>
      </c>
      <c r="AO252" s="61">
        <f t="shared" si="242"/>
        <v>0</v>
      </c>
      <c r="AP252" s="61">
        <f t="shared" si="242"/>
        <v>0</v>
      </c>
      <c r="AQ252" s="61">
        <f t="shared" si="242"/>
        <v>0</v>
      </c>
      <c r="AR252" s="61">
        <f t="shared" si="242"/>
        <v>0</v>
      </c>
      <c r="AS252" s="61">
        <f t="shared" si="242"/>
        <v>0</v>
      </c>
      <c r="AT252" s="61">
        <f t="shared" si="242"/>
        <v>0</v>
      </c>
      <c r="AU252" s="61">
        <f t="shared" si="242"/>
        <v>0</v>
      </c>
      <c r="AV252" s="61">
        <f t="shared" si="242"/>
        <v>0</v>
      </c>
      <c r="AW252" s="61">
        <f t="shared" si="242"/>
        <v>0</v>
      </c>
      <c r="AX252" s="61">
        <f t="shared" si="242"/>
        <v>0</v>
      </c>
      <c r="AY252" s="61">
        <f t="shared" ref="AY252:BO252" si="243">$N$252/$J$250*AY250*AY12*AY13</f>
        <v>0</v>
      </c>
      <c r="AZ252" s="61">
        <f t="shared" si="243"/>
        <v>0</v>
      </c>
      <c r="BA252" s="61">
        <f t="shared" si="243"/>
        <v>0</v>
      </c>
      <c r="BB252" s="61">
        <f t="shared" si="243"/>
        <v>0</v>
      </c>
      <c r="BC252" s="61">
        <f t="shared" si="243"/>
        <v>0</v>
      </c>
      <c r="BD252" s="61">
        <f t="shared" si="243"/>
        <v>0</v>
      </c>
      <c r="BE252" s="61">
        <f t="shared" si="243"/>
        <v>0</v>
      </c>
      <c r="BF252" s="61">
        <f t="shared" si="243"/>
        <v>0</v>
      </c>
      <c r="BG252" s="61">
        <f t="shared" si="243"/>
        <v>0</v>
      </c>
      <c r="BH252" s="61">
        <f t="shared" si="243"/>
        <v>0</v>
      </c>
      <c r="BI252" s="61">
        <f t="shared" si="243"/>
        <v>0</v>
      </c>
      <c r="BJ252" s="61">
        <f t="shared" si="243"/>
        <v>0</v>
      </c>
      <c r="BK252" s="61">
        <f t="shared" si="243"/>
        <v>0</v>
      </c>
      <c r="BL252" s="61">
        <f t="shared" si="243"/>
        <v>0</v>
      </c>
      <c r="BM252" s="61">
        <f t="shared" si="243"/>
        <v>0</v>
      </c>
      <c r="BN252" s="61">
        <f t="shared" si="243"/>
        <v>0</v>
      </c>
      <c r="BO252" s="61">
        <f t="shared" si="243"/>
        <v>0</v>
      </c>
    </row>
    <row r="253" spans="1:67" x14ac:dyDescent="0.2">
      <c r="A253" s="11"/>
      <c r="B253" s="11"/>
      <c r="C253" s="656"/>
      <c r="D253" s="657"/>
      <c r="E253" s="657"/>
      <c r="F253" s="657"/>
      <c r="G253" s="657"/>
      <c r="H253" s="660"/>
      <c r="I253" s="659"/>
      <c r="J253" s="11"/>
      <c r="K253" s="58"/>
      <c r="L253" s="58"/>
      <c r="M253" s="60"/>
      <c r="N253" s="60"/>
      <c r="O253" s="60"/>
      <c r="P253" s="60"/>
      <c r="Q253" s="62">
        <v>-22.97</v>
      </c>
      <c r="R253" s="63">
        <f t="shared" si="221"/>
        <v>-26.279327408399997</v>
      </c>
      <c r="S253" s="64">
        <f t="shared" ref="S253:AX253" si="244">S251+S252</f>
        <v>0</v>
      </c>
      <c r="T253" s="64">
        <f t="shared" si="244"/>
        <v>0</v>
      </c>
      <c r="U253" s="64">
        <f t="shared" si="244"/>
        <v>0</v>
      </c>
      <c r="V253" s="64">
        <f t="shared" si="244"/>
        <v>0</v>
      </c>
      <c r="W253" s="64">
        <f t="shared" si="244"/>
        <v>0</v>
      </c>
      <c r="X253" s="64">
        <f t="shared" si="244"/>
        <v>0</v>
      </c>
      <c r="Y253" s="64">
        <f t="shared" si="244"/>
        <v>0</v>
      </c>
      <c r="Z253" s="64">
        <f t="shared" si="244"/>
        <v>0</v>
      </c>
      <c r="AA253" s="64">
        <f t="shared" si="244"/>
        <v>0</v>
      </c>
      <c r="AB253" s="64">
        <f t="shared" si="244"/>
        <v>0</v>
      </c>
      <c r="AC253" s="64">
        <f t="shared" si="244"/>
        <v>0</v>
      </c>
      <c r="AD253" s="64">
        <f t="shared" si="244"/>
        <v>0</v>
      </c>
      <c r="AE253" s="64">
        <f t="shared" si="244"/>
        <v>0</v>
      </c>
      <c r="AF253" s="64">
        <f t="shared" si="244"/>
        <v>0</v>
      </c>
      <c r="AG253" s="64">
        <f t="shared" si="244"/>
        <v>0</v>
      </c>
      <c r="AH253" s="64">
        <f t="shared" si="244"/>
        <v>0</v>
      </c>
      <c r="AI253" s="64">
        <f t="shared" si="244"/>
        <v>0</v>
      </c>
      <c r="AJ253" s="64">
        <f t="shared" si="244"/>
        <v>-26.279327408399997</v>
      </c>
      <c r="AK253" s="64">
        <f t="shared" si="244"/>
        <v>0</v>
      </c>
      <c r="AL253" s="64">
        <f t="shared" si="244"/>
        <v>0</v>
      </c>
      <c r="AM253" s="64">
        <f t="shared" si="244"/>
        <v>0</v>
      </c>
      <c r="AN253" s="64">
        <f t="shared" si="244"/>
        <v>0</v>
      </c>
      <c r="AO253" s="64">
        <f t="shared" si="244"/>
        <v>0</v>
      </c>
      <c r="AP253" s="64">
        <f t="shared" si="244"/>
        <v>0</v>
      </c>
      <c r="AQ253" s="64">
        <f t="shared" si="244"/>
        <v>0</v>
      </c>
      <c r="AR253" s="64">
        <f t="shared" si="244"/>
        <v>0</v>
      </c>
      <c r="AS253" s="64">
        <f t="shared" si="244"/>
        <v>0</v>
      </c>
      <c r="AT253" s="64">
        <f t="shared" si="244"/>
        <v>0</v>
      </c>
      <c r="AU253" s="64">
        <f t="shared" si="244"/>
        <v>0</v>
      </c>
      <c r="AV253" s="64">
        <f t="shared" si="244"/>
        <v>0</v>
      </c>
      <c r="AW253" s="64">
        <f t="shared" si="244"/>
        <v>0</v>
      </c>
      <c r="AX253" s="64">
        <f t="shared" si="244"/>
        <v>0</v>
      </c>
      <c r="AY253" s="64">
        <f t="shared" ref="AY253:BO253" si="245">AY251+AY252</f>
        <v>0</v>
      </c>
      <c r="AZ253" s="64">
        <f t="shared" si="245"/>
        <v>0</v>
      </c>
      <c r="BA253" s="64">
        <f t="shared" si="245"/>
        <v>0</v>
      </c>
      <c r="BB253" s="64">
        <f t="shared" si="245"/>
        <v>0</v>
      </c>
      <c r="BC253" s="64">
        <f t="shared" si="245"/>
        <v>0</v>
      </c>
      <c r="BD253" s="64">
        <f t="shared" si="245"/>
        <v>0</v>
      </c>
      <c r="BE253" s="64">
        <f t="shared" si="245"/>
        <v>0</v>
      </c>
      <c r="BF253" s="64">
        <f t="shared" si="245"/>
        <v>0</v>
      </c>
      <c r="BG253" s="64">
        <f t="shared" si="245"/>
        <v>0</v>
      </c>
      <c r="BH253" s="64">
        <f t="shared" si="245"/>
        <v>0</v>
      </c>
      <c r="BI253" s="64">
        <f t="shared" si="245"/>
        <v>0</v>
      </c>
      <c r="BJ253" s="64">
        <f t="shared" si="245"/>
        <v>0</v>
      </c>
      <c r="BK253" s="64">
        <f t="shared" si="245"/>
        <v>0</v>
      </c>
      <c r="BL253" s="64">
        <f t="shared" si="245"/>
        <v>0</v>
      </c>
      <c r="BM253" s="64">
        <f t="shared" si="245"/>
        <v>0</v>
      </c>
      <c r="BN253" s="64">
        <f t="shared" si="245"/>
        <v>0</v>
      </c>
      <c r="BO253" s="64">
        <f t="shared" si="245"/>
        <v>0</v>
      </c>
    </row>
    <row r="254" spans="1:67" ht="14.1" customHeight="1" x14ac:dyDescent="0.2">
      <c r="A254" s="11"/>
      <c r="B254" s="58">
        <v>57</v>
      </c>
      <c r="C254" s="656" t="s">
        <v>146</v>
      </c>
      <c r="D254" s="657" t="s">
        <v>147</v>
      </c>
      <c r="E254" s="657"/>
      <c r="F254" s="657"/>
      <c r="G254" s="657"/>
      <c r="H254" s="660" t="s">
        <v>891</v>
      </c>
      <c r="I254" s="661" t="s">
        <v>144</v>
      </c>
      <c r="J254" s="59">
        <v>0.1016</v>
      </c>
      <c r="K254" s="60"/>
      <c r="L254" s="60"/>
      <c r="M254" s="60"/>
      <c r="N254" s="58"/>
      <c r="O254" s="58"/>
      <c r="P254" s="58"/>
      <c r="Q254" s="58"/>
      <c r="R254" s="58">
        <f t="shared" si="221"/>
        <v>0.1016</v>
      </c>
      <c r="S254" s="58">
        <v>0</v>
      </c>
      <c r="T254" s="58">
        <v>0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0</v>
      </c>
      <c r="AC254" s="58">
        <v>0</v>
      </c>
      <c r="AD254" s="58">
        <v>0</v>
      </c>
      <c r="AE254" s="58">
        <v>0</v>
      </c>
      <c r="AF254" s="58">
        <v>0</v>
      </c>
      <c r="AG254" s="58">
        <v>0</v>
      </c>
      <c r="AH254" s="58">
        <v>0</v>
      </c>
      <c r="AI254" s="58">
        <v>0</v>
      </c>
      <c r="AJ254" s="58">
        <v>0.1016</v>
      </c>
      <c r="AK254" s="58">
        <v>0</v>
      </c>
      <c r="AL254" s="58">
        <v>0</v>
      </c>
      <c r="AM254" s="58">
        <v>0</v>
      </c>
      <c r="AN254" s="58">
        <v>0</v>
      </c>
      <c r="AO254" s="58">
        <v>0</v>
      </c>
      <c r="AP254" s="58">
        <v>0</v>
      </c>
      <c r="AQ254" s="58">
        <v>0</v>
      </c>
      <c r="AR254" s="58">
        <v>0</v>
      </c>
      <c r="AS254" s="58">
        <v>0</v>
      </c>
      <c r="AT254" s="58">
        <v>0</v>
      </c>
      <c r="AU254" s="58">
        <v>0</v>
      </c>
      <c r="AV254" s="58">
        <v>0</v>
      </c>
      <c r="AW254" s="58">
        <v>0</v>
      </c>
      <c r="AX254" s="58">
        <v>0</v>
      </c>
      <c r="AY254" s="58">
        <v>0</v>
      </c>
      <c r="AZ254" s="58">
        <v>0</v>
      </c>
      <c r="BA254" s="58">
        <v>0</v>
      </c>
      <c r="BB254" s="58">
        <v>0</v>
      </c>
      <c r="BC254" s="58">
        <v>0</v>
      </c>
      <c r="BD254" s="58">
        <v>0</v>
      </c>
      <c r="BE254" s="58">
        <v>0</v>
      </c>
      <c r="BF254" s="58">
        <v>0</v>
      </c>
      <c r="BG254" s="58">
        <v>0</v>
      </c>
      <c r="BH254" s="58">
        <v>0</v>
      </c>
      <c r="BI254" s="58">
        <v>0</v>
      </c>
      <c r="BJ254" s="58">
        <v>0</v>
      </c>
      <c r="BK254" s="58">
        <v>0</v>
      </c>
      <c r="BL254" s="58">
        <v>0</v>
      </c>
      <c r="BM254" s="58">
        <v>0</v>
      </c>
      <c r="BN254" s="58">
        <v>0</v>
      </c>
      <c r="BO254" s="58">
        <v>0</v>
      </c>
    </row>
    <row r="255" spans="1:67" x14ac:dyDescent="0.2">
      <c r="A255" s="11"/>
      <c r="B255" s="11"/>
      <c r="C255" s="656"/>
      <c r="D255" s="657"/>
      <c r="E255" s="657"/>
      <c r="F255" s="657"/>
      <c r="G255" s="657"/>
      <c r="H255" s="660"/>
      <c r="I255" s="661"/>
      <c r="J255" s="11"/>
      <c r="K255" s="60">
        <v>1118.67</v>
      </c>
      <c r="L255" s="60">
        <v>1120.8699999999999</v>
      </c>
      <c r="M255" s="60">
        <v>1155.82</v>
      </c>
      <c r="N255" s="60">
        <v>1158.0899999999999</v>
      </c>
      <c r="O255" s="60">
        <v>1155.8161644854999</v>
      </c>
      <c r="P255" s="60"/>
      <c r="Q255" s="58">
        <v>1155.82</v>
      </c>
      <c r="R255" s="60">
        <f t="shared" si="221"/>
        <v>1322.3409754103998</v>
      </c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61">
        <f>$M255*AJ254/$J254*AJ$13</f>
        <v>1322.3409754103998</v>
      </c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</row>
    <row r="256" spans="1:67" x14ac:dyDescent="0.2">
      <c r="A256" s="11"/>
      <c r="B256" s="11"/>
      <c r="C256" s="656"/>
      <c r="D256" s="657"/>
      <c r="E256" s="657"/>
      <c r="F256" s="657"/>
      <c r="G256" s="657"/>
      <c r="H256" s="660"/>
      <c r="I256" s="661"/>
      <c r="J256" s="11"/>
      <c r="K256" s="58"/>
      <c r="L256" s="60"/>
      <c r="M256" s="60"/>
      <c r="N256" s="60">
        <f>N255-M255</f>
        <v>2.2699999999999818</v>
      </c>
      <c r="O256" s="60"/>
      <c r="P256" s="60"/>
      <c r="Q256" s="58">
        <v>2.27</v>
      </c>
      <c r="R256" s="60">
        <f t="shared" si="221"/>
        <v>2.5970428043999791</v>
      </c>
      <c r="S256" s="61">
        <f t="shared" ref="S256:AX256" si="246">$N$256/$J$254*S254*S12*S13</f>
        <v>0</v>
      </c>
      <c r="T256" s="61">
        <f t="shared" si="246"/>
        <v>0</v>
      </c>
      <c r="U256" s="61">
        <f t="shared" si="246"/>
        <v>0</v>
      </c>
      <c r="V256" s="61">
        <f t="shared" si="246"/>
        <v>0</v>
      </c>
      <c r="W256" s="61">
        <f t="shared" si="246"/>
        <v>0</v>
      </c>
      <c r="X256" s="61">
        <f t="shared" si="246"/>
        <v>0</v>
      </c>
      <c r="Y256" s="61">
        <f t="shared" si="246"/>
        <v>0</v>
      </c>
      <c r="Z256" s="61">
        <f t="shared" si="246"/>
        <v>0</v>
      </c>
      <c r="AA256" s="61">
        <f t="shared" si="246"/>
        <v>0</v>
      </c>
      <c r="AB256" s="61">
        <f t="shared" si="246"/>
        <v>0</v>
      </c>
      <c r="AC256" s="61">
        <f t="shared" si="246"/>
        <v>0</v>
      </c>
      <c r="AD256" s="61">
        <f t="shared" si="246"/>
        <v>0</v>
      </c>
      <c r="AE256" s="61">
        <f t="shared" si="246"/>
        <v>0</v>
      </c>
      <c r="AF256" s="61">
        <f t="shared" si="246"/>
        <v>0</v>
      </c>
      <c r="AG256" s="61">
        <f t="shared" si="246"/>
        <v>0</v>
      </c>
      <c r="AH256" s="61">
        <f t="shared" si="246"/>
        <v>0</v>
      </c>
      <c r="AI256" s="61">
        <f t="shared" si="246"/>
        <v>0</v>
      </c>
      <c r="AJ256" s="61">
        <f t="shared" si="246"/>
        <v>2.5970428043999791</v>
      </c>
      <c r="AK256" s="61">
        <f t="shared" si="246"/>
        <v>0</v>
      </c>
      <c r="AL256" s="61">
        <f t="shared" si="246"/>
        <v>0</v>
      </c>
      <c r="AM256" s="61">
        <f t="shared" si="246"/>
        <v>0</v>
      </c>
      <c r="AN256" s="61">
        <f t="shared" si="246"/>
        <v>0</v>
      </c>
      <c r="AO256" s="61">
        <f t="shared" si="246"/>
        <v>0</v>
      </c>
      <c r="AP256" s="61">
        <f t="shared" si="246"/>
        <v>0</v>
      </c>
      <c r="AQ256" s="61">
        <f t="shared" si="246"/>
        <v>0</v>
      </c>
      <c r="AR256" s="61">
        <f t="shared" si="246"/>
        <v>0</v>
      </c>
      <c r="AS256" s="61">
        <f t="shared" si="246"/>
        <v>0</v>
      </c>
      <c r="AT256" s="61">
        <f t="shared" si="246"/>
        <v>0</v>
      </c>
      <c r="AU256" s="61">
        <f t="shared" si="246"/>
        <v>0</v>
      </c>
      <c r="AV256" s="61">
        <f t="shared" si="246"/>
        <v>0</v>
      </c>
      <c r="AW256" s="61">
        <f t="shared" si="246"/>
        <v>0</v>
      </c>
      <c r="AX256" s="61">
        <f t="shared" si="246"/>
        <v>0</v>
      </c>
      <c r="AY256" s="61">
        <f t="shared" ref="AY256:BO256" si="247">$N$256/$J$254*AY254*AY12*AY13</f>
        <v>0</v>
      </c>
      <c r="AZ256" s="61">
        <f t="shared" si="247"/>
        <v>0</v>
      </c>
      <c r="BA256" s="61">
        <f t="shared" si="247"/>
        <v>0</v>
      </c>
      <c r="BB256" s="61">
        <f t="shared" si="247"/>
        <v>0</v>
      </c>
      <c r="BC256" s="61">
        <f t="shared" si="247"/>
        <v>0</v>
      </c>
      <c r="BD256" s="61">
        <f t="shared" si="247"/>
        <v>0</v>
      </c>
      <c r="BE256" s="61">
        <f t="shared" si="247"/>
        <v>0</v>
      </c>
      <c r="BF256" s="61">
        <f t="shared" si="247"/>
        <v>0</v>
      </c>
      <c r="BG256" s="61">
        <f t="shared" si="247"/>
        <v>0</v>
      </c>
      <c r="BH256" s="61">
        <f t="shared" si="247"/>
        <v>0</v>
      </c>
      <c r="BI256" s="61">
        <f t="shared" si="247"/>
        <v>0</v>
      </c>
      <c r="BJ256" s="61">
        <f t="shared" si="247"/>
        <v>0</v>
      </c>
      <c r="BK256" s="61">
        <f t="shared" si="247"/>
        <v>0</v>
      </c>
      <c r="BL256" s="61">
        <f t="shared" si="247"/>
        <v>0</v>
      </c>
      <c r="BM256" s="61">
        <f t="shared" si="247"/>
        <v>0</v>
      </c>
      <c r="BN256" s="61">
        <f t="shared" si="247"/>
        <v>0</v>
      </c>
      <c r="BO256" s="61">
        <f t="shared" si="247"/>
        <v>0</v>
      </c>
    </row>
    <row r="257" spans="1:67" x14ac:dyDescent="0.2">
      <c r="A257" s="11"/>
      <c r="B257" s="11"/>
      <c r="C257" s="656"/>
      <c r="D257" s="657"/>
      <c r="E257" s="657"/>
      <c r="F257" s="657"/>
      <c r="G257" s="657"/>
      <c r="H257" s="660"/>
      <c r="I257" s="661"/>
      <c r="J257" s="11"/>
      <c r="K257" s="58"/>
      <c r="L257" s="58"/>
      <c r="M257" s="60"/>
      <c r="N257" s="60"/>
      <c r="O257" s="60"/>
      <c r="P257" s="60"/>
      <c r="Q257" s="62">
        <v>1158.0899999999999</v>
      </c>
      <c r="R257" s="63">
        <f t="shared" si="221"/>
        <v>1324.9380182147997</v>
      </c>
      <c r="S257" s="64">
        <f t="shared" ref="S257:AX257" si="248">S255+S256</f>
        <v>0</v>
      </c>
      <c r="T257" s="64">
        <f t="shared" si="248"/>
        <v>0</v>
      </c>
      <c r="U257" s="64">
        <f t="shared" si="248"/>
        <v>0</v>
      </c>
      <c r="V257" s="64">
        <f t="shared" si="248"/>
        <v>0</v>
      </c>
      <c r="W257" s="64">
        <f t="shared" si="248"/>
        <v>0</v>
      </c>
      <c r="X257" s="64">
        <f t="shared" si="248"/>
        <v>0</v>
      </c>
      <c r="Y257" s="64">
        <f t="shared" si="248"/>
        <v>0</v>
      </c>
      <c r="Z257" s="64">
        <f t="shared" si="248"/>
        <v>0</v>
      </c>
      <c r="AA257" s="64">
        <f t="shared" si="248"/>
        <v>0</v>
      </c>
      <c r="AB257" s="64">
        <f t="shared" si="248"/>
        <v>0</v>
      </c>
      <c r="AC257" s="64">
        <f t="shared" si="248"/>
        <v>0</v>
      </c>
      <c r="AD257" s="64">
        <f t="shared" si="248"/>
        <v>0</v>
      </c>
      <c r="AE257" s="64">
        <f t="shared" si="248"/>
        <v>0</v>
      </c>
      <c r="AF257" s="64">
        <f t="shared" si="248"/>
        <v>0</v>
      </c>
      <c r="AG257" s="64">
        <f t="shared" si="248"/>
        <v>0</v>
      </c>
      <c r="AH257" s="64">
        <f t="shared" si="248"/>
        <v>0</v>
      </c>
      <c r="AI257" s="64">
        <f t="shared" si="248"/>
        <v>0</v>
      </c>
      <c r="AJ257" s="64">
        <f t="shared" si="248"/>
        <v>1324.9380182147997</v>
      </c>
      <c r="AK257" s="64">
        <f t="shared" si="248"/>
        <v>0</v>
      </c>
      <c r="AL257" s="64">
        <f t="shared" si="248"/>
        <v>0</v>
      </c>
      <c r="AM257" s="64">
        <f t="shared" si="248"/>
        <v>0</v>
      </c>
      <c r="AN257" s="64">
        <f t="shared" si="248"/>
        <v>0</v>
      </c>
      <c r="AO257" s="64">
        <f t="shared" si="248"/>
        <v>0</v>
      </c>
      <c r="AP257" s="64">
        <f t="shared" si="248"/>
        <v>0</v>
      </c>
      <c r="AQ257" s="64">
        <f t="shared" si="248"/>
        <v>0</v>
      </c>
      <c r="AR257" s="64">
        <f t="shared" si="248"/>
        <v>0</v>
      </c>
      <c r="AS257" s="64">
        <f t="shared" si="248"/>
        <v>0</v>
      </c>
      <c r="AT257" s="64">
        <f t="shared" si="248"/>
        <v>0</v>
      </c>
      <c r="AU257" s="64">
        <f t="shared" si="248"/>
        <v>0</v>
      </c>
      <c r="AV257" s="64">
        <f t="shared" si="248"/>
        <v>0</v>
      </c>
      <c r="AW257" s="64">
        <f t="shared" si="248"/>
        <v>0</v>
      </c>
      <c r="AX257" s="64">
        <f t="shared" si="248"/>
        <v>0</v>
      </c>
      <c r="AY257" s="64">
        <f t="shared" ref="AY257:BO257" si="249">AY255+AY256</f>
        <v>0</v>
      </c>
      <c r="AZ257" s="64">
        <f t="shared" si="249"/>
        <v>0</v>
      </c>
      <c r="BA257" s="64">
        <f t="shared" si="249"/>
        <v>0</v>
      </c>
      <c r="BB257" s="64">
        <f t="shared" si="249"/>
        <v>0</v>
      </c>
      <c r="BC257" s="64">
        <f t="shared" si="249"/>
        <v>0</v>
      </c>
      <c r="BD257" s="64">
        <f t="shared" si="249"/>
        <v>0</v>
      </c>
      <c r="BE257" s="64">
        <f t="shared" si="249"/>
        <v>0</v>
      </c>
      <c r="BF257" s="64">
        <f t="shared" si="249"/>
        <v>0</v>
      </c>
      <c r="BG257" s="64">
        <f t="shared" si="249"/>
        <v>0</v>
      </c>
      <c r="BH257" s="64">
        <f t="shared" si="249"/>
        <v>0</v>
      </c>
      <c r="BI257" s="64">
        <f t="shared" si="249"/>
        <v>0</v>
      </c>
      <c r="BJ257" s="64">
        <f t="shared" si="249"/>
        <v>0</v>
      </c>
      <c r="BK257" s="64">
        <f t="shared" si="249"/>
        <v>0</v>
      </c>
      <c r="BL257" s="64">
        <f t="shared" si="249"/>
        <v>0</v>
      </c>
      <c r="BM257" s="64">
        <f t="shared" si="249"/>
        <v>0</v>
      </c>
      <c r="BN257" s="64">
        <f t="shared" si="249"/>
        <v>0</v>
      </c>
      <c r="BO257" s="64">
        <f t="shared" si="249"/>
        <v>0</v>
      </c>
    </row>
    <row r="258" spans="1:67" s="5" customFormat="1" ht="10.5" x14ac:dyDescent="0.2">
      <c r="A258" s="65"/>
      <c r="B258" s="65"/>
      <c r="C258" s="65"/>
      <c r="D258" s="65"/>
      <c r="E258" s="65"/>
      <c r="F258" s="65"/>
      <c r="G258" s="66" t="s">
        <v>892</v>
      </c>
      <c r="H258" s="65"/>
      <c r="I258" s="65"/>
      <c r="J258" s="65"/>
      <c r="K258" s="65"/>
      <c r="L258" s="65"/>
      <c r="M258" s="65"/>
      <c r="N258" s="65"/>
      <c r="O258" s="65"/>
      <c r="P258" s="65"/>
      <c r="Q258" s="65">
        <f t="shared" ref="Q258:AV258" si="250">Q$233+Q$237+Q$241+Q$245+Q$249+Q$253+Q$257</f>
        <v>-6246.3399999999992</v>
      </c>
      <c r="R258" s="67">
        <f t="shared" si="250"/>
        <v>-7146.2609475047975</v>
      </c>
      <c r="S258" s="68">
        <f t="shared" si="250"/>
        <v>0</v>
      </c>
      <c r="T258" s="68">
        <f t="shared" si="250"/>
        <v>0</v>
      </c>
      <c r="U258" s="68">
        <f t="shared" si="250"/>
        <v>0</v>
      </c>
      <c r="V258" s="68">
        <f t="shared" si="250"/>
        <v>0</v>
      </c>
      <c r="W258" s="68">
        <f t="shared" si="250"/>
        <v>0</v>
      </c>
      <c r="X258" s="68">
        <f t="shared" si="250"/>
        <v>0</v>
      </c>
      <c r="Y258" s="68">
        <f t="shared" si="250"/>
        <v>0</v>
      </c>
      <c r="Z258" s="68">
        <f t="shared" si="250"/>
        <v>0</v>
      </c>
      <c r="AA258" s="68">
        <f t="shared" si="250"/>
        <v>0</v>
      </c>
      <c r="AB258" s="68">
        <f t="shared" si="250"/>
        <v>0</v>
      </c>
      <c r="AC258" s="68">
        <f t="shared" si="250"/>
        <v>0</v>
      </c>
      <c r="AD258" s="68">
        <f t="shared" si="250"/>
        <v>0</v>
      </c>
      <c r="AE258" s="68">
        <f t="shared" si="250"/>
        <v>0</v>
      </c>
      <c r="AF258" s="68">
        <f t="shared" si="250"/>
        <v>0</v>
      </c>
      <c r="AG258" s="68">
        <f t="shared" si="250"/>
        <v>0</v>
      </c>
      <c r="AH258" s="68">
        <f t="shared" si="250"/>
        <v>0</v>
      </c>
      <c r="AI258" s="68">
        <f t="shared" si="250"/>
        <v>0</v>
      </c>
      <c r="AJ258" s="68">
        <f t="shared" si="250"/>
        <v>-7146.2609475047975</v>
      </c>
      <c r="AK258" s="68">
        <f t="shared" si="250"/>
        <v>0</v>
      </c>
      <c r="AL258" s="68">
        <f t="shared" si="250"/>
        <v>0</v>
      </c>
      <c r="AM258" s="68">
        <f t="shared" si="250"/>
        <v>0</v>
      </c>
      <c r="AN258" s="68">
        <f t="shared" si="250"/>
        <v>0</v>
      </c>
      <c r="AO258" s="68">
        <f t="shared" si="250"/>
        <v>0</v>
      </c>
      <c r="AP258" s="68">
        <f t="shared" si="250"/>
        <v>0</v>
      </c>
      <c r="AQ258" s="68">
        <f t="shared" si="250"/>
        <v>0</v>
      </c>
      <c r="AR258" s="68">
        <f t="shared" si="250"/>
        <v>0</v>
      </c>
      <c r="AS258" s="68">
        <f t="shared" si="250"/>
        <v>0</v>
      </c>
      <c r="AT258" s="68">
        <f t="shared" si="250"/>
        <v>0</v>
      </c>
      <c r="AU258" s="68">
        <f t="shared" si="250"/>
        <v>0</v>
      </c>
      <c r="AV258" s="68">
        <f t="shared" si="250"/>
        <v>0</v>
      </c>
      <c r="AW258" s="68">
        <f t="shared" ref="AW258:BO258" si="251">AW$233+AW$237+AW$241+AW$245+AW$249+AW$253+AW$257</f>
        <v>0</v>
      </c>
      <c r="AX258" s="68">
        <f t="shared" si="251"/>
        <v>0</v>
      </c>
      <c r="AY258" s="68">
        <f t="shared" si="251"/>
        <v>0</v>
      </c>
      <c r="AZ258" s="68">
        <f t="shared" si="251"/>
        <v>0</v>
      </c>
      <c r="BA258" s="68">
        <f t="shared" si="251"/>
        <v>0</v>
      </c>
      <c r="BB258" s="68">
        <f t="shared" si="251"/>
        <v>0</v>
      </c>
      <c r="BC258" s="68">
        <f t="shared" si="251"/>
        <v>0</v>
      </c>
      <c r="BD258" s="68">
        <f t="shared" si="251"/>
        <v>0</v>
      </c>
      <c r="BE258" s="68">
        <f t="shared" si="251"/>
        <v>0</v>
      </c>
      <c r="BF258" s="68">
        <f t="shared" si="251"/>
        <v>0</v>
      </c>
      <c r="BG258" s="68">
        <f t="shared" si="251"/>
        <v>0</v>
      </c>
      <c r="BH258" s="68">
        <f t="shared" si="251"/>
        <v>0</v>
      </c>
      <c r="BI258" s="68">
        <f t="shared" si="251"/>
        <v>0</v>
      </c>
      <c r="BJ258" s="68">
        <f t="shared" si="251"/>
        <v>0</v>
      </c>
      <c r="BK258" s="68">
        <f t="shared" si="251"/>
        <v>0</v>
      </c>
      <c r="BL258" s="68">
        <f t="shared" si="251"/>
        <v>0</v>
      </c>
      <c r="BM258" s="68">
        <f t="shared" si="251"/>
        <v>0</v>
      </c>
      <c r="BN258" s="68">
        <f t="shared" si="251"/>
        <v>0</v>
      </c>
      <c r="BO258" s="68">
        <f t="shared" si="251"/>
        <v>0</v>
      </c>
    </row>
    <row r="259" spans="1:67" x14ac:dyDescent="0.2">
      <c r="A259" s="56"/>
      <c r="B259" s="56"/>
      <c r="C259" s="57" t="s">
        <v>222</v>
      </c>
      <c r="D259" s="56" t="s">
        <v>223</v>
      </c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</row>
    <row r="260" spans="1:67" ht="14.1" customHeight="1" x14ac:dyDescent="0.2">
      <c r="A260" s="11"/>
      <c r="B260" s="58">
        <v>58</v>
      </c>
      <c r="C260" s="656" t="s">
        <v>209</v>
      </c>
      <c r="D260" s="657" t="s">
        <v>210</v>
      </c>
      <c r="E260" s="657"/>
      <c r="F260" s="657"/>
      <c r="G260" s="657"/>
      <c r="H260" s="660" t="s">
        <v>893</v>
      </c>
      <c r="I260" s="659" t="s">
        <v>194</v>
      </c>
      <c r="J260" s="59">
        <v>-54.88</v>
      </c>
      <c r="K260" s="60"/>
      <c r="L260" s="60"/>
      <c r="M260" s="60"/>
      <c r="N260" s="58"/>
      <c r="O260" s="58"/>
      <c r="P260" s="58"/>
      <c r="Q260" s="58"/>
      <c r="R260" s="58">
        <f t="shared" ref="R260:R267" si="252">SUM(S260:BO260)</f>
        <v>-54.88</v>
      </c>
      <c r="S260" s="58">
        <v>0</v>
      </c>
      <c r="T260" s="58">
        <v>0</v>
      </c>
      <c r="U260" s="58">
        <v>0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  <c r="AD260" s="58">
        <v>0</v>
      </c>
      <c r="AE260" s="58">
        <v>0</v>
      </c>
      <c r="AF260" s="58">
        <v>0</v>
      </c>
      <c r="AG260" s="58">
        <v>0</v>
      </c>
      <c r="AH260" s="58">
        <v>0</v>
      </c>
      <c r="AI260" s="58">
        <v>0</v>
      </c>
      <c r="AJ260" s="58">
        <v>0</v>
      </c>
      <c r="AK260" s="58">
        <v>0</v>
      </c>
      <c r="AL260" s="58">
        <v>-54.88</v>
      </c>
      <c r="AM260" s="58">
        <v>0</v>
      </c>
      <c r="AN260" s="58">
        <v>0</v>
      </c>
      <c r="AO260" s="58">
        <v>0</v>
      </c>
      <c r="AP260" s="58">
        <v>0</v>
      </c>
      <c r="AQ260" s="58">
        <v>0</v>
      </c>
      <c r="AR260" s="58">
        <v>0</v>
      </c>
      <c r="AS260" s="58">
        <v>0</v>
      </c>
      <c r="AT260" s="58">
        <v>0</v>
      </c>
      <c r="AU260" s="58">
        <v>0</v>
      </c>
      <c r="AV260" s="58">
        <v>0</v>
      </c>
      <c r="AW260" s="58">
        <v>0</v>
      </c>
      <c r="AX260" s="58">
        <v>0</v>
      </c>
      <c r="AY260" s="58">
        <v>0</v>
      </c>
      <c r="AZ260" s="58">
        <v>0</v>
      </c>
      <c r="BA260" s="58">
        <v>0</v>
      </c>
      <c r="BB260" s="58">
        <v>0</v>
      </c>
      <c r="BC260" s="58">
        <v>0</v>
      </c>
      <c r="BD260" s="58">
        <v>0</v>
      </c>
      <c r="BE260" s="58">
        <v>0</v>
      </c>
      <c r="BF260" s="58">
        <v>0</v>
      </c>
      <c r="BG260" s="58">
        <v>0</v>
      </c>
      <c r="BH260" s="58">
        <v>0</v>
      </c>
      <c r="BI260" s="58">
        <v>0</v>
      </c>
      <c r="BJ260" s="58">
        <v>0</v>
      </c>
      <c r="BK260" s="58">
        <v>0</v>
      </c>
      <c r="BL260" s="58">
        <v>0</v>
      </c>
      <c r="BM260" s="58">
        <v>0</v>
      </c>
      <c r="BN260" s="58">
        <v>0</v>
      </c>
      <c r="BO260" s="58">
        <v>0</v>
      </c>
    </row>
    <row r="261" spans="1:67" x14ac:dyDescent="0.2">
      <c r="A261" s="11"/>
      <c r="B261" s="11"/>
      <c r="C261" s="656"/>
      <c r="D261" s="657"/>
      <c r="E261" s="657"/>
      <c r="F261" s="657"/>
      <c r="G261" s="657"/>
      <c r="H261" s="660"/>
      <c r="I261" s="659"/>
      <c r="J261" s="11"/>
      <c r="K261" s="60">
        <v>-432.78</v>
      </c>
      <c r="L261" s="60">
        <v>-434.87</v>
      </c>
      <c r="M261" s="60">
        <v>-447.15</v>
      </c>
      <c r="N261" s="60">
        <v>-449.31</v>
      </c>
      <c r="O261" s="60">
        <v>-447.15074120699995</v>
      </c>
      <c r="P261" s="60"/>
      <c r="Q261" s="58">
        <v>-447.15</v>
      </c>
      <c r="R261" s="60">
        <f t="shared" si="252"/>
        <v>-518.24371547850001</v>
      </c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61">
        <f>$M261*AL260/$J260*AL$13</f>
        <v>-518.24371547850001</v>
      </c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</row>
    <row r="262" spans="1:67" x14ac:dyDescent="0.2">
      <c r="A262" s="11"/>
      <c r="B262" s="11"/>
      <c r="C262" s="656"/>
      <c r="D262" s="657"/>
      <c r="E262" s="657"/>
      <c r="F262" s="657"/>
      <c r="G262" s="657"/>
      <c r="H262" s="660"/>
      <c r="I262" s="659"/>
      <c r="J262" s="11"/>
      <c r="K262" s="58"/>
      <c r="L262" s="60"/>
      <c r="M262" s="60"/>
      <c r="N262" s="60">
        <f>N261-M261</f>
        <v>-2.160000000000025</v>
      </c>
      <c r="O262" s="60"/>
      <c r="P262" s="60"/>
      <c r="Q262" s="58">
        <v>-1.73</v>
      </c>
      <c r="R262" s="60">
        <f t="shared" si="252"/>
        <v>-2.0027398867200232</v>
      </c>
      <c r="S262" s="61">
        <f t="shared" ref="S262:AX262" si="253">$N$262/$J$260*S260*S12*S13</f>
        <v>0</v>
      </c>
      <c r="T262" s="61">
        <f t="shared" si="253"/>
        <v>0</v>
      </c>
      <c r="U262" s="61">
        <f t="shared" si="253"/>
        <v>0</v>
      </c>
      <c r="V262" s="61">
        <f t="shared" si="253"/>
        <v>0</v>
      </c>
      <c r="W262" s="61">
        <f t="shared" si="253"/>
        <v>0</v>
      </c>
      <c r="X262" s="61">
        <f t="shared" si="253"/>
        <v>0</v>
      </c>
      <c r="Y262" s="61">
        <f t="shared" si="253"/>
        <v>0</v>
      </c>
      <c r="Z262" s="61">
        <f t="shared" si="253"/>
        <v>0</v>
      </c>
      <c r="AA262" s="61">
        <f t="shared" si="253"/>
        <v>0</v>
      </c>
      <c r="AB262" s="61">
        <f t="shared" si="253"/>
        <v>0</v>
      </c>
      <c r="AC262" s="61">
        <f t="shared" si="253"/>
        <v>0</v>
      </c>
      <c r="AD262" s="61">
        <f t="shared" si="253"/>
        <v>0</v>
      </c>
      <c r="AE262" s="61">
        <f t="shared" si="253"/>
        <v>0</v>
      </c>
      <c r="AF262" s="61">
        <f t="shared" si="253"/>
        <v>0</v>
      </c>
      <c r="AG262" s="61">
        <f t="shared" si="253"/>
        <v>0</v>
      </c>
      <c r="AH262" s="61">
        <f t="shared" si="253"/>
        <v>0</v>
      </c>
      <c r="AI262" s="61">
        <f t="shared" si="253"/>
        <v>0</v>
      </c>
      <c r="AJ262" s="61">
        <f t="shared" si="253"/>
        <v>0</v>
      </c>
      <c r="AK262" s="61">
        <f t="shared" si="253"/>
        <v>0</v>
      </c>
      <c r="AL262" s="61">
        <f t="shared" si="253"/>
        <v>-2.0027398867200232</v>
      </c>
      <c r="AM262" s="61">
        <f t="shared" si="253"/>
        <v>0</v>
      </c>
      <c r="AN262" s="61">
        <f t="shared" si="253"/>
        <v>0</v>
      </c>
      <c r="AO262" s="61">
        <f t="shared" si="253"/>
        <v>0</v>
      </c>
      <c r="AP262" s="61">
        <f t="shared" si="253"/>
        <v>0</v>
      </c>
      <c r="AQ262" s="61">
        <f t="shared" si="253"/>
        <v>0</v>
      </c>
      <c r="AR262" s="61">
        <f t="shared" si="253"/>
        <v>0</v>
      </c>
      <c r="AS262" s="61">
        <f t="shared" si="253"/>
        <v>0</v>
      </c>
      <c r="AT262" s="61">
        <f t="shared" si="253"/>
        <v>0</v>
      </c>
      <c r="AU262" s="61">
        <f t="shared" si="253"/>
        <v>0</v>
      </c>
      <c r="AV262" s="61">
        <f t="shared" si="253"/>
        <v>0</v>
      </c>
      <c r="AW262" s="61">
        <f t="shared" si="253"/>
        <v>0</v>
      </c>
      <c r="AX262" s="61">
        <f t="shared" si="253"/>
        <v>0</v>
      </c>
      <c r="AY262" s="61">
        <f t="shared" ref="AY262:BO262" si="254">$N$262/$J$260*AY260*AY12*AY13</f>
        <v>0</v>
      </c>
      <c r="AZ262" s="61">
        <f t="shared" si="254"/>
        <v>0</v>
      </c>
      <c r="BA262" s="61">
        <f t="shared" si="254"/>
        <v>0</v>
      </c>
      <c r="BB262" s="61">
        <f t="shared" si="254"/>
        <v>0</v>
      </c>
      <c r="BC262" s="61">
        <f t="shared" si="254"/>
        <v>0</v>
      </c>
      <c r="BD262" s="61">
        <f t="shared" si="254"/>
        <v>0</v>
      </c>
      <c r="BE262" s="61">
        <f t="shared" si="254"/>
        <v>0</v>
      </c>
      <c r="BF262" s="61">
        <f t="shared" si="254"/>
        <v>0</v>
      </c>
      <c r="BG262" s="61">
        <f t="shared" si="254"/>
        <v>0</v>
      </c>
      <c r="BH262" s="61">
        <f t="shared" si="254"/>
        <v>0</v>
      </c>
      <c r="BI262" s="61">
        <f t="shared" si="254"/>
        <v>0</v>
      </c>
      <c r="BJ262" s="61">
        <f t="shared" si="254"/>
        <v>0</v>
      </c>
      <c r="BK262" s="61">
        <f t="shared" si="254"/>
        <v>0</v>
      </c>
      <c r="BL262" s="61">
        <f t="shared" si="254"/>
        <v>0</v>
      </c>
      <c r="BM262" s="61">
        <f t="shared" si="254"/>
        <v>0</v>
      </c>
      <c r="BN262" s="61">
        <f t="shared" si="254"/>
        <v>0</v>
      </c>
      <c r="BO262" s="61">
        <f t="shared" si="254"/>
        <v>0</v>
      </c>
    </row>
    <row r="263" spans="1:67" x14ac:dyDescent="0.2">
      <c r="A263" s="11"/>
      <c r="B263" s="11"/>
      <c r="C263" s="656"/>
      <c r="D263" s="657"/>
      <c r="E263" s="657"/>
      <c r="F263" s="657"/>
      <c r="G263" s="657"/>
      <c r="H263" s="660"/>
      <c r="I263" s="659"/>
      <c r="J263" s="11"/>
      <c r="K263" s="58"/>
      <c r="L263" s="58"/>
      <c r="M263" s="60"/>
      <c r="N263" s="60"/>
      <c r="O263" s="60"/>
      <c r="P263" s="60"/>
      <c r="Q263" s="62">
        <v>-448.88</v>
      </c>
      <c r="R263" s="63">
        <f t="shared" si="252"/>
        <v>-520.24645536522007</v>
      </c>
      <c r="S263" s="64">
        <f t="shared" ref="S263:AX263" si="255">S261+S262</f>
        <v>0</v>
      </c>
      <c r="T263" s="64">
        <f t="shared" si="255"/>
        <v>0</v>
      </c>
      <c r="U263" s="64">
        <f t="shared" si="255"/>
        <v>0</v>
      </c>
      <c r="V263" s="64">
        <f t="shared" si="255"/>
        <v>0</v>
      </c>
      <c r="W263" s="64">
        <f t="shared" si="255"/>
        <v>0</v>
      </c>
      <c r="X263" s="64">
        <f t="shared" si="255"/>
        <v>0</v>
      </c>
      <c r="Y263" s="64">
        <f t="shared" si="255"/>
        <v>0</v>
      </c>
      <c r="Z263" s="64">
        <f t="shared" si="255"/>
        <v>0</v>
      </c>
      <c r="AA263" s="64">
        <f t="shared" si="255"/>
        <v>0</v>
      </c>
      <c r="AB263" s="64">
        <f t="shared" si="255"/>
        <v>0</v>
      </c>
      <c r="AC263" s="64">
        <f t="shared" si="255"/>
        <v>0</v>
      </c>
      <c r="AD263" s="64">
        <f t="shared" si="255"/>
        <v>0</v>
      </c>
      <c r="AE263" s="64">
        <f t="shared" si="255"/>
        <v>0</v>
      </c>
      <c r="AF263" s="64">
        <f t="shared" si="255"/>
        <v>0</v>
      </c>
      <c r="AG263" s="64">
        <f t="shared" si="255"/>
        <v>0</v>
      </c>
      <c r="AH263" s="64">
        <f t="shared" si="255"/>
        <v>0</v>
      </c>
      <c r="AI263" s="64">
        <f t="shared" si="255"/>
        <v>0</v>
      </c>
      <c r="AJ263" s="64">
        <f t="shared" si="255"/>
        <v>0</v>
      </c>
      <c r="AK263" s="64">
        <f t="shared" si="255"/>
        <v>0</v>
      </c>
      <c r="AL263" s="64">
        <f t="shared" si="255"/>
        <v>-520.24645536522007</v>
      </c>
      <c r="AM263" s="64">
        <f t="shared" si="255"/>
        <v>0</v>
      </c>
      <c r="AN263" s="64">
        <f t="shared" si="255"/>
        <v>0</v>
      </c>
      <c r="AO263" s="64">
        <f t="shared" si="255"/>
        <v>0</v>
      </c>
      <c r="AP263" s="64">
        <f t="shared" si="255"/>
        <v>0</v>
      </c>
      <c r="AQ263" s="64">
        <f t="shared" si="255"/>
        <v>0</v>
      </c>
      <c r="AR263" s="64">
        <f t="shared" si="255"/>
        <v>0</v>
      </c>
      <c r="AS263" s="64">
        <f t="shared" si="255"/>
        <v>0</v>
      </c>
      <c r="AT263" s="64">
        <f t="shared" si="255"/>
        <v>0</v>
      </c>
      <c r="AU263" s="64">
        <f t="shared" si="255"/>
        <v>0</v>
      </c>
      <c r="AV263" s="64">
        <f t="shared" si="255"/>
        <v>0</v>
      </c>
      <c r="AW263" s="64">
        <f t="shared" si="255"/>
        <v>0</v>
      </c>
      <c r="AX263" s="64">
        <f t="shared" si="255"/>
        <v>0</v>
      </c>
      <c r="AY263" s="64">
        <f t="shared" ref="AY263:BO263" si="256">AY261+AY262</f>
        <v>0</v>
      </c>
      <c r="AZ263" s="64">
        <f t="shared" si="256"/>
        <v>0</v>
      </c>
      <c r="BA263" s="64">
        <f t="shared" si="256"/>
        <v>0</v>
      </c>
      <c r="BB263" s="64">
        <f t="shared" si="256"/>
        <v>0</v>
      </c>
      <c r="BC263" s="64">
        <f t="shared" si="256"/>
        <v>0</v>
      </c>
      <c r="BD263" s="64">
        <f t="shared" si="256"/>
        <v>0</v>
      </c>
      <c r="BE263" s="64">
        <f t="shared" si="256"/>
        <v>0</v>
      </c>
      <c r="BF263" s="64">
        <f t="shared" si="256"/>
        <v>0</v>
      </c>
      <c r="BG263" s="64">
        <f t="shared" si="256"/>
        <v>0</v>
      </c>
      <c r="BH263" s="64">
        <f t="shared" si="256"/>
        <v>0</v>
      </c>
      <c r="BI263" s="64">
        <f t="shared" si="256"/>
        <v>0</v>
      </c>
      <c r="BJ263" s="64">
        <f t="shared" si="256"/>
        <v>0</v>
      </c>
      <c r="BK263" s="64">
        <f t="shared" si="256"/>
        <v>0</v>
      </c>
      <c r="BL263" s="64">
        <f t="shared" si="256"/>
        <v>0</v>
      </c>
      <c r="BM263" s="64">
        <f t="shared" si="256"/>
        <v>0</v>
      </c>
      <c r="BN263" s="64">
        <f t="shared" si="256"/>
        <v>0</v>
      </c>
      <c r="BO263" s="64">
        <f t="shared" si="256"/>
        <v>0</v>
      </c>
    </row>
    <row r="264" spans="1:67" ht="14.1" customHeight="1" x14ac:dyDescent="0.2">
      <c r="A264" s="11"/>
      <c r="B264" s="58">
        <v>59</v>
      </c>
      <c r="C264" s="656" t="s">
        <v>209</v>
      </c>
      <c r="D264" s="657" t="s">
        <v>210</v>
      </c>
      <c r="E264" s="657"/>
      <c r="F264" s="657"/>
      <c r="G264" s="657"/>
      <c r="H264" s="660" t="s">
        <v>894</v>
      </c>
      <c r="I264" s="659" t="s">
        <v>78</v>
      </c>
      <c r="J264" s="59">
        <v>16.832000000000001</v>
      </c>
      <c r="K264" s="60"/>
      <c r="L264" s="60"/>
      <c r="M264" s="60"/>
      <c r="N264" s="58"/>
      <c r="O264" s="58"/>
      <c r="P264" s="58"/>
      <c r="Q264" s="58"/>
      <c r="R264" s="58">
        <f t="shared" si="252"/>
        <v>16.832000000000001</v>
      </c>
      <c r="S264" s="58">
        <v>0</v>
      </c>
      <c r="T264" s="58">
        <v>0</v>
      </c>
      <c r="U264" s="58">
        <v>0</v>
      </c>
      <c r="V264" s="58">
        <v>0</v>
      </c>
      <c r="W264" s="58">
        <v>0</v>
      </c>
      <c r="X264" s="58">
        <v>0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  <c r="AD264" s="58">
        <v>0</v>
      </c>
      <c r="AE264" s="58">
        <v>0</v>
      </c>
      <c r="AF264" s="58">
        <v>0</v>
      </c>
      <c r="AG264" s="58">
        <v>0</v>
      </c>
      <c r="AH264" s="58">
        <v>0</v>
      </c>
      <c r="AI264" s="58">
        <v>0</v>
      </c>
      <c r="AJ264" s="58">
        <v>0</v>
      </c>
      <c r="AK264" s="58">
        <v>0</v>
      </c>
      <c r="AL264" s="58">
        <v>16.832000000000001</v>
      </c>
      <c r="AM264" s="58">
        <v>0</v>
      </c>
      <c r="AN264" s="58">
        <v>0</v>
      </c>
      <c r="AO264" s="58">
        <v>0</v>
      </c>
      <c r="AP264" s="58">
        <v>0</v>
      </c>
      <c r="AQ264" s="58">
        <v>0</v>
      </c>
      <c r="AR264" s="58">
        <v>0</v>
      </c>
      <c r="AS264" s="58">
        <v>0</v>
      </c>
      <c r="AT264" s="58">
        <v>0</v>
      </c>
      <c r="AU264" s="58">
        <v>0</v>
      </c>
      <c r="AV264" s="58">
        <v>0</v>
      </c>
      <c r="AW264" s="58">
        <v>0</v>
      </c>
      <c r="AX264" s="58">
        <v>0</v>
      </c>
      <c r="AY264" s="58">
        <v>0</v>
      </c>
      <c r="AZ264" s="58">
        <v>0</v>
      </c>
      <c r="BA264" s="58">
        <v>0</v>
      </c>
      <c r="BB264" s="58">
        <v>0</v>
      </c>
      <c r="BC264" s="58">
        <v>0</v>
      </c>
      <c r="BD264" s="58">
        <v>0</v>
      </c>
      <c r="BE264" s="58">
        <v>0</v>
      </c>
      <c r="BF264" s="58">
        <v>0</v>
      </c>
      <c r="BG264" s="58">
        <v>0</v>
      </c>
      <c r="BH264" s="58">
        <v>0</v>
      </c>
      <c r="BI264" s="58">
        <v>0</v>
      </c>
      <c r="BJ264" s="58">
        <v>0</v>
      </c>
      <c r="BK264" s="58">
        <v>0</v>
      </c>
      <c r="BL264" s="58">
        <v>0</v>
      </c>
      <c r="BM264" s="58">
        <v>0</v>
      </c>
      <c r="BN264" s="58">
        <v>0</v>
      </c>
      <c r="BO264" s="58">
        <v>0</v>
      </c>
    </row>
    <row r="265" spans="1:67" x14ac:dyDescent="0.2">
      <c r="A265" s="11"/>
      <c r="B265" s="11"/>
      <c r="C265" s="656"/>
      <c r="D265" s="657"/>
      <c r="E265" s="657"/>
      <c r="F265" s="657"/>
      <c r="G265" s="657"/>
      <c r="H265" s="660"/>
      <c r="I265" s="659"/>
      <c r="J265" s="11"/>
      <c r="K265" s="60">
        <v>60.99</v>
      </c>
      <c r="L265" s="60">
        <v>62.27</v>
      </c>
      <c r="M265" s="60">
        <v>63.02</v>
      </c>
      <c r="N265" s="60">
        <v>64.34</v>
      </c>
      <c r="O265" s="60">
        <v>63.015212593500003</v>
      </c>
      <c r="P265" s="60"/>
      <c r="Q265" s="58">
        <v>63.02</v>
      </c>
      <c r="R265" s="60">
        <f t="shared" si="252"/>
        <v>73.039738229800008</v>
      </c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61">
        <f>$M265*AL264/$J264*AL$13</f>
        <v>73.039738229800008</v>
      </c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</row>
    <row r="266" spans="1:67" x14ac:dyDescent="0.2">
      <c r="A266" s="11"/>
      <c r="B266" s="11"/>
      <c r="C266" s="656"/>
      <c r="D266" s="657"/>
      <c r="E266" s="657"/>
      <c r="F266" s="657"/>
      <c r="G266" s="657"/>
      <c r="H266" s="660"/>
      <c r="I266" s="659"/>
      <c r="J266" s="11"/>
      <c r="K266" s="58"/>
      <c r="L266" s="60"/>
      <c r="M266" s="60"/>
      <c r="N266" s="60">
        <f>N265-M265</f>
        <v>1.3200000000000003</v>
      </c>
      <c r="O266" s="60"/>
      <c r="P266" s="60"/>
      <c r="Q266" s="58">
        <v>1.06</v>
      </c>
      <c r="R266" s="60">
        <f t="shared" si="252"/>
        <v>1.2238965974400002</v>
      </c>
      <c r="S266" s="61">
        <f t="shared" ref="S266:AX266" si="257">$N$266/$J$264*S264*S12*S13</f>
        <v>0</v>
      </c>
      <c r="T266" s="61">
        <f t="shared" si="257"/>
        <v>0</v>
      </c>
      <c r="U266" s="61">
        <f t="shared" si="257"/>
        <v>0</v>
      </c>
      <c r="V266" s="61">
        <f t="shared" si="257"/>
        <v>0</v>
      </c>
      <c r="W266" s="61">
        <f t="shared" si="257"/>
        <v>0</v>
      </c>
      <c r="X266" s="61">
        <f t="shared" si="257"/>
        <v>0</v>
      </c>
      <c r="Y266" s="61">
        <f t="shared" si="257"/>
        <v>0</v>
      </c>
      <c r="Z266" s="61">
        <f t="shared" si="257"/>
        <v>0</v>
      </c>
      <c r="AA266" s="61">
        <f t="shared" si="257"/>
        <v>0</v>
      </c>
      <c r="AB266" s="61">
        <f t="shared" si="257"/>
        <v>0</v>
      </c>
      <c r="AC266" s="61">
        <f t="shared" si="257"/>
        <v>0</v>
      </c>
      <c r="AD266" s="61">
        <f t="shared" si="257"/>
        <v>0</v>
      </c>
      <c r="AE266" s="61">
        <f t="shared" si="257"/>
        <v>0</v>
      </c>
      <c r="AF266" s="61">
        <f t="shared" si="257"/>
        <v>0</v>
      </c>
      <c r="AG266" s="61">
        <f t="shared" si="257"/>
        <v>0</v>
      </c>
      <c r="AH266" s="61">
        <f t="shared" si="257"/>
        <v>0</v>
      </c>
      <c r="AI266" s="61">
        <f t="shared" si="257"/>
        <v>0</v>
      </c>
      <c r="AJ266" s="61">
        <f t="shared" si="257"/>
        <v>0</v>
      </c>
      <c r="AK266" s="61">
        <f t="shared" si="257"/>
        <v>0</v>
      </c>
      <c r="AL266" s="61">
        <f t="shared" si="257"/>
        <v>1.2238965974400002</v>
      </c>
      <c r="AM266" s="61">
        <f t="shared" si="257"/>
        <v>0</v>
      </c>
      <c r="AN266" s="61">
        <f t="shared" si="257"/>
        <v>0</v>
      </c>
      <c r="AO266" s="61">
        <f t="shared" si="257"/>
        <v>0</v>
      </c>
      <c r="AP266" s="61">
        <f t="shared" si="257"/>
        <v>0</v>
      </c>
      <c r="AQ266" s="61">
        <f t="shared" si="257"/>
        <v>0</v>
      </c>
      <c r="AR266" s="61">
        <f t="shared" si="257"/>
        <v>0</v>
      </c>
      <c r="AS266" s="61">
        <f t="shared" si="257"/>
        <v>0</v>
      </c>
      <c r="AT266" s="61">
        <f t="shared" si="257"/>
        <v>0</v>
      </c>
      <c r="AU266" s="61">
        <f t="shared" si="257"/>
        <v>0</v>
      </c>
      <c r="AV266" s="61">
        <f t="shared" si="257"/>
        <v>0</v>
      </c>
      <c r="AW266" s="61">
        <f t="shared" si="257"/>
        <v>0</v>
      </c>
      <c r="AX266" s="61">
        <f t="shared" si="257"/>
        <v>0</v>
      </c>
      <c r="AY266" s="61">
        <f t="shared" ref="AY266:BO266" si="258">$N$266/$J$264*AY264*AY12*AY13</f>
        <v>0</v>
      </c>
      <c r="AZ266" s="61">
        <f t="shared" si="258"/>
        <v>0</v>
      </c>
      <c r="BA266" s="61">
        <f t="shared" si="258"/>
        <v>0</v>
      </c>
      <c r="BB266" s="61">
        <f t="shared" si="258"/>
        <v>0</v>
      </c>
      <c r="BC266" s="61">
        <f t="shared" si="258"/>
        <v>0</v>
      </c>
      <c r="BD266" s="61">
        <f t="shared" si="258"/>
        <v>0</v>
      </c>
      <c r="BE266" s="61">
        <f t="shared" si="258"/>
        <v>0</v>
      </c>
      <c r="BF266" s="61">
        <f t="shared" si="258"/>
        <v>0</v>
      </c>
      <c r="BG266" s="61">
        <f t="shared" si="258"/>
        <v>0</v>
      </c>
      <c r="BH266" s="61">
        <f t="shared" si="258"/>
        <v>0</v>
      </c>
      <c r="BI266" s="61">
        <f t="shared" si="258"/>
        <v>0</v>
      </c>
      <c r="BJ266" s="61">
        <f t="shared" si="258"/>
        <v>0</v>
      </c>
      <c r="BK266" s="61">
        <f t="shared" si="258"/>
        <v>0</v>
      </c>
      <c r="BL266" s="61">
        <f t="shared" si="258"/>
        <v>0</v>
      </c>
      <c r="BM266" s="61">
        <f t="shared" si="258"/>
        <v>0</v>
      </c>
      <c r="BN266" s="61">
        <f t="shared" si="258"/>
        <v>0</v>
      </c>
      <c r="BO266" s="61">
        <f t="shared" si="258"/>
        <v>0</v>
      </c>
    </row>
    <row r="267" spans="1:67" x14ac:dyDescent="0.2">
      <c r="A267" s="11"/>
      <c r="B267" s="11"/>
      <c r="C267" s="656"/>
      <c r="D267" s="657"/>
      <c r="E267" s="657"/>
      <c r="F267" s="657"/>
      <c r="G267" s="657"/>
      <c r="H267" s="660"/>
      <c r="I267" s="659"/>
      <c r="J267" s="11"/>
      <c r="K267" s="58"/>
      <c r="L267" s="58"/>
      <c r="M267" s="60"/>
      <c r="N267" s="60"/>
      <c r="O267" s="60"/>
      <c r="P267" s="60"/>
      <c r="Q267" s="62">
        <v>64.08</v>
      </c>
      <c r="R267" s="63">
        <f t="shared" si="252"/>
        <v>74.263634827240011</v>
      </c>
      <c r="S267" s="64">
        <f t="shared" ref="S267:AX267" si="259">S265+S266</f>
        <v>0</v>
      </c>
      <c r="T267" s="64">
        <f t="shared" si="259"/>
        <v>0</v>
      </c>
      <c r="U267" s="64">
        <f t="shared" si="259"/>
        <v>0</v>
      </c>
      <c r="V267" s="64">
        <f t="shared" si="259"/>
        <v>0</v>
      </c>
      <c r="W267" s="64">
        <f t="shared" si="259"/>
        <v>0</v>
      </c>
      <c r="X267" s="64">
        <f t="shared" si="259"/>
        <v>0</v>
      </c>
      <c r="Y267" s="64">
        <f t="shared" si="259"/>
        <v>0</v>
      </c>
      <c r="Z267" s="64">
        <f t="shared" si="259"/>
        <v>0</v>
      </c>
      <c r="AA267" s="64">
        <f t="shared" si="259"/>
        <v>0</v>
      </c>
      <c r="AB267" s="64">
        <f t="shared" si="259"/>
        <v>0</v>
      </c>
      <c r="AC267" s="64">
        <f t="shared" si="259"/>
        <v>0</v>
      </c>
      <c r="AD267" s="64">
        <f t="shared" si="259"/>
        <v>0</v>
      </c>
      <c r="AE267" s="64">
        <f t="shared" si="259"/>
        <v>0</v>
      </c>
      <c r="AF267" s="64">
        <f t="shared" si="259"/>
        <v>0</v>
      </c>
      <c r="AG267" s="64">
        <f t="shared" si="259"/>
        <v>0</v>
      </c>
      <c r="AH267" s="64">
        <f t="shared" si="259"/>
        <v>0</v>
      </c>
      <c r="AI267" s="64">
        <f t="shared" si="259"/>
        <v>0</v>
      </c>
      <c r="AJ267" s="64">
        <f t="shared" si="259"/>
        <v>0</v>
      </c>
      <c r="AK267" s="64">
        <f t="shared" si="259"/>
        <v>0</v>
      </c>
      <c r="AL267" s="64">
        <f t="shared" si="259"/>
        <v>74.263634827240011</v>
      </c>
      <c r="AM267" s="64">
        <f t="shared" si="259"/>
        <v>0</v>
      </c>
      <c r="AN267" s="64">
        <f t="shared" si="259"/>
        <v>0</v>
      </c>
      <c r="AO267" s="64">
        <f t="shared" si="259"/>
        <v>0</v>
      </c>
      <c r="AP267" s="64">
        <f t="shared" si="259"/>
        <v>0</v>
      </c>
      <c r="AQ267" s="64">
        <f t="shared" si="259"/>
        <v>0</v>
      </c>
      <c r="AR267" s="64">
        <f t="shared" si="259"/>
        <v>0</v>
      </c>
      <c r="AS267" s="64">
        <f t="shared" si="259"/>
        <v>0</v>
      </c>
      <c r="AT267" s="64">
        <f t="shared" si="259"/>
        <v>0</v>
      </c>
      <c r="AU267" s="64">
        <f t="shared" si="259"/>
        <v>0</v>
      </c>
      <c r="AV267" s="64">
        <f t="shared" si="259"/>
        <v>0</v>
      </c>
      <c r="AW267" s="64">
        <f t="shared" si="259"/>
        <v>0</v>
      </c>
      <c r="AX267" s="64">
        <f t="shared" si="259"/>
        <v>0</v>
      </c>
      <c r="AY267" s="64">
        <f t="shared" ref="AY267:BO267" si="260">AY265+AY266</f>
        <v>0</v>
      </c>
      <c r="AZ267" s="64">
        <f t="shared" si="260"/>
        <v>0</v>
      </c>
      <c r="BA267" s="64">
        <f t="shared" si="260"/>
        <v>0</v>
      </c>
      <c r="BB267" s="64">
        <f t="shared" si="260"/>
        <v>0</v>
      </c>
      <c r="BC267" s="64">
        <f t="shared" si="260"/>
        <v>0</v>
      </c>
      <c r="BD267" s="64">
        <f t="shared" si="260"/>
        <v>0</v>
      </c>
      <c r="BE267" s="64">
        <f t="shared" si="260"/>
        <v>0</v>
      </c>
      <c r="BF267" s="64">
        <f t="shared" si="260"/>
        <v>0</v>
      </c>
      <c r="BG267" s="64">
        <f t="shared" si="260"/>
        <v>0</v>
      </c>
      <c r="BH267" s="64">
        <f t="shared" si="260"/>
        <v>0</v>
      </c>
      <c r="BI267" s="64">
        <f t="shared" si="260"/>
        <v>0</v>
      </c>
      <c r="BJ267" s="64">
        <f t="shared" si="260"/>
        <v>0</v>
      </c>
      <c r="BK267" s="64">
        <f t="shared" si="260"/>
        <v>0</v>
      </c>
      <c r="BL267" s="64">
        <f t="shared" si="260"/>
        <v>0</v>
      </c>
      <c r="BM267" s="64">
        <f t="shared" si="260"/>
        <v>0</v>
      </c>
      <c r="BN267" s="64">
        <f t="shared" si="260"/>
        <v>0</v>
      </c>
      <c r="BO267" s="64">
        <f t="shared" si="260"/>
        <v>0</v>
      </c>
    </row>
    <row r="268" spans="1:67" s="5" customFormat="1" ht="10.5" x14ac:dyDescent="0.2">
      <c r="A268" s="65"/>
      <c r="B268" s="65"/>
      <c r="C268" s="65"/>
      <c r="D268" s="65"/>
      <c r="E268" s="65"/>
      <c r="F268" s="65"/>
      <c r="G268" s="66" t="s">
        <v>895</v>
      </c>
      <c r="H268" s="65"/>
      <c r="I268" s="65"/>
      <c r="J268" s="65"/>
      <c r="K268" s="65"/>
      <c r="L268" s="65"/>
      <c r="M268" s="65"/>
      <c r="N268" s="65"/>
      <c r="O268" s="65"/>
      <c r="P268" s="65"/>
      <c r="Q268" s="65">
        <f t="shared" ref="Q268:AV268" si="261">Q$263+Q$267</f>
        <v>-384.8</v>
      </c>
      <c r="R268" s="67">
        <f t="shared" si="261"/>
        <v>-445.98282053798005</v>
      </c>
      <c r="S268" s="68">
        <f t="shared" si="261"/>
        <v>0</v>
      </c>
      <c r="T268" s="68">
        <f t="shared" si="261"/>
        <v>0</v>
      </c>
      <c r="U268" s="68">
        <f t="shared" si="261"/>
        <v>0</v>
      </c>
      <c r="V268" s="68">
        <f t="shared" si="261"/>
        <v>0</v>
      </c>
      <c r="W268" s="68">
        <f t="shared" si="261"/>
        <v>0</v>
      </c>
      <c r="X268" s="68">
        <f t="shared" si="261"/>
        <v>0</v>
      </c>
      <c r="Y268" s="68">
        <f t="shared" si="261"/>
        <v>0</v>
      </c>
      <c r="Z268" s="68">
        <f t="shared" si="261"/>
        <v>0</v>
      </c>
      <c r="AA268" s="68">
        <f t="shared" si="261"/>
        <v>0</v>
      </c>
      <c r="AB268" s="68">
        <f t="shared" si="261"/>
        <v>0</v>
      </c>
      <c r="AC268" s="68">
        <f t="shared" si="261"/>
        <v>0</v>
      </c>
      <c r="AD268" s="68">
        <f t="shared" si="261"/>
        <v>0</v>
      </c>
      <c r="AE268" s="68">
        <f t="shared" si="261"/>
        <v>0</v>
      </c>
      <c r="AF268" s="68">
        <f t="shared" si="261"/>
        <v>0</v>
      </c>
      <c r="AG268" s="68">
        <f t="shared" si="261"/>
        <v>0</v>
      </c>
      <c r="AH268" s="68">
        <f t="shared" si="261"/>
        <v>0</v>
      </c>
      <c r="AI268" s="68">
        <f t="shared" si="261"/>
        <v>0</v>
      </c>
      <c r="AJ268" s="68">
        <f t="shared" si="261"/>
        <v>0</v>
      </c>
      <c r="AK268" s="68">
        <f t="shared" si="261"/>
        <v>0</v>
      </c>
      <c r="AL268" s="68">
        <f t="shared" si="261"/>
        <v>-445.98282053798005</v>
      </c>
      <c r="AM268" s="68">
        <f t="shared" si="261"/>
        <v>0</v>
      </c>
      <c r="AN268" s="68">
        <f t="shared" si="261"/>
        <v>0</v>
      </c>
      <c r="AO268" s="68">
        <f t="shared" si="261"/>
        <v>0</v>
      </c>
      <c r="AP268" s="68">
        <f t="shared" si="261"/>
        <v>0</v>
      </c>
      <c r="AQ268" s="68">
        <f t="shared" si="261"/>
        <v>0</v>
      </c>
      <c r="AR268" s="68">
        <f t="shared" si="261"/>
        <v>0</v>
      </c>
      <c r="AS268" s="68">
        <f t="shared" si="261"/>
        <v>0</v>
      </c>
      <c r="AT268" s="68">
        <f t="shared" si="261"/>
        <v>0</v>
      </c>
      <c r="AU268" s="68">
        <f t="shared" si="261"/>
        <v>0</v>
      </c>
      <c r="AV268" s="68">
        <f t="shared" si="261"/>
        <v>0</v>
      </c>
      <c r="AW268" s="68">
        <f t="shared" ref="AW268:BO268" si="262">AW$263+AW$267</f>
        <v>0</v>
      </c>
      <c r="AX268" s="68">
        <f t="shared" si="262"/>
        <v>0</v>
      </c>
      <c r="AY268" s="68">
        <f t="shared" si="262"/>
        <v>0</v>
      </c>
      <c r="AZ268" s="68">
        <f t="shared" si="262"/>
        <v>0</v>
      </c>
      <c r="BA268" s="68">
        <f t="shared" si="262"/>
        <v>0</v>
      </c>
      <c r="BB268" s="68">
        <f t="shared" si="262"/>
        <v>0</v>
      </c>
      <c r="BC268" s="68">
        <f t="shared" si="262"/>
        <v>0</v>
      </c>
      <c r="BD268" s="68">
        <f t="shared" si="262"/>
        <v>0</v>
      </c>
      <c r="BE268" s="68">
        <f t="shared" si="262"/>
        <v>0</v>
      </c>
      <c r="BF268" s="68">
        <f t="shared" si="262"/>
        <v>0</v>
      </c>
      <c r="BG268" s="68">
        <f t="shared" si="262"/>
        <v>0</v>
      </c>
      <c r="BH268" s="68">
        <f t="shared" si="262"/>
        <v>0</v>
      </c>
      <c r="BI268" s="68">
        <f t="shared" si="262"/>
        <v>0</v>
      </c>
      <c r="BJ268" s="68">
        <f t="shared" si="262"/>
        <v>0</v>
      </c>
      <c r="BK268" s="68">
        <f t="shared" si="262"/>
        <v>0</v>
      </c>
      <c r="BL268" s="68">
        <f t="shared" si="262"/>
        <v>0</v>
      </c>
      <c r="BM268" s="68">
        <f t="shared" si="262"/>
        <v>0</v>
      </c>
      <c r="BN268" s="68">
        <f t="shared" si="262"/>
        <v>0</v>
      </c>
      <c r="BO268" s="68">
        <f t="shared" si="262"/>
        <v>0</v>
      </c>
    </row>
    <row r="269" spans="1:67" s="5" customFormat="1" ht="10.5" x14ac:dyDescent="0.2">
      <c r="A269" s="69"/>
      <c r="B269" s="69"/>
      <c r="C269" s="69"/>
      <c r="D269" s="69"/>
      <c r="E269" s="69"/>
      <c r="F269" s="69"/>
      <c r="G269" s="70" t="s">
        <v>896</v>
      </c>
      <c r="H269" s="69"/>
      <c r="I269" s="69"/>
      <c r="J269" s="69"/>
      <c r="K269" s="69"/>
      <c r="L269" s="69"/>
      <c r="M269" s="69"/>
      <c r="N269" s="69"/>
      <c r="O269" s="69"/>
      <c r="P269" s="69"/>
      <c r="Q269" s="69">
        <f t="shared" ref="Q269:AV269" si="263">Q$56+Q$90+Q$140+Q$154+Q$184+Q$210+Q$228+Q$258+Q$268</f>
        <v>287668.66000000003</v>
      </c>
      <c r="R269" s="71">
        <f t="shared" si="263"/>
        <v>330185.6620114774</v>
      </c>
      <c r="S269" s="72">
        <f t="shared" si="263"/>
        <v>0</v>
      </c>
      <c r="T269" s="72">
        <f t="shared" si="263"/>
        <v>0</v>
      </c>
      <c r="U269" s="72">
        <f t="shared" si="263"/>
        <v>0</v>
      </c>
      <c r="V269" s="72">
        <f t="shared" si="263"/>
        <v>0</v>
      </c>
      <c r="W269" s="72">
        <f t="shared" si="263"/>
        <v>0</v>
      </c>
      <c r="X269" s="72">
        <f t="shared" si="263"/>
        <v>0</v>
      </c>
      <c r="Y269" s="72">
        <f t="shared" si="263"/>
        <v>0</v>
      </c>
      <c r="Z269" s="72">
        <f t="shared" si="263"/>
        <v>0</v>
      </c>
      <c r="AA269" s="72">
        <f t="shared" si="263"/>
        <v>0</v>
      </c>
      <c r="AB269" s="72">
        <f t="shared" si="263"/>
        <v>0</v>
      </c>
      <c r="AC269" s="72">
        <f t="shared" si="263"/>
        <v>0</v>
      </c>
      <c r="AD269" s="72">
        <f t="shared" si="263"/>
        <v>0</v>
      </c>
      <c r="AE269" s="72">
        <f t="shared" si="263"/>
        <v>0</v>
      </c>
      <c r="AF269" s="72">
        <f t="shared" si="263"/>
        <v>0</v>
      </c>
      <c r="AG269" s="72">
        <f t="shared" si="263"/>
        <v>0</v>
      </c>
      <c r="AH269" s="72">
        <f t="shared" si="263"/>
        <v>0</v>
      </c>
      <c r="AI269" s="72">
        <f t="shared" si="263"/>
        <v>0</v>
      </c>
      <c r="AJ269" s="72">
        <f t="shared" si="263"/>
        <v>241106.2162375284</v>
      </c>
      <c r="AK269" s="72">
        <f t="shared" si="263"/>
        <v>11652.6640985412</v>
      </c>
      <c r="AL269" s="72">
        <f t="shared" si="263"/>
        <v>77426.781675407823</v>
      </c>
      <c r="AM269" s="72">
        <f t="shared" si="263"/>
        <v>0</v>
      </c>
      <c r="AN269" s="72">
        <f t="shared" si="263"/>
        <v>0</v>
      </c>
      <c r="AO269" s="72">
        <f t="shared" si="263"/>
        <v>0</v>
      </c>
      <c r="AP269" s="72">
        <f t="shared" si="263"/>
        <v>0</v>
      </c>
      <c r="AQ269" s="72">
        <f t="shared" si="263"/>
        <v>0</v>
      </c>
      <c r="AR269" s="72">
        <f t="shared" si="263"/>
        <v>0</v>
      </c>
      <c r="AS269" s="72">
        <f t="shared" si="263"/>
        <v>0</v>
      </c>
      <c r="AT269" s="72">
        <f t="shared" si="263"/>
        <v>0</v>
      </c>
      <c r="AU269" s="72">
        <f t="shared" si="263"/>
        <v>0</v>
      </c>
      <c r="AV269" s="72">
        <f t="shared" si="263"/>
        <v>0</v>
      </c>
      <c r="AW269" s="72">
        <f t="shared" ref="AW269:BO269" si="264">AW$56+AW$90+AW$140+AW$154+AW$184+AW$210+AW$228+AW$258+AW$268</f>
        <v>0</v>
      </c>
      <c r="AX269" s="72">
        <f t="shared" si="264"/>
        <v>0</v>
      </c>
      <c r="AY269" s="72">
        <f t="shared" si="264"/>
        <v>0</v>
      </c>
      <c r="AZ269" s="72">
        <f t="shared" si="264"/>
        <v>0</v>
      </c>
      <c r="BA269" s="72">
        <f t="shared" si="264"/>
        <v>0</v>
      </c>
      <c r="BB269" s="72">
        <f t="shared" si="264"/>
        <v>0</v>
      </c>
      <c r="BC269" s="72">
        <f t="shared" si="264"/>
        <v>0</v>
      </c>
      <c r="BD269" s="72">
        <f t="shared" si="264"/>
        <v>0</v>
      </c>
      <c r="BE269" s="72">
        <f t="shared" si="264"/>
        <v>0</v>
      </c>
      <c r="BF269" s="72">
        <f t="shared" si="264"/>
        <v>0</v>
      </c>
      <c r="BG269" s="72">
        <f t="shared" si="264"/>
        <v>0</v>
      </c>
      <c r="BH269" s="72">
        <f t="shared" si="264"/>
        <v>0</v>
      </c>
      <c r="BI269" s="72">
        <f t="shared" si="264"/>
        <v>0</v>
      </c>
      <c r="BJ269" s="72">
        <f t="shared" si="264"/>
        <v>0</v>
      </c>
      <c r="BK269" s="72">
        <f t="shared" si="264"/>
        <v>0</v>
      </c>
      <c r="BL269" s="72">
        <f t="shared" si="264"/>
        <v>0</v>
      </c>
      <c r="BM269" s="72">
        <f t="shared" si="264"/>
        <v>0</v>
      </c>
      <c r="BN269" s="72">
        <f t="shared" si="264"/>
        <v>0</v>
      </c>
      <c r="BO269" s="72">
        <f t="shared" si="264"/>
        <v>0</v>
      </c>
    </row>
    <row r="270" spans="1:67" x14ac:dyDescent="0.2">
      <c r="A270" s="54"/>
      <c r="B270" s="54"/>
      <c r="C270" s="55" t="s">
        <v>897</v>
      </c>
      <c r="D270" s="54" t="s">
        <v>227</v>
      </c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</row>
    <row r="271" spans="1:67" x14ac:dyDescent="0.2">
      <c r="A271" s="56"/>
      <c r="B271" s="56"/>
      <c r="C271" s="57" t="s">
        <v>228</v>
      </c>
      <c r="D271" s="56" t="s">
        <v>229</v>
      </c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</row>
    <row r="272" spans="1:67" ht="14.1" customHeight="1" x14ac:dyDescent="0.2">
      <c r="A272" s="11"/>
      <c r="B272" s="58">
        <v>60</v>
      </c>
      <c r="C272" s="656" t="s">
        <v>124</v>
      </c>
      <c r="D272" s="656" t="s">
        <v>125</v>
      </c>
      <c r="E272" s="656"/>
      <c r="F272" s="656"/>
      <c r="G272" s="656"/>
      <c r="H272" s="660" t="s">
        <v>898</v>
      </c>
      <c r="I272" s="659" t="s">
        <v>136</v>
      </c>
      <c r="J272" s="59">
        <v>15.427</v>
      </c>
      <c r="K272" s="60"/>
      <c r="L272" s="60"/>
      <c r="M272" s="60"/>
      <c r="N272" s="58"/>
      <c r="O272" s="58"/>
      <c r="P272" s="58"/>
      <c r="Q272" s="58"/>
      <c r="R272" s="58">
        <f t="shared" ref="R272:R279" si="265">SUM(S272:BO272)</f>
        <v>15.427</v>
      </c>
      <c r="S272" s="58">
        <v>0</v>
      </c>
      <c r="T272" s="58">
        <v>0</v>
      </c>
      <c r="U272" s="58">
        <v>0</v>
      </c>
      <c r="V272" s="58">
        <v>0</v>
      </c>
      <c r="W272" s="58">
        <v>0</v>
      </c>
      <c r="X272" s="58">
        <v>0</v>
      </c>
      <c r="Y272" s="58">
        <v>0</v>
      </c>
      <c r="Z272" s="58">
        <v>0</v>
      </c>
      <c r="AA272" s="58">
        <v>0</v>
      </c>
      <c r="AB272" s="58">
        <v>0</v>
      </c>
      <c r="AC272" s="58">
        <v>0</v>
      </c>
      <c r="AD272" s="58">
        <v>0</v>
      </c>
      <c r="AE272" s="58">
        <v>0</v>
      </c>
      <c r="AF272" s="58">
        <v>0</v>
      </c>
      <c r="AG272" s="58">
        <v>0</v>
      </c>
      <c r="AH272" s="58">
        <v>0</v>
      </c>
      <c r="AI272" s="58">
        <v>0</v>
      </c>
      <c r="AJ272" s="58">
        <v>0</v>
      </c>
      <c r="AK272" s="58">
        <v>15.427</v>
      </c>
      <c r="AL272" s="58">
        <v>0</v>
      </c>
      <c r="AM272" s="58">
        <v>0</v>
      </c>
      <c r="AN272" s="58">
        <v>0</v>
      </c>
      <c r="AO272" s="58">
        <v>0</v>
      </c>
      <c r="AP272" s="58">
        <v>0</v>
      </c>
      <c r="AQ272" s="58">
        <v>0</v>
      </c>
      <c r="AR272" s="58">
        <v>0</v>
      </c>
      <c r="AS272" s="58">
        <v>0</v>
      </c>
      <c r="AT272" s="58">
        <v>0</v>
      </c>
      <c r="AU272" s="58">
        <v>0</v>
      </c>
      <c r="AV272" s="58">
        <v>0</v>
      </c>
      <c r="AW272" s="58">
        <v>0</v>
      </c>
      <c r="AX272" s="58">
        <v>0</v>
      </c>
      <c r="AY272" s="58">
        <v>0</v>
      </c>
      <c r="AZ272" s="58">
        <v>0</v>
      </c>
      <c r="BA272" s="58">
        <v>0</v>
      </c>
      <c r="BB272" s="58">
        <v>0</v>
      </c>
      <c r="BC272" s="58">
        <v>0</v>
      </c>
      <c r="BD272" s="58">
        <v>0</v>
      </c>
      <c r="BE272" s="58">
        <v>0</v>
      </c>
      <c r="BF272" s="58">
        <v>0</v>
      </c>
      <c r="BG272" s="58">
        <v>0</v>
      </c>
      <c r="BH272" s="58">
        <v>0</v>
      </c>
      <c r="BI272" s="58">
        <v>0</v>
      </c>
      <c r="BJ272" s="58">
        <v>0</v>
      </c>
      <c r="BK272" s="58">
        <v>0</v>
      </c>
      <c r="BL272" s="58">
        <v>0</v>
      </c>
      <c r="BM272" s="58">
        <v>0</v>
      </c>
      <c r="BN272" s="58">
        <v>0</v>
      </c>
      <c r="BO272" s="58">
        <v>0</v>
      </c>
    </row>
    <row r="273" spans="1:67" x14ac:dyDescent="0.2">
      <c r="A273" s="11"/>
      <c r="B273" s="11"/>
      <c r="C273" s="656"/>
      <c r="D273" s="656"/>
      <c r="E273" s="656"/>
      <c r="F273" s="656"/>
      <c r="G273" s="656"/>
      <c r="H273" s="660"/>
      <c r="I273" s="659"/>
      <c r="J273" s="11"/>
      <c r="K273" s="60">
        <v>8495.52</v>
      </c>
      <c r="L273" s="60">
        <v>8509.4599999999991</v>
      </c>
      <c r="M273" s="60">
        <v>8777.6200000000008</v>
      </c>
      <c r="N273" s="60">
        <v>8792.02</v>
      </c>
      <c r="O273" s="60">
        <v>8777.6192636880005</v>
      </c>
      <c r="P273" s="60"/>
      <c r="Q273" s="58">
        <v>8777.6200000000008</v>
      </c>
      <c r="R273" s="60">
        <f t="shared" si="265"/>
        <v>10107.5013187078</v>
      </c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61">
        <f>$M273*AK272/$J272*AK$13</f>
        <v>10107.5013187078</v>
      </c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</row>
    <row r="274" spans="1:67" x14ac:dyDescent="0.2">
      <c r="A274" s="11"/>
      <c r="B274" s="11"/>
      <c r="C274" s="656"/>
      <c r="D274" s="656"/>
      <c r="E274" s="656"/>
      <c r="F274" s="656"/>
      <c r="G274" s="656"/>
      <c r="H274" s="660"/>
      <c r="I274" s="659"/>
      <c r="J274" s="11"/>
      <c r="K274" s="58"/>
      <c r="L274" s="60"/>
      <c r="M274" s="60"/>
      <c r="N274" s="60">
        <f>N273-M273</f>
        <v>14.399999999999636</v>
      </c>
      <c r="O274" s="60"/>
      <c r="P274" s="60"/>
      <c r="Q274" s="58">
        <v>14.4</v>
      </c>
      <c r="R274" s="60">
        <f t="shared" si="265"/>
        <v>16.581717935999581</v>
      </c>
      <c r="S274" s="61">
        <f t="shared" ref="S274:AX274" si="266">$N$274/$J$272*S272*S12*S13</f>
        <v>0</v>
      </c>
      <c r="T274" s="61">
        <f t="shared" si="266"/>
        <v>0</v>
      </c>
      <c r="U274" s="61">
        <f t="shared" si="266"/>
        <v>0</v>
      </c>
      <c r="V274" s="61">
        <f t="shared" si="266"/>
        <v>0</v>
      </c>
      <c r="W274" s="61">
        <f t="shared" si="266"/>
        <v>0</v>
      </c>
      <c r="X274" s="61">
        <f t="shared" si="266"/>
        <v>0</v>
      </c>
      <c r="Y274" s="61">
        <f t="shared" si="266"/>
        <v>0</v>
      </c>
      <c r="Z274" s="61">
        <f t="shared" si="266"/>
        <v>0</v>
      </c>
      <c r="AA274" s="61">
        <f t="shared" si="266"/>
        <v>0</v>
      </c>
      <c r="AB274" s="61">
        <f t="shared" si="266"/>
        <v>0</v>
      </c>
      <c r="AC274" s="61">
        <f t="shared" si="266"/>
        <v>0</v>
      </c>
      <c r="AD274" s="61">
        <f t="shared" si="266"/>
        <v>0</v>
      </c>
      <c r="AE274" s="61">
        <f t="shared" si="266"/>
        <v>0</v>
      </c>
      <c r="AF274" s="61">
        <f t="shared" si="266"/>
        <v>0</v>
      </c>
      <c r="AG274" s="61">
        <f t="shared" si="266"/>
        <v>0</v>
      </c>
      <c r="AH274" s="61">
        <f t="shared" si="266"/>
        <v>0</v>
      </c>
      <c r="AI274" s="61">
        <f t="shared" si="266"/>
        <v>0</v>
      </c>
      <c r="AJ274" s="61">
        <f t="shared" si="266"/>
        <v>0</v>
      </c>
      <c r="AK274" s="61">
        <f t="shared" si="266"/>
        <v>16.581717935999581</v>
      </c>
      <c r="AL274" s="61">
        <f t="shared" si="266"/>
        <v>0</v>
      </c>
      <c r="AM274" s="61">
        <f t="shared" si="266"/>
        <v>0</v>
      </c>
      <c r="AN274" s="61">
        <f t="shared" si="266"/>
        <v>0</v>
      </c>
      <c r="AO274" s="61">
        <f t="shared" si="266"/>
        <v>0</v>
      </c>
      <c r="AP274" s="61">
        <f t="shared" si="266"/>
        <v>0</v>
      </c>
      <c r="AQ274" s="61">
        <f t="shared" si="266"/>
        <v>0</v>
      </c>
      <c r="AR274" s="61">
        <f t="shared" si="266"/>
        <v>0</v>
      </c>
      <c r="AS274" s="61">
        <f t="shared" si="266"/>
        <v>0</v>
      </c>
      <c r="AT274" s="61">
        <f t="shared" si="266"/>
        <v>0</v>
      </c>
      <c r="AU274" s="61">
        <f t="shared" si="266"/>
        <v>0</v>
      </c>
      <c r="AV274" s="61">
        <f t="shared" si="266"/>
        <v>0</v>
      </c>
      <c r="AW274" s="61">
        <f t="shared" si="266"/>
        <v>0</v>
      </c>
      <c r="AX274" s="61">
        <f t="shared" si="266"/>
        <v>0</v>
      </c>
      <c r="AY274" s="61">
        <f t="shared" ref="AY274:BO274" si="267">$N$274/$J$272*AY272*AY12*AY13</f>
        <v>0</v>
      </c>
      <c r="AZ274" s="61">
        <f t="shared" si="267"/>
        <v>0</v>
      </c>
      <c r="BA274" s="61">
        <f t="shared" si="267"/>
        <v>0</v>
      </c>
      <c r="BB274" s="61">
        <f t="shared" si="267"/>
        <v>0</v>
      </c>
      <c r="BC274" s="61">
        <f t="shared" si="267"/>
        <v>0</v>
      </c>
      <c r="BD274" s="61">
        <f t="shared" si="267"/>
        <v>0</v>
      </c>
      <c r="BE274" s="61">
        <f t="shared" si="267"/>
        <v>0</v>
      </c>
      <c r="BF274" s="61">
        <f t="shared" si="267"/>
        <v>0</v>
      </c>
      <c r="BG274" s="61">
        <f t="shared" si="267"/>
        <v>0</v>
      </c>
      <c r="BH274" s="61">
        <f t="shared" si="267"/>
        <v>0</v>
      </c>
      <c r="BI274" s="61">
        <f t="shared" si="267"/>
        <v>0</v>
      </c>
      <c r="BJ274" s="61">
        <f t="shared" si="267"/>
        <v>0</v>
      </c>
      <c r="BK274" s="61">
        <f t="shared" si="267"/>
        <v>0</v>
      </c>
      <c r="BL274" s="61">
        <f t="shared" si="267"/>
        <v>0</v>
      </c>
      <c r="BM274" s="61">
        <f t="shared" si="267"/>
        <v>0</v>
      </c>
      <c r="BN274" s="61">
        <f t="shared" si="267"/>
        <v>0</v>
      </c>
      <c r="BO274" s="61">
        <f t="shared" si="267"/>
        <v>0</v>
      </c>
    </row>
    <row r="275" spans="1:67" x14ac:dyDescent="0.2">
      <c r="A275" s="11"/>
      <c r="B275" s="11"/>
      <c r="C275" s="656"/>
      <c r="D275" s="656"/>
      <c r="E275" s="656"/>
      <c r="F275" s="656"/>
      <c r="G275" s="656"/>
      <c r="H275" s="660"/>
      <c r="I275" s="659"/>
      <c r="J275" s="11"/>
      <c r="K275" s="58"/>
      <c r="L275" s="58"/>
      <c r="M275" s="60"/>
      <c r="N275" s="60"/>
      <c r="O275" s="60"/>
      <c r="P275" s="60"/>
      <c r="Q275" s="62">
        <v>8792.02</v>
      </c>
      <c r="R275" s="63">
        <f t="shared" si="265"/>
        <v>10124.0830366438</v>
      </c>
      <c r="S275" s="64">
        <f t="shared" ref="S275:AX275" si="268">S273+S274</f>
        <v>0</v>
      </c>
      <c r="T275" s="64">
        <f t="shared" si="268"/>
        <v>0</v>
      </c>
      <c r="U275" s="64">
        <f t="shared" si="268"/>
        <v>0</v>
      </c>
      <c r="V275" s="64">
        <f t="shared" si="268"/>
        <v>0</v>
      </c>
      <c r="W275" s="64">
        <f t="shared" si="268"/>
        <v>0</v>
      </c>
      <c r="X275" s="64">
        <f t="shared" si="268"/>
        <v>0</v>
      </c>
      <c r="Y275" s="64">
        <f t="shared" si="268"/>
        <v>0</v>
      </c>
      <c r="Z275" s="64">
        <f t="shared" si="268"/>
        <v>0</v>
      </c>
      <c r="AA275" s="64">
        <f t="shared" si="268"/>
        <v>0</v>
      </c>
      <c r="AB275" s="64">
        <f t="shared" si="268"/>
        <v>0</v>
      </c>
      <c r="AC275" s="64">
        <f t="shared" si="268"/>
        <v>0</v>
      </c>
      <c r="AD275" s="64">
        <f t="shared" si="268"/>
        <v>0</v>
      </c>
      <c r="AE275" s="64">
        <f t="shared" si="268"/>
        <v>0</v>
      </c>
      <c r="AF275" s="64">
        <f t="shared" si="268"/>
        <v>0</v>
      </c>
      <c r="AG275" s="64">
        <f t="shared" si="268"/>
        <v>0</v>
      </c>
      <c r="AH275" s="64">
        <f t="shared" si="268"/>
        <v>0</v>
      </c>
      <c r="AI275" s="64">
        <f t="shared" si="268"/>
        <v>0</v>
      </c>
      <c r="AJ275" s="64">
        <f t="shared" si="268"/>
        <v>0</v>
      </c>
      <c r="AK275" s="64">
        <f t="shared" si="268"/>
        <v>10124.0830366438</v>
      </c>
      <c r="AL275" s="64">
        <f t="shared" si="268"/>
        <v>0</v>
      </c>
      <c r="AM275" s="64">
        <f t="shared" si="268"/>
        <v>0</v>
      </c>
      <c r="AN275" s="64">
        <f t="shared" si="268"/>
        <v>0</v>
      </c>
      <c r="AO275" s="64">
        <f t="shared" si="268"/>
        <v>0</v>
      </c>
      <c r="AP275" s="64">
        <f t="shared" si="268"/>
        <v>0</v>
      </c>
      <c r="AQ275" s="64">
        <f t="shared" si="268"/>
        <v>0</v>
      </c>
      <c r="AR275" s="64">
        <f t="shared" si="268"/>
        <v>0</v>
      </c>
      <c r="AS275" s="64">
        <f t="shared" si="268"/>
        <v>0</v>
      </c>
      <c r="AT275" s="64">
        <f t="shared" si="268"/>
        <v>0</v>
      </c>
      <c r="AU275" s="64">
        <f t="shared" si="268"/>
        <v>0</v>
      </c>
      <c r="AV275" s="64">
        <f t="shared" si="268"/>
        <v>0</v>
      </c>
      <c r="AW275" s="64">
        <f t="shared" si="268"/>
        <v>0</v>
      </c>
      <c r="AX275" s="64">
        <f t="shared" si="268"/>
        <v>0</v>
      </c>
      <c r="AY275" s="64">
        <f t="shared" ref="AY275:BO275" si="269">AY273+AY274</f>
        <v>0</v>
      </c>
      <c r="AZ275" s="64">
        <f t="shared" si="269"/>
        <v>0</v>
      </c>
      <c r="BA275" s="64">
        <f t="shared" si="269"/>
        <v>0</v>
      </c>
      <c r="BB275" s="64">
        <f t="shared" si="269"/>
        <v>0</v>
      </c>
      <c r="BC275" s="64">
        <f t="shared" si="269"/>
        <v>0</v>
      </c>
      <c r="BD275" s="64">
        <f t="shared" si="269"/>
        <v>0</v>
      </c>
      <c r="BE275" s="64">
        <f t="shared" si="269"/>
        <v>0</v>
      </c>
      <c r="BF275" s="64">
        <f t="shared" si="269"/>
        <v>0</v>
      </c>
      <c r="BG275" s="64">
        <f t="shared" si="269"/>
        <v>0</v>
      </c>
      <c r="BH275" s="64">
        <f t="shared" si="269"/>
        <v>0</v>
      </c>
      <c r="BI275" s="64">
        <f t="shared" si="269"/>
        <v>0</v>
      </c>
      <c r="BJ275" s="64">
        <f t="shared" si="269"/>
        <v>0</v>
      </c>
      <c r="BK275" s="64">
        <f t="shared" si="269"/>
        <v>0</v>
      </c>
      <c r="BL275" s="64">
        <f t="shared" si="269"/>
        <v>0</v>
      </c>
      <c r="BM275" s="64">
        <f t="shared" si="269"/>
        <v>0</v>
      </c>
      <c r="BN275" s="64">
        <f t="shared" si="269"/>
        <v>0</v>
      </c>
      <c r="BO275" s="64">
        <f t="shared" si="269"/>
        <v>0</v>
      </c>
    </row>
    <row r="276" spans="1:67" ht="14.1" customHeight="1" x14ac:dyDescent="0.2">
      <c r="A276" s="11"/>
      <c r="B276" s="58">
        <v>61</v>
      </c>
      <c r="C276" s="656" t="s">
        <v>154</v>
      </c>
      <c r="D276" s="657" t="s">
        <v>155</v>
      </c>
      <c r="E276" s="657"/>
      <c r="F276" s="657"/>
      <c r="G276" s="657"/>
      <c r="H276" s="660" t="s">
        <v>899</v>
      </c>
      <c r="I276" s="659" t="s">
        <v>156</v>
      </c>
      <c r="J276" s="59">
        <v>218.22</v>
      </c>
      <c r="K276" s="60"/>
      <c r="L276" s="60"/>
      <c r="M276" s="60"/>
      <c r="N276" s="58"/>
      <c r="O276" s="58"/>
      <c r="P276" s="58"/>
      <c r="Q276" s="58"/>
      <c r="R276" s="58">
        <f t="shared" si="265"/>
        <v>218.22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0</v>
      </c>
      <c r="AF276" s="58">
        <v>0</v>
      </c>
      <c r="AG276" s="58">
        <v>0</v>
      </c>
      <c r="AH276" s="58">
        <v>0</v>
      </c>
      <c r="AI276" s="58">
        <v>0</v>
      </c>
      <c r="AJ276" s="58">
        <v>0</v>
      </c>
      <c r="AK276" s="58">
        <v>218.22</v>
      </c>
      <c r="AL276" s="58">
        <v>0</v>
      </c>
      <c r="AM276" s="58">
        <v>0</v>
      </c>
      <c r="AN276" s="58">
        <v>0</v>
      </c>
      <c r="AO276" s="58">
        <v>0</v>
      </c>
      <c r="AP276" s="58">
        <v>0</v>
      </c>
      <c r="AQ276" s="58">
        <v>0</v>
      </c>
      <c r="AR276" s="58">
        <v>0</v>
      </c>
      <c r="AS276" s="58">
        <v>0</v>
      </c>
      <c r="AT276" s="58">
        <v>0</v>
      </c>
      <c r="AU276" s="58">
        <v>0</v>
      </c>
      <c r="AV276" s="58">
        <v>0</v>
      </c>
      <c r="AW276" s="58">
        <v>0</v>
      </c>
      <c r="AX276" s="58">
        <v>0</v>
      </c>
      <c r="AY276" s="58">
        <v>0</v>
      </c>
      <c r="AZ276" s="58">
        <v>0</v>
      </c>
      <c r="BA276" s="58">
        <v>0</v>
      </c>
      <c r="BB276" s="58">
        <v>0</v>
      </c>
      <c r="BC276" s="58">
        <v>0</v>
      </c>
      <c r="BD276" s="58">
        <v>0</v>
      </c>
      <c r="BE276" s="58">
        <v>0</v>
      </c>
      <c r="BF276" s="58">
        <v>0</v>
      </c>
      <c r="BG276" s="58">
        <v>0</v>
      </c>
      <c r="BH276" s="58">
        <v>0</v>
      </c>
      <c r="BI276" s="58">
        <v>0</v>
      </c>
      <c r="BJ276" s="58">
        <v>0</v>
      </c>
      <c r="BK276" s="58">
        <v>0</v>
      </c>
      <c r="BL276" s="58">
        <v>0</v>
      </c>
      <c r="BM276" s="58">
        <v>0</v>
      </c>
      <c r="BN276" s="58">
        <v>0</v>
      </c>
      <c r="BO276" s="58">
        <v>0</v>
      </c>
    </row>
    <row r="277" spans="1:67" x14ac:dyDescent="0.2">
      <c r="A277" s="11"/>
      <c r="B277" s="11"/>
      <c r="C277" s="656"/>
      <c r="D277" s="657"/>
      <c r="E277" s="657"/>
      <c r="F277" s="657"/>
      <c r="G277" s="657"/>
      <c r="H277" s="660"/>
      <c r="I277" s="659"/>
      <c r="J277" s="11"/>
      <c r="K277" s="60">
        <v>6041.04</v>
      </c>
      <c r="L277" s="60">
        <v>6061.52</v>
      </c>
      <c r="M277" s="60">
        <v>6241.64</v>
      </c>
      <c r="N277" s="60">
        <v>6262.8</v>
      </c>
      <c r="O277" s="60">
        <v>6241.6366598759996</v>
      </c>
      <c r="P277" s="60"/>
      <c r="Q277" s="58">
        <v>6241.64</v>
      </c>
      <c r="R277" s="60">
        <f t="shared" si="265"/>
        <v>7187.2995790315999</v>
      </c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61">
        <f>$M277*AK276/$J276*AK$13</f>
        <v>7187.2995790315999</v>
      </c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</row>
    <row r="278" spans="1:67" x14ac:dyDescent="0.2">
      <c r="A278" s="11"/>
      <c r="B278" s="11"/>
      <c r="C278" s="656"/>
      <c r="D278" s="657"/>
      <c r="E278" s="657"/>
      <c r="F278" s="657"/>
      <c r="G278" s="657"/>
      <c r="H278" s="660"/>
      <c r="I278" s="659"/>
      <c r="J278" s="11"/>
      <c r="K278" s="58"/>
      <c r="L278" s="60"/>
      <c r="M278" s="60"/>
      <c r="N278" s="60">
        <f>N277-M277</f>
        <v>21.159999999999854</v>
      </c>
      <c r="O278" s="60"/>
      <c r="P278" s="60"/>
      <c r="Q278" s="58">
        <v>21.16</v>
      </c>
      <c r="R278" s="60">
        <f t="shared" si="265"/>
        <v>24.365913300399832</v>
      </c>
      <c r="S278" s="61">
        <f t="shared" ref="S278:AX278" si="270">$N$278/$J$276*S276*S12*S13</f>
        <v>0</v>
      </c>
      <c r="T278" s="61">
        <f t="shared" si="270"/>
        <v>0</v>
      </c>
      <c r="U278" s="61">
        <f t="shared" si="270"/>
        <v>0</v>
      </c>
      <c r="V278" s="61">
        <f t="shared" si="270"/>
        <v>0</v>
      </c>
      <c r="W278" s="61">
        <f t="shared" si="270"/>
        <v>0</v>
      </c>
      <c r="X278" s="61">
        <f t="shared" si="270"/>
        <v>0</v>
      </c>
      <c r="Y278" s="61">
        <f t="shared" si="270"/>
        <v>0</v>
      </c>
      <c r="Z278" s="61">
        <f t="shared" si="270"/>
        <v>0</v>
      </c>
      <c r="AA278" s="61">
        <f t="shared" si="270"/>
        <v>0</v>
      </c>
      <c r="AB278" s="61">
        <f t="shared" si="270"/>
        <v>0</v>
      </c>
      <c r="AC278" s="61">
        <f t="shared" si="270"/>
        <v>0</v>
      </c>
      <c r="AD278" s="61">
        <f t="shared" si="270"/>
        <v>0</v>
      </c>
      <c r="AE278" s="61">
        <f t="shared" si="270"/>
        <v>0</v>
      </c>
      <c r="AF278" s="61">
        <f t="shared" si="270"/>
        <v>0</v>
      </c>
      <c r="AG278" s="61">
        <f t="shared" si="270"/>
        <v>0</v>
      </c>
      <c r="AH278" s="61">
        <f t="shared" si="270"/>
        <v>0</v>
      </c>
      <c r="AI278" s="61">
        <f t="shared" si="270"/>
        <v>0</v>
      </c>
      <c r="AJ278" s="61">
        <f t="shared" si="270"/>
        <v>0</v>
      </c>
      <c r="AK278" s="61">
        <f t="shared" si="270"/>
        <v>24.365913300399832</v>
      </c>
      <c r="AL278" s="61">
        <f t="shared" si="270"/>
        <v>0</v>
      </c>
      <c r="AM278" s="61">
        <f t="shared" si="270"/>
        <v>0</v>
      </c>
      <c r="AN278" s="61">
        <f t="shared" si="270"/>
        <v>0</v>
      </c>
      <c r="AO278" s="61">
        <f t="shared" si="270"/>
        <v>0</v>
      </c>
      <c r="AP278" s="61">
        <f t="shared" si="270"/>
        <v>0</v>
      </c>
      <c r="AQ278" s="61">
        <f t="shared" si="270"/>
        <v>0</v>
      </c>
      <c r="AR278" s="61">
        <f t="shared" si="270"/>
        <v>0</v>
      </c>
      <c r="AS278" s="61">
        <f t="shared" si="270"/>
        <v>0</v>
      </c>
      <c r="AT278" s="61">
        <f t="shared" si="270"/>
        <v>0</v>
      </c>
      <c r="AU278" s="61">
        <f t="shared" si="270"/>
        <v>0</v>
      </c>
      <c r="AV278" s="61">
        <f t="shared" si="270"/>
        <v>0</v>
      </c>
      <c r="AW278" s="61">
        <f t="shared" si="270"/>
        <v>0</v>
      </c>
      <c r="AX278" s="61">
        <f t="shared" si="270"/>
        <v>0</v>
      </c>
      <c r="AY278" s="61">
        <f t="shared" ref="AY278:BO278" si="271">$N$278/$J$276*AY276*AY12*AY13</f>
        <v>0</v>
      </c>
      <c r="AZ278" s="61">
        <f t="shared" si="271"/>
        <v>0</v>
      </c>
      <c r="BA278" s="61">
        <f t="shared" si="271"/>
        <v>0</v>
      </c>
      <c r="BB278" s="61">
        <f t="shared" si="271"/>
        <v>0</v>
      </c>
      <c r="BC278" s="61">
        <f t="shared" si="271"/>
        <v>0</v>
      </c>
      <c r="BD278" s="61">
        <f t="shared" si="271"/>
        <v>0</v>
      </c>
      <c r="BE278" s="61">
        <f t="shared" si="271"/>
        <v>0</v>
      </c>
      <c r="BF278" s="61">
        <f t="shared" si="271"/>
        <v>0</v>
      </c>
      <c r="BG278" s="61">
        <f t="shared" si="271"/>
        <v>0</v>
      </c>
      <c r="BH278" s="61">
        <f t="shared" si="271"/>
        <v>0</v>
      </c>
      <c r="BI278" s="61">
        <f t="shared" si="271"/>
        <v>0</v>
      </c>
      <c r="BJ278" s="61">
        <f t="shared" si="271"/>
        <v>0</v>
      </c>
      <c r="BK278" s="61">
        <f t="shared" si="271"/>
        <v>0</v>
      </c>
      <c r="BL278" s="61">
        <f t="shared" si="271"/>
        <v>0</v>
      </c>
      <c r="BM278" s="61">
        <f t="shared" si="271"/>
        <v>0</v>
      </c>
      <c r="BN278" s="61">
        <f t="shared" si="271"/>
        <v>0</v>
      </c>
      <c r="BO278" s="61">
        <f t="shared" si="271"/>
        <v>0</v>
      </c>
    </row>
    <row r="279" spans="1:67" x14ac:dyDescent="0.2">
      <c r="A279" s="11"/>
      <c r="B279" s="11"/>
      <c r="C279" s="656"/>
      <c r="D279" s="657"/>
      <c r="E279" s="657"/>
      <c r="F279" s="657"/>
      <c r="G279" s="657"/>
      <c r="H279" s="660"/>
      <c r="I279" s="659"/>
      <c r="J279" s="11"/>
      <c r="K279" s="58"/>
      <c r="L279" s="58"/>
      <c r="M279" s="60"/>
      <c r="N279" s="60"/>
      <c r="O279" s="60"/>
      <c r="P279" s="60"/>
      <c r="Q279" s="62">
        <v>6262.8</v>
      </c>
      <c r="R279" s="63">
        <f t="shared" si="265"/>
        <v>7211.6654923320002</v>
      </c>
      <c r="S279" s="64">
        <f t="shared" ref="S279:AX279" si="272">S277+S278</f>
        <v>0</v>
      </c>
      <c r="T279" s="64">
        <f t="shared" si="272"/>
        <v>0</v>
      </c>
      <c r="U279" s="64">
        <f t="shared" si="272"/>
        <v>0</v>
      </c>
      <c r="V279" s="64">
        <f t="shared" si="272"/>
        <v>0</v>
      </c>
      <c r="W279" s="64">
        <f t="shared" si="272"/>
        <v>0</v>
      </c>
      <c r="X279" s="64">
        <f t="shared" si="272"/>
        <v>0</v>
      </c>
      <c r="Y279" s="64">
        <f t="shared" si="272"/>
        <v>0</v>
      </c>
      <c r="Z279" s="64">
        <f t="shared" si="272"/>
        <v>0</v>
      </c>
      <c r="AA279" s="64">
        <f t="shared" si="272"/>
        <v>0</v>
      </c>
      <c r="AB279" s="64">
        <f t="shared" si="272"/>
        <v>0</v>
      </c>
      <c r="AC279" s="64">
        <f t="shared" si="272"/>
        <v>0</v>
      </c>
      <c r="AD279" s="64">
        <f t="shared" si="272"/>
        <v>0</v>
      </c>
      <c r="AE279" s="64">
        <f t="shared" si="272"/>
        <v>0</v>
      </c>
      <c r="AF279" s="64">
        <f t="shared" si="272"/>
        <v>0</v>
      </c>
      <c r="AG279" s="64">
        <f t="shared" si="272"/>
        <v>0</v>
      </c>
      <c r="AH279" s="64">
        <f t="shared" si="272"/>
        <v>0</v>
      </c>
      <c r="AI279" s="64">
        <f t="shared" si="272"/>
        <v>0</v>
      </c>
      <c r="AJ279" s="64">
        <f t="shared" si="272"/>
        <v>0</v>
      </c>
      <c r="AK279" s="64">
        <f t="shared" si="272"/>
        <v>7211.6654923320002</v>
      </c>
      <c r="AL279" s="64">
        <f t="shared" si="272"/>
        <v>0</v>
      </c>
      <c r="AM279" s="64">
        <f t="shared" si="272"/>
        <v>0</v>
      </c>
      <c r="AN279" s="64">
        <f t="shared" si="272"/>
        <v>0</v>
      </c>
      <c r="AO279" s="64">
        <f t="shared" si="272"/>
        <v>0</v>
      </c>
      <c r="AP279" s="64">
        <f t="shared" si="272"/>
        <v>0</v>
      </c>
      <c r="AQ279" s="64">
        <f t="shared" si="272"/>
        <v>0</v>
      </c>
      <c r="AR279" s="64">
        <f t="shared" si="272"/>
        <v>0</v>
      </c>
      <c r="AS279" s="64">
        <f t="shared" si="272"/>
        <v>0</v>
      </c>
      <c r="AT279" s="64">
        <f t="shared" si="272"/>
        <v>0</v>
      </c>
      <c r="AU279" s="64">
        <f t="shared" si="272"/>
        <v>0</v>
      </c>
      <c r="AV279" s="64">
        <f t="shared" si="272"/>
        <v>0</v>
      </c>
      <c r="AW279" s="64">
        <f t="shared" si="272"/>
        <v>0</v>
      </c>
      <c r="AX279" s="64">
        <f t="shared" si="272"/>
        <v>0</v>
      </c>
      <c r="AY279" s="64">
        <f t="shared" ref="AY279:BO279" si="273">AY277+AY278</f>
        <v>0</v>
      </c>
      <c r="AZ279" s="64">
        <f t="shared" si="273"/>
        <v>0</v>
      </c>
      <c r="BA279" s="64">
        <f t="shared" si="273"/>
        <v>0</v>
      </c>
      <c r="BB279" s="64">
        <f t="shared" si="273"/>
        <v>0</v>
      </c>
      <c r="BC279" s="64">
        <f t="shared" si="273"/>
        <v>0</v>
      </c>
      <c r="BD279" s="64">
        <f t="shared" si="273"/>
        <v>0</v>
      </c>
      <c r="BE279" s="64">
        <f t="shared" si="273"/>
        <v>0</v>
      </c>
      <c r="BF279" s="64">
        <f t="shared" si="273"/>
        <v>0</v>
      </c>
      <c r="BG279" s="64">
        <f t="shared" si="273"/>
        <v>0</v>
      </c>
      <c r="BH279" s="64">
        <f t="shared" si="273"/>
        <v>0</v>
      </c>
      <c r="BI279" s="64">
        <f t="shared" si="273"/>
        <v>0</v>
      </c>
      <c r="BJ279" s="64">
        <f t="shared" si="273"/>
        <v>0</v>
      </c>
      <c r="BK279" s="64">
        <f t="shared" si="273"/>
        <v>0</v>
      </c>
      <c r="BL279" s="64">
        <f t="shared" si="273"/>
        <v>0</v>
      </c>
      <c r="BM279" s="64">
        <f t="shared" si="273"/>
        <v>0</v>
      </c>
      <c r="BN279" s="64">
        <f t="shared" si="273"/>
        <v>0</v>
      </c>
      <c r="BO279" s="64">
        <f t="shared" si="273"/>
        <v>0</v>
      </c>
    </row>
    <row r="280" spans="1:67" s="5" customFormat="1" ht="10.5" x14ac:dyDescent="0.2">
      <c r="A280" s="65"/>
      <c r="B280" s="65"/>
      <c r="C280" s="65"/>
      <c r="D280" s="65"/>
      <c r="E280" s="65"/>
      <c r="F280" s="65"/>
      <c r="G280" s="66" t="s">
        <v>900</v>
      </c>
      <c r="H280" s="65"/>
      <c r="I280" s="65"/>
      <c r="J280" s="65"/>
      <c r="K280" s="65"/>
      <c r="L280" s="65"/>
      <c r="M280" s="65"/>
      <c r="N280" s="65"/>
      <c r="O280" s="65"/>
      <c r="P280" s="65"/>
      <c r="Q280" s="65">
        <f t="shared" ref="Q280:AV280" si="274">Q$275+Q$279</f>
        <v>15054.82</v>
      </c>
      <c r="R280" s="67">
        <f t="shared" si="274"/>
        <v>17335.748528975801</v>
      </c>
      <c r="S280" s="68">
        <f t="shared" si="274"/>
        <v>0</v>
      </c>
      <c r="T280" s="68">
        <f t="shared" si="274"/>
        <v>0</v>
      </c>
      <c r="U280" s="68">
        <f t="shared" si="274"/>
        <v>0</v>
      </c>
      <c r="V280" s="68">
        <f t="shared" si="274"/>
        <v>0</v>
      </c>
      <c r="W280" s="68">
        <f t="shared" si="274"/>
        <v>0</v>
      </c>
      <c r="X280" s="68">
        <f t="shared" si="274"/>
        <v>0</v>
      </c>
      <c r="Y280" s="68">
        <f t="shared" si="274"/>
        <v>0</v>
      </c>
      <c r="Z280" s="68">
        <f t="shared" si="274"/>
        <v>0</v>
      </c>
      <c r="AA280" s="68">
        <f t="shared" si="274"/>
        <v>0</v>
      </c>
      <c r="AB280" s="68">
        <f t="shared" si="274"/>
        <v>0</v>
      </c>
      <c r="AC280" s="68">
        <f t="shared" si="274"/>
        <v>0</v>
      </c>
      <c r="AD280" s="68">
        <f t="shared" si="274"/>
        <v>0</v>
      </c>
      <c r="AE280" s="68">
        <f t="shared" si="274"/>
        <v>0</v>
      </c>
      <c r="AF280" s="68">
        <f t="shared" si="274"/>
        <v>0</v>
      </c>
      <c r="AG280" s="68">
        <f t="shared" si="274"/>
        <v>0</v>
      </c>
      <c r="AH280" s="68">
        <f t="shared" si="274"/>
        <v>0</v>
      </c>
      <c r="AI280" s="68">
        <f t="shared" si="274"/>
        <v>0</v>
      </c>
      <c r="AJ280" s="68">
        <f t="shared" si="274"/>
        <v>0</v>
      </c>
      <c r="AK280" s="68">
        <f t="shared" si="274"/>
        <v>17335.748528975801</v>
      </c>
      <c r="AL280" s="68">
        <f t="shared" si="274"/>
        <v>0</v>
      </c>
      <c r="AM280" s="68">
        <f t="shared" si="274"/>
        <v>0</v>
      </c>
      <c r="AN280" s="68">
        <f t="shared" si="274"/>
        <v>0</v>
      </c>
      <c r="AO280" s="68">
        <f t="shared" si="274"/>
        <v>0</v>
      </c>
      <c r="AP280" s="68">
        <f t="shared" si="274"/>
        <v>0</v>
      </c>
      <c r="AQ280" s="68">
        <f t="shared" si="274"/>
        <v>0</v>
      </c>
      <c r="AR280" s="68">
        <f t="shared" si="274"/>
        <v>0</v>
      </c>
      <c r="AS280" s="68">
        <f t="shared" si="274"/>
        <v>0</v>
      </c>
      <c r="AT280" s="68">
        <f t="shared" si="274"/>
        <v>0</v>
      </c>
      <c r="AU280" s="68">
        <f t="shared" si="274"/>
        <v>0</v>
      </c>
      <c r="AV280" s="68">
        <f t="shared" si="274"/>
        <v>0</v>
      </c>
      <c r="AW280" s="68">
        <f t="shared" ref="AW280:BO280" si="275">AW$275+AW$279</f>
        <v>0</v>
      </c>
      <c r="AX280" s="68">
        <f t="shared" si="275"/>
        <v>0</v>
      </c>
      <c r="AY280" s="68">
        <f t="shared" si="275"/>
        <v>0</v>
      </c>
      <c r="AZ280" s="68">
        <f t="shared" si="275"/>
        <v>0</v>
      </c>
      <c r="BA280" s="68">
        <f t="shared" si="275"/>
        <v>0</v>
      </c>
      <c r="BB280" s="68">
        <f t="shared" si="275"/>
        <v>0</v>
      </c>
      <c r="BC280" s="68">
        <f t="shared" si="275"/>
        <v>0</v>
      </c>
      <c r="BD280" s="68">
        <f t="shared" si="275"/>
        <v>0</v>
      </c>
      <c r="BE280" s="68">
        <f t="shared" si="275"/>
        <v>0</v>
      </c>
      <c r="BF280" s="68">
        <f t="shared" si="275"/>
        <v>0</v>
      </c>
      <c r="BG280" s="68">
        <f t="shared" si="275"/>
        <v>0</v>
      </c>
      <c r="BH280" s="68">
        <f t="shared" si="275"/>
        <v>0</v>
      </c>
      <c r="BI280" s="68">
        <f t="shared" si="275"/>
        <v>0</v>
      </c>
      <c r="BJ280" s="68">
        <f t="shared" si="275"/>
        <v>0</v>
      </c>
      <c r="BK280" s="68">
        <f t="shared" si="275"/>
        <v>0</v>
      </c>
      <c r="BL280" s="68">
        <f t="shared" si="275"/>
        <v>0</v>
      </c>
      <c r="BM280" s="68">
        <f t="shared" si="275"/>
        <v>0</v>
      </c>
      <c r="BN280" s="68">
        <f t="shared" si="275"/>
        <v>0</v>
      </c>
      <c r="BO280" s="68">
        <f t="shared" si="275"/>
        <v>0</v>
      </c>
    </row>
    <row r="281" spans="1:67" x14ac:dyDescent="0.2">
      <c r="A281" s="56"/>
      <c r="B281" s="56"/>
      <c r="C281" s="57" t="s">
        <v>232</v>
      </c>
      <c r="D281" s="56" t="s">
        <v>233</v>
      </c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</row>
    <row r="282" spans="1:67" ht="14.1" customHeight="1" x14ac:dyDescent="0.2">
      <c r="A282" s="11"/>
      <c r="B282" s="58">
        <v>62</v>
      </c>
      <c r="C282" s="656" t="s">
        <v>234</v>
      </c>
      <c r="D282" s="657" t="s">
        <v>235</v>
      </c>
      <c r="E282" s="657"/>
      <c r="F282" s="657"/>
      <c r="G282" s="657"/>
      <c r="H282" s="660" t="s">
        <v>873</v>
      </c>
      <c r="I282" s="661" t="s">
        <v>236</v>
      </c>
      <c r="J282" s="59">
        <v>0.97389999999999999</v>
      </c>
      <c r="K282" s="60"/>
      <c r="L282" s="60"/>
      <c r="M282" s="60"/>
      <c r="N282" s="58"/>
      <c r="O282" s="58"/>
      <c r="P282" s="58"/>
      <c r="Q282" s="58"/>
      <c r="R282" s="58">
        <f>SUM(S282:BO282)</f>
        <v>0.97389999999999999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  <c r="Z282" s="58">
        <v>0</v>
      </c>
      <c r="AA282" s="58">
        <v>0</v>
      </c>
      <c r="AB282" s="58">
        <v>0</v>
      </c>
      <c r="AC282" s="58">
        <v>0</v>
      </c>
      <c r="AD282" s="58">
        <v>0</v>
      </c>
      <c r="AE282" s="58">
        <v>0</v>
      </c>
      <c r="AF282" s="58">
        <v>0</v>
      </c>
      <c r="AG282" s="58">
        <v>0</v>
      </c>
      <c r="AH282" s="58">
        <v>0</v>
      </c>
      <c r="AI282" s="58">
        <v>0</v>
      </c>
      <c r="AJ282" s="58">
        <v>0</v>
      </c>
      <c r="AK282" s="58">
        <v>0.97389999999999999</v>
      </c>
      <c r="AL282" s="58">
        <v>0</v>
      </c>
      <c r="AM282" s="58">
        <v>0</v>
      </c>
      <c r="AN282" s="58">
        <v>0</v>
      </c>
      <c r="AO282" s="58">
        <v>0</v>
      </c>
      <c r="AP282" s="58">
        <v>0</v>
      </c>
      <c r="AQ282" s="58">
        <v>0</v>
      </c>
      <c r="AR282" s="58">
        <v>0</v>
      </c>
      <c r="AS282" s="58">
        <v>0</v>
      </c>
      <c r="AT282" s="58">
        <v>0</v>
      </c>
      <c r="AU282" s="58">
        <v>0</v>
      </c>
      <c r="AV282" s="58">
        <v>0</v>
      </c>
      <c r="AW282" s="58">
        <v>0</v>
      </c>
      <c r="AX282" s="58">
        <v>0</v>
      </c>
      <c r="AY282" s="58">
        <v>0</v>
      </c>
      <c r="AZ282" s="58">
        <v>0</v>
      </c>
      <c r="BA282" s="58">
        <v>0</v>
      </c>
      <c r="BB282" s="58">
        <v>0</v>
      </c>
      <c r="BC282" s="58">
        <v>0</v>
      </c>
      <c r="BD282" s="58">
        <v>0</v>
      </c>
      <c r="BE282" s="58">
        <v>0</v>
      </c>
      <c r="BF282" s="58">
        <v>0</v>
      </c>
      <c r="BG282" s="58">
        <v>0</v>
      </c>
      <c r="BH282" s="58">
        <v>0</v>
      </c>
      <c r="BI282" s="58">
        <v>0</v>
      </c>
      <c r="BJ282" s="58">
        <v>0</v>
      </c>
      <c r="BK282" s="58">
        <v>0</v>
      </c>
      <c r="BL282" s="58">
        <v>0</v>
      </c>
      <c r="BM282" s="58">
        <v>0</v>
      </c>
      <c r="BN282" s="58">
        <v>0</v>
      </c>
      <c r="BO282" s="58">
        <v>0</v>
      </c>
    </row>
    <row r="283" spans="1:67" x14ac:dyDescent="0.2">
      <c r="A283" s="11"/>
      <c r="B283" s="11"/>
      <c r="C283" s="656"/>
      <c r="D283" s="657"/>
      <c r="E283" s="657"/>
      <c r="F283" s="657"/>
      <c r="G283" s="657"/>
      <c r="H283" s="660"/>
      <c r="I283" s="661"/>
      <c r="J283" s="11"/>
      <c r="K283" s="60">
        <v>7198.76</v>
      </c>
      <c r="L283" s="60">
        <v>7236.51</v>
      </c>
      <c r="M283" s="60">
        <v>7437.8</v>
      </c>
      <c r="N283" s="60">
        <v>7476.8</v>
      </c>
      <c r="O283" s="60">
        <v>7437.799504994</v>
      </c>
      <c r="P283" s="60"/>
      <c r="Q283" s="58">
        <v>7437.8</v>
      </c>
      <c r="R283" s="60">
        <f>SUM(S283:BO283)</f>
        <v>8564.6876155819991</v>
      </c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61">
        <f>$M283*AK282/$J282*AK$13</f>
        <v>8564.6876155819991</v>
      </c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</row>
    <row r="284" spans="1:67" x14ac:dyDescent="0.2">
      <c r="A284" s="11"/>
      <c r="B284" s="11"/>
      <c r="C284" s="656"/>
      <c r="D284" s="657"/>
      <c r="E284" s="657"/>
      <c r="F284" s="657"/>
      <c r="G284" s="657"/>
      <c r="H284" s="660"/>
      <c r="I284" s="661"/>
      <c r="J284" s="11"/>
      <c r="K284" s="58"/>
      <c r="L284" s="60"/>
      <c r="M284" s="60"/>
      <c r="N284" s="60">
        <f>N283-M283</f>
        <v>39</v>
      </c>
      <c r="O284" s="60"/>
      <c r="P284" s="60"/>
      <c r="Q284" s="58">
        <v>39</v>
      </c>
      <c r="R284" s="60">
        <f>SUM(S284:BO284)</f>
        <v>44.90881941</v>
      </c>
      <c r="S284" s="61">
        <f t="shared" ref="S284:AX284" si="276">$N$284/$J$282*S282*S12*S13</f>
        <v>0</v>
      </c>
      <c r="T284" s="61">
        <f t="shared" si="276"/>
        <v>0</v>
      </c>
      <c r="U284" s="61">
        <f t="shared" si="276"/>
        <v>0</v>
      </c>
      <c r="V284" s="61">
        <f t="shared" si="276"/>
        <v>0</v>
      </c>
      <c r="W284" s="61">
        <f t="shared" si="276"/>
        <v>0</v>
      </c>
      <c r="X284" s="61">
        <f t="shared" si="276"/>
        <v>0</v>
      </c>
      <c r="Y284" s="61">
        <f t="shared" si="276"/>
        <v>0</v>
      </c>
      <c r="Z284" s="61">
        <f t="shared" si="276"/>
        <v>0</v>
      </c>
      <c r="AA284" s="61">
        <f t="shared" si="276"/>
        <v>0</v>
      </c>
      <c r="AB284" s="61">
        <f t="shared" si="276"/>
        <v>0</v>
      </c>
      <c r="AC284" s="61">
        <f t="shared" si="276"/>
        <v>0</v>
      </c>
      <c r="AD284" s="61">
        <f t="shared" si="276"/>
        <v>0</v>
      </c>
      <c r="AE284" s="61">
        <f t="shared" si="276"/>
        <v>0</v>
      </c>
      <c r="AF284" s="61">
        <f t="shared" si="276"/>
        <v>0</v>
      </c>
      <c r="AG284" s="61">
        <f t="shared" si="276"/>
        <v>0</v>
      </c>
      <c r="AH284" s="61">
        <f t="shared" si="276"/>
        <v>0</v>
      </c>
      <c r="AI284" s="61">
        <f t="shared" si="276"/>
        <v>0</v>
      </c>
      <c r="AJ284" s="61">
        <f t="shared" si="276"/>
        <v>0</v>
      </c>
      <c r="AK284" s="61">
        <f t="shared" si="276"/>
        <v>44.90881941</v>
      </c>
      <c r="AL284" s="61">
        <f t="shared" si="276"/>
        <v>0</v>
      </c>
      <c r="AM284" s="61">
        <f t="shared" si="276"/>
        <v>0</v>
      </c>
      <c r="AN284" s="61">
        <f t="shared" si="276"/>
        <v>0</v>
      </c>
      <c r="AO284" s="61">
        <f t="shared" si="276"/>
        <v>0</v>
      </c>
      <c r="AP284" s="61">
        <f t="shared" si="276"/>
        <v>0</v>
      </c>
      <c r="AQ284" s="61">
        <f t="shared" si="276"/>
        <v>0</v>
      </c>
      <c r="AR284" s="61">
        <f t="shared" si="276"/>
        <v>0</v>
      </c>
      <c r="AS284" s="61">
        <f t="shared" si="276"/>
        <v>0</v>
      </c>
      <c r="AT284" s="61">
        <f t="shared" si="276"/>
        <v>0</v>
      </c>
      <c r="AU284" s="61">
        <f t="shared" si="276"/>
        <v>0</v>
      </c>
      <c r="AV284" s="61">
        <f t="shared" si="276"/>
        <v>0</v>
      </c>
      <c r="AW284" s="61">
        <f t="shared" si="276"/>
        <v>0</v>
      </c>
      <c r="AX284" s="61">
        <f t="shared" si="276"/>
        <v>0</v>
      </c>
      <c r="AY284" s="61">
        <f t="shared" ref="AY284:BO284" si="277">$N$284/$J$282*AY282*AY12*AY13</f>
        <v>0</v>
      </c>
      <c r="AZ284" s="61">
        <f t="shared" si="277"/>
        <v>0</v>
      </c>
      <c r="BA284" s="61">
        <f t="shared" si="277"/>
        <v>0</v>
      </c>
      <c r="BB284" s="61">
        <f t="shared" si="277"/>
        <v>0</v>
      </c>
      <c r="BC284" s="61">
        <f t="shared" si="277"/>
        <v>0</v>
      </c>
      <c r="BD284" s="61">
        <f t="shared" si="277"/>
        <v>0</v>
      </c>
      <c r="BE284" s="61">
        <f t="shared" si="277"/>
        <v>0</v>
      </c>
      <c r="BF284" s="61">
        <f t="shared" si="277"/>
        <v>0</v>
      </c>
      <c r="BG284" s="61">
        <f t="shared" si="277"/>
        <v>0</v>
      </c>
      <c r="BH284" s="61">
        <f t="shared" si="277"/>
        <v>0</v>
      </c>
      <c r="BI284" s="61">
        <f t="shared" si="277"/>
        <v>0</v>
      </c>
      <c r="BJ284" s="61">
        <f t="shared" si="277"/>
        <v>0</v>
      </c>
      <c r="BK284" s="61">
        <f t="shared" si="277"/>
        <v>0</v>
      </c>
      <c r="BL284" s="61">
        <f t="shared" si="277"/>
        <v>0</v>
      </c>
      <c r="BM284" s="61">
        <f t="shared" si="277"/>
        <v>0</v>
      </c>
      <c r="BN284" s="61">
        <f t="shared" si="277"/>
        <v>0</v>
      </c>
      <c r="BO284" s="61">
        <f t="shared" si="277"/>
        <v>0</v>
      </c>
    </row>
    <row r="285" spans="1:67" x14ac:dyDescent="0.2">
      <c r="A285" s="11"/>
      <c r="B285" s="11"/>
      <c r="C285" s="656"/>
      <c r="D285" s="657"/>
      <c r="E285" s="657"/>
      <c r="F285" s="657"/>
      <c r="G285" s="657"/>
      <c r="H285" s="660"/>
      <c r="I285" s="661"/>
      <c r="J285" s="11"/>
      <c r="K285" s="58"/>
      <c r="L285" s="58"/>
      <c r="M285" s="60"/>
      <c r="N285" s="60"/>
      <c r="O285" s="60"/>
      <c r="P285" s="60"/>
      <c r="Q285" s="62">
        <v>7476.8</v>
      </c>
      <c r="R285" s="63">
        <f>SUM(S285:BO285)</f>
        <v>8609.5964349919996</v>
      </c>
      <c r="S285" s="64">
        <f t="shared" ref="S285:AX285" si="278">S283+S284</f>
        <v>0</v>
      </c>
      <c r="T285" s="64">
        <f t="shared" si="278"/>
        <v>0</v>
      </c>
      <c r="U285" s="64">
        <f t="shared" si="278"/>
        <v>0</v>
      </c>
      <c r="V285" s="64">
        <f t="shared" si="278"/>
        <v>0</v>
      </c>
      <c r="W285" s="64">
        <f t="shared" si="278"/>
        <v>0</v>
      </c>
      <c r="X285" s="64">
        <f t="shared" si="278"/>
        <v>0</v>
      </c>
      <c r="Y285" s="64">
        <f t="shared" si="278"/>
        <v>0</v>
      </c>
      <c r="Z285" s="64">
        <f t="shared" si="278"/>
        <v>0</v>
      </c>
      <c r="AA285" s="64">
        <f t="shared" si="278"/>
        <v>0</v>
      </c>
      <c r="AB285" s="64">
        <f t="shared" si="278"/>
        <v>0</v>
      </c>
      <c r="AC285" s="64">
        <f t="shared" si="278"/>
        <v>0</v>
      </c>
      <c r="AD285" s="64">
        <f t="shared" si="278"/>
        <v>0</v>
      </c>
      <c r="AE285" s="64">
        <f t="shared" si="278"/>
        <v>0</v>
      </c>
      <c r="AF285" s="64">
        <f t="shared" si="278"/>
        <v>0</v>
      </c>
      <c r="AG285" s="64">
        <f t="shared" si="278"/>
        <v>0</v>
      </c>
      <c r="AH285" s="64">
        <f t="shared" si="278"/>
        <v>0</v>
      </c>
      <c r="AI285" s="64">
        <f t="shared" si="278"/>
        <v>0</v>
      </c>
      <c r="AJ285" s="64">
        <f t="shared" si="278"/>
        <v>0</v>
      </c>
      <c r="AK285" s="64">
        <f t="shared" si="278"/>
        <v>8609.5964349919996</v>
      </c>
      <c r="AL285" s="64">
        <f t="shared" si="278"/>
        <v>0</v>
      </c>
      <c r="AM285" s="64">
        <f t="shared" si="278"/>
        <v>0</v>
      </c>
      <c r="AN285" s="64">
        <f t="shared" si="278"/>
        <v>0</v>
      </c>
      <c r="AO285" s="64">
        <f t="shared" si="278"/>
        <v>0</v>
      </c>
      <c r="AP285" s="64">
        <f t="shared" si="278"/>
        <v>0</v>
      </c>
      <c r="AQ285" s="64">
        <f t="shared" si="278"/>
        <v>0</v>
      </c>
      <c r="AR285" s="64">
        <f t="shared" si="278"/>
        <v>0</v>
      </c>
      <c r="AS285" s="64">
        <f t="shared" si="278"/>
        <v>0</v>
      </c>
      <c r="AT285" s="64">
        <f t="shared" si="278"/>
        <v>0</v>
      </c>
      <c r="AU285" s="64">
        <f t="shared" si="278"/>
        <v>0</v>
      </c>
      <c r="AV285" s="64">
        <f t="shared" si="278"/>
        <v>0</v>
      </c>
      <c r="AW285" s="64">
        <f t="shared" si="278"/>
        <v>0</v>
      </c>
      <c r="AX285" s="64">
        <f t="shared" si="278"/>
        <v>0</v>
      </c>
      <c r="AY285" s="64">
        <f t="shared" ref="AY285:BO285" si="279">AY283+AY284</f>
        <v>0</v>
      </c>
      <c r="AZ285" s="64">
        <f t="shared" si="279"/>
        <v>0</v>
      </c>
      <c r="BA285" s="64">
        <f t="shared" si="279"/>
        <v>0</v>
      </c>
      <c r="BB285" s="64">
        <f t="shared" si="279"/>
        <v>0</v>
      </c>
      <c r="BC285" s="64">
        <f t="shared" si="279"/>
        <v>0</v>
      </c>
      <c r="BD285" s="64">
        <f t="shared" si="279"/>
        <v>0</v>
      </c>
      <c r="BE285" s="64">
        <f t="shared" si="279"/>
        <v>0</v>
      </c>
      <c r="BF285" s="64">
        <f t="shared" si="279"/>
        <v>0</v>
      </c>
      <c r="BG285" s="64">
        <f t="shared" si="279"/>
        <v>0</v>
      </c>
      <c r="BH285" s="64">
        <f t="shared" si="279"/>
        <v>0</v>
      </c>
      <c r="BI285" s="64">
        <f t="shared" si="279"/>
        <v>0</v>
      </c>
      <c r="BJ285" s="64">
        <f t="shared" si="279"/>
        <v>0</v>
      </c>
      <c r="BK285" s="64">
        <f t="shared" si="279"/>
        <v>0</v>
      </c>
      <c r="BL285" s="64">
        <f t="shared" si="279"/>
        <v>0</v>
      </c>
      <c r="BM285" s="64">
        <f t="shared" si="279"/>
        <v>0</v>
      </c>
      <c r="BN285" s="64">
        <f t="shared" si="279"/>
        <v>0</v>
      </c>
      <c r="BO285" s="64">
        <f t="shared" si="279"/>
        <v>0</v>
      </c>
    </row>
    <row r="286" spans="1:67" s="5" customFormat="1" ht="10.5" x14ac:dyDescent="0.2">
      <c r="A286" s="65"/>
      <c r="B286" s="65"/>
      <c r="C286" s="65"/>
      <c r="D286" s="65"/>
      <c r="E286" s="65"/>
      <c r="F286" s="65"/>
      <c r="G286" s="66" t="s">
        <v>901</v>
      </c>
      <c r="H286" s="65"/>
      <c r="I286" s="65"/>
      <c r="J286" s="65"/>
      <c r="K286" s="65"/>
      <c r="L286" s="65"/>
      <c r="M286" s="65"/>
      <c r="N286" s="65"/>
      <c r="O286" s="65"/>
      <c r="P286" s="65"/>
      <c r="Q286" s="65">
        <f t="shared" ref="Q286:AV286" si="280">Q$285</f>
        <v>7476.8</v>
      </c>
      <c r="R286" s="67">
        <f t="shared" si="280"/>
        <v>8609.5964349919996</v>
      </c>
      <c r="S286" s="68">
        <f t="shared" si="280"/>
        <v>0</v>
      </c>
      <c r="T286" s="68">
        <f t="shared" si="280"/>
        <v>0</v>
      </c>
      <c r="U286" s="68">
        <f t="shared" si="280"/>
        <v>0</v>
      </c>
      <c r="V286" s="68">
        <f t="shared" si="280"/>
        <v>0</v>
      </c>
      <c r="W286" s="68">
        <f t="shared" si="280"/>
        <v>0</v>
      </c>
      <c r="X286" s="68">
        <f t="shared" si="280"/>
        <v>0</v>
      </c>
      <c r="Y286" s="68">
        <f t="shared" si="280"/>
        <v>0</v>
      </c>
      <c r="Z286" s="68">
        <f t="shared" si="280"/>
        <v>0</v>
      </c>
      <c r="AA286" s="68">
        <f t="shared" si="280"/>
        <v>0</v>
      </c>
      <c r="AB286" s="68">
        <f t="shared" si="280"/>
        <v>0</v>
      </c>
      <c r="AC286" s="68">
        <f t="shared" si="280"/>
        <v>0</v>
      </c>
      <c r="AD286" s="68">
        <f t="shared" si="280"/>
        <v>0</v>
      </c>
      <c r="AE286" s="68">
        <f t="shared" si="280"/>
        <v>0</v>
      </c>
      <c r="AF286" s="68">
        <f t="shared" si="280"/>
        <v>0</v>
      </c>
      <c r="AG286" s="68">
        <f t="shared" si="280"/>
        <v>0</v>
      </c>
      <c r="AH286" s="68">
        <f t="shared" si="280"/>
        <v>0</v>
      </c>
      <c r="AI286" s="68">
        <f t="shared" si="280"/>
        <v>0</v>
      </c>
      <c r="AJ286" s="68">
        <f t="shared" si="280"/>
        <v>0</v>
      </c>
      <c r="AK286" s="68">
        <f t="shared" si="280"/>
        <v>8609.5964349919996</v>
      </c>
      <c r="AL286" s="68">
        <f t="shared" si="280"/>
        <v>0</v>
      </c>
      <c r="AM286" s="68">
        <f t="shared" si="280"/>
        <v>0</v>
      </c>
      <c r="AN286" s="68">
        <f t="shared" si="280"/>
        <v>0</v>
      </c>
      <c r="AO286" s="68">
        <f t="shared" si="280"/>
        <v>0</v>
      </c>
      <c r="AP286" s="68">
        <f t="shared" si="280"/>
        <v>0</v>
      </c>
      <c r="AQ286" s="68">
        <f t="shared" si="280"/>
        <v>0</v>
      </c>
      <c r="AR286" s="68">
        <f t="shared" si="280"/>
        <v>0</v>
      </c>
      <c r="AS286" s="68">
        <f t="shared" si="280"/>
        <v>0</v>
      </c>
      <c r="AT286" s="68">
        <f t="shared" si="280"/>
        <v>0</v>
      </c>
      <c r="AU286" s="68">
        <f t="shared" si="280"/>
        <v>0</v>
      </c>
      <c r="AV286" s="68">
        <f t="shared" si="280"/>
        <v>0</v>
      </c>
      <c r="AW286" s="68">
        <f t="shared" ref="AW286:BO286" si="281">AW$285</f>
        <v>0</v>
      </c>
      <c r="AX286" s="68">
        <f t="shared" si="281"/>
        <v>0</v>
      </c>
      <c r="AY286" s="68">
        <f t="shared" si="281"/>
        <v>0</v>
      </c>
      <c r="AZ286" s="68">
        <f t="shared" si="281"/>
        <v>0</v>
      </c>
      <c r="BA286" s="68">
        <f t="shared" si="281"/>
        <v>0</v>
      </c>
      <c r="BB286" s="68">
        <f t="shared" si="281"/>
        <v>0</v>
      </c>
      <c r="BC286" s="68">
        <f t="shared" si="281"/>
        <v>0</v>
      </c>
      <c r="BD286" s="68">
        <f t="shared" si="281"/>
        <v>0</v>
      </c>
      <c r="BE286" s="68">
        <f t="shared" si="281"/>
        <v>0</v>
      </c>
      <c r="BF286" s="68">
        <f t="shared" si="281"/>
        <v>0</v>
      </c>
      <c r="BG286" s="68">
        <f t="shared" si="281"/>
        <v>0</v>
      </c>
      <c r="BH286" s="68">
        <f t="shared" si="281"/>
        <v>0</v>
      </c>
      <c r="BI286" s="68">
        <f t="shared" si="281"/>
        <v>0</v>
      </c>
      <c r="BJ286" s="68">
        <f t="shared" si="281"/>
        <v>0</v>
      </c>
      <c r="BK286" s="68">
        <f t="shared" si="281"/>
        <v>0</v>
      </c>
      <c r="BL286" s="68">
        <f t="shared" si="281"/>
        <v>0</v>
      </c>
      <c r="BM286" s="68">
        <f t="shared" si="281"/>
        <v>0</v>
      </c>
      <c r="BN286" s="68">
        <f t="shared" si="281"/>
        <v>0</v>
      </c>
      <c r="BO286" s="68">
        <f t="shared" si="281"/>
        <v>0</v>
      </c>
    </row>
    <row r="287" spans="1:67" x14ac:dyDescent="0.2">
      <c r="A287" s="56"/>
      <c r="B287" s="56"/>
      <c r="C287" s="57" t="s">
        <v>238</v>
      </c>
      <c r="D287" s="56" t="s">
        <v>239</v>
      </c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</row>
    <row r="288" spans="1:67" ht="14.1" customHeight="1" x14ac:dyDescent="0.2">
      <c r="A288" s="11"/>
      <c r="B288" s="58">
        <v>63</v>
      </c>
      <c r="C288" s="656" t="s">
        <v>187</v>
      </c>
      <c r="D288" s="657" t="s">
        <v>240</v>
      </c>
      <c r="E288" s="657"/>
      <c r="F288" s="657"/>
      <c r="G288" s="657"/>
      <c r="H288" s="658" t="s">
        <v>902</v>
      </c>
      <c r="I288" s="659" t="s">
        <v>241</v>
      </c>
      <c r="J288" s="59">
        <v>0.97389999999999999</v>
      </c>
      <c r="K288" s="60"/>
      <c r="L288" s="60"/>
      <c r="M288" s="60"/>
      <c r="N288" s="58"/>
      <c r="O288" s="58"/>
      <c r="P288" s="58"/>
      <c r="Q288" s="58"/>
      <c r="R288" s="58">
        <f t="shared" ref="R288:R315" si="282">SUM(S288:BO288)</f>
        <v>0.97389999999999999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0</v>
      </c>
      <c r="AC288" s="58">
        <v>0</v>
      </c>
      <c r="AD288" s="58">
        <v>0</v>
      </c>
      <c r="AE288" s="58">
        <v>0</v>
      </c>
      <c r="AF288" s="58">
        <v>0</v>
      </c>
      <c r="AG288" s="58">
        <v>0</v>
      </c>
      <c r="AH288" s="58">
        <v>0</v>
      </c>
      <c r="AI288" s="58">
        <v>0</v>
      </c>
      <c r="AJ288" s="58">
        <v>0</v>
      </c>
      <c r="AK288" s="58">
        <v>0.97389999999999999</v>
      </c>
      <c r="AL288" s="58">
        <v>0</v>
      </c>
      <c r="AM288" s="58">
        <v>0</v>
      </c>
      <c r="AN288" s="58">
        <v>0</v>
      </c>
      <c r="AO288" s="58">
        <v>0</v>
      </c>
      <c r="AP288" s="58">
        <v>0</v>
      </c>
      <c r="AQ288" s="58">
        <v>0</v>
      </c>
      <c r="AR288" s="58">
        <v>0</v>
      </c>
      <c r="AS288" s="58">
        <v>0</v>
      </c>
      <c r="AT288" s="58">
        <v>0</v>
      </c>
      <c r="AU288" s="58">
        <v>0</v>
      </c>
      <c r="AV288" s="58">
        <v>0</v>
      </c>
      <c r="AW288" s="58">
        <v>0</v>
      </c>
      <c r="AX288" s="58">
        <v>0</v>
      </c>
      <c r="AY288" s="58">
        <v>0</v>
      </c>
      <c r="AZ288" s="58">
        <v>0</v>
      </c>
      <c r="BA288" s="58">
        <v>0</v>
      </c>
      <c r="BB288" s="58">
        <v>0</v>
      </c>
      <c r="BC288" s="58">
        <v>0</v>
      </c>
      <c r="BD288" s="58">
        <v>0</v>
      </c>
      <c r="BE288" s="58">
        <v>0</v>
      </c>
      <c r="BF288" s="58">
        <v>0</v>
      </c>
      <c r="BG288" s="58">
        <v>0</v>
      </c>
      <c r="BH288" s="58">
        <v>0</v>
      </c>
      <c r="BI288" s="58">
        <v>0</v>
      </c>
      <c r="BJ288" s="58">
        <v>0</v>
      </c>
      <c r="BK288" s="58">
        <v>0</v>
      </c>
      <c r="BL288" s="58">
        <v>0</v>
      </c>
      <c r="BM288" s="58">
        <v>0</v>
      </c>
      <c r="BN288" s="58">
        <v>0</v>
      </c>
      <c r="BO288" s="58">
        <v>0</v>
      </c>
    </row>
    <row r="289" spans="1:67" x14ac:dyDescent="0.2">
      <c r="A289" s="11"/>
      <c r="B289" s="11"/>
      <c r="C289" s="656"/>
      <c r="D289" s="657"/>
      <c r="E289" s="657"/>
      <c r="F289" s="657"/>
      <c r="G289" s="657"/>
      <c r="H289" s="658"/>
      <c r="I289" s="659"/>
      <c r="J289" s="11"/>
      <c r="K289" s="60">
        <v>471.77</v>
      </c>
      <c r="L289" s="60">
        <v>476.83</v>
      </c>
      <c r="M289" s="60">
        <v>487.44</v>
      </c>
      <c r="N289" s="60">
        <v>492.67</v>
      </c>
      <c r="O289" s="60">
        <v>487.43542950049999</v>
      </c>
      <c r="P289" s="60"/>
      <c r="Q289" s="58">
        <v>487.44</v>
      </c>
      <c r="R289" s="60">
        <f t="shared" si="282"/>
        <v>561.29115213360001</v>
      </c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61">
        <f>$M289*AK288/$J288*AK$13</f>
        <v>561.29115213360001</v>
      </c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</row>
    <row r="290" spans="1:67" x14ac:dyDescent="0.2">
      <c r="A290" s="11"/>
      <c r="B290" s="11"/>
      <c r="C290" s="656"/>
      <c r="D290" s="657"/>
      <c r="E290" s="657"/>
      <c r="F290" s="657"/>
      <c r="G290" s="657"/>
      <c r="H290" s="658"/>
      <c r="I290" s="659"/>
      <c r="J290" s="11"/>
      <c r="K290" s="58"/>
      <c r="L290" s="60"/>
      <c r="M290" s="60"/>
      <c r="N290" s="60">
        <f>N289-M289</f>
        <v>5.2300000000000182</v>
      </c>
      <c r="O290" s="60"/>
      <c r="P290" s="60"/>
      <c r="Q290" s="58">
        <v>5.23</v>
      </c>
      <c r="R290" s="60">
        <f t="shared" si="282"/>
        <v>6.0223878337000203</v>
      </c>
      <c r="S290" s="61">
        <f t="shared" ref="S290:AX290" si="283">$N$290/$J$288*S288*S12*S13</f>
        <v>0</v>
      </c>
      <c r="T290" s="61">
        <f t="shared" si="283"/>
        <v>0</v>
      </c>
      <c r="U290" s="61">
        <f t="shared" si="283"/>
        <v>0</v>
      </c>
      <c r="V290" s="61">
        <f t="shared" si="283"/>
        <v>0</v>
      </c>
      <c r="W290" s="61">
        <f t="shared" si="283"/>
        <v>0</v>
      </c>
      <c r="X290" s="61">
        <f t="shared" si="283"/>
        <v>0</v>
      </c>
      <c r="Y290" s="61">
        <f t="shared" si="283"/>
        <v>0</v>
      </c>
      <c r="Z290" s="61">
        <f t="shared" si="283"/>
        <v>0</v>
      </c>
      <c r="AA290" s="61">
        <f t="shared" si="283"/>
        <v>0</v>
      </c>
      <c r="AB290" s="61">
        <f t="shared" si="283"/>
        <v>0</v>
      </c>
      <c r="AC290" s="61">
        <f t="shared" si="283"/>
        <v>0</v>
      </c>
      <c r="AD290" s="61">
        <f t="shared" si="283"/>
        <v>0</v>
      </c>
      <c r="AE290" s="61">
        <f t="shared" si="283"/>
        <v>0</v>
      </c>
      <c r="AF290" s="61">
        <f t="shared" si="283"/>
        <v>0</v>
      </c>
      <c r="AG290" s="61">
        <f t="shared" si="283"/>
        <v>0</v>
      </c>
      <c r="AH290" s="61">
        <f t="shared" si="283"/>
        <v>0</v>
      </c>
      <c r="AI290" s="61">
        <f t="shared" si="283"/>
        <v>0</v>
      </c>
      <c r="AJ290" s="61">
        <f t="shared" si="283"/>
        <v>0</v>
      </c>
      <c r="AK290" s="61">
        <f t="shared" si="283"/>
        <v>6.0223878337000203</v>
      </c>
      <c r="AL290" s="61">
        <f t="shared" si="283"/>
        <v>0</v>
      </c>
      <c r="AM290" s="61">
        <f t="shared" si="283"/>
        <v>0</v>
      </c>
      <c r="AN290" s="61">
        <f t="shared" si="283"/>
        <v>0</v>
      </c>
      <c r="AO290" s="61">
        <f t="shared" si="283"/>
        <v>0</v>
      </c>
      <c r="AP290" s="61">
        <f t="shared" si="283"/>
        <v>0</v>
      </c>
      <c r="AQ290" s="61">
        <f t="shared" si="283"/>
        <v>0</v>
      </c>
      <c r="AR290" s="61">
        <f t="shared" si="283"/>
        <v>0</v>
      </c>
      <c r="AS290" s="61">
        <f t="shared" si="283"/>
        <v>0</v>
      </c>
      <c r="AT290" s="61">
        <f t="shared" si="283"/>
        <v>0</v>
      </c>
      <c r="AU290" s="61">
        <f t="shared" si="283"/>
        <v>0</v>
      </c>
      <c r="AV290" s="61">
        <f t="shared" si="283"/>
        <v>0</v>
      </c>
      <c r="AW290" s="61">
        <f t="shared" si="283"/>
        <v>0</v>
      </c>
      <c r="AX290" s="61">
        <f t="shared" si="283"/>
        <v>0</v>
      </c>
      <c r="AY290" s="61">
        <f t="shared" ref="AY290:BO290" si="284">$N$290/$J$288*AY288*AY12*AY13</f>
        <v>0</v>
      </c>
      <c r="AZ290" s="61">
        <f t="shared" si="284"/>
        <v>0</v>
      </c>
      <c r="BA290" s="61">
        <f t="shared" si="284"/>
        <v>0</v>
      </c>
      <c r="BB290" s="61">
        <f t="shared" si="284"/>
        <v>0</v>
      </c>
      <c r="BC290" s="61">
        <f t="shared" si="284"/>
        <v>0</v>
      </c>
      <c r="BD290" s="61">
        <f t="shared" si="284"/>
        <v>0</v>
      </c>
      <c r="BE290" s="61">
        <f t="shared" si="284"/>
        <v>0</v>
      </c>
      <c r="BF290" s="61">
        <f t="shared" si="284"/>
        <v>0</v>
      </c>
      <c r="BG290" s="61">
        <f t="shared" si="284"/>
        <v>0</v>
      </c>
      <c r="BH290" s="61">
        <f t="shared" si="284"/>
        <v>0</v>
      </c>
      <c r="BI290" s="61">
        <f t="shared" si="284"/>
        <v>0</v>
      </c>
      <c r="BJ290" s="61">
        <f t="shared" si="284"/>
        <v>0</v>
      </c>
      <c r="BK290" s="61">
        <f t="shared" si="284"/>
        <v>0</v>
      </c>
      <c r="BL290" s="61">
        <f t="shared" si="284"/>
        <v>0</v>
      </c>
      <c r="BM290" s="61">
        <f t="shared" si="284"/>
        <v>0</v>
      </c>
      <c r="BN290" s="61">
        <f t="shared" si="284"/>
        <v>0</v>
      </c>
      <c r="BO290" s="61">
        <f t="shared" si="284"/>
        <v>0</v>
      </c>
    </row>
    <row r="291" spans="1:67" x14ac:dyDescent="0.2">
      <c r="A291" s="11"/>
      <c r="B291" s="11"/>
      <c r="C291" s="656"/>
      <c r="D291" s="657"/>
      <c r="E291" s="657"/>
      <c r="F291" s="657"/>
      <c r="G291" s="657"/>
      <c r="H291" s="658"/>
      <c r="I291" s="659"/>
      <c r="J291" s="11"/>
      <c r="K291" s="58"/>
      <c r="L291" s="58"/>
      <c r="M291" s="60"/>
      <c r="N291" s="60"/>
      <c r="O291" s="60"/>
      <c r="P291" s="60"/>
      <c r="Q291" s="62">
        <v>492.67</v>
      </c>
      <c r="R291" s="63">
        <f t="shared" si="282"/>
        <v>567.31353996730002</v>
      </c>
      <c r="S291" s="64">
        <f t="shared" ref="S291:AX291" si="285">S289+S290</f>
        <v>0</v>
      </c>
      <c r="T291" s="64">
        <f t="shared" si="285"/>
        <v>0</v>
      </c>
      <c r="U291" s="64">
        <f t="shared" si="285"/>
        <v>0</v>
      </c>
      <c r="V291" s="64">
        <f t="shared" si="285"/>
        <v>0</v>
      </c>
      <c r="W291" s="64">
        <f t="shared" si="285"/>
        <v>0</v>
      </c>
      <c r="X291" s="64">
        <f t="shared" si="285"/>
        <v>0</v>
      </c>
      <c r="Y291" s="64">
        <f t="shared" si="285"/>
        <v>0</v>
      </c>
      <c r="Z291" s="64">
        <f t="shared" si="285"/>
        <v>0</v>
      </c>
      <c r="AA291" s="64">
        <f t="shared" si="285"/>
        <v>0</v>
      </c>
      <c r="AB291" s="64">
        <f t="shared" si="285"/>
        <v>0</v>
      </c>
      <c r="AC291" s="64">
        <f t="shared" si="285"/>
        <v>0</v>
      </c>
      <c r="AD291" s="64">
        <f t="shared" si="285"/>
        <v>0</v>
      </c>
      <c r="AE291" s="64">
        <f t="shared" si="285"/>
        <v>0</v>
      </c>
      <c r="AF291" s="64">
        <f t="shared" si="285"/>
        <v>0</v>
      </c>
      <c r="AG291" s="64">
        <f t="shared" si="285"/>
        <v>0</v>
      </c>
      <c r="AH291" s="64">
        <f t="shared" si="285"/>
        <v>0</v>
      </c>
      <c r="AI291" s="64">
        <f t="shared" si="285"/>
        <v>0</v>
      </c>
      <c r="AJ291" s="64">
        <f t="shared" si="285"/>
        <v>0</v>
      </c>
      <c r="AK291" s="64">
        <f t="shared" si="285"/>
        <v>567.31353996730002</v>
      </c>
      <c r="AL291" s="64">
        <f t="shared" si="285"/>
        <v>0</v>
      </c>
      <c r="AM291" s="64">
        <f t="shared" si="285"/>
        <v>0</v>
      </c>
      <c r="AN291" s="64">
        <f t="shared" si="285"/>
        <v>0</v>
      </c>
      <c r="AO291" s="64">
        <f t="shared" si="285"/>
        <v>0</v>
      </c>
      <c r="AP291" s="64">
        <f t="shared" si="285"/>
        <v>0</v>
      </c>
      <c r="AQ291" s="64">
        <f t="shared" si="285"/>
        <v>0</v>
      </c>
      <c r="AR291" s="64">
        <f t="shared" si="285"/>
        <v>0</v>
      </c>
      <c r="AS291" s="64">
        <f t="shared" si="285"/>
        <v>0</v>
      </c>
      <c r="AT291" s="64">
        <f t="shared" si="285"/>
        <v>0</v>
      </c>
      <c r="AU291" s="64">
        <f t="shared" si="285"/>
        <v>0</v>
      </c>
      <c r="AV291" s="64">
        <f t="shared" si="285"/>
        <v>0</v>
      </c>
      <c r="AW291" s="64">
        <f t="shared" si="285"/>
        <v>0</v>
      </c>
      <c r="AX291" s="64">
        <f t="shared" si="285"/>
        <v>0</v>
      </c>
      <c r="AY291" s="64">
        <f t="shared" ref="AY291:BO291" si="286">AY289+AY290</f>
        <v>0</v>
      </c>
      <c r="AZ291" s="64">
        <f t="shared" si="286"/>
        <v>0</v>
      </c>
      <c r="BA291" s="64">
        <f t="shared" si="286"/>
        <v>0</v>
      </c>
      <c r="BB291" s="64">
        <f t="shared" si="286"/>
        <v>0</v>
      </c>
      <c r="BC291" s="64">
        <f t="shared" si="286"/>
        <v>0</v>
      </c>
      <c r="BD291" s="64">
        <f t="shared" si="286"/>
        <v>0</v>
      </c>
      <c r="BE291" s="64">
        <f t="shared" si="286"/>
        <v>0</v>
      </c>
      <c r="BF291" s="64">
        <f t="shared" si="286"/>
        <v>0</v>
      </c>
      <c r="BG291" s="64">
        <f t="shared" si="286"/>
        <v>0</v>
      </c>
      <c r="BH291" s="64">
        <f t="shared" si="286"/>
        <v>0</v>
      </c>
      <c r="BI291" s="64">
        <f t="shared" si="286"/>
        <v>0</v>
      </c>
      <c r="BJ291" s="64">
        <f t="shared" si="286"/>
        <v>0</v>
      </c>
      <c r="BK291" s="64">
        <f t="shared" si="286"/>
        <v>0</v>
      </c>
      <c r="BL291" s="64">
        <f t="shared" si="286"/>
        <v>0</v>
      </c>
      <c r="BM291" s="64">
        <f t="shared" si="286"/>
        <v>0</v>
      </c>
      <c r="BN291" s="64">
        <f t="shared" si="286"/>
        <v>0</v>
      </c>
      <c r="BO291" s="64">
        <f t="shared" si="286"/>
        <v>0</v>
      </c>
    </row>
    <row r="292" spans="1:67" ht="14.1" customHeight="1" x14ac:dyDescent="0.2">
      <c r="A292" s="11"/>
      <c r="B292" s="58">
        <v>64</v>
      </c>
      <c r="C292" s="656" t="s">
        <v>242</v>
      </c>
      <c r="D292" s="657" t="s">
        <v>243</v>
      </c>
      <c r="E292" s="657"/>
      <c r="F292" s="657"/>
      <c r="G292" s="657"/>
      <c r="H292" s="660" t="s">
        <v>903</v>
      </c>
      <c r="I292" s="661" t="s">
        <v>208</v>
      </c>
      <c r="J292" s="59">
        <v>5.8433999999999999</v>
      </c>
      <c r="K292" s="60"/>
      <c r="L292" s="60"/>
      <c r="M292" s="60"/>
      <c r="N292" s="58"/>
      <c r="O292" s="58"/>
      <c r="P292" s="58"/>
      <c r="Q292" s="58"/>
      <c r="R292" s="58">
        <f t="shared" si="282"/>
        <v>5.8433999999999999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0</v>
      </c>
      <c r="AF292" s="58">
        <v>0</v>
      </c>
      <c r="AG292" s="58">
        <v>0</v>
      </c>
      <c r="AH292" s="58">
        <v>0</v>
      </c>
      <c r="AI292" s="58">
        <v>0</v>
      </c>
      <c r="AJ292" s="58">
        <v>0</v>
      </c>
      <c r="AK292" s="58">
        <v>5.8433999999999999</v>
      </c>
      <c r="AL292" s="58">
        <v>0</v>
      </c>
      <c r="AM292" s="58">
        <v>0</v>
      </c>
      <c r="AN292" s="58">
        <v>0</v>
      </c>
      <c r="AO292" s="58">
        <v>0</v>
      </c>
      <c r="AP292" s="58">
        <v>0</v>
      </c>
      <c r="AQ292" s="58">
        <v>0</v>
      </c>
      <c r="AR292" s="58">
        <v>0</v>
      </c>
      <c r="AS292" s="58">
        <v>0</v>
      </c>
      <c r="AT292" s="58">
        <v>0</v>
      </c>
      <c r="AU292" s="58">
        <v>0</v>
      </c>
      <c r="AV292" s="58">
        <v>0</v>
      </c>
      <c r="AW292" s="58">
        <v>0</v>
      </c>
      <c r="AX292" s="58">
        <v>0</v>
      </c>
      <c r="AY292" s="58">
        <v>0</v>
      </c>
      <c r="AZ292" s="58">
        <v>0</v>
      </c>
      <c r="BA292" s="58">
        <v>0</v>
      </c>
      <c r="BB292" s="58">
        <v>0</v>
      </c>
      <c r="BC292" s="58">
        <v>0</v>
      </c>
      <c r="BD292" s="58">
        <v>0</v>
      </c>
      <c r="BE292" s="58">
        <v>0</v>
      </c>
      <c r="BF292" s="58">
        <v>0</v>
      </c>
      <c r="BG292" s="58">
        <v>0</v>
      </c>
      <c r="BH292" s="58">
        <v>0</v>
      </c>
      <c r="BI292" s="58">
        <v>0</v>
      </c>
      <c r="BJ292" s="58">
        <v>0</v>
      </c>
      <c r="BK292" s="58">
        <v>0</v>
      </c>
      <c r="BL292" s="58">
        <v>0</v>
      </c>
      <c r="BM292" s="58">
        <v>0</v>
      </c>
      <c r="BN292" s="58">
        <v>0</v>
      </c>
      <c r="BO292" s="58">
        <v>0</v>
      </c>
    </row>
    <row r="293" spans="1:67" x14ac:dyDescent="0.2">
      <c r="A293" s="11"/>
      <c r="B293" s="11"/>
      <c r="C293" s="656"/>
      <c r="D293" s="657"/>
      <c r="E293" s="657"/>
      <c r="F293" s="657"/>
      <c r="G293" s="657"/>
      <c r="H293" s="660"/>
      <c r="I293" s="661"/>
      <c r="J293" s="11"/>
      <c r="K293" s="60">
        <v>830.54</v>
      </c>
      <c r="L293" s="60">
        <v>834.42</v>
      </c>
      <c r="M293" s="60">
        <v>858.12</v>
      </c>
      <c r="N293" s="60">
        <v>862.13</v>
      </c>
      <c r="O293" s="60">
        <v>858.11862055099994</v>
      </c>
      <c r="P293" s="60"/>
      <c r="Q293" s="58">
        <v>858.12</v>
      </c>
      <c r="R293" s="60">
        <f t="shared" si="282"/>
        <v>988.13220800279987</v>
      </c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61">
        <f>$M293*AK292/$J292*AK$13</f>
        <v>988.13220800279987</v>
      </c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</row>
    <row r="294" spans="1:67" x14ac:dyDescent="0.2">
      <c r="A294" s="11"/>
      <c r="B294" s="11"/>
      <c r="C294" s="656"/>
      <c r="D294" s="657"/>
      <c r="E294" s="657"/>
      <c r="F294" s="657"/>
      <c r="G294" s="657"/>
      <c r="H294" s="660"/>
      <c r="I294" s="661"/>
      <c r="J294" s="11"/>
      <c r="K294" s="58"/>
      <c r="L294" s="60"/>
      <c r="M294" s="60"/>
      <c r="N294" s="60">
        <f>N293-M293</f>
        <v>4.0099999999999909</v>
      </c>
      <c r="O294" s="60"/>
      <c r="P294" s="60"/>
      <c r="Q294" s="58">
        <v>4.01</v>
      </c>
      <c r="R294" s="60">
        <f t="shared" si="282"/>
        <v>4.6175478418999889</v>
      </c>
      <c r="S294" s="61">
        <f t="shared" ref="S294:AX294" si="287">$N$294/$J$292*S292*S12*S13</f>
        <v>0</v>
      </c>
      <c r="T294" s="61">
        <f t="shared" si="287"/>
        <v>0</v>
      </c>
      <c r="U294" s="61">
        <f t="shared" si="287"/>
        <v>0</v>
      </c>
      <c r="V294" s="61">
        <f t="shared" si="287"/>
        <v>0</v>
      </c>
      <c r="W294" s="61">
        <f t="shared" si="287"/>
        <v>0</v>
      </c>
      <c r="X294" s="61">
        <f t="shared" si="287"/>
        <v>0</v>
      </c>
      <c r="Y294" s="61">
        <f t="shared" si="287"/>
        <v>0</v>
      </c>
      <c r="Z294" s="61">
        <f t="shared" si="287"/>
        <v>0</v>
      </c>
      <c r="AA294" s="61">
        <f t="shared" si="287"/>
        <v>0</v>
      </c>
      <c r="AB294" s="61">
        <f t="shared" si="287"/>
        <v>0</v>
      </c>
      <c r="AC294" s="61">
        <f t="shared" si="287"/>
        <v>0</v>
      </c>
      <c r="AD294" s="61">
        <f t="shared" si="287"/>
        <v>0</v>
      </c>
      <c r="AE294" s="61">
        <f t="shared" si="287"/>
        <v>0</v>
      </c>
      <c r="AF294" s="61">
        <f t="shared" si="287"/>
        <v>0</v>
      </c>
      <c r="AG294" s="61">
        <f t="shared" si="287"/>
        <v>0</v>
      </c>
      <c r="AH294" s="61">
        <f t="shared" si="287"/>
        <v>0</v>
      </c>
      <c r="AI294" s="61">
        <f t="shared" si="287"/>
        <v>0</v>
      </c>
      <c r="AJ294" s="61">
        <f t="shared" si="287"/>
        <v>0</v>
      </c>
      <c r="AK294" s="61">
        <f t="shared" si="287"/>
        <v>4.6175478418999889</v>
      </c>
      <c r="AL294" s="61">
        <f t="shared" si="287"/>
        <v>0</v>
      </c>
      <c r="AM294" s="61">
        <f t="shared" si="287"/>
        <v>0</v>
      </c>
      <c r="AN294" s="61">
        <f t="shared" si="287"/>
        <v>0</v>
      </c>
      <c r="AO294" s="61">
        <f t="shared" si="287"/>
        <v>0</v>
      </c>
      <c r="AP294" s="61">
        <f t="shared" si="287"/>
        <v>0</v>
      </c>
      <c r="AQ294" s="61">
        <f t="shared" si="287"/>
        <v>0</v>
      </c>
      <c r="AR294" s="61">
        <f t="shared" si="287"/>
        <v>0</v>
      </c>
      <c r="AS294" s="61">
        <f t="shared" si="287"/>
        <v>0</v>
      </c>
      <c r="AT294" s="61">
        <f t="shared" si="287"/>
        <v>0</v>
      </c>
      <c r="AU294" s="61">
        <f t="shared" si="287"/>
        <v>0</v>
      </c>
      <c r="AV294" s="61">
        <f t="shared" si="287"/>
        <v>0</v>
      </c>
      <c r="AW294" s="61">
        <f t="shared" si="287"/>
        <v>0</v>
      </c>
      <c r="AX294" s="61">
        <f t="shared" si="287"/>
        <v>0</v>
      </c>
      <c r="AY294" s="61">
        <f t="shared" ref="AY294:BO294" si="288">$N$294/$J$292*AY292*AY12*AY13</f>
        <v>0</v>
      </c>
      <c r="AZ294" s="61">
        <f t="shared" si="288"/>
        <v>0</v>
      </c>
      <c r="BA294" s="61">
        <f t="shared" si="288"/>
        <v>0</v>
      </c>
      <c r="BB294" s="61">
        <f t="shared" si="288"/>
        <v>0</v>
      </c>
      <c r="BC294" s="61">
        <f t="shared" si="288"/>
        <v>0</v>
      </c>
      <c r="BD294" s="61">
        <f t="shared" si="288"/>
        <v>0</v>
      </c>
      <c r="BE294" s="61">
        <f t="shared" si="288"/>
        <v>0</v>
      </c>
      <c r="BF294" s="61">
        <f t="shared" si="288"/>
        <v>0</v>
      </c>
      <c r="BG294" s="61">
        <f t="shared" si="288"/>
        <v>0</v>
      </c>
      <c r="BH294" s="61">
        <f t="shared" si="288"/>
        <v>0</v>
      </c>
      <c r="BI294" s="61">
        <f t="shared" si="288"/>
        <v>0</v>
      </c>
      <c r="BJ294" s="61">
        <f t="shared" si="288"/>
        <v>0</v>
      </c>
      <c r="BK294" s="61">
        <f t="shared" si="288"/>
        <v>0</v>
      </c>
      <c r="BL294" s="61">
        <f t="shared" si="288"/>
        <v>0</v>
      </c>
      <c r="BM294" s="61">
        <f t="shared" si="288"/>
        <v>0</v>
      </c>
      <c r="BN294" s="61">
        <f t="shared" si="288"/>
        <v>0</v>
      </c>
      <c r="BO294" s="61">
        <f t="shared" si="288"/>
        <v>0</v>
      </c>
    </row>
    <row r="295" spans="1:67" x14ac:dyDescent="0.2">
      <c r="A295" s="11"/>
      <c r="B295" s="11"/>
      <c r="C295" s="656"/>
      <c r="D295" s="657"/>
      <c r="E295" s="657"/>
      <c r="F295" s="657"/>
      <c r="G295" s="657"/>
      <c r="H295" s="660"/>
      <c r="I295" s="661"/>
      <c r="J295" s="11"/>
      <c r="K295" s="58"/>
      <c r="L295" s="58"/>
      <c r="M295" s="60"/>
      <c r="N295" s="60"/>
      <c r="O295" s="60"/>
      <c r="P295" s="60"/>
      <c r="Q295" s="62">
        <v>862.13</v>
      </c>
      <c r="R295" s="63">
        <f t="shared" si="282"/>
        <v>992.74975584469985</v>
      </c>
      <c r="S295" s="64">
        <f t="shared" ref="S295:AX295" si="289">S293+S294</f>
        <v>0</v>
      </c>
      <c r="T295" s="64">
        <f t="shared" si="289"/>
        <v>0</v>
      </c>
      <c r="U295" s="64">
        <f t="shared" si="289"/>
        <v>0</v>
      </c>
      <c r="V295" s="64">
        <f t="shared" si="289"/>
        <v>0</v>
      </c>
      <c r="W295" s="64">
        <f t="shared" si="289"/>
        <v>0</v>
      </c>
      <c r="X295" s="64">
        <f t="shared" si="289"/>
        <v>0</v>
      </c>
      <c r="Y295" s="64">
        <f t="shared" si="289"/>
        <v>0</v>
      </c>
      <c r="Z295" s="64">
        <f t="shared" si="289"/>
        <v>0</v>
      </c>
      <c r="AA295" s="64">
        <f t="shared" si="289"/>
        <v>0</v>
      </c>
      <c r="AB295" s="64">
        <f t="shared" si="289"/>
        <v>0</v>
      </c>
      <c r="AC295" s="64">
        <f t="shared" si="289"/>
        <v>0</v>
      </c>
      <c r="AD295" s="64">
        <f t="shared" si="289"/>
        <v>0</v>
      </c>
      <c r="AE295" s="64">
        <f t="shared" si="289"/>
        <v>0</v>
      </c>
      <c r="AF295" s="64">
        <f t="shared" si="289"/>
        <v>0</v>
      </c>
      <c r="AG295" s="64">
        <f t="shared" si="289"/>
        <v>0</v>
      </c>
      <c r="AH295" s="64">
        <f t="shared" si="289"/>
        <v>0</v>
      </c>
      <c r="AI295" s="64">
        <f t="shared" si="289"/>
        <v>0</v>
      </c>
      <c r="AJ295" s="64">
        <f t="shared" si="289"/>
        <v>0</v>
      </c>
      <c r="AK295" s="64">
        <f t="shared" si="289"/>
        <v>992.74975584469985</v>
      </c>
      <c r="AL295" s="64">
        <f t="shared" si="289"/>
        <v>0</v>
      </c>
      <c r="AM295" s="64">
        <f t="shared" si="289"/>
        <v>0</v>
      </c>
      <c r="AN295" s="64">
        <f t="shared" si="289"/>
        <v>0</v>
      </c>
      <c r="AO295" s="64">
        <f t="shared" si="289"/>
        <v>0</v>
      </c>
      <c r="AP295" s="64">
        <f t="shared" si="289"/>
        <v>0</v>
      </c>
      <c r="AQ295" s="64">
        <f t="shared" si="289"/>
        <v>0</v>
      </c>
      <c r="AR295" s="64">
        <f t="shared" si="289"/>
        <v>0</v>
      </c>
      <c r="AS295" s="64">
        <f t="shared" si="289"/>
        <v>0</v>
      </c>
      <c r="AT295" s="64">
        <f t="shared" si="289"/>
        <v>0</v>
      </c>
      <c r="AU295" s="64">
        <f t="shared" si="289"/>
        <v>0</v>
      </c>
      <c r="AV295" s="64">
        <f t="shared" si="289"/>
        <v>0</v>
      </c>
      <c r="AW295" s="64">
        <f t="shared" si="289"/>
        <v>0</v>
      </c>
      <c r="AX295" s="64">
        <f t="shared" si="289"/>
        <v>0</v>
      </c>
      <c r="AY295" s="64">
        <f t="shared" ref="AY295:BO295" si="290">AY293+AY294</f>
        <v>0</v>
      </c>
      <c r="AZ295" s="64">
        <f t="shared" si="290"/>
        <v>0</v>
      </c>
      <c r="BA295" s="64">
        <f t="shared" si="290"/>
        <v>0</v>
      </c>
      <c r="BB295" s="64">
        <f t="shared" si="290"/>
        <v>0</v>
      </c>
      <c r="BC295" s="64">
        <f t="shared" si="290"/>
        <v>0</v>
      </c>
      <c r="BD295" s="64">
        <f t="shared" si="290"/>
        <v>0</v>
      </c>
      <c r="BE295" s="64">
        <f t="shared" si="290"/>
        <v>0</v>
      </c>
      <c r="BF295" s="64">
        <f t="shared" si="290"/>
        <v>0</v>
      </c>
      <c r="BG295" s="64">
        <f t="shared" si="290"/>
        <v>0</v>
      </c>
      <c r="BH295" s="64">
        <f t="shared" si="290"/>
        <v>0</v>
      </c>
      <c r="BI295" s="64">
        <f t="shared" si="290"/>
        <v>0</v>
      </c>
      <c r="BJ295" s="64">
        <f t="shared" si="290"/>
        <v>0</v>
      </c>
      <c r="BK295" s="64">
        <f t="shared" si="290"/>
        <v>0</v>
      </c>
      <c r="BL295" s="64">
        <f t="shared" si="290"/>
        <v>0</v>
      </c>
      <c r="BM295" s="64">
        <f t="shared" si="290"/>
        <v>0</v>
      </c>
      <c r="BN295" s="64">
        <f t="shared" si="290"/>
        <v>0</v>
      </c>
      <c r="BO295" s="64">
        <f t="shared" si="290"/>
        <v>0</v>
      </c>
    </row>
    <row r="296" spans="1:67" ht="14.1" customHeight="1" x14ac:dyDescent="0.2">
      <c r="A296" s="11"/>
      <c r="B296" s="58">
        <v>65</v>
      </c>
      <c r="C296" s="656" t="s">
        <v>245</v>
      </c>
      <c r="D296" s="657" t="s">
        <v>246</v>
      </c>
      <c r="E296" s="657"/>
      <c r="F296" s="657"/>
      <c r="G296" s="657"/>
      <c r="H296" s="660" t="s">
        <v>904</v>
      </c>
      <c r="I296" s="659" t="s">
        <v>78</v>
      </c>
      <c r="J296" s="59">
        <v>30.376000000000001</v>
      </c>
      <c r="K296" s="60"/>
      <c r="L296" s="60"/>
      <c r="M296" s="60"/>
      <c r="N296" s="58"/>
      <c r="O296" s="58"/>
      <c r="P296" s="58"/>
      <c r="Q296" s="58"/>
      <c r="R296" s="58">
        <f t="shared" si="282"/>
        <v>30.376000000000001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</v>
      </c>
      <c r="AF296" s="58">
        <v>0</v>
      </c>
      <c r="AG296" s="58">
        <v>0</v>
      </c>
      <c r="AH296" s="58">
        <v>0</v>
      </c>
      <c r="AI296" s="58">
        <v>0</v>
      </c>
      <c r="AJ296" s="58">
        <v>0</v>
      </c>
      <c r="AK296" s="58">
        <v>30.376000000000001</v>
      </c>
      <c r="AL296" s="58">
        <v>0</v>
      </c>
      <c r="AM296" s="58">
        <v>0</v>
      </c>
      <c r="AN296" s="58">
        <v>0</v>
      </c>
      <c r="AO296" s="58">
        <v>0</v>
      </c>
      <c r="AP296" s="58">
        <v>0</v>
      </c>
      <c r="AQ296" s="58">
        <v>0</v>
      </c>
      <c r="AR296" s="58">
        <v>0</v>
      </c>
      <c r="AS296" s="58">
        <v>0</v>
      </c>
      <c r="AT296" s="58">
        <v>0</v>
      </c>
      <c r="AU296" s="58">
        <v>0</v>
      </c>
      <c r="AV296" s="58">
        <v>0</v>
      </c>
      <c r="AW296" s="58">
        <v>0</v>
      </c>
      <c r="AX296" s="58">
        <v>0</v>
      </c>
      <c r="AY296" s="58">
        <v>0</v>
      </c>
      <c r="AZ296" s="58">
        <v>0</v>
      </c>
      <c r="BA296" s="58">
        <v>0</v>
      </c>
      <c r="BB296" s="58">
        <v>0</v>
      </c>
      <c r="BC296" s="58">
        <v>0</v>
      </c>
      <c r="BD296" s="58">
        <v>0</v>
      </c>
      <c r="BE296" s="58">
        <v>0</v>
      </c>
      <c r="BF296" s="58">
        <v>0</v>
      </c>
      <c r="BG296" s="58">
        <v>0</v>
      </c>
      <c r="BH296" s="58">
        <v>0</v>
      </c>
      <c r="BI296" s="58">
        <v>0</v>
      </c>
      <c r="BJ296" s="58">
        <v>0</v>
      </c>
      <c r="BK296" s="58">
        <v>0</v>
      </c>
      <c r="BL296" s="58">
        <v>0</v>
      </c>
      <c r="BM296" s="58">
        <v>0</v>
      </c>
      <c r="BN296" s="58">
        <v>0</v>
      </c>
      <c r="BO296" s="58">
        <v>0</v>
      </c>
    </row>
    <row r="297" spans="1:67" x14ac:dyDescent="0.2">
      <c r="A297" s="11"/>
      <c r="B297" s="11"/>
      <c r="C297" s="656"/>
      <c r="D297" s="657"/>
      <c r="E297" s="657"/>
      <c r="F297" s="657"/>
      <c r="G297" s="657"/>
      <c r="H297" s="660"/>
      <c r="I297" s="659"/>
      <c r="J297" s="11"/>
      <c r="K297" s="60">
        <v>371.21</v>
      </c>
      <c r="L297" s="60">
        <v>374.02</v>
      </c>
      <c r="M297" s="60">
        <v>383.54</v>
      </c>
      <c r="N297" s="60">
        <v>386.44</v>
      </c>
      <c r="O297" s="60">
        <v>383.53626933649997</v>
      </c>
      <c r="P297" s="60"/>
      <c r="Q297" s="58">
        <v>383.54</v>
      </c>
      <c r="R297" s="60">
        <f t="shared" si="282"/>
        <v>441.6494511926</v>
      </c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61">
        <f>$M297*AK296/$J296*AK$13</f>
        <v>441.6494511926</v>
      </c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</row>
    <row r="298" spans="1:67" x14ac:dyDescent="0.2">
      <c r="A298" s="11"/>
      <c r="B298" s="11"/>
      <c r="C298" s="656"/>
      <c r="D298" s="657"/>
      <c r="E298" s="657"/>
      <c r="F298" s="657"/>
      <c r="G298" s="657"/>
      <c r="H298" s="660"/>
      <c r="I298" s="659"/>
      <c r="J298" s="11"/>
      <c r="K298" s="58"/>
      <c r="L298" s="60"/>
      <c r="M298" s="60"/>
      <c r="N298" s="60">
        <f>N297-M297</f>
        <v>2.8999999999999773</v>
      </c>
      <c r="O298" s="60"/>
      <c r="P298" s="60"/>
      <c r="Q298" s="58">
        <v>2.9</v>
      </c>
      <c r="R298" s="60">
        <f t="shared" si="282"/>
        <v>3.3393737509999735</v>
      </c>
      <c r="S298" s="61">
        <f t="shared" ref="S298:AX298" si="291">$N$298/$J$296*S296*S12*S13</f>
        <v>0</v>
      </c>
      <c r="T298" s="61">
        <f t="shared" si="291"/>
        <v>0</v>
      </c>
      <c r="U298" s="61">
        <f t="shared" si="291"/>
        <v>0</v>
      </c>
      <c r="V298" s="61">
        <f t="shared" si="291"/>
        <v>0</v>
      </c>
      <c r="W298" s="61">
        <f t="shared" si="291"/>
        <v>0</v>
      </c>
      <c r="X298" s="61">
        <f t="shared" si="291"/>
        <v>0</v>
      </c>
      <c r="Y298" s="61">
        <f t="shared" si="291"/>
        <v>0</v>
      </c>
      <c r="Z298" s="61">
        <f t="shared" si="291"/>
        <v>0</v>
      </c>
      <c r="AA298" s="61">
        <f t="shared" si="291"/>
        <v>0</v>
      </c>
      <c r="AB298" s="61">
        <f t="shared" si="291"/>
        <v>0</v>
      </c>
      <c r="AC298" s="61">
        <f t="shared" si="291"/>
        <v>0</v>
      </c>
      <c r="AD298" s="61">
        <f t="shared" si="291"/>
        <v>0</v>
      </c>
      <c r="AE298" s="61">
        <f t="shared" si="291"/>
        <v>0</v>
      </c>
      <c r="AF298" s="61">
        <f t="shared" si="291"/>
        <v>0</v>
      </c>
      <c r="AG298" s="61">
        <f t="shared" si="291"/>
        <v>0</v>
      </c>
      <c r="AH298" s="61">
        <f t="shared" si="291"/>
        <v>0</v>
      </c>
      <c r="AI298" s="61">
        <f t="shared" si="291"/>
        <v>0</v>
      </c>
      <c r="AJ298" s="61">
        <f t="shared" si="291"/>
        <v>0</v>
      </c>
      <c r="AK298" s="61">
        <f t="shared" si="291"/>
        <v>3.3393737509999735</v>
      </c>
      <c r="AL298" s="61">
        <f t="shared" si="291"/>
        <v>0</v>
      </c>
      <c r="AM298" s="61">
        <f t="shared" si="291"/>
        <v>0</v>
      </c>
      <c r="AN298" s="61">
        <f t="shared" si="291"/>
        <v>0</v>
      </c>
      <c r="AO298" s="61">
        <f t="shared" si="291"/>
        <v>0</v>
      </c>
      <c r="AP298" s="61">
        <f t="shared" si="291"/>
        <v>0</v>
      </c>
      <c r="AQ298" s="61">
        <f t="shared" si="291"/>
        <v>0</v>
      </c>
      <c r="AR298" s="61">
        <f t="shared" si="291"/>
        <v>0</v>
      </c>
      <c r="AS298" s="61">
        <f t="shared" si="291"/>
        <v>0</v>
      </c>
      <c r="AT298" s="61">
        <f t="shared" si="291"/>
        <v>0</v>
      </c>
      <c r="AU298" s="61">
        <f t="shared" si="291"/>
        <v>0</v>
      </c>
      <c r="AV298" s="61">
        <f t="shared" si="291"/>
        <v>0</v>
      </c>
      <c r="AW298" s="61">
        <f t="shared" si="291"/>
        <v>0</v>
      </c>
      <c r="AX298" s="61">
        <f t="shared" si="291"/>
        <v>0</v>
      </c>
      <c r="AY298" s="61">
        <f t="shared" ref="AY298:BO298" si="292">$N$298/$J$296*AY296*AY12*AY13</f>
        <v>0</v>
      </c>
      <c r="AZ298" s="61">
        <f t="shared" si="292"/>
        <v>0</v>
      </c>
      <c r="BA298" s="61">
        <f t="shared" si="292"/>
        <v>0</v>
      </c>
      <c r="BB298" s="61">
        <f t="shared" si="292"/>
        <v>0</v>
      </c>
      <c r="BC298" s="61">
        <f t="shared" si="292"/>
        <v>0</v>
      </c>
      <c r="BD298" s="61">
        <f t="shared" si="292"/>
        <v>0</v>
      </c>
      <c r="BE298" s="61">
        <f t="shared" si="292"/>
        <v>0</v>
      </c>
      <c r="BF298" s="61">
        <f t="shared" si="292"/>
        <v>0</v>
      </c>
      <c r="BG298" s="61">
        <f t="shared" si="292"/>
        <v>0</v>
      </c>
      <c r="BH298" s="61">
        <f t="shared" si="292"/>
        <v>0</v>
      </c>
      <c r="BI298" s="61">
        <f t="shared" si="292"/>
        <v>0</v>
      </c>
      <c r="BJ298" s="61">
        <f t="shared" si="292"/>
        <v>0</v>
      </c>
      <c r="BK298" s="61">
        <f t="shared" si="292"/>
        <v>0</v>
      </c>
      <c r="BL298" s="61">
        <f t="shared" si="292"/>
        <v>0</v>
      </c>
      <c r="BM298" s="61">
        <f t="shared" si="292"/>
        <v>0</v>
      </c>
      <c r="BN298" s="61">
        <f t="shared" si="292"/>
        <v>0</v>
      </c>
      <c r="BO298" s="61">
        <f t="shared" si="292"/>
        <v>0</v>
      </c>
    </row>
    <row r="299" spans="1:67" x14ac:dyDescent="0.2">
      <c r="A299" s="11"/>
      <c r="B299" s="11"/>
      <c r="C299" s="656"/>
      <c r="D299" s="657"/>
      <c r="E299" s="657"/>
      <c r="F299" s="657"/>
      <c r="G299" s="657"/>
      <c r="H299" s="660"/>
      <c r="I299" s="659"/>
      <c r="J299" s="11"/>
      <c r="K299" s="58"/>
      <c r="L299" s="58"/>
      <c r="M299" s="60"/>
      <c r="N299" s="60"/>
      <c r="O299" s="60"/>
      <c r="P299" s="60"/>
      <c r="Q299" s="62">
        <v>386.44</v>
      </c>
      <c r="R299" s="63">
        <f t="shared" si="282"/>
        <v>444.98882494359998</v>
      </c>
      <c r="S299" s="64">
        <f t="shared" ref="S299:AX299" si="293">S297+S298</f>
        <v>0</v>
      </c>
      <c r="T299" s="64">
        <f t="shared" si="293"/>
        <v>0</v>
      </c>
      <c r="U299" s="64">
        <f t="shared" si="293"/>
        <v>0</v>
      </c>
      <c r="V299" s="64">
        <f t="shared" si="293"/>
        <v>0</v>
      </c>
      <c r="W299" s="64">
        <f t="shared" si="293"/>
        <v>0</v>
      </c>
      <c r="X299" s="64">
        <f t="shared" si="293"/>
        <v>0</v>
      </c>
      <c r="Y299" s="64">
        <f t="shared" si="293"/>
        <v>0</v>
      </c>
      <c r="Z299" s="64">
        <f t="shared" si="293"/>
        <v>0</v>
      </c>
      <c r="AA299" s="64">
        <f t="shared" si="293"/>
        <v>0</v>
      </c>
      <c r="AB299" s="64">
        <f t="shared" si="293"/>
        <v>0</v>
      </c>
      <c r="AC299" s="64">
        <f t="shared" si="293"/>
        <v>0</v>
      </c>
      <c r="AD299" s="64">
        <f t="shared" si="293"/>
        <v>0</v>
      </c>
      <c r="AE299" s="64">
        <f t="shared" si="293"/>
        <v>0</v>
      </c>
      <c r="AF299" s="64">
        <f t="shared" si="293"/>
        <v>0</v>
      </c>
      <c r="AG299" s="64">
        <f t="shared" si="293"/>
        <v>0</v>
      </c>
      <c r="AH299" s="64">
        <f t="shared" si="293"/>
        <v>0</v>
      </c>
      <c r="AI299" s="64">
        <f t="shared" si="293"/>
        <v>0</v>
      </c>
      <c r="AJ299" s="64">
        <f t="shared" si="293"/>
        <v>0</v>
      </c>
      <c r="AK299" s="64">
        <f t="shared" si="293"/>
        <v>444.98882494359998</v>
      </c>
      <c r="AL299" s="64">
        <f t="shared" si="293"/>
        <v>0</v>
      </c>
      <c r="AM299" s="64">
        <f t="shared" si="293"/>
        <v>0</v>
      </c>
      <c r="AN299" s="64">
        <f t="shared" si="293"/>
        <v>0</v>
      </c>
      <c r="AO299" s="64">
        <f t="shared" si="293"/>
        <v>0</v>
      </c>
      <c r="AP299" s="64">
        <f t="shared" si="293"/>
        <v>0</v>
      </c>
      <c r="AQ299" s="64">
        <f t="shared" si="293"/>
        <v>0</v>
      </c>
      <c r="AR299" s="64">
        <f t="shared" si="293"/>
        <v>0</v>
      </c>
      <c r="AS299" s="64">
        <f t="shared" si="293"/>
        <v>0</v>
      </c>
      <c r="AT299" s="64">
        <f t="shared" si="293"/>
        <v>0</v>
      </c>
      <c r="AU299" s="64">
        <f t="shared" si="293"/>
        <v>0</v>
      </c>
      <c r="AV299" s="64">
        <f t="shared" si="293"/>
        <v>0</v>
      </c>
      <c r="AW299" s="64">
        <f t="shared" si="293"/>
        <v>0</v>
      </c>
      <c r="AX299" s="64">
        <f t="shared" si="293"/>
        <v>0</v>
      </c>
      <c r="AY299" s="64">
        <f t="shared" ref="AY299:BO299" si="294">AY297+AY298</f>
        <v>0</v>
      </c>
      <c r="AZ299" s="64">
        <f t="shared" si="294"/>
        <v>0</v>
      </c>
      <c r="BA299" s="64">
        <f t="shared" si="294"/>
        <v>0</v>
      </c>
      <c r="BB299" s="64">
        <f t="shared" si="294"/>
        <v>0</v>
      </c>
      <c r="BC299" s="64">
        <f t="shared" si="294"/>
        <v>0</v>
      </c>
      <c r="BD299" s="64">
        <f t="shared" si="294"/>
        <v>0</v>
      </c>
      <c r="BE299" s="64">
        <f t="shared" si="294"/>
        <v>0</v>
      </c>
      <c r="BF299" s="64">
        <f t="shared" si="294"/>
        <v>0</v>
      </c>
      <c r="BG299" s="64">
        <f t="shared" si="294"/>
        <v>0</v>
      </c>
      <c r="BH299" s="64">
        <f t="shared" si="294"/>
        <v>0</v>
      </c>
      <c r="BI299" s="64">
        <f t="shared" si="294"/>
        <v>0</v>
      </c>
      <c r="BJ299" s="64">
        <f t="shared" si="294"/>
        <v>0</v>
      </c>
      <c r="BK299" s="64">
        <f t="shared" si="294"/>
        <v>0</v>
      </c>
      <c r="BL299" s="64">
        <f t="shared" si="294"/>
        <v>0</v>
      </c>
      <c r="BM299" s="64">
        <f t="shared" si="294"/>
        <v>0</v>
      </c>
      <c r="BN299" s="64">
        <f t="shared" si="294"/>
        <v>0</v>
      </c>
      <c r="BO299" s="64">
        <f t="shared" si="294"/>
        <v>0</v>
      </c>
    </row>
    <row r="300" spans="1:67" ht="14.1" customHeight="1" x14ac:dyDescent="0.2">
      <c r="A300" s="11"/>
      <c r="B300" s="58">
        <v>66</v>
      </c>
      <c r="C300" s="656" t="s">
        <v>248</v>
      </c>
      <c r="D300" s="657" t="s">
        <v>249</v>
      </c>
      <c r="E300" s="657"/>
      <c r="F300" s="657"/>
      <c r="G300" s="657"/>
      <c r="H300" s="660" t="s">
        <v>905</v>
      </c>
      <c r="I300" s="659" t="s">
        <v>78</v>
      </c>
      <c r="J300" s="59">
        <v>70.91</v>
      </c>
      <c r="K300" s="60"/>
      <c r="L300" s="60"/>
      <c r="M300" s="60"/>
      <c r="N300" s="58"/>
      <c r="O300" s="58"/>
      <c r="P300" s="58"/>
      <c r="Q300" s="58"/>
      <c r="R300" s="58">
        <f t="shared" si="282"/>
        <v>70.91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>
        <v>0</v>
      </c>
      <c r="AF300" s="58">
        <v>0</v>
      </c>
      <c r="AG300" s="58">
        <v>0</v>
      </c>
      <c r="AH300" s="58">
        <v>0</v>
      </c>
      <c r="AI300" s="58">
        <v>0</v>
      </c>
      <c r="AJ300" s="58">
        <v>0</v>
      </c>
      <c r="AK300" s="58">
        <v>70.91</v>
      </c>
      <c r="AL300" s="58">
        <v>0</v>
      </c>
      <c r="AM300" s="58">
        <v>0</v>
      </c>
      <c r="AN300" s="58">
        <v>0</v>
      </c>
      <c r="AO300" s="58">
        <v>0</v>
      </c>
      <c r="AP300" s="58">
        <v>0</v>
      </c>
      <c r="AQ300" s="58">
        <v>0</v>
      </c>
      <c r="AR300" s="58">
        <v>0</v>
      </c>
      <c r="AS300" s="58">
        <v>0</v>
      </c>
      <c r="AT300" s="58">
        <v>0</v>
      </c>
      <c r="AU300" s="58">
        <v>0</v>
      </c>
      <c r="AV300" s="58">
        <v>0</v>
      </c>
      <c r="AW300" s="58">
        <v>0</v>
      </c>
      <c r="AX300" s="58">
        <v>0</v>
      </c>
      <c r="AY300" s="58">
        <v>0</v>
      </c>
      <c r="AZ300" s="58">
        <v>0</v>
      </c>
      <c r="BA300" s="58">
        <v>0</v>
      </c>
      <c r="BB300" s="58">
        <v>0</v>
      </c>
      <c r="BC300" s="58">
        <v>0</v>
      </c>
      <c r="BD300" s="58">
        <v>0</v>
      </c>
      <c r="BE300" s="58">
        <v>0</v>
      </c>
      <c r="BF300" s="58">
        <v>0</v>
      </c>
      <c r="BG300" s="58">
        <v>0</v>
      </c>
      <c r="BH300" s="58">
        <v>0</v>
      </c>
      <c r="BI300" s="58">
        <v>0</v>
      </c>
      <c r="BJ300" s="58">
        <v>0</v>
      </c>
      <c r="BK300" s="58">
        <v>0</v>
      </c>
      <c r="BL300" s="58">
        <v>0</v>
      </c>
      <c r="BM300" s="58">
        <v>0</v>
      </c>
      <c r="BN300" s="58">
        <v>0</v>
      </c>
      <c r="BO300" s="58">
        <v>0</v>
      </c>
    </row>
    <row r="301" spans="1:67" x14ac:dyDescent="0.2">
      <c r="A301" s="11"/>
      <c r="B301" s="11"/>
      <c r="C301" s="656"/>
      <c r="D301" s="657"/>
      <c r="E301" s="657"/>
      <c r="F301" s="657"/>
      <c r="G301" s="657"/>
      <c r="H301" s="660"/>
      <c r="I301" s="659"/>
      <c r="J301" s="11"/>
      <c r="K301" s="60">
        <v>863.01</v>
      </c>
      <c r="L301" s="60">
        <v>867.06</v>
      </c>
      <c r="M301" s="60">
        <v>891.67</v>
      </c>
      <c r="N301" s="60">
        <v>895.85</v>
      </c>
      <c r="O301" s="60">
        <v>891.66680800649999</v>
      </c>
      <c r="P301" s="60"/>
      <c r="Q301" s="58">
        <v>891.67</v>
      </c>
      <c r="R301" s="60">
        <f t="shared" si="282"/>
        <v>1026.7653077773</v>
      </c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61">
        <f>$M301*AK300/$J300*AK$13</f>
        <v>1026.7653077773</v>
      </c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</row>
    <row r="302" spans="1:67" x14ac:dyDescent="0.2">
      <c r="A302" s="11"/>
      <c r="B302" s="11"/>
      <c r="C302" s="656"/>
      <c r="D302" s="657"/>
      <c r="E302" s="657"/>
      <c r="F302" s="657"/>
      <c r="G302" s="657"/>
      <c r="H302" s="660"/>
      <c r="I302" s="659"/>
      <c r="J302" s="11"/>
      <c r="K302" s="58"/>
      <c r="L302" s="60"/>
      <c r="M302" s="60"/>
      <c r="N302" s="60">
        <f>N301-M301</f>
        <v>4.1800000000000637</v>
      </c>
      <c r="O302" s="60"/>
      <c r="P302" s="60"/>
      <c r="Q302" s="58">
        <v>4.18</v>
      </c>
      <c r="R302" s="60">
        <f t="shared" si="282"/>
        <v>4.8133042342000731</v>
      </c>
      <c r="S302" s="61">
        <f t="shared" ref="S302:AX302" si="295">$N$302/$J$300*S300*S12*S13</f>
        <v>0</v>
      </c>
      <c r="T302" s="61">
        <f t="shared" si="295"/>
        <v>0</v>
      </c>
      <c r="U302" s="61">
        <f t="shared" si="295"/>
        <v>0</v>
      </c>
      <c r="V302" s="61">
        <f t="shared" si="295"/>
        <v>0</v>
      </c>
      <c r="W302" s="61">
        <f t="shared" si="295"/>
        <v>0</v>
      </c>
      <c r="X302" s="61">
        <f t="shared" si="295"/>
        <v>0</v>
      </c>
      <c r="Y302" s="61">
        <f t="shared" si="295"/>
        <v>0</v>
      </c>
      <c r="Z302" s="61">
        <f t="shared" si="295"/>
        <v>0</v>
      </c>
      <c r="AA302" s="61">
        <f t="shared" si="295"/>
        <v>0</v>
      </c>
      <c r="AB302" s="61">
        <f t="shared" si="295"/>
        <v>0</v>
      </c>
      <c r="AC302" s="61">
        <f t="shared" si="295"/>
        <v>0</v>
      </c>
      <c r="AD302" s="61">
        <f t="shared" si="295"/>
        <v>0</v>
      </c>
      <c r="AE302" s="61">
        <f t="shared" si="295"/>
        <v>0</v>
      </c>
      <c r="AF302" s="61">
        <f t="shared" si="295"/>
        <v>0</v>
      </c>
      <c r="AG302" s="61">
        <f t="shared" si="295"/>
        <v>0</v>
      </c>
      <c r="AH302" s="61">
        <f t="shared" si="295"/>
        <v>0</v>
      </c>
      <c r="AI302" s="61">
        <f t="shared" si="295"/>
        <v>0</v>
      </c>
      <c r="AJ302" s="61">
        <f t="shared" si="295"/>
        <v>0</v>
      </c>
      <c r="AK302" s="61">
        <f t="shared" si="295"/>
        <v>4.8133042342000731</v>
      </c>
      <c r="AL302" s="61">
        <f t="shared" si="295"/>
        <v>0</v>
      </c>
      <c r="AM302" s="61">
        <f t="shared" si="295"/>
        <v>0</v>
      </c>
      <c r="AN302" s="61">
        <f t="shared" si="295"/>
        <v>0</v>
      </c>
      <c r="AO302" s="61">
        <f t="shared" si="295"/>
        <v>0</v>
      </c>
      <c r="AP302" s="61">
        <f t="shared" si="295"/>
        <v>0</v>
      </c>
      <c r="AQ302" s="61">
        <f t="shared" si="295"/>
        <v>0</v>
      </c>
      <c r="AR302" s="61">
        <f t="shared" si="295"/>
        <v>0</v>
      </c>
      <c r="AS302" s="61">
        <f t="shared" si="295"/>
        <v>0</v>
      </c>
      <c r="AT302" s="61">
        <f t="shared" si="295"/>
        <v>0</v>
      </c>
      <c r="AU302" s="61">
        <f t="shared" si="295"/>
        <v>0</v>
      </c>
      <c r="AV302" s="61">
        <f t="shared" si="295"/>
        <v>0</v>
      </c>
      <c r="AW302" s="61">
        <f t="shared" si="295"/>
        <v>0</v>
      </c>
      <c r="AX302" s="61">
        <f t="shared" si="295"/>
        <v>0</v>
      </c>
      <c r="AY302" s="61">
        <f t="shared" ref="AY302:BO302" si="296">$N$302/$J$300*AY300*AY12*AY13</f>
        <v>0</v>
      </c>
      <c r="AZ302" s="61">
        <f t="shared" si="296"/>
        <v>0</v>
      </c>
      <c r="BA302" s="61">
        <f t="shared" si="296"/>
        <v>0</v>
      </c>
      <c r="BB302" s="61">
        <f t="shared" si="296"/>
        <v>0</v>
      </c>
      <c r="BC302" s="61">
        <f t="shared" si="296"/>
        <v>0</v>
      </c>
      <c r="BD302" s="61">
        <f t="shared" si="296"/>
        <v>0</v>
      </c>
      <c r="BE302" s="61">
        <f t="shared" si="296"/>
        <v>0</v>
      </c>
      <c r="BF302" s="61">
        <f t="shared" si="296"/>
        <v>0</v>
      </c>
      <c r="BG302" s="61">
        <f t="shared" si="296"/>
        <v>0</v>
      </c>
      <c r="BH302" s="61">
        <f t="shared" si="296"/>
        <v>0</v>
      </c>
      <c r="BI302" s="61">
        <f t="shared" si="296"/>
        <v>0</v>
      </c>
      <c r="BJ302" s="61">
        <f t="shared" si="296"/>
        <v>0</v>
      </c>
      <c r="BK302" s="61">
        <f t="shared" si="296"/>
        <v>0</v>
      </c>
      <c r="BL302" s="61">
        <f t="shared" si="296"/>
        <v>0</v>
      </c>
      <c r="BM302" s="61">
        <f t="shared" si="296"/>
        <v>0</v>
      </c>
      <c r="BN302" s="61">
        <f t="shared" si="296"/>
        <v>0</v>
      </c>
      <c r="BO302" s="61">
        <f t="shared" si="296"/>
        <v>0</v>
      </c>
    </row>
    <row r="303" spans="1:67" x14ac:dyDescent="0.2">
      <c r="A303" s="11"/>
      <c r="B303" s="11"/>
      <c r="C303" s="656"/>
      <c r="D303" s="657"/>
      <c r="E303" s="657"/>
      <c r="F303" s="657"/>
      <c r="G303" s="657"/>
      <c r="H303" s="660"/>
      <c r="I303" s="659"/>
      <c r="J303" s="11"/>
      <c r="K303" s="58"/>
      <c r="L303" s="58"/>
      <c r="M303" s="60"/>
      <c r="N303" s="60"/>
      <c r="O303" s="60"/>
      <c r="P303" s="60"/>
      <c r="Q303" s="62">
        <v>895.84999999999991</v>
      </c>
      <c r="R303" s="63">
        <f t="shared" si="282"/>
        <v>1031.5786120115001</v>
      </c>
      <c r="S303" s="64">
        <f t="shared" ref="S303:AX303" si="297">S301+S302</f>
        <v>0</v>
      </c>
      <c r="T303" s="64">
        <f t="shared" si="297"/>
        <v>0</v>
      </c>
      <c r="U303" s="64">
        <f t="shared" si="297"/>
        <v>0</v>
      </c>
      <c r="V303" s="64">
        <f t="shared" si="297"/>
        <v>0</v>
      </c>
      <c r="W303" s="64">
        <f t="shared" si="297"/>
        <v>0</v>
      </c>
      <c r="X303" s="64">
        <f t="shared" si="297"/>
        <v>0</v>
      </c>
      <c r="Y303" s="64">
        <f t="shared" si="297"/>
        <v>0</v>
      </c>
      <c r="Z303" s="64">
        <f t="shared" si="297"/>
        <v>0</v>
      </c>
      <c r="AA303" s="64">
        <f t="shared" si="297"/>
        <v>0</v>
      </c>
      <c r="AB303" s="64">
        <f t="shared" si="297"/>
        <v>0</v>
      </c>
      <c r="AC303" s="64">
        <f t="shared" si="297"/>
        <v>0</v>
      </c>
      <c r="AD303" s="64">
        <f t="shared" si="297"/>
        <v>0</v>
      </c>
      <c r="AE303" s="64">
        <f t="shared" si="297"/>
        <v>0</v>
      </c>
      <c r="AF303" s="64">
        <f t="shared" si="297"/>
        <v>0</v>
      </c>
      <c r="AG303" s="64">
        <f t="shared" si="297"/>
        <v>0</v>
      </c>
      <c r="AH303" s="64">
        <f t="shared" si="297"/>
        <v>0</v>
      </c>
      <c r="AI303" s="64">
        <f t="shared" si="297"/>
        <v>0</v>
      </c>
      <c r="AJ303" s="64">
        <f t="shared" si="297"/>
        <v>0</v>
      </c>
      <c r="AK303" s="64">
        <f t="shared" si="297"/>
        <v>1031.5786120115001</v>
      </c>
      <c r="AL303" s="64">
        <f t="shared" si="297"/>
        <v>0</v>
      </c>
      <c r="AM303" s="64">
        <f t="shared" si="297"/>
        <v>0</v>
      </c>
      <c r="AN303" s="64">
        <f t="shared" si="297"/>
        <v>0</v>
      </c>
      <c r="AO303" s="64">
        <f t="shared" si="297"/>
        <v>0</v>
      </c>
      <c r="AP303" s="64">
        <f t="shared" si="297"/>
        <v>0</v>
      </c>
      <c r="AQ303" s="64">
        <f t="shared" si="297"/>
        <v>0</v>
      </c>
      <c r="AR303" s="64">
        <f t="shared" si="297"/>
        <v>0</v>
      </c>
      <c r="AS303" s="64">
        <f t="shared" si="297"/>
        <v>0</v>
      </c>
      <c r="AT303" s="64">
        <f t="shared" si="297"/>
        <v>0</v>
      </c>
      <c r="AU303" s="64">
        <f t="shared" si="297"/>
        <v>0</v>
      </c>
      <c r="AV303" s="64">
        <f t="shared" si="297"/>
        <v>0</v>
      </c>
      <c r="AW303" s="64">
        <f t="shared" si="297"/>
        <v>0</v>
      </c>
      <c r="AX303" s="64">
        <f t="shared" si="297"/>
        <v>0</v>
      </c>
      <c r="AY303" s="64">
        <f t="shared" ref="AY303:BO303" si="298">AY301+AY302</f>
        <v>0</v>
      </c>
      <c r="AZ303" s="64">
        <f t="shared" si="298"/>
        <v>0</v>
      </c>
      <c r="BA303" s="64">
        <f t="shared" si="298"/>
        <v>0</v>
      </c>
      <c r="BB303" s="64">
        <f t="shared" si="298"/>
        <v>0</v>
      </c>
      <c r="BC303" s="64">
        <f t="shared" si="298"/>
        <v>0</v>
      </c>
      <c r="BD303" s="64">
        <f t="shared" si="298"/>
        <v>0</v>
      </c>
      <c r="BE303" s="64">
        <f t="shared" si="298"/>
        <v>0</v>
      </c>
      <c r="BF303" s="64">
        <f t="shared" si="298"/>
        <v>0</v>
      </c>
      <c r="BG303" s="64">
        <f t="shared" si="298"/>
        <v>0</v>
      </c>
      <c r="BH303" s="64">
        <f t="shared" si="298"/>
        <v>0</v>
      </c>
      <c r="BI303" s="64">
        <f t="shared" si="298"/>
        <v>0</v>
      </c>
      <c r="BJ303" s="64">
        <f t="shared" si="298"/>
        <v>0</v>
      </c>
      <c r="BK303" s="64">
        <f t="shared" si="298"/>
        <v>0</v>
      </c>
      <c r="BL303" s="64">
        <f t="shared" si="298"/>
        <v>0</v>
      </c>
      <c r="BM303" s="64">
        <f t="shared" si="298"/>
        <v>0</v>
      </c>
      <c r="BN303" s="64">
        <f t="shared" si="298"/>
        <v>0</v>
      </c>
      <c r="BO303" s="64">
        <f t="shared" si="298"/>
        <v>0</v>
      </c>
    </row>
    <row r="304" spans="1:67" ht="14.1" customHeight="1" x14ac:dyDescent="0.2">
      <c r="A304" s="11"/>
      <c r="B304" s="58">
        <v>67</v>
      </c>
      <c r="C304" s="656" t="s">
        <v>251</v>
      </c>
      <c r="D304" s="657" t="s">
        <v>252</v>
      </c>
      <c r="E304" s="657"/>
      <c r="F304" s="657"/>
      <c r="G304" s="657"/>
      <c r="H304" s="660" t="s">
        <v>906</v>
      </c>
      <c r="I304" s="659" t="s">
        <v>194</v>
      </c>
      <c r="J304" s="59">
        <v>293.125</v>
      </c>
      <c r="K304" s="60"/>
      <c r="L304" s="60"/>
      <c r="M304" s="60"/>
      <c r="N304" s="58"/>
      <c r="O304" s="58"/>
      <c r="P304" s="58"/>
      <c r="Q304" s="58"/>
      <c r="R304" s="58">
        <f t="shared" si="282"/>
        <v>293.125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v>0</v>
      </c>
      <c r="AA304" s="58">
        <v>0</v>
      </c>
      <c r="AB304" s="58">
        <v>0</v>
      </c>
      <c r="AC304" s="58">
        <v>0</v>
      </c>
      <c r="AD304" s="58">
        <v>0</v>
      </c>
      <c r="AE304" s="58">
        <v>0</v>
      </c>
      <c r="AF304" s="58">
        <v>0</v>
      </c>
      <c r="AG304" s="58">
        <v>0</v>
      </c>
      <c r="AH304" s="58">
        <v>0</v>
      </c>
      <c r="AI304" s="58">
        <v>0</v>
      </c>
      <c r="AJ304" s="58">
        <v>0</v>
      </c>
      <c r="AK304" s="58">
        <v>293.125</v>
      </c>
      <c r="AL304" s="58">
        <v>0</v>
      </c>
      <c r="AM304" s="58">
        <v>0</v>
      </c>
      <c r="AN304" s="58">
        <v>0</v>
      </c>
      <c r="AO304" s="58">
        <v>0</v>
      </c>
      <c r="AP304" s="58">
        <v>0</v>
      </c>
      <c r="AQ304" s="58">
        <v>0</v>
      </c>
      <c r="AR304" s="58">
        <v>0</v>
      </c>
      <c r="AS304" s="58">
        <v>0</v>
      </c>
      <c r="AT304" s="58">
        <v>0</v>
      </c>
      <c r="AU304" s="58">
        <v>0</v>
      </c>
      <c r="AV304" s="58">
        <v>0</v>
      </c>
      <c r="AW304" s="58">
        <v>0</v>
      </c>
      <c r="AX304" s="58">
        <v>0</v>
      </c>
      <c r="AY304" s="58">
        <v>0</v>
      </c>
      <c r="AZ304" s="58">
        <v>0</v>
      </c>
      <c r="BA304" s="58">
        <v>0</v>
      </c>
      <c r="BB304" s="58">
        <v>0</v>
      </c>
      <c r="BC304" s="58">
        <v>0</v>
      </c>
      <c r="BD304" s="58">
        <v>0</v>
      </c>
      <c r="BE304" s="58">
        <v>0</v>
      </c>
      <c r="BF304" s="58">
        <v>0</v>
      </c>
      <c r="BG304" s="58">
        <v>0</v>
      </c>
      <c r="BH304" s="58">
        <v>0</v>
      </c>
      <c r="BI304" s="58">
        <v>0</v>
      </c>
      <c r="BJ304" s="58">
        <v>0</v>
      </c>
      <c r="BK304" s="58">
        <v>0</v>
      </c>
      <c r="BL304" s="58">
        <v>0</v>
      </c>
      <c r="BM304" s="58">
        <v>0</v>
      </c>
      <c r="BN304" s="58">
        <v>0</v>
      </c>
      <c r="BO304" s="58">
        <v>0</v>
      </c>
    </row>
    <row r="305" spans="1:67" x14ac:dyDescent="0.2">
      <c r="A305" s="11"/>
      <c r="B305" s="11"/>
      <c r="C305" s="656"/>
      <c r="D305" s="657"/>
      <c r="E305" s="657"/>
      <c r="F305" s="657"/>
      <c r="G305" s="657"/>
      <c r="H305" s="660"/>
      <c r="I305" s="659"/>
      <c r="J305" s="11"/>
      <c r="K305" s="60">
        <v>3375.84</v>
      </c>
      <c r="L305" s="60">
        <v>3388.52</v>
      </c>
      <c r="M305" s="60">
        <v>3487.94</v>
      </c>
      <c r="N305" s="60">
        <v>3501.04</v>
      </c>
      <c r="O305" s="60">
        <v>3487.9369614960001</v>
      </c>
      <c r="P305" s="60"/>
      <c r="Q305" s="58">
        <v>3487.94</v>
      </c>
      <c r="R305" s="60">
        <f t="shared" si="282"/>
        <v>4016.3914762285999</v>
      </c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61">
        <f>$M305*AK304/$J304*AK$13</f>
        <v>4016.3914762285999</v>
      </c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</row>
    <row r="306" spans="1:67" x14ac:dyDescent="0.2">
      <c r="A306" s="11"/>
      <c r="B306" s="11"/>
      <c r="C306" s="656"/>
      <c r="D306" s="657"/>
      <c r="E306" s="657"/>
      <c r="F306" s="657"/>
      <c r="G306" s="657"/>
      <c r="H306" s="660"/>
      <c r="I306" s="659"/>
      <c r="J306" s="11"/>
      <c r="K306" s="58"/>
      <c r="L306" s="60"/>
      <c r="M306" s="60"/>
      <c r="N306" s="60">
        <f>N305-M305</f>
        <v>13.099999999999909</v>
      </c>
      <c r="O306" s="60"/>
      <c r="P306" s="60"/>
      <c r="Q306" s="58">
        <v>13.1</v>
      </c>
      <c r="R306" s="60">
        <f t="shared" si="282"/>
        <v>15.084757288999894</v>
      </c>
      <c r="S306" s="61">
        <f t="shared" ref="S306:AX306" si="299">$N$306/$J$304*S304*S12*S13</f>
        <v>0</v>
      </c>
      <c r="T306" s="61">
        <f t="shared" si="299"/>
        <v>0</v>
      </c>
      <c r="U306" s="61">
        <f t="shared" si="299"/>
        <v>0</v>
      </c>
      <c r="V306" s="61">
        <f t="shared" si="299"/>
        <v>0</v>
      </c>
      <c r="W306" s="61">
        <f t="shared" si="299"/>
        <v>0</v>
      </c>
      <c r="X306" s="61">
        <f t="shared" si="299"/>
        <v>0</v>
      </c>
      <c r="Y306" s="61">
        <f t="shared" si="299"/>
        <v>0</v>
      </c>
      <c r="Z306" s="61">
        <f t="shared" si="299"/>
        <v>0</v>
      </c>
      <c r="AA306" s="61">
        <f t="shared" si="299"/>
        <v>0</v>
      </c>
      <c r="AB306" s="61">
        <f t="shared" si="299"/>
        <v>0</v>
      </c>
      <c r="AC306" s="61">
        <f t="shared" si="299"/>
        <v>0</v>
      </c>
      <c r="AD306" s="61">
        <f t="shared" si="299"/>
        <v>0</v>
      </c>
      <c r="AE306" s="61">
        <f t="shared" si="299"/>
        <v>0</v>
      </c>
      <c r="AF306" s="61">
        <f t="shared" si="299"/>
        <v>0</v>
      </c>
      <c r="AG306" s="61">
        <f t="shared" si="299"/>
        <v>0</v>
      </c>
      <c r="AH306" s="61">
        <f t="shared" si="299"/>
        <v>0</v>
      </c>
      <c r="AI306" s="61">
        <f t="shared" si="299"/>
        <v>0</v>
      </c>
      <c r="AJ306" s="61">
        <f t="shared" si="299"/>
        <v>0</v>
      </c>
      <c r="AK306" s="61">
        <f t="shared" si="299"/>
        <v>15.084757288999894</v>
      </c>
      <c r="AL306" s="61">
        <f t="shared" si="299"/>
        <v>0</v>
      </c>
      <c r="AM306" s="61">
        <f t="shared" si="299"/>
        <v>0</v>
      </c>
      <c r="AN306" s="61">
        <f t="shared" si="299"/>
        <v>0</v>
      </c>
      <c r="AO306" s="61">
        <f t="shared" si="299"/>
        <v>0</v>
      </c>
      <c r="AP306" s="61">
        <f t="shared" si="299"/>
        <v>0</v>
      </c>
      <c r="AQ306" s="61">
        <f t="shared" si="299"/>
        <v>0</v>
      </c>
      <c r="AR306" s="61">
        <f t="shared" si="299"/>
        <v>0</v>
      </c>
      <c r="AS306" s="61">
        <f t="shared" si="299"/>
        <v>0</v>
      </c>
      <c r="AT306" s="61">
        <f t="shared" si="299"/>
        <v>0</v>
      </c>
      <c r="AU306" s="61">
        <f t="shared" si="299"/>
        <v>0</v>
      </c>
      <c r="AV306" s="61">
        <f t="shared" si="299"/>
        <v>0</v>
      </c>
      <c r="AW306" s="61">
        <f t="shared" si="299"/>
        <v>0</v>
      </c>
      <c r="AX306" s="61">
        <f t="shared" si="299"/>
        <v>0</v>
      </c>
      <c r="AY306" s="61">
        <f t="shared" ref="AY306:BO306" si="300">$N$306/$J$304*AY304*AY12*AY13</f>
        <v>0</v>
      </c>
      <c r="AZ306" s="61">
        <f t="shared" si="300"/>
        <v>0</v>
      </c>
      <c r="BA306" s="61">
        <f t="shared" si="300"/>
        <v>0</v>
      </c>
      <c r="BB306" s="61">
        <f t="shared" si="300"/>
        <v>0</v>
      </c>
      <c r="BC306" s="61">
        <f t="shared" si="300"/>
        <v>0</v>
      </c>
      <c r="BD306" s="61">
        <f t="shared" si="300"/>
        <v>0</v>
      </c>
      <c r="BE306" s="61">
        <f t="shared" si="300"/>
        <v>0</v>
      </c>
      <c r="BF306" s="61">
        <f t="shared" si="300"/>
        <v>0</v>
      </c>
      <c r="BG306" s="61">
        <f t="shared" si="300"/>
        <v>0</v>
      </c>
      <c r="BH306" s="61">
        <f t="shared" si="300"/>
        <v>0</v>
      </c>
      <c r="BI306" s="61">
        <f t="shared" si="300"/>
        <v>0</v>
      </c>
      <c r="BJ306" s="61">
        <f t="shared" si="300"/>
        <v>0</v>
      </c>
      <c r="BK306" s="61">
        <f t="shared" si="300"/>
        <v>0</v>
      </c>
      <c r="BL306" s="61">
        <f t="shared" si="300"/>
        <v>0</v>
      </c>
      <c r="BM306" s="61">
        <f t="shared" si="300"/>
        <v>0</v>
      </c>
      <c r="BN306" s="61">
        <f t="shared" si="300"/>
        <v>0</v>
      </c>
      <c r="BO306" s="61">
        <f t="shared" si="300"/>
        <v>0</v>
      </c>
    </row>
    <row r="307" spans="1:67" x14ac:dyDescent="0.2">
      <c r="A307" s="11"/>
      <c r="B307" s="11"/>
      <c r="C307" s="656"/>
      <c r="D307" s="657"/>
      <c r="E307" s="657"/>
      <c r="F307" s="657"/>
      <c r="G307" s="657"/>
      <c r="H307" s="660"/>
      <c r="I307" s="659"/>
      <c r="J307" s="11"/>
      <c r="K307" s="58"/>
      <c r="L307" s="58"/>
      <c r="M307" s="60"/>
      <c r="N307" s="60"/>
      <c r="O307" s="60"/>
      <c r="P307" s="60"/>
      <c r="Q307" s="62">
        <v>3501.04</v>
      </c>
      <c r="R307" s="63">
        <f t="shared" si="282"/>
        <v>4031.4762335175997</v>
      </c>
      <c r="S307" s="64">
        <f t="shared" ref="S307:AX307" si="301">S305+S306</f>
        <v>0</v>
      </c>
      <c r="T307" s="64">
        <f t="shared" si="301"/>
        <v>0</v>
      </c>
      <c r="U307" s="64">
        <f t="shared" si="301"/>
        <v>0</v>
      </c>
      <c r="V307" s="64">
        <f t="shared" si="301"/>
        <v>0</v>
      </c>
      <c r="W307" s="64">
        <f t="shared" si="301"/>
        <v>0</v>
      </c>
      <c r="X307" s="64">
        <f t="shared" si="301"/>
        <v>0</v>
      </c>
      <c r="Y307" s="64">
        <f t="shared" si="301"/>
        <v>0</v>
      </c>
      <c r="Z307" s="64">
        <f t="shared" si="301"/>
        <v>0</v>
      </c>
      <c r="AA307" s="64">
        <f t="shared" si="301"/>
        <v>0</v>
      </c>
      <c r="AB307" s="64">
        <f t="shared" si="301"/>
        <v>0</v>
      </c>
      <c r="AC307" s="64">
        <f t="shared" si="301"/>
        <v>0</v>
      </c>
      <c r="AD307" s="64">
        <f t="shared" si="301"/>
        <v>0</v>
      </c>
      <c r="AE307" s="64">
        <f t="shared" si="301"/>
        <v>0</v>
      </c>
      <c r="AF307" s="64">
        <f t="shared" si="301"/>
        <v>0</v>
      </c>
      <c r="AG307" s="64">
        <f t="shared" si="301"/>
        <v>0</v>
      </c>
      <c r="AH307" s="64">
        <f t="shared" si="301"/>
        <v>0</v>
      </c>
      <c r="AI307" s="64">
        <f t="shared" si="301"/>
        <v>0</v>
      </c>
      <c r="AJ307" s="64">
        <f t="shared" si="301"/>
        <v>0</v>
      </c>
      <c r="AK307" s="64">
        <f t="shared" si="301"/>
        <v>4031.4762335175997</v>
      </c>
      <c r="AL307" s="64">
        <f t="shared" si="301"/>
        <v>0</v>
      </c>
      <c r="AM307" s="64">
        <f t="shared" si="301"/>
        <v>0</v>
      </c>
      <c r="AN307" s="64">
        <f t="shared" si="301"/>
        <v>0</v>
      </c>
      <c r="AO307" s="64">
        <f t="shared" si="301"/>
        <v>0</v>
      </c>
      <c r="AP307" s="64">
        <f t="shared" si="301"/>
        <v>0</v>
      </c>
      <c r="AQ307" s="64">
        <f t="shared" si="301"/>
        <v>0</v>
      </c>
      <c r="AR307" s="64">
        <f t="shared" si="301"/>
        <v>0</v>
      </c>
      <c r="AS307" s="64">
        <f t="shared" si="301"/>
        <v>0</v>
      </c>
      <c r="AT307" s="64">
        <f t="shared" si="301"/>
        <v>0</v>
      </c>
      <c r="AU307" s="64">
        <f t="shared" si="301"/>
        <v>0</v>
      </c>
      <c r="AV307" s="64">
        <f t="shared" si="301"/>
        <v>0</v>
      </c>
      <c r="AW307" s="64">
        <f t="shared" si="301"/>
        <v>0</v>
      </c>
      <c r="AX307" s="64">
        <f t="shared" si="301"/>
        <v>0</v>
      </c>
      <c r="AY307" s="64">
        <f t="shared" ref="AY307:BO307" si="302">AY305+AY306</f>
        <v>0</v>
      </c>
      <c r="AZ307" s="64">
        <f t="shared" si="302"/>
        <v>0</v>
      </c>
      <c r="BA307" s="64">
        <f t="shared" si="302"/>
        <v>0</v>
      </c>
      <c r="BB307" s="64">
        <f t="shared" si="302"/>
        <v>0</v>
      </c>
      <c r="BC307" s="64">
        <f t="shared" si="302"/>
        <v>0</v>
      </c>
      <c r="BD307" s="64">
        <f t="shared" si="302"/>
        <v>0</v>
      </c>
      <c r="BE307" s="64">
        <f t="shared" si="302"/>
        <v>0</v>
      </c>
      <c r="BF307" s="64">
        <f t="shared" si="302"/>
        <v>0</v>
      </c>
      <c r="BG307" s="64">
        <f t="shared" si="302"/>
        <v>0</v>
      </c>
      <c r="BH307" s="64">
        <f t="shared" si="302"/>
        <v>0</v>
      </c>
      <c r="BI307" s="64">
        <f t="shared" si="302"/>
        <v>0</v>
      </c>
      <c r="BJ307" s="64">
        <f t="shared" si="302"/>
        <v>0</v>
      </c>
      <c r="BK307" s="64">
        <f t="shared" si="302"/>
        <v>0</v>
      </c>
      <c r="BL307" s="64">
        <f t="shared" si="302"/>
        <v>0</v>
      </c>
      <c r="BM307" s="64">
        <f t="shared" si="302"/>
        <v>0</v>
      </c>
      <c r="BN307" s="64">
        <f t="shared" si="302"/>
        <v>0</v>
      </c>
      <c r="BO307" s="64">
        <f t="shared" si="302"/>
        <v>0</v>
      </c>
    </row>
    <row r="308" spans="1:67" ht="14.1" customHeight="1" x14ac:dyDescent="0.2">
      <c r="A308" s="11"/>
      <c r="B308" s="58">
        <v>68</v>
      </c>
      <c r="C308" s="656" t="s">
        <v>254</v>
      </c>
      <c r="D308" s="657" t="s">
        <v>255</v>
      </c>
      <c r="E308" s="657"/>
      <c r="F308" s="657"/>
      <c r="G308" s="657"/>
      <c r="H308" s="660" t="s">
        <v>907</v>
      </c>
      <c r="I308" s="659" t="s">
        <v>102</v>
      </c>
      <c r="J308" s="59">
        <v>5.8433999999999999</v>
      </c>
      <c r="K308" s="60"/>
      <c r="L308" s="60"/>
      <c r="M308" s="60"/>
      <c r="N308" s="58"/>
      <c r="O308" s="58"/>
      <c r="P308" s="58"/>
      <c r="Q308" s="58"/>
      <c r="R308" s="58">
        <f t="shared" si="282"/>
        <v>5.8433999999999999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  <c r="Z308" s="58">
        <v>0</v>
      </c>
      <c r="AA308" s="58">
        <v>0</v>
      </c>
      <c r="AB308" s="58">
        <v>0</v>
      </c>
      <c r="AC308" s="58">
        <v>0</v>
      </c>
      <c r="AD308" s="58">
        <v>0</v>
      </c>
      <c r="AE308" s="58">
        <v>0</v>
      </c>
      <c r="AF308" s="58">
        <v>0</v>
      </c>
      <c r="AG308" s="58">
        <v>0</v>
      </c>
      <c r="AH308" s="58">
        <v>0</v>
      </c>
      <c r="AI308" s="58">
        <v>0</v>
      </c>
      <c r="AJ308" s="58">
        <v>0</v>
      </c>
      <c r="AK308" s="58">
        <v>5.8433999999999999</v>
      </c>
      <c r="AL308" s="58">
        <v>0</v>
      </c>
      <c r="AM308" s="58">
        <v>0</v>
      </c>
      <c r="AN308" s="58">
        <v>0</v>
      </c>
      <c r="AO308" s="58">
        <v>0</v>
      </c>
      <c r="AP308" s="58">
        <v>0</v>
      </c>
      <c r="AQ308" s="58">
        <v>0</v>
      </c>
      <c r="AR308" s="58">
        <v>0</v>
      </c>
      <c r="AS308" s="58">
        <v>0</v>
      </c>
      <c r="AT308" s="58">
        <v>0</v>
      </c>
      <c r="AU308" s="58">
        <v>0</v>
      </c>
      <c r="AV308" s="58">
        <v>0</v>
      </c>
      <c r="AW308" s="58">
        <v>0</v>
      </c>
      <c r="AX308" s="58">
        <v>0</v>
      </c>
      <c r="AY308" s="58">
        <v>0</v>
      </c>
      <c r="AZ308" s="58">
        <v>0</v>
      </c>
      <c r="BA308" s="58">
        <v>0</v>
      </c>
      <c r="BB308" s="58">
        <v>0</v>
      </c>
      <c r="BC308" s="58">
        <v>0</v>
      </c>
      <c r="BD308" s="58">
        <v>0</v>
      </c>
      <c r="BE308" s="58">
        <v>0</v>
      </c>
      <c r="BF308" s="58">
        <v>0</v>
      </c>
      <c r="BG308" s="58">
        <v>0</v>
      </c>
      <c r="BH308" s="58">
        <v>0</v>
      </c>
      <c r="BI308" s="58">
        <v>0</v>
      </c>
      <c r="BJ308" s="58">
        <v>0</v>
      </c>
      <c r="BK308" s="58">
        <v>0</v>
      </c>
      <c r="BL308" s="58">
        <v>0</v>
      </c>
      <c r="BM308" s="58">
        <v>0</v>
      </c>
      <c r="BN308" s="58">
        <v>0</v>
      </c>
      <c r="BO308" s="58">
        <v>0</v>
      </c>
    </row>
    <row r="309" spans="1:67" x14ac:dyDescent="0.2">
      <c r="A309" s="11"/>
      <c r="B309" s="11"/>
      <c r="C309" s="656"/>
      <c r="D309" s="657"/>
      <c r="E309" s="657"/>
      <c r="F309" s="657"/>
      <c r="G309" s="657"/>
      <c r="H309" s="660"/>
      <c r="I309" s="659"/>
      <c r="J309" s="11"/>
      <c r="K309" s="60">
        <v>825.08</v>
      </c>
      <c r="L309" s="60">
        <v>833.08</v>
      </c>
      <c r="M309" s="60">
        <v>852.48</v>
      </c>
      <c r="N309" s="60">
        <v>860.75</v>
      </c>
      <c r="O309" s="60">
        <v>852.47731770200005</v>
      </c>
      <c r="P309" s="60"/>
      <c r="Q309" s="58">
        <v>852.48</v>
      </c>
      <c r="R309" s="60">
        <f t="shared" si="282"/>
        <v>981.6377018111998</v>
      </c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61">
        <f>$M309*AK308/$J308*AK$13</f>
        <v>981.6377018111998</v>
      </c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</row>
    <row r="310" spans="1:67" x14ac:dyDescent="0.2">
      <c r="A310" s="11"/>
      <c r="B310" s="11"/>
      <c r="C310" s="656"/>
      <c r="D310" s="657"/>
      <c r="E310" s="657"/>
      <c r="F310" s="657"/>
      <c r="G310" s="657"/>
      <c r="H310" s="660"/>
      <c r="I310" s="659"/>
      <c r="J310" s="11"/>
      <c r="K310" s="58"/>
      <c r="L310" s="60"/>
      <c r="M310" s="60"/>
      <c r="N310" s="60">
        <f>N309-M309</f>
        <v>8.2699999999999818</v>
      </c>
      <c r="O310" s="60"/>
      <c r="P310" s="60"/>
      <c r="Q310" s="58">
        <v>8.27</v>
      </c>
      <c r="R310" s="60">
        <f t="shared" si="282"/>
        <v>9.5229727312999781</v>
      </c>
      <c r="S310" s="61">
        <f t="shared" ref="S310:AX310" si="303">$N$310/$J$308*S308*S12*S13</f>
        <v>0</v>
      </c>
      <c r="T310" s="61">
        <f t="shared" si="303"/>
        <v>0</v>
      </c>
      <c r="U310" s="61">
        <f t="shared" si="303"/>
        <v>0</v>
      </c>
      <c r="V310" s="61">
        <f t="shared" si="303"/>
        <v>0</v>
      </c>
      <c r="W310" s="61">
        <f t="shared" si="303"/>
        <v>0</v>
      </c>
      <c r="X310" s="61">
        <f t="shared" si="303"/>
        <v>0</v>
      </c>
      <c r="Y310" s="61">
        <f t="shared" si="303"/>
        <v>0</v>
      </c>
      <c r="Z310" s="61">
        <f t="shared" si="303"/>
        <v>0</v>
      </c>
      <c r="AA310" s="61">
        <f t="shared" si="303"/>
        <v>0</v>
      </c>
      <c r="AB310" s="61">
        <f t="shared" si="303"/>
        <v>0</v>
      </c>
      <c r="AC310" s="61">
        <f t="shared" si="303"/>
        <v>0</v>
      </c>
      <c r="AD310" s="61">
        <f t="shared" si="303"/>
        <v>0</v>
      </c>
      <c r="AE310" s="61">
        <f t="shared" si="303"/>
        <v>0</v>
      </c>
      <c r="AF310" s="61">
        <f t="shared" si="303"/>
        <v>0</v>
      </c>
      <c r="AG310" s="61">
        <f t="shared" si="303"/>
        <v>0</v>
      </c>
      <c r="AH310" s="61">
        <f t="shared" si="303"/>
        <v>0</v>
      </c>
      <c r="AI310" s="61">
        <f t="shared" si="303"/>
        <v>0</v>
      </c>
      <c r="AJ310" s="61">
        <f t="shared" si="303"/>
        <v>0</v>
      </c>
      <c r="AK310" s="61">
        <f t="shared" si="303"/>
        <v>9.5229727312999781</v>
      </c>
      <c r="AL310" s="61">
        <f t="shared" si="303"/>
        <v>0</v>
      </c>
      <c r="AM310" s="61">
        <f t="shared" si="303"/>
        <v>0</v>
      </c>
      <c r="AN310" s="61">
        <f t="shared" si="303"/>
        <v>0</v>
      </c>
      <c r="AO310" s="61">
        <f t="shared" si="303"/>
        <v>0</v>
      </c>
      <c r="AP310" s="61">
        <f t="shared" si="303"/>
        <v>0</v>
      </c>
      <c r="AQ310" s="61">
        <f t="shared" si="303"/>
        <v>0</v>
      </c>
      <c r="AR310" s="61">
        <f t="shared" si="303"/>
        <v>0</v>
      </c>
      <c r="AS310" s="61">
        <f t="shared" si="303"/>
        <v>0</v>
      </c>
      <c r="AT310" s="61">
        <f t="shared" si="303"/>
        <v>0</v>
      </c>
      <c r="AU310" s="61">
        <f t="shared" si="303"/>
        <v>0</v>
      </c>
      <c r="AV310" s="61">
        <f t="shared" si="303"/>
        <v>0</v>
      </c>
      <c r="AW310" s="61">
        <f t="shared" si="303"/>
        <v>0</v>
      </c>
      <c r="AX310" s="61">
        <f t="shared" si="303"/>
        <v>0</v>
      </c>
      <c r="AY310" s="61">
        <f t="shared" ref="AY310:BO310" si="304">$N$310/$J$308*AY308*AY12*AY13</f>
        <v>0</v>
      </c>
      <c r="AZ310" s="61">
        <f t="shared" si="304"/>
        <v>0</v>
      </c>
      <c r="BA310" s="61">
        <f t="shared" si="304"/>
        <v>0</v>
      </c>
      <c r="BB310" s="61">
        <f t="shared" si="304"/>
        <v>0</v>
      </c>
      <c r="BC310" s="61">
        <f t="shared" si="304"/>
        <v>0</v>
      </c>
      <c r="BD310" s="61">
        <f t="shared" si="304"/>
        <v>0</v>
      </c>
      <c r="BE310" s="61">
        <f t="shared" si="304"/>
        <v>0</v>
      </c>
      <c r="BF310" s="61">
        <f t="shared" si="304"/>
        <v>0</v>
      </c>
      <c r="BG310" s="61">
        <f t="shared" si="304"/>
        <v>0</v>
      </c>
      <c r="BH310" s="61">
        <f t="shared" si="304"/>
        <v>0</v>
      </c>
      <c r="BI310" s="61">
        <f t="shared" si="304"/>
        <v>0</v>
      </c>
      <c r="BJ310" s="61">
        <f t="shared" si="304"/>
        <v>0</v>
      </c>
      <c r="BK310" s="61">
        <f t="shared" si="304"/>
        <v>0</v>
      </c>
      <c r="BL310" s="61">
        <f t="shared" si="304"/>
        <v>0</v>
      </c>
      <c r="BM310" s="61">
        <f t="shared" si="304"/>
        <v>0</v>
      </c>
      <c r="BN310" s="61">
        <f t="shared" si="304"/>
        <v>0</v>
      </c>
      <c r="BO310" s="61">
        <f t="shared" si="304"/>
        <v>0</v>
      </c>
    </row>
    <row r="311" spans="1:67" x14ac:dyDescent="0.2">
      <c r="A311" s="11"/>
      <c r="B311" s="11"/>
      <c r="C311" s="656"/>
      <c r="D311" s="657"/>
      <c r="E311" s="657"/>
      <c r="F311" s="657"/>
      <c r="G311" s="657"/>
      <c r="H311" s="660"/>
      <c r="I311" s="659"/>
      <c r="J311" s="11"/>
      <c r="K311" s="58"/>
      <c r="L311" s="58"/>
      <c r="M311" s="60"/>
      <c r="N311" s="60"/>
      <c r="O311" s="60"/>
      <c r="P311" s="60"/>
      <c r="Q311" s="62">
        <v>860.75</v>
      </c>
      <c r="R311" s="63">
        <f t="shared" si="282"/>
        <v>991.16067454249981</v>
      </c>
      <c r="S311" s="64">
        <f t="shared" ref="S311:AX311" si="305">S309+S310</f>
        <v>0</v>
      </c>
      <c r="T311" s="64">
        <f t="shared" si="305"/>
        <v>0</v>
      </c>
      <c r="U311" s="64">
        <f t="shared" si="305"/>
        <v>0</v>
      </c>
      <c r="V311" s="64">
        <f t="shared" si="305"/>
        <v>0</v>
      </c>
      <c r="W311" s="64">
        <f t="shared" si="305"/>
        <v>0</v>
      </c>
      <c r="X311" s="64">
        <f t="shared" si="305"/>
        <v>0</v>
      </c>
      <c r="Y311" s="64">
        <f t="shared" si="305"/>
        <v>0</v>
      </c>
      <c r="Z311" s="64">
        <f t="shared" si="305"/>
        <v>0</v>
      </c>
      <c r="AA311" s="64">
        <f t="shared" si="305"/>
        <v>0</v>
      </c>
      <c r="AB311" s="64">
        <f t="shared" si="305"/>
        <v>0</v>
      </c>
      <c r="AC311" s="64">
        <f t="shared" si="305"/>
        <v>0</v>
      </c>
      <c r="AD311" s="64">
        <f t="shared" si="305"/>
        <v>0</v>
      </c>
      <c r="AE311" s="64">
        <f t="shared" si="305"/>
        <v>0</v>
      </c>
      <c r="AF311" s="64">
        <f t="shared" si="305"/>
        <v>0</v>
      </c>
      <c r="AG311" s="64">
        <f t="shared" si="305"/>
        <v>0</v>
      </c>
      <c r="AH311" s="64">
        <f t="shared" si="305"/>
        <v>0</v>
      </c>
      <c r="AI311" s="64">
        <f t="shared" si="305"/>
        <v>0</v>
      </c>
      <c r="AJ311" s="64">
        <f t="shared" si="305"/>
        <v>0</v>
      </c>
      <c r="AK311" s="64">
        <f t="shared" si="305"/>
        <v>991.16067454249981</v>
      </c>
      <c r="AL311" s="64">
        <f t="shared" si="305"/>
        <v>0</v>
      </c>
      <c r="AM311" s="64">
        <f t="shared" si="305"/>
        <v>0</v>
      </c>
      <c r="AN311" s="64">
        <f t="shared" si="305"/>
        <v>0</v>
      </c>
      <c r="AO311" s="64">
        <f t="shared" si="305"/>
        <v>0</v>
      </c>
      <c r="AP311" s="64">
        <f t="shared" si="305"/>
        <v>0</v>
      </c>
      <c r="AQ311" s="64">
        <f t="shared" si="305"/>
        <v>0</v>
      </c>
      <c r="AR311" s="64">
        <f t="shared" si="305"/>
        <v>0</v>
      </c>
      <c r="AS311" s="64">
        <f t="shared" si="305"/>
        <v>0</v>
      </c>
      <c r="AT311" s="64">
        <f t="shared" si="305"/>
        <v>0</v>
      </c>
      <c r="AU311" s="64">
        <f t="shared" si="305"/>
        <v>0</v>
      </c>
      <c r="AV311" s="64">
        <f t="shared" si="305"/>
        <v>0</v>
      </c>
      <c r="AW311" s="64">
        <f t="shared" si="305"/>
        <v>0</v>
      </c>
      <c r="AX311" s="64">
        <f t="shared" si="305"/>
        <v>0</v>
      </c>
      <c r="AY311" s="64">
        <f t="shared" ref="AY311:BO311" si="306">AY309+AY310</f>
        <v>0</v>
      </c>
      <c r="AZ311" s="64">
        <f t="shared" si="306"/>
        <v>0</v>
      </c>
      <c r="BA311" s="64">
        <f t="shared" si="306"/>
        <v>0</v>
      </c>
      <c r="BB311" s="64">
        <f t="shared" si="306"/>
        <v>0</v>
      </c>
      <c r="BC311" s="64">
        <f t="shared" si="306"/>
        <v>0</v>
      </c>
      <c r="BD311" s="64">
        <f t="shared" si="306"/>
        <v>0</v>
      </c>
      <c r="BE311" s="64">
        <f t="shared" si="306"/>
        <v>0</v>
      </c>
      <c r="BF311" s="64">
        <f t="shared" si="306"/>
        <v>0</v>
      </c>
      <c r="BG311" s="64">
        <f t="shared" si="306"/>
        <v>0</v>
      </c>
      <c r="BH311" s="64">
        <f t="shared" si="306"/>
        <v>0</v>
      </c>
      <c r="BI311" s="64">
        <f t="shared" si="306"/>
        <v>0</v>
      </c>
      <c r="BJ311" s="64">
        <f t="shared" si="306"/>
        <v>0</v>
      </c>
      <c r="BK311" s="64">
        <f t="shared" si="306"/>
        <v>0</v>
      </c>
      <c r="BL311" s="64">
        <f t="shared" si="306"/>
        <v>0</v>
      </c>
      <c r="BM311" s="64">
        <f t="shared" si="306"/>
        <v>0</v>
      </c>
      <c r="BN311" s="64">
        <f t="shared" si="306"/>
        <v>0</v>
      </c>
      <c r="BO311" s="64">
        <f t="shared" si="306"/>
        <v>0</v>
      </c>
    </row>
    <row r="312" spans="1:67" ht="14.1" customHeight="1" x14ac:dyDescent="0.2">
      <c r="A312" s="11"/>
      <c r="B312" s="58">
        <v>69</v>
      </c>
      <c r="C312" s="656" t="s">
        <v>256</v>
      </c>
      <c r="D312" s="657" t="s">
        <v>257</v>
      </c>
      <c r="E312" s="657"/>
      <c r="F312" s="657"/>
      <c r="G312" s="657"/>
      <c r="H312" s="658" t="s">
        <v>908</v>
      </c>
      <c r="I312" s="659" t="s">
        <v>102</v>
      </c>
      <c r="J312" s="59">
        <v>0.97389999999999999</v>
      </c>
      <c r="K312" s="60"/>
      <c r="L312" s="60"/>
      <c r="M312" s="60"/>
      <c r="N312" s="58"/>
      <c r="O312" s="58"/>
      <c r="P312" s="58"/>
      <c r="Q312" s="58"/>
      <c r="R312" s="58">
        <f t="shared" si="282"/>
        <v>0.97389999999999999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0</v>
      </c>
      <c r="AC312" s="58">
        <v>0</v>
      </c>
      <c r="AD312" s="58">
        <v>0</v>
      </c>
      <c r="AE312" s="58">
        <v>0</v>
      </c>
      <c r="AF312" s="58">
        <v>0</v>
      </c>
      <c r="AG312" s="58">
        <v>0</v>
      </c>
      <c r="AH312" s="58">
        <v>0</v>
      </c>
      <c r="AI312" s="58">
        <v>0</v>
      </c>
      <c r="AJ312" s="58">
        <v>0</v>
      </c>
      <c r="AK312" s="58">
        <v>0.97389999999999999</v>
      </c>
      <c r="AL312" s="58">
        <v>0</v>
      </c>
      <c r="AM312" s="58">
        <v>0</v>
      </c>
      <c r="AN312" s="58">
        <v>0</v>
      </c>
      <c r="AO312" s="58">
        <v>0</v>
      </c>
      <c r="AP312" s="58">
        <v>0</v>
      </c>
      <c r="AQ312" s="58">
        <v>0</v>
      </c>
      <c r="AR312" s="58">
        <v>0</v>
      </c>
      <c r="AS312" s="58">
        <v>0</v>
      </c>
      <c r="AT312" s="58">
        <v>0</v>
      </c>
      <c r="AU312" s="58">
        <v>0</v>
      </c>
      <c r="AV312" s="58">
        <v>0</v>
      </c>
      <c r="AW312" s="58">
        <v>0</v>
      </c>
      <c r="AX312" s="58">
        <v>0</v>
      </c>
      <c r="AY312" s="58">
        <v>0</v>
      </c>
      <c r="AZ312" s="58">
        <v>0</v>
      </c>
      <c r="BA312" s="58">
        <v>0</v>
      </c>
      <c r="BB312" s="58">
        <v>0</v>
      </c>
      <c r="BC312" s="58">
        <v>0</v>
      </c>
      <c r="BD312" s="58">
        <v>0</v>
      </c>
      <c r="BE312" s="58">
        <v>0</v>
      </c>
      <c r="BF312" s="58">
        <v>0</v>
      </c>
      <c r="BG312" s="58">
        <v>0</v>
      </c>
      <c r="BH312" s="58">
        <v>0</v>
      </c>
      <c r="BI312" s="58">
        <v>0</v>
      </c>
      <c r="BJ312" s="58">
        <v>0</v>
      </c>
      <c r="BK312" s="58">
        <v>0</v>
      </c>
      <c r="BL312" s="58">
        <v>0</v>
      </c>
      <c r="BM312" s="58">
        <v>0</v>
      </c>
      <c r="BN312" s="58">
        <v>0</v>
      </c>
      <c r="BO312" s="58">
        <v>0</v>
      </c>
    </row>
    <row r="313" spans="1:67" x14ac:dyDescent="0.2">
      <c r="A313" s="11"/>
      <c r="B313" s="11"/>
      <c r="C313" s="656"/>
      <c r="D313" s="657"/>
      <c r="E313" s="657"/>
      <c r="F313" s="657"/>
      <c r="G313" s="657"/>
      <c r="H313" s="658"/>
      <c r="I313" s="659"/>
      <c r="J313" s="11"/>
      <c r="K313" s="60"/>
      <c r="L313" s="60"/>
      <c r="M313" s="60"/>
      <c r="N313" s="60"/>
      <c r="O313" s="60"/>
      <c r="P313" s="60"/>
      <c r="Q313" s="58"/>
      <c r="R313" s="60">
        <f t="shared" si="282"/>
        <v>0</v>
      </c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</row>
    <row r="314" spans="1:67" x14ac:dyDescent="0.2">
      <c r="A314" s="11"/>
      <c r="B314" s="11"/>
      <c r="C314" s="656"/>
      <c r="D314" s="657"/>
      <c r="E314" s="657"/>
      <c r="F314" s="657"/>
      <c r="G314" s="657"/>
      <c r="H314" s="658"/>
      <c r="I314" s="659"/>
      <c r="J314" s="11"/>
      <c r="K314" s="58"/>
      <c r="L314" s="60"/>
      <c r="M314" s="60"/>
      <c r="N314" s="60">
        <f>N313-M313</f>
        <v>0</v>
      </c>
      <c r="O314" s="60"/>
      <c r="P314" s="60"/>
      <c r="Q314" s="58"/>
      <c r="R314" s="60">
        <f t="shared" si="282"/>
        <v>0</v>
      </c>
      <c r="S314" s="61">
        <f t="shared" ref="S314:AX314" si="307">$N$314/$J$312*S312*S12*S13</f>
        <v>0</v>
      </c>
      <c r="T314" s="61">
        <f t="shared" si="307"/>
        <v>0</v>
      </c>
      <c r="U314" s="61">
        <f t="shared" si="307"/>
        <v>0</v>
      </c>
      <c r="V314" s="61">
        <f t="shared" si="307"/>
        <v>0</v>
      </c>
      <c r="W314" s="61">
        <f t="shared" si="307"/>
        <v>0</v>
      </c>
      <c r="X314" s="61">
        <f t="shared" si="307"/>
        <v>0</v>
      </c>
      <c r="Y314" s="61">
        <f t="shared" si="307"/>
        <v>0</v>
      </c>
      <c r="Z314" s="61">
        <f t="shared" si="307"/>
        <v>0</v>
      </c>
      <c r="AA314" s="61">
        <f t="shared" si="307"/>
        <v>0</v>
      </c>
      <c r="AB314" s="61">
        <f t="shared" si="307"/>
        <v>0</v>
      </c>
      <c r="AC314" s="61">
        <f t="shared" si="307"/>
        <v>0</v>
      </c>
      <c r="AD314" s="61">
        <f t="shared" si="307"/>
        <v>0</v>
      </c>
      <c r="AE314" s="61">
        <f t="shared" si="307"/>
        <v>0</v>
      </c>
      <c r="AF314" s="61">
        <f t="shared" si="307"/>
        <v>0</v>
      </c>
      <c r="AG314" s="61">
        <f t="shared" si="307"/>
        <v>0</v>
      </c>
      <c r="AH314" s="61">
        <f t="shared" si="307"/>
        <v>0</v>
      </c>
      <c r="AI314" s="61">
        <f t="shared" si="307"/>
        <v>0</v>
      </c>
      <c r="AJ314" s="61">
        <f t="shared" si="307"/>
        <v>0</v>
      </c>
      <c r="AK314" s="61">
        <f t="shared" si="307"/>
        <v>0</v>
      </c>
      <c r="AL314" s="61">
        <f t="shared" si="307"/>
        <v>0</v>
      </c>
      <c r="AM314" s="61">
        <f t="shared" si="307"/>
        <v>0</v>
      </c>
      <c r="AN314" s="61">
        <f t="shared" si="307"/>
        <v>0</v>
      </c>
      <c r="AO314" s="61">
        <f t="shared" si="307"/>
        <v>0</v>
      </c>
      <c r="AP314" s="61">
        <f t="shared" si="307"/>
        <v>0</v>
      </c>
      <c r="AQ314" s="61">
        <f t="shared" si="307"/>
        <v>0</v>
      </c>
      <c r="AR314" s="61">
        <f t="shared" si="307"/>
        <v>0</v>
      </c>
      <c r="AS314" s="61">
        <f t="shared" si="307"/>
        <v>0</v>
      </c>
      <c r="AT314" s="61">
        <f t="shared" si="307"/>
        <v>0</v>
      </c>
      <c r="AU314" s="61">
        <f t="shared" si="307"/>
        <v>0</v>
      </c>
      <c r="AV314" s="61">
        <f t="shared" si="307"/>
        <v>0</v>
      </c>
      <c r="AW314" s="61">
        <f t="shared" si="307"/>
        <v>0</v>
      </c>
      <c r="AX314" s="61">
        <f t="shared" si="307"/>
        <v>0</v>
      </c>
      <c r="AY314" s="61">
        <f t="shared" ref="AY314:BO314" si="308">$N$314/$J$312*AY312*AY12*AY13</f>
        <v>0</v>
      </c>
      <c r="AZ314" s="61">
        <f t="shared" si="308"/>
        <v>0</v>
      </c>
      <c r="BA314" s="61">
        <f t="shared" si="308"/>
        <v>0</v>
      </c>
      <c r="BB314" s="61">
        <f t="shared" si="308"/>
        <v>0</v>
      </c>
      <c r="BC314" s="61">
        <f t="shared" si="308"/>
        <v>0</v>
      </c>
      <c r="BD314" s="61">
        <f t="shared" si="308"/>
        <v>0</v>
      </c>
      <c r="BE314" s="61">
        <f t="shared" si="308"/>
        <v>0</v>
      </c>
      <c r="BF314" s="61">
        <f t="shared" si="308"/>
        <v>0</v>
      </c>
      <c r="BG314" s="61">
        <f t="shared" si="308"/>
        <v>0</v>
      </c>
      <c r="BH314" s="61">
        <f t="shared" si="308"/>
        <v>0</v>
      </c>
      <c r="BI314" s="61">
        <f t="shared" si="308"/>
        <v>0</v>
      </c>
      <c r="BJ314" s="61">
        <f t="shared" si="308"/>
        <v>0</v>
      </c>
      <c r="BK314" s="61">
        <f t="shared" si="308"/>
        <v>0</v>
      </c>
      <c r="BL314" s="61">
        <f t="shared" si="308"/>
        <v>0</v>
      </c>
      <c r="BM314" s="61">
        <f t="shared" si="308"/>
        <v>0</v>
      </c>
      <c r="BN314" s="61">
        <f t="shared" si="308"/>
        <v>0</v>
      </c>
      <c r="BO314" s="61">
        <f t="shared" si="308"/>
        <v>0</v>
      </c>
    </row>
    <row r="315" spans="1:67" x14ac:dyDescent="0.2">
      <c r="A315" s="11"/>
      <c r="B315" s="11"/>
      <c r="C315" s="656"/>
      <c r="D315" s="657"/>
      <c r="E315" s="657"/>
      <c r="F315" s="657"/>
      <c r="G315" s="657"/>
      <c r="H315" s="658"/>
      <c r="I315" s="659"/>
      <c r="J315" s="11"/>
      <c r="K315" s="58"/>
      <c r="L315" s="58"/>
      <c r="M315" s="60"/>
      <c r="N315" s="60"/>
      <c r="O315" s="60"/>
      <c r="P315" s="60"/>
      <c r="Q315" s="62"/>
      <c r="R315" s="63">
        <f t="shared" si="282"/>
        <v>0</v>
      </c>
      <c r="S315" s="64">
        <f t="shared" ref="S315:AX315" si="309">S313+S314</f>
        <v>0</v>
      </c>
      <c r="T315" s="64">
        <f t="shared" si="309"/>
        <v>0</v>
      </c>
      <c r="U315" s="64">
        <f t="shared" si="309"/>
        <v>0</v>
      </c>
      <c r="V315" s="64">
        <f t="shared" si="309"/>
        <v>0</v>
      </c>
      <c r="W315" s="64">
        <f t="shared" si="309"/>
        <v>0</v>
      </c>
      <c r="X315" s="64">
        <f t="shared" si="309"/>
        <v>0</v>
      </c>
      <c r="Y315" s="64">
        <f t="shared" si="309"/>
        <v>0</v>
      </c>
      <c r="Z315" s="64">
        <f t="shared" si="309"/>
        <v>0</v>
      </c>
      <c r="AA315" s="64">
        <f t="shared" si="309"/>
        <v>0</v>
      </c>
      <c r="AB315" s="64">
        <f t="shared" si="309"/>
        <v>0</v>
      </c>
      <c r="AC315" s="64">
        <f t="shared" si="309"/>
        <v>0</v>
      </c>
      <c r="AD315" s="64">
        <f t="shared" si="309"/>
        <v>0</v>
      </c>
      <c r="AE315" s="64">
        <f t="shared" si="309"/>
        <v>0</v>
      </c>
      <c r="AF315" s="64">
        <f t="shared" si="309"/>
        <v>0</v>
      </c>
      <c r="AG315" s="64">
        <f t="shared" si="309"/>
        <v>0</v>
      </c>
      <c r="AH315" s="64">
        <f t="shared" si="309"/>
        <v>0</v>
      </c>
      <c r="AI315" s="64">
        <f t="shared" si="309"/>
        <v>0</v>
      </c>
      <c r="AJ315" s="64">
        <f t="shared" si="309"/>
        <v>0</v>
      </c>
      <c r="AK315" s="64">
        <f t="shared" si="309"/>
        <v>0</v>
      </c>
      <c r="AL315" s="64">
        <f t="shared" si="309"/>
        <v>0</v>
      </c>
      <c r="AM315" s="64">
        <f t="shared" si="309"/>
        <v>0</v>
      </c>
      <c r="AN315" s="64">
        <f t="shared" si="309"/>
        <v>0</v>
      </c>
      <c r="AO315" s="64">
        <f t="shared" si="309"/>
        <v>0</v>
      </c>
      <c r="AP315" s="64">
        <f t="shared" si="309"/>
        <v>0</v>
      </c>
      <c r="AQ315" s="64">
        <f t="shared" si="309"/>
        <v>0</v>
      </c>
      <c r="AR315" s="64">
        <f t="shared" si="309"/>
        <v>0</v>
      </c>
      <c r="AS315" s="64">
        <f t="shared" si="309"/>
        <v>0</v>
      </c>
      <c r="AT315" s="64">
        <f t="shared" si="309"/>
        <v>0</v>
      </c>
      <c r="AU315" s="64">
        <f t="shared" si="309"/>
        <v>0</v>
      </c>
      <c r="AV315" s="64">
        <f t="shared" si="309"/>
        <v>0</v>
      </c>
      <c r="AW315" s="64">
        <f t="shared" si="309"/>
        <v>0</v>
      </c>
      <c r="AX315" s="64">
        <f t="shared" si="309"/>
        <v>0</v>
      </c>
      <c r="AY315" s="64">
        <f t="shared" ref="AY315:BO315" si="310">AY313+AY314</f>
        <v>0</v>
      </c>
      <c r="AZ315" s="64">
        <f t="shared" si="310"/>
        <v>0</v>
      </c>
      <c r="BA315" s="64">
        <f t="shared" si="310"/>
        <v>0</v>
      </c>
      <c r="BB315" s="64">
        <f t="shared" si="310"/>
        <v>0</v>
      </c>
      <c r="BC315" s="64">
        <f t="shared" si="310"/>
        <v>0</v>
      </c>
      <c r="BD315" s="64">
        <f t="shared" si="310"/>
        <v>0</v>
      </c>
      <c r="BE315" s="64">
        <f t="shared" si="310"/>
        <v>0</v>
      </c>
      <c r="BF315" s="64">
        <f t="shared" si="310"/>
        <v>0</v>
      </c>
      <c r="BG315" s="64">
        <f t="shared" si="310"/>
        <v>0</v>
      </c>
      <c r="BH315" s="64">
        <f t="shared" si="310"/>
        <v>0</v>
      </c>
      <c r="BI315" s="64">
        <f t="shared" si="310"/>
        <v>0</v>
      </c>
      <c r="BJ315" s="64">
        <f t="shared" si="310"/>
        <v>0</v>
      </c>
      <c r="BK315" s="64">
        <f t="shared" si="310"/>
        <v>0</v>
      </c>
      <c r="BL315" s="64">
        <f t="shared" si="310"/>
        <v>0</v>
      </c>
      <c r="BM315" s="64">
        <f t="shared" si="310"/>
        <v>0</v>
      </c>
      <c r="BN315" s="64">
        <f t="shared" si="310"/>
        <v>0</v>
      </c>
      <c r="BO315" s="64">
        <f t="shared" si="310"/>
        <v>0</v>
      </c>
    </row>
    <row r="316" spans="1:67" s="5" customFormat="1" ht="10.5" x14ac:dyDescent="0.2">
      <c r="A316" s="65"/>
      <c r="B316" s="65"/>
      <c r="C316" s="65"/>
      <c r="D316" s="65"/>
      <c r="E316" s="65"/>
      <c r="F316" s="65"/>
      <c r="G316" s="66" t="s">
        <v>909</v>
      </c>
      <c r="H316" s="65"/>
      <c r="I316" s="65"/>
      <c r="J316" s="65"/>
      <c r="K316" s="65"/>
      <c r="L316" s="65"/>
      <c r="M316" s="65"/>
      <c r="N316" s="65"/>
      <c r="O316" s="65"/>
      <c r="P316" s="65"/>
      <c r="Q316" s="65">
        <f t="shared" ref="Q316:AV316" si="311">Q$291+Q$295+Q$299+Q$303+Q$307+Q$311+Q$315</f>
        <v>6998.88</v>
      </c>
      <c r="R316" s="67">
        <f t="shared" si="311"/>
        <v>8059.2676408272</v>
      </c>
      <c r="S316" s="68">
        <f t="shared" si="311"/>
        <v>0</v>
      </c>
      <c r="T316" s="68">
        <f t="shared" si="311"/>
        <v>0</v>
      </c>
      <c r="U316" s="68">
        <f t="shared" si="311"/>
        <v>0</v>
      </c>
      <c r="V316" s="68">
        <f t="shared" si="311"/>
        <v>0</v>
      </c>
      <c r="W316" s="68">
        <f t="shared" si="311"/>
        <v>0</v>
      </c>
      <c r="X316" s="68">
        <f t="shared" si="311"/>
        <v>0</v>
      </c>
      <c r="Y316" s="68">
        <f t="shared" si="311"/>
        <v>0</v>
      </c>
      <c r="Z316" s="68">
        <f t="shared" si="311"/>
        <v>0</v>
      </c>
      <c r="AA316" s="68">
        <f t="shared" si="311"/>
        <v>0</v>
      </c>
      <c r="AB316" s="68">
        <f t="shared" si="311"/>
        <v>0</v>
      </c>
      <c r="AC316" s="68">
        <f t="shared" si="311"/>
        <v>0</v>
      </c>
      <c r="AD316" s="68">
        <f t="shared" si="311"/>
        <v>0</v>
      </c>
      <c r="AE316" s="68">
        <f t="shared" si="311"/>
        <v>0</v>
      </c>
      <c r="AF316" s="68">
        <f t="shared" si="311"/>
        <v>0</v>
      </c>
      <c r="AG316" s="68">
        <f t="shared" si="311"/>
        <v>0</v>
      </c>
      <c r="AH316" s="68">
        <f t="shared" si="311"/>
        <v>0</v>
      </c>
      <c r="AI316" s="68">
        <f t="shared" si="311"/>
        <v>0</v>
      </c>
      <c r="AJ316" s="68">
        <f t="shared" si="311"/>
        <v>0</v>
      </c>
      <c r="AK316" s="68">
        <f t="shared" si="311"/>
        <v>8059.2676408272</v>
      </c>
      <c r="AL316" s="68">
        <f t="shared" si="311"/>
        <v>0</v>
      </c>
      <c r="AM316" s="68">
        <f t="shared" si="311"/>
        <v>0</v>
      </c>
      <c r="AN316" s="68">
        <f t="shared" si="311"/>
        <v>0</v>
      </c>
      <c r="AO316" s="68">
        <f t="shared" si="311"/>
        <v>0</v>
      </c>
      <c r="AP316" s="68">
        <f t="shared" si="311"/>
        <v>0</v>
      </c>
      <c r="AQ316" s="68">
        <f t="shared" si="311"/>
        <v>0</v>
      </c>
      <c r="AR316" s="68">
        <f t="shared" si="311"/>
        <v>0</v>
      </c>
      <c r="AS316" s="68">
        <f t="shared" si="311"/>
        <v>0</v>
      </c>
      <c r="AT316" s="68">
        <f t="shared" si="311"/>
        <v>0</v>
      </c>
      <c r="AU316" s="68">
        <f t="shared" si="311"/>
        <v>0</v>
      </c>
      <c r="AV316" s="68">
        <f t="shared" si="311"/>
        <v>0</v>
      </c>
      <c r="AW316" s="68">
        <f t="shared" ref="AW316:BO316" si="312">AW$291+AW$295+AW$299+AW$303+AW$307+AW$311+AW$315</f>
        <v>0</v>
      </c>
      <c r="AX316" s="68">
        <f t="shared" si="312"/>
        <v>0</v>
      </c>
      <c r="AY316" s="68">
        <f t="shared" si="312"/>
        <v>0</v>
      </c>
      <c r="AZ316" s="68">
        <f t="shared" si="312"/>
        <v>0</v>
      </c>
      <c r="BA316" s="68">
        <f t="shared" si="312"/>
        <v>0</v>
      </c>
      <c r="BB316" s="68">
        <f t="shared" si="312"/>
        <v>0</v>
      </c>
      <c r="BC316" s="68">
        <f t="shared" si="312"/>
        <v>0</v>
      </c>
      <c r="BD316" s="68">
        <f t="shared" si="312"/>
        <v>0</v>
      </c>
      <c r="BE316" s="68">
        <f t="shared" si="312"/>
        <v>0</v>
      </c>
      <c r="BF316" s="68">
        <f t="shared" si="312"/>
        <v>0</v>
      </c>
      <c r="BG316" s="68">
        <f t="shared" si="312"/>
        <v>0</v>
      </c>
      <c r="BH316" s="68">
        <f t="shared" si="312"/>
        <v>0</v>
      </c>
      <c r="BI316" s="68">
        <f t="shared" si="312"/>
        <v>0</v>
      </c>
      <c r="BJ316" s="68">
        <f t="shared" si="312"/>
        <v>0</v>
      </c>
      <c r="BK316" s="68">
        <f t="shared" si="312"/>
        <v>0</v>
      </c>
      <c r="BL316" s="68">
        <f t="shared" si="312"/>
        <v>0</v>
      </c>
      <c r="BM316" s="68">
        <f t="shared" si="312"/>
        <v>0</v>
      </c>
      <c r="BN316" s="68">
        <f t="shared" si="312"/>
        <v>0</v>
      </c>
      <c r="BO316" s="68">
        <f t="shared" si="312"/>
        <v>0</v>
      </c>
    </row>
    <row r="317" spans="1:67" x14ac:dyDescent="0.2">
      <c r="A317" s="56"/>
      <c r="B317" s="56"/>
      <c r="C317" s="57" t="s">
        <v>258</v>
      </c>
      <c r="D317" s="56" t="s">
        <v>259</v>
      </c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</row>
    <row r="318" spans="1:67" ht="14.1" customHeight="1" x14ac:dyDescent="0.2">
      <c r="A318" s="11"/>
      <c r="B318" s="58">
        <v>70</v>
      </c>
      <c r="C318" s="656" t="s">
        <v>124</v>
      </c>
      <c r="D318" s="656" t="s">
        <v>125</v>
      </c>
      <c r="E318" s="656"/>
      <c r="F318" s="656"/>
      <c r="G318" s="656"/>
      <c r="H318" s="660" t="s">
        <v>910</v>
      </c>
      <c r="I318" s="661" t="s">
        <v>260</v>
      </c>
      <c r="J318" s="59">
        <v>5.4811100000000001</v>
      </c>
      <c r="K318" s="60"/>
      <c r="L318" s="60"/>
      <c r="M318" s="60"/>
      <c r="N318" s="58"/>
      <c r="O318" s="58"/>
      <c r="P318" s="58"/>
      <c r="Q318" s="58"/>
      <c r="R318" s="58">
        <f>SUM(S318:BO318)</f>
        <v>5.4811100000000001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0</v>
      </c>
      <c r="AB318" s="58">
        <v>0</v>
      </c>
      <c r="AC318" s="58">
        <v>0</v>
      </c>
      <c r="AD318" s="58">
        <v>0</v>
      </c>
      <c r="AE318" s="58">
        <v>0</v>
      </c>
      <c r="AF318" s="58">
        <v>0</v>
      </c>
      <c r="AG318" s="58">
        <v>0</v>
      </c>
      <c r="AH318" s="58">
        <v>0</v>
      </c>
      <c r="AI318" s="58">
        <v>0</v>
      </c>
      <c r="AJ318" s="58">
        <v>0</v>
      </c>
      <c r="AK318" s="58">
        <v>5.4811100000000001</v>
      </c>
      <c r="AL318" s="58">
        <v>0</v>
      </c>
      <c r="AM318" s="58">
        <v>0</v>
      </c>
      <c r="AN318" s="58">
        <v>0</v>
      </c>
      <c r="AO318" s="58">
        <v>0</v>
      </c>
      <c r="AP318" s="58">
        <v>0</v>
      </c>
      <c r="AQ318" s="58">
        <v>0</v>
      </c>
      <c r="AR318" s="58">
        <v>0</v>
      </c>
      <c r="AS318" s="58">
        <v>0</v>
      </c>
      <c r="AT318" s="58">
        <v>0</v>
      </c>
      <c r="AU318" s="58">
        <v>0</v>
      </c>
      <c r="AV318" s="58">
        <v>0</v>
      </c>
      <c r="AW318" s="58">
        <v>0</v>
      </c>
      <c r="AX318" s="58">
        <v>0</v>
      </c>
      <c r="AY318" s="58">
        <v>0</v>
      </c>
      <c r="AZ318" s="58">
        <v>0</v>
      </c>
      <c r="BA318" s="58">
        <v>0</v>
      </c>
      <c r="BB318" s="58">
        <v>0</v>
      </c>
      <c r="BC318" s="58">
        <v>0</v>
      </c>
      <c r="BD318" s="58">
        <v>0</v>
      </c>
      <c r="BE318" s="58">
        <v>0</v>
      </c>
      <c r="BF318" s="58">
        <v>0</v>
      </c>
      <c r="BG318" s="58">
        <v>0</v>
      </c>
      <c r="BH318" s="58">
        <v>0</v>
      </c>
      <c r="BI318" s="58">
        <v>0</v>
      </c>
      <c r="BJ318" s="58">
        <v>0</v>
      </c>
      <c r="BK318" s="58">
        <v>0</v>
      </c>
      <c r="BL318" s="58">
        <v>0</v>
      </c>
      <c r="BM318" s="58">
        <v>0</v>
      </c>
      <c r="BN318" s="58">
        <v>0</v>
      </c>
      <c r="BO318" s="58">
        <v>0</v>
      </c>
    </row>
    <row r="319" spans="1:67" x14ac:dyDescent="0.2">
      <c r="A319" s="11"/>
      <c r="B319" s="11"/>
      <c r="C319" s="656"/>
      <c r="D319" s="656"/>
      <c r="E319" s="656"/>
      <c r="F319" s="656"/>
      <c r="G319" s="656"/>
      <c r="H319" s="660"/>
      <c r="I319" s="661"/>
      <c r="J319" s="11"/>
      <c r="K319" s="60">
        <v>11.48</v>
      </c>
      <c r="L319" s="60">
        <v>12.99</v>
      </c>
      <c r="M319" s="60">
        <v>11.86</v>
      </c>
      <c r="N319" s="60">
        <v>13.42</v>
      </c>
      <c r="O319" s="60">
        <v>11.861200862</v>
      </c>
      <c r="P319" s="60"/>
      <c r="Q319" s="58">
        <v>11.86</v>
      </c>
      <c r="R319" s="60">
        <f>SUM(S319:BO319)</f>
        <v>13.656887133399998</v>
      </c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61">
        <f>$M319*AK318/$J318*AK$13</f>
        <v>13.656887133399998</v>
      </c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</row>
    <row r="320" spans="1:67" x14ac:dyDescent="0.2">
      <c r="A320" s="11"/>
      <c r="B320" s="11"/>
      <c r="C320" s="656"/>
      <c r="D320" s="656"/>
      <c r="E320" s="656"/>
      <c r="F320" s="656"/>
      <c r="G320" s="656"/>
      <c r="H320" s="660"/>
      <c r="I320" s="661"/>
      <c r="J320" s="11"/>
      <c r="K320" s="58"/>
      <c r="L320" s="60"/>
      <c r="M320" s="60"/>
      <c r="N320" s="60">
        <f>N319-M319</f>
        <v>1.5600000000000005</v>
      </c>
      <c r="O320" s="60"/>
      <c r="P320" s="60"/>
      <c r="Q320" s="58">
        <v>1.56</v>
      </c>
      <c r="R320" s="60">
        <f>SUM(S320:BO320)</f>
        <v>1.7963527764000005</v>
      </c>
      <c r="S320" s="61">
        <f t="shared" ref="S320:AX320" si="313">$N$320/$J$318*S318*S12*S13</f>
        <v>0</v>
      </c>
      <c r="T320" s="61">
        <f t="shared" si="313"/>
        <v>0</v>
      </c>
      <c r="U320" s="61">
        <f t="shared" si="313"/>
        <v>0</v>
      </c>
      <c r="V320" s="61">
        <f t="shared" si="313"/>
        <v>0</v>
      </c>
      <c r="W320" s="61">
        <f t="shared" si="313"/>
        <v>0</v>
      </c>
      <c r="X320" s="61">
        <f t="shared" si="313"/>
        <v>0</v>
      </c>
      <c r="Y320" s="61">
        <f t="shared" si="313"/>
        <v>0</v>
      </c>
      <c r="Z320" s="61">
        <f t="shared" si="313"/>
        <v>0</v>
      </c>
      <c r="AA320" s="61">
        <f t="shared" si="313"/>
        <v>0</v>
      </c>
      <c r="AB320" s="61">
        <f t="shared" si="313"/>
        <v>0</v>
      </c>
      <c r="AC320" s="61">
        <f t="shared" si="313"/>
        <v>0</v>
      </c>
      <c r="AD320" s="61">
        <f t="shared" si="313"/>
        <v>0</v>
      </c>
      <c r="AE320" s="61">
        <f t="shared" si="313"/>
        <v>0</v>
      </c>
      <c r="AF320" s="61">
        <f t="shared" si="313"/>
        <v>0</v>
      </c>
      <c r="AG320" s="61">
        <f t="shared" si="313"/>
        <v>0</v>
      </c>
      <c r="AH320" s="61">
        <f t="shared" si="313"/>
        <v>0</v>
      </c>
      <c r="AI320" s="61">
        <f t="shared" si="313"/>
        <v>0</v>
      </c>
      <c r="AJ320" s="61">
        <f t="shared" si="313"/>
        <v>0</v>
      </c>
      <c r="AK320" s="61">
        <f t="shared" si="313"/>
        <v>1.7963527764000005</v>
      </c>
      <c r="AL320" s="61">
        <f t="shared" si="313"/>
        <v>0</v>
      </c>
      <c r="AM320" s="61">
        <f t="shared" si="313"/>
        <v>0</v>
      </c>
      <c r="AN320" s="61">
        <f t="shared" si="313"/>
        <v>0</v>
      </c>
      <c r="AO320" s="61">
        <f t="shared" si="313"/>
        <v>0</v>
      </c>
      <c r="AP320" s="61">
        <f t="shared" si="313"/>
        <v>0</v>
      </c>
      <c r="AQ320" s="61">
        <f t="shared" si="313"/>
        <v>0</v>
      </c>
      <c r="AR320" s="61">
        <f t="shared" si="313"/>
        <v>0</v>
      </c>
      <c r="AS320" s="61">
        <f t="shared" si="313"/>
        <v>0</v>
      </c>
      <c r="AT320" s="61">
        <f t="shared" si="313"/>
        <v>0</v>
      </c>
      <c r="AU320" s="61">
        <f t="shared" si="313"/>
        <v>0</v>
      </c>
      <c r="AV320" s="61">
        <f t="shared" si="313"/>
        <v>0</v>
      </c>
      <c r="AW320" s="61">
        <f t="shared" si="313"/>
        <v>0</v>
      </c>
      <c r="AX320" s="61">
        <f t="shared" si="313"/>
        <v>0</v>
      </c>
      <c r="AY320" s="61">
        <f t="shared" ref="AY320:BO320" si="314">$N$320/$J$318*AY318*AY12*AY13</f>
        <v>0</v>
      </c>
      <c r="AZ320" s="61">
        <f t="shared" si="314"/>
        <v>0</v>
      </c>
      <c r="BA320" s="61">
        <f t="shared" si="314"/>
        <v>0</v>
      </c>
      <c r="BB320" s="61">
        <f t="shared" si="314"/>
        <v>0</v>
      </c>
      <c r="BC320" s="61">
        <f t="shared" si="314"/>
        <v>0</v>
      </c>
      <c r="BD320" s="61">
        <f t="shared" si="314"/>
        <v>0</v>
      </c>
      <c r="BE320" s="61">
        <f t="shared" si="314"/>
        <v>0</v>
      </c>
      <c r="BF320" s="61">
        <f t="shared" si="314"/>
        <v>0</v>
      </c>
      <c r="BG320" s="61">
        <f t="shared" si="314"/>
        <v>0</v>
      </c>
      <c r="BH320" s="61">
        <f t="shared" si="314"/>
        <v>0</v>
      </c>
      <c r="BI320" s="61">
        <f t="shared" si="314"/>
        <v>0</v>
      </c>
      <c r="BJ320" s="61">
        <f t="shared" si="314"/>
        <v>0</v>
      </c>
      <c r="BK320" s="61">
        <f t="shared" si="314"/>
        <v>0</v>
      </c>
      <c r="BL320" s="61">
        <f t="shared" si="314"/>
        <v>0</v>
      </c>
      <c r="BM320" s="61">
        <f t="shared" si="314"/>
        <v>0</v>
      </c>
      <c r="BN320" s="61">
        <f t="shared" si="314"/>
        <v>0</v>
      </c>
      <c r="BO320" s="61">
        <f t="shared" si="314"/>
        <v>0</v>
      </c>
    </row>
    <row r="321" spans="1:67" x14ac:dyDescent="0.2">
      <c r="A321" s="11"/>
      <c r="B321" s="11"/>
      <c r="C321" s="656"/>
      <c r="D321" s="656"/>
      <c r="E321" s="656"/>
      <c r="F321" s="656"/>
      <c r="G321" s="656"/>
      <c r="H321" s="660"/>
      <c r="I321" s="661"/>
      <c r="J321" s="11"/>
      <c r="K321" s="58"/>
      <c r="L321" s="58"/>
      <c r="M321" s="60"/>
      <c r="N321" s="60"/>
      <c r="O321" s="60"/>
      <c r="P321" s="60"/>
      <c r="Q321" s="62">
        <v>13.42</v>
      </c>
      <c r="R321" s="63">
        <f>SUM(S321:BO321)</f>
        <v>15.453239909799999</v>
      </c>
      <c r="S321" s="64">
        <f t="shared" ref="S321:AX321" si="315">S319+S320</f>
        <v>0</v>
      </c>
      <c r="T321" s="64">
        <f t="shared" si="315"/>
        <v>0</v>
      </c>
      <c r="U321" s="64">
        <f t="shared" si="315"/>
        <v>0</v>
      </c>
      <c r="V321" s="64">
        <f t="shared" si="315"/>
        <v>0</v>
      </c>
      <c r="W321" s="64">
        <f t="shared" si="315"/>
        <v>0</v>
      </c>
      <c r="X321" s="64">
        <f t="shared" si="315"/>
        <v>0</v>
      </c>
      <c r="Y321" s="64">
        <f t="shared" si="315"/>
        <v>0</v>
      </c>
      <c r="Z321" s="64">
        <f t="shared" si="315"/>
        <v>0</v>
      </c>
      <c r="AA321" s="64">
        <f t="shared" si="315"/>
        <v>0</v>
      </c>
      <c r="AB321" s="64">
        <f t="shared" si="315"/>
        <v>0</v>
      </c>
      <c r="AC321" s="64">
        <f t="shared" si="315"/>
        <v>0</v>
      </c>
      <c r="AD321" s="64">
        <f t="shared" si="315"/>
        <v>0</v>
      </c>
      <c r="AE321" s="64">
        <f t="shared" si="315"/>
        <v>0</v>
      </c>
      <c r="AF321" s="64">
        <f t="shared" si="315"/>
        <v>0</v>
      </c>
      <c r="AG321" s="64">
        <f t="shared" si="315"/>
        <v>0</v>
      </c>
      <c r="AH321" s="64">
        <f t="shared" si="315"/>
        <v>0</v>
      </c>
      <c r="AI321" s="64">
        <f t="shared" si="315"/>
        <v>0</v>
      </c>
      <c r="AJ321" s="64">
        <f t="shared" si="315"/>
        <v>0</v>
      </c>
      <c r="AK321" s="64">
        <f t="shared" si="315"/>
        <v>15.453239909799999</v>
      </c>
      <c r="AL321" s="64">
        <f t="shared" si="315"/>
        <v>0</v>
      </c>
      <c r="AM321" s="64">
        <f t="shared" si="315"/>
        <v>0</v>
      </c>
      <c r="AN321" s="64">
        <f t="shared" si="315"/>
        <v>0</v>
      </c>
      <c r="AO321" s="64">
        <f t="shared" si="315"/>
        <v>0</v>
      </c>
      <c r="AP321" s="64">
        <f t="shared" si="315"/>
        <v>0</v>
      </c>
      <c r="AQ321" s="64">
        <f t="shared" si="315"/>
        <v>0</v>
      </c>
      <c r="AR321" s="64">
        <f t="shared" si="315"/>
        <v>0</v>
      </c>
      <c r="AS321" s="64">
        <f t="shared" si="315"/>
        <v>0</v>
      </c>
      <c r="AT321" s="64">
        <f t="shared" si="315"/>
        <v>0</v>
      </c>
      <c r="AU321" s="64">
        <f t="shared" si="315"/>
        <v>0</v>
      </c>
      <c r="AV321" s="64">
        <f t="shared" si="315"/>
        <v>0</v>
      </c>
      <c r="AW321" s="64">
        <f t="shared" si="315"/>
        <v>0</v>
      </c>
      <c r="AX321" s="64">
        <f t="shared" si="315"/>
        <v>0</v>
      </c>
      <c r="AY321" s="64">
        <f t="shared" ref="AY321:BO321" si="316">AY319+AY320</f>
        <v>0</v>
      </c>
      <c r="AZ321" s="64">
        <f t="shared" si="316"/>
        <v>0</v>
      </c>
      <c r="BA321" s="64">
        <f t="shared" si="316"/>
        <v>0</v>
      </c>
      <c r="BB321" s="64">
        <f t="shared" si="316"/>
        <v>0</v>
      </c>
      <c r="BC321" s="64">
        <f t="shared" si="316"/>
        <v>0</v>
      </c>
      <c r="BD321" s="64">
        <f t="shared" si="316"/>
        <v>0</v>
      </c>
      <c r="BE321" s="64">
        <f t="shared" si="316"/>
        <v>0</v>
      </c>
      <c r="BF321" s="64">
        <f t="shared" si="316"/>
        <v>0</v>
      </c>
      <c r="BG321" s="64">
        <f t="shared" si="316"/>
        <v>0</v>
      </c>
      <c r="BH321" s="64">
        <f t="shared" si="316"/>
        <v>0</v>
      </c>
      <c r="BI321" s="64">
        <f t="shared" si="316"/>
        <v>0</v>
      </c>
      <c r="BJ321" s="64">
        <f t="shared" si="316"/>
        <v>0</v>
      </c>
      <c r="BK321" s="64">
        <f t="shared" si="316"/>
        <v>0</v>
      </c>
      <c r="BL321" s="64">
        <f t="shared" si="316"/>
        <v>0</v>
      </c>
      <c r="BM321" s="64">
        <f t="shared" si="316"/>
        <v>0</v>
      </c>
      <c r="BN321" s="64">
        <f t="shared" si="316"/>
        <v>0</v>
      </c>
      <c r="BO321" s="64">
        <f t="shared" si="316"/>
        <v>0</v>
      </c>
    </row>
    <row r="322" spans="1:67" s="5" customFormat="1" ht="10.5" x14ac:dyDescent="0.2">
      <c r="A322" s="65"/>
      <c r="B322" s="65"/>
      <c r="C322" s="65"/>
      <c r="D322" s="65"/>
      <c r="E322" s="65"/>
      <c r="F322" s="65"/>
      <c r="G322" s="66" t="s">
        <v>911</v>
      </c>
      <c r="H322" s="65"/>
      <c r="I322" s="65"/>
      <c r="J322" s="65"/>
      <c r="K322" s="65"/>
      <c r="L322" s="65"/>
      <c r="M322" s="65"/>
      <c r="N322" s="65"/>
      <c r="O322" s="65"/>
      <c r="P322" s="65"/>
      <c r="Q322" s="65">
        <f t="shared" ref="Q322:AV322" si="317">Q$321</f>
        <v>13.42</v>
      </c>
      <c r="R322" s="67">
        <f t="shared" si="317"/>
        <v>15.453239909799999</v>
      </c>
      <c r="S322" s="68">
        <f t="shared" si="317"/>
        <v>0</v>
      </c>
      <c r="T322" s="68">
        <f t="shared" si="317"/>
        <v>0</v>
      </c>
      <c r="U322" s="68">
        <f t="shared" si="317"/>
        <v>0</v>
      </c>
      <c r="V322" s="68">
        <f t="shared" si="317"/>
        <v>0</v>
      </c>
      <c r="W322" s="68">
        <f t="shared" si="317"/>
        <v>0</v>
      </c>
      <c r="X322" s="68">
        <f t="shared" si="317"/>
        <v>0</v>
      </c>
      <c r="Y322" s="68">
        <f t="shared" si="317"/>
        <v>0</v>
      </c>
      <c r="Z322" s="68">
        <f t="shared" si="317"/>
        <v>0</v>
      </c>
      <c r="AA322" s="68">
        <f t="shared" si="317"/>
        <v>0</v>
      </c>
      <c r="AB322" s="68">
        <f t="shared" si="317"/>
        <v>0</v>
      </c>
      <c r="AC322" s="68">
        <f t="shared" si="317"/>
        <v>0</v>
      </c>
      <c r="AD322" s="68">
        <f t="shared" si="317"/>
        <v>0</v>
      </c>
      <c r="AE322" s="68">
        <f t="shared" si="317"/>
        <v>0</v>
      </c>
      <c r="AF322" s="68">
        <f t="shared" si="317"/>
        <v>0</v>
      </c>
      <c r="AG322" s="68">
        <f t="shared" si="317"/>
        <v>0</v>
      </c>
      <c r="AH322" s="68">
        <f t="shared" si="317"/>
        <v>0</v>
      </c>
      <c r="AI322" s="68">
        <f t="shared" si="317"/>
        <v>0</v>
      </c>
      <c r="AJ322" s="68">
        <f t="shared" si="317"/>
        <v>0</v>
      </c>
      <c r="AK322" s="68">
        <f t="shared" si="317"/>
        <v>15.453239909799999</v>
      </c>
      <c r="AL322" s="68">
        <f t="shared" si="317"/>
        <v>0</v>
      </c>
      <c r="AM322" s="68">
        <f t="shared" si="317"/>
        <v>0</v>
      </c>
      <c r="AN322" s="68">
        <f t="shared" si="317"/>
        <v>0</v>
      </c>
      <c r="AO322" s="68">
        <f t="shared" si="317"/>
        <v>0</v>
      </c>
      <c r="AP322" s="68">
        <f t="shared" si="317"/>
        <v>0</v>
      </c>
      <c r="AQ322" s="68">
        <f t="shared" si="317"/>
        <v>0</v>
      </c>
      <c r="AR322" s="68">
        <f t="shared" si="317"/>
        <v>0</v>
      </c>
      <c r="AS322" s="68">
        <f t="shared" si="317"/>
        <v>0</v>
      </c>
      <c r="AT322" s="68">
        <f t="shared" si="317"/>
        <v>0</v>
      </c>
      <c r="AU322" s="68">
        <f t="shared" si="317"/>
        <v>0</v>
      </c>
      <c r="AV322" s="68">
        <f t="shared" si="317"/>
        <v>0</v>
      </c>
      <c r="AW322" s="68">
        <f t="shared" ref="AW322:BO322" si="318">AW$321</f>
        <v>0</v>
      </c>
      <c r="AX322" s="68">
        <f t="shared" si="318"/>
        <v>0</v>
      </c>
      <c r="AY322" s="68">
        <f t="shared" si="318"/>
        <v>0</v>
      </c>
      <c r="AZ322" s="68">
        <f t="shared" si="318"/>
        <v>0</v>
      </c>
      <c r="BA322" s="68">
        <f t="shared" si="318"/>
        <v>0</v>
      </c>
      <c r="BB322" s="68">
        <f t="shared" si="318"/>
        <v>0</v>
      </c>
      <c r="BC322" s="68">
        <f t="shared" si="318"/>
        <v>0</v>
      </c>
      <c r="BD322" s="68">
        <f t="shared" si="318"/>
        <v>0</v>
      </c>
      <c r="BE322" s="68">
        <f t="shared" si="318"/>
        <v>0</v>
      </c>
      <c r="BF322" s="68">
        <f t="shared" si="318"/>
        <v>0</v>
      </c>
      <c r="BG322" s="68">
        <f t="shared" si="318"/>
        <v>0</v>
      </c>
      <c r="BH322" s="68">
        <f t="shared" si="318"/>
        <v>0</v>
      </c>
      <c r="BI322" s="68">
        <f t="shared" si="318"/>
        <v>0</v>
      </c>
      <c r="BJ322" s="68">
        <f t="shared" si="318"/>
        <v>0</v>
      </c>
      <c r="BK322" s="68">
        <f t="shared" si="318"/>
        <v>0</v>
      </c>
      <c r="BL322" s="68">
        <f t="shared" si="318"/>
        <v>0</v>
      </c>
      <c r="BM322" s="68">
        <f t="shared" si="318"/>
        <v>0</v>
      </c>
      <c r="BN322" s="68">
        <f t="shared" si="318"/>
        <v>0</v>
      </c>
      <c r="BO322" s="68">
        <f t="shared" si="318"/>
        <v>0</v>
      </c>
    </row>
    <row r="323" spans="1:67" x14ac:dyDescent="0.2">
      <c r="A323" s="56"/>
      <c r="B323" s="56"/>
      <c r="C323" s="57" t="s">
        <v>262</v>
      </c>
      <c r="D323" s="56" t="s">
        <v>263</v>
      </c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</row>
    <row r="324" spans="1:67" ht="14.1" customHeight="1" x14ac:dyDescent="0.2">
      <c r="A324" s="11"/>
      <c r="B324" s="58">
        <v>71</v>
      </c>
      <c r="C324" s="656" t="s">
        <v>234</v>
      </c>
      <c r="D324" s="657" t="s">
        <v>235</v>
      </c>
      <c r="E324" s="657"/>
      <c r="F324" s="657"/>
      <c r="G324" s="657"/>
      <c r="H324" s="660" t="s">
        <v>873</v>
      </c>
      <c r="I324" s="659" t="s">
        <v>78</v>
      </c>
      <c r="J324" s="59">
        <v>-30.190999999999999</v>
      </c>
      <c r="K324" s="60"/>
      <c r="L324" s="60"/>
      <c r="M324" s="60"/>
      <c r="N324" s="58"/>
      <c r="O324" s="58"/>
      <c r="P324" s="58"/>
      <c r="Q324" s="58"/>
      <c r="R324" s="58">
        <f>SUM(S324:BO324)</f>
        <v>-30.190999999999999</v>
      </c>
      <c r="S324" s="58">
        <v>0</v>
      </c>
      <c r="T324" s="58">
        <v>0</v>
      </c>
      <c r="U324" s="58">
        <v>0</v>
      </c>
      <c r="V324" s="58">
        <v>0</v>
      </c>
      <c r="W324" s="58">
        <v>0</v>
      </c>
      <c r="X324" s="58">
        <v>0</v>
      </c>
      <c r="Y324" s="58">
        <v>0</v>
      </c>
      <c r="Z324" s="58">
        <v>0</v>
      </c>
      <c r="AA324" s="58">
        <v>0</v>
      </c>
      <c r="AB324" s="58">
        <v>0</v>
      </c>
      <c r="AC324" s="58">
        <v>0</v>
      </c>
      <c r="AD324" s="58">
        <v>0</v>
      </c>
      <c r="AE324" s="58">
        <v>0</v>
      </c>
      <c r="AF324" s="58">
        <v>0</v>
      </c>
      <c r="AG324" s="58">
        <v>0</v>
      </c>
      <c r="AH324" s="58">
        <v>0</v>
      </c>
      <c r="AI324" s="58">
        <v>0</v>
      </c>
      <c r="AJ324" s="58">
        <v>0</v>
      </c>
      <c r="AK324" s="58">
        <v>-30.190999999999999</v>
      </c>
      <c r="AL324" s="58">
        <v>0</v>
      </c>
      <c r="AM324" s="58">
        <v>0</v>
      </c>
      <c r="AN324" s="58">
        <v>0</v>
      </c>
      <c r="AO324" s="58">
        <v>0</v>
      </c>
      <c r="AP324" s="58">
        <v>0</v>
      </c>
      <c r="AQ324" s="58">
        <v>0</v>
      </c>
      <c r="AR324" s="58">
        <v>0</v>
      </c>
      <c r="AS324" s="58">
        <v>0</v>
      </c>
      <c r="AT324" s="58">
        <v>0</v>
      </c>
      <c r="AU324" s="58">
        <v>0</v>
      </c>
      <c r="AV324" s="58">
        <v>0</v>
      </c>
      <c r="AW324" s="58">
        <v>0</v>
      </c>
      <c r="AX324" s="58">
        <v>0</v>
      </c>
      <c r="AY324" s="58">
        <v>0</v>
      </c>
      <c r="AZ324" s="58">
        <v>0</v>
      </c>
      <c r="BA324" s="58">
        <v>0</v>
      </c>
      <c r="BB324" s="58">
        <v>0</v>
      </c>
      <c r="BC324" s="58">
        <v>0</v>
      </c>
      <c r="BD324" s="58">
        <v>0</v>
      </c>
      <c r="BE324" s="58">
        <v>0</v>
      </c>
      <c r="BF324" s="58">
        <v>0</v>
      </c>
      <c r="BG324" s="58">
        <v>0</v>
      </c>
      <c r="BH324" s="58">
        <v>0</v>
      </c>
      <c r="BI324" s="58">
        <v>0</v>
      </c>
      <c r="BJ324" s="58">
        <v>0</v>
      </c>
      <c r="BK324" s="58">
        <v>0</v>
      </c>
      <c r="BL324" s="58">
        <v>0</v>
      </c>
      <c r="BM324" s="58">
        <v>0</v>
      </c>
      <c r="BN324" s="58">
        <v>0</v>
      </c>
      <c r="BO324" s="58">
        <v>0</v>
      </c>
    </row>
    <row r="325" spans="1:67" x14ac:dyDescent="0.2">
      <c r="A325" s="11"/>
      <c r="B325" s="11"/>
      <c r="C325" s="656"/>
      <c r="D325" s="657"/>
      <c r="E325" s="657"/>
      <c r="F325" s="657"/>
      <c r="G325" s="657"/>
      <c r="H325" s="660"/>
      <c r="I325" s="659"/>
      <c r="J325" s="11"/>
      <c r="K325" s="60">
        <v>-2168.5300000000002</v>
      </c>
      <c r="L325" s="60">
        <v>-2171.38</v>
      </c>
      <c r="M325" s="60">
        <v>-2240.54</v>
      </c>
      <c r="N325" s="60">
        <v>-2243.48</v>
      </c>
      <c r="O325" s="60">
        <v>-2240.5374481945</v>
      </c>
      <c r="P325" s="60"/>
      <c r="Q325" s="58">
        <v>-2240.54</v>
      </c>
      <c r="R325" s="60">
        <f>SUM(S325:BO325)</f>
        <v>-2580.0001600225996</v>
      </c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61">
        <f>$M325*AK324/$J324*AK$13</f>
        <v>-2580.0001600225996</v>
      </c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</row>
    <row r="326" spans="1:67" x14ac:dyDescent="0.2">
      <c r="A326" s="11"/>
      <c r="B326" s="11"/>
      <c r="C326" s="656"/>
      <c r="D326" s="657"/>
      <c r="E326" s="657"/>
      <c r="F326" s="657"/>
      <c r="G326" s="657"/>
      <c r="H326" s="660"/>
      <c r="I326" s="659"/>
      <c r="J326" s="11"/>
      <c r="K326" s="58"/>
      <c r="L326" s="60"/>
      <c r="M326" s="60"/>
      <c r="N326" s="60">
        <f>N325-M325</f>
        <v>-2.9400000000000546</v>
      </c>
      <c r="O326" s="60"/>
      <c r="P326" s="60"/>
      <c r="Q326" s="58">
        <v>-2.94</v>
      </c>
      <c r="R326" s="60">
        <f>SUM(S326:BO326)</f>
        <v>-3.3854340786000625</v>
      </c>
      <c r="S326" s="61">
        <f t="shared" ref="S326:AX326" si="319">$N$326/$J$324*S324*S12*S13</f>
        <v>0</v>
      </c>
      <c r="T326" s="61">
        <f t="shared" si="319"/>
        <v>0</v>
      </c>
      <c r="U326" s="61">
        <f t="shared" si="319"/>
        <v>0</v>
      </c>
      <c r="V326" s="61">
        <f t="shared" si="319"/>
        <v>0</v>
      </c>
      <c r="W326" s="61">
        <f t="shared" si="319"/>
        <v>0</v>
      </c>
      <c r="X326" s="61">
        <f t="shared" si="319"/>
        <v>0</v>
      </c>
      <c r="Y326" s="61">
        <f t="shared" si="319"/>
        <v>0</v>
      </c>
      <c r="Z326" s="61">
        <f t="shared" si="319"/>
        <v>0</v>
      </c>
      <c r="AA326" s="61">
        <f t="shared" si="319"/>
        <v>0</v>
      </c>
      <c r="AB326" s="61">
        <f t="shared" si="319"/>
        <v>0</v>
      </c>
      <c r="AC326" s="61">
        <f t="shared" si="319"/>
        <v>0</v>
      </c>
      <c r="AD326" s="61">
        <f t="shared" si="319"/>
        <v>0</v>
      </c>
      <c r="AE326" s="61">
        <f t="shared" si="319"/>
        <v>0</v>
      </c>
      <c r="AF326" s="61">
        <f t="shared" si="319"/>
        <v>0</v>
      </c>
      <c r="AG326" s="61">
        <f t="shared" si="319"/>
        <v>0</v>
      </c>
      <c r="AH326" s="61">
        <f t="shared" si="319"/>
        <v>0</v>
      </c>
      <c r="AI326" s="61">
        <f t="shared" si="319"/>
        <v>0</v>
      </c>
      <c r="AJ326" s="61">
        <f t="shared" si="319"/>
        <v>0</v>
      </c>
      <c r="AK326" s="61">
        <f t="shared" si="319"/>
        <v>-3.3854340786000625</v>
      </c>
      <c r="AL326" s="61">
        <f t="shared" si="319"/>
        <v>0</v>
      </c>
      <c r="AM326" s="61">
        <f t="shared" si="319"/>
        <v>0</v>
      </c>
      <c r="AN326" s="61">
        <f t="shared" si="319"/>
        <v>0</v>
      </c>
      <c r="AO326" s="61">
        <f t="shared" si="319"/>
        <v>0</v>
      </c>
      <c r="AP326" s="61">
        <f t="shared" si="319"/>
        <v>0</v>
      </c>
      <c r="AQ326" s="61">
        <f t="shared" si="319"/>
        <v>0</v>
      </c>
      <c r="AR326" s="61">
        <f t="shared" si="319"/>
        <v>0</v>
      </c>
      <c r="AS326" s="61">
        <f t="shared" si="319"/>
        <v>0</v>
      </c>
      <c r="AT326" s="61">
        <f t="shared" si="319"/>
        <v>0</v>
      </c>
      <c r="AU326" s="61">
        <f t="shared" si="319"/>
        <v>0</v>
      </c>
      <c r="AV326" s="61">
        <f t="shared" si="319"/>
        <v>0</v>
      </c>
      <c r="AW326" s="61">
        <f t="shared" si="319"/>
        <v>0</v>
      </c>
      <c r="AX326" s="61">
        <f t="shared" si="319"/>
        <v>0</v>
      </c>
      <c r="AY326" s="61">
        <f t="shared" ref="AY326:BO326" si="320">$N$326/$J$324*AY324*AY12*AY13</f>
        <v>0</v>
      </c>
      <c r="AZ326" s="61">
        <f t="shared" si="320"/>
        <v>0</v>
      </c>
      <c r="BA326" s="61">
        <f t="shared" si="320"/>
        <v>0</v>
      </c>
      <c r="BB326" s="61">
        <f t="shared" si="320"/>
        <v>0</v>
      </c>
      <c r="BC326" s="61">
        <f t="shared" si="320"/>
        <v>0</v>
      </c>
      <c r="BD326" s="61">
        <f t="shared" si="320"/>
        <v>0</v>
      </c>
      <c r="BE326" s="61">
        <f t="shared" si="320"/>
        <v>0</v>
      </c>
      <c r="BF326" s="61">
        <f t="shared" si="320"/>
        <v>0</v>
      </c>
      <c r="BG326" s="61">
        <f t="shared" si="320"/>
        <v>0</v>
      </c>
      <c r="BH326" s="61">
        <f t="shared" si="320"/>
        <v>0</v>
      </c>
      <c r="BI326" s="61">
        <f t="shared" si="320"/>
        <v>0</v>
      </c>
      <c r="BJ326" s="61">
        <f t="shared" si="320"/>
        <v>0</v>
      </c>
      <c r="BK326" s="61">
        <f t="shared" si="320"/>
        <v>0</v>
      </c>
      <c r="BL326" s="61">
        <f t="shared" si="320"/>
        <v>0</v>
      </c>
      <c r="BM326" s="61">
        <f t="shared" si="320"/>
        <v>0</v>
      </c>
      <c r="BN326" s="61">
        <f t="shared" si="320"/>
        <v>0</v>
      </c>
      <c r="BO326" s="61">
        <f t="shared" si="320"/>
        <v>0</v>
      </c>
    </row>
    <row r="327" spans="1:67" x14ac:dyDescent="0.2">
      <c r="A327" s="11"/>
      <c r="B327" s="11"/>
      <c r="C327" s="656"/>
      <c r="D327" s="657"/>
      <c r="E327" s="657"/>
      <c r="F327" s="657"/>
      <c r="G327" s="657"/>
      <c r="H327" s="660"/>
      <c r="I327" s="659"/>
      <c r="J327" s="11"/>
      <c r="K327" s="58"/>
      <c r="L327" s="58"/>
      <c r="M327" s="60"/>
      <c r="N327" s="60"/>
      <c r="O327" s="60"/>
      <c r="P327" s="60"/>
      <c r="Q327" s="62">
        <v>-2243.48</v>
      </c>
      <c r="R327" s="63">
        <f>SUM(S327:BO327)</f>
        <v>-2583.3855941011998</v>
      </c>
      <c r="S327" s="64">
        <f t="shared" ref="S327:AX327" si="321">S325+S326</f>
        <v>0</v>
      </c>
      <c r="T327" s="64">
        <f t="shared" si="321"/>
        <v>0</v>
      </c>
      <c r="U327" s="64">
        <f t="shared" si="321"/>
        <v>0</v>
      </c>
      <c r="V327" s="64">
        <f t="shared" si="321"/>
        <v>0</v>
      </c>
      <c r="W327" s="64">
        <f t="shared" si="321"/>
        <v>0</v>
      </c>
      <c r="X327" s="64">
        <f t="shared" si="321"/>
        <v>0</v>
      </c>
      <c r="Y327" s="64">
        <f t="shared" si="321"/>
        <v>0</v>
      </c>
      <c r="Z327" s="64">
        <f t="shared" si="321"/>
        <v>0</v>
      </c>
      <c r="AA327" s="64">
        <f t="shared" si="321"/>
        <v>0</v>
      </c>
      <c r="AB327" s="64">
        <f t="shared" si="321"/>
        <v>0</v>
      </c>
      <c r="AC327" s="64">
        <f t="shared" si="321"/>
        <v>0</v>
      </c>
      <c r="AD327" s="64">
        <f t="shared" si="321"/>
        <v>0</v>
      </c>
      <c r="AE327" s="64">
        <f t="shared" si="321"/>
        <v>0</v>
      </c>
      <c r="AF327" s="64">
        <f t="shared" si="321"/>
        <v>0</v>
      </c>
      <c r="AG327" s="64">
        <f t="shared" si="321"/>
        <v>0</v>
      </c>
      <c r="AH327" s="64">
        <f t="shared" si="321"/>
        <v>0</v>
      </c>
      <c r="AI327" s="64">
        <f t="shared" si="321"/>
        <v>0</v>
      </c>
      <c r="AJ327" s="64">
        <f t="shared" si="321"/>
        <v>0</v>
      </c>
      <c r="AK327" s="64">
        <f t="shared" si="321"/>
        <v>-2583.3855941011998</v>
      </c>
      <c r="AL327" s="64">
        <f t="shared" si="321"/>
        <v>0</v>
      </c>
      <c r="AM327" s="64">
        <f t="shared" si="321"/>
        <v>0</v>
      </c>
      <c r="AN327" s="64">
        <f t="shared" si="321"/>
        <v>0</v>
      </c>
      <c r="AO327" s="64">
        <f t="shared" si="321"/>
        <v>0</v>
      </c>
      <c r="AP327" s="64">
        <f t="shared" si="321"/>
        <v>0</v>
      </c>
      <c r="AQ327" s="64">
        <f t="shared" si="321"/>
        <v>0</v>
      </c>
      <c r="AR327" s="64">
        <f t="shared" si="321"/>
        <v>0</v>
      </c>
      <c r="AS327" s="64">
        <f t="shared" si="321"/>
        <v>0</v>
      </c>
      <c r="AT327" s="64">
        <f t="shared" si="321"/>
        <v>0</v>
      </c>
      <c r="AU327" s="64">
        <f t="shared" si="321"/>
        <v>0</v>
      </c>
      <c r="AV327" s="64">
        <f t="shared" si="321"/>
        <v>0</v>
      </c>
      <c r="AW327" s="64">
        <f t="shared" si="321"/>
        <v>0</v>
      </c>
      <c r="AX327" s="64">
        <f t="shared" si="321"/>
        <v>0</v>
      </c>
      <c r="AY327" s="64">
        <f t="shared" ref="AY327:BO327" si="322">AY325+AY326</f>
        <v>0</v>
      </c>
      <c r="AZ327" s="64">
        <f t="shared" si="322"/>
        <v>0</v>
      </c>
      <c r="BA327" s="64">
        <f t="shared" si="322"/>
        <v>0</v>
      </c>
      <c r="BB327" s="64">
        <f t="shared" si="322"/>
        <v>0</v>
      </c>
      <c r="BC327" s="64">
        <f t="shared" si="322"/>
        <v>0</v>
      </c>
      <c r="BD327" s="64">
        <f t="shared" si="322"/>
        <v>0</v>
      </c>
      <c r="BE327" s="64">
        <f t="shared" si="322"/>
        <v>0</v>
      </c>
      <c r="BF327" s="64">
        <f t="shared" si="322"/>
        <v>0</v>
      </c>
      <c r="BG327" s="64">
        <f t="shared" si="322"/>
        <v>0</v>
      </c>
      <c r="BH327" s="64">
        <f t="shared" si="322"/>
        <v>0</v>
      </c>
      <c r="BI327" s="64">
        <f t="shared" si="322"/>
        <v>0</v>
      </c>
      <c r="BJ327" s="64">
        <f t="shared" si="322"/>
        <v>0</v>
      </c>
      <c r="BK327" s="64">
        <f t="shared" si="322"/>
        <v>0</v>
      </c>
      <c r="BL327" s="64">
        <f t="shared" si="322"/>
        <v>0</v>
      </c>
      <c r="BM327" s="64">
        <f t="shared" si="322"/>
        <v>0</v>
      </c>
      <c r="BN327" s="64">
        <f t="shared" si="322"/>
        <v>0</v>
      </c>
      <c r="BO327" s="64">
        <f t="shared" si="322"/>
        <v>0</v>
      </c>
    </row>
    <row r="328" spans="1:67" s="5" customFormat="1" ht="10.5" x14ac:dyDescent="0.2">
      <c r="A328" s="65"/>
      <c r="B328" s="65"/>
      <c r="C328" s="65"/>
      <c r="D328" s="65"/>
      <c r="E328" s="65"/>
      <c r="F328" s="65"/>
      <c r="G328" s="66" t="s">
        <v>912</v>
      </c>
      <c r="H328" s="65"/>
      <c r="I328" s="65"/>
      <c r="J328" s="65"/>
      <c r="K328" s="65"/>
      <c r="L328" s="65"/>
      <c r="M328" s="65"/>
      <c r="N328" s="65"/>
      <c r="O328" s="65"/>
      <c r="P328" s="65"/>
      <c r="Q328" s="65">
        <f t="shared" ref="Q328:AV328" si="323">Q$327</f>
        <v>-2243.48</v>
      </c>
      <c r="R328" s="67">
        <f t="shared" si="323"/>
        <v>-2583.3855941011998</v>
      </c>
      <c r="S328" s="68">
        <f t="shared" si="323"/>
        <v>0</v>
      </c>
      <c r="T328" s="68">
        <f t="shared" si="323"/>
        <v>0</v>
      </c>
      <c r="U328" s="68">
        <f t="shared" si="323"/>
        <v>0</v>
      </c>
      <c r="V328" s="68">
        <f t="shared" si="323"/>
        <v>0</v>
      </c>
      <c r="W328" s="68">
        <f t="shared" si="323"/>
        <v>0</v>
      </c>
      <c r="X328" s="68">
        <f t="shared" si="323"/>
        <v>0</v>
      </c>
      <c r="Y328" s="68">
        <f t="shared" si="323"/>
        <v>0</v>
      </c>
      <c r="Z328" s="68">
        <f t="shared" si="323"/>
        <v>0</v>
      </c>
      <c r="AA328" s="68">
        <f t="shared" si="323"/>
        <v>0</v>
      </c>
      <c r="AB328" s="68">
        <f t="shared" si="323"/>
        <v>0</v>
      </c>
      <c r="AC328" s="68">
        <f t="shared" si="323"/>
        <v>0</v>
      </c>
      <c r="AD328" s="68">
        <f t="shared" si="323"/>
        <v>0</v>
      </c>
      <c r="AE328" s="68">
        <f t="shared" si="323"/>
        <v>0</v>
      </c>
      <c r="AF328" s="68">
        <f t="shared" si="323"/>
        <v>0</v>
      </c>
      <c r="AG328" s="68">
        <f t="shared" si="323"/>
        <v>0</v>
      </c>
      <c r="AH328" s="68">
        <f t="shared" si="323"/>
        <v>0</v>
      </c>
      <c r="AI328" s="68">
        <f t="shared" si="323"/>
        <v>0</v>
      </c>
      <c r="AJ328" s="68">
        <f t="shared" si="323"/>
        <v>0</v>
      </c>
      <c r="AK328" s="68">
        <f t="shared" si="323"/>
        <v>-2583.3855941011998</v>
      </c>
      <c r="AL328" s="68">
        <f t="shared" si="323"/>
        <v>0</v>
      </c>
      <c r="AM328" s="68">
        <f t="shared" si="323"/>
        <v>0</v>
      </c>
      <c r="AN328" s="68">
        <f t="shared" si="323"/>
        <v>0</v>
      </c>
      <c r="AO328" s="68">
        <f t="shared" si="323"/>
        <v>0</v>
      </c>
      <c r="AP328" s="68">
        <f t="shared" si="323"/>
        <v>0</v>
      </c>
      <c r="AQ328" s="68">
        <f t="shared" si="323"/>
        <v>0</v>
      </c>
      <c r="AR328" s="68">
        <f t="shared" si="323"/>
        <v>0</v>
      </c>
      <c r="AS328" s="68">
        <f t="shared" si="323"/>
        <v>0</v>
      </c>
      <c r="AT328" s="68">
        <f t="shared" si="323"/>
        <v>0</v>
      </c>
      <c r="AU328" s="68">
        <f t="shared" si="323"/>
        <v>0</v>
      </c>
      <c r="AV328" s="68">
        <f t="shared" si="323"/>
        <v>0</v>
      </c>
      <c r="AW328" s="68">
        <f t="shared" ref="AW328:BO328" si="324">AW$327</f>
        <v>0</v>
      </c>
      <c r="AX328" s="68">
        <f t="shared" si="324"/>
        <v>0</v>
      </c>
      <c r="AY328" s="68">
        <f t="shared" si="324"/>
        <v>0</v>
      </c>
      <c r="AZ328" s="68">
        <f t="shared" si="324"/>
        <v>0</v>
      </c>
      <c r="BA328" s="68">
        <f t="shared" si="324"/>
        <v>0</v>
      </c>
      <c r="BB328" s="68">
        <f t="shared" si="324"/>
        <v>0</v>
      </c>
      <c r="BC328" s="68">
        <f t="shared" si="324"/>
        <v>0</v>
      </c>
      <c r="BD328" s="68">
        <f t="shared" si="324"/>
        <v>0</v>
      </c>
      <c r="BE328" s="68">
        <f t="shared" si="324"/>
        <v>0</v>
      </c>
      <c r="BF328" s="68">
        <f t="shared" si="324"/>
        <v>0</v>
      </c>
      <c r="BG328" s="68">
        <f t="shared" si="324"/>
        <v>0</v>
      </c>
      <c r="BH328" s="68">
        <f t="shared" si="324"/>
        <v>0</v>
      </c>
      <c r="BI328" s="68">
        <f t="shared" si="324"/>
        <v>0</v>
      </c>
      <c r="BJ328" s="68">
        <f t="shared" si="324"/>
        <v>0</v>
      </c>
      <c r="BK328" s="68">
        <f t="shared" si="324"/>
        <v>0</v>
      </c>
      <c r="BL328" s="68">
        <f t="shared" si="324"/>
        <v>0</v>
      </c>
      <c r="BM328" s="68">
        <f t="shared" si="324"/>
        <v>0</v>
      </c>
      <c r="BN328" s="68">
        <f t="shared" si="324"/>
        <v>0</v>
      </c>
      <c r="BO328" s="68">
        <f t="shared" si="324"/>
        <v>0</v>
      </c>
    </row>
    <row r="329" spans="1:67" s="5" customFormat="1" ht="10.5" x14ac:dyDescent="0.2">
      <c r="A329" s="69"/>
      <c r="B329" s="69"/>
      <c r="C329" s="69"/>
      <c r="D329" s="69"/>
      <c r="E329" s="69"/>
      <c r="F329" s="69"/>
      <c r="G329" s="70" t="s">
        <v>913</v>
      </c>
      <c r="H329" s="69"/>
      <c r="I329" s="69"/>
      <c r="J329" s="69"/>
      <c r="K329" s="69"/>
      <c r="L329" s="69"/>
      <c r="M329" s="69"/>
      <c r="N329" s="69"/>
      <c r="O329" s="69"/>
      <c r="P329" s="69"/>
      <c r="Q329" s="69">
        <f t="shared" ref="Q329:AV329" si="325">Q$280+Q$286+Q$316+Q$322+Q$328</f>
        <v>27300.44</v>
      </c>
      <c r="R329" s="71">
        <f t="shared" si="325"/>
        <v>31436.680250603604</v>
      </c>
      <c r="S329" s="72">
        <f t="shared" si="325"/>
        <v>0</v>
      </c>
      <c r="T329" s="72">
        <f t="shared" si="325"/>
        <v>0</v>
      </c>
      <c r="U329" s="72">
        <f t="shared" si="325"/>
        <v>0</v>
      </c>
      <c r="V329" s="72">
        <f t="shared" si="325"/>
        <v>0</v>
      </c>
      <c r="W329" s="72">
        <f t="shared" si="325"/>
        <v>0</v>
      </c>
      <c r="X329" s="72">
        <f t="shared" si="325"/>
        <v>0</v>
      </c>
      <c r="Y329" s="72">
        <f t="shared" si="325"/>
        <v>0</v>
      </c>
      <c r="Z329" s="72">
        <f t="shared" si="325"/>
        <v>0</v>
      </c>
      <c r="AA329" s="72">
        <f t="shared" si="325"/>
        <v>0</v>
      </c>
      <c r="AB329" s="72">
        <f t="shared" si="325"/>
        <v>0</v>
      </c>
      <c r="AC329" s="72">
        <f t="shared" si="325"/>
        <v>0</v>
      </c>
      <c r="AD329" s="72">
        <f t="shared" si="325"/>
        <v>0</v>
      </c>
      <c r="AE329" s="72">
        <f t="shared" si="325"/>
        <v>0</v>
      </c>
      <c r="AF329" s="72">
        <f t="shared" si="325"/>
        <v>0</v>
      </c>
      <c r="AG329" s="72">
        <f t="shared" si="325"/>
        <v>0</v>
      </c>
      <c r="AH329" s="72">
        <f t="shared" si="325"/>
        <v>0</v>
      </c>
      <c r="AI329" s="72">
        <f t="shared" si="325"/>
        <v>0</v>
      </c>
      <c r="AJ329" s="72">
        <f t="shared" si="325"/>
        <v>0</v>
      </c>
      <c r="AK329" s="72">
        <f t="shared" si="325"/>
        <v>31436.680250603604</v>
      </c>
      <c r="AL329" s="72">
        <f t="shared" si="325"/>
        <v>0</v>
      </c>
      <c r="AM329" s="72">
        <f t="shared" si="325"/>
        <v>0</v>
      </c>
      <c r="AN329" s="72">
        <f t="shared" si="325"/>
        <v>0</v>
      </c>
      <c r="AO329" s="72">
        <f t="shared" si="325"/>
        <v>0</v>
      </c>
      <c r="AP329" s="72">
        <f t="shared" si="325"/>
        <v>0</v>
      </c>
      <c r="AQ329" s="72">
        <f t="shared" si="325"/>
        <v>0</v>
      </c>
      <c r="AR329" s="72">
        <f t="shared" si="325"/>
        <v>0</v>
      </c>
      <c r="AS329" s="72">
        <f t="shared" si="325"/>
        <v>0</v>
      </c>
      <c r="AT329" s="72">
        <f t="shared" si="325"/>
        <v>0</v>
      </c>
      <c r="AU329" s="72">
        <f t="shared" si="325"/>
        <v>0</v>
      </c>
      <c r="AV329" s="72">
        <f t="shared" si="325"/>
        <v>0</v>
      </c>
      <c r="AW329" s="72">
        <f t="shared" ref="AW329:BO329" si="326">AW$280+AW$286+AW$316+AW$322+AW$328</f>
        <v>0</v>
      </c>
      <c r="AX329" s="72">
        <f t="shared" si="326"/>
        <v>0</v>
      </c>
      <c r="AY329" s="72">
        <f t="shared" si="326"/>
        <v>0</v>
      </c>
      <c r="AZ329" s="72">
        <f t="shared" si="326"/>
        <v>0</v>
      </c>
      <c r="BA329" s="72">
        <f t="shared" si="326"/>
        <v>0</v>
      </c>
      <c r="BB329" s="72">
        <f t="shared" si="326"/>
        <v>0</v>
      </c>
      <c r="BC329" s="72">
        <f t="shared" si="326"/>
        <v>0</v>
      </c>
      <c r="BD329" s="72">
        <f t="shared" si="326"/>
        <v>0</v>
      </c>
      <c r="BE329" s="72">
        <f t="shared" si="326"/>
        <v>0</v>
      </c>
      <c r="BF329" s="72">
        <f t="shared" si="326"/>
        <v>0</v>
      </c>
      <c r="BG329" s="72">
        <f t="shared" si="326"/>
        <v>0</v>
      </c>
      <c r="BH329" s="72">
        <f t="shared" si="326"/>
        <v>0</v>
      </c>
      <c r="BI329" s="72">
        <f t="shared" si="326"/>
        <v>0</v>
      </c>
      <c r="BJ329" s="72">
        <f t="shared" si="326"/>
        <v>0</v>
      </c>
      <c r="BK329" s="72">
        <f t="shared" si="326"/>
        <v>0</v>
      </c>
      <c r="BL329" s="72">
        <f t="shared" si="326"/>
        <v>0</v>
      </c>
      <c r="BM329" s="72">
        <f t="shared" si="326"/>
        <v>0</v>
      </c>
      <c r="BN329" s="72">
        <f t="shared" si="326"/>
        <v>0</v>
      </c>
      <c r="BO329" s="72">
        <f t="shared" si="326"/>
        <v>0</v>
      </c>
    </row>
    <row r="330" spans="1:67" x14ac:dyDescent="0.2">
      <c r="A330" s="54"/>
      <c r="B330" s="54"/>
      <c r="C330" s="55" t="s">
        <v>914</v>
      </c>
      <c r="D330" s="54" t="s">
        <v>266</v>
      </c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</row>
    <row r="331" spans="1:67" x14ac:dyDescent="0.2">
      <c r="A331" s="56"/>
      <c r="B331" s="56"/>
      <c r="C331" s="57" t="s">
        <v>267</v>
      </c>
      <c r="D331" s="56" t="s">
        <v>268</v>
      </c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</row>
    <row r="332" spans="1:67" ht="14.1" customHeight="1" x14ac:dyDescent="0.2">
      <c r="A332" s="11"/>
      <c r="B332" s="58">
        <v>72</v>
      </c>
      <c r="C332" s="656" t="s">
        <v>124</v>
      </c>
      <c r="D332" s="656" t="s">
        <v>125</v>
      </c>
      <c r="E332" s="656"/>
      <c r="F332" s="656"/>
      <c r="G332" s="656"/>
      <c r="H332" s="660" t="s">
        <v>898</v>
      </c>
      <c r="I332" s="659" t="s">
        <v>136</v>
      </c>
      <c r="J332" s="59">
        <v>16.341999999999999</v>
      </c>
      <c r="K332" s="60"/>
      <c r="L332" s="60"/>
      <c r="M332" s="60"/>
      <c r="N332" s="58"/>
      <c r="O332" s="58"/>
      <c r="P332" s="58"/>
      <c r="Q332" s="58"/>
      <c r="R332" s="58">
        <f t="shared" ref="R332:R339" si="327">SUM(S332:BO332)</f>
        <v>16.341999999999999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0</v>
      </c>
      <c r="AC332" s="58">
        <v>0</v>
      </c>
      <c r="AD332" s="58">
        <v>0</v>
      </c>
      <c r="AE332" s="58">
        <v>0</v>
      </c>
      <c r="AF332" s="58">
        <v>0</v>
      </c>
      <c r="AG332" s="58">
        <v>0</v>
      </c>
      <c r="AH332" s="58">
        <v>0</v>
      </c>
      <c r="AI332" s="58">
        <v>0</v>
      </c>
      <c r="AJ332" s="58">
        <v>0</v>
      </c>
      <c r="AK332" s="58">
        <v>0</v>
      </c>
      <c r="AL332" s="58">
        <v>16.341999999999999</v>
      </c>
      <c r="AM332" s="58">
        <v>0</v>
      </c>
      <c r="AN332" s="58">
        <v>0</v>
      </c>
      <c r="AO332" s="58">
        <v>0</v>
      </c>
      <c r="AP332" s="58">
        <v>0</v>
      </c>
      <c r="AQ332" s="58">
        <v>0</v>
      </c>
      <c r="AR332" s="58">
        <v>0</v>
      </c>
      <c r="AS332" s="58">
        <v>0</v>
      </c>
      <c r="AT332" s="58">
        <v>0</v>
      </c>
      <c r="AU332" s="58">
        <v>0</v>
      </c>
      <c r="AV332" s="58">
        <v>0</v>
      </c>
      <c r="AW332" s="58">
        <v>0</v>
      </c>
      <c r="AX332" s="58">
        <v>0</v>
      </c>
      <c r="AY332" s="58">
        <v>0</v>
      </c>
      <c r="AZ332" s="58">
        <v>0</v>
      </c>
      <c r="BA332" s="58">
        <v>0</v>
      </c>
      <c r="BB332" s="58">
        <v>0</v>
      </c>
      <c r="BC332" s="58">
        <v>0</v>
      </c>
      <c r="BD332" s="58">
        <v>0</v>
      </c>
      <c r="BE332" s="58">
        <v>0</v>
      </c>
      <c r="BF332" s="58">
        <v>0</v>
      </c>
      <c r="BG332" s="58">
        <v>0</v>
      </c>
      <c r="BH332" s="58">
        <v>0</v>
      </c>
      <c r="BI332" s="58">
        <v>0</v>
      </c>
      <c r="BJ332" s="58">
        <v>0</v>
      </c>
      <c r="BK332" s="58">
        <v>0</v>
      </c>
      <c r="BL332" s="58">
        <v>0</v>
      </c>
      <c r="BM332" s="58">
        <v>0</v>
      </c>
      <c r="BN332" s="58">
        <v>0</v>
      </c>
      <c r="BO332" s="58">
        <v>0</v>
      </c>
    </row>
    <row r="333" spans="1:67" x14ac:dyDescent="0.2">
      <c r="A333" s="11"/>
      <c r="B333" s="11"/>
      <c r="C333" s="656"/>
      <c r="D333" s="656"/>
      <c r="E333" s="656"/>
      <c r="F333" s="656"/>
      <c r="G333" s="656"/>
      <c r="H333" s="660"/>
      <c r="I333" s="659"/>
      <c r="J333" s="11"/>
      <c r="K333" s="60">
        <v>8921.9</v>
      </c>
      <c r="L333" s="60">
        <v>8936.66</v>
      </c>
      <c r="M333" s="60">
        <v>9218.16</v>
      </c>
      <c r="N333" s="60">
        <v>9233.41</v>
      </c>
      <c r="O333" s="60">
        <v>9218.1574887349998</v>
      </c>
      <c r="P333" s="60"/>
      <c r="Q333" s="58">
        <v>9218.16</v>
      </c>
      <c r="R333" s="60">
        <f t="shared" si="327"/>
        <v>10683.7828206984</v>
      </c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61">
        <f>$M333*AL332/$J332*AL$13</f>
        <v>10683.7828206984</v>
      </c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</row>
    <row r="334" spans="1:67" x14ac:dyDescent="0.2">
      <c r="A334" s="11"/>
      <c r="B334" s="11"/>
      <c r="C334" s="656"/>
      <c r="D334" s="656"/>
      <c r="E334" s="656"/>
      <c r="F334" s="656"/>
      <c r="G334" s="656"/>
      <c r="H334" s="660"/>
      <c r="I334" s="659"/>
      <c r="J334" s="11"/>
      <c r="K334" s="58"/>
      <c r="L334" s="60"/>
      <c r="M334" s="60"/>
      <c r="N334" s="60">
        <f>N333-M333</f>
        <v>15.25</v>
      </c>
      <c r="O334" s="60"/>
      <c r="P334" s="60"/>
      <c r="Q334" s="58">
        <v>12.2</v>
      </c>
      <c r="R334" s="60">
        <f t="shared" si="327"/>
        <v>14.139714478000002</v>
      </c>
      <c r="S334" s="61">
        <f t="shared" ref="S334:AX334" si="328">$N$334/$J$332*S332*S12*S13</f>
        <v>0</v>
      </c>
      <c r="T334" s="61">
        <f t="shared" si="328"/>
        <v>0</v>
      </c>
      <c r="U334" s="61">
        <f t="shared" si="328"/>
        <v>0</v>
      </c>
      <c r="V334" s="61">
        <f t="shared" si="328"/>
        <v>0</v>
      </c>
      <c r="W334" s="61">
        <f t="shared" si="328"/>
        <v>0</v>
      </c>
      <c r="X334" s="61">
        <f t="shared" si="328"/>
        <v>0</v>
      </c>
      <c r="Y334" s="61">
        <f t="shared" si="328"/>
        <v>0</v>
      </c>
      <c r="Z334" s="61">
        <f t="shared" si="328"/>
        <v>0</v>
      </c>
      <c r="AA334" s="61">
        <f t="shared" si="328"/>
        <v>0</v>
      </c>
      <c r="AB334" s="61">
        <f t="shared" si="328"/>
        <v>0</v>
      </c>
      <c r="AC334" s="61">
        <f t="shared" si="328"/>
        <v>0</v>
      </c>
      <c r="AD334" s="61">
        <f t="shared" si="328"/>
        <v>0</v>
      </c>
      <c r="AE334" s="61">
        <f t="shared" si="328"/>
        <v>0</v>
      </c>
      <c r="AF334" s="61">
        <f t="shared" si="328"/>
        <v>0</v>
      </c>
      <c r="AG334" s="61">
        <f t="shared" si="328"/>
        <v>0</v>
      </c>
      <c r="AH334" s="61">
        <f t="shared" si="328"/>
        <v>0</v>
      </c>
      <c r="AI334" s="61">
        <f t="shared" si="328"/>
        <v>0</v>
      </c>
      <c r="AJ334" s="61">
        <f t="shared" si="328"/>
        <v>0</v>
      </c>
      <c r="AK334" s="61">
        <f t="shared" si="328"/>
        <v>0</v>
      </c>
      <c r="AL334" s="61">
        <f t="shared" si="328"/>
        <v>14.139714478000002</v>
      </c>
      <c r="AM334" s="61">
        <f t="shared" si="328"/>
        <v>0</v>
      </c>
      <c r="AN334" s="61">
        <f t="shared" si="328"/>
        <v>0</v>
      </c>
      <c r="AO334" s="61">
        <f t="shared" si="328"/>
        <v>0</v>
      </c>
      <c r="AP334" s="61">
        <f t="shared" si="328"/>
        <v>0</v>
      </c>
      <c r="AQ334" s="61">
        <f t="shared" si="328"/>
        <v>0</v>
      </c>
      <c r="AR334" s="61">
        <f t="shared" si="328"/>
        <v>0</v>
      </c>
      <c r="AS334" s="61">
        <f t="shared" si="328"/>
        <v>0</v>
      </c>
      <c r="AT334" s="61">
        <f t="shared" si="328"/>
        <v>0</v>
      </c>
      <c r="AU334" s="61">
        <f t="shared" si="328"/>
        <v>0</v>
      </c>
      <c r="AV334" s="61">
        <f t="shared" si="328"/>
        <v>0</v>
      </c>
      <c r="AW334" s="61">
        <f t="shared" si="328"/>
        <v>0</v>
      </c>
      <c r="AX334" s="61">
        <f t="shared" si="328"/>
        <v>0</v>
      </c>
      <c r="AY334" s="61">
        <f t="shared" ref="AY334:BO334" si="329">$N$334/$J$332*AY332*AY12*AY13</f>
        <v>0</v>
      </c>
      <c r="AZ334" s="61">
        <f t="shared" si="329"/>
        <v>0</v>
      </c>
      <c r="BA334" s="61">
        <f t="shared" si="329"/>
        <v>0</v>
      </c>
      <c r="BB334" s="61">
        <f t="shared" si="329"/>
        <v>0</v>
      </c>
      <c r="BC334" s="61">
        <f t="shared" si="329"/>
        <v>0</v>
      </c>
      <c r="BD334" s="61">
        <f t="shared" si="329"/>
        <v>0</v>
      </c>
      <c r="BE334" s="61">
        <f t="shared" si="329"/>
        <v>0</v>
      </c>
      <c r="BF334" s="61">
        <f t="shared" si="329"/>
        <v>0</v>
      </c>
      <c r="BG334" s="61">
        <f t="shared" si="329"/>
        <v>0</v>
      </c>
      <c r="BH334" s="61">
        <f t="shared" si="329"/>
        <v>0</v>
      </c>
      <c r="BI334" s="61">
        <f t="shared" si="329"/>
        <v>0</v>
      </c>
      <c r="BJ334" s="61">
        <f t="shared" si="329"/>
        <v>0</v>
      </c>
      <c r="BK334" s="61">
        <f t="shared" si="329"/>
        <v>0</v>
      </c>
      <c r="BL334" s="61">
        <f t="shared" si="329"/>
        <v>0</v>
      </c>
      <c r="BM334" s="61">
        <f t="shared" si="329"/>
        <v>0</v>
      </c>
      <c r="BN334" s="61">
        <f t="shared" si="329"/>
        <v>0</v>
      </c>
      <c r="BO334" s="61">
        <f t="shared" si="329"/>
        <v>0</v>
      </c>
    </row>
    <row r="335" spans="1:67" x14ac:dyDescent="0.2">
      <c r="A335" s="11"/>
      <c r="B335" s="11"/>
      <c r="C335" s="656"/>
      <c r="D335" s="656"/>
      <c r="E335" s="656"/>
      <c r="F335" s="656"/>
      <c r="G335" s="656"/>
      <c r="H335" s="660"/>
      <c r="I335" s="659"/>
      <c r="J335" s="11"/>
      <c r="K335" s="58"/>
      <c r="L335" s="58"/>
      <c r="M335" s="60"/>
      <c r="N335" s="60"/>
      <c r="O335" s="60"/>
      <c r="P335" s="60"/>
      <c r="Q335" s="62">
        <v>9230.36</v>
      </c>
      <c r="R335" s="63">
        <f t="shared" si="327"/>
        <v>10697.9225351764</v>
      </c>
      <c r="S335" s="64">
        <f t="shared" ref="S335:AX335" si="330">S333+S334</f>
        <v>0</v>
      </c>
      <c r="T335" s="64">
        <f t="shared" si="330"/>
        <v>0</v>
      </c>
      <c r="U335" s="64">
        <f t="shared" si="330"/>
        <v>0</v>
      </c>
      <c r="V335" s="64">
        <f t="shared" si="330"/>
        <v>0</v>
      </c>
      <c r="W335" s="64">
        <f t="shared" si="330"/>
        <v>0</v>
      </c>
      <c r="X335" s="64">
        <f t="shared" si="330"/>
        <v>0</v>
      </c>
      <c r="Y335" s="64">
        <f t="shared" si="330"/>
        <v>0</v>
      </c>
      <c r="Z335" s="64">
        <f t="shared" si="330"/>
        <v>0</v>
      </c>
      <c r="AA335" s="64">
        <f t="shared" si="330"/>
        <v>0</v>
      </c>
      <c r="AB335" s="64">
        <f t="shared" si="330"/>
        <v>0</v>
      </c>
      <c r="AC335" s="64">
        <f t="shared" si="330"/>
        <v>0</v>
      </c>
      <c r="AD335" s="64">
        <f t="shared" si="330"/>
        <v>0</v>
      </c>
      <c r="AE335" s="64">
        <f t="shared" si="330"/>
        <v>0</v>
      </c>
      <c r="AF335" s="64">
        <f t="shared" si="330"/>
        <v>0</v>
      </c>
      <c r="AG335" s="64">
        <f t="shared" si="330"/>
        <v>0</v>
      </c>
      <c r="AH335" s="64">
        <f t="shared" si="330"/>
        <v>0</v>
      </c>
      <c r="AI335" s="64">
        <f t="shared" si="330"/>
        <v>0</v>
      </c>
      <c r="AJ335" s="64">
        <f t="shared" si="330"/>
        <v>0</v>
      </c>
      <c r="AK335" s="64">
        <f t="shared" si="330"/>
        <v>0</v>
      </c>
      <c r="AL335" s="64">
        <f t="shared" si="330"/>
        <v>10697.9225351764</v>
      </c>
      <c r="AM335" s="64">
        <f t="shared" si="330"/>
        <v>0</v>
      </c>
      <c r="AN335" s="64">
        <f t="shared" si="330"/>
        <v>0</v>
      </c>
      <c r="AO335" s="64">
        <f t="shared" si="330"/>
        <v>0</v>
      </c>
      <c r="AP335" s="64">
        <f t="shared" si="330"/>
        <v>0</v>
      </c>
      <c r="AQ335" s="64">
        <f t="shared" si="330"/>
        <v>0</v>
      </c>
      <c r="AR335" s="64">
        <f t="shared" si="330"/>
        <v>0</v>
      </c>
      <c r="AS335" s="64">
        <f t="shared" si="330"/>
        <v>0</v>
      </c>
      <c r="AT335" s="64">
        <f t="shared" si="330"/>
        <v>0</v>
      </c>
      <c r="AU335" s="64">
        <f t="shared" si="330"/>
        <v>0</v>
      </c>
      <c r="AV335" s="64">
        <f t="shared" si="330"/>
        <v>0</v>
      </c>
      <c r="AW335" s="64">
        <f t="shared" si="330"/>
        <v>0</v>
      </c>
      <c r="AX335" s="64">
        <f t="shared" si="330"/>
        <v>0</v>
      </c>
      <c r="AY335" s="64">
        <f t="shared" ref="AY335:BO335" si="331">AY333+AY334</f>
        <v>0</v>
      </c>
      <c r="AZ335" s="64">
        <f t="shared" si="331"/>
        <v>0</v>
      </c>
      <c r="BA335" s="64">
        <f t="shared" si="331"/>
        <v>0</v>
      </c>
      <c r="BB335" s="64">
        <f t="shared" si="331"/>
        <v>0</v>
      </c>
      <c r="BC335" s="64">
        <f t="shared" si="331"/>
        <v>0</v>
      </c>
      <c r="BD335" s="64">
        <f t="shared" si="331"/>
        <v>0</v>
      </c>
      <c r="BE335" s="64">
        <f t="shared" si="331"/>
        <v>0</v>
      </c>
      <c r="BF335" s="64">
        <f t="shared" si="331"/>
        <v>0</v>
      </c>
      <c r="BG335" s="64">
        <f t="shared" si="331"/>
        <v>0</v>
      </c>
      <c r="BH335" s="64">
        <f t="shared" si="331"/>
        <v>0</v>
      </c>
      <c r="BI335" s="64">
        <f t="shared" si="331"/>
        <v>0</v>
      </c>
      <c r="BJ335" s="64">
        <f t="shared" si="331"/>
        <v>0</v>
      </c>
      <c r="BK335" s="64">
        <f t="shared" si="331"/>
        <v>0</v>
      </c>
      <c r="BL335" s="64">
        <f t="shared" si="331"/>
        <v>0</v>
      </c>
      <c r="BM335" s="64">
        <f t="shared" si="331"/>
        <v>0</v>
      </c>
      <c r="BN335" s="64">
        <f t="shared" si="331"/>
        <v>0</v>
      </c>
      <c r="BO335" s="64">
        <f t="shared" si="331"/>
        <v>0</v>
      </c>
    </row>
    <row r="336" spans="1:67" ht="14.1" customHeight="1" x14ac:dyDescent="0.2">
      <c r="A336" s="11"/>
      <c r="B336" s="58">
        <v>73</v>
      </c>
      <c r="C336" s="656" t="s">
        <v>154</v>
      </c>
      <c r="D336" s="657" t="s">
        <v>155</v>
      </c>
      <c r="E336" s="657"/>
      <c r="F336" s="657"/>
      <c r="G336" s="657"/>
      <c r="H336" s="660" t="s">
        <v>899</v>
      </c>
      <c r="I336" s="659" t="s">
        <v>156</v>
      </c>
      <c r="J336" s="59">
        <v>228.61</v>
      </c>
      <c r="K336" s="60"/>
      <c r="L336" s="60"/>
      <c r="M336" s="60"/>
      <c r="N336" s="58"/>
      <c r="O336" s="58"/>
      <c r="P336" s="58"/>
      <c r="Q336" s="58"/>
      <c r="R336" s="58">
        <f t="shared" si="327"/>
        <v>228.61</v>
      </c>
      <c r="S336" s="58">
        <v>0</v>
      </c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  <c r="AD336" s="58">
        <v>0</v>
      </c>
      <c r="AE336" s="58">
        <v>0</v>
      </c>
      <c r="AF336" s="58">
        <v>0</v>
      </c>
      <c r="AG336" s="58">
        <v>0</v>
      </c>
      <c r="AH336" s="58">
        <v>0</v>
      </c>
      <c r="AI336" s="58">
        <v>0</v>
      </c>
      <c r="AJ336" s="58">
        <v>0</v>
      </c>
      <c r="AK336" s="58">
        <v>0</v>
      </c>
      <c r="AL336" s="58">
        <v>228.61</v>
      </c>
      <c r="AM336" s="58">
        <v>0</v>
      </c>
      <c r="AN336" s="58">
        <v>0</v>
      </c>
      <c r="AO336" s="58">
        <v>0</v>
      </c>
      <c r="AP336" s="58">
        <v>0</v>
      </c>
      <c r="AQ336" s="58">
        <v>0</v>
      </c>
      <c r="AR336" s="58">
        <v>0</v>
      </c>
      <c r="AS336" s="58">
        <v>0</v>
      </c>
      <c r="AT336" s="58">
        <v>0</v>
      </c>
      <c r="AU336" s="58">
        <v>0</v>
      </c>
      <c r="AV336" s="58">
        <v>0</v>
      </c>
      <c r="AW336" s="58">
        <v>0</v>
      </c>
      <c r="AX336" s="58">
        <v>0</v>
      </c>
      <c r="AY336" s="58">
        <v>0</v>
      </c>
      <c r="AZ336" s="58">
        <v>0</v>
      </c>
      <c r="BA336" s="58">
        <v>0</v>
      </c>
      <c r="BB336" s="58">
        <v>0</v>
      </c>
      <c r="BC336" s="58">
        <v>0</v>
      </c>
      <c r="BD336" s="58">
        <v>0</v>
      </c>
      <c r="BE336" s="58">
        <v>0</v>
      </c>
      <c r="BF336" s="58">
        <v>0</v>
      </c>
      <c r="BG336" s="58">
        <v>0</v>
      </c>
      <c r="BH336" s="58">
        <v>0</v>
      </c>
      <c r="BI336" s="58">
        <v>0</v>
      </c>
      <c r="BJ336" s="58">
        <v>0</v>
      </c>
      <c r="BK336" s="58">
        <v>0</v>
      </c>
      <c r="BL336" s="58">
        <v>0</v>
      </c>
      <c r="BM336" s="58">
        <v>0</v>
      </c>
      <c r="BN336" s="58">
        <v>0</v>
      </c>
      <c r="BO336" s="58">
        <v>0</v>
      </c>
    </row>
    <row r="337" spans="1:67" x14ac:dyDescent="0.2">
      <c r="A337" s="11"/>
      <c r="B337" s="11"/>
      <c r="C337" s="656"/>
      <c r="D337" s="657"/>
      <c r="E337" s="657"/>
      <c r="F337" s="657"/>
      <c r="G337" s="657"/>
      <c r="H337" s="660"/>
      <c r="I337" s="659"/>
      <c r="J337" s="11"/>
      <c r="K337" s="60">
        <v>6342.04</v>
      </c>
      <c r="L337" s="60">
        <v>6363.38</v>
      </c>
      <c r="M337" s="60">
        <v>6552.63</v>
      </c>
      <c r="N337" s="60">
        <v>6574.68</v>
      </c>
      <c r="O337" s="60">
        <v>6552.6315605259997</v>
      </c>
      <c r="P337" s="60"/>
      <c r="Q337" s="58">
        <v>6552.63</v>
      </c>
      <c r="R337" s="60">
        <f t="shared" si="327"/>
        <v>7594.4522360637002</v>
      </c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61">
        <f>$M337*AL336/$J336*AL$13</f>
        <v>7594.4522360637002</v>
      </c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</row>
    <row r="338" spans="1:67" x14ac:dyDescent="0.2">
      <c r="A338" s="11"/>
      <c r="B338" s="11"/>
      <c r="C338" s="656"/>
      <c r="D338" s="657"/>
      <c r="E338" s="657"/>
      <c r="F338" s="657"/>
      <c r="G338" s="657"/>
      <c r="H338" s="660"/>
      <c r="I338" s="659"/>
      <c r="J338" s="11"/>
      <c r="K338" s="58"/>
      <c r="L338" s="60"/>
      <c r="M338" s="60"/>
      <c r="N338" s="60">
        <f>N337-M337</f>
        <v>22.050000000000182</v>
      </c>
      <c r="O338" s="60"/>
      <c r="P338" s="60"/>
      <c r="Q338" s="58">
        <v>17.64</v>
      </c>
      <c r="R338" s="60">
        <f t="shared" si="327"/>
        <v>20.44463634360017</v>
      </c>
      <c r="S338" s="61">
        <f t="shared" ref="S338:AX338" si="332">$N$338/$J$336*S336*S12*S13</f>
        <v>0</v>
      </c>
      <c r="T338" s="61">
        <f t="shared" si="332"/>
        <v>0</v>
      </c>
      <c r="U338" s="61">
        <f t="shared" si="332"/>
        <v>0</v>
      </c>
      <c r="V338" s="61">
        <f t="shared" si="332"/>
        <v>0</v>
      </c>
      <c r="W338" s="61">
        <f t="shared" si="332"/>
        <v>0</v>
      </c>
      <c r="X338" s="61">
        <f t="shared" si="332"/>
        <v>0</v>
      </c>
      <c r="Y338" s="61">
        <f t="shared" si="332"/>
        <v>0</v>
      </c>
      <c r="Z338" s="61">
        <f t="shared" si="332"/>
        <v>0</v>
      </c>
      <c r="AA338" s="61">
        <f t="shared" si="332"/>
        <v>0</v>
      </c>
      <c r="AB338" s="61">
        <f t="shared" si="332"/>
        <v>0</v>
      </c>
      <c r="AC338" s="61">
        <f t="shared" si="332"/>
        <v>0</v>
      </c>
      <c r="AD338" s="61">
        <f t="shared" si="332"/>
        <v>0</v>
      </c>
      <c r="AE338" s="61">
        <f t="shared" si="332"/>
        <v>0</v>
      </c>
      <c r="AF338" s="61">
        <f t="shared" si="332"/>
        <v>0</v>
      </c>
      <c r="AG338" s="61">
        <f t="shared" si="332"/>
        <v>0</v>
      </c>
      <c r="AH338" s="61">
        <f t="shared" si="332"/>
        <v>0</v>
      </c>
      <c r="AI338" s="61">
        <f t="shared" si="332"/>
        <v>0</v>
      </c>
      <c r="AJ338" s="61">
        <f t="shared" si="332"/>
        <v>0</v>
      </c>
      <c r="AK338" s="61">
        <f t="shared" si="332"/>
        <v>0</v>
      </c>
      <c r="AL338" s="61">
        <f t="shared" si="332"/>
        <v>20.44463634360017</v>
      </c>
      <c r="AM338" s="61">
        <f t="shared" si="332"/>
        <v>0</v>
      </c>
      <c r="AN338" s="61">
        <f t="shared" si="332"/>
        <v>0</v>
      </c>
      <c r="AO338" s="61">
        <f t="shared" si="332"/>
        <v>0</v>
      </c>
      <c r="AP338" s="61">
        <f t="shared" si="332"/>
        <v>0</v>
      </c>
      <c r="AQ338" s="61">
        <f t="shared" si="332"/>
        <v>0</v>
      </c>
      <c r="AR338" s="61">
        <f t="shared" si="332"/>
        <v>0</v>
      </c>
      <c r="AS338" s="61">
        <f t="shared" si="332"/>
        <v>0</v>
      </c>
      <c r="AT338" s="61">
        <f t="shared" si="332"/>
        <v>0</v>
      </c>
      <c r="AU338" s="61">
        <f t="shared" si="332"/>
        <v>0</v>
      </c>
      <c r="AV338" s="61">
        <f t="shared" si="332"/>
        <v>0</v>
      </c>
      <c r="AW338" s="61">
        <f t="shared" si="332"/>
        <v>0</v>
      </c>
      <c r="AX338" s="61">
        <f t="shared" si="332"/>
        <v>0</v>
      </c>
      <c r="AY338" s="61">
        <f t="shared" ref="AY338:BO338" si="333">$N$338/$J$336*AY336*AY12*AY13</f>
        <v>0</v>
      </c>
      <c r="AZ338" s="61">
        <f t="shared" si="333"/>
        <v>0</v>
      </c>
      <c r="BA338" s="61">
        <f t="shared" si="333"/>
        <v>0</v>
      </c>
      <c r="BB338" s="61">
        <f t="shared" si="333"/>
        <v>0</v>
      </c>
      <c r="BC338" s="61">
        <f t="shared" si="333"/>
        <v>0</v>
      </c>
      <c r="BD338" s="61">
        <f t="shared" si="333"/>
        <v>0</v>
      </c>
      <c r="BE338" s="61">
        <f t="shared" si="333"/>
        <v>0</v>
      </c>
      <c r="BF338" s="61">
        <f t="shared" si="333"/>
        <v>0</v>
      </c>
      <c r="BG338" s="61">
        <f t="shared" si="333"/>
        <v>0</v>
      </c>
      <c r="BH338" s="61">
        <f t="shared" si="333"/>
        <v>0</v>
      </c>
      <c r="BI338" s="61">
        <f t="shared" si="333"/>
        <v>0</v>
      </c>
      <c r="BJ338" s="61">
        <f t="shared" si="333"/>
        <v>0</v>
      </c>
      <c r="BK338" s="61">
        <f t="shared" si="333"/>
        <v>0</v>
      </c>
      <c r="BL338" s="61">
        <f t="shared" si="333"/>
        <v>0</v>
      </c>
      <c r="BM338" s="61">
        <f t="shared" si="333"/>
        <v>0</v>
      </c>
      <c r="BN338" s="61">
        <f t="shared" si="333"/>
        <v>0</v>
      </c>
      <c r="BO338" s="61">
        <f t="shared" si="333"/>
        <v>0</v>
      </c>
    </row>
    <row r="339" spans="1:67" x14ac:dyDescent="0.2">
      <c r="A339" s="11"/>
      <c r="B339" s="11"/>
      <c r="C339" s="656"/>
      <c r="D339" s="657"/>
      <c r="E339" s="657"/>
      <c r="F339" s="657"/>
      <c r="G339" s="657"/>
      <c r="H339" s="660"/>
      <c r="I339" s="659"/>
      <c r="J339" s="11"/>
      <c r="K339" s="58"/>
      <c r="L339" s="58"/>
      <c r="M339" s="60"/>
      <c r="N339" s="60"/>
      <c r="O339" s="60"/>
      <c r="P339" s="60"/>
      <c r="Q339" s="62">
        <v>6570.27</v>
      </c>
      <c r="R339" s="63">
        <f t="shared" si="327"/>
        <v>7614.8968724073002</v>
      </c>
      <c r="S339" s="64">
        <f t="shared" ref="S339:AX339" si="334">S337+S338</f>
        <v>0</v>
      </c>
      <c r="T339" s="64">
        <f t="shared" si="334"/>
        <v>0</v>
      </c>
      <c r="U339" s="64">
        <f t="shared" si="334"/>
        <v>0</v>
      </c>
      <c r="V339" s="64">
        <f t="shared" si="334"/>
        <v>0</v>
      </c>
      <c r="W339" s="64">
        <f t="shared" si="334"/>
        <v>0</v>
      </c>
      <c r="X339" s="64">
        <f t="shared" si="334"/>
        <v>0</v>
      </c>
      <c r="Y339" s="64">
        <f t="shared" si="334"/>
        <v>0</v>
      </c>
      <c r="Z339" s="64">
        <f t="shared" si="334"/>
        <v>0</v>
      </c>
      <c r="AA339" s="64">
        <f t="shared" si="334"/>
        <v>0</v>
      </c>
      <c r="AB339" s="64">
        <f t="shared" si="334"/>
        <v>0</v>
      </c>
      <c r="AC339" s="64">
        <f t="shared" si="334"/>
        <v>0</v>
      </c>
      <c r="AD339" s="64">
        <f t="shared" si="334"/>
        <v>0</v>
      </c>
      <c r="AE339" s="64">
        <f t="shared" si="334"/>
        <v>0</v>
      </c>
      <c r="AF339" s="64">
        <f t="shared" si="334"/>
        <v>0</v>
      </c>
      <c r="AG339" s="64">
        <f t="shared" si="334"/>
        <v>0</v>
      </c>
      <c r="AH339" s="64">
        <f t="shared" si="334"/>
        <v>0</v>
      </c>
      <c r="AI339" s="64">
        <f t="shared" si="334"/>
        <v>0</v>
      </c>
      <c r="AJ339" s="64">
        <f t="shared" si="334"/>
        <v>0</v>
      </c>
      <c r="AK339" s="64">
        <f t="shared" si="334"/>
        <v>0</v>
      </c>
      <c r="AL339" s="64">
        <f t="shared" si="334"/>
        <v>7614.8968724073002</v>
      </c>
      <c r="AM339" s="64">
        <f t="shared" si="334"/>
        <v>0</v>
      </c>
      <c r="AN339" s="64">
        <f t="shared" si="334"/>
        <v>0</v>
      </c>
      <c r="AO339" s="64">
        <f t="shared" si="334"/>
        <v>0</v>
      </c>
      <c r="AP339" s="64">
        <f t="shared" si="334"/>
        <v>0</v>
      </c>
      <c r="AQ339" s="64">
        <f t="shared" si="334"/>
        <v>0</v>
      </c>
      <c r="AR339" s="64">
        <f t="shared" si="334"/>
        <v>0</v>
      </c>
      <c r="AS339" s="64">
        <f t="shared" si="334"/>
        <v>0</v>
      </c>
      <c r="AT339" s="64">
        <f t="shared" si="334"/>
        <v>0</v>
      </c>
      <c r="AU339" s="64">
        <f t="shared" si="334"/>
        <v>0</v>
      </c>
      <c r="AV339" s="64">
        <f t="shared" si="334"/>
        <v>0</v>
      </c>
      <c r="AW339" s="64">
        <f t="shared" si="334"/>
        <v>0</v>
      </c>
      <c r="AX339" s="64">
        <f t="shared" si="334"/>
        <v>0</v>
      </c>
      <c r="AY339" s="64">
        <f t="shared" ref="AY339:BO339" si="335">AY337+AY338</f>
        <v>0</v>
      </c>
      <c r="AZ339" s="64">
        <f t="shared" si="335"/>
        <v>0</v>
      </c>
      <c r="BA339" s="64">
        <f t="shared" si="335"/>
        <v>0</v>
      </c>
      <c r="BB339" s="64">
        <f t="shared" si="335"/>
        <v>0</v>
      </c>
      <c r="BC339" s="64">
        <f t="shared" si="335"/>
        <v>0</v>
      </c>
      <c r="BD339" s="64">
        <f t="shared" si="335"/>
        <v>0</v>
      </c>
      <c r="BE339" s="64">
        <f t="shared" si="335"/>
        <v>0</v>
      </c>
      <c r="BF339" s="64">
        <f t="shared" si="335"/>
        <v>0</v>
      </c>
      <c r="BG339" s="64">
        <f t="shared" si="335"/>
        <v>0</v>
      </c>
      <c r="BH339" s="64">
        <f t="shared" si="335"/>
        <v>0</v>
      </c>
      <c r="BI339" s="64">
        <f t="shared" si="335"/>
        <v>0</v>
      </c>
      <c r="BJ339" s="64">
        <f t="shared" si="335"/>
        <v>0</v>
      </c>
      <c r="BK339" s="64">
        <f t="shared" si="335"/>
        <v>0</v>
      </c>
      <c r="BL339" s="64">
        <f t="shared" si="335"/>
        <v>0</v>
      </c>
      <c r="BM339" s="64">
        <f t="shared" si="335"/>
        <v>0</v>
      </c>
      <c r="BN339" s="64">
        <f t="shared" si="335"/>
        <v>0</v>
      </c>
      <c r="BO339" s="64">
        <f t="shared" si="335"/>
        <v>0</v>
      </c>
    </row>
    <row r="340" spans="1:67" s="5" customFormat="1" ht="10.5" x14ac:dyDescent="0.2">
      <c r="A340" s="65"/>
      <c r="B340" s="65"/>
      <c r="C340" s="65"/>
      <c r="D340" s="65"/>
      <c r="E340" s="65"/>
      <c r="F340" s="65"/>
      <c r="G340" s="66" t="s">
        <v>915</v>
      </c>
      <c r="H340" s="65"/>
      <c r="I340" s="65"/>
      <c r="J340" s="65"/>
      <c r="K340" s="65"/>
      <c r="L340" s="65"/>
      <c r="M340" s="65"/>
      <c r="N340" s="65"/>
      <c r="O340" s="65"/>
      <c r="P340" s="65"/>
      <c r="Q340" s="65">
        <f t="shared" ref="Q340:AV340" si="336">Q$335+Q$339</f>
        <v>15800.630000000001</v>
      </c>
      <c r="R340" s="67">
        <f t="shared" si="336"/>
        <v>18312.819407583702</v>
      </c>
      <c r="S340" s="68">
        <f t="shared" si="336"/>
        <v>0</v>
      </c>
      <c r="T340" s="68">
        <f t="shared" si="336"/>
        <v>0</v>
      </c>
      <c r="U340" s="68">
        <f t="shared" si="336"/>
        <v>0</v>
      </c>
      <c r="V340" s="68">
        <f t="shared" si="336"/>
        <v>0</v>
      </c>
      <c r="W340" s="68">
        <f t="shared" si="336"/>
        <v>0</v>
      </c>
      <c r="X340" s="68">
        <f t="shared" si="336"/>
        <v>0</v>
      </c>
      <c r="Y340" s="68">
        <f t="shared" si="336"/>
        <v>0</v>
      </c>
      <c r="Z340" s="68">
        <f t="shared" si="336"/>
        <v>0</v>
      </c>
      <c r="AA340" s="68">
        <f t="shared" si="336"/>
        <v>0</v>
      </c>
      <c r="AB340" s="68">
        <f t="shared" si="336"/>
        <v>0</v>
      </c>
      <c r="AC340" s="68">
        <f t="shared" si="336"/>
        <v>0</v>
      </c>
      <c r="AD340" s="68">
        <f t="shared" si="336"/>
        <v>0</v>
      </c>
      <c r="AE340" s="68">
        <f t="shared" si="336"/>
        <v>0</v>
      </c>
      <c r="AF340" s="68">
        <f t="shared" si="336"/>
        <v>0</v>
      </c>
      <c r="AG340" s="68">
        <f t="shared" si="336"/>
        <v>0</v>
      </c>
      <c r="AH340" s="68">
        <f t="shared" si="336"/>
        <v>0</v>
      </c>
      <c r="AI340" s="68">
        <f t="shared" si="336"/>
        <v>0</v>
      </c>
      <c r="AJ340" s="68">
        <f t="shared" si="336"/>
        <v>0</v>
      </c>
      <c r="AK340" s="68">
        <f t="shared" si="336"/>
        <v>0</v>
      </c>
      <c r="AL340" s="68">
        <f t="shared" si="336"/>
        <v>18312.819407583702</v>
      </c>
      <c r="AM340" s="68">
        <f t="shared" si="336"/>
        <v>0</v>
      </c>
      <c r="AN340" s="68">
        <f t="shared" si="336"/>
        <v>0</v>
      </c>
      <c r="AO340" s="68">
        <f t="shared" si="336"/>
        <v>0</v>
      </c>
      <c r="AP340" s="68">
        <f t="shared" si="336"/>
        <v>0</v>
      </c>
      <c r="AQ340" s="68">
        <f t="shared" si="336"/>
        <v>0</v>
      </c>
      <c r="AR340" s="68">
        <f t="shared" si="336"/>
        <v>0</v>
      </c>
      <c r="AS340" s="68">
        <f t="shared" si="336"/>
        <v>0</v>
      </c>
      <c r="AT340" s="68">
        <f t="shared" si="336"/>
        <v>0</v>
      </c>
      <c r="AU340" s="68">
        <f t="shared" si="336"/>
        <v>0</v>
      </c>
      <c r="AV340" s="68">
        <f t="shared" si="336"/>
        <v>0</v>
      </c>
      <c r="AW340" s="68">
        <f t="shared" ref="AW340:BO340" si="337">AW$335+AW$339</f>
        <v>0</v>
      </c>
      <c r="AX340" s="68">
        <f t="shared" si="337"/>
        <v>0</v>
      </c>
      <c r="AY340" s="68">
        <f t="shared" si="337"/>
        <v>0</v>
      </c>
      <c r="AZ340" s="68">
        <f t="shared" si="337"/>
        <v>0</v>
      </c>
      <c r="BA340" s="68">
        <f t="shared" si="337"/>
        <v>0</v>
      </c>
      <c r="BB340" s="68">
        <f t="shared" si="337"/>
        <v>0</v>
      </c>
      <c r="BC340" s="68">
        <f t="shared" si="337"/>
        <v>0</v>
      </c>
      <c r="BD340" s="68">
        <f t="shared" si="337"/>
        <v>0</v>
      </c>
      <c r="BE340" s="68">
        <f t="shared" si="337"/>
        <v>0</v>
      </c>
      <c r="BF340" s="68">
        <f t="shared" si="337"/>
        <v>0</v>
      </c>
      <c r="BG340" s="68">
        <f t="shared" si="337"/>
        <v>0</v>
      </c>
      <c r="BH340" s="68">
        <f t="shared" si="337"/>
        <v>0</v>
      </c>
      <c r="BI340" s="68">
        <f t="shared" si="337"/>
        <v>0</v>
      </c>
      <c r="BJ340" s="68">
        <f t="shared" si="337"/>
        <v>0</v>
      </c>
      <c r="BK340" s="68">
        <f t="shared" si="337"/>
        <v>0</v>
      </c>
      <c r="BL340" s="68">
        <f t="shared" si="337"/>
        <v>0</v>
      </c>
      <c r="BM340" s="68">
        <f t="shared" si="337"/>
        <v>0</v>
      </c>
      <c r="BN340" s="68">
        <f t="shared" si="337"/>
        <v>0</v>
      </c>
      <c r="BO340" s="68">
        <f t="shared" si="337"/>
        <v>0</v>
      </c>
    </row>
    <row r="341" spans="1:67" x14ac:dyDescent="0.2">
      <c r="A341" s="56"/>
      <c r="B341" s="56"/>
      <c r="C341" s="57" t="s">
        <v>271</v>
      </c>
      <c r="D341" s="56" t="s">
        <v>272</v>
      </c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</row>
    <row r="342" spans="1:67" ht="14.1" customHeight="1" x14ac:dyDescent="0.2">
      <c r="A342" s="11"/>
      <c r="B342" s="58">
        <v>74</v>
      </c>
      <c r="C342" s="656" t="s">
        <v>234</v>
      </c>
      <c r="D342" s="657" t="s">
        <v>235</v>
      </c>
      <c r="E342" s="657"/>
      <c r="F342" s="657"/>
      <c r="G342" s="657"/>
      <c r="H342" s="660" t="s">
        <v>873</v>
      </c>
      <c r="I342" s="661" t="s">
        <v>236</v>
      </c>
      <c r="J342" s="59">
        <v>0.97389999999999999</v>
      </c>
      <c r="K342" s="60"/>
      <c r="L342" s="60"/>
      <c r="M342" s="60"/>
      <c r="N342" s="58"/>
      <c r="O342" s="58"/>
      <c r="P342" s="58"/>
      <c r="Q342" s="58"/>
      <c r="R342" s="58">
        <f>SUM(S342:BO342)</f>
        <v>0.97389999999999999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  <c r="AD342" s="58">
        <v>0</v>
      </c>
      <c r="AE342" s="58">
        <v>0</v>
      </c>
      <c r="AF342" s="58">
        <v>0</v>
      </c>
      <c r="AG342" s="58">
        <v>0</v>
      </c>
      <c r="AH342" s="58">
        <v>0</v>
      </c>
      <c r="AI342" s="58">
        <v>0</v>
      </c>
      <c r="AJ342" s="58">
        <v>0</v>
      </c>
      <c r="AK342" s="58">
        <v>0</v>
      </c>
      <c r="AL342" s="58">
        <v>0.97389999999999999</v>
      </c>
      <c r="AM342" s="58">
        <v>0</v>
      </c>
      <c r="AN342" s="58">
        <v>0</v>
      </c>
      <c r="AO342" s="58">
        <v>0</v>
      </c>
      <c r="AP342" s="58">
        <v>0</v>
      </c>
      <c r="AQ342" s="58">
        <v>0</v>
      </c>
      <c r="AR342" s="58">
        <v>0</v>
      </c>
      <c r="AS342" s="58">
        <v>0</v>
      </c>
      <c r="AT342" s="58">
        <v>0</v>
      </c>
      <c r="AU342" s="58">
        <v>0</v>
      </c>
      <c r="AV342" s="58">
        <v>0</v>
      </c>
      <c r="AW342" s="58">
        <v>0</v>
      </c>
      <c r="AX342" s="58">
        <v>0</v>
      </c>
      <c r="AY342" s="58">
        <v>0</v>
      </c>
      <c r="AZ342" s="58">
        <v>0</v>
      </c>
      <c r="BA342" s="58">
        <v>0</v>
      </c>
      <c r="BB342" s="58">
        <v>0</v>
      </c>
      <c r="BC342" s="58">
        <v>0</v>
      </c>
      <c r="BD342" s="58">
        <v>0</v>
      </c>
      <c r="BE342" s="58">
        <v>0</v>
      </c>
      <c r="BF342" s="58">
        <v>0</v>
      </c>
      <c r="BG342" s="58">
        <v>0</v>
      </c>
      <c r="BH342" s="58">
        <v>0</v>
      </c>
      <c r="BI342" s="58">
        <v>0</v>
      </c>
      <c r="BJ342" s="58">
        <v>0</v>
      </c>
      <c r="BK342" s="58">
        <v>0</v>
      </c>
      <c r="BL342" s="58">
        <v>0</v>
      </c>
      <c r="BM342" s="58">
        <v>0</v>
      </c>
      <c r="BN342" s="58">
        <v>0</v>
      </c>
      <c r="BO342" s="58">
        <v>0</v>
      </c>
    </row>
    <row r="343" spans="1:67" x14ac:dyDescent="0.2">
      <c r="A343" s="11"/>
      <c r="B343" s="11"/>
      <c r="C343" s="656"/>
      <c r="D343" s="657"/>
      <c r="E343" s="657"/>
      <c r="F343" s="657"/>
      <c r="G343" s="657"/>
      <c r="H343" s="660"/>
      <c r="I343" s="661"/>
      <c r="J343" s="11"/>
      <c r="K343" s="60">
        <v>7198.76</v>
      </c>
      <c r="L343" s="60">
        <v>7236.51</v>
      </c>
      <c r="M343" s="60">
        <v>7437.8</v>
      </c>
      <c r="N343" s="60">
        <v>7476.8</v>
      </c>
      <c r="O343" s="60">
        <v>7437.799504994</v>
      </c>
      <c r="P343" s="60"/>
      <c r="Q343" s="58">
        <v>7437.8</v>
      </c>
      <c r="R343" s="60">
        <f>SUM(S343:BO343)</f>
        <v>8620.3580610219997</v>
      </c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61">
        <f>$M343*AL342/$J342*AL$13</f>
        <v>8620.3580610219997</v>
      </c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</row>
    <row r="344" spans="1:67" x14ac:dyDescent="0.2">
      <c r="A344" s="11"/>
      <c r="B344" s="11"/>
      <c r="C344" s="656"/>
      <c r="D344" s="657"/>
      <c r="E344" s="657"/>
      <c r="F344" s="657"/>
      <c r="G344" s="657"/>
      <c r="H344" s="660"/>
      <c r="I344" s="661"/>
      <c r="J344" s="11"/>
      <c r="K344" s="58"/>
      <c r="L344" s="60"/>
      <c r="M344" s="60"/>
      <c r="N344" s="60">
        <f>N343-M343</f>
        <v>39</v>
      </c>
      <c r="O344" s="60"/>
      <c r="P344" s="60"/>
      <c r="Q344" s="58">
        <v>31.2</v>
      </c>
      <c r="R344" s="60">
        <f>SUM(S344:BO344)</f>
        <v>36.160581288000003</v>
      </c>
      <c r="S344" s="61">
        <f t="shared" ref="S344:AX344" si="338">$N$344/$J$342*S342*S12*S13</f>
        <v>0</v>
      </c>
      <c r="T344" s="61">
        <f t="shared" si="338"/>
        <v>0</v>
      </c>
      <c r="U344" s="61">
        <f t="shared" si="338"/>
        <v>0</v>
      </c>
      <c r="V344" s="61">
        <f t="shared" si="338"/>
        <v>0</v>
      </c>
      <c r="W344" s="61">
        <f t="shared" si="338"/>
        <v>0</v>
      </c>
      <c r="X344" s="61">
        <f t="shared" si="338"/>
        <v>0</v>
      </c>
      <c r="Y344" s="61">
        <f t="shared" si="338"/>
        <v>0</v>
      </c>
      <c r="Z344" s="61">
        <f t="shared" si="338"/>
        <v>0</v>
      </c>
      <c r="AA344" s="61">
        <f t="shared" si="338"/>
        <v>0</v>
      </c>
      <c r="AB344" s="61">
        <f t="shared" si="338"/>
        <v>0</v>
      </c>
      <c r="AC344" s="61">
        <f t="shared" si="338"/>
        <v>0</v>
      </c>
      <c r="AD344" s="61">
        <f t="shared" si="338"/>
        <v>0</v>
      </c>
      <c r="AE344" s="61">
        <f t="shared" si="338"/>
        <v>0</v>
      </c>
      <c r="AF344" s="61">
        <f t="shared" si="338"/>
        <v>0</v>
      </c>
      <c r="AG344" s="61">
        <f t="shared" si="338"/>
        <v>0</v>
      </c>
      <c r="AH344" s="61">
        <f t="shared" si="338"/>
        <v>0</v>
      </c>
      <c r="AI344" s="61">
        <f t="shared" si="338"/>
        <v>0</v>
      </c>
      <c r="AJ344" s="61">
        <f t="shared" si="338"/>
        <v>0</v>
      </c>
      <c r="AK344" s="61">
        <f t="shared" si="338"/>
        <v>0</v>
      </c>
      <c r="AL344" s="61">
        <f t="shared" si="338"/>
        <v>36.160581288000003</v>
      </c>
      <c r="AM344" s="61">
        <f t="shared" si="338"/>
        <v>0</v>
      </c>
      <c r="AN344" s="61">
        <f t="shared" si="338"/>
        <v>0</v>
      </c>
      <c r="AO344" s="61">
        <f t="shared" si="338"/>
        <v>0</v>
      </c>
      <c r="AP344" s="61">
        <f t="shared" si="338"/>
        <v>0</v>
      </c>
      <c r="AQ344" s="61">
        <f t="shared" si="338"/>
        <v>0</v>
      </c>
      <c r="AR344" s="61">
        <f t="shared" si="338"/>
        <v>0</v>
      </c>
      <c r="AS344" s="61">
        <f t="shared" si="338"/>
        <v>0</v>
      </c>
      <c r="AT344" s="61">
        <f t="shared" si="338"/>
        <v>0</v>
      </c>
      <c r="AU344" s="61">
        <f t="shared" si="338"/>
        <v>0</v>
      </c>
      <c r="AV344" s="61">
        <f t="shared" si="338"/>
        <v>0</v>
      </c>
      <c r="AW344" s="61">
        <f t="shared" si="338"/>
        <v>0</v>
      </c>
      <c r="AX344" s="61">
        <f t="shared" si="338"/>
        <v>0</v>
      </c>
      <c r="AY344" s="61">
        <f t="shared" ref="AY344:BO344" si="339">$N$344/$J$342*AY342*AY12*AY13</f>
        <v>0</v>
      </c>
      <c r="AZ344" s="61">
        <f t="shared" si="339"/>
        <v>0</v>
      </c>
      <c r="BA344" s="61">
        <f t="shared" si="339"/>
        <v>0</v>
      </c>
      <c r="BB344" s="61">
        <f t="shared" si="339"/>
        <v>0</v>
      </c>
      <c r="BC344" s="61">
        <f t="shared" si="339"/>
        <v>0</v>
      </c>
      <c r="BD344" s="61">
        <f t="shared" si="339"/>
        <v>0</v>
      </c>
      <c r="BE344" s="61">
        <f t="shared" si="339"/>
        <v>0</v>
      </c>
      <c r="BF344" s="61">
        <f t="shared" si="339"/>
        <v>0</v>
      </c>
      <c r="BG344" s="61">
        <f t="shared" si="339"/>
        <v>0</v>
      </c>
      <c r="BH344" s="61">
        <f t="shared" si="339"/>
        <v>0</v>
      </c>
      <c r="BI344" s="61">
        <f t="shared" si="339"/>
        <v>0</v>
      </c>
      <c r="BJ344" s="61">
        <f t="shared" si="339"/>
        <v>0</v>
      </c>
      <c r="BK344" s="61">
        <f t="shared" si="339"/>
        <v>0</v>
      </c>
      <c r="BL344" s="61">
        <f t="shared" si="339"/>
        <v>0</v>
      </c>
      <c r="BM344" s="61">
        <f t="shared" si="339"/>
        <v>0</v>
      </c>
      <c r="BN344" s="61">
        <f t="shared" si="339"/>
        <v>0</v>
      </c>
      <c r="BO344" s="61">
        <f t="shared" si="339"/>
        <v>0</v>
      </c>
    </row>
    <row r="345" spans="1:67" x14ac:dyDescent="0.2">
      <c r="A345" s="11"/>
      <c r="B345" s="11"/>
      <c r="C345" s="656"/>
      <c r="D345" s="657"/>
      <c r="E345" s="657"/>
      <c r="F345" s="657"/>
      <c r="G345" s="657"/>
      <c r="H345" s="660"/>
      <c r="I345" s="661"/>
      <c r="J345" s="11"/>
      <c r="K345" s="58"/>
      <c r="L345" s="58"/>
      <c r="M345" s="60"/>
      <c r="N345" s="60"/>
      <c r="O345" s="60"/>
      <c r="P345" s="60"/>
      <c r="Q345" s="62">
        <v>7469</v>
      </c>
      <c r="R345" s="63">
        <f>SUM(S345:BO345)</f>
        <v>8656.5186423100004</v>
      </c>
      <c r="S345" s="64">
        <f t="shared" ref="S345:AX345" si="340">S343+S344</f>
        <v>0</v>
      </c>
      <c r="T345" s="64">
        <f t="shared" si="340"/>
        <v>0</v>
      </c>
      <c r="U345" s="64">
        <f t="shared" si="340"/>
        <v>0</v>
      </c>
      <c r="V345" s="64">
        <f t="shared" si="340"/>
        <v>0</v>
      </c>
      <c r="W345" s="64">
        <f t="shared" si="340"/>
        <v>0</v>
      </c>
      <c r="X345" s="64">
        <f t="shared" si="340"/>
        <v>0</v>
      </c>
      <c r="Y345" s="64">
        <f t="shared" si="340"/>
        <v>0</v>
      </c>
      <c r="Z345" s="64">
        <f t="shared" si="340"/>
        <v>0</v>
      </c>
      <c r="AA345" s="64">
        <f t="shared" si="340"/>
        <v>0</v>
      </c>
      <c r="AB345" s="64">
        <f t="shared" si="340"/>
        <v>0</v>
      </c>
      <c r="AC345" s="64">
        <f t="shared" si="340"/>
        <v>0</v>
      </c>
      <c r="AD345" s="64">
        <f t="shared" si="340"/>
        <v>0</v>
      </c>
      <c r="AE345" s="64">
        <f t="shared" si="340"/>
        <v>0</v>
      </c>
      <c r="AF345" s="64">
        <f t="shared" si="340"/>
        <v>0</v>
      </c>
      <c r="AG345" s="64">
        <f t="shared" si="340"/>
        <v>0</v>
      </c>
      <c r="AH345" s="64">
        <f t="shared" si="340"/>
        <v>0</v>
      </c>
      <c r="AI345" s="64">
        <f t="shared" si="340"/>
        <v>0</v>
      </c>
      <c r="AJ345" s="64">
        <f t="shared" si="340"/>
        <v>0</v>
      </c>
      <c r="AK345" s="64">
        <f t="shared" si="340"/>
        <v>0</v>
      </c>
      <c r="AL345" s="64">
        <f t="shared" si="340"/>
        <v>8656.5186423100004</v>
      </c>
      <c r="AM345" s="64">
        <f t="shared" si="340"/>
        <v>0</v>
      </c>
      <c r="AN345" s="64">
        <f t="shared" si="340"/>
        <v>0</v>
      </c>
      <c r="AO345" s="64">
        <f t="shared" si="340"/>
        <v>0</v>
      </c>
      <c r="AP345" s="64">
        <f t="shared" si="340"/>
        <v>0</v>
      </c>
      <c r="AQ345" s="64">
        <f t="shared" si="340"/>
        <v>0</v>
      </c>
      <c r="AR345" s="64">
        <f t="shared" si="340"/>
        <v>0</v>
      </c>
      <c r="AS345" s="64">
        <f t="shared" si="340"/>
        <v>0</v>
      </c>
      <c r="AT345" s="64">
        <f t="shared" si="340"/>
        <v>0</v>
      </c>
      <c r="AU345" s="64">
        <f t="shared" si="340"/>
        <v>0</v>
      </c>
      <c r="AV345" s="64">
        <f t="shared" si="340"/>
        <v>0</v>
      </c>
      <c r="AW345" s="64">
        <f t="shared" si="340"/>
        <v>0</v>
      </c>
      <c r="AX345" s="64">
        <f t="shared" si="340"/>
        <v>0</v>
      </c>
      <c r="AY345" s="64">
        <f t="shared" ref="AY345:BO345" si="341">AY343+AY344</f>
        <v>0</v>
      </c>
      <c r="AZ345" s="64">
        <f t="shared" si="341"/>
        <v>0</v>
      </c>
      <c r="BA345" s="64">
        <f t="shared" si="341"/>
        <v>0</v>
      </c>
      <c r="BB345" s="64">
        <f t="shared" si="341"/>
        <v>0</v>
      </c>
      <c r="BC345" s="64">
        <f t="shared" si="341"/>
        <v>0</v>
      </c>
      <c r="BD345" s="64">
        <f t="shared" si="341"/>
        <v>0</v>
      </c>
      <c r="BE345" s="64">
        <f t="shared" si="341"/>
        <v>0</v>
      </c>
      <c r="BF345" s="64">
        <f t="shared" si="341"/>
        <v>0</v>
      </c>
      <c r="BG345" s="64">
        <f t="shared" si="341"/>
        <v>0</v>
      </c>
      <c r="BH345" s="64">
        <f t="shared" si="341"/>
        <v>0</v>
      </c>
      <c r="BI345" s="64">
        <f t="shared" si="341"/>
        <v>0</v>
      </c>
      <c r="BJ345" s="64">
        <f t="shared" si="341"/>
        <v>0</v>
      </c>
      <c r="BK345" s="64">
        <f t="shared" si="341"/>
        <v>0</v>
      </c>
      <c r="BL345" s="64">
        <f t="shared" si="341"/>
        <v>0</v>
      </c>
      <c r="BM345" s="64">
        <f t="shared" si="341"/>
        <v>0</v>
      </c>
      <c r="BN345" s="64">
        <f t="shared" si="341"/>
        <v>0</v>
      </c>
      <c r="BO345" s="64">
        <f t="shared" si="341"/>
        <v>0</v>
      </c>
    </row>
    <row r="346" spans="1:67" s="5" customFormat="1" ht="10.5" x14ac:dyDescent="0.2">
      <c r="A346" s="65"/>
      <c r="B346" s="65"/>
      <c r="C346" s="65"/>
      <c r="D346" s="65"/>
      <c r="E346" s="65"/>
      <c r="F346" s="65"/>
      <c r="G346" s="66" t="s">
        <v>916</v>
      </c>
      <c r="H346" s="65"/>
      <c r="I346" s="65"/>
      <c r="J346" s="65"/>
      <c r="K346" s="65"/>
      <c r="L346" s="65"/>
      <c r="M346" s="65"/>
      <c r="N346" s="65"/>
      <c r="O346" s="65"/>
      <c r="P346" s="65"/>
      <c r="Q346" s="65">
        <f t="shared" ref="Q346:AV346" si="342">Q$345</f>
        <v>7469</v>
      </c>
      <c r="R346" s="67">
        <f t="shared" si="342"/>
        <v>8656.5186423100004</v>
      </c>
      <c r="S346" s="68">
        <f t="shared" si="342"/>
        <v>0</v>
      </c>
      <c r="T346" s="68">
        <f t="shared" si="342"/>
        <v>0</v>
      </c>
      <c r="U346" s="68">
        <f t="shared" si="342"/>
        <v>0</v>
      </c>
      <c r="V346" s="68">
        <f t="shared" si="342"/>
        <v>0</v>
      </c>
      <c r="W346" s="68">
        <f t="shared" si="342"/>
        <v>0</v>
      </c>
      <c r="X346" s="68">
        <f t="shared" si="342"/>
        <v>0</v>
      </c>
      <c r="Y346" s="68">
        <f t="shared" si="342"/>
        <v>0</v>
      </c>
      <c r="Z346" s="68">
        <f t="shared" si="342"/>
        <v>0</v>
      </c>
      <c r="AA346" s="68">
        <f t="shared" si="342"/>
        <v>0</v>
      </c>
      <c r="AB346" s="68">
        <f t="shared" si="342"/>
        <v>0</v>
      </c>
      <c r="AC346" s="68">
        <f t="shared" si="342"/>
        <v>0</v>
      </c>
      <c r="AD346" s="68">
        <f t="shared" si="342"/>
        <v>0</v>
      </c>
      <c r="AE346" s="68">
        <f t="shared" si="342"/>
        <v>0</v>
      </c>
      <c r="AF346" s="68">
        <f t="shared" si="342"/>
        <v>0</v>
      </c>
      <c r="AG346" s="68">
        <f t="shared" si="342"/>
        <v>0</v>
      </c>
      <c r="AH346" s="68">
        <f t="shared" si="342"/>
        <v>0</v>
      </c>
      <c r="AI346" s="68">
        <f t="shared" si="342"/>
        <v>0</v>
      </c>
      <c r="AJ346" s="68">
        <f t="shared" si="342"/>
        <v>0</v>
      </c>
      <c r="AK346" s="68">
        <f t="shared" si="342"/>
        <v>0</v>
      </c>
      <c r="AL346" s="68">
        <f t="shared" si="342"/>
        <v>8656.5186423100004</v>
      </c>
      <c r="AM346" s="68">
        <f t="shared" si="342"/>
        <v>0</v>
      </c>
      <c r="AN346" s="68">
        <f t="shared" si="342"/>
        <v>0</v>
      </c>
      <c r="AO346" s="68">
        <f t="shared" si="342"/>
        <v>0</v>
      </c>
      <c r="AP346" s="68">
        <f t="shared" si="342"/>
        <v>0</v>
      </c>
      <c r="AQ346" s="68">
        <f t="shared" si="342"/>
        <v>0</v>
      </c>
      <c r="AR346" s="68">
        <f t="shared" si="342"/>
        <v>0</v>
      </c>
      <c r="AS346" s="68">
        <f t="shared" si="342"/>
        <v>0</v>
      </c>
      <c r="AT346" s="68">
        <f t="shared" si="342"/>
        <v>0</v>
      </c>
      <c r="AU346" s="68">
        <f t="shared" si="342"/>
        <v>0</v>
      </c>
      <c r="AV346" s="68">
        <f t="shared" si="342"/>
        <v>0</v>
      </c>
      <c r="AW346" s="68">
        <f t="shared" ref="AW346:BO346" si="343">AW$345</f>
        <v>0</v>
      </c>
      <c r="AX346" s="68">
        <f t="shared" si="343"/>
        <v>0</v>
      </c>
      <c r="AY346" s="68">
        <f t="shared" si="343"/>
        <v>0</v>
      </c>
      <c r="AZ346" s="68">
        <f t="shared" si="343"/>
        <v>0</v>
      </c>
      <c r="BA346" s="68">
        <f t="shared" si="343"/>
        <v>0</v>
      </c>
      <c r="BB346" s="68">
        <f t="shared" si="343"/>
        <v>0</v>
      </c>
      <c r="BC346" s="68">
        <f t="shared" si="343"/>
        <v>0</v>
      </c>
      <c r="BD346" s="68">
        <f t="shared" si="343"/>
        <v>0</v>
      </c>
      <c r="BE346" s="68">
        <f t="shared" si="343"/>
        <v>0</v>
      </c>
      <c r="BF346" s="68">
        <f t="shared" si="343"/>
        <v>0</v>
      </c>
      <c r="BG346" s="68">
        <f t="shared" si="343"/>
        <v>0</v>
      </c>
      <c r="BH346" s="68">
        <f t="shared" si="343"/>
        <v>0</v>
      </c>
      <c r="BI346" s="68">
        <f t="shared" si="343"/>
        <v>0</v>
      </c>
      <c r="BJ346" s="68">
        <f t="shared" si="343"/>
        <v>0</v>
      </c>
      <c r="BK346" s="68">
        <f t="shared" si="343"/>
        <v>0</v>
      </c>
      <c r="BL346" s="68">
        <f t="shared" si="343"/>
        <v>0</v>
      </c>
      <c r="BM346" s="68">
        <f t="shared" si="343"/>
        <v>0</v>
      </c>
      <c r="BN346" s="68">
        <f t="shared" si="343"/>
        <v>0</v>
      </c>
      <c r="BO346" s="68">
        <f t="shared" si="343"/>
        <v>0</v>
      </c>
    </row>
    <row r="347" spans="1:67" x14ac:dyDescent="0.2">
      <c r="A347" s="56"/>
      <c r="B347" s="56"/>
      <c r="C347" s="57" t="s">
        <v>273</v>
      </c>
      <c r="D347" s="56" t="s">
        <v>274</v>
      </c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</row>
    <row r="348" spans="1:67" ht="14.1" customHeight="1" x14ac:dyDescent="0.2">
      <c r="A348" s="11"/>
      <c r="B348" s="58">
        <v>75</v>
      </c>
      <c r="C348" s="656" t="s">
        <v>187</v>
      </c>
      <c r="D348" s="657" t="s">
        <v>240</v>
      </c>
      <c r="E348" s="657"/>
      <c r="F348" s="657"/>
      <c r="G348" s="657"/>
      <c r="H348" s="658" t="s">
        <v>902</v>
      </c>
      <c r="I348" s="659" t="s">
        <v>241</v>
      </c>
      <c r="J348" s="59">
        <v>0.97389999999999999</v>
      </c>
      <c r="K348" s="60"/>
      <c r="L348" s="60"/>
      <c r="M348" s="60"/>
      <c r="N348" s="58"/>
      <c r="O348" s="58"/>
      <c r="P348" s="58"/>
      <c r="Q348" s="58"/>
      <c r="R348" s="58">
        <f t="shared" ref="R348:R375" si="344">SUM(S348:BO348)</f>
        <v>0.97389999999999999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</v>
      </c>
      <c r="AC348" s="58">
        <v>0</v>
      </c>
      <c r="AD348" s="58">
        <v>0</v>
      </c>
      <c r="AE348" s="58">
        <v>0</v>
      </c>
      <c r="AF348" s="58">
        <v>0</v>
      </c>
      <c r="AG348" s="58">
        <v>0</v>
      </c>
      <c r="AH348" s="58">
        <v>0</v>
      </c>
      <c r="AI348" s="58">
        <v>0</v>
      </c>
      <c r="AJ348" s="58">
        <v>0</v>
      </c>
      <c r="AK348" s="58">
        <v>0</v>
      </c>
      <c r="AL348" s="58">
        <v>0.97389999999999999</v>
      </c>
      <c r="AM348" s="58">
        <v>0</v>
      </c>
      <c r="AN348" s="58">
        <v>0</v>
      </c>
      <c r="AO348" s="58">
        <v>0</v>
      </c>
      <c r="AP348" s="58">
        <v>0</v>
      </c>
      <c r="AQ348" s="58">
        <v>0</v>
      </c>
      <c r="AR348" s="58">
        <v>0</v>
      </c>
      <c r="AS348" s="58">
        <v>0</v>
      </c>
      <c r="AT348" s="58">
        <v>0</v>
      </c>
      <c r="AU348" s="58">
        <v>0</v>
      </c>
      <c r="AV348" s="58">
        <v>0</v>
      </c>
      <c r="AW348" s="58">
        <v>0</v>
      </c>
      <c r="AX348" s="58">
        <v>0</v>
      </c>
      <c r="AY348" s="58">
        <v>0</v>
      </c>
      <c r="AZ348" s="58">
        <v>0</v>
      </c>
      <c r="BA348" s="58">
        <v>0</v>
      </c>
      <c r="BB348" s="58">
        <v>0</v>
      </c>
      <c r="BC348" s="58">
        <v>0</v>
      </c>
      <c r="BD348" s="58">
        <v>0</v>
      </c>
      <c r="BE348" s="58">
        <v>0</v>
      </c>
      <c r="BF348" s="58">
        <v>0</v>
      </c>
      <c r="BG348" s="58">
        <v>0</v>
      </c>
      <c r="BH348" s="58">
        <v>0</v>
      </c>
      <c r="BI348" s="58">
        <v>0</v>
      </c>
      <c r="BJ348" s="58">
        <v>0</v>
      </c>
      <c r="BK348" s="58">
        <v>0</v>
      </c>
      <c r="BL348" s="58">
        <v>0</v>
      </c>
      <c r="BM348" s="58">
        <v>0</v>
      </c>
      <c r="BN348" s="58">
        <v>0</v>
      </c>
      <c r="BO348" s="58">
        <v>0</v>
      </c>
    </row>
    <row r="349" spans="1:67" x14ac:dyDescent="0.2">
      <c r="A349" s="11"/>
      <c r="B349" s="11"/>
      <c r="C349" s="656"/>
      <c r="D349" s="657"/>
      <c r="E349" s="657"/>
      <c r="F349" s="657"/>
      <c r="G349" s="657"/>
      <c r="H349" s="658"/>
      <c r="I349" s="659"/>
      <c r="J349" s="11"/>
      <c r="K349" s="60">
        <v>471.77</v>
      </c>
      <c r="L349" s="60">
        <v>476.83</v>
      </c>
      <c r="M349" s="60">
        <v>487.44</v>
      </c>
      <c r="N349" s="60">
        <v>492.67</v>
      </c>
      <c r="O349" s="60">
        <v>487.43542950049999</v>
      </c>
      <c r="P349" s="60"/>
      <c r="Q349" s="58">
        <v>487.44</v>
      </c>
      <c r="R349" s="60">
        <f t="shared" si="344"/>
        <v>564.93954304559998</v>
      </c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61">
        <f>$M349*AL348/$J348*AL$13</f>
        <v>564.93954304559998</v>
      </c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</row>
    <row r="350" spans="1:67" x14ac:dyDescent="0.2">
      <c r="A350" s="11"/>
      <c r="B350" s="11"/>
      <c r="C350" s="656"/>
      <c r="D350" s="657"/>
      <c r="E350" s="657"/>
      <c r="F350" s="657"/>
      <c r="G350" s="657"/>
      <c r="H350" s="658"/>
      <c r="I350" s="659"/>
      <c r="J350" s="11"/>
      <c r="K350" s="58"/>
      <c r="L350" s="60"/>
      <c r="M350" s="60"/>
      <c r="N350" s="60">
        <f>N349-M349</f>
        <v>5.2300000000000182</v>
      </c>
      <c r="O350" s="60"/>
      <c r="P350" s="60"/>
      <c r="Q350" s="58">
        <v>4.18</v>
      </c>
      <c r="R350" s="60">
        <f t="shared" si="344"/>
        <v>4.8492266701600171</v>
      </c>
      <c r="S350" s="61">
        <f t="shared" ref="S350:AX350" si="345">$N$350/$J$348*S348*S12*S13</f>
        <v>0</v>
      </c>
      <c r="T350" s="61">
        <f t="shared" si="345"/>
        <v>0</v>
      </c>
      <c r="U350" s="61">
        <f t="shared" si="345"/>
        <v>0</v>
      </c>
      <c r="V350" s="61">
        <f t="shared" si="345"/>
        <v>0</v>
      </c>
      <c r="W350" s="61">
        <f t="shared" si="345"/>
        <v>0</v>
      </c>
      <c r="X350" s="61">
        <f t="shared" si="345"/>
        <v>0</v>
      </c>
      <c r="Y350" s="61">
        <f t="shared" si="345"/>
        <v>0</v>
      </c>
      <c r="Z350" s="61">
        <f t="shared" si="345"/>
        <v>0</v>
      </c>
      <c r="AA350" s="61">
        <f t="shared" si="345"/>
        <v>0</v>
      </c>
      <c r="AB350" s="61">
        <f t="shared" si="345"/>
        <v>0</v>
      </c>
      <c r="AC350" s="61">
        <f t="shared" si="345"/>
        <v>0</v>
      </c>
      <c r="AD350" s="61">
        <f t="shared" si="345"/>
        <v>0</v>
      </c>
      <c r="AE350" s="61">
        <f t="shared" si="345"/>
        <v>0</v>
      </c>
      <c r="AF350" s="61">
        <f t="shared" si="345"/>
        <v>0</v>
      </c>
      <c r="AG350" s="61">
        <f t="shared" si="345"/>
        <v>0</v>
      </c>
      <c r="AH350" s="61">
        <f t="shared" si="345"/>
        <v>0</v>
      </c>
      <c r="AI350" s="61">
        <f t="shared" si="345"/>
        <v>0</v>
      </c>
      <c r="AJ350" s="61">
        <f t="shared" si="345"/>
        <v>0</v>
      </c>
      <c r="AK350" s="61">
        <f t="shared" si="345"/>
        <v>0</v>
      </c>
      <c r="AL350" s="61">
        <f t="shared" si="345"/>
        <v>4.8492266701600171</v>
      </c>
      <c r="AM350" s="61">
        <f t="shared" si="345"/>
        <v>0</v>
      </c>
      <c r="AN350" s="61">
        <f t="shared" si="345"/>
        <v>0</v>
      </c>
      <c r="AO350" s="61">
        <f t="shared" si="345"/>
        <v>0</v>
      </c>
      <c r="AP350" s="61">
        <f t="shared" si="345"/>
        <v>0</v>
      </c>
      <c r="AQ350" s="61">
        <f t="shared" si="345"/>
        <v>0</v>
      </c>
      <c r="AR350" s="61">
        <f t="shared" si="345"/>
        <v>0</v>
      </c>
      <c r="AS350" s="61">
        <f t="shared" si="345"/>
        <v>0</v>
      </c>
      <c r="AT350" s="61">
        <f t="shared" si="345"/>
        <v>0</v>
      </c>
      <c r="AU350" s="61">
        <f t="shared" si="345"/>
        <v>0</v>
      </c>
      <c r="AV350" s="61">
        <f t="shared" si="345"/>
        <v>0</v>
      </c>
      <c r="AW350" s="61">
        <f t="shared" si="345"/>
        <v>0</v>
      </c>
      <c r="AX350" s="61">
        <f t="shared" si="345"/>
        <v>0</v>
      </c>
      <c r="AY350" s="61">
        <f t="shared" ref="AY350:BO350" si="346">$N$350/$J$348*AY348*AY12*AY13</f>
        <v>0</v>
      </c>
      <c r="AZ350" s="61">
        <f t="shared" si="346"/>
        <v>0</v>
      </c>
      <c r="BA350" s="61">
        <f t="shared" si="346"/>
        <v>0</v>
      </c>
      <c r="BB350" s="61">
        <f t="shared" si="346"/>
        <v>0</v>
      </c>
      <c r="BC350" s="61">
        <f t="shared" si="346"/>
        <v>0</v>
      </c>
      <c r="BD350" s="61">
        <f t="shared" si="346"/>
        <v>0</v>
      </c>
      <c r="BE350" s="61">
        <f t="shared" si="346"/>
        <v>0</v>
      </c>
      <c r="BF350" s="61">
        <f t="shared" si="346"/>
        <v>0</v>
      </c>
      <c r="BG350" s="61">
        <f t="shared" si="346"/>
        <v>0</v>
      </c>
      <c r="BH350" s="61">
        <f t="shared" si="346"/>
        <v>0</v>
      </c>
      <c r="BI350" s="61">
        <f t="shared" si="346"/>
        <v>0</v>
      </c>
      <c r="BJ350" s="61">
        <f t="shared" si="346"/>
        <v>0</v>
      </c>
      <c r="BK350" s="61">
        <f t="shared" si="346"/>
        <v>0</v>
      </c>
      <c r="BL350" s="61">
        <f t="shared" si="346"/>
        <v>0</v>
      </c>
      <c r="BM350" s="61">
        <f t="shared" si="346"/>
        <v>0</v>
      </c>
      <c r="BN350" s="61">
        <f t="shared" si="346"/>
        <v>0</v>
      </c>
      <c r="BO350" s="61">
        <f t="shared" si="346"/>
        <v>0</v>
      </c>
    </row>
    <row r="351" spans="1:67" x14ac:dyDescent="0.2">
      <c r="A351" s="11"/>
      <c r="B351" s="11"/>
      <c r="C351" s="656"/>
      <c r="D351" s="657"/>
      <c r="E351" s="657"/>
      <c r="F351" s="657"/>
      <c r="G351" s="657"/>
      <c r="H351" s="658"/>
      <c r="I351" s="659"/>
      <c r="J351" s="11"/>
      <c r="K351" s="58"/>
      <c r="L351" s="58"/>
      <c r="M351" s="60"/>
      <c r="N351" s="60"/>
      <c r="O351" s="60"/>
      <c r="P351" s="60"/>
      <c r="Q351" s="62">
        <v>491.62</v>
      </c>
      <c r="R351" s="63">
        <f t="shared" si="344"/>
        <v>569.78876971575994</v>
      </c>
      <c r="S351" s="64">
        <f t="shared" ref="S351:AX351" si="347">S349+S350</f>
        <v>0</v>
      </c>
      <c r="T351" s="64">
        <f t="shared" si="347"/>
        <v>0</v>
      </c>
      <c r="U351" s="64">
        <f t="shared" si="347"/>
        <v>0</v>
      </c>
      <c r="V351" s="64">
        <f t="shared" si="347"/>
        <v>0</v>
      </c>
      <c r="W351" s="64">
        <f t="shared" si="347"/>
        <v>0</v>
      </c>
      <c r="X351" s="64">
        <f t="shared" si="347"/>
        <v>0</v>
      </c>
      <c r="Y351" s="64">
        <f t="shared" si="347"/>
        <v>0</v>
      </c>
      <c r="Z351" s="64">
        <f t="shared" si="347"/>
        <v>0</v>
      </c>
      <c r="AA351" s="64">
        <f t="shared" si="347"/>
        <v>0</v>
      </c>
      <c r="AB351" s="64">
        <f t="shared" si="347"/>
        <v>0</v>
      </c>
      <c r="AC351" s="64">
        <f t="shared" si="347"/>
        <v>0</v>
      </c>
      <c r="AD351" s="64">
        <f t="shared" si="347"/>
        <v>0</v>
      </c>
      <c r="AE351" s="64">
        <f t="shared" si="347"/>
        <v>0</v>
      </c>
      <c r="AF351" s="64">
        <f t="shared" si="347"/>
        <v>0</v>
      </c>
      <c r="AG351" s="64">
        <f t="shared" si="347"/>
        <v>0</v>
      </c>
      <c r="AH351" s="64">
        <f t="shared" si="347"/>
        <v>0</v>
      </c>
      <c r="AI351" s="64">
        <f t="shared" si="347"/>
        <v>0</v>
      </c>
      <c r="AJ351" s="64">
        <f t="shared" si="347"/>
        <v>0</v>
      </c>
      <c r="AK351" s="64">
        <f t="shared" si="347"/>
        <v>0</v>
      </c>
      <c r="AL351" s="64">
        <f t="shared" si="347"/>
        <v>569.78876971575994</v>
      </c>
      <c r="AM351" s="64">
        <f t="shared" si="347"/>
        <v>0</v>
      </c>
      <c r="AN351" s="64">
        <f t="shared" si="347"/>
        <v>0</v>
      </c>
      <c r="AO351" s="64">
        <f t="shared" si="347"/>
        <v>0</v>
      </c>
      <c r="AP351" s="64">
        <f t="shared" si="347"/>
        <v>0</v>
      </c>
      <c r="AQ351" s="64">
        <f t="shared" si="347"/>
        <v>0</v>
      </c>
      <c r="AR351" s="64">
        <f t="shared" si="347"/>
        <v>0</v>
      </c>
      <c r="AS351" s="64">
        <f t="shared" si="347"/>
        <v>0</v>
      </c>
      <c r="AT351" s="64">
        <f t="shared" si="347"/>
        <v>0</v>
      </c>
      <c r="AU351" s="64">
        <f t="shared" si="347"/>
        <v>0</v>
      </c>
      <c r="AV351" s="64">
        <f t="shared" si="347"/>
        <v>0</v>
      </c>
      <c r="AW351" s="64">
        <f t="shared" si="347"/>
        <v>0</v>
      </c>
      <c r="AX351" s="64">
        <f t="shared" si="347"/>
        <v>0</v>
      </c>
      <c r="AY351" s="64">
        <f t="shared" ref="AY351:BO351" si="348">AY349+AY350</f>
        <v>0</v>
      </c>
      <c r="AZ351" s="64">
        <f t="shared" si="348"/>
        <v>0</v>
      </c>
      <c r="BA351" s="64">
        <f t="shared" si="348"/>
        <v>0</v>
      </c>
      <c r="BB351" s="64">
        <f t="shared" si="348"/>
        <v>0</v>
      </c>
      <c r="BC351" s="64">
        <f t="shared" si="348"/>
        <v>0</v>
      </c>
      <c r="BD351" s="64">
        <f t="shared" si="348"/>
        <v>0</v>
      </c>
      <c r="BE351" s="64">
        <f t="shared" si="348"/>
        <v>0</v>
      </c>
      <c r="BF351" s="64">
        <f t="shared" si="348"/>
        <v>0</v>
      </c>
      <c r="BG351" s="64">
        <f t="shared" si="348"/>
        <v>0</v>
      </c>
      <c r="BH351" s="64">
        <f t="shared" si="348"/>
        <v>0</v>
      </c>
      <c r="BI351" s="64">
        <f t="shared" si="348"/>
        <v>0</v>
      </c>
      <c r="BJ351" s="64">
        <f t="shared" si="348"/>
        <v>0</v>
      </c>
      <c r="BK351" s="64">
        <f t="shared" si="348"/>
        <v>0</v>
      </c>
      <c r="BL351" s="64">
        <f t="shared" si="348"/>
        <v>0</v>
      </c>
      <c r="BM351" s="64">
        <f t="shared" si="348"/>
        <v>0</v>
      </c>
      <c r="BN351" s="64">
        <f t="shared" si="348"/>
        <v>0</v>
      </c>
      <c r="BO351" s="64">
        <f t="shared" si="348"/>
        <v>0</v>
      </c>
    </row>
    <row r="352" spans="1:67" ht="14.1" customHeight="1" x14ac:dyDescent="0.2">
      <c r="A352" s="11"/>
      <c r="B352" s="58">
        <v>76</v>
      </c>
      <c r="C352" s="656" t="s">
        <v>242</v>
      </c>
      <c r="D352" s="657" t="s">
        <v>275</v>
      </c>
      <c r="E352" s="657"/>
      <c r="F352" s="657"/>
      <c r="G352" s="657"/>
      <c r="H352" s="660" t="s">
        <v>917</v>
      </c>
      <c r="I352" s="661" t="s">
        <v>208</v>
      </c>
      <c r="J352" s="59">
        <v>5.8433999999999999</v>
      </c>
      <c r="K352" s="60"/>
      <c r="L352" s="60"/>
      <c r="M352" s="60"/>
      <c r="N352" s="58"/>
      <c r="O352" s="58"/>
      <c r="P352" s="58"/>
      <c r="Q352" s="58"/>
      <c r="R352" s="58">
        <f t="shared" si="344"/>
        <v>5.8433999999999999</v>
      </c>
      <c r="S352" s="58">
        <v>0</v>
      </c>
      <c r="T352" s="58">
        <v>0</v>
      </c>
      <c r="U352" s="58">
        <v>0</v>
      </c>
      <c r="V352" s="58">
        <v>0</v>
      </c>
      <c r="W352" s="58">
        <v>0</v>
      </c>
      <c r="X352" s="58">
        <v>0</v>
      </c>
      <c r="Y352" s="58">
        <v>0</v>
      </c>
      <c r="Z352" s="58">
        <v>0</v>
      </c>
      <c r="AA352" s="58">
        <v>0</v>
      </c>
      <c r="AB352" s="58">
        <v>0</v>
      </c>
      <c r="AC352" s="58">
        <v>0</v>
      </c>
      <c r="AD352" s="58">
        <v>0</v>
      </c>
      <c r="AE352" s="58">
        <v>0</v>
      </c>
      <c r="AF352" s="58">
        <v>0</v>
      </c>
      <c r="AG352" s="58">
        <v>0</v>
      </c>
      <c r="AH352" s="58">
        <v>0</v>
      </c>
      <c r="AI352" s="58">
        <v>0</v>
      </c>
      <c r="AJ352" s="58">
        <v>0</v>
      </c>
      <c r="AK352" s="58">
        <v>0</v>
      </c>
      <c r="AL352" s="58">
        <v>5.8433999999999999</v>
      </c>
      <c r="AM352" s="58">
        <v>0</v>
      </c>
      <c r="AN352" s="58">
        <v>0</v>
      </c>
      <c r="AO352" s="58">
        <v>0</v>
      </c>
      <c r="AP352" s="58">
        <v>0</v>
      </c>
      <c r="AQ352" s="58">
        <v>0</v>
      </c>
      <c r="AR352" s="58">
        <v>0</v>
      </c>
      <c r="AS352" s="58">
        <v>0</v>
      </c>
      <c r="AT352" s="58">
        <v>0</v>
      </c>
      <c r="AU352" s="58">
        <v>0</v>
      </c>
      <c r="AV352" s="58">
        <v>0</v>
      </c>
      <c r="AW352" s="58">
        <v>0</v>
      </c>
      <c r="AX352" s="58">
        <v>0</v>
      </c>
      <c r="AY352" s="58">
        <v>0</v>
      </c>
      <c r="AZ352" s="58">
        <v>0</v>
      </c>
      <c r="BA352" s="58">
        <v>0</v>
      </c>
      <c r="BB352" s="58">
        <v>0</v>
      </c>
      <c r="BC352" s="58">
        <v>0</v>
      </c>
      <c r="BD352" s="58">
        <v>0</v>
      </c>
      <c r="BE352" s="58">
        <v>0</v>
      </c>
      <c r="BF352" s="58">
        <v>0</v>
      </c>
      <c r="BG352" s="58">
        <v>0</v>
      </c>
      <c r="BH352" s="58">
        <v>0</v>
      </c>
      <c r="BI352" s="58">
        <v>0</v>
      </c>
      <c r="BJ352" s="58">
        <v>0</v>
      </c>
      <c r="BK352" s="58">
        <v>0</v>
      </c>
      <c r="BL352" s="58">
        <v>0</v>
      </c>
      <c r="BM352" s="58">
        <v>0</v>
      </c>
      <c r="BN352" s="58">
        <v>0</v>
      </c>
      <c r="BO352" s="58">
        <v>0</v>
      </c>
    </row>
    <row r="353" spans="1:67" x14ac:dyDescent="0.2">
      <c r="A353" s="11"/>
      <c r="B353" s="11"/>
      <c r="C353" s="656"/>
      <c r="D353" s="657"/>
      <c r="E353" s="657"/>
      <c r="F353" s="657"/>
      <c r="G353" s="657"/>
      <c r="H353" s="660"/>
      <c r="I353" s="661"/>
      <c r="J353" s="11"/>
      <c r="K353" s="60">
        <v>1034.7</v>
      </c>
      <c r="L353" s="60">
        <v>1039.24</v>
      </c>
      <c r="M353" s="60">
        <v>1069.06</v>
      </c>
      <c r="N353" s="60">
        <v>1073.75</v>
      </c>
      <c r="O353" s="60">
        <v>1069.0578860549999</v>
      </c>
      <c r="P353" s="60"/>
      <c r="Q353" s="58">
        <v>1069.06</v>
      </c>
      <c r="R353" s="60">
        <f t="shared" si="344"/>
        <v>1239.0330458894</v>
      </c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61">
        <f>$M353*AL352/$J352*AL$13</f>
        <v>1239.0330458894</v>
      </c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</row>
    <row r="354" spans="1:67" x14ac:dyDescent="0.2">
      <c r="A354" s="11"/>
      <c r="B354" s="11"/>
      <c r="C354" s="656"/>
      <c r="D354" s="657"/>
      <c r="E354" s="657"/>
      <c r="F354" s="657"/>
      <c r="G354" s="657"/>
      <c r="H354" s="660"/>
      <c r="I354" s="661"/>
      <c r="J354" s="11"/>
      <c r="K354" s="58"/>
      <c r="L354" s="60"/>
      <c r="M354" s="60"/>
      <c r="N354" s="60">
        <f>N353-M353</f>
        <v>4.6900000000000546</v>
      </c>
      <c r="O354" s="60"/>
      <c r="P354" s="60"/>
      <c r="Q354" s="58">
        <v>3.75</v>
      </c>
      <c r="R354" s="60">
        <f t="shared" si="344"/>
        <v>4.3485416984800507</v>
      </c>
      <c r="S354" s="61">
        <f t="shared" ref="S354:AX354" si="349">$N$354/$J$352*S352*S12*S13</f>
        <v>0</v>
      </c>
      <c r="T354" s="61">
        <f t="shared" si="349"/>
        <v>0</v>
      </c>
      <c r="U354" s="61">
        <f t="shared" si="349"/>
        <v>0</v>
      </c>
      <c r="V354" s="61">
        <f t="shared" si="349"/>
        <v>0</v>
      </c>
      <c r="W354" s="61">
        <f t="shared" si="349"/>
        <v>0</v>
      </c>
      <c r="X354" s="61">
        <f t="shared" si="349"/>
        <v>0</v>
      </c>
      <c r="Y354" s="61">
        <f t="shared" si="349"/>
        <v>0</v>
      </c>
      <c r="Z354" s="61">
        <f t="shared" si="349"/>
        <v>0</v>
      </c>
      <c r="AA354" s="61">
        <f t="shared" si="349"/>
        <v>0</v>
      </c>
      <c r="AB354" s="61">
        <f t="shared" si="349"/>
        <v>0</v>
      </c>
      <c r="AC354" s="61">
        <f t="shared" si="349"/>
        <v>0</v>
      </c>
      <c r="AD354" s="61">
        <f t="shared" si="349"/>
        <v>0</v>
      </c>
      <c r="AE354" s="61">
        <f t="shared" si="349"/>
        <v>0</v>
      </c>
      <c r="AF354" s="61">
        <f t="shared" si="349"/>
        <v>0</v>
      </c>
      <c r="AG354" s="61">
        <f t="shared" si="349"/>
        <v>0</v>
      </c>
      <c r="AH354" s="61">
        <f t="shared" si="349"/>
        <v>0</v>
      </c>
      <c r="AI354" s="61">
        <f t="shared" si="349"/>
        <v>0</v>
      </c>
      <c r="AJ354" s="61">
        <f t="shared" si="349"/>
        <v>0</v>
      </c>
      <c r="AK354" s="61">
        <f t="shared" si="349"/>
        <v>0</v>
      </c>
      <c r="AL354" s="61">
        <f t="shared" si="349"/>
        <v>4.3485416984800507</v>
      </c>
      <c r="AM354" s="61">
        <f t="shared" si="349"/>
        <v>0</v>
      </c>
      <c r="AN354" s="61">
        <f t="shared" si="349"/>
        <v>0</v>
      </c>
      <c r="AO354" s="61">
        <f t="shared" si="349"/>
        <v>0</v>
      </c>
      <c r="AP354" s="61">
        <f t="shared" si="349"/>
        <v>0</v>
      </c>
      <c r="AQ354" s="61">
        <f t="shared" si="349"/>
        <v>0</v>
      </c>
      <c r="AR354" s="61">
        <f t="shared" si="349"/>
        <v>0</v>
      </c>
      <c r="AS354" s="61">
        <f t="shared" si="349"/>
        <v>0</v>
      </c>
      <c r="AT354" s="61">
        <f t="shared" si="349"/>
        <v>0</v>
      </c>
      <c r="AU354" s="61">
        <f t="shared" si="349"/>
        <v>0</v>
      </c>
      <c r="AV354" s="61">
        <f t="shared" si="349"/>
        <v>0</v>
      </c>
      <c r="AW354" s="61">
        <f t="shared" si="349"/>
        <v>0</v>
      </c>
      <c r="AX354" s="61">
        <f t="shared" si="349"/>
        <v>0</v>
      </c>
      <c r="AY354" s="61">
        <f t="shared" ref="AY354:BO354" si="350">$N$354/$J$352*AY352*AY12*AY13</f>
        <v>0</v>
      </c>
      <c r="AZ354" s="61">
        <f t="shared" si="350"/>
        <v>0</v>
      </c>
      <c r="BA354" s="61">
        <f t="shared" si="350"/>
        <v>0</v>
      </c>
      <c r="BB354" s="61">
        <f t="shared" si="350"/>
        <v>0</v>
      </c>
      <c r="BC354" s="61">
        <f t="shared" si="350"/>
        <v>0</v>
      </c>
      <c r="BD354" s="61">
        <f t="shared" si="350"/>
        <v>0</v>
      </c>
      <c r="BE354" s="61">
        <f t="shared" si="350"/>
        <v>0</v>
      </c>
      <c r="BF354" s="61">
        <f t="shared" si="350"/>
        <v>0</v>
      </c>
      <c r="BG354" s="61">
        <f t="shared" si="350"/>
        <v>0</v>
      </c>
      <c r="BH354" s="61">
        <f t="shared" si="350"/>
        <v>0</v>
      </c>
      <c r="BI354" s="61">
        <f t="shared" si="350"/>
        <v>0</v>
      </c>
      <c r="BJ354" s="61">
        <f t="shared" si="350"/>
        <v>0</v>
      </c>
      <c r="BK354" s="61">
        <f t="shared" si="350"/>
        <v>0</v>
      </c>
      <c r="BL354" s="61">
        <f t="shared" si="350"/>
        <v>0</v>
      </c>
      <c r="BM354" s="61">
        <f t="shared" si="350"/>
        <v>0</v>
      </c>
      <c r="BN354" s="61">
        <f t="shared" si="350"/>
        <v>0</v>
      </c>
      <c r="BO354" s="61">
        <f t="shared" si="350"/>
        <v>0</v>
      </c>
    </row>
    <row r="355" spans="1:67" x14ac:dyDescent="0.2">
      <c r="A355" s="11"/>
      <c r="B355" s="11"/>
      <c r="C355" s="656"/>
      <c r="D355" s="657"/>
      <c r="E355" s="657"/>
      <c r="F355" s="657"/>
      <c r="G355" s="657"/>
      <c r="H355" s="660"/>
      <c r="I355" s="661"/>
      <c r="J355" s="11"/>
      <c r="K355" s="58"/>
      <c r="L355" s="58"/>
      <c r="M355" s="60"/>
      <c r="N355" s="60"/>
      <c r="O355" s="60"/>
      <c r="P355" s="60"/>
      <c r="Q355" s="62">
        <v>1072.81</v>
      </c>
      <c r="R355" s="63">
        <f t="shared" si="344"/>
        <v>1243.3815875878799</v>
      </c>
      <c r="S355" s="64">
        <f t="shared" ref="S355:AX355" si="351">S353+S354</f>
        <v>0</v>
      </c>
      <c r="T355" s="64">
        <f t="shared" si="351"/>
        <v>0</v>
      </c>
      <c r="U355" s="64">
        <f t="shared" si="351"/>
        <v>0</v>
      </c>
      <c r="V355" s="64">
        <f t="shared" si="351"/>
        <v>0</v>
      </c>
      <c r="W355" s="64">
        <f t="shared" si="351"/>
        <v>0</v>
      </c>
      <c r="X355" s="64">
        <f t="shared" si="351"/>
        <v>0</v>
      </c>
      <c r="Y355" s="64">
        <f t="shared" si="351"/>
        <v>0</v>
      </c>
      <c r="Z355" s="64">
        <f t="shared" si="351"/>
        <v>0</v>
      </c>
      <c r="AA355" s="64">
        <f t="shared" si="351"/>
        <v>0</v>
      </c>
      <c r="AB355" s="64">
        <f t="shared" si="351"/>
        <v>0</v>
      </c>
      <c r="AC355" s="64">
        <f t="shared" si="351"/>
        <v>0</v>
      </c>
      <c r="AD355" s="64">
        <f t="shared" si="351"/>
        <v>0</v>
      </c>
      <c r="AE355" s="64">
        <f t="shared" si="351"/>
        <v>0</v>
      </c>
      <c r="AF355" s="64">
        <f t="shared" si="351"/>
        <v>0</v>
      </c>
      <c r="AG355" s="64">
        <f t="shared" si="351"/>
        <v>0</v>
      </c>
      <c r="AH355" s="64">
        <f t="shared" si="351"/>
        <v>0</v>
      </c>
      <c r="AI355" s="64">
        <f t="shared" si="351"/>
        <v>0</v>
      </c>
      <c r="AJ355" s="64">
        <f t="shared" si="351"/>
        <v>0</v>
      </c>
      <c r="AK355" s="64">
        <f t="shared" si="351"/>
        <v>0</v>
      </c>
      <c r="AL355" s="64">
        <f t="shared" si="351"/>
        <v>1243.3815875878799</v>
      </c>
      <c r="AM355" s="64">
        <f t="shared" si="351"/>
        <v>0</v>
      </c>
      <c r="AN355" s="64">
        <f t="shared" si="351"/>
        <v>0</v>
      </c>
      <c r="AO355" s="64">
        <f t="shared" si="351"/>
        <v>0</v>
      </c>
      <c r="AP355" s="64">
        <f t="shared" si="351"/>
        <v>0</v>
      </c>
      <c r="AQ355" s="64">
        <f t="shared" si="351"/>
        <v>0</v>
      </c>
      <c r="AR355" s="64">
        <f t="shared" si="351"/>
        <v>0</v>
      </c>
      <c r="AS355" s="64">
        <f t="shared" si="351"/>
        <v>0</v>
      </c>
      <c r="AT355" s="64">
        <f t="shared" si="351"/>
        <v>0</v>
      </c>
      <c r="AU355" s="64">
        <f t="shared" si="351"/>
        <v>0</v>
      </c>
      <c r="AV355" s="64">
        <f t="shared" si="351"/>
        <v>0</v>
      </c>
      <c r="AW355" s="64">
        <f t="shared" si="351"/>
        <v>0</v>
      </c>
      <c r="AX355" s="64">
        <f t="shared" si="351"/>
        <v>0</v>
      </c>
      <c r="AY355" s="64">
        <f t="shared" ref="AY355:BO355" si="352">AY353+AY354</f>
        <v>0</v>
      </c>
      <c r="AZ355" s="64">
        <f t="shared" si="352"/>
        <v>0</v>
      </c>
      <c r="BA355" s="64">
        <f t="shared" si="352"/>
        <v>0</v>
      </c>
      <c r="BB355" s="64">
        <f t="shared" si="352"/>
        <v>0</v>
      </c>
      <c r="BC355" s="64">
        <f t="shared" si="352"/>
        <v>0</v>
      </c>
      <c r="BD355" s="64">
        <f t="shared" si="352"/>
        <v>0</v>
      </c>
      <c r="BE355" s="64">
        <f t="shared" si="352"/>
        <v>0</v>
      </c>
      <c r="BF355" s="64">
        <f t="shared" si="352"/>
        <v>0</v>
      </c>
      <c r="BG355" s="64">
        <f t="shared" si="352"/>
        <v>0</v>
      </c>
      <c r="BH355" s="64">
        <f t="shared" si="352"/>
        <v>0</v>
      </c>
      <c r="BI355" s="64">
        <f t="shared" si="352"/>
        <v>0</v>
      </c>
      <c r="BJ355" s="64">
        <f t="shared" si="352"/>
        <v>0</v>
      </c>
      <c r="BK355" s="64">
        <f t="shared" si="352"/>
        <v>0</v>
      </c>
      <c r="BL355" s="64">
        <f t="shared" si="352"/>
        <v>0</v>
      </c>
      <c r="BM355" s="64">
        <f t="shared" si="352"/>
        <v>0</v>
      </c>
      <c r="BN355" s="64">
        <f t="shared" si="352"/>
        <v>0</v>
      </c>
      <c r="BO355" s="64">
        <f t="shared" si="352"/>
        <v>0</v>
      </c>
    </row>
    <row r="356" spans="1:67" ht="14.1" customHeight="1" x14ac:dyDescent="0.2">
      <c r="A356" s="11"/>
      <c r="B356" s="58">
        <v>77</v>
      </c>
      <c r="C356" s="656" t="s">
        <v>245</v>
      </c>
      <c r="D356" s="657" t="s">
        <v>246</v>
      </c>
      <c r="E356" s="657"/>
      <c r="F356" s="657"/>
      <c r="G356" s="657"/>
      <c r="H356" s="660" t="s">
        <v>918</v>
      </c>
      <c r="I356" s="659" t="s">
        <v>78</v>
      </c>
      <c r="J356" s="59">
        <v>30.376000000000001</v>
      </c>
      <c r="K356" s="60"/>
      <c r="L356" s="60"/>
      <c r="M356" s="60"/>
      <c r="N356" s="58"/>
      <c r="O356" s="58"/>
      <c r="P356" s="58"/>
      <c r="Q356" s="58"/>
      <c r="R356" s="58">
        <f t="shared" si="344"/>
        <v>30.376000000000001</v>
      </c>
      <c r="S356" s="58">
        <v>0</v>
      </c>
      <c r="T356" s="58">
        <v>0</v>
      </c>
      <c r="U356" s="58">
        <v>0</v>
      </c>
      <c r="V356" s="58">
        <v>0</v>
      </c>
      <c r="W356" s="58">
        <v>0</v>
      </c>
      <c r="X356" s="58">
        <v>0</v>
      </c>
      <c r="Y356" s="58">
        <v>0</v>
      </c>
      <c r="Z356" s="58">
        <v>0</v>
      </c>
      <c r="AA356" s="58">
        <v>0</v>
      </c>
      <c r="AB356" s="58">
        <v>0</v>
      </c>
      <c r="AC356" s="58">
        <v>0</v>
      </c>
      <c r="AD356" s="58">
        <v>0</v>
      </c>
      <c r="AE356" s="58">
        <v>0</v>
      </c>
      <c r="AF356" s="58">
        <v>0</v>
      </c>
      <c r="AG356" s="58">
        <v>0</v>
      </c>
      <c r="AH356" s="58">
        <v>0</v>
      </c>
      <c r="AI356" s="58">
        <v>0</v>
      </c>
      <c r="AJ356" s="58">
        <v>0</v>
      </c>
      <c r="AK356" s="58">
        <v>0</v>
      </c>
      <c r="AL356" s="58">
        <v>30.376000000000001</v>
      </c>
      <c r="AM356" s="58">
        <v>0</v>
      </c>
      <c r="AN356" s="58">
        <v>0</v>
      </c>
      <c r="AO356" s="58">
        <v>0</v>
      </c>
      <c r="AP356" s="58">
        <v>0</v>
      </c>
      <c r="AQ356" s="58">
        <v>0</v>
      </c>
      <c r="AR356" s="58">
        <v>0</v>
      </c>
      <c r="AS356" s="58">
        <v>0</v>
      </c>
      <c r="AT356" s="58">
        <v>0</v>
      </c>
      <c r="AU356" s="58">
        <v>0</v>
      </c>
      <c r="AV356" s="58">
        <v>0</v>
      </c>
      <c r="AW356" s="58">
        <v>0</v>
      </c>
      <c r="AX356" s="58">
        <v>0</v>
      </c>
      <c r="AY356" s="58">
        <v>0</v>
      </c>
      <c r="AZ356" s="58">
        <v>0</v>
      </c>
      <c r="BA356" s="58">
        <v>0</v>
      </c>
      <c r="BB356" s="58">
        <v>0</v>
      </c>
      <c r="BC356" s="58">
        <v>0</v>
      </c>
      <c r="BD356" s="58">
        <v>0</v>
      </c>
      <c r="BE356" s="58">
        <v>0</v>
      </c>
      <c r="BF356" s="58">
        <v>0</v>
      </c>
      <c r="BG356" s="58">
        <v>0</v>
      </c>
      <c r="BH356" s="58">
        <v>0</v>
      </c>
      <c r="BI356" s="58">
        <v>0</v>
      </c>
      <c r="BJ356" s="58">
        <v>0</v>
      </c>
      <c r="BK356" s="58">
        <v>0</v>
      </c>
      <c r="BL356" s="58">
        <v>0</v>
      </c>
      <c r="BM356" s="58">
        <v>0</v>
      </c>
      <c r="BN356" s="58">
        <v>0</v>
      </c>
      <c r="BO356" s="58">
        <v>0</v>
      </c>
    </row>
    <row r="357" spans="1:67" x14ac:dyDescent="0.2">
      <c r="A357" s="11"/>
      <c r="B357" s="11"/>
      <c r="C357" s="656"/>
      <c r="D357" s="657"/>
      <c r="E357" s="657"/>
      <c r="F357" s="657"/>
      <c r="G357" s="657"/>
      <c r="H357" s="660"/>
      <c r="I357" s="659"/>
      <c r="J357" s="11"/>
      <c r="K357" s="60">
        <v>371.21</v>
      </c>
      <c r="L357" s="60">
        <v>374.02</v>
      </c>
      <c r="M357" s="60">
        <v>383.54</v>
      </c>
      <c r="N357" s="60">
        <v>386.44</v>
      </c>
      <c r="O357" s="60">
        <v>383.53626933649997</v>
      </c>
      <c r="P357" s="60"/>
      <c r="Q357" s="58">
        <v>383.54</v>
      </c>
      <c r="R357" s="60">
        <f t="shared" si="344"/>
        <v>444.52017138460002</v>
      </c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61">
        <f>$M357*AL356/$J356*AL$13</f>
        <v>444.52017138460002</v>
      </c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</row>
    <row r="358" spans="1:67" x14ac:dyDescent="0.2">
      <c r="A358" s="11"/>
      <c r="B358" s="11"/>
      <c r="C358" s="656"/>
      <c r="D358" s="657"/>
      <c r="E358" s="657"/>
      <c r="F358" s="657"/>
      <c r="G358" s="657"/>
      <c r="H358" s="660"/>
      <c r="I358" s="659"/>
      <c r="J358" s="11"/>
      <c r="K358" s="58"/>
      <c r="L358" s="60"/>
      <c r="M358" s="60"/>
      <c r="N358" s="60">
        <f>N357-M357</f>
        <v>2.8999999999999773</v>
      </c>
      <c r="O358" s="60"/>
      <c r="P358" s="60"/>
      <c r="Q358" s="58">
        <v>2.3199999999999998</v>
      </c>
      <c r="R358" s="60">
        <f t="shared" si="344"/>
        <v>2.6888637367999793</v>
      </c>
      <c r="S358" s="61">
        <f t="shared" ref="S358:AX358" si="353">$N$358/$J$356*S356*S12*S13</f>
        <v>0</v>
      </c>
      <c r="T358" s="61">
        <f t="shared" si="353"/>
        <v>0</v>
      </c>
      <c r="U358" s="61">
        <f t="shared" si="353"/>
        <v>0</v>
      </c>
      <c r="V358" s="61">
        <f t="shared" si="353"/>
        <v>0</v>
      </c>
      <c r="W358" s="61">
        <f t="shared" si="353"/>
        <v>0</v>
      </c>
      <c r="X358" s="61">
        <f t="shared" si="353"/>
        <v>0</v>
      </c>
      <c r="Y358" s="61">
        <f t="shared" si="353"/>
        <v>0</v>
      </c>
      <c r="Z358" s="61">
        <f t="shared" si="353"/>
        <v>0</v>
      </c>
      <c r="AA358" s="61">
        <f t="shared" si="353"/>
        <v>0</v>
      </c>
      <c r="AB358" s="61">
        <f t="shared" si="353"/>
        <v>0</v>
      </c>
      <c r="AC358" s="61">
        <f t="shared" si="353"/>
        <v>0</v>
      </c>
      <c r="AD358" s="61">
        <f t="shared" si="353"/>
        <v>0</v>
      </c>
      <c r="AE358" s="61">
        <f t="shared" si="353"/>
        <v>0</v>
      </c>
      <c r="AF358" s="61">
        <f t="shared" si="353"/>
        <v>0</v>
      </c>
      <c r="AG358" s="61">
        <f t="shared" si="353"/>
        <v>0</v>
      </c>
      <c r="AH358" s="61">
        <f t="shared" si="353"/>
        <v>0</v>
      </c>
      <c r="AI358" s="61">
        <f t="shared" si="353"/>
        <v>0</v>
      </c>
      <c r="AJ358" s="61">
        <f t="shared" si="353"/>
        <v>0</v>
      </c>
      <c r="AK358" s="61">
        <f t="shared" si="353"/>
        <v>0</v>
      </c>
      <c r="AL358" s="61">
        <f t="shared" si="353"/>
        <v>2.6888637367999793</v>
      </c>
      <c r="AM358" s="61">
        <f t="shared" si="353"/>
        <v>0</v>
      </c>
      <c r="AN358" s="61">
        <f t="shared" si="353"/>
        <v>0</v>
      </c>
      <c r="AO358" s="61">
        <f t="shared" si="353"/>
        <v>0</v>
      </c>
      <c r="AP358" s="61">
        <f t="shared" si="353"/>
        <v>0</v>
      </c>
      <c r="AQ358" s="61">
        <f t="shared" si="353"/>
        <v>0</v>
      </c>
      <c r="AR358" s="61">
        <f t="shared" si="353"/>
        <v>0</v>
      </c>
      <c r="AS358" s="61">
        <f t="shared" si="353"/>
        <v>0</v>
      </c>
      <c r="AT358" s="61">
        <f t="shared" si="353"/>
        <v>0</v>
      </c>
      <c r="AU358" s="61">
        <f t="shared" si="353"/>
        <v>0</v>
      </c>
      <c r="AV358" s="61">
        <f t="shared" si="353"/>
        <v>0</v>
      </c>
      <c r="AW358" s="61">
        <f t="shared" si="353"/>
        <v>0</v>
      </c>
      <c r="AX358" s="61">
        <f t="shared" si="353"/>
        <v>0</v>
      </c>
      <c r="AY358" s="61">
        <f t="shared" ref="AY358:BO358" si="354">$N$358/$J$356*AY356*AY12*AY13</f>
        <v>0</v>
      </c>
      <c r="AZ358" s="61">
        <f t="shared" si="354"/>
        <v>0</v>
      </c>
      <c r="BA358" s="61">
        <f t="shared" si="354"/>
        <v>0</v>
      </c>
      <c r="BB358" s="61">
        <f t="shared" si="354"/>
        <v>0</v>
      </c>
      <c r="BC358" s="61">
        <f t="shared" si="354"/>
        <v>0</v>
      </c>
      <c r="BD358" s="61">
        <f t="shared" si="354"/>
        <v>0</v>
      </c>
      <c r="BE358" s="61">
        <f t="shared" si="354"/>
        <v>0</v>
      </c>
      <c r="BF358" s="61">
        <f t="shared" si="354"/>
        <v>0</v>
      </c>
      <c r="BG358" s="61">
        <f t="shared" si="354"/>
        <v>0</v>
      </c>
      <c r="BH358" s="61">
        <f t="shared" si="354"/>
        <v>0</v>
      </c>
      <c r="BI358" s="61">
        <f t="shared" si="354"/>
        <v>0</v>
      </c>
      <c r="BJ358" s="61">
        <f t="shared" si="354"/>
        <v>0</v>
      </c>
      <c r="BK358" s="61">
        <f t="shared" si="354"/>
        <v>0</v>
      </c>
      <c r="BL358" s="61">
        <f t="shared" si="354"/>
        <v>0</v>
      </c>
      <c r="BM358" s="61">
        <f t="shared" si="354"/>
        <v>0</v>
      </c>
      <c r="BN358" s="61">
        <f t="shared" si="354"/>
        <v>0</v>
      </c>
      <c r="BO358" s="61">
        <f t="shared" si="354"/>
        <v>0</v>
      </c>
    </row>
    <row r="359" spans="1:67" x14ac:dyDescent="0.2">
      <c r="A359" s="11"/>
      <c r="B359" s="11"/>
      <c r="C359" s="656"/>
      <c r="D359" s="657"/>
      <c r="E359" s="657"/>
      <c r="F359" s="657"/>
      <c r="G359" s="657"/>
      <c r="H359" s="660"/>
      <c r="I359" s="659"/>
      <c r="J359" s="11"/>
      <c r="K359" s="58"/>
      <c r="L359" s="58"/>
      <c r="M359" s="60"/>
      <c r="N359" s="60"/>
      <c r="O359" s="60"/>
      <c r="P359" s="60"/>
      <c r="Q359" s="62">
        <v>385.86</v>
      </c>
      <c r="R359" s="63">
        <f t="shared" si="344"/>
        <v>447.20903512140001</v>
      </c>
      <c r="S359" s="64">
        <f t="shared" ref="S359:AX359" si="355">S357+S358</f>
        <v>0</v>
      </c>
      <c r="T359" s="64">
        <f t="shared" si="355"/>
        <v>0</v>
      </c>
      <c r="U359" s="64">
        <f t="shared" si="355"/>
        <v>0</v>
      </c>
      <c r="V359" s="64">
        <f t="shared" si="355"/>
        <v>0</v>
      </c>
      <c r="W359" s="64">
        <f t="shared" si="355"/>
        <v>0</v>
      </c>
      <c r="X359" s="64">
        <f t="shared" si="355"/>
        <v>0</v>
      </c>
      <c r="Y359" s="64">
        <f t="shared" si="355"/>
        <v>0</v>
      </c>
      <c r="Z359" s="64">
        <f t="shared" si="355"/>
        <v>0</v>
      </c>
      <c r="AA359" s="64">
        <f t="shared" si="355"/>
        <v>0</v>
      </c>
      <c r="AB359" s="64">
        <f t="shared" si="355"/>
        <v>0</v>
      </c>
      <c r="AC359" s="64">
        <f t="shared" si="355"/>
        <v>0</v>
      </c>
      <c r="AD359" s="64">
        <f t="shared" si="355"/>
        <v>0</v>
      </c>
      <c r="AE359" s="64">
        <f t="shared" si="355"/>
        <v>0</v>
      </c>
      <c r="AF359" s="64">
        <f t="shared" si="355"/>
        <v>0</v>
      </c>
      <c r="AG359" s="64">
        <f t="shared" si="355"/>
        <v>0</v>
      </c>
      <c r="AH359" s="64">
        <f t="shared" si="355"/>
        <v>0</v>
      </c>
      <c r="AI359" s="64">
        <f t="shared" si="355"/>
        <v>0</v>
      </c>
      <c r="AJ359" s="64">
        <f t="shared" si="355"/>
        <v>0</v>
      </c>
      <c r="AK359" s="64">
        <f t="shared" si="355"/>
        <v>0</v>
      </c>
      <c r="AL359" s="64">
        <f t="shared" si="355"/>
        <v>447.20903512140001</v>
      </c>
      <c r="AM359" s="64">
        <f t="shared" si="355"/>
        <v>0</v>
      </c>
      <c r="AN359" s="64">
        <f t="shared" si="355"/>
        <v>0</v>
      </c>
      <c r="AO359" s="64">
        <f t="shared" si="355"/>
        <v>0</v>
      </c>
      <c r="AP359" s="64">
        <f t="shared" si="355"/>
        <v>0</v>
      </c>
      <c r="AQ359" s="64">
        <f t="shared" si="355"/>
        <v>0</v>
      </c>
      <c r="AR359" s="64">
        <f t="shared" si="355"/>
        <v>0</v>
      </c>
      <c r="AS359" s="64">
        <f t="shared" si="355"/>
        <v>0</v>
      </c>
      <c r="AT359" s="64">
        <f t="shared" si="355"/>
        <v>0</v>
      </c>
      <c r="AU359" s="64">
        <f t="shared" si="355"/>
        <v>0</v>
      </c>
      <c r="AV359" s="64">
        <f t="shared" si="355"/>
        <v>0</v>
      </c>
      <c r="AW359" s="64">
        <f t="shared" si="355"/>
        <v>0</v>
      </c>
      <c r="AX359" s="64">
        <f t="shared" si="355"/>
        <v>0</v>
      </c>
      <c r="AY359" s="64">
        <f t="shared" ref="AY359:BO359" si="356">AY357+AY358</f>
        <v>0</v>
      </c>
      <c r="AZ359" s="64">
        <f t="shared" si="356"/>
        <v>0</v>
      </c>
      <c r="BA359" s="64">
        <f t="shared" si="356"/>
        <v>0</v>
      </c>
      <c r="BB359" s="64">
        <f t="shared" si="356"/>
        <v>0</v>
      </c>
      <c r="BC359" s="64">
        <f t="shared" si="356"/>
        <v>0</v>
      </c>
      <c r="BD359" s="64">
        <f t="shared" si="356"/>
        <v>0</v>
      </c>
      <c r="BE359" s="64">
        <f t="shared" si="356"/>
        <v>0</v>
      </c>
      <c r="BF359" s="64">
        <f t="shared" si="356"/>
        <v>0</v>
      </c>
      <c r="BG359" s="64">
        <f t="shared" si="356"/>
        <v>0</v>
      </c>
      <c r="BH359" s="64">
        <f t="shared" si="356"/>
        <v>0</v>
      </c>
      <c r="BI359" s="64">
        <f t="shared" si="356"/>
        <v>0</v>
      </c>
      <c r="BJ359" s="64">
        <f t="shared" si="356"/>
        <v>0</v>
      </c>
      <c r="BK359" s="64">
        <f t="shared" si="356"/>
        <v>0</v>
      </c>
      <c r="BL359" s="64">
        <f t="shared" si="356"/>
        <v>0</v>
      </c>
      <c r="BM359" s="64">
        <f t="shared" si="356"/>
        <v>0</v>
      </c>
      <c r="BN359" s="64">
        <f t="shared" si="356"/>
        <v>0</v>
      </c>
      <c r="BO359" s="64">
        <f t="shared" si="356"/>
        <v>0</v>
      </c>
    </row>
    <row r="360" spans="1:67" ht="14.1" customHeight="1" x14ac:dyDescent="0.2">
      <c r="A360" s="11"/>
      <c r="B360" s="58">
        <v>78</v>
      </c>
      <c r="C360" s="656" t="s">
        <v>248</v>
      </c>
      <c r="D360" s="657" t="s">
        <v>249</v>
      </c>
      <c r="E360" s="657"/>
      <c r="F360" s="657"/>
      <c r="G360" s="657"/>
      <c r="H360" s="660" t="s">
        <v>919</v>
      </c>
      <c r="I360" s="659" t="s">
        <v>78</v>
      </c>
      <c r="J360" s="59">
        <v>70.91</v>
      </c>
      <c r="K360" s="60"/>
      <c r="L360" s="60"/>
      <c r="M360" s="60"/>
      <c r="N360" s="58"/>
      <c r="O360" s="58"/>
      <c r="P360" s="58"/>
      <c r="Q360" s="58"/>
      <c r="R360" s="58">
        <f t="shared" si="344"/>
        <v>70.91</v>
      </c>
      <c r="S360" s="58">
        <v>0</v>
      </c>
      <c r="T360" s="58">
        <v>0</v>
      </c>
      <c r="U360" s="58"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C360" s="58">
        <v>0</v>
      </c>
      <c r="AD360" s="58">
        <v>0</v>
      </c>
      <c r="AE360" s="58">
        <v>0</v>
      </c>
      <c r="AF360" s="58">
        <v>0</v>
      </c>
      <c r="AG360" s="58">
        <v>0</v>
      </c>
      <c r="AH360" s="58">
        <v>0</v>
      </c>
      <c r="AI360" s="58">
        <v>0</v>
      </c>
      <c r="AJ360" s="58">
        <v>0</v>
      </c>
      <c r="AK360" s="58">
        <v>0</v>
      </c>
      <c r="AL360" s="58">
        <v>70.91</v>
      </c>
      <c r="AM360" s="58">
        <v>0</v>
      </c>
      <c r="AN360" s="58">
        <v>0</v>
      </c>
      <c r="AO360" s="58">
        <v>0</v>
      </c>
      <c r="AP360" s="58">
        <v>0</v>
      </c>
      <c r="AQ360" s="58">
        <v>0</v>
      </c>
      <c r="AR360" s="58">
        <v>0</v>
      </c>
      <c r="AS360" s="58">
        <v>0</v>
      </c>
      <c r="AT360" s="58">
        <v>0</v>
      </c>
      <c r="AU360" s="58">
        <v>0</v>
      </c>
      <c r="AV360" s="58">
        <v>0</v>
      </c>
      <c r="AW360" s="58">
        <v>0</v>
      </c>
      <c r="AX360" s="58">
        <v>0</v>
      </c>
      <c r="AY360" s="58">
        <v>0</v>
      </c>
      <c r="AZ360" s="58">
        <v>0</v>
      </c>
      <c r="BA360" s="58">
        <v>0</v>
      </c>
      <c r="BB360" s="58">
        <v>0</v>
      </c>
      <c r="BC360" s="58">
        <v>0</v>
      </c>
      <c r="BD360" s="58">
        <v>0</v>
      </c>
      <c r="BE360" s="58">
        <v>0</v>
      </c>
      <c r="BF360" s="58">
        <v>0</v>
      </c>
      <c r="BG360" s="58">
        <v>0</v>
      </c>
      <c r="BH360" s="58">
        <v>0</v>
      </c>
      <c r="BI360" s="58">
        <v>0</v>
      </c>
      <c r="BJ360" s="58">
        <v>0</v>
      </c>
      <c r="BK360" s="58">
        <v>0</v>
      </c>
      <c r="BL360" s="58">
        <v>0</v>
      </c>
      <c r="BM360" s="58">
        <v>0</v>
      </c>
      <c r="BN360" s="58">
        <v>0</v>
      </c>
      <c r="BO360" s="58">
        <v>0</v>
      </c>
    </row>
    <row r="361" spans="1:67" x14ac:dyDescent="0.2">
      <c r="A361" s="11"/>
      <c r="B361" s="11"/>
      <c r="C361" s="656"/>
      <c r="D361" s="657"/>
      <c r="E361" s="657"/>
      <c r="F361" s="657"/>
      <c r="G361" s="657"/>
      <c r="H361" s="660"/>
      <c r="I361" s="659"/>
      <c r="J361" s="11"/>
      <c r="K361" s="60">
        <v>863.01</v>
      </c>
      <c r="L361" s="60">
        <v>867.06</v>
      </c>
      <c r="M361" s="60">
        <v>891.67</v>
      </c>
      <c r="N361" s="60">
        <v>895.85</v>
      </c>
      <c r="O361" s="60">
        <v>891.66680800649999</v>
      </c>
      <c r="P361" s="60"/>
      <c r="Q361" s="58">
        <v>891.67</v>
      </c>
      <c r="R361" s="60">
        <f t="shared" si="344"/>
        <v>1033.4392793933</v>
      </c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61">
        <f>$M361*AL360/$J360*AL$13</f>
        <v>1033.4392793933</v>
      </c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</row>
    <row r="362" spans="1:67" x14ac:dyDescent="0.2">
      <c r="A362" s="11"/>
      <c r="B362" s="11"/>
      <c r="C362" s="656"/>
      <c r="D362" s="657"/>
      <c r="E362" s="657"/>
      <c r="F362" s="657"/>
      <c r="G362" s="657"/>
      <c r="H362" s="660"/>
      <c r="I362" s="659"/>
      <c r="J362" s="11"/>
      <c r="K362" s="58"/>
      <c r="L362" s="60"/>
      <c r="M362" s="60"/>
      <c r="N362" s="60">
        <f>N361-M361</f>
        <v>4.1800000000000637</v>
      </c>
      <c r="O362" s="60"/>
      <c r="P362" s="60"/>
      <c r="Q362" s="58">
        <v>3.34</v>
      </c>
      <c r="R362" s="60">
        <f t="shared" si="344"/>
        <v>3.8756725585600589</v>
      </c>
      <c r="S362" s="61">
        <f t="shared" ref="S362:AX362" si="357">$N$362/$J$360*S360*S12*S13</f>
        <v>0</v>
      </c>
      <c r="T362" s="61">
        <f t="shared" si="357"/>
        <v>0</v>
      </c>
      <c r="U362" s="61">
        <f t="shared" si="357"/>
        <v>0</v>
      </c>
      <c r="V362" s="61">
        <f t="shared" si="357"/>
        <v>0</v>
      </c>
      <c r="W362" s="61">
        <f t="shared" si="357"/>
        <v>0</v>
      </c>
      <c r="X362" s="61">
        <f t="shared" si="357"/>
        <v>0</v>
      </c>
      <c r="Y362" s="61">
        <f t="shared" si="357"/>
        <v>0</v>
      </c>
      <c r="Z362" s="61">
        <f t="shared" si="357"/>
        <v>0</v>
      </c>
      <c r="AA362" s="61">
        <f t="shared" si="357"/>
        <v>0</v>
      </c>
      <c r="AB362" s="61">
        <f t="shared" si="357"/>
        <v>0</v>
      </c>
      <c r="AC362" s="61">
        <f t="shared" si="357"/>
        <v>0</v>
      </c>
      <c r="AD362" s="61">
        <f t="shared" si="357"/>
        <v>0</v>
      </c>
      <c r="AE362" s="61">
        <f t="shared" si="357"/>
        <v>0</v>
      </c>
      <c r="AF362" s="61">
        <f t="shared" si="357"/>
        <v>0</v>
      </c>
      <c r="AG362" s="61">
        <f t="shared" si="357"/>
        <v>0</v>
      </c>
      <c r="AH362" s="61">
        <f t="shared" si="357"/>
        <v>0</v>
      </c>
      <c r="AI362" s="61">
        <f t="shared" si="357"/>
        <v>0</v>
      </c>
      <c r="AJ362" s="61">
        <f t="shared" si="357"/>
        <v>0</v>
      </c>
      <c r="AK362" s="61">
        <f t="shared" si="357"/>
        <v>0</v>
      </c>
      <c r="AL362" s="61">
        <f t="shared" si="357"/>
        <v>3.8756725585600589</v>
      </c>
      <c r="AM362" s="61">
        <f t="shared" si="357"/>
        <v>0</v>
      </c>
      <c r="AN362" s="61">
        <f t="shared" si="357"/>
        <v>0</v>
      </c>
      <c r="AO362" s="61">
        <f t="shared" si="357"/>
        <v>0</v>
      </c>
      <c r="AP362" s="61">
        <f t="shared" si="357"/>
        <v>0</v>
      </c>
      <c r="AQ362" s="61">
        <f t="shared" si="357"/>
        <v>0</v>
      </c>
      <c r="AR362" s="61">
        <f t="shared" si="357"/>
        <v>0</v>
      </c>
      <c r="AS362" s="61">
        <f t="shared" si="357"/>
        <v>0</v>
      </c>
      <c r="AT362" s="61">
        <f t="shared" si="357"/>
        <v>0</v>
      </c>
      <c r="AU362" s="61">
        <f t="shared" si="357"/>
        <v>0</v>
      </c>
      <c r="AV362" s="61">
        <f t="shared" si="357"/>
        <v>0</v>
      </c>
      <c r="AW362" s="61">
        <f t="shared" si="357"/>
        <v>0</v>
      </c>
      <c r="AX362" s="61">
        <f t="shared" si="357"/>
        <v>0</v>
      </c>
      <c r="AY362" s="61">
        <f t="shared" ref="AY362:BO362" si="358">$N$362/$J$360*AY360*AY12*AY13</f>
        <v>0</v>
      </c>
      <c r="AZ362" s="61">
        <f t="shared" si="358"/>
        <v>0</v>
      </c>
      <c r="BA362" s="61">
        <f t="shared" si="358"/>
        <v>0</v>
      </c>
      <c r="BB362" s="61">
        <f t="shared" si="358"/>
        <v>0</v>
      </c>
      <c r="BC362" s="61">
        <f t="shared" si="358"/>
        <v>0</v>
      </c>
      <c r="BD362" s="61">
        <f t="shared" si="358"/>
        <v>0</v>
      </c>
      <c r="BE362" s="61">
        <f t="shared" si="358"/>
        <v>0</v>
      </c>
      <c r="BF362" s="61">
        <f t="shared" si="358"/>
        <v>0</v>
      </c>
      <c r="BG362" s="61">
        <f t="shared" si="358"/>
        <v>0</v>
      </c>
      <c r="BH362" s="61">
        <f t="shared" si="358"/>
        <v>0</v>
      </c>
      <c r="BI362" s="61">
        <f t="shared" si="358"/>
        <v>0</v>
      </c>
      <c r="BJ362" s="61">
        <f t="shared" si="358"/>
        <v>0</v>
      </c>
      <c r="BK362" s="61">
        <f t="shared" si="358"/>
        <v>0</v>
      </c>
      <c r="BL362" s="61">
        <f t="shared" si="358"/>
        <v>0</v>
      </c>
      <c r="BM362" s="61">
        <f t="shared" si="358"/>
        <v>0</v>
      </c>
      <c r="BN362" s="61">
        <f t="shared" si="358"/>
        <v>0</v>
      </c>
      <c r="BO362" s="61">
        <f t="shared" si="358"/>
        <v>0</v>
      </c>
    </row>
    <row r="363" spans="1:67" x14ac:dyDescent="0.2">
      <c r="A363" s="11"/>
      <c r="B363" s="11"/>
      <c r="C363" s="656"/>
      <c r="D363" s="657"/>
      <c r="E363" s="657"/>
      <c r="F363" s="657"/>
      <c r="G363" s="657"/>
      <c r="H363" s="660"/>
      <c r="I363" s="659"/>
      <c r="J363" s="11"/>
      <c r="K363" s="58"/>
      <c r="L363" s="58"/>
      <c r="M363" s="60"/>
      <c r="N363" s="60"/>
      <c r="O363" s="60"/>
      <c r="P363" s="60"/>
      <c r="Q363" s="62">
        <v>895.01</v>
      </c>
      <c r="R363" s="63">
        <f t="shared" si="344"/>
        <v>1037.3149519518602</v>
      </c>
      <c r="S363" s="64">
        <f t="shared" ref="S363:AX363" si="359">S361+S362</f>
        <v>0</v>
      </c>
      <c r="T363" s="64">
        <f t="shared" si="359"/>
        <v>0</v>
      </c>
      <c r="U363" s="64">
        <f t="shared" si="359"/>
        <v>0</v>
      </c>
      <c r="V363" s="64">
        <f t="shared" si="359"/>
        <v>0</v>
      </c>
      <c r="W363" s="64">
        <f t="shared" si="359"/>
        <v>0</v>
      </c>
      <c r="X363" s="64">
        <f t="shared" si="359"/>
        <v>0</v>
      </c>
      <c r="Y363" s="64">
        <f t="shared" si="359"/>
        <v>0</v>
      </c>
      <c r="Z363" s="64">
        <f t="shared" si="359"/>
        <v>0</v>
      </c>
      <c r="AA363" s="64">
        <f t="shared" si="359"/>
        <v>0</v>
      </c>
      <c r="AB363" s="64">
        <f t="shared" si="359"/>
        <v>0</v>
      </c>
      <c r="AC363" s="64">
        <f t="shared" si="359"/>
        <v>0</v>
      </c>
      <c r="AD363" s="64">
        <f t="shared" si="359"/>
        <v>0</v>
      </c>
      <c r="AE363" s="64">
        <f t="shared" si="359"/>
        <v>0</v>
      </c>
      <c r="AF363" s="64">
        <f t="shared" si="359"/>
        <v>0</v>
      </c>
      <c r="AG363" s="64">
        <f t="shared" si="359"/>
        <v>0</v>
      </c>
      <c r="AH363" s="64">
        <f t="shared" si="359"/>
        <v>0</v>
      </c>
      <c r="AI363" s="64">
        <f t="shared" si="359"/>
        <v>0</v>
      </c>
      <c r="AJ363" s="64">
        <f t="shared" si="359"/>
        <v>0</v>
      </c>
      <c r="AK363" s="64">
        <f t="shared" si="359"/>
        <v>0</v>
      </c>
      <c r="AL363" s="64">
        <f t="shared" si="359"/>
        <v>1037.3149519518602</v>
      </c>
      <c r="AM363" s="64">
        <f t="shared" si="359"/>
        <v>0</v>
      </c>
      <c r="AN363" s="64">
        <f t="shared" si="359"/>
        <v>0</v>
      </c>
      <c r="AO363" s="64">
        <f t="shared" si="359"/>
        <v>0</v>
      </c>
      <c r="AP363" s="64">
        <f t="shared" si="359"/>
        <v>0</v>
      </c>
      <c r="AQ363" s="64">
        <f t="shared" si="359"/>
        <v>0</v>
      </c>
      <c r="AR363" s="64">
        <f t="shared" si="359"/>
        <v>0</v>
      </c>
      <c r="AS363" s="64">
        <f t="shared" si="359"/>
        <v>0</v>
      </c>
      <c r="AT363" s="64">
        <f t="shared" si="359"/>
        <v>0</v>
      </c>
      <c r="AU363" s="64">
        <f t="shared" si="359"/>
        <v>0</v>
      </c>
      <c r="AV363" s="64">
        <f t="shared" si="359"/>
        <v>0</v>
      </c>
      <c r="AW363" s="64">
        <f t="shared" si="359"/>
        <v>0</v>
      </c>
      <c r="AX363" s="64">
        <f t="shared" si="359"/>
        <v>0</v>
      </c>
      <c r="AY363" s="64">
        <f t="shared" ref="AY363:BO363" si="360">AY361+AY362</f>
        <v>0</v>
      </c>
      <c r="AZ363" s="64">
        <f t="shared" si="360"/>
        <v>0</v>
      </c>
      <c r="BA363" s="64">
        <f t="shared" si="360"/>
        <v>0</v>
      </c>
      <c r="BB363" s="64">
        <f t="shared" si="360"/>
        <v>0</v>
      </c>
      <c r="BC363" s="64">
        <f t="shared" si="360"/>
        <v>0</v>
      </c>
      <c r="BD363" s="64">
        <f t="shared" si="360"/>
        <v>0</v>
      </c>
      <c r="BE363" s="64">
        <f t="shared" si="360"/>
        <v>0</v>
      </c>
      <c r="BF363" s="64">
        <f t="shared" si="360"/>
        <v>0</v>
      </c>
      <c r="BG363" s="64">
        <f t="shared" si="360"/>
        <v>0</v>
      </c>
      <c r="BH363" s="64">
        <f t="shared" si="360"/>
        <v>0</v>
      </c>
      <c r="BI363" s="64">
        <f t="shared" si="360"/>
        <v>0</v>
      </c>
      <c r="BJ363" s="64">
        <f t="shared" si="360"/>
        <v>0</v>
      </c>
      <c r="BK363" s="64">
        <f t="shared" si="360"/>
        <v>0</v>
      </c>
      <c r="BL363" s="64">
        <f t="shared" si="360"/>
        <v>0</v>
      </c>
      <c r="BM363" s="64">
        <f t="shared" si="360"/>
        <v>0</v>
      </c>
      <c r="BN363" s="64">
        <f t="shared" si="360"/>
        <v>0</v>
      </c>
      <c r="BO363" s="64">
        <f t="shared" si="360"/>
        <v>0</v>
      </c>
    </row>
    <row r="364" spans="1:67" ht="14.1" customHeight="1" x14ac:dyDescent="0.2">
      <c r="A364" s="11"/>
      <c r="B364" s="58">
        <v>79</v>
      </c>
      <c r="C364" s="656" t="s">
        <v>251</v>
      </c>
      <c r="D364" s="657" t="s">
        <v>252</v>
      </c>
      <c r="E364" s="657"/>
      <c r="F364" s="657"/>
      <c r="G364" s="657"/>
      <c r="H364" s="660" t="s">
        <v>920</v>
      </c>
      <c r="I364" s="659" t="s">
        <v>194</v>
      </c>
      <c r="J364" s="59">
        <v>392.423</v>
      </c>
      <c r="K364" s="60"/>
      <c r="L364" s="60"/>
      <c r="M364" s="60"/>
      <c r="N364" s="58"/>
      <c r="O364" s="58"/>
      <c r="P364" s="58"/>
      <c r="Q364" s="58"/>
      <c r="R364" s="58">
        <f t="shared" si="344"/>
        <v>392.423</v>
      </c>
      <c r="S364" s="58">
        <v>0</v>
      </c>
      <c r="T364" s="58">
        <v>0</v>
      </c>
      <c r="U364" s="58">
        <v>0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0</v>
      </c>
      <c r="AC364" s="58">
        <v>0</v>
      </c>
      <c r="AD364" s="58">
        <v>0</v>
      </c>
      <c r="AE364" s="58">
        <v>0</v>
      </c>
      <c r="AF364" s="58">
        <v>0</v>
      </c>
      <c r="AG364" s="58">
        <v>0</v>
      </c>
      <c r="AH364" s="58">
        <v>0</v>
      </c>
      <c r="AI364" s="58">
        <v>0</v>
      </c>
      <c r="AJ364" s="58">
        <v>0</v>
      </c>
      <c r="AK364" s="58">
        <v>0</v>
      </c>
      <c r="AL364" s="58">
        <v>392.423</v>
      </c>
      <c r="AM364" s="58">
        <v>0</v>
      </c>
      <c r="AN364" s="58">
        <v>0</v>
      </c>
      <c r="AO364" s="58">
        <v>0</v>
      </c>
      <c r="AP364" s="58">
        <v>0</v>
      </c>
      <c r="AQ364" s="58">
        <v>0</v>
      </c>
      <c r="AR364" s="58">
        <v>0</v>
      </c>
      <c r="AS364" s="58">
        <v>0</v>
      </c>
      <c r="AT364" s="58">
        <v>0</v>
      </c>
      <c r="AU364" s="58">
        <v>0</v>
      </c>
      <c r="AV364" s="58">
        <v>0</v>
      </c>
      <c r="AW364" s="58">
        <v>0</v>
      </c>
      <c r="AX364" s="58">
        <v>0</v>
      </c>
      <c r="AY364" s="58">
        <v>0</v>
      </c>
      <c r="AZ364" s="58">
        <v>0</v>
      </c>
      <c r="BA364" s="58">
        <v>0</v>
      </c>
      <c r="BB364" s="58">
        <v>0</v>
      </c>
      <c r="BC364" s="58">
        <v>0</v>
      </c>
      <c r="BD364" s="58">
        <v>0</v>
      </c>
      <c r="BE364" s="58">
        <v>0</v>
      </c>
      <c r="BF364" s="58">
        <v>0</v>
      </c>
      <c r="BG364" s="58">
        <v>0</v>
      </c>
      <c r="BH364" s="58">
        <v>0</v>
      </c>
      <c r="BI364" s="58">
        <v>0</v>
      </c>
      <c r="BJ364" s="58">
        <v>0</v>
      </c>
      <c r="BK364" s="58">
        <v>0</v>
      </c>
      <c r="BL364" s="58">
        <v>0</v>
      </c>
      <c r="BM364" s="58">
        <v>0</v>
      </c>
      <c r="BN364" s="58">
        <v>0</v>
      </c>
      <c r="BO364" s="58">
        <v>0</v>
      </c>
    </row>
    <row r="365" spans="1:67" x14ac:dyDescent="0.2">
      <c r="A365" s="11"/>
      <c r="B365" s="11"/>
      <c r="C365" s="656"/>
      <c r="D365" s="657"/>
      <c r="E365" s="657"/>
      <c r="F365" s="657"/>
      <c r="G365" s="657"/>
      <c r="H365" s="660"/>
      <c r="I365" s="659"/>
      <c r="J365" s="11"/>
      <c r="K365" s="60">
        <v>4631.75</v>
      </c>
      <c r="L365" s="60">
        <v>4648.3</v>
      </c>
      <c r="M365" s="60">
        <v>4785.55</v>
      </c>
      <c r="N365" s="60">
        <v>4802.6499999999996</v>
      </c>
      <c r="O365" s="60">
        <v>4785.5502693874996</v>
      </c>
      <c r="P365" s="60"/>
      <c r="Q365" s="58">
        <v>4785.55</v>
      </c>
      <c r="R365" s="60">
        <f t="shared" si="344"/>
        <v>5546.4189032945005</v>
      </c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61">
        <f>$M365*AL364/$J364*AL$13</f>
        <v>5546.4189032945005</v>
      </c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</row>
    <row r="366" spans="1:67" x14ac:dyDescent="0.2">
      <c r="A366" s="11"/>
      <c r="B366" s="11"/>
      <c r="C366" s="656"/>
      <c r="D366" s="657"/>
      <c r="E366" s="657"/>
      <c r="F366" s="657"/>
      <c r="G366" s="657"/>
      <c r="H366" s="660"/>
      <c r="I366" s="659"/>
      <c r="J366" s="11"/>
      <c r="K366" s="58"/>
      <c r="L366" s="60"/>
      <c r="M366" s="60"/>
      <c r="N366" s="60">
        <f>N365-M365</f>
        <v>17.099999999999454</v>
      </c>
      <c r="O366" s="60"/>
      <c r="P366" s="60"/>
      <c r="Q366" s="58">
        <v>13.68</v>
      </c>
      <c r="R366" s="60">
        <f t="shared" si="344"/>
        <v>15.855024103199495</v>
      </c>
      <c r="S366" s="61">
        <f t="shared" ref="S366:AX366" si="361">$N$366/$J$364*S364*S12*S13</f>
        <v>0</v>
      </c>
      <c r="T366" s="61">
        <f t="shared" si="361"/>
        <v>0</v>
      </c>
      <c r="U366" s="61">
        <f t="shared" si="361"/>
        <v>0</v>
      </c>
      <c r="V366" s="61">
        <f t="shared" si="361"/>
        <v>0</v>
      </c>
      <c r="W366" s="61">
        <f t="shared" si="361"/>
        <v>0</v>
      </c>
      <c r="X366" s="61">
        <f t="shared" si="361"/>
        <v>0</v>
      </c>
      <c r="Y366" s="61">
        <f t="shared" si="361"/>
        <v>0</v>
      </c>
      <c r="Z366" s="61">
        <f t="shared" si="361"/>
        <v>0</v>
      </c>
      <c r="AA366" s="61">
        <f t="shared" si="361"/>
        <v>0</v>
      </c>
      <c r="AB366" s="61">
        <f t="shared" si="361"/>
        <v>0</v>
      </c>
      <c r="AC366" s="61">
        <f t="shared" si="361"/>
        <v>0</v>
      </c>
      <c r="AD366" s="61">
        <f t="shared" si="361"/>
        <v>0</v>
      </c>
      <c r="AE366" s="61">
        <f t="shared" si="361"/>
        <v>0</v>
      </c>
      <c r="AF366" s="61">
        <f t="shared" si="361"/>
        <v>0</v>
      </c>
      <c r="AG366" s="61">
        <f t="shared" si="361"/>
        <v>0</v>
      </c>
      <c r="AH366" s="61">
        <f t="shared" si="361"/>
        <v>0</v>
      </c>
      <c r="AI366" s="61">
        <f t="shared" si="361"/>
        <v>0</v>
      </c>
      <c r="AJ366" s="61">
        <f t="shared" si="361"/>
        <v>0</v>
      </c>
      <c r="AK366" s="61">
        <f t="shared" si="361"/>
        <v>0</v>
      </c>
      <c r="AL366" s="61">
        <f t="shared" si="361"/>
        <v>15.855024103199495</v>
      </c>
      <c r="AM366" s="61">
        <f t="shared" si="361"/>
        <v>0</v>
      </c>
      <c r="AN366" s="61">
        <f t="shared" si="361"/>
        <v>0</v>
      </c>
      <c r="AO366" s="61">
        <f t="shared" si="361"/>
        <v>0</v>
      </c>
      <c r="AP366" s="61">
        <f t="shared" si="361"/>
        <v>0</v>
      </c>
      <c r="AQ366" s="61">
        <f t="shared" si="361"/>
        <v>0</v>
      </c>
      <c r="AR366" s="61">
        <f t="shared" si="361"/>
        <v>0</v>
      </c>
      <c r="AS366" s="61">
        <f t="shared" si="361"/>
        <v>0</v>
      </c>
      <c r="AT366" s="61">
        <f t="shared" si="361"/>
        <v>0</v>
      </c>
      <c r="AU366" s="61">
        <f t="shared" si="361"/>
        <v>0</v>
      </c>
      <c r="AV366" s="61">
        <f t="shared" si="361"/>
        <v>0</v>
      </c>
      <c r="AW366" s="61">
        <f t="shared" si="361"/>
        <v>0</v>
      </c>
      <c r="AX366" s="61">
        <f t="shared" si="361"/>
        <v>0</v>
      </c>
      <c r="AY366" s="61">
        <f t="shared" ref="AY366:BO366" si="362">$N$366/$J$364*AY364*AY12*AY13</f>
        <v>0</v>
      </c>
      <c r="AZ366" s="61">
        <f t="shared" si="362"/>
        <v>0</v>
      </c>
      <c r="BA366" s="61">
        <f t="shared" si="362"/>
        <v>0</v>
      </c>
      <c r="BB366" s="61">
        <f t="shared" si="362"/>
        <v>0</v>
      </c>
      <c r="BC366" s="61">
        <f t="shared" si="362"/>
        <v>0</v>
      </c>
      <c r="BD366" s="61">
        <f t="shared" si="362"/>
        <v>0</v>
      </c>
      <c r="BE366" s="61">
        <f t="shared" si="362"/>
        <v>0</v>
      </c>
      <c r="BF366" s="61">
        <f t="shared" si="362"/>
        <v>0</v>
      </c>
      <c r="BG366" s="61">
        <f t="shared" si="362"/>
        <v>0</v>
      </c>
      <c r="BH366" s="61">
        <f t="shared" si="362"/>
        <v>0</v>
      </c>
      <c r="BI366" s="61">
        <f t="shared" si="362"/>
        <v>0</v>
      </c>
      <c r="BJ366" s="61">
        <f t="shared" si="362"/>
        <v>0</v>
      </c>
      <c r="BK366" s="61">
        <f t="shared" si="362"/>
        <v>0</v>
      </c>
      <c r="BL366" s="61">
        <f t="shared" si="362"/>
        <v>0</v>
      </c>
      <c r="BM366" s="61">
        <f t="shared" si="362"/>
        <v>0</v>
      </c>
      <c r="BN366" s="61">
        <f t="shared" si="362"/>
        <v>0</v>
      </c>
      <c r="BO366" s="61">
        <f t="shared" si="362"/>
        <v>0</v>
      </c>
    </row>
    <row r="367" spans="1:67" x14ac:dyDescent="0.2">
      <c r="A367" s="11"/>
      <c r="B367" s="11"/>
      <c r="C367" s="656"/>
      <c r="D367" s="657"/>
      <c r="E367" s="657"/>
      <c r="F367" s="657"/>
      <c r="G367" s="657"/>
      <c r="H367" s="660"/>
      <c r="I367" s="659"/>
      <c r="J367" s="11"/>
      <c r="K367" s="58"/>
      <c r="L367" s="58"/>
      <c r="M367" s="60"/>
      <c r="N367" s="60"/>
      <c r="O367" s="60"/>
      <c r="P367" s="60"/>
      <c r="Q367" s="62">
        <v>4799.2300000000005</v>
      </c>
      <c r="R367" s="63">
        <f t="shared" si="344"/>
        <v>5562.2739273977004</v>
      </c>
      <c r="S367" s="64">
        <f t="shared" ref="S367:AX367" si="363">S365+S366</f>
        <v>0</v>
      </c>
      <c r="T367" s="64">
        <f t="shared" si="363"/>
        <v>0</v>
      </c>
      <c r="U367" s="64">
        <f t="shared" si="363"/>
        <v>0</v>
      </c>
      <c r="V367" s="64">
        <f t="shared" si="363"/>
        <v>0</v>
      </c>
      <c r="W367" s="64">
        <f t="shared" si="363"/>
        <v>0</v>
      </c>
      <c r="X367" s="64">
        <f t="shared" si="363"/>
        <v>0</v>
      </c>
      <c r="Y367" s="64">
        <f t="shared" si="363"/>
        <v>0</v>
      </c>
      <c r="Z367" s="64">
        <f t="shared" si="363"/>
        <v>0</v>
      </c>
      <c r="AA367" s="64">
        <f t="shared" si="363"/>
        <v>0</v>
      </c>
      <c r="AB367" s="64">
        <f t="shared" si="363"/>
        <v>0</v>
      </c>
      <c r="AC367" s="64">
        <f t="shared" si="363"/>
        <v>0</v>
      </c>
      <c r="AD367" s="64">
        <f t="shared" si="363"/>
        <v>0</v>
      </c>
      <c r="AE367" s="64">
        <f t="shared" si="363"/>
        <v>0</v>
      </c>
      <c r="AF367" s="64">
        <f t="shared" si="363"/>
        <v>0</v>
      </c>
      <c r="AG367" s="64">
        <f t="shared" si="363"/>
        <v>0</v>
      </c>
      <c r="AH367" s="64">
        <f t="shared" si="363"/>
        <v>0</v>
      </c>
      <c r="AI367" s="64">
        <f t="shared" si="363"/>
        <v>0</v>
      </c>
      <c r="AJ367" s="64">
        <f t="shared" si="363"/>
        <v>0</v>
      </c>
      <c r="AK367" s="64">
        <f t="shared" si="363"/>
        <v>0</v>
      </c>
      <c r="AL367" s="64">
        <f t="shared" si="363"/>
        <v>5562.2739273977004</v>
      </c>
      <c r="AM367" s="64">
        <f t="shared" si="363"/>
        <v>0</v>
      </c>
      <c r="AN367" s="64">
        <f t="shared" si="363"/>
        <v>0</v>
      </c>
      <c r="AO367" s="64">
        <f t="shared" si="363"/>
        <v>0</v>
      </c>
      <c r="AP367" s="64">
        <f t="shared" si="363"/>
        <v>0</v>
      </c>
      <c r="AQ367" s="64">
        <f t="shared" si="363"/>
        <v>0</v>
      </c>
      <c r="AR367" s="64">
        <f t="shared" si="363"/>
        <v>0</v>
      </c>
      <c r="AS367" s="64">
        <f t="shared" si="363"/>
        <v>0</v>
      </c>
      <c r="AT367" s="64">
        <f t="shared" si="363"/>
        <v>0</v>
      </c>
      <c r="AU367" s="64">
        <f t="shared" si="363"/>
        <v>0</v>
      </c>
      <c r="AV367" s="64">
        <f t="shared" si="363"/>
        <v>0</v>
      </c>
      <c r="AW367" s="64">
        <f t="shared" si="363"/>
        <v>0</v>
      </c>
      <c r="AX367" s="64">
        <f t="shared" si="363"/>
        <v>0</v>
      </c>
      <c r="AY367" s="64">
        <f t="shared" ref="AY367:BO367" si="364">AY365+AY366</f>
        <v>0</v>
      </c>
      <c r="AZ367" s="64">
        <f t="shared" si="364"/>
        <v>0</v>
      </c>
      <c r="BA367" s="64">
        <f t="shared" si="364"/>
        <v>0</v>
      </c>
      <c r="BB367" s="64">
        <f t="shared" si="364"/>
        <v>0</v>
      </c>
      <c r="BC367" s="64">
        <f t="shared" si="364"/>
        <v>0</v>
      </c>
      <c r="BD367" s="64">
        <f t="shared" si="364"/>
        <v>0</v>
      </c>
      <c r="BE367" s="64">
        <f t="shared" si="364"/>
        <v>0</v>
      </c>
      <c r="BF367" s="64">
        <f t="shared" si="364"/>
        <v>0</v>
      </c>
      <c r="BG367" s="64">
        <f t="shared" si="364"/>
        <v>0</v>
      </c>
      <c r="BH367" s="64">
        <f t="shared" si="364"/>
        <v>0</v>
      </c>
      <c r="BI367" s="64">
        <f t="shared" si="364"/>
        <v>0</v>
      </c>
      <c r="BJ367" s="64">
        <f t="shared" si="364"/>
        <v>0</v>
      </c>
      <c r="BK367" s="64">
        <f t="shared" si="364"/>
        <v>0</v>
      </c>
      <c r="BL367" s="64">
        <f t="shared" si="364"/>
        <v>0</v>
      </c>
      <c r="BM367" s="64">
        <f t="shared" si="364"/>
        <v>0</v>
      </c>
      <c r="BN367" s="64">
        <f t="shared" si="364"/>
        <v>0</v>
      </c>
      <c r="BO367" s="64">
        <f t="shared" si="364"/>
        <v>0</v>
      </c>
    </row>
    <row r="368" spans="1:67" ht="14.1" customHeight="1" x14ac:dyDescent="0.2">
      <c r="A368" s="11"/>
      <c r="B368" s="58">
        <v>80</v>
      </c>
      <c r="C368" s="656" t="s">
        <v>254</v>
      </c>
      <c r="D368" s="657" t="s">
        <v>255</v>
      </c>
      <c r="E368" s="657"/>
      <c r="F368" s="657"/>
      <c r="G368" s="657"/>
      <c r="H368" s="660" t="s">
        <v>921</v>
      </c>
      <c r="I368" s="659" t="s">
        <v>102</v>
      </c>
      <c r="J368" s="59">
        <v>5.8433999999999999</v>
      </c>
      <c r="K368" s="60"/>
      <c r="L368" s="60"/>
      <c r="M368" s="60"/>
      <c r="N368" s="58"/>
      <c r="O368" s="58"/>
      <c r="P368" s="58"/>
      <c r="Q368" s="58"/>
      <c r="R368" s="58">
        <f t="shared" si="344"/>
        <v>5.8433999999999999</v>
      </c>
      <c r="S368" s="58">
        <v>0</v>
      </c>
      <c r="T368" s="58">
        <v>0</v>
      </c>
      <c r="U368" s="58">
        <v>0</v>
      </c>
      <c r="V368" s="58">
        <v>0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0</v>
      </c>
      <c r="AC368" s="58">
        <v>0</v>
      </c>
      <c r="AD368" s="58">
        <v>0</v>
      </c>
      <c r="AE368" s="58">
        <v>0</v>
      </c>
      <c r="AF368" s="58">
        <v>0</v>
      </c>
      <c r="AG368" s="58">
        <v>0</v>
      </c>
      <c r="AH368" s="58">
        <v>0</v>
      </c>
      <c r="AI368" s="58">
        <v>0</v>
      </c>
      <c r="AJ368" s="58">
        <v>0</v>
      </c>
      <c r="AK368" s="58">
        <v>0</v>
      </c>
      <c r="AL368" s="58">
        <v>5.8433999999999999</v>
      </c>
      <c r="AM368" s="58">
        <v>0</v>
      </c>
      <c r="AN368" s="58">
        <v>0</v>
      </c>
      <c r="AO368" s="58">
        <v>0</v>
      </c>
      <c r="AP368" s="58">
        <v>0</v>
      </c>
      <c r="AQ368" s="58">
        <v>0</v>
      </c>
      <c r="AR368" s="58">
        <v>0</v>
      </c>
      <c r="AS368" s="58">
        <v>0</v>
      </c>
      <c r="AT368" s="58">
        <v>0</v>
      </c>
      <c r="AU368" s="58">
        <v>0</v>
      </c>
      <c r="AV368" s="58">
        <v>0</v>
      </c>
      <c r="AW368" s="58">
        <v>0</v>
      </c>
      <c r="AX368" s="58">
        <v>0</v>
      </c>
      <c r="AY368" s="58">
        <v>0</v>
      </c>
      <c r="AZ368" s="58">
        <v>0</v>
      </c>
      <c r="BA368" s="58">
        <v>0</v>
      </c>
      <c r="BB368" s="58">
        <v>0</v>
      </c>
      <c r="BC368" s="58">
        <v>0</v>
      </c>
      <c r="BD368" s="58">
        <v>0</v>
      </c>
      <c r="BE368" s="58">
        <v>0</v>
      </c>
      <c r="BF368" s="58">
        <v>0</v>
      </c>
      <c r="BG368" s="58">
        <v>0</v>
      </c>
      <c r="BH368" s="58">
        <v>0</v>
      </c>
      <c r="BI368" s="58">
        <v>0</v>
      </c>
      <c r="BJ368" s="58">
        <v>0</v>
      </c>
      <c r="BK368" s="58">
        <v>0</v>
      </c>
      <c r="BL368" s="58">
        <v>0</v>
      </c>
      <c r="BM368" s="58">
        <v>0</v>
      </c>
      <c r="BN368" s="58">
        <v>0</v>
      </c>
      <c r="BO368" s="58">
        <v>0</v>
      </c>
    </row>
    <row r="369" spans="1:67" x14ac:dyDescent="0.2">
      <c r="A369" s="11"/>
      <c r="B369" s="11"/>
      <c r="C369" s="656"/>
      <c r="D369" s="657"/>
      <c r="E369" s="657"/>
      <c r="F369" s="657"/>
      <c r="G369" s="657"/>
      <c r="H369" s="660"/>
      <c r="I369" s="659"/>
      <c r="J369" s="11"/>
      <c r="K369" s="60">
        <v>825.08</v>
      </c>
      <c r="L369" s="60">
        <v>833.08</v>
      </c>
      <c r="M369" s="60">
        <v>852.48</v>
      </c>
      <c r="N369" s="60">
        <v>860.75</v>
      </c>
      <c r="O369" s="60">
        <v>852.47731770200005</v>
      </c>
      <c r="P369" s="60"/>
      <c r="Q369" s="58">
        <v>852.48</v>
      </c>
      <c r="R369" s="60">
        <f t="shared" si="344"/>
        <v>988.01834411519985</v>
      </c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61">
        <f>$M369*AL368/$J368*AL$13</f>
        <v>988.01834411519985</v>
      </c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  <c r="BO369" s="58"/>
    </row>
    <row r="370" spans="1:67" x14ac:dyDescent="0.2">
      <c r="A370" s="11"/>
      <c r="B370" s="11"/>
      <c r="C370" s="656"/>
      <c r="D370" s="657"/>
      <c r="E370" s="657"/>
      <c r="F370" s="657"/>
      <c r="G370" s="657"/>
      <c r="H370" s="660"/>
      <c r="I370" s="659"/>
      <c r="J370" s="11"/>
      <c r="K370" s="58"/>
      <c r="L370" s="60"/>
      <c r="M370" s="60"/>
      <c r="N370" s="60">
        <f>N369-M369</f>
        <v>8.2699999999999818</v>
      </c>
      <c r="O370" s="60"/>
      <c r="P370" s="60"/>
      <c r="Q370" s="58">
        <v>6.62</v>
      </c>
      <c r="R370" s="60">
        <f t="shared" si="344"/>
        <v>7.667897621839983</v>
      </c>
      <c r="S370" s="61">
        <f t="shared" ref="S370:AX370" si="365">$N$370/$J$368*S368*S12*S13</f>
        <v>0</v>
      </c>
      <c r="T370" s="61">
        <f t="shared" si="365"/>
        <v>0</v>
      </c>
      <c r="U370" s="61">
        <f t="shared" si="365"/>
        <v>0</v>
      </c>
      <c r="V370" s="61">
        <f t="shared" si="365"/>
        <v>0</v>
      </c>
      <c r="W370" s="61">
        <f t="shared" si="365"/>
        <v>0</v>
      </c>
      <c r="X370" s="61">
        <f t="shared" si="365"/>
        <v>0</v>
      </c>
      <c r="Y370" s="61">
        <f t="shared" si="365"/>
        <v>0</v>
      </c>
      <c r="Z370" s="61">
        <f t="shared" si="365"/>
        <v>0</v>
      </c>
      <c r="AA370" s="61">
        <f t="shared" si="365"/>
        <v>0</v>
      </c>
      <c r="AB370" s="61">
        <f t="shared" si="365"/>
        <v>0</v>
      </c>
      <c r="AC370" s="61">
        <f t="shared" si="365"/>
        <v>0</v>
      </c>
      <c r="AD370" s="61">
        <f t="shared" si="365"/>
        <v>0</v>
      </c>
      <c r="AE370" s="61">
        <f t="shared" si="365"/>
        <v>0</v>
      </c>
      <c r="AF370" s="61">
        <f t="shared" si="365"/>
        <v>0</v>
      </c>
      <c r="AG370" s="61">
        <f t="shared" si="365"/>
        <v>0</v>
      </c>
      <c r="AH370" s="61">
        <f t="shared" si="365"/>
        <v>0</v>
      </c>
      <c r="AI370" s="61">
        <f t="shared" si="365"/>
        <v>0</v>
      </c>
      <c r="AJ370" s="61">
        <f t="shared" si="365"/>
        <v>0</v>
      </c>
      <c r="AK370" s="61">
        <f t="shared" si="365"/>
        <v>0</v>
      </c>
      <c r="AL370" s="61">
        <f t="shared" si="365"/>
        <v>7.667897621839983</v>
      </c>
      <c r="AM370" s="61">
        <f t="shared" si="365"/>
        <v>0</v>
      </c>
      <c r="AN370" s="61">
        <f t="shared" si="365"/>
        <v>0</v>
      </c>
      <c r="AO370" s="61">
        <f t="shared" si="365"/>
        <v>0</v>
      </c>
      <c r="AP370" s="61">
        <f t="shared" si="365"/>
        <v>0</v>
      </c>
      <c r="AQ370" s="61">
        <f t="shared" si="365"/>
        <v>0</v>
      </c>
      <c r="AR370" s="61">
        <f t="shared" si="365"/>
        <v>0</v>
      </c>
      <c r="AS370" s="61">
        <f t="shared" si="365"/>
        <v>0</v>
      </c>
      <c r="AT370" s="61">
        <f t="shared" si="365"/>
        <v>0</v>
      </c>
      <c r="AU370" s="61">
        <f t="shared" si="365"/>
        <v>0</v>
      </c>
      <c r="AV370" s="61">
        <f t="shared" si="365"/>
        <v>0</v>
      </c>
      <c r="AW370" s="61">
        <f t="shared" si="365"/>
        <v>0</v>
      </c>
      <c r="AX370" s="61">
        <f t="shared" si="365"/>
        <v>0</v>
      </c>
      <c r="AY370" s="61">
        <f t="shared" ref="AY370:BO370" si="366">$N$370/$J$368*AY368*AY12*AY13</f>
        <v>0</v>
      </c>
      <c r="AZ370" s="61">
        <f t="shared" si="366"/>
        <v>0</v>
      </c>
      <c r="BA370" s="61">
        <f t="shared" si="366"/>
        <v>0</v>
      </c>
      <c r="BB370" s="61">
        <f t="shared" si="366"/>
        <v>0</v>
      </c>
      <c r="BC370" s="61">
        <f t="shared" si="366"/>
        <v>0</v>
      </c>
      <c r="BD370" s="61">
        <f t="shared" si="366"/>
        <v>0</v>
      </c>
      <c r="BE370" s="61">
        <f t="shared" si="366"/>
        <v>0</v>
      </c>
      <c r="BF370" s="61">
        <f t="shared" si="366"/>
        <v>0</v>
      </c>
      <c r="BG370" s="61">
        <f t="shared" si="366"/>
        <v>0</v>
      </c>
      <c r="BH370" s="61">
        <f t="shared" si="366"/>
        <v>0</v>
      </c>
      <c r="BI370" s="61">
        <f t="shared" si="366"/>
        <v>0</v>
      </c>
      <c r="BJ370" s="61">
        <f t="shared" si="366"/>
        <v>0</v>
      </c>
      <c r="BK370" s="61">
        <f t="shared" si="366"/>
        <v>0</v>
      </c>
      <c r="BL370" s="61">
        <f t="shared" si="366"/>
        <v>0</v>
      </c>
      <c r="BM370" s="61">
        <f t="shared" si="366"/>
        <v>0</v>
      </c>
      <c r="BN370" s="61">
        <f t="shared" si="366"/>
        <v>0</v>
      </c>
      <c r="BO370" s="61">
        <f t="shared" si="366"/>
        <v>0</v>
      </c>
    </row>
    <row r="371" spans="1:67" x14ac:dyDescent="0.2">
      <c r="A371" s="11"/>
      <c r="B371" s="11"/>
      <c r="C371" s="656"/>
      <c r="D371" s="657"/>
      <c r="E371" s="657"/>
      <c r="F371" s="657"/>
      <c r="G371" s="657"/>
      <c r="H371" s="660"/>
      <c r="I371" s="659"/>
      <c r="J371" s="11"/>
      <c r="K371" s="58"/>
      <c r="L371" s="58"/>
      <c r="M371" s="60"/>
      <c r="N371" s="60"/>
      <c r="O371" s="60"/>
      <c r="P371" s="60"/>
      <c r="Q371" s="62">
        <v>859.1</v>
      </c>
      <c r="R371" s="63">
        <f t="shared" si="344"/>
        <v>995.68624173703984</v>
      </c>
      <c r="S371" s="64">
        <f t="shared" ref="S371:AX371" si="367">S369+S370</f>
        <v>0</v>
      </c>
      <c r="T371" s="64">
        <f t="shared" si="367"/>
        <v>0</v>
      </c>
      <c r="U371" s="64">
        <f t="shared" si="367"/>
        <v>0</v>
      </c>
      <c r="V371" s="64">
        <f t="shared" si="367"/>
        <v>0</v>
      </c>
      <c r="W371" s="64">
        <f t="shared" si="367"/>
        <v>0</v>
      </c>
      <c r="X371" s="64">
        <f t="shared" si="367"/>
        <v>0</v>
      </c>
      <c r="Y371" s="64">
        <f t="shared" si="367"/>
        <v>0</v>
      </c>
      <c r="Z371" s="64">
        <f t="shared" si="367"/>
        <v>0</v>
      </c>
      <c r="AA371" s="64">
        <f t="shared" si="367"/>
        <v>0</v>
      </c>
      <c r="AB371" s="64">
        <f t="shared" si="367"/>
        <v>0</v>
      </c>
      <c r="AC371" s="64">
        <f t="shared" si="367"/>
        <v>0</v>
      </c>
      <c r="AD371" s="64">
        <f t="shared" si="367"/>
        <v>0</v>
      </c>
      <c r="AE371" s="64">
        <f t="shared" si="367"/>
        <v>0</v>
      </c>
      <c r="AF371" s="64">
        <f t="shared" si="367"/>
        <v>0</v>
      </c>
      <c r="AG371" s="64">
        <f t="shared" si="367"/>
        <v>0</v>
      </c>
      <c r="AH371" s="64">
        <f t="shared" si="367"/>
        <v>0</v>
      </c>
      <c r="AI371" s="64">
        <f t="shared" si="367"/>
        <v>0</v>
      </c>
      <c r="AJ371" s="64">
        <f t="shared" si="367"/>
        <v>0</v>
      </c>
      <c r="AK371" s="64">
        <f t="shared" si="367"/>
        <v>0</v>
      </c>
      <c r="AL371" s="64">
        <f t="shared" si="367"/>
        <v>995.68624173703984</v>
      </c>
      <c r="AM371" s="64">
        <f t="shared" si="367"/>
        <v>0</v>
      </c>
      <c r="AN371" s="64">
        <f t="shared" si="367"/>
        <v>0</v>
      </c>
      <c r="AO371" s="64">
        <f t="shared" si="367"/>
        <v>0</v>
      </c>
      <c r="AP371" s="64">
        <f t="shared" si="367"/>
        <v>0</v>
      </c>
      <c r="AQ371" s="64">
        <f t="shared" si="367"/>
        <v>0</v>
      </c>
      <c r="AR371" s="64">
        <f t="shared" si="367"/>
        <v>0</v>
      </c>
      <c r="AS371" s="64">
        <f t="shared" si="367"/>
        <v>0</v>
      </c>
      <c r="AT371" s="64">
        <f t="shared" si="367"/>
        <v>0</v>
      </c>
      <c r="AU371" s="64">
        <f t="shared" si="367"/>
        <v>0</v>
      </c>
      <c r="AV371" s="64">
        <f t="shared" si="367"/>
        <v>0</v>
      </c>
      <c r="AW371" s="64">
        <f t="shared" si="367"/>
        <v>0</v>
      </c>
      <c r="AX371" s="64">
        <f t="shared" si="367"/>
        <v>0</v>
      </c>
      <c r="AY371" s="64">
        <f t="shared" ref="AY371:BO371" si="368">AY369+AY370</f>
        <v>0</v>
      </c>
      <c r="AZ371" s="64">
        <f t="shared" si="368"/>
        <v>0</v>
      </c>
      <c r="BA371" s="64">
        <f t="shared" si="368"/>
        <v>0</v>
      </c>
      <c r="BB371" s="64">
        <f t="shared" si="368"/>
        <v>0</v>
      </c>
      <c r="BC371" s="64">
        <f t="shared" si="368"/>
        <v>0</v>
      </c>
      <c r="BD371" s="64">
        <f t="shared" si="368"/>
        <v>0</v>
      </c>
      <c r="BE371" s="64">
        <f t="shared" si="368"/>
        <v>0</v>
      </c>
      <c r="BF371" s="64">
        <f t="shared" si="368"/>
        <v>0</v>
      </c>
      <c r="BG371" s="64">
        <f t="shared" si="368"/>
        <v>0</v>
      </c>
      <c r="BH371" s="64">
        <f t="shared" si="368"/>
        <v>0</v>
      </c>
      <c r="BI371" s="64">
        <f t="shared" si="368"/>
        <v>0</v>
      </c>
      <c r="BJ371" s="64">
        <f t="shared" si="368"/>
        <v>0</v>
      </c>
      <c r="BK371" s="64">
        <f t="shared" si="368"/>
        <v>0</v>
      </c>
      <c r="BL371" s="64">
        <f t="shared" si="368"/>
        <v>0</v>
      </c>
      <c r="BM371" s="64">
        <f t="shared" si="368"/>
        <v>0</v>
      </c>
      <c r="BN371" s="64">
        <f t="shared" si="368"/>
        <v>0</v>
      </c>
      <c r="BO371" s="64">
        <f t="shared" si="368"/>
        <v>0</v>
      </c>
    </row>
    <row r="372" spans="1:67" ht="14.1" customHeight="1" x14ac:dyDescent="0.2">
      <c r="A372" s="11"/>
      <c r="B372" s="58">
        <v>81</v>
      </c>
      <c r="C372" s="656" t="s">
        <v>256</v>
      </c>
      <c r="D372" s="657" t="s">
        <v>257</v>
      </c>
      <c r="E372" s="657"/>
      <c r="F372" s="657"/>
      <c r="G372" s="657"/>
      <c r="H372" s="658" t="s">
        <v>922</v>
      </c>
      <c r="I372" s="659" t="s">
        <v>102</v>
      </c>
      <c r="J372" s="59">
        <v>0.97389999999999999</v>
      </c>
      <c r="K372" s="60"/>
      <c r="L372" s="60"/>
      <c r="M372" s="60"/>
      <c r="N372" s="58"/>
      <c r="O372" s="58"/>
      <c r="P372" s="58"/>
      <c r="Q372" s="58"/>
      <c r="R372" s="58">
        <f t="shared" si="344"/>
        <v>0.97389999999999999</v>
      </c>
      <c r="S372" s="58">
        <v>0</v>
      </c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0</v>
      </c>
      <c r="AB372" s="58">
        <v>0</v>
      </c>
      <c r="AC372" s="58">
        <v>0</v>
      </c>
      <c r="AD372" s="58">
        <v>0</v>
      </c>
      <c r="AE372" s="58">
        <v>0</v>
      </c>
      <c r="AF372" s="58">
        <v>0</v>
      </c>
      <c r="AG372" s="58">
        <v>0</v>
      </c>
      <c r="AH372" s="58">
        <v>0</v>
      </c>
      <c r="AI372" s="58">
        <v>0</v>
      </c>
      <c r="AJ372" s="58">
        <v>0</v>
      </c>
      <c r="AK372" s="58">
        <v>0</v>
      </c>
      <c r="AL372" s="58">
        <v>0.97389999999999999</v>
      </c>
      <c r="AM372" s="58">
        <v>0</v>
      </c>
      <c r="AN372" s="58">
        <v>0</v>
      </c>
      <c r="AO372" s="58">
        <v>0</v>
      </c>
      <c r="AP372" s="58">
        <v>0</v>
      </c>
      <c r="AQ372" s="58">
        <v>0</v>
      </c>
      <c r="AR372" s="58">
        <v>0</v>
      </c>
      <c r="AS372" s="58">
        <v>0</v>
      </c>
      <c r="AT372" s="58">
        <v>0</v>
      </c>
      <c r="AU372" s="58">
        <v>0</v>
      </c>
      <c r="AV372" s="58">
        <v>0</v>
      </c>
      <c r="AW372" s="58">
        <v>0</v>
      </c>
      <c r="AX372" s="58">
        <v>0</v>
      </c>
      <c r="AY372" s="58">
        <v>0</v>
      </c>
      <c r="AZ372" s="58">
        <v>0</v>
      </c>
      <c r="BA372" s="58">
        <v>0</v>
      </c>
      <c r="BB372" s="58">
        <v>0</v>
      </c>
      <c r="BC372" s="58">
        <v>0</v>
      </c>
      <c r="BD372" s="58">
        <v>0</v>
      </c>
      <c r="BE372" s="58">
        <v>0</v>
      </c>
      <c r="BF372" s="58">
        <v>0</v>
      </c>
      <c r="BG372" s="58">
        <v>0</v>
      </c>
      <c r="BH372" s="58">
        <v>0</v>
      </c>
      <c r="BI372" s="58">
        <v>0</v>
      </c>
      <c r="BJ372" s="58">
        <v>0</v>
      </c>
      <c r="BK372" s="58">
        <v>0</v>
      </c>
      <c r="BL372" s="58">
        <v>0</v>
      </c>
      <c r="BM372" s="58">
        <v>0</v>
      </c>
      <c r="BN372" s="58">
        <v>0</v>
      </c>
      <c r="BO372" s="58">
        <v>0</v>
      </c>
    </row>
    <row r="373" spans="1:67" x14ac:dyDescent="0.2">
      <c r="A373" s="11"/>
      <c r="B373" s="11"/>
      <c r="C373" s="656"/>
      <c r="D373" s="657"/>
      <c r="E373" s="657"/>
      <c r="F373" s="657"/>
      <c r="G373" s="657"/>
      <c r="H373" s="658"/>
      <c r="I373" s="659"/>
      <c r="J373" s="11"/>
      <c r="K373" s="60"/>
      <c r="L373" s="60"/>
      <c r="M373" s="60"/>
      <c r="N373" s="60"/>
      <c r="O373" s="60"/>
      <c r="P373" s="60"/>
      <c r="Q373" s="58"/>
      <c r="R373" s="60">
        <f t="shared" si="344"/>
        <v>0</v>
      </c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  <c r="BO373" s="58"/>
    </row>
    <row r="374" spans="1:67" x14ac:dyDescent="0.2">
      <c r="A374" s="11"/>
      <c r="B374" s="11"/>
      <c r="C374" s="656"/>
      <c r="D374" s="657"/>
      <c r="E374" s="657"/>
      <c r="F374" s="657"/>
      <c r="G374" s="657"/>
      <c r="H374" s="658"/>
      <c r="I374" s="659"/>
      <c r="J374" s="11"/>
      <c r="K374" s="58"/>
      <c r="L374" s="60"/>
      <c r="M374" s="60"/>
      <c r="N374" s="60">
        <f>N373-M373</f>
        <v>0</v>
      </c>
      <c r="O374" s="60"/>
      <c r="P374" s="60"/>
      <c r="Q374" s="58"/>
      <c r="R374" s="60">
        <f t="shared" si="344"/>
        <v>0</v>
      </c>
      <c r="S374" s="61">
        <f t="shared" ref="S374:AX374" si="369">$N$374/$J$372*S372*S12*S13</f>
        <v>0</v>
      </c>
      <c r="T374" s="61">
        <f t="shared" si="369"/>
        <v>0</v>
      </c>
      <c r="U374" s="61">
        <f t="shared" si="369"/>
        <v>0</v>
      </c>
      <c r="V374" s="61">
        <f t="shared" si="369"/>
        <v>0</v>
      </c>
      <c r="W374" s="61">
        <f t="shared" si="369"/>
        <v>0</v>
      </c>
      <c r="X374" s="61">
        <f t="shared" si="369"/>
        <v>0</v>
      </c>
      <c r="Y374" s="61">
        <f t="shared" si="369"/>
        <v>0</v>
      </c>
      <c r="Z374" s="61">
        <f t="shared" si="369"/>
        <v>0</v>
      </c>
      <c r="AA374" s="61">
        <f t="shared" si="369"/>
        <v>0</v>
      </c>
      <c r="AB374" s="61">
        <f t="shared" si="369"/>
        <v>0</v>
      </c>
      <c r="AC374" s="61">
        <f t="shared" si="369"/>
        <v>0</v>
      </c>
      <c r="AD374" s="61">
        <f t="shared" si="369"/>
        <v>0</v>
      </c>
      <c r="AE374" s="61">
        <f t="shared" si="369"/>
        <v>0</v>
      </c>
      <c r="AF374" s="61">
        <f t="shared" si="369"/>
        <v>0</v>
      </c>
      <c r="AG374" s="61">
        <f t="shared" si="369"/>
        <v>0</v>
      </c>
      <c r="AH374" s="61">
        <f t="shared" si="369"/>
        <v>0</v>
      </c>
      <c r="AI374" s="61">
        <f t="shared" si="369"/>
        <v>0</v>
      </c>
      <c r="AJ374" s="61">
        <f t="shared" si="369"/>
        <v>0</v>
      </c>
      <c r="AK374" s="61">
        <f t="shared" si="369"/>
        <v>0</v>
      </c>
      <c r="AL374" s="61">
        <f t="shared" si="369"/>
        <v>0</v>
      </c>
      <c r="AM374" s="61">
        <f t="shared" si="369"/>
        <v>0</v>
      </c>
      <c r="AN374" s="61">
        <f t="shared" si="369"/>
        <v>0</v>
      </c>
      <c r="AO374" s="61">
        <f t="shared" si="369"/>
        <v>0</v>
      </c>
      <c r="AP374" s="61">
        <f t="shared" si="369"/>
        <v>0</v>
      </c>
      <c r="AQ374" s="61">
        <f t="shared" si="369"/>
        <v>0</v>
      </c>
      <c r="AR374" s="61">
        <f t="shared" si="369"/>
        <v>0</v>
      </c>
      <c r="AS374" s="61">
        <f t="shared" si="369"/>
        <v>0</v>
      </c>
      <c r="AT374" s="61">
        <f t="shared" si="369"/>
        <v>0</v>
      </c>
      <c r="AU374" s="61">
        <f t="shared" si="369"/>
        <v>0</v>
      </c>
      <c r="AV374" s="61">
        <f t="shared" si="369"/>
        <v>0</v>
      </c>
      <c r="AW374" s="61">
        <f t="shared" si="369"/>
        <v>0</v>
      </c>
      <c r="AX374" s="61">
        <f t="shared" si="369"/>
        <v>0</v>
      </c>
      <c r="AY374" s="61">
        <f t="shared" ref="AY374:BO374" si="370">$N$374/$J$372*AY372*AY12*AY13</f>
        <v>0</v>
      </c>
      <c r="AZ374" s="61">
        <f t="shared" si="370"/>
        <v>0</v>
      </c>
      <c r="BA374" s="61">
        <f t="shared" si="370"/>
        <v>0</v>
      </c>
      <c r="BB374" s="61">
        <f t="shared" si="370"/>
        <v>0</v>
      </c>
      <c r="BC374" s="61">
        <f t="shared" si="370"/>
        <v>0</v>
      </c>
      <c r="BD374" s="61">
        <f t="shared" si="370"/>
        <v>0</v>
      </c>
      <c r="BE374" s="61">
        <f t="shared" si="370"/>
        <v>0</v>
      </c>
      <c r="BF374" s="61">
        <f t="shared" si="370"/>
        <v>0</v>
      </c>
      <c r="BG374" s="61">
        <f t="shared" si="370"/>
        <v>0</v>
      </c>
      <c r="BH374" s="61">
        <f t="shared" si="370"/>
        <v>0</v>
      </c>
      <c r="BI374" s="61">
        <f t="shared" si="370"/>
        <v>0</v>
      </c>
      <c r="BJ374" s="61">
        <f t="shared" si="370"/>
        <v>0</v>
      </c>
      <c r="BK374" s="61">
        <f t="shared" si="370"/>
        <v>0</v>
      </c>
      <c r="BL374" s="61">
        <f t="shared" si="370"/>
        <v>0</v>
      </c>
      <c r="BM374" s="61">
        <f t="shared" si="370"/>
        <v>0</v>
      </c>
      <c r="BN374" s="61">
        <f t="shared" si="370"/>
        <v>0</v>
      </c>
      <c r="BO374" s="61">
        <f t="shared" si="370"/>
        <v>0</v>
      </c>
    </row>
    <row r="375" spans="1:67" x14ac:dyDescent="0.2">
      <c r="A375" s="11"/>
      <c r="B375" s="11"/>
      <c r="C375" s="656"/>
      <c r="D375" s="657"/>
      <c r="E375" s="657"/>
      <c r="F375" s="657"/>
      <c r="G375" s="657"/>
      <c r="H375" s="658"/>
      <c r="I375" s="659"/>
      <c r="J375" s="11"/>
      <c r="K375" s="58"/>
      <c r="L375" s="58"/>
      <c r="M375" s="60"/>
      <c r="N375" s="60"/>
      <c r="O375" s="60"/>
      <c r="P375" s="60"/>
      <c r="Q375" s="62"/>
      <c r="R375" s="63">
        <f t="shared" si="344"/>
        <v>0</v>
      </c>
      <c r="S375" s="64">
        <f t="shared" ref="S375:AX375" si="371">S373+S374</f>
        <v>0</v>
      </c>
      <c r="T375" s="64">
        <f t="shared" si="371"/>
        <v>0</v>
      </c>
      <c r="U375" s="64">
        <f t="shared" si="371"/>
        <v>0</v>
      </c>
      <c r="V375" s="64">
        <f t="shared" si="371"/>
        <v>0</v>
      </c>
      <c r="W375" s="64">
        <f t="shared" si="371"/>
        <v>0</v>
      </c>
      <c r="X375" s="64">
        <f t="shared" si="371"/>
        <v>0</v>
      </c>
      <c r="Y375" s="64">
        <f t="shared" si="371"/>
        <v>0</v>
      </c>
      <c r="Z375" s="64">
        <f t="shared" si="371"/>
        <v>0</v>
      </c>
      <c r="AA375" s="64">
        <f t="shared" si="371"/>
        <v>0</v>
      </c>
      <c r="AB375" s="64">
        <f t="shared" si="371"/>
        <v>0</v>
      </c>
      <c r="AC375" s="64">
        <f t="shared" si="371"/>
        <v>0</v>
      </c>
      <c r="AD375" s="64">
        <f t="shared" si="371"/>
        <v>0</v>
      </c>
      <c r="AE375" s="64">
        <f t="shared" si="371"/>
        <v>0</v>
      </c>
      <c r="AF375" s="64">
        <f t="shared" si="371"/>
        <v>0</v>
      </c>
      <c r="AG375" s="64">
        <f t="shared" si="371"/>
        <v>0</v>
      </c>
      <c r="AH375" s="64">
        <f t="shared" si="371"/>
        <v>0</v>
      </c>
      <c r="AI375" s="64">
        <f t="shared" si="371"/>
        <v>0</v>
      </c>
      <c r="AJ375" s="64">
        <f t="shared" si="371"/>
        <v>0</v>
      </c>
      <c r="AK375" s="64">
        <f t="shared" si="371"/>
        <v>0</v>
      </c>
      <c r="AL375" s="64">
        <f t="shared" si="371"/>
        <v>0</v>
      </c>
      <c r="AM375" s="64">
        <f t="shared" si="371"/>
        <v>0</v>
      </c>
      <c r="AN375" s="64">
        <f t="shared" si="371"/>
        <v>0</v>
      </c>
      <c r="AO375" s="64">
        <f t="shared" si="371"/>
        <v>0</v>
      </c>
      <c r="AP375" s="64">
        <f t="shared" si="371"/>
        <v>0</v>
      </c>
      <c r="AQ375" s="64">
        <f t="shared" si="371"/>
        <v>0</v>
      </c>
      <c r="AR375" s="64">
        <f t="shared" si="371"/>
        <v>0</v>
      </c>
      <c r="AS375" s="64">
        <f t="shared" si="371"/>
        <v>0</v>
      </c>
      <c r="AT375" s="64">
        <f t="shared" si="371"/>
        <v>0</v>
      </c>
      <c r="AU375" s="64">
        <f t="shared" si="371"/>
        <v>0</v>
      </c>
      <c r="AV375" s="64">
        <f t="shared" si="371"/>
        <v>0</v>
      </c>
      <c r="AW375" s="64">
        <f t="shared" si="371"/>
        <v>0</v>
      </c>
      <c r="AX375" s="64">
        <f t="shared" si="371"/>
        <v>0</v>
      </c>
      <c r="AY375" s="64">
        <f t="shared" ref="AY375:BO375" si="372">AY373+AY374</f>
        <v>0</v>
      </c>
      <c r="AZ375" s="64">
        <f t="shared" si="372"/>
        <v>0</v>
      </c>
      <c r="BA375" s="64">
        <f t="shared" si="372"/>
        <v>0</v>
      </c>
      <c r="BB375" s="64">
        <f t="shared" si="372"/>
        <v>0</v>
      </c>
      <c r="BC375" s="64">
        <f t="shared" si="372"/>
        <v>0</v>
      </c>
      <c r="BD375" s="64">
        <f t="shared" si="372"/>
        <v>0</v>
      </c>
      <c r="BE375" s="64">
        <f t="shared" si="372"/>
        <v>0</v>
      </c>
      <c r="BF375" s="64">
        <f t="shared" si="372"/>
        <v>0</v>
      </c>
      <c r="BG375" s="64">
        <f t="shared" si="372"/>
        <v>0</v>
      </c>
      <c r="BH375" s="64">
        <f t="shared" si="372"/>
        <v>0</v>
      </c>
      <c r="BI375" s="64">
        <f t="shared" si="372"/>
        <v>0</v>
      </c>
      <c r="BJ375" s="64">
        <f t="shared" si="372"/>
        <v>0</v>
      </c>
      <c r="BK375" s="64">
        <f t="shared" si="372"/>
        <v>0</v>
      </c>
      <c r="BL375" s="64">
        <f t="shared" si="372"/>
        <v>0</v>
      </c>
      <c r="BM375" s="64">
        <f t="shared" si="372"/>
        <v>0</v>
      </c>
      <c r="BN375" s="64">
        <f t="shared" si="372"/>
        <v>0</v>
      </c>
      <c r="BO375" s="64">
        <f t="shared" si="372"/>
        <v>0</v>
      </c>
    </row>
    <row r="376" spans="1:67" s="5" customFormat="1" ht="10.5" x14ac:dyDescent="0.2">
      <c r="A376" s="65"/>
      <c r="B376" s="65"/>
      <c r="C376" s="65"/>
      <c r="D376" s="65"/>
      <c r="E376" s="65"/>
      <c r="F376" s="65"/>
      <c r="G376" s="66" t="s">
        <v>923</v>
      </c>
      <c r="H376" s="65"/>
      <c r="I376" s="65"/>
      <c r="J376" s="65"/>
      <c r="K376" s="65"/>
      <c r="L376" s="65"/>
      <c r="M376" s="65"/>
      <c r="N376" s="65"/>
      <c r="O376" s="65"/>
      <c r="P376" s="65"/>
      <c r="Q376" s="65">
        <f t="shared" ref="Q376:AV376" si="373">Q$351+Q$355+Q$359+Q$363+Q$367+Q$371+Q$375</f>
        <v>8503.630000000001</v>
      </c>
      <c r="R376" s="67">
        <f t="shared" si="373"/>
        <v>9855.6545135116394</v>
      </c>
      <c r="S376" s="68">
        <f t="shared" si="373"/>
        <v>0</v>
      </c>
      <c r="T376" s="68">
        <f t="shared" si="373"/>
        <v>0</v>
      </c>
      <c r="U376" s="68">
        <f t="shared" si="373"/>
        <v>0</v>
      </c>
      <c r="V376" s="68">
        <f t="shared" si="373"/>
        <v>0</v>
      </c>
      <c r="W376" s="68">
        <f t="shared" si="373"/>
        <v>0</v>
      </c>
      <c r="X376" s="68">
        <f t="shared" si="373"/>
        <v>0</v>
      </c>
      <c r="Y376" s="68">
        <f t="shared" si="373"/>
        <v>0</v>
      </c>
      <c r="Z376" s="68">
        <f t="shared" si="373"/>
        <v>0</v>
      </c>
      <c r="AA376" s="68">
        <f t="shared" si="373"/>
        <v>0</v>
      </c>
      <c r="AB376" s="68">
        <f t="shared" si="373"/>
        <v>0</v>
      </c>
      <c r="AC376" s="68">
        <f t="shared" si="373"/>
        <v>0</v>
      </c>
      <c r="AD376" s="68">
        <f t="shared" si="373"/>
        <v>0</v>
      </c>
      <c r="AE376" s="68">
        <f t="shared" si="373"/>
        <v>0</v>
      </c>
      <c r="AF376" s="68">
        <f t="shared" si="373"/>
        <v>0</v>
      </c>
      <c r="AG376" s="68">
        <f t="shared" si="373"/>
        <v>0</v>
      </c>
      <c r="AH376" s="68">
        <f t="shared" si="373"/>
        <v>0</v>
      </c>
      <c r="AI376" s="68">
        <f t="shared" si="373"/>
        <v>0</v>
      </c>
      <c r="AJ376" s="68">
        <f t="shared" si="373"/>
        <v>0</v>
      </c>
      <c r="AK376" s="68">
        <f t="shared" si="373"/>
        <v>0</v>
      </c>
      <c r="AL376" s="68">
        <f t="shared" si="373"/>
        <v>9855.6545135116394</v>
      </c>
      <c r="AM376" s="68">
        <f t="shared" si="373"/>
        <v>0</v>
      </c>
      <c r="AN376" s="68">
        <f t="shared" si="373"/>
        <v>0</v>
      </c>
      <c r="AO376" s="68">
        <f t="shared" si="373"/>
        <v>0</v>
      </c>
      <c r="AP376" s="68">
        <f t="shared" si="373"/>
        <v>0</v>
      </c>
      <c r="AQ376" s="68">
        <f t="shared" si="373"/>
        <v>0</v>
      </c>
      <c r="AR376" s="68">
        <f t="shared" si="373"/>
        <v>0</v>
      </c>
      <c r="AS376" s="68">
        <f t="shared" si="373"/>
        <v>0</v>
      </c>
      <c r="AT376" s="68">
        <f t="shared" si="373"/>
        <v>0</v>
      </c>
      <c r="AU376" s="68">
        <f t="shared" si="373"/>
        <v>0</v>
      </c>
      <c r="AV376" s="68">
        <f t="shared" si="373"/>
        <v>0</v>
      </c>
      <c r="AW376" s="68">
        <f t="shared" ref="AW376:BO376" si="374">AW$351+AW$355+AW$359+AW$363+AW$367+AW$371+AW$375</f>
        <v>0</v>
      </c>
      <c r="AX376" s="68">
        <f t="shared" si="374"/>
        <v>0</v>
      </c>
      <c r="AY376" s="68">
        <f t="shared" si="374"/>
        <v>0</v>
      </c>
      <c r="AZ376" s="68">
        <f t="shared" si="374"/>
        <v>0</v>
      </c>
      <c r="BA376" s="68">
        <f t="shared" si="374"/>
        <v>0</v>
      </c>
      <c r="BB376" s="68">
        <f t="shared" si="374"/>
        <v>0</v>
      </c>
      <c r="BC376" s="68">
        <f t="shared" si="374"/>
        <v>0</v>
      </c>
      <c r="BD376" s="68">
        <f t="shared" si="374"/>
        <v>0</v>
      </c>
      <c r="BE376" s="68">
        <f t="shared" si="374"/>
        <v>0</v>
      </c>
      <c r="BF376" s="68">
        <f t="shared" si="374"/>
        <v>0</v>
      </c>
      <c r="BG376" s="68">
        <f t="shared" si="374"/>
        <v>0</v>
      </c>
      <c r="BH376" s="68">
        <f t="shared" si="374"/>
        <v>0</v>
      </c>
      <c r="BI376" s="68">
        <f t="shared" si="374"/>
        <v>0</v>
      </c>
      <c r="BJ376" s="68">
        <f t="shared" si="374"/>
        <v>0</v>
      </c>
      <c r="BK376" s="68">
        <f t="shared" si="374"/>
        <v>0</v>
      </c>
      <c r="BL376" s="68">
        <f t="shared" si="374"/>
        <v>0</v>
      </c>
      <c r="BM376" s="68">
        <f t="shared" si="374"/>
        <v>0</v>
      </c>
      <c r="BN376" s="68">
        <f t="shared" si="374"/>
        <v>0</v>
      </c>
      <c r="BO376" s="68">
        <f t="shared" si="374"/>
        <v>0</v>
      </c>
    </row>
    <row r="377" spans="1:67" x14ac:dyDescent="0.2">
      <c r="A377" s="56"/>
      <c r="B377" s="56"/>
      <c r="C377" s="57" t="s">
        <v>277</v>
      </c>
      <c r="D377" s="56" t="s">
        <v>278</v>
      </c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</row>
    <row r="378" spans="1:67" ht="14.1" customHeight="1" x14ac:dyDescent="0.2">
      <c r="A378" s="11"/>
      <c r="B378" s="58">
        <v>82</v>
      </c>
      <c r="C378" s="656" t="s">
        <v>124</v>
      </c>
      <c r="D378" s="656" t="s">
        <v>125</v>
      </c>
      <c r="E378" s="656"/>
      <c r="F378" s="656"/>
      <c r="G378" s="656"/>
      <c r="H378" s="660" t="s">
        <v>910</v>
      </c>
      <c r="I378" s="661" t="s">
        <v>260</v>
      </c>
      <c r="J378" s="59">
        <v>5.80016</v>
      </c>
      <c r="K378" s="60"/>
      <c r="L378" s="60"/>
      <c r="M378" s="60"/>
      <c r="N378" s="58"/>
      <c r="O378" s="58"/>
      <c r="P378" s="58"/>
      <c r="Q378" s="58"/>
      <c r="R378" s="58">
        <f>SUM(S378:BO378)</f>
        <v>5.80016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0</v>
      </c>
      <c r="AC378" s="58">
        <v>0</v>
      </c>
      <c r="AD378" s="58">
        <v>0</v>
      </c>
      <c r="AE378" s="58">
        <v>0</v>
      </c>
      <c r="AF378" s="58">
        <v>0</v>
      </c>
      <c r="AG378" s="58">
        <v>0</v>
      </c>
      <c r="AH378" s="58">
        <v>0</v>
      </c>
      <c r="AI378" s="58">
        <v>0</v>
      </c>
      <c r="AJ378" s="58">
        <v>0</v>
      </c>
      <c r="AK378" s="58">
        <v>0</v>
      </c>
      <c r="AL378" s="58">
        <v>5.80016</v>
      </c>
      <c r="AM378" s="58">
        <v>0</v>
      </c>
      <c r="AN378" s="58">
        <v>0</v>
      </c>
      <c r="AO378" s="58">
        <v>0</v>
      </c>
      <c r="AP378" s="58">
        <v>0</v>
      </c>
      <c r="AQ378" s="58">
        <v>0</v>
      </c>
      <c r="AR378" s="58">
        <v>0</v>
      </c>
      <c r="AS378" s="58">
        <v>0</v>
      </c>
      <c r="AT378" s="58">
        <v>0</v>
      </c>
      <c r="AU378" s="58">
        <v>0</v>
      </c>
      <c r="AV378" s="58">
        <v>0</v>
      </c>
      <c r="AW378" s="58">
        <v>0</v>
      </c>
      <c r="AX378" s="58">
        <v>0</v>
      </c>
      <c r="AY378" s="58">
        <v>0</v>
      </c>
      <c r="AZ378" s="58">
        <v>0</v>
      </c>
      <c r="BA378" s="58">
        <v>0</v>
      </c>
      <c r="BB378" s="58">
        <v>0</v>
      </c>
      <c r="BC378" s="58">
        <v>0</v>
      </c>
      <c r="BD378" s="58">
        <v>0</v>
      </c>
      <c r="BE378" s="58">
        <v>0</v>
      </c>
      <c r="BF378" s="58">
        <v>0</v>
      </c>
      <c r="BG378" s="58">
        <v>0</v>
      </c>
      <c r="BH378" s="58">
        <v>0</v>
      </c>
      <c r="BI378" s="58">
        <v>0</v>
      </c>
      <c r="BJ378" s="58">
        <v>0</v>
      </c>
      <c r="BK378" s="58">
        <v>0</v>
      </c>
      <c r="BL378" s="58">
        <v>0</v>
      </c>
      <c r="BM378" s="58">
        <v>0</v>
      </c>
      <c r="BN378" s="58">
        <v>0</v>
      </c>
      <c r="BO378" s="58">
        <v>0</v>
      </c>
    </row>
    <row r="379" spans="1:67" x14ac:dyDescent="0.2">
      <c r="A379" s="11"/>
      <c r="B379" s="11"/>
      <c r="C379" s="656"/>
      <c r="D379" s="656"/>
      <c r="E379" s="656"/>
      <c r="F379" s="656"/>
      <c r="G379" s="656"/>
      <c r="H379" s="660"/>
      <c r="I379" s="661"/>
      <c r="J379" s="11"/>
      <c r="K379" s="60">
        <v>191.49</v>
      </c>
      <c r="L379" s="60">
        <v>193.09</v>
      </c>
      <c r="M379" s="60">
        <v>197.85</v>
      </c>
      <c r="N379" s="60">
        <v>199.5</v>
      </c>
      <c r="O379" s="60">
        <v>197.8485499185</v>
      </c>
      <c r="P379" s="60"/>
      <c r="Q379" s="58">
        <v>197.85</v>
      </c>
      <c r="R379" s="60">
        <f>SUM(S379:BO379)</f>
        <v>229.30676307149997</v>
      </c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61">
        <f>$M379*AL378/$J378*AL$13</f>
        <v>229.30676307149997</v>
      </c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  <c r="BO379" s="58"/>
    </row>
    <row r="380" spans="1:67" x14ac:dyDescent="0.2">
      <c r="A380" s="11"/>
      <c r="B380" s="11"/>
      <c r="C380" s="656"/>
      <c r="D380" s="656"/>
      <c r="E380" s="656"/>
      <c r="F380" s="656"/>
      <c r="G380" s="656"/>
      <c r="H380" s="660"/>
      <c r="I380" s="661"/>
      <c r="J380" s="11"/>
      <c r="K380" s="58"/>
      <c r="L380" s="60"/>
      <c r="M380" s="60"/>
      <c r="N380" s="60">
        <f>N379-M379</f>
        <v>1.6500000000000057</v>
      </c>
      <c r="O380" s="60"/>
      <c r="P380" s="60"/>
      <c r="Q380" s="58">
        <v>1.32</v>
      </c>
      <c r="R380" s="60">
        <f>SUM(S380:BO380)</f>
        <v>1.5298707468000055</v>
      </c>
      <c r="S380" s="61">
        <f t="shared" ref="S380:AX380" si="375">$N$380/$J$378*S378*S12*S13</f>
        <v>0</v>
      </c>
      <c r="T380" s="61">
        <f t="shared" si="375"/>
        <v>0</v>
      </c>
      <c r="U380" s="61">
        <f t="shared" si="375"/>
        <v>0</v>
      </c>
      <c r="V380" s="61">
        <f t="shared" si="375"/>
        <v>0</v>
      </c>
      <c r="W380" s="61">
        <f t="shared" si="375"/>
        <v>0</v>
      </c>
      <c r="X380" s="61">
        <f t="shared" si="375"/>
        <v>0</v>
      </c>
      <c r="Y380" s="61">
        <f t="shared" si="375"/>
        <v>0</v>
      </c>
      <c r="Z380" s="61">
        <f t="shared" si="375"/>
        <v>0</v>
      </c>
      <c r="AA380" s="61">
        <f t="shared" si="375"/>
        <v>0</v>
      </c>
      <c r="AB380" s="61">
        <f t="shared" si="375"/>
        <v>0</v>
      </c>
      <c r="AC380" s="61">
        <f t="shared" si="375"/>
        <v>0</v>
      </c>
      <c r="AD380" s="61">
        <f t="shared" si="375"/>
        <v>0</v>
      </c>
      <c r="AE380" s="61">
        <f t="shared" si="375"/>
        <v>0</v>
      </c>
      <c r="AF380" s="61">
        <f t="shared" si="375"/>
        <v>0</v>
      </c>
      <c r="AG380" s="61">
        <f t="shared" si="375"/>
        <v>0</v>
      </c>
      <c r="AH380" s="61">
        <f t="shared" si="375"/>
        <v>0</v>
      </c>
      <c r="AI380" s="61">
        <f t="shared" si="375"/>
        <v>0</v>
      </c>
      <c r="AJ380" s="61">
        <f t="shared" si="375"/>
        <v>0</v>
      </c>
      <c r="AK380" s="61">
        <f t="shared" si="375"/>
        <v>0</v>
      </c>
      <c r="AL380" s="61">
        <f t="shared" si="375"/>
        <v>1.5298707468000055</v>
      </c>
      <c r="AM380" s="61">
        <f t="shared" si="375"/>
        <v>0</v>
      </c>
      <c r="AN380" s="61">
        <f t="shared" si="375"/>
        <v>0</v>
      </c>
      <c r="AO380" s="61">
        <f t="shared" si="375"/>
        <v>0</v>
      </c>
      <c r="AP380" s="61">
        <f t="shared" si="375"/>
        <v>0</v>
      </c>
      <c r="AQ380" s="61">
        <f t="shared" si="375"/>
        <v>0</v>
      </c>
      <c r="AR380" s="61">
        <f t="shared" si="375"/>
        <v>0</v>
      </c>
      <c r="AS380" s="61">
        <f t="shared" si="375"/>
        <v>0</v>
      </c>
      <c r="AT380" s="61">
        <f t="shared" si="375"/>
        <v>0</v>
      </c>
      <c r="AU380" s="61">
        <f t="shared" si="375"/>
        <v>0</v>
      </c>
      <c r="AV380" s="61">
        <f t="shared" si="375"/>
        <v>0</v>
      </c>
      <c r="AW380" s="61">
        <f t="shared" si="375"/>
        <v>0</v>
      </c>
      <c r="AX380" s="61">
        <f t="shared" si="375"/>
        <v>0</v>
      </c>
      <c r="AY380" s="61">
        <f t="shared" ref="AY380:BO380" si="376">$N$380/$J$378*AY378*AY12*AY13</f>
        <v>0</v>
      </c>
      <c r="AZ380" s="61">
        <f t="shared" si="376"/>
        <v>0</v>
      </c>
      <c r="BA380" s="61">
        <f t="shared" si="376"/>
        <v>0</v>
      </c>
      <c r="BB380" s="61">
        <f t="shared" si="376"/>
        <v>0</v>
      </c>
      <c r="BC380" s="61">
        <f t="shared" si="376"/>
        <v>0</v>
      </c>
      <c r="BD380" s="61">
        <f t="shared" si="376"/>
        <v>0</v>
      </c>
      <c r="BE380" s="61">
        <f t="shared" si="376"/>
        <v>0</v>
      </c>
      <c r="BF380" s="61">
        <f t="shared" si="376"/>
        <v>0</v>
      </c>
      <c r="BG380" s="61">
        <f t="shared" si="376"/>
        <v>0</v>
      </c>
      <c r="BH380" s="61">
        <f t="shared" si="376"/>
        <v>0</v>
      </c>
      <c r="BI380" s="61">
        <f t="shared" si="376"/>
        <v>0</v>
      </c>
      <c r="BJ380" s="61">
        <f t="shared" si="376"/>
        <v>0</v>
      </c>
      <c r="BK380" s="61">
        <f t="shared" si="376"/>
        <v>0</v>
      </c>
      <c r="BL380" s="61">
        <f t="shared" si="376"/>
        <v>0</v>
      </c>
      <c r="BM380" s="61">
        <f t="shared" si="376"/>
        <v>0</v>
      </c>
      <c r="BN380" s="61">
        <f t="shared" si="376"/>
        <v>0</v>
      </c>
      <c r="BO380" s="61">
        <f t="shared" si="376"/>
        <v>0</v>
      </c>
    </row>
    <row r="381" spans="1:67" x14ac:dyDescent="0.2">
      <c r="A381" s="11"/>
      <c r="B381" s="11"/>
      <c r="C381" s="656"/>
      <c r="D381" s="656"/>
      <c r="E381" s="656"/>
      <c r="F381" s="656"/>
      <c r="G381" s="656"/>
      <c r="H381" s="660"/>
      <c r="I381" s="661"/>
      <c r="J381" s="11"/>
      <c r="K381" s="58"/>
      <c r="L381" s="58"/>
      <c r="M381" s="60"/>
      <c r="N381" s="60"/>
      <c r="O381" s="60"/>
      <c r="P381" s="60"/>
      <c r="Q381" s="62">
        <v>199.17</v>
      </c>
      <c r="R381" s="63">
        <f>SUM(S381:BO381)</f>
        <v>230.83663381829999</v>
      </c>
      <c r="S381" s="64">
        <f t="shared" ref="S381:AX381" si="377">S379+S380</f>
        <v>0</v>
      </c>
      <c r="T381" s="64">
        <f t="shared" si="377"/>
        <v>0</v>
      </c>
      <c r="U381" s="64">
        <f t="shared" si="377"/>
        <v>0</v>
      </c>
      <c r="V381" s="64">
        <f t="shared" si="377"/>
        <v>0</v>
      </c>
      <c r="W381" s="64">
        <f t="shared" si="377"/>
        <v>0</v>
      </c>
      <c r="X381" s="64">
        <f t="shared" si="377"/>
        <v>0</v>
      </c>
      <c r="Y381" s="64">
        <f t="shared" si="377"/>
        <v>0</v>
      </c>
      <c r="Z381" s="64">
        <f t="shared" si="377"/>
        <v>0</v>
      </c>
      <c r="AA381" s="64">
        <f t="shared" si="377"/>
        <v>0</v>
      </c>
      <c r="AB381" s="64">
        <f t="shared" si="377"/>
        <v>0</v>
      </c>
      <c r="AC381" s="64">
        <f t="shared" si="377"/>
        <v>0</v>
      </c>
      <c r="AD381" s="64">
        <f t="shared" si="377"/>
        <v>0</v>
      </c>
      <c r="AE381" s="64">
        <f t="shared" si="377"/>
        <v>0</v>
      </c>
      <c r="AF381" s="64">
        <f t="shared" si="377"/>
        <v>0</v>
      </c>
      <c r="AG381" s="64">
        <f t="shared" si="377"/>
        <v>0</v>
      </c>
      <c r="AH381" s="64">
        <f t="shared" si="377"/>
        <v>0</v>
      </c>
      <c r="AI381" s="64">
        <f t="shared" si="377"/>
        <v>0</v>
      </c>
      <c r="AJ381" s="64">
        <f t="shared" si="377"/>
        <v>0</v>
      </c>
      <c r="AK381" s="64">
        <f t="shared" si="377"/>
        <v>0</v>
      </c>
      <c r="AL381" s="64">
        <f t="shared" si="377"/>
        <v>230.83663381829999</v>
      </c>
      <c r="AM381" s="64">
        <f t="shared" si="377"/>
        <v>0</v>
      </c>
      <c r="AN381" s="64">
        <f t="shared" si="377"/>
        <v>0</v>
      </c>
      <c r="AO381" s="64">
        <f t="shared" si="377"/>
        <v>0</v>
      </c>
      <c r="AP381" s="64">
        <f t="shared" si="377"/>
        <v>0</v>
      </c>
      <c r="AQ381" s="64">
        <f t="shared" si="377"/>
        <v>0</v>
      </c>
      <c r="AR381" s="64">
        <f t="shared" si="377"/>
        <v>0</v>
      </c>
      <c r="AS381" s="64">
        <f t="shared" si="377"/>
        <v>0</v>
      </c>
      <c r="AT381" s="64">
        <f t="shared" si="377"/>
        <v>0</v>
      </c>
      <c r="AU381" s="64">
        <f t="shared" si="377"/>
        <v>0</v>
      </c>
      <c r="AV381" s="64">
        <f t="shared" si="377"/>
        <v>0</v>
      </c>
      <c r="AW381" s="64">
        <f t="shared" si="377"/>
        <v>0</v>
      </c>
      <c r="AX381" s="64">
        <f t="shared" si="377"/>
        <v>0</v>
      </c>
      <c r="AY381" s="64">
        <f t="shared" ref="AY381:BO381" si="378">AY379+AY380</f>
        <v>0</v>
      </c>
      <c r="AZ381" s="64">
        <f t="shared" si="378"/>
        <v>0</v>
      </c>
      <c r="BA381" s="64">
        <f t="shared" si="378"/>
        <v>0</v>
      </c>
      <c r="BB381" s="64">
        <f t="shared" si="378"/>
        <v>0</v>
      </c>
      <c r="BC381" s="64">
        <f t="shared" si="378"/>
        <v>0</v>
      </c>
      <c r="BD381" s="64">
        <f t="shared" si="378"/>
        <v>0</v>
      </c>
      <c r="BE381" s="64">
        <f t="shared" si="378"/>
        <v>0</v>
      </c>
      <c r="BF381" s="64">
        <f t="shared" si="378"/>
        <v>0</v>
      </c>
      <c r="BG381" s="64">
        <f t="shared" si="378"/>
        <v>0</v>
      </c>
      <c r="BH381" s="64">
        <f t="shared" si="378"/>
        <v>0</v>
      </c>
      <c r="BI381" s="64">
        <f t="shared" si="378"/>
        <v>0</v>
      </c>
      <c r="BJ381" s="64">
        <f t="shared" si="378"/>
        <v>0</v>
      </c>
      <c r="BK381" s="64">
        <f t="shared" si="378"/>
        <v>0</v>
      </c>
      <c r="BL381" s="64">
        <f t="shared" si="378"/>
        <v>0</v>
      </c>
      <c r="BM381" s="64">
        <f t="shared" si="378"/>
        <v>0</v>
      </c>
      <c r="BN381" s="64">
        <f t="shared" si="378"/>
        <v>0</v>
      </c>
      <c r="BO381" s="64">
        <f t="shared" si="378"/>
        <v>0</v>
      </c>
    </row>
    <row r="382" spans="1:67" s="5" customFormat="1" ht="10.5" x14ac:dyDescent="0.2">
      <c r="A382" s="65"/>
      <c r="B382" s="65"/>
      <c r="C382" s="65"/>
      <c r="D382" s="65"/>
      <c r="E382" s="65"/>
      <c r="F382" s="65"/>
      <c r="G382" s="66" t="s">
        <v>924</v>
      </c>
      <c r="H382" s="65"/>
      <c r="I382" s="65"/>
      <c r="J382" s="65"/>
      <c r="K382" s="65"/>
      <c r="L382" s="65"/>
      <c r="M382" s="65"/>
      <c r="N382" s="65"/>
      <c r="O382" s="65"/>
      <c r="P382" s="65"/>
      <c r="Q382" s="65">
        <f t="shared" ref="Q382:AV382" si="379">Q$381</f>
        <v>199.17</v>
      </c>
      <c r="R382" s="67">
        <f t="shared" si="379"/>
        <v>230.83663381829999</v>
      </c>
      <c r="S382" s="68">
        <f t="shared" si="379"/>
        <v>0</v>
      </c>
      <c r="T382" s="68">
        <f t="shared" si="379"/>
        <v>0</v>
      </c>
      <c r="U382" s="68">
        <f t="shared" si="379"/>
        <v>0</v>
      </c>
      <c r="V382" s="68">
        <f t="shared" si="379"/>
        <v>0</v>
      </c>
      <c r="W382" s="68">
        <f t="shared" si="379"/>
        <v>0</v>
      </c>
      <c r="X382" s="68">
        <f t="shared" si="379"/>
        <v>0</v>
      </c>
      <c r="Y382" s="68">
        <f t="shared" si="379"/>
        <v>0</v>
      </c>
      <c r="Z382" s="68">
        <f t="shared" si="379"/>
        <v>0</v>
      </c>
      <c r="AA382" s="68">
        <f t="shared" si="379"/>
        <v>0</v>
      </c>
      <c r="AB382" s="68">
        <f t="shared" si="379"/>
        <v>0</v>
      </c>
      <c r="AC382" s="68">
        <f t="shared" si="379"/>
        <v>0</v>
      </c>
      <c r="AD382" s="68">
        <f t="shared" si="379"/>
        <v>0</v>
      </c>
      <c r="AE382" s="68">
        <f t="shared" si="379"/>
        <v>0</v>
      </c>
      <c r="AF382" s="68">
        <f t="shared" si="379"/>
        <v>0</v>
      </c>
      <c r="AG382" s="68">
        <f t="shared" si="379"/>
        <v>0</v>
      </c>
      <c r="AH382" s="68">
        <f t="shared" si="379"/>
        <v>0</v>
      </c>
      <c r="AI382" s="68">
        <f t="shared" si="379"/>
        <v>0</v>
      </c>
      <c r="AJ382" s="68">
        <f t="shared" si="379"/>
        <v>0</v>
      </c>
      <c r="AK382" s="68">
        <f t="shared" si="379"/>
        <v>0</v>
      </c>
      <c r="AL382" s="68">
        <f t="shared" si="379"/>
        <v>230.83663381829999</v>
      </c>
      <c r="AM382" s="68">
        <f t="shared" si="379"/>
        <v>0</v>
      </c>
      <c r="AN382" s="68">
        <f t="shared" si="379"/>
        <v>0</v>
      </c>
      <c r="AO382" s="68">
        <f t="shared" si="379"/>
        <v>0</v>
      </c>
      <c r="AP382" s="68">
        <f t="shared" si="379"/>
        <v>0</v>
      </c>
      <c r="AQ382" s="68">
        <f t="shared" si="379"/>
        <v>0</v>
      </c>
      <c r="AR382" s="68">
        <f t="shared" si="379"/>
        <v>0</v>
      </c>
      <c r="AS382" s="68">
        <f t="shared" si="379"/>
        <v>0</v>
      </c>
      <c r="AT382" s="68">
        <f t="shared" si="379"/>
        <v>0</v>
      </c>
      <c r="AU382" s="68">
        <f t="shared" si="379"/>
        <v>0</v>
      </c>
      <c r="AV382" s="68">
        <f t="shared" si="379"/>
        <v>0</v>
      </c>
      <c r="AW382" s="68">
        <f t="shared" ref="AW382:BO382" si="380">AW$381</f>
        <v>0</v>
      </c>
      <c r="AX382" s="68">
        <f t="shared" si="380"/>
        <v>0</v>
      </c>
      <c r="AY382" s="68">
        <f t="shared" si="380"/>
        <v>0</v>
      </c>
      <c r="AZ382" s="68">
        <f t="shared" si="380"/>
        <v>0</v>
      </c>
      <c r="BA382" s="68">
        <f t="shared" si="380"/>
        <v>0</v>
      </c>
      <c r="BB382" s="68">
        <f t="shared" si="380"/>
        <v>0</v>
      </c>
      <c r="BC382" s="68">
        <f t="shared" si="380"/>
        <v>0</v>
      </c>
      <c r="BD382" s="68">
        <f t="shared" si="380"/>
        <v>0</v>
      </c>
      <c r="BE382" s="68">
        <f t="shared" si="380"/>
        <v>0</v>
      </c>
      <c r="BF382" s="68">
        <f t="shared" si="380"/>
        <v>0</v>
      </c>
      <c r="BG382" s="68">
        <f t="shared" si="380"/>
        <v>0</v>
      </c>
      <c r="BH382" s="68">
        <f t="shared" si="380"/>
        <v>0</v>
      </c>
      <c r="BI382" s="68">
        <f t="shared" si="380"/>
        <v>0</v>
      </c>
      <c r="BJ382" s="68">
        <f t="shared" si="380"/>
        <v>0</v>
      </c>
      <c r="BK382" s="68">
        <f t="shared" si="380"/>
        <v>0</v>
      </c>
      <c r="BL382" s="68">
        <f t="shared" si="380"/>
        <v>0</v>
      </c>
      <c r="BM382" s="68">
        <f t="shared" si="380"/>
        <v>0</v>
      </c>
      <c r="BN382" s="68">
        <f t="shared" si="380"/>
        <v>0</v>
      </c>
      <c r="BO382" s="68">
        <f t="shared" si="380"/>
        <v>0</v>
      </c>
    </row>
    <row r="383" spans="1:67" x14ac:dyDescent="0.2">
      <c r="A383" s="56"/>
      <c r="B383" s="56"/>
      <c r="C383" s="57" t="s">
        <v>280</v>
      </c>
      <c r="D383" s="56" t="s">
        <v>281</v>
      </c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</row>
    <row r="384" spans="1:67" ht="14.1" customHeight="1" x14ac:dyDescent="0.2">
      <c r="A384" s="11"/>
      <c r="B384" s="58">
        <v>83</v>
      </c>
      <c r="C384" s="656" t="s">
        <v>234</v>
      </c>
      <c r="D384" s="657" t="s">
        <v>235</v>
      </c>
      <c r="E384" s="657"/>
      <c r="F384" s="657"/>
      <c r="G384" s="657"/>
      <c r="H384" s="660" t="s">
        <v>873</v>
      </c>
      <c r="I384" s="659" t="s">
        <v>78</v>
      </c>
      <c r="J384" s="59">
        <v>-30.190999999999999</v>
      </c>
      <c r="K384" s="60"/>
      <c r="L384" s="60"/>
      <c r="M384" s="60"/>
      <c r="N384" s="58"/>
      <c r="O384" s="58"/>
      <c r="P384" s="58"/>
      <c r="Q384" s="58"/>
      <c r="R384" s="58">
        <f>SUM(S384:BO384)</f>
        <v>-30.190999999999999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</v>
      </c>
      <c r="AA384" s="58">
        <v>0</v>
      </c>
      <c r="AB384" s="58">
        <v>0</v>
      </c>
      <c r="AC384" s="58">
        <v>0</v>
      </c>
      <c r="AD384" s="58">
        <v>0</v>
      </c>
      <c r="AE384" s="58">
        <v>0</v>
      </c>
      <c r="AF384" s="58">
        <v>0</v>
      </c>
      <c r="AG384" s="58">
        <v>0</v>
      </c>
      <c r="AH384" s="58">
        <v>0</v>
      </c>
      <c r="AI384" s="58">
        <v>0</v>
      </c>
      <c r="AJ384" s="58">
        <v>0</v>
      </c>
      <c r="AK384" s="58">
        <v>0</v>
      </c>
      <c r="AL384" s="58">
        <v>-30.190999999999999</v>
      </c>
      <c r="AM384" s="58">
        <v>0</v>
      </c>
      <c r="AN384" s="58">
        <v>0</v>
      </c>
      <c r="AO384" s="58">
        <v>0</v>
      </c>
      <c r="AP384" s="58">
        <v>0</v>
      </c>
      <c r="AQ384" s="58">
        <v>0</v>
      </c>
      <c r="AR384" s="58">
        <v>0</v>
      </c>
      <c r="AS384" s="58">
        <v>0</v>
      </c>
      <c r="AT384" s="58">
        <v>0</v>
      </c>
      <c r="AU384" s="58">
        <v>0</v>
      </c>
      <c r="AV384" s="58">
        <v>0</v>
      </c>
      <c r="AW384" s="58">
        <v>0</v>
      </c>
      <c r="AX384" s="58">
        <v>0</v>
      </c>
      <c r="AY384" s="58">
        <v>0</v>
      </c>
      <c r="AZ384" s="58">
        <v>0</v>
      </c>
      <c r="BA384" s="58">
        <v>0</v>
      </c>
      <c r="BB384" s="58">
        <v>0</v>
      </c>
      <c r="BC384" s="58">
        <v>0</v>
      </c>
      <c r="BD384" s="58">
        <v>0</v>
      </c>
      <c r="BE384" s="58">
        <v>0</v>
      </c>
      <c r="BF384" s="58">
        <v>0</v>
      </c>
      <c r="BG384" s="58">
        <v>0</v>
      </c>
      <c r="BH384" s="58">
        <v>0</v>
      </c>
      <c r="BI384" s="58">
        <v>0</v>
      </c>
      <c r="BJ384" s="58">
        <v>0</v>
      </c>
      <c r="BK384" s="58">
        <v>0</v>
      </c>
      <c r="BL384" s="58">
        <v>0</v>
      </c>
      <c r="BM384" s="58">
        <v>0</v>
      </c>
      <c r="BN384" s="58">
        <v>0</v>
      </c>
      <c r="BO384" s="58">
        <v>0</v>
      </c>
    </row>
    <row r="385" spans="1:67" x14ac:dyDescent="0.2">
      <c r="A385" s="11"/>
      <c r="B385" s="11"/>
      <c r="C385" s="656"/>
      <c r="D385" s="657"/>
      <c r="E385" s="657"/>
      <c r="F385" s="657"/>
      <c r="G385" s="657"/>
      <c r="H385" s="660"/>
      <c r="I385" s="659"/>
      <c r="J385" s="11"/>
      <c r="K385" s="60">
        <v>-2168.5300000000002</v>
      </c>
      <c r="L385" s="60">
        <v>-2171.38</v>
      </c>
      <c r="M385" s="60">
        <v>-2240.54</v>
      </c>
      <c r="N385" s="60">
        <v>-2243.48</v>
      </c>
      <c r="O385" s="60">
        <v>-2240.5374481945</v>
      </c>
      <c r="P385" s="60"/>
      <c r="Q385" s="58">
        <v>-2240.54</v>
      </c>
      <c r="R385" s="60">
        <f>SUM(S385:BO385)</f>
        <v>-2596.7701538145998</v>
      </c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61">
        <f>$M385*AL384/$J384*AL$13</f>
        <v>-2596.7701538145998</v>
      </c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58"/>
      <c r="BK385" s="58"/>
      <c r="BL385" s="58"/>
      <c r="BM385" s="58"/>
      <c r="BN385" s="58"/>
      <c r="BO385" s="58"/>
    </row>
    <row r="386" spans="1:67" x14ac:dyDescent="0.2">
      <c r="A386" s="11"/>
      <c r="B386" s="11"/>
      <c r="C386" s="656"/>
      <c r="D386" s="657"/>
      <c r="E386" s="657"/>
      <c r="F386" s="657"/>
      <c r="G386" s="657"/>
      <c r="H386" s="660"/>
      <c r="I386" s="659"/>
      <c r="J386" s="11"/>
      <c r="K386" s="58"/>
      <c r="L386" s="60"/>
      <c r="M386" s="60"/>
      <c r="N386" s="60">
        <f>N385-M385</f>
        <v>-2.9400000000000546</v>
      </c>
      <c r="O386" s="60"/>
      <c r="P386" s="60"/>
      <c r="Q386" s="58">
        <v>-2.35</v>
      </c>
      <c r="R386" s="60">
        <f>SUM(S386:BO386)</f>
        <v>-2.7259515124800506</v>
      </c>
      <c r="S386" s="61">
        <f t="shared" ref="S386:AX386" si="381">$N$386/$J$384*S384*S12*S13</f>
        <v>0</v>
      </c>
      <c r="T386" s="61">
        <f t="shared" si="381"/>
        <v>0</v>
      </c>
      <c r="U386" s="61">
        <f t="shared" si="381"/>
        <v>0</v>
      </c>
      <c r="V386" s="61">
        <f t="shared" si="381"/>
        <v>0</v>
      </c>
      <c r="W386" s="61">
        <f t="shared" si="381"/>
        <v>0</v>
      </c>
      <c r="X386" s="61">
        <f t="shared" si="381"/>
        <v>0</v>
      </c>
      <c r="Y386" s="61">
        <f t="shared" si="381"/>
        <v>0</v>
      </c>
      <c r="Z386" s="61">
        <f t="shared" si="381"/>
        <v>0</v>
      </c>
      <c r="AA386" s="61">
        <f t="shared" si="381"/>
        <v>0</v>
      </c>
      <c r="AB386" s="61">
        <f t="shared" si="381"/>
        <v>0</v>
      </c>
      <c r="AC386" s="61">
        <f t="shared" si="381"/>
        <v>0</v>
      </c>
      <c r="AD386" s="61">
        <f t="shared" si="381"/>
        <v>0</v>
      </c>
      <c r="AE386" s="61">
        <f t="shared" si="381"/>
        <v>0</v>
      </c>
      <c r="AF386" s="61">
        <f t="shared" si="381"/>
        <v>0</v>
      </c>
      <c r="AG386" s="61">
        <f t="shared" si="381"/>
        <v>0</v>
      </c>
      <c r="AH386" s="61">
        <f t="shared" si="381"/>
        <v>0</v>
      </c>
      <c r="AI386" s="61">
        <f t="shared" si="381"/>
        <v>0</v>
      </c>
      <c r="AJ386" s="61">
        <f t="shared" si="381"/>
        <v>0</v>
      </c>
      <c r="AK386" s="61">
        <f t="shared" si="381"/>
        <v>0</v>
      </c>
      <c r="AL386" s="61">
        <f t="shared" si="381"/>
        <v>-2.7259515124800506</v>
      </c>
      <c r="AM386" s="61">
        <f t="shared" si="381"/>
        <v>0</v>
      </c>
      <c r="AN386" s="61">
        <f t="shared" si="381"/>
        <v>0</v>
      </c>
      <c r="AO386" s="61">
        <f t="shared" si="381"/>
        <v>0</v>
      </c>
      <c r="AP386" s="61">
        <f t="shared" si="381"/>
        <v>0</v>
      </c>
      <c r="AQ386" s="61">
        <f t="shared" si="381"/>
        <v>0</v>
      </c>
      <c r="AR386" s="61">
        <f t="shared" si="381"/>
        <v>0</v>
      </c>
      <c r="AS386" s="61">
        <f t="shared" si="381"/>
        <v>0</v>
      </c>
      <c r="AT386" s="61">
        <f t="shared" si="381"/>
        <v>0</v>
      </c>
      <c r="AU386" s="61">
        <f t="shared" si="381"/>
        <v>0</v>
      </c>
      <c r="AV386" s="61">
        <f t="shared" si="381"/>
        <v>0</v>
      </c>
      <c r="AW386" s="61">
        <f t="shared" si="381"/>
        <v>0</v>
      </c>
      <c r="AX386" s="61">
        <f t="shared" si="381"/>
        <v>0</v>
      </c>
      <c r="AY386" s="61">
        <f t="shared" ref="AY386:BO386" si="382">$N$386/$J$384*AY384*AY12*AY13</f>
        <v>0</v>
      </c>
      <c r="AZ386" s="61">
        <f t="shared" si="382"/>
        <v>0</v>
      </c>
      <c r="BA386" s="61">
        <f t="shared" si="382"/>
        <v>0</v>
      </c>
      <c r="BB386" s="61">
        <f t="shared" si="382"/>
        <v>0</v>
      </c>
      <c r="BC386" s="61">
        <f t="shared" si="382"/>
        <v>0</v>
      </c>
      <c r="BD386" s="61">
        <f t="shared" si="382"/>
        <v>0</v>
      </c>
      <c r="BE386" s="61">
        <f t="shared" si="382"/>
        <v>0</v>
      </c>
      <c r="BF386" s="61">
        <f t="shared" si="382"/>
        <v>0</v>
      </c>
      <c r="BG386" s="61">
        <f t="shared" si="382"/>
        <v>0</v>
      </c>
      <c r="BH386" s="61">
        <f t="shared" si="382"/>
        <v>0</v>
      </c>
      <c r="BI386" s="61">
        <f t="shared" si="382"/>
        <v>0</v>
      </c>
      <c r="BJ386" s="61">
        <f t="shared" si="382"/>
        <v>0</v>
      </c>
      <c r="BK386" s="61">
        <f t="shared" si="382"/>
        <v>0</v>
      </c>
      <c r="BL386" s="61">
        <f t="shared" si="382"/>
        <v>0</v>
      </c>
      <c r="BM386" s="61">
        <f t="shared" si="382"/>
        <v>0</v>
      </c>
      <c r="BN386" s="61">
        <f t="shared" si="382"/>
        <v>0</v>
      </c>
      <c r="BO386" s="61">
        <f t="shared" si="382"/>
        <v>0</v>
      </c>
    </row>
    <row r="387" spans="1:67" x14ac:dyDescent="0.2">
      <c r="A387" s="11"/>
      <c r="B387" s="11"/>
      <c r="C387" s="656"/>
      <c r="D387" s="657"/>
      <c r="E387" s="657"/>
      <c r="F387" s="657"/>
      <c r="G387" s="657"/>
      <c r="H387" s="660"/>
      <c r="I387" s="659"/>
      <c r="J387" s="11"/>
      <c r="K387" s="58"/>
      <c r="L387" s="58"/>
      <c r="M387" s="60"/>
      <c r="N387" s="60"/>
      <c r="O387" s="60"/>
      <c r="P387" s="60"/>
      <c r="Q387" s="62">
        <v>-2242.89</v>
      </c>
      <c r="R387" s="63">
        <f>SUM(S387:BO387)</f>
        <v>-2599.4961053270799</v>
      </c>
      <c r="S387" s="64">
        <f t="shared" ref="S387:AX387" si="383">S385+S386</f>
        <v>0</v>
      </c>
      <c r="T387" s="64">
        <f t="shared" si="383"/>
        <v>0</v>
      </c>
      <c r="U387" s="64">
        <f t="shared" si="383"/>
        <v>0</v>
      </c>
      <c r="V387" s="64">
        <f t="shared" si="383"/>
        <v>0</v>
      </c>
      <c r="W387" s="64">
        <f t="shared" si="383"/>
        <v>0</v>
      </c>
      <c r="X387" s="64">
        <f t="shared" si="383"/>
        <v>0</v>
      </c>
      <c r="Y387" s="64">
        <f t="shared" si="383"/>
        <v>0</v>
      </c>
      <c r="Z387" s="64">
        <f t="shared" si="383"/>
        <v>0</v>
      </c>
      <c r="AA387" s="64">
        <f t="shared" si="383"/>
        <v>0</v>
      </c>
      <c r="AB387" s="64">
        <f t="shared" si="383"/>
        <v>0</v>
      </c>
      <c r="AC387" s="64">
        <f t="shared" si="383"/>
        <v>0</v>
      </c>
      <c r="AD387" s="64">
        <f t="shared" si="383"/>
        <v>0</v>
      </c>
      <c r="AE387" s="64">
        <f t="shared" si="383"/>
        <v>0</v>
      </c>
      <c r="AF387" s="64">
        <f t="shared" si="383"/>
        <v>0</v>
      </c>
      <c r="AG387" s="64">
        <f t="shared" si="383"/>
        <v>0</v>
      </c>
      <c r="AH387" s="64">
        <f t="shared" si="383"/>
        <v>0</v>
      </c>
      <c r="AI387" s="64">
        <f t="shared" si="383"/>
        <v>0</v>
      </c>
      <c r="AJ387" s="64">
        <f t="shared" si="383"/>
        <v>0</v>
      </c>
      <c r="AK387" s="64">
        <f t="shared" si="383"/>
        <v>0</v>
      </c>
      <c r="AL387" s="64">
        <f t="shared" si="383"/>
        <v>-2599.4961053270799</v>
      </c>
      <c r="AM387" s="64">
        <f t="shared" si="383"/>
        <v>0</v>
      </c>
      <c r="AN387" s="64">
        <f t="shared" si="383"/>
        <v>0</v>
      </c>
      <c r="AO387" s="64">
        <f t="shared" si="383"/>
        <v>0</v>
      </c>
      <c r="AP387" s="64">
        <f t="shared" si="383"/>
        <v>0</v>
      </c>
      <c r="AQ387" s="64">
        <f t="shared" si="383"/>
        <v>0</v>
      </c>
      <c r="AR387" s="64">
        <f t="shared" si="383"/>
        <v>0</v>
      </c>
      <c r="AS387" s="64">
        <f t="shared" si="383"/>
        <v>0</v>
      </c>
      <c r="AT387" s="64">
        <f t="shared" si="383"/>
        <v>0</v>
      </c>
      <c r="AU387" s="64">
        <f t="shared" si="383"/>
        <v>0</v>
      </c>
      <c r="AV387" s="64">
        <f t="shared" si="383"/>
        <v>0</v>
      </c>
      <c r="AW387" s="64">
        <f t="shared" si="383"/>
        <v>0</v>
      </c>
      <c r="AX387" s="64">
        <f t="shared" si="383"/>
        <v>0</v>
      </c>
      <c r="AY387" s="64">
        <f t="shared" ref="AY387:BO387" si="384">AY385+AY386</f>
        <v>0</v>
      </c>
      <c r="AZ387" s="64">
        <f t="shared" si="384"/>
        <v>0</v>
      </c>
      <c r="BA387" s="64">
        <f t="shared" si="384"/>
        <v>0</v>
      </c>
      <c r="BB387" s="64">
        <f t="shared" si="384"/>
        <v>0</v>
      </c>
      <c r="BC387" s="64">
        <f t="shared" si="384"/>
        <v>0</v>
      </c>
      <c r="BD387" s="64">
        <f t="shared" si="384"/>
        <v>0</v>
      </c>
      <c r="BE387" s="64">
        <f t="shared" si="384"/>
        <v>0</v>
      </c>
      <c r="BF387" s="64">
        <f t="shared" si="384"/>
        <v>0</v>
      </c>
      <c r="BG387" s="64">
        <f t="shared" si="384"/>
        <v>0</v>
      </c>
      <c r="BH387" s="64">
        <f t="shared" si="384"/>
        <v>0</v>
      </c>
      <c r="BI387" s="64">
        <f t="shared" si="384"/>
        <v>0</v>
      </c>
      <c r="BJ387" s="64">
        <f t="shared" si="384"/>
        <v>0</v>
      </c>
      <c r="BK387" s="64">
        <f t="shared" si="384"/>
        <v>0</v>
      </c>
      <c r="BL387" s="64">
        <f t="shared" si="384"/>
        <v>0</v>
      </c>
      <c r="BM387" s="64">
        <f t="shared" si="384"/>
        <v>0</v>
      </c>
      <c r="BN387" s="64">
        <f t="shared" si="384"/>
        <v>0</v>
      </c>
      <c r="BO387" s="64">
        <f t="shared" si="384"/>
        <v>0</v>
      </c>
    </row>
    <row r="388" spans="1:67" s="5" customFormat="1" ht="10.5" x14ac:dyDescent="0.2">
      <c r="A388" s="65"/>
      <c r="B388" s="65"/>
      <c r="C388" s="65"/>
      <c r="D388" s="65"/>
      <c r="E388" s="65"/>
      <c r="F388" s="65"/>
      <c r="G388" s="66" t="s">
        <v>925</v>
      </c>
      <c r="H388" s="65"/>
      <c r="I388" s="65"/>
      <c r="J388" s="65"/>
      <c r="K388" s="65"/>
      <c r="L388" s="65"/>
      <c r="M388" s="65"/>
      <c r="N388" s="65"/>
      <c r="O388" s="65"/>
      <c r="P388" s="65"/>
      <c r="Q388" s="65">
        <f t="shared" ref="Q388:AV388" si="385">Q$387</f>
        <v>-2242.89</v>
      </c>
      <c r="R388" s="67">
        <f t="shared" si="385"/>
        <v>-2599.4961053270799</v>
      </c>
      <c r="S388" s="68">
        <f t="shared" si="385"/>
        <v>0</v>
      </c>
      <c r="T388" s="68">
        <f t="shared" si="385"/>
        <v>0</v>
      </c>
      <c r="U388" s="68">
        <f t="shared" si="385"/>
        <v>0</v>
      </c>
      <c r="V388" s="68">
        <f t="shared" si="385"/>
        <v>0</v>
      </c>
      <c r="W388" s="68">
        <f t="shared" si="385"/>
        <v>0</v>
      </c>
      <c r="X388" s="68">
        <f t="shared" si="385"/>
        <v>0</v>
      </c>
      <c r="Y388" s="68">
        <f t="shared" si="385"/>
        <v>0</v>
      </c>
      <c r="Z388" s="68">
        <f t="shared" si="385"/>
        <v>0</v>
      </c>
      <c r="AA388" s="68">
        <f t="shared" si="385"/>
        <v>0</v>
      </c>
      <c r="AB388" s="68">
        <f t="shared" si="385"/>
        <v>0</v>
      </c>
      <c r="AC388" s="68">
        <f t="shared" si="385"/>
        <v>0</v>
      </c>
      <c r="AD388" s="68">
        <f t="shared" si="385"/>
        <v>0</v>
      </c>
      <c r="AE388" s="68">
        <f t="shared" si="385"/>
        <v>0</v>
      </c>
      <c r="AF388" s="68">
        <f t="shared" si="385"/>
        <v>0</v>
      </c>
      <c r="AG388" s="68">
        <f t="shared" si="385"/>
        <v>0</v>
      </c>
      <c r="AH388" s="68">
        <f t="shared" si="385"/>
        <v>0</v>
      </c>
      <c r="AI388" s="68">
        <f t="shared" si="385"/>
        <v>0</v>
      </c>
      <c r="AJ388" s="68">
        <f t="shared" si="385"/>
        <v>0</v>
      </c>
      <c r="AK388" s="68">
        <f t="shared" si="385"/>
        <v>0</v>
      </c>
      <c r="AL388" s="68">
        <f t="shared" si="385"/>
        <v>-2599.4961053270799</v>
      </c>
      <c r="AM388" s="68">
        <f t="shared" si="385"/>
        <v>0</v>
      </c>
      <c r="AN388" s="68">
        <f t="shared" si="385"/>
        <v>0</v>
      </c>
      <c r="AO388" s="68">
        <f t="shared" si="385"/>
        <v>0</v>
      </c>
      <c r="AP388" s="68">
        <f t="shared" si="385"/>
        <v>0</v>
      </c>
      <c r="AQ388" s="68">
        <f t="shared" si="385"/>
        <v>0</v>
      </c>
      <c r="AR388" s="68">
        <f t="shared" si="385"/>
        <v>0</v>
      </c>
      <c r="AS388" s="68">
        <f t="shared" si="385"/>
        <v>0</v>
      </c>
      <c r="AT388" s="68">
        <f t="shared" si="385"/>
        <v>0</v>
      </c>
      <c r="AU388" s="68">
        <f t="shared" si="385"/>
        <v>0</v>
      </c>
      <c r="AV388" s="68">
        <f t="shared" si="385"/>
        <v>0</v>
      </c>
      <c r="AW388" s="68">
        <f t="shared" ref="AW388:BO388" si="386">AW$387</f>
        <v>0</v>
      </c>
      <c r="AX388" s="68">
        <f t="shared" si="386"/>
        <v>0</v>
      </c>
      <c r="AY388" s="68">
        <f t="shared" si="386"/>
        <v>0</v>
      </c>
      <c r="AZ388" s="68">
        <f t="shared" si="386"/>
        <v>0</v>
      </c>
      <c r="BA388" s="68">
        <f t="shared" si="386"/>
        <v>0</v>
      </c>
      <c r="BB388" s="68">
        <f t="shared" si="386"/>
        <v>0</v>
      </c>
      <c r="BC388" s="68">
        <f t="shared" si="386"/>
        <v>0</v>
      </c>
      <c r="BD388" s="68">
        <f t="shared" si="386"/>
        <v>0</v>
      </c>
      <c r="BE388" s="68">
        <f t="shared" si="386"/>
        <v>0</v>
      </c>
      <c r="BF388" s="68">
        <f t="shared" si="386"/>
        <v>0</v>
      </c>
      <c r="BG388" s="68">
        <f t="shared" si="386"/>
        <v>0</v>
      </c>
      <c r="BH388" s="68">
        <f t="shared" si="386"/>
        <v>0</v>
      </c>
      <c r="BI388" s="68">
        <f t="shared" si="386"/>
        <v>0</v>
      </c>
      <c r="BJ388" s="68">
        <f t="shared" si="386"/>
        <v>0</v>
      </c>
      <c r="BK388" s="68">
        <f t="shared" si="386"/>
        <v>0</v>
      </c>
      <c r="BL388" s="68">
        <f t="shared" si="386"/>
        <v>0</v>
      </c>
      <c r="BM388" s="68">
        <f t="shared" si="386"/>
        <v>0</v>
      </c>
      <c r="BN388" s="68">
        <f t="shared" si="386"/>
        <v>0</v>
      </c>
      <c r="BO388" s="68">
        <f t="shared" si="386"/>
        <v>0</v>
      </c>
    </row>
    <row r="389" spans="1:67" x14ac:dyDescent="0.2">
      <c r="A389" s="56"/>
      <c r="B389" s="56"/>
      <c r="C389" s="57" t="s">
        <v>282</v>
      </c>
      <c r="D389" s="56" t="s">
        <v>283</v>
      </c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</row>
    <row r="390" spans="1:67" ht="14.1" customHeight="1" x14ac:dyDescent="0.2">
      <c r="A390" s="11"/>
      <c r="B390" s="58">
        <v>84</v>
      </c>
      <c r="C390" s="656" t="s">
        <v>256</v>
      </c>
      <c r="D390" s="657" t="s">
        <v>257</v>
      </c>
      <c r="E390" s="657"/>
      <c r="F390" s="657"/>
      <c r="G390" s="657"/>
      <c r="H390" s="658" t="s">
        <v>922</v>
      </c>
      <c r="I390" s="659" t="s">
        <v>102</v>
      </c>
      <c r="J390" s="59">
        <v>-0.97389999999999999</v>
      </c>
      <c r="K390" s="60"/>
      <c r="L390" s="60"/>
      <c r="M390" s="60"/>
      <c r="N390" s="58"/>
      <c r="O390" s="58"/>
      <c r="P390" s="58"/>
      <c r="Q390" s="58"/>
      <c r="R390" s="58">
        <f>SUM(S390:BO390)</f>
        <v>-0.97389999999999999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0</v>
      </c>
      <c r="AC390" s="58">
        <v>0</v>
      </c>
      <c r="AD390" s="58">
        <v>0</v>
      </c>
      <c r="AE390" s="58">
        <v>0</v>
      </c>
      <c r="AF390" s="58">
        <v>0</v>
      </c>
      <c r="AG390" s="58">
        <v>0</v>
      </c>
      <c r="AH390" s="58">
        <v>0</v>
      </c>
      <c r="AI390" s="58">
        <v>0</v>
      </c>
      <c r="AJ390" s="58">
        <v>0</v>
      </c>
      <c r="AK390" s="58">
        <v>0</v>
      </c>
      <c r="AL390" s="58">
        <v>-0.97389999999999999</v>
      </c>
      <c r="AM390" s="58">
        <v>0</v>
      </c>
      <c r="AN390" s="58">
        <v>0</v>
      </c>
      <c r="AO390" s="58">
        <v>0</v>
      </c>
      <c r="AP390" s="58">
        <v>0</v>
      </c>
      <c r="AQ390" s="58">
        <v>0</v>
      </c>
      <c r="AR390" s="58">
        <v>0</v>
      </c>
      <c r="AS390" s="58">
        <v>0</v>
      </c>
      <c r="AT390" s="58">
        <v>0</v>
      </c>
      <c r="AU390" s="58">
        <v>0</v>
      </c>
      <c r="AV390" s="58">
        <v>0</v>
      </c>
      <c r="AW390" s="58">
        <v>0</v>
      </c>
      <c r="AX390" s="58">
        <v>0</v>
      </c>
      <c r="AY390" s="58">
        <v>0</v>
      </c>
      <c r="AZ390" s="58">
        <v>0</v>
      </c>
      <c r="BA390" s="58">
        <v>0</v>
      </c>
      <c r="BB390" s="58">
        <v>0</v>
      </c>
      <c r="BC390" s="58">
        <v>0</v>
      </c>
      <c r="BD390" s="58">
        <v>0</v>
      </c>
      <c r="BE390" s="58">
        <v>0</v>
      </c>
      <c r="BF390" s="58">
        <v>0</v>
      </c>
      <c r="BG390" s="58">
        <v>0</v>
      </c>
      <c r="BH390" s="58">
        <v>0</v>
      </c>
      <c r="BI390" s="58">
        <v>0</v>
      </c>
      <c r="BJ390" s="58">
        <v>0</v>
      </c>
      <c r="BK390" s="58">
        <v>0</v>
      </c>
      <c r="BL390" s="58">
        <v>0</v>
      </c>
      <c r="BM390" s="58">
        <v>0</v>
      </c>
      <c r="BN390" s="58">
        <v>0</v>
      </c>
      <c r="BO390" s="58">
        <v>0</v>
      </c>
    </row>
    <row r="391" spans="1:67" x14ac:dyDescent="0.2">
      <c r="A391" s="11"/>
      <c r="B391" s="11"/>
      <c r="C391" s="656"/>
      <c r="D391" s="657"/>
      <c r="E391" s="657"/>
      <c r="F391" s="657"/>
      <c r="G391" s="657"/>
      <c r="H391" s="658"/>
      <c r="I391" s="659"/>
      <c r="J391" s="11"/>
      <c r="K391" s="60"/>
      <c r="L391" s="60"/>
      <c r="M391" s="60"/>
      <c r="N391" s="60"/>
      <c r="O391" s="60"/>
      <c r="P391" s="60"/>
      <c r="Q391" s="58"/>
      <c r="R391" s="60">
        <f>SUM(S391:BO391)</f>
        <v>0</v>
      </c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58"/>
      <c r="BK391" s="58"/>
      <c r="BL391" s="58"/>
      <c r="BM391" s="58"/>
      <c r="BN391" s="58"/>
      <c r="BO391" s="58"/>
    </row>
    <row r="392" spans="1:67" x14ac:dyDescent="0.2">
      <c r="A392" s="11"/>
      <c r="B392" s="11"/>
      <c r="C392" s="656"/>
      <c r="D392" s="657"/>
      <c r="E392" s="657"/>
      <c r="F392" s="657"/>
      <c r="G392" s="657"/>
      <c r="H392" s="658"/>
      <c r="I392" s="659"/>
      <c r="J392" s="11"/>
      <c r="K392" s="58"/>
      <c r="L392" s="60"/>
      <c r="M392" s="60"/>
      <c r="N392" s="60">
        <f>N391-M391</f>
        <v>0</v>
      </c>
      <c r="O392" s="60"/>
      <c r="P392" s="60"/>
      <c r="Q392" s="58"/>
      <c r="R392" s="60">
        <f>SUM(S392:BO392)</f>
        <v>0</v>
      </c>
      <c r="S392" s="61">
        <f t="shared" ref="S392:AX392" si="387">$N$392/$J$390*S390*S12*S13</f>
        <v>0</v>
      </c>
      <c r="T392" s="61">
        <f t="shared" si="387"/>
        <v>0</v>
      </c>
      <c r="U392" s="61">
        <f t="shared" si="387"/>
        <v>0</v>
      </c>
      <c r="V392" s="61">
        <f t="shared" si="387"/>
        <v>0</v>
      </c>
      <c r="W392" s="61">
        <f t="shared" si="387"/>
        <v>0</v>
      </c>
      <c r="X392" s="61">
        <f t="shared" si="387"/>
        <v>0</v>
      </c>
      <c r="Y392" s="61">
        <f t="shared" si="387"/>
        <v>0</v>
      </c>
      <c r="Z392" s="61">
        <f t="shared" si="387"/>
        <v>0</v>
      </c>
      <c r="AA392" s="61">
        <f t="shared" si="387"/>
        <v>0</v>
      </c>
      <c r="AB392" s="61">
        <f t="shared" si="387"/>
        <v>0</v>
      </c>
      <c r="AC392" s="61">
        <f t="shared" si="387"/>
        <v>0</v>
      </c>
      <c r="AD392" s="61">
        <f t="shared" si="387"/>
        <v>0</v>
      </c>
      <c r="AE392" s="61">
        <f t="shared" si="387"/>
        <v>0</v>
      </c>
      <c r="AF392" s="61">
        <f t="shared" si="387"/>
        <v>0</v>
      </c>
      <c r="AG392" s="61">
        <f t="shared" si="387"/>
        <v>0</v>
      </c>
      <c r="AH392" s="61">
        <f t="shared" si="387"/>
        <v>0</v>
      </c>
      <c r="AI392" s="61">
        <f t="shared" si="387"/>
        <v>0</v>
      </c>
      <c r="AJ392" s="61">
        <f t="shared" si="387"/>
        <v>0</v>
      </c>
      <c r="AK392" s="61">
        <f t="shared" si="387"/>
        <v>0</v>
      </c>
      <c r="AL392" s="61">
        <f t="shared" si="387"/>
        <v>0</v>
      </c>
      <c r="AM392" s="61">
        <f t="shared" si="387"/>
        <v>0</v>
      </c>
      <c r="AN392" s="61">
        <f t="shared" si="387"/>
        <v>0</v>
      </c>
      <c r="AO392" s="61">
        <f t="shared" si="387"/>
        <v>0</v>
      </c>
      <c r="AP392" s="61">
        <f t="shared" si="387"/>
        <v>0</v>
      </c>
      <c r="AQ392" s="61">
        <f t="shared" si="387"/>
        <v>0</v>
      </c>
      <c r="AR392" s="61">
        <f t="shared" si="387"/>
        <v>0</v>
      </c>
      <c r="AS392" s="61">
        <f t="shared" si="387"/>
        <v>0</v>
      </c>
      <c r="AT392" s="61">
        <f t="shared" si="387"/>
        <v>0</v>
      </c>
      <c r="AU392" s="61">
        <f t="shared" si="387"/>
        <v>0</v>
      </c>
      <c r="AV392" s="61">
        <f t="shared" si="387"/>
        <v>0</v>
      </c>
      <c r="AW392" s="61">
        <f t="shared" si="387"/>
        <v>0</v>
      </c>
      <c r="AX392" s="61">
        <f t="shared" si="387"/>
        <v>0</v>
      </c>
      <c r="AY392" s="61">
        <f t="shared" ref="AY392:BO392" si="388">$N$392/$J$390*AY390*AY12*AY13</f>
        <v>0</v>
      </c>
      <c r="AZ392" s="61">
        <f t="shared" si="388"/>
        <v>0</v>
      </c>
      <c r="BA392" s="61">
        <f t="shared" si="388"/>
        <v>0</v>
      </c>
      <c r="BB392" s="61">
        <f t="shared" si="388"/>
        <v>0</v>
      </c>
      <c r="BC392" s="61">
        <f t="shared" si="388"/>
        <v>0</v>
      </c>
      <c r="BD392" s="61">
        <f t="shared" si="388"/>
        <v>0</v>
      </c>
      <c r="BE392" s="61">
        <f t="shared" si="388"/>
        <v>0</v>
      </c>
      <c r="BF392" s="61">
        <f t="shared" si="388"/>
        <v>0</v>
      </c>
      <c r="BG392" s="61">
        <f t="shared" si="388"/>
        <v>0</v>
      </c>
      <c r="BH392" s="61">
        <f t="shared" si="388"/>
        <v>0</v>
      </c>
      <c r="BI392" s="61">
        <f t="shared" si="388"/>
        <v>0</v>
      </c>
      <c r="BJ392" s="61">
        <f t="shared" si="388"/>
        <v>0</v>
      </c>
      <c r="BK392" s="61">
        <f t="shared" si="388"/>
        <v>0</v>
      </c>
      <c r="BL392" s="61">
        <f t="shared" si="388"/>
        <v>0</v>
      </c>
      <c r="BM392" s="61">
        <f t="shared" si="388"/>
        <v>0</v>
      </c>
      <c r="BN392" s="61">
        <f t="shared" si="388"/>
        <v>0</v>
      </c>
      <c r="BO392" s="61">
        <f t="shared" si="388"/>
        <v>0</v>
      </c>
    </row>
    <row r="393" spans="1:67" x14ac:dyDescent="0.2">
      <c r="A393" s="11"/>
      <c r="B393" s="11"/>
      <c r="C393" s="656"/>
      <c r="D393" s="657"/>
      <c r="E393" s="657"/>
      <c r="F393" s="657"/>
      <c r="G393" s="657"/>
      <c r="H393" s="658"/>
      <c r="I393" s="659"/>
      <c r="J393" s="11"/>
      <c r="K393" s="58"/>
      <c r="L393" s="58"/>
      <c r="M393" s="60"/>
      <c r="N393" s="60"/>
      <c r="O393" s="60"/>
      <c r="P393" s="60"/>
      <c r="Q393" s="62"/>
      <c r="R393" s="63">
        <f>SUM(S393:BO393)</f>
        <v>0</v>
      </c>
      <c r="S393" s="64">
        <f t="shared" ref="S393:AX393" si="389">S391+S392</f>
        <v>0</v>
      </c>
      <c r="T393" s="64">
        <f t="shared" si="389"/>
        <v>0</v>
      </c>
      <c r="U393" s="64">
        <f t="shared" si="389"/>
        <v>0</v>
      </c>
      <c r="V393" s="64">
        <f t="shared" si="389"/>
        <v>0</v>
      </c>
      <c r="W393" s="64">
        <f t="shared" si="389"/>
        <v>0</v>
      </c>
      <c r="X393" s="64">
        <f t="shared" si="389"/>
        <v>0</v>
      </c>
      <c r="Y393" s="64">
        <f t="shared" si="389"/>
        <v>0</v>
      </c>
      <c r="Z393" s="64">
        <f t="shared" si="389"/>
        <v>0</v>
      </c>
      <c r="AA393" s="64">
        <f t="shared" si="389"/>
        <v>0</v>
      </c>
      <c r="AB393" s="64">
        <f t="shared" si="389"/>
        <v>0</v>
      </c>
      <c r="AC393" s="64">
        <f t="shared" si="389"/>
        <v>0</v>
      </c>
      <c r="AD393" s="64">
        <f t="shared" si="389"/>
        <v>0</v>
      </c>
      <c r="AE393" s="64">
        <f t="shared" si="389"/>
        <v>0</v>
      </c>
      <c r="AF393" s="64">
        <f t="shared" si="389"/>
        <v>0</v>
      </c>
      <c r="AG393" s="64">
        <f t="shared" si="389"/>
        <v>0</v>
      </c>
      <c r="AH393" s="64">
        <f t="shared" si="389"/>
        <v>0</v>
      </c>
      <c r="AI393" s="64">
        <f t="shared" si="389"/>
        <v>0</v>
      </c>
      <c r="AJ393" s="64">
        <f t="shared" si="389"/>
        <v>0</v>
      </c>
      <c r="AK393" s="64">
        <f t="shared" si="389"/>
        <v>0</v>
      </c>
      <c r="AL393" s="64">
        <f t="shared" si="389"/>
        <v>0</v>
      </c>
      <c r="AM393" s="64">
        <f t="shared" si="389"/>
        <v>0</v>
      </c>
      <c r="AN393" s="64">
        <f t="shared" si="389"/>
        <v>0</v>
      </c>
      <c r="AO393" s="64">
        <f t="shared" si="389"/>
        <v>0</v>
      </c>
      <c r="AP393" s="64">
        <f t="shared" si="389"/>
        <v>0</v>
      </c>
      <c r="AQ393" s="64">
        <f t="shared" si="389"/>
        <v>0</v>
      </c>
      <c r="AR393" s="64">
        <f t="shared" si="389"/>
        <v>0</v>
      </c>
      <c r="AS393" s="64">
        <f t="shared" si="389"/>
        <v>0</v>
      </c>
      <c r="AT393" s="64">
        <f t="shared" si="389"/>
        <v>0</v>
      </c>
      <c r="AU393" s="64">
        <f t="shared" si="389"/>
        <v>0</v>
      </c>
      <c r="AV393" s="64">
        <f t="shared" si="389"/>
        <v>0</v>
      </c>
      <c r="AW393" s="64">
        <f t="shared" si="389"/>
        <v>0</v>
      </c>
      <c r="AX393" s="64">
        <f t="shared" si="389"/>
        <v>0</v>
      </c>
      <c r="AY393" s="64">
        <f t="shared" ref="AY393:BO393" si="390">AY391+AY392</f>
        <v>0</v>
      </c>
      <c r="AZ393" s="64">
        <f t="shared" si="390"/>
        <v>0</v>
      </c>
      <c r="BA393" s="64">
        <f t="shared" si="390"/>
        <v>0</v>
      </c>
      <c r="BB393" s="64">
        <f t="shared" si="390"/>
        <v>0</v>
      </c>
      <c r="BC393" s="64">
        <f t="shared" si="390"/>
        <v>0</v>
      </c>
      <c r="BD393" s="64">
        <f t="shared" si="390"/>
        <v>0</v>
      </c>
      <c r="BE393" s="64">
        <f t="shared" si="390"/>
        <v>0</v>
      </c>
      <c r="BF393" s="64">
        <f t="shared" si="390"/>
        <v>0</v>
      </c>
      <c r="BG393" s="64">
        <f t="shared" si="390"/>
        <v>0</v>
      </c>
      <c r="BH393" s="64">
        <f t="shared" si="390"/>
        <v>0</v>
      </c>
      <c r="BI393" s="64">
        <f t="shared" si="390"/>
        <v>0</v>
      </c>
      <c r="BJ393" s="64">
        <f t="shared" si="390"/>
        <v>0</v>
      </c>
      <c r="BK393" s="64">
        <f t="shared" si="390"/>
        <v>0</v>
      </c>
      <c r="BL393" s="64">
        <f t="shared" si="390"/>
        <v>0</v>
      </c>
      <c r="BM393" s="64">
        <f t="shared" si="390"/>
        <v>0</v>
      </c>
      <c r="BN393" s="64">
        <f t="shared" si="390"/>
        <v>0</v>
      </c>
      <c r="BO393" s="64">
        <f t="shared" si="390"/>
        <v>0</v>
      </c>
    </row>
    <row r="394" spans="1:67" s="5" customFormat="1" ht="10.5" x14ac:dyDescent="0.2">
      <c r="A394" s="65"/>
      <c r="B394" s="65"/>
      <c r="C394" s="65"/>
      <c r="D394" s="65"/>
      <c r="E394" s="65"/>
      <c r="F394" s="65"/>
      <c r="G394" s="66" t="s">
        <v>926</v>
      </c>
      <c r="H394" s="65"/>
      <c r="I394" s="65"/>
      <c r="J394" s="65"/>
      <c r="K394" s="65"/>
      <c r="L394" s="65"/>
      <c r="M394" s="65"/>
      <c r="N394" s="65"/>
      <c r="O394" s="65"/>
      <c r="P394" s="65"/>
      <c r="Q394" s="65">
        <f t="shared" ref="Q394:AV394" si="391">Q$393</f>
        <v>0</v>
      </c>
      <c r="R394" s="67">
        <f t="shared" si="391"/>
        <v>0</v>
      </c>
      <c r="S394" s="68">
        <f t="shared" si="391"/>
        <v>0</v>
      </c>
      <c r="T394" s="68">
        <f t="shared" si="391"/>
        <v>0</v>
      </c>
      <c r="U394" s="68">
        <f t="shared" si="391"/>
        <v>0</v>
      </c>
      <c r="V394" s="68">
        <f t="shared" si="391"/>
        <v>0</v>
      </c>
      <c r="W394" s="68">
        <f t="shared" si="391"/>
        <v>0</v>
      </c>
      <c r="X394" s="68">
        <f t="shared" si="391"/>
        <v>0</v>
      </c>
      <c r="Y394" s="68">
        <f t="shared" si="391"/>
        <v>0</v>
      </c>
      <c r="Z394" s="68">
        <f t="shared" si="391"/>
        <v>0</v>
      </c>
      <c r="AA394" s="68">
        <f t="shared" si="391"/>
        <v>0</v>
      </c>
      <c r="AB394" s="68">
        <f t="shared" si="391"/>
        <v>0</v>
      </c>
      <c r="AC394" s="68">
        <f t="shared" si="391"/>
        <v>0</v>
      </c>
      <c r="AD394" s="68">
        <f t="shared" si="391"/>
        <v>0</v>
      </c>
      <c r="AE394" s="68">
        <f t="shared" si="391"/>
        <v>0</v>
      </c>
      <c r="AF394" s="68">
        <f t="shared" si="391"/>
        <v>0</v>
      </c>
      <c r="AG394" s="68">
        <f t="shared" si="391"/>
        <v>0</v>
      </c>
      <c r="AH394" s="68">
        <f t="shared" si="391"/>
        <v>0</v>
      </c>
      <c r="AI394" s="68">
        <f t="shared" si="391"/>
        <v>0</v>
      </c>
      <c r="AJ394" s="68">
        <f t="shared" si="391"/>
        <v>0</v>
      </c>
      <c r="AK394" s="68">
        <f t="shared" si="391"/>
        <v>0</v>
      </c>
      <c r="AL394" s="68">
        <f t="shared" si="391"/>
        <v>0</v>
      </c>
      <c r="AM394" s="68">
        <f t="shared" si="391"/>
        <v>0</v>
      </c>
      <c r="AN394" s="68">
        <f t="shared" si="391"/>
        <v>0</v>
      </c>
      <c r="AO394" s="68">
        <f t="shared" si="391"/>
        <v>0</v>
      </c>
      <c r="AP394" s="68">
        <f t="shared" si="391"/>
        <v>0</v>
      </c>
      <c r="AQ394" s="68">
        <f t="shared" si="391"/>
        <v>0</v>
      </c>
      <c r="AR394" s="68">
        <f t="shared" si="391"/>
        <v>0</v>
      </c>
      <c r="AS394" s="68">
        <f t="shared" si="391"/>
        <v>0</v>
      </c>
      <c r="AT394" s="68">
        <f t="shared" si="391"/>
        <v>0</v>
      </c>
      <c r="AU394" s="68">
        <f t="shared" si="391"/>
        <v>0</v>
      </c>
      <c r="AV394" s="68">
        <f t="shared" si="391"/>
        <v>0</v>
      </c>
      <c r="AW394" s="68">
        <f t="shared" ref="AW394:BO394" si="392">AW$393</f>
        <v>0</v>
      </c>
      <c r="AX394" s="68">
        <f t="shared" si="392"/>
        <v>0</v>
      </c>
      <c r="AY394" s="68">
        <f t="shared" si="392"/>
        <v>0</v>
      </c>
      <c r="AZ394" s="68">
        <f t="shared" si="392"/>
        <v>0</v>
      </c>
      <c r="BA394" s="68">
        <f t="shared" si="392"/>
        <v>0</v>
      </c>
      <c r="BB394" s="68">
        <f t="shared" si="392"/>
        <v>0</v>
      </c>
      <c r="BC394" s="68">
        <f t="shared" si="392"/>
        <v>0</v>
      </c>
      <c r="BD394" s="68">
        <f t="shared" si="392"/>
        <v>0</v>
      </c>
      <c r="BE394" s="68">
        <f t="shared" si="392"/>
        <v>0</v>
      </c>
      <c r="BF394" s="68">
        <f t="shared" si="392"/>
        <v>0</v>
      </c>
      <c r="BG394" s="68">
        <f t="shared" si="392"/>
        <v>0</v>
      </c>
      <c r="BH394" s="68">
        <f t="shared" si="392"/>
        <v>0</v>
      </c>
      <c r="BI394" s="68">
        <f t="shared" si="392"/>
        <v>0</v>
      </c>
      <c r="BJ394" s="68">
        <f t="shared" si="392"/>
        <v>0</v>
      </c>
      <c r="BK394" s="68">
        <f t="shared" si="392"/>
        <v>0</v>
      </c>
      <c r="BL394" s="68">
        <f t="shared" si="392"/>
        <v>0</v>
      </c>
      <c r="BM394" s="68">
        <f t="shared" si="392"/>
        <v>0</v>
      </c>
      <c r="BN394" s="68">
        <f t="shared" si="392"/>
        <v>0</v>
      </c>
      <c r="BO394" s="68">
        <f t="shared" si="392"/>
        <v>0</v>
      </c>
    </row>
    <row r="395" spans="1:67" s="5" customFormat="1" ht="10.5" x14ac:dyDescent="0.2">
      <c r="A395" s="69"/>
      <c r="B395" s="69"/>
      <c r="C395" s="69"/>
      <c r="D395" s="69"/>
      <c r="E395" s="69"/>
      <c r="F395" s="69"/>
      <c r="G395" s="70" t="s">
        <v>927</v>
      </c>
      <c r="H395" s="69"/>
      <c r="I395" s="69"/>
      <c r="J395" s="69"/>
      <c r="K395" s="69"/>
      <c r="L395" s="69"/>
      <c r="M395" s="69"/>
      <c r="N395" s="69"/>
      <c r="O395" s="69"/>
      <c r="P395" s="69"/>
      <c r="Q395" s="69">
        <f t="shared" ref="Q395:AV395" si="393">Q$340+Q$346+Q$376+Q$382+Q$388+Q$394</f>
        <v>29729.54</v>
      </c>
      <c r="R395" s="71">
        <f t="shared" si="393"/>
        <v>34456.333091896558</v>
      </c>
      <c r="S395" s="72">
        <f t="shared" si="393"/>
        <v>0</v>
      </c>
      <c r="T395" s="72">
        <f t="shared" si="393"/>
        <v>0</v>
      </c>
      <c r="U395" s="72">
        <f t="shared" si="393"/>
        <v>0</v>
      </c>
      <c r="V395" s="72">
        <f t="shared" si="393"/>
        <v>0</v>
      </c>
      <c r="W395" s="72">
        <f t="shared" si="393"/>
        <v>0</v>
      </c>
      <c r="X395" s="72">
        <f t="shared" si="393"/>
        <v>0</v>
      </c>
      <c r="Y395" s="72">
        <f t="shared" si="393"/>
        <v>0</v>
      </c>
      <c r="Z395" s="72">
        <f t="shared" si="393"/>
        <v>0</v>
      </c>
      <c r="AA395" s="72">
        <f t="shared" si="393"/>
        <v>0</v>
      </c>
      <c r="AB395" s="72">
        <f t="shared" si="393"/>
        <v>0</v>
      </c>
      <c r="AC395" s="72">
        <f t="shared" si="393"/>
        <v>0</v>
      </c>
      <c r="AD395" s="72">
        <f t="shared" si="393"/>
        <v>0</v>
      </c>
      <c r="AE395" s="72">
        <f t="shared" si="393"/>
        <v>0</v>
      </c>
      <c r="AF395" s="72">
        <f t="shared" si="393"/>
        <v>0</v>
      </c>
      <c r="AG395" s="72">
        <f t="shared" si="393"/>
        <v>0</v>
      </c>
      <c r="AH395" s="72">
        <f t="shared" si="393"/>
        <v>0</v>
      </c>
      <c r="AI395" s="72">
        <f t="shared" si="393"/>
        <v>0</v>
      </c>
      <c r="AJ395" s="72">
        <f t="shared" si="393"/>
        <v>0</v>
      </c>
      <c r="AK395" s="72">
        <f t="shared" si="393"/>
        <v>0</v>
      </c>
      <c r="AL395" s="72">
        <f t="shared" si="393"/>
        <v>34456.333091896558</v>
      </c>
      <c r="AM395" s="72">
        <f t="shared" si="393"/>
        <v>0</v>
      </c>
      <c r="AN395" s="72">
        <f t="shared" si="393"/>
        <v>0</v>
      </c>
      <c r="AO395" s="72">
        <f t="shared" si="393"/>
        <v>0</v>
      </c>
      <c r="AP395" s="72">
        <f t="shared" si="393"/>
        <v>0</v>
      </c>
      <c r="AQ395" s="72">
        <f t="shared" si="393"/>
        <v>0</v>
      </c>
      <c r="AR395" s="72">
        <f t="shared" si="393"/>
        <v>0</v>
      </c>
      <c r="AS395" s="72">
        <f t="shared" si="393"/>
        <v>0</v>
      </c>
      <c r="AT395" s="72">
        <f t="shared" si="393"/>
        <v>0</v>
      </c>
      <c r="AU395" s="72">
        <f t="shared" si="393"/>
        <v>0</v>
      </c>
      <c r="AV395" s="72">
        <f t="shared" si="393"/>
        <v>0</v>
      </c>
      <c r="AW395" s="72">
        <f t="shared" ref="AW395:BO395" si="394">AW$340+AW$346+AW$376+AW$382+AW$388+AW$394</f>
        <v>0</v>
      </c>
      <c r="AX395" s="72">
        <f t="shared" si="394"/>
        <v>0</v>
      </c>
      <c r="AY395" s="72">
        <f t="shared" si="394"/>
        <v>0</v>
      </c>
      <c r="AZ395" s="72">
        <f t="shared" si="394"/>
        <v>0</v>
      </c>
      <c r="BA395" s="72">
        <f t="shared" si="394"/>
        <v>0</v>
      </c>
      <c r="BB395" s="72">
        <f t="shared" si="394"/>
        <v>0</v>
      </c>
      <c r="BC395" s="72">
        <f t="shared" si="394"/>
        <v>0</v>
      </c>
      <c r="BD395" s="72">
        <f t="shared" si="394"/>
        <v>0</v>
      </c>
      <c r="BE395" s="72">
        <f t="shared" si="394"/>
        <v>0</v>
      </c>
      <c r="BF395" s="72">
        <f t="shared" si="394"/>
        <v>0</v>
      </c>
      <c r="BG395" s="72">
        <f t="shared" si="394"/>
        <v>0</v>
      </c>
      <c r="BH395" s="72">
        <f t="shared" si="394"/>
        <v>0</v>
      </c>
      <c r="BI395" s="72">
        <f t="shared" si="394"/>
        <v>0</v>
      </c>
      <c r="BJ395" s="72">
        <f t="shared" si="394"/>
        <v>0</v>
      </c>
      <c r="BK395" s="72">
        <f t="shared" si="394"/>
        <v>0</v>
      </c>
      <c r="BL395" s="72">
        <f t="shared" si="394"/>
        <v>0</v>
      </c>
      <c r="BM395" s="72">
        <f t="shared" si="394"/>
        <v>0</v>
      </c>
      <c r="BN395" s="72">
        <f t="shared" si="394"/>
        <v>0</v>
      </c>
      <c r="BO395" s="72">
        <f t="shared" si="394"/>
        <v>0</v>
      </c>
    </row>
    <row r="396" spans="1:67" x14ac:dyDescent="0.2">
      <c r="A396" s="54"/>
      <c r="B396" s="54"/>
      <c r="C396" s="55" t="s">
        <v>928</v>
      </c>
      <c r="D396" s="54" t="s">
        <v>286</v>
      </c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</row>
    <row r="397" spans="1:67" x14ac:dyDescent="0.2">
      <c r="A397" s="56"/>
      <c r="B397" s="56"/>
      <c r="C397" s="57" t="s">
        <v>287</v>
      </c>
      <c r="D397" s="56" t="s">
        <v>288</v>
      </c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</row>
    <row r="398" spans="1:67" ht="14.1" customHeight="1" x14ac:dyDescent="0.2">
      <c r="A398" s="11"/>
      <c r="B398" s="58">
        <v>85</v>
      </c>
      <c r="C398" s="656" t="s">
        <v>124</v>
      </c>
      <c r="D398" s="656" t="s">
        <v>125</v>
      </c>
      <c r="E398" s="656"/>
      <c r="F398" s="656"/>
      <c r="G398" s="656"/>
      <c r="H398" s="660" t="s">
        <v>898</v>
      </c>
      <c r="I398" s="659" t="s">
        <v>136</v>
      </c>
      <c r="J398" s="59">
        <v>16.341999999999999</v>
      </c>
      <c r="K398" s="60"/>
      <c r="L398" s="60"/>
      <c r="M398" s="60"/>
      <c r="N398" s="58"/>
      <c r="O398" s="58"/>
      <c r="P398" s="58"/>
      <c r="Q398" s="58"/>
      <c r="R398" s="58">
        <f t="shared" ref="R398:R405" si="395">SUM(S398:BO398)</f>
        <v>16.341999999999999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0</v>
      </c>
      <c r="AC398" s="58">
        <v>0</v>
      </c>
      <c r="AD398" s="58">
        <v>0</v>
      </c>
      <c r="AE398" s="58">
        <v>0</v>
      </c>
      <c r="AF398" s="58">
        <v>0</v>
      </c>
      <c r="AG398" s="58">
        <v>0</v>
      </c>
      <c r="AH398" s="58">
        <v>0</v>
      </c>
      <c r="AI398" s="58">
        <v>0</v>
      </c>
      <c r="AJ398" s="58">
        <v>0</v>
      </c>
      <c r="AK398" s="58">
        <v>0</v>
      </c>
      <c r="AL398" s="58">
        <v>0</v>
      </c>
      <c r="AM398" s="58">
        <v>0</v>
      </c>
      <c r="AN398" s="58">
        <v>0</v>
      </c>
      <c r="AO398" s="58">
        <v>16.341999999999999</v>
      </c>
      <c r="AP398" s="58">
        <v>0</v>
      </c>
      <c r="AQ398" s="58">
        <v>0</v>
      </c>
      <c r="AR398" s="58">
        <v>0</v>
      </c>
      <c r="AS398" s="58">
        <v>0</v>
      </c>
      <c r="AT398" s="58">
        <v>0</v>
      </c>
      <c r="AU398" s="58">
        <v>0</v>
      </c>
      <c r="AV398" s="58">
        <v>0</v>
      </c>
      <c r="AW398" s="58">
        <v>0</v>
      </c>
      <c r="AX398" s="58">
        <v>0</v>
      </c>
      <c r="AY398" s="58">
        <v>0</v>
      </c>
      <c r="AZ398" s="58">
        <v>0</v>
      </c>
      <c r="BA398" s="58">
        <v>0</v>
      </c>
      <c r="BB398" s="58">
        <v>0</v>
      </c>
      <c r="BC398" s="58">
        <v>0</v>
      </c>
      <c r="BD398" s="58">
        <v>0</v>
      </c>
      <c r="BE398" s="58">
        <v>0</v>
      </c>
      <c r="BF398" s="58">
        <v>0</v>
      </c>
      <c r="BG398" s="58">
        <v>0</v>
      </c>
      <c r="BH398" s="58">
        <v>0</v>
      </c>
      <c r="BI398" s="58">
        <v>0</v>
      </c>
      <c r="BJ398" s="58">
        <v>0</v>
      </c>
      <c r="BK398" s="58">
        <v>0</v>
      </c>
      <c r="BL398" s="58">
        <v>0</v>
      </c>
      <c r="BM398" s="58">
        <v>0</v>
      </c>
      <c r="BN398" s="58">
        <v>0</v>
      </c>
      <c r="BO398" s="58">
        <v>0</v>
      </c>
    </row>
    <row r="399" spans="1:67" x14ac:dyDescent="0.2">
      <c r="A399" s="11"/>
      <c r="B399" s="11"/>
      <c r="C399" s="656"/>
      <c r="D399" s="656"/>
      <c r="E399" s="656"/>
      <c r="F399" s="656"/>
      <c r="G399" s="656"/>
      <c r="H399" s="660"/>
      <c r="I399" s="659"/>
      <c r="J399" s="11"/>
      <c r="K399" s="60">
        <v>8921.9</v>
      </c>
      <c r="L399" s="60">
        <v>8936.66</v>
      </c>
      <c r="M399" s="60">
        <v>9218.16</v>
      </c>
      <c r="N399" s="60">
        <v>9233.41</v>
      </c>
      <c r="O399" s="60">
        <v>9218.1574887349998</v>
      </c>
      <c r="P399" s="60"/>
      <c r="Q399" s="58">
        <v>9218.16</v>
      </c>
      <c r="R399" s="60">
        <f t="shared" si="395"/>
        <v>10893.4737449328</v>
      </c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61">
        <f>$M399*AO398/$J398*AO$13</f>
        <v>10893.4737449328</v>
      </c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  <c r="BO399" s="58"/>
    </row>
    <row r="400" spans="1:67" x14ac:dyDescent="0.2">
      <c r="A400" s="11"/>
      <c r="B400" s="11"/>
      <c r="C400" s="656"/>
      <c r="D400" s="656"/>
      <c r="E400" s="656"/>
      <c r="F400" s="656"/>
      <c r="G400" s="656"/>
      <c r="H400" s="660"/>
      <c r="I400" s="659"/>
      <c r="J400" s="11"/>
      <c r="K400" s="58"/>
      <c r="L400" s="60"/>
      <c r="M400" s="60"/>
      <c r="N400" s="60">
        <f>N399-M399</f>
        <v>15.25</v>
      </c>
      <c r="O400" s="60"/>
      <c r="P400" s="60"/>
      <c r="Q400" s="58"/>
      <c r="R400" s="60">
        <f t="shared" si="395"/>
        <v>0</v>
      </c>
      <c r="S400" s="61">
        <f t="shared" ref="S400:AX400" si="396">$N$400/$J$398*S398*S12*S13</f>
        <v>0</v>
      </c>
      <c r="T400" s="61">
        <f t="shared" si="396"/>
        <v>0</v>
      </c>
      <c r="U400" s="61">
        <f t="shared" si="396"/>
        <v>0</v>
      </c>
      <c r="V400" s="61">
        <f t="shared" si="396"/>
        <v>0</v>
      </c>
      <c r="W400" s="61">
        <f t="shared" si="396"/>
        <v>0</v>
      </c>
      <c r="X400" s="61">
        <f t="shared" si="396"/>
        <v>0</v>
      </c>
      <c r="Y400" s="61">
        <f t="shared" si="396"/>
        <v>0</v>
      </c>
      <c r="Z400" s="61">
        <f t="shared" si="396"/>
        <v>0</v>
      </c>
      <c r="AA400" s="61">
        <f t="shared" si="396"/>
        <v>0</v>
      </c>
      <c r="AB400" s="61">
        <f t="shared" si="396"/>
        <v>0</v>
      </c>
      <c r="AC400" s="61">
        <f t="shared" si="396"/>
        <v>0</v>
      </c>
      <c r="AD400" s="61">
        <f t="shared" si="396"/>
        <v>0</v>
      </c>
      <c r="AE400" s="61">
        <f t="shared" si="396"/>
        <v>0</v>
      </c>
      <c r="AF400" s="61">
        <f t="shared" si="396"/>
        <v>0</v>
      </c>
      <c r="AG400" s="61">
        <f t="shared" si="396"/>
        <v>0</v>
      </c>
      <c r="AH400" s="61">
        <f t="shared" si="396"/>
        <v>0</v>
      </c>
      <c r="AI400" s="61">
        <f t="shared" si="396"/>
        <v>0</v>
      </c>
      <c r="AJ400" s="61">
        <f t="shared" si="396"/>
        <v>0</v>
      </c>
      <c r="AK400" s="61">
        <f t="shared" si="396"/>
        <v>0</v>
      </c>
      <c r="AL400" s="61">
        <f t="shared" si="396"/>
        <v>0</v>
      </c>
      <c r="AM400" s="61">
        <f t="shared" si="396"/>
        <v>0</v>
      </c>
      <c r="AN400" s="61">
        <f t="shared" si="396"/>
        <v>0</v>
      </c>
      <c r="AO400" s="61">
        <f t="shared" si="396"/>
        <v>0</v>
      </c>
      <c r="AP400" s="61">
        <f t="shared" si="396"/>
        <v>0</v>
      </c>
      <c r="AQ400" s="61">
        <f t="shared" si="396"/>
        <v>0</v>
      </c>
      <c r="AR400" s="61">
        <f t="shared" si="396"/>
        <v>0</v>
      </c>
      <c r="AS400" s="61">
        <f t="shared" si="396"/>
        <v>0</v>
      </c>
      <c r="AT400" s="61">
        <f t="shared" si="396"/>
        <v>0</v>
      </c>
      <c r="AU400" s="61">
        <f t="shared" si="396"/>
        <v>0</v>
      </c>
      <c r="AV400" s="61">
        <f t="shared" si="396"/>
        <v>0</v>
      </c>
      <c r="AW400" s="61">
        <f t="shared" si="396"/>
        <v>0</v>
      </c>
      <c r="AX400" s="61">
        <f t="shared" si="396"/>
        <v>0</v>
      </c>
      <c r="AY400" s="61">
        <f t="shared" ref="AY400:BO400" si="397">$N$400/$J$398*AY398*AY12*AY13</f>
        <v>0</v>
      </c>
      <c r="AZ400" s="61">
        <f t="shared" si="397"/>
        <v>0</v>
      </c>
      <c r="BA400" s="61">
        <f t="shared" si="397"/>
        <v>0</v>
      </c>
      <c r="BB400" s="61">
        <f t="shared" si="397"/>
        <v>0</v>
      </c>
      <c r="BC400" s="61">
        <f t="shared" si="397"/>
        <v>0</v>
      </c>
      <c r="BD400" s="61">
        <f t="shared" si="397"/>
        <v>0</v>
      </c>
      <c r="BE400" s="61">
        <f t="shared" si="397"/>
        <v>0</v>
      </c>
      <c r="BF400" s="61">
        <f t="shared" si="397"/>
        <v>0</v>
      </c>
      <c r="BG400" s="61">
        <f t="shared" si="397"/>
        <v>0</v>
      </c>
      <c r="BH400" s="61">
        <f t="shared" si="397"/>
        <v>0</v>
      </c>
      <c r="BI400" s="61">
        <f t="shared" si="397"/>
        <v>0</v>
      </c>
      <c r="BJ400" s="61">
        <f t="shared" si="397"/>
        <v>0</v>
      </c>
      <c r="BK400" s="61">
        <f t="shared" si="397"/>
        <v>0</v>
      </c>
      <c r="BL400" s="61">
        <f t="shared" si="397"/>
        <v>0</v>
      </c>
      <c r="BM400" s="61">
        <f t="shared" si="397"/>
        <v>0</v>
      </c>
      <c r="BN400" s="61">
        <f t="shared" si="397"/>
        <v>0</v>
      </c>
      <c r="BO400" s="61">
        <f t="shared" si="397"/>
        <v>0</v>
      </c>
    </row>
    <row r="401" spans="1:67" x14ac:dyDescent="0.2">
      <c r="A401" s="11"/>
      <c r="B401" s="11"/>
      <c r="C401" s="656"/>
      <c r="D401" s="656"/>
      <c r="E401" s="656"/>
      <c r="F401" s="656"/>
      <c r="G401" s="656"/>
      <c r="H401" s="660"/>
      <c r="I401" s="659"/>
      <c r="J401" s="11"/>
      <c r="K401" s="58"/>
      <c r="L401" s="58"/>
      <c r="M401" s="60"/>
      <c r="N401" s="60"/>
      <c r="O401" s="60"/>
      <c r="P401" s="60"/>
      <c r="Q401" s="62">
        <v>9218.16</v>
      </c>
      <c r="R401" s="63">
        <f t="shared" si="395"/>
        <v>10893.4737449328</v>
      </c>
      <c r="S401" s="64">
        <f t="shared" ref="S401:AX401" si="398">S399+S400</f>
        <v>0</v>
      </c>
      <c r="T401" s="64">
        <f t="shared" si="398"/>
        <v>0</v>
      </c>
      <c r="U401" s="64">
        <f t="shared" si="398"/>
        <v>0</v>
      </c>
      <c r="V401" s="64">
        <f t="shared" si="398"/>
        <v>0</v>
      </c>
      <c r="W401" s="64">
        <f t="shared" si="398"/>
        <v>0</v>
      </c>
      <c r="X401" s="64">
        <f t="shared" si="398"/>
        <v>0</v>
      </c>
      <c r="Y401" s="64">
        <f t="shared" si="398"/>
        <v>0</v>
      </c>
      <c r="Z401" s="64">
        <f t="shared" si="398"/>
        <v>0</v>
      </c>
      <c r="AA401" s="64">
        <f t="shared" si="398"/>
        <v>0</v>
      </c>
      <c r="AB401" s="64">
        <f t="shared" si="398"/>
        <v>0</v>
      </c>
      <c r="AC401" s="64">
        <f t="shared" si="398"/>
        <v>0</v>
      </c>
      <c r="AD401" s="64">
        <f t="shared" si="398"/>
        <v>0</v>
      </c>
      <c r="AE401" s="64">
        <f t="shared" si="398"/>
        <v>0</v>
      </c>
      <c r="AF401" s="64">
        <f t="shared" si="398"/>
        <v>0</v>
      </c>
      <c r="AG401" s="64">
        <f t="shared" si="398"/>
        <v>0</v>
      </c>
      <c r="AH401" s="64">
        <f t="shared" si="398"/>
        <v>0</v>
      </c>
      <c r="AI401" s="64">
        <f t="shared" si="398"/>
        <v>0</v>
      </c>
      <c r="AJ401" s="64">
        <f t="shared" si="398"/>
        <v>0</v>
      </c>
      <c r="AK401" s="64">
        <f t="shared" si="398"/>
        <v>0</v>
      </c>
      <c r="AL401" s="64">
        <f t="shared" si="398"/>
        <v>0</v>
      </c>
      <c r="AM401" s="64">
        <f t="shared" si="398"/>
        <v>0</v>
      </c>
      <c r="AN401" s="64">
        <f t="shared" si="398"/>
        <v>0</v>
      </c>
      <c r="AO401" s="64">
        <f t="shared" si="398"/>
        <v>10893.4737449328</v>
      </c>
      <c r="AP401" s="64">
        <f t="shared" si="398"/>
        <v>0</v>
      </c>
      <c r="AQ401" s="64">
        <f t="shared" si="398"/>
        <v>0</v>
      </c>
      <c r="AR401" s="64">
        <f t="shared" si="398"/>
        <v>0</v>
      </c>
      <c r="AS401" s="64">
        <f t="shared" si="398"/>
        <v>0</v>
      </c>
      <c r="AT401" s="64">
        <f t="shared" si="398"/>
        <v>0</v>
      </c>
      <c r="AU401" s="64">
        <f t="shared" si="398"/>
        <v>0</v>
      </c>
      <c r="AV401" s="64">
        <f t="shared" si="398"/>
        <v>0</v>
      </c>
      <c r="AW401" s="64">
        <f t="shared" si="398"/>
        <v>0</v>
      </c>
      <c r="AX401" s="64">
        <f t="shared" si="398"/>
        <v>0</v>
      </c>
      <c r="AY401" s="64">
        <f t="shared" ref="AY401:BO401" si="399">AY399+AY400</f>
        <v>0</v>
      </c>
      <c r="AZ401" s="64">
        <f t="shared" si="399"/>
        <v>0</v>
      </c>
      <c r="BA401" s="64">
        <f t="shared" si="399"/>
        <v>0</v>
      </c>
      <c r="BB401" s="64">
        <f t="shared" si="399"/>
        <v>0</v>
      </c>
      <c r="BC401" s="64">
        <f t="shared" si="399"/>
        <v>0</v>
      </c>
      <c r="BD401" s="64">
        <f t="shared" si="399"/>
        <v>0</v>
      </c>
      <c r="BE401" s="64">
        <f t="shared" si="399"/>
        <v>0</v>
      </c>
      <c r="BF401" s="64">
        <f t="shared" si="399"/>
        <v>0</v>
      </c>
      <c r="BG401" s="64">
        <f t="shared" si="399"/>
        <v>0</v>
      </c>
      <c r="BH401" s="64">
        <f t="shared" si="399"/>
        <v>0</v>
      </c>
      <c r="BI401" s="64">
        <f t="shared" si="399"/>
        <v>0</v>
      </c>
      <c r="BJ401" s="64">
        <f t="shared" si="399"/>
        <v>0</v>
      </c>
      <c r="BK401" s="64">
        <f t="shared" si="399"/>
        <v>0</v>
      </c>
      <c r="BL401" s="64">
        <f t="shared" si="399"/>
        <v>0</v>
      </c>
      <c r="BM401" s="64">
        <f t="shared" si="399"/>
        <v>0</v>
      </c>
      <c r="BN401" s="64">
        <f t="shared" si="399"/>
        <v>0</v>
      </c>
      <c r="BO401" s="64">
        <f t="shared" si="399"/>
        <v>0</v>
      </c>
    </row>
    <row r="402" spans="1:67" ht="14.1" customHeight="1" x14ac:dyDescent="0.2">
      <c r="A402" s="11"/>
      <c r="B402" s="58">
        <v>86</v>
      </c>
      <c r="C402" s="656" t="s">
        <v>154</v>
      </c>
      <c r="D402" s="657" t="s">
        <v>155</v>
      </c>
      <c r="E402" s="657"/>
      <c r="F402" s="657"/>
      <c r="G402" s="657"/>
      <c r="H402" s="660" t="s">
        <v>899</v>
      </c>
      <c r="I402" s="659" t="s">
        <v>156</v>
      </c>
      <c r="J402" s="59">
        <v>228.61</v>
      </c>
      <c r="K402" s="60"/>
      <c r="L402" s="60"/>
      <c r="M402" s="60"/>
      <c r="N402" s="58"/>
      <c r="O402" s="58"/>
      <c r="P402" s="58"/>
      <c r="Q402" s="58"/>
      <c r="R402" s="58">
        <f t="shared" si="395"/>
        <v>228.61</v>
      </c>
      <c r="S402" s="58">
        <v>0</v>
      </c>
      <c r="T402" s="58">
        <v>0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  <c r="Z402" s="58">
        <v>0</v>
      </c>
      <c r="AA402" s="58">
        <v>0</v>
      </c>
      <c r="AB402" s="58">
        <v>0</v>
      </c>
      <c r="AC402" s="58">
        <v>0</v>
      </c>
      <c r="AD402" s="58">
        <v>0</v>
      </c>
      <c r="AE402" s="58">
        <v>0</v>
      </c>
      <c r="AF402" s="58">
        <v>0</v>
      </c>
      <c r="AG402" s="58">
        <v>0</v>
      </c>
      <c r="AH402" s="58">
        <v>0</v>
      </c>
      <c r="AI402" s="58">
        <v>0</v>
      </c>
      <c r="AJ402" s="58">
        <v>0</v>
      </c>
      <c r="AK402" s="58">
        <v>0</v>
      </c>
      <c r="AL402" s="58">
        <v>0</v>
      </c>
      <c r="AM402" s="58">
        <v>0</v>
      </c>
      <c r="AN402" s="58">
        <v>0</v>
      </c>
      <c r="AO402" s="58">
        <v>228.61</v>
      </c>
      <c r="AP402" s="58">
        <v>0</v>
      </c>
      <c r="AQ402" s="58">
        <v>0</v>
      </c>
      <c r="AR402" s="58">
        <v>0</v>
      </c>
      <c r="AS402" s="58">
        <v>0</v>
      </c>
      <c r="AT402" s="58">
        <v>0</v>
      </c>
      <c r="AU402" s="58">
        <v>0</v>
      </c>
      <c r="AV402" s="58">
        <v>0</v>
      </c>
      <c r="AW402" s="58">
        <v>0</v>
      </c>
      <c r="AX402" s="58">
        <v>0</v>
      </c>
      <c r="AY402" s="58">
        <v>0</v>
      </c>
      <c r="AZ402" s="58">
        <v>0</v>
      </c>
      <c r="BA402" s="58">
        <v>0</v>
      </c>
      <c r="BB402" s="58">
        <v>0</v>
      </c>
      <c r="BC402" s="58">
        <v>0</v>
      </c>
      <c r="BD402" s="58">
        <v>0</v>
      </c>
      <c r="BE402" s="58">
        <v>0</v>
      </c>
      <c r="BF402" s="58">
        <v>0</v>
      </c>
      <c r="BG402" s="58">
        <v>0</v>
      </c>
      <c r="BH402" s="58">
        <v>0</v>
      </c>
      <c r="BI402" s="58">
        <v>0</v>
      </c>
      <c r="BJ402" s="58">
        <v>0</v>
      </c>
      <c r="BK402" s="58">
        <v>0</v>
      </c>
      <c r="BL402" s="58">
        <v>0</v>
      </c>
      <c r="BM402" s="58">
        <v>0</v>
      </c>
      <c r="BN402" s="58">
        <v>0</v>
      </c>
      <c r="BO402" s="58">
        <v>0</v>
      </c>
    </row>
    <row r="403" spans="1:67" x14ac:dyDescent="0.2">
      <c r="A403" s="11"/>
      <c r="B403" s="11"/>
      <c r="C403" s="656"/>
      <c r="D403" s="657"/>
      <c r="E403" s="657"/>
      <c r="F403" s="657"/>
      <c r="G403" s="657"/>
      <c r="H403" s="660"/>
      <c r="I403" s="659"/>
      <c r="J403" s="11"/>
      <c r="K403" s="60">
        <v>6342.04</v>
      </c>
      <c r="L403" s="60">
        <v>6363.38</v>
      </c>
      <c r="M403" s="60">
        <v>6552.63</v>
      </c>
      <c r="N403" s="60">
        <v>6574.68</v>
      </c>
      <c r="O403" s="60">
        <v>6552.6315605259997</v>
      </c>
      <c r="P403" s="60"/>
      <c r="Q403" s="58">
        <v>6552.63</v>
      </c>
      <c r="R403" s="60">
        <f t="shared" si="395"/>
        <v>7743.5087767254008</v>
      </c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61">
        <f>$M403*AO402/$J402*AO$13</f>
        <v>7743.5087767254008</v>
      </c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</row>
    <row r="404" spans="1:67" x14ac:dyDescent="0.2">
      <c r="A404" s="11"/>
      <c r="B404" s="11"/>
      <c r="C404" s="656"/>
      <c r="D404" s="657"/>
      <c r="E404" s="657"/>
      <c r="F404" s="657"/>
      <c r="G404" s="657"/>
      <c r="H404" s="660"/>
      <c r="I404" s="659"/>
      <c r="J404" s="11"/>
      <c r="K404" s="58"/>
      <c r="L404" s="60"/>
      <c r="M404" s="60"/>
      <c r="N404" s="60">
        <f>N403-M403</f>
        <v>22.050000000000182</v>
      </c>
      <c r="O404" s="60"/>
      <c r="P404" s="60"/>
      <c r="Q404" s="58"/>
      <c r="R404" s="60">
        <f t="shared" si="395"/>
        <v>0</v>
      </c>
      <c r="S404" s="61">
        <f t="shared" ref="S404:AX404" si="400">$N$404/$J$402*S402*S12*S13</f>
        <v>0</v>
      </c>
      <c r="T404" s="61">
        <f t="shared" si="400"/>
        <v>0</v>
      </c>
      <c r="U404" s="61">
        <f t="shared" si="400"/>
        <v>0</v>
      </c>
      <c r="V404" s="61">
        <f t="shared" si="400"/>
        <v>0</v>
      </c>
      <c r="W404" s="61">
        <f t="shared" si="400"/>
        <v>0</v>
      </c>
      <c r="X404" s="61">
        <f t="shared" si="400"/>
        <v>0</v>
      </c>
      <c r="Y404" s="61">
        <f t="shared" si="400"/>
        <v>0</v>
      </c>
      <c r="Z404" s="61">
        <f t="shared" si="400"/>
        <v>0</v>
      </c>
      <c r="AA404" s="61">
        <f t="shared" si="400"/>
        <v>0</v>
      </c>
      <c r="AB404" s="61">
        <f t="shared" si="400"/>
        <v>0</v>
      </c>
      <c r="AC404" s="61">
        <f t="shared" si="400"/>
        <v>0</v>
      </c>
      <c r="AD404" s="61">
        <f t="shared" si="400"/>
        <v>0</v>
      </c>
      <c r="AE404" s="61">
        <f t="shared" si="400"/>
        <v>0</v>
      </c>
      <c r="AF404" s="61">
        <f t="shared" si="400"/>
        <v>0</v>
      </c>
      <c r="AG404" s="61">
        <f t="shared" si="400"/>
        <v>0</v>
      </c>
      <c r="AH404" s="61">
        <f t="shared" si="400"/>
        <v>0</v>
      </c>
      <c r="AI404" s="61">
        <f t="shared" si="400"/>
        <v>0</v>
      </c>
      <c r="AJ404" s="61">
        <f t="shared" si="400"/>
        <v>0</v>
      </c>
      <c r="AK404" s="61">
        <f t="shared" si="400"/>
        <v>0</v>
      </c>
      <c r="AL404" s="61">
        <f t="shared" si="400"/>
        <v>0</v>
      </c>
      <c r="AM404" s="61">
        <f t="shared" si="400"/>
        <v>0</v>
      </c>
      <c r="AN404" s="61">
        <f t="shared" si="400"/>
        <v>0</v>
      </c>
      <c r="AO404" s="61">
        <f t="shared" si="400"/>
        <v>0</v>
      </c>
      <c r="AP404" s="61">
        <f t="shared" si="400"/>
        <v>0</v>
      </c>
      <c r="AQ404" s="61">
        <f t="shared" si="400"/>
        <v>0</v>
      </c>
      <c r="AR404" s="61">
        <f t="shared" si="400"/>
        <v>0</v>
      </c>
      <c r="AS404" s="61">
        <f t="shared" si="400"/>
        <v>0</v>
      </c>
      <c r="AT404" s="61">
        <f t="shared" si="400"/>
        <v>0</v>
      </c>
      <c r="AU404" s="61">
        <f t="shared" si="400"/>
        <v>0</v>
      </c>
      <c r="AV404" s="61">
        <f t="shared" si="400"/>
        <v>0</v>
      </c>
      <c r="AW404" s="61">
        <f t="shared" si="400"/>
        <v>0</v>
      </c>
      <c r="AX404" s="61">
        <f t="shared" si="400"/>
        <v>0</v>
      </c>
      <c r="AY404" s="61">
        <f t="shared" ref="AY404:BO404" si="401">$N$404/$J$402*AY402*AY12*AY13</f>
        <v>0</v>
      </c>
      <c r="AZ404" s="61">
        <f t="shared" si="401"/>
        <v>0</v>
      </c>
      <c r="BA404" s="61">
        <f t="shared" si="401"/>
        <v>0</v>
      </c>
      <c r="BB404" s="61">
        <f t="shared" si="401"/>
        <v>0</v>
      </c>
      <c r="BC404" s="61">
        <f t="shared" si="401"/>
        <v>0</v>
      </c>
      <c r="BD404" s="61">
        <f t="shared" si="401"/>
        <v>0</v>
      </c>
      <c r="BE404" s="61">
        <f t="shared" si="401"/>
        <v>0</v>
      </c>
      <c r="BF404" s="61">
        <f t="shared" si="401"/>
        <v>0</v>
      </c>
      <c r="BG404" s="61">
        <f t="shared" si="401"/>
        <v>0</v>
      </c>
      <c r="BH404" s="61">
        <f t="shared" si="401"/>
        <v>0</v>
      </c>
      <c r="BI404" s="61">
        <f t="shared" si="401"/>
        <v>0</v>
      </c>
      <c r="BJ404" s="61">
        <f t="shared" si="401"/>
        <v>0</v>
      </c>
      <c r="BK404" s="61">
        <f t="shared" si="401"/>
        <v>0</v>
      </c>
      <c r="BL404" s="61">
        <f t="shared" si="401"/>
        <v>0</v>
      </c>
      <c r="BM404" s="61">
        <f t="shared" si="401"/>
        <v>0</v>
      </c>
      <c r="BN404" s="61">
        <f t="shared" si="401"/>
        <v>0</v>
      </c>
      <c r="BO404" s="61">
        <f t="shared" si="401"/>
        <v>0</v>
      </c>
    </row>
    <row r="405" spans="1:67" x14ac:dyDescent="0.2">
      <c r="A405" s="11"/>
      <c r="B405" s="11"/>
      <c r="C405" s="656"/>
      <c r="D405" s="657"/>
      <c r="E405" s="657"/>
      <c r="F405" s="657"/>
      <c r="G405" s="657"/>
      <c r="H405" s="660"/>
      <c r="I405" s="659"/>
      <c r="J405" s="11"/>
      <c r="K405" s="58"/>
      <c r="L405" s="58"/>
      <c r="M405" s="60"/>
      <c r="N405" s="60"/>
      <c r="O405" s="60"/>
      <c r="P405" s="60"/>
      <c r="Q405" s="62">
        <v>6552.63</v>
      </c>
      <c r="R405" s="63">
        <f t="shared" si="395"/>
        <v>7743.5087767254008</v>
      </c>
      <c r="S405" s="64">
        <f t="shared" ref="S405:AX405" si="402">S403+S404</f>
        <v>0</v>
      </c>
      <c r="T405" s="64">
        <f t="shared" si="402"/>
        <v>0</v>
      </c>
      <c r="U405" s="64">
        <f t="shared" si="402"/>
        <v>0</v>
      </c>
      <c r="V405" s="64">
        <f t="shared" si="402"/>
        <v>0</v>
      </c>
      <c r="W405" s="64">
        <f t="shared" si="402"/>
        <v>0</v>
      </c>
      <c r="X405" s="64">
        <f t="shared" si="402"/>
        <v>0</v>
      </c>
      <c r="Y405" s="64">
        <f t="shared" si="402"/>
        <v>0</v>
      </c>
      <c r="Z405" s="64">
        <f t="shared" si="402"/>
        <v>0</v>
      </c>
      <c r="AA405" s="64">
        <f t="shared" si="402"/>
        <v>0</v>
      </c>
      <c r="AB405" s="64">
        <f t="shared" si="402"/>
        <v>0</v>
      </c>
      <c r="AC405" s="64">
        <f t="shared" si="402"/>
        <v>0</v>
      </c>
      <c r="AD405" s="64">
        <f t="shared" si="402"/>
        <v>0</v>
      </c>
      <c r="AE405" s="64">
        <f t="shared" si="402"/>
        <v>0</v>
      </c>
      <c r="AF405" s="64">
        <f t="shared" si="402"/>
        <v>0</v>
      </c>
      <c r="AG405" s="64">
        <f t="shared" si="402"/>
        <v>0</v>
      </c>
      <c r="AH405" s="64">
        <f t="shared" si="402"/>
        <v>0</v>
      </c>
      <c r="AI405" s="64">
        <f t="shared" si="402"/>
        <v>0</v>
      </c>
      <c r="AJ405" s="64">
        <f t="shared" si="402"/>
        <v>0</v>
      </c>
      <c r="AK405" s="64">
        <f t="shared" si="402"/>
        <v>0</v>
      </c>
      <c r="AL405" s="64">
        <f t="shared" si="402"/>
        <v>0</v>
      </c>
      <c r="AM405" s="64">
        <f t="shared" si="402"/>
        <v>0</v>
      </c>
      <c r="AN405" s="64">
        <f t="shared" si="402"/>
        <v>0</v>
      </c>
      <c r="AO405" s="64">
        <f t="shared" si="402"/>
        <v>7743.5087767254008</v>
      </c>
      <c r="AP405" s="64">
        <f t="shared" si="402"/>
        <v>0</v>
      </c>
      <c r="AQ405" s="64">
        <f t="shared" si="402"/>
        <v>0</v>
      </c>
      <c r="AR405" s="64">
        <f t="shared" si="402"/>
        <v>0</v>
      </c>
      <c r="AS405" s="64">
        <f t="shared" si="402"/>
        <v>0</v>
      </c>
      <c r="AT405" s="64">
        <f t="shared" si="402"/>
        <v>0</v>
      </c>
      <c r="AU405" s="64">
        <f t="shared" si="402"/>
        <v>0</v>
      </c>
      <c r="AV405" s="64">
        <f t="shared" si="402"/>
        <v>0</v>
      </c>
      <c r="AW405" s="64">
        <f t="shared" si="402"/>
        <v>0</v>
      </c>
      <c r="AX405" s="64">
        <f t="shared" si="402"/>
        <v>0</v>
      </c>
      <c r="AY405" s="64">
        <f t="shared" ref="AY405:BO405" si="403">AY403+AY404</f>
        <v>0</v>
      </c>
      <c r="AZ405" s="64">
        <f t="shared" si="403"/>
        <v>0</v>
      </c>
      <c r="BA405" s="64">
        <f t="shared" si="403"/>
        <v>0</v>
      </c>
      <c r="BB405" s="64">
        <f t="shared" si="403"/>
        <v>0</v>
      </c>
      <c r="BC405" s="64">
        <f t="shared" si="403"/>
        <v>0</v>
      </c>
      <c r="BD405" s="64">
        <f t="shared" si="403"/>
        <v>0</v>
      </c>
      <c r="BE405" s="64">
        <f t="shared" si="403"/>
        <v>0</v>
      </c>
      <c r="BF405" s="64">
        <f t="shared" si="403"/>
        <v>0</v>
      </c>
      <c r="BG405" s="64">
        <f t="shared" si="403"/>
        <v>0</v>
      </c>
      <c r="BH405" s="64">
        <f t="shared" si="403"/>
        <v>0</v>
      </c>
      <c r="BI405" s="64">
        <f t="shared" si="403"/>
        <v>0</v>
      </c>
      <c r="BJ405" s="64">
        <f t="shared" si="403"/>
        <v>0</v>
      </c>
      <c r="BK405" s="64">
        <f t="shared" si="403"/>
        <v>0</v>
      </c>
      <c r="BL405" s="64">
        <f t="shared" si="403"/>
        <v>0</v>
      </c>
      <c r="BM405" s="64">
        <f t="shared" si="403"/>
        <v>0</v>
      </c>
      <c r="BN405" s="64">
        <f t="shared" si="403"/>
        <v>0</v>
      </c>
      <c r="BO405" s="64">
        <f t="shared" si="403"/>
        <v>0</v>
      </c>
    </row>
    <row r="406" spans="1:67" s="5" customFormat="1" ht="10.5" x14ac:dyDescent="0.2">
      <c r="A406" s="65"/>
      <c r="B406" s="65"/>
      <c r="C406" s="65"/>
      <c r="D406" s="65"/>
      <c r="E406" s="65"/>
      <c r="F406" s="65"/>
      <c r="G406" s="66" t="s">
        <v>929</v>
      </c>
      <c r="H406" s="65"/>
      <c r="I406" s="65"/>
      <c r="J406" s="65"/>
      <c r="K406" s="65"/>
      <c r="L406" s="65"/>
      <c r="M406" s="65"/>
      <c r="N406" s="65"/>
      <c r="O406" s="65"/>
      <c r="P406" s="65"/>
      <c r="Q406" s="65">
        <f t="shared" ref="Q406:AV406" si="404">Q$401+Q$405</f>
        <v>15770.79</v>
      </c>
      <c r="R406" s="67">
        <f t="shared" si="404"/>
        <v>18636.982521658203</v>
      </c>
      <c r="S406" s="68">
        <f t="shared" si="404"/>
        <v>0</v>
      </c>
      <c r="T406" s="68">
        <f t="shared" si="404"/>
        <v>0</v>
      </c>
      <c r="U406" s="68">
        <f t="shared" si="404"/>
        <v>0</v>
      </c>
      <c r="V406" s="68">
        <f t="shared" si="404"/>
        <v>0</v>
      </c>
      <c r="W406" s="68">
        <f t="shared" si="404"/>
        <v>0</v>
      </c>
      <c r="X406" s="68">
        <f t="shared" si="404"/>
        <v>0</v>
      </c>
      <c r="Y406" s="68">
        <f t="shared" si="404"/>
        <v>0</v>
      </c>
      <c r="Z406" s="68">
        <f t="shared" si="404"/>
        <v>0</v>
      </c>
      <c r="AA406" s="68">
        <f t="shared" si="404"/>
        <v>0</v>
      </c>
      <c r="AB406" s="68">
        <f t="shared" si="404"/>
        <v>0</v>
      </c>
      <c r="AC406" s="68">
        <f t="shared" si="404"/>
        <v>0</v>
      </c>
      <c r="AD406" s="68">
        <f t="shared" si="404"/>
        <v>0</v>
      </c>
      <c r="AE406" s="68">
        <f t="shared" si="404"/>
        <v>0</v>
      </c>
      <c r="AF406" s="68">
        <f t="shared" si="404"/>
        <v>0</v>
      </c>
      <c r="AG406" s="68">
        <f t="shared" si="404"/>
        <v>0</v>
      </c>
      <c r="AH406" s="68">
        <f t="shared" si="404"/>
        <v>0</v>
      </c>
      <c r="AI406" s="68">
        <f t="shared" si="404"/>
        <v>0</v>
      </c>
      <c r="AJ406" s="68">
        <f t="shared" si="404"/>
        <v>0</v>
      </c>
      <c r="AK406" s="68">
        <f t="shared" si="404"/>
        <v>0</v>
      </c>
      <c r="AL406" s="68">
        <f t="shared" si="404"/>
        <v>0</v>
      </c>
      <c r="AM406" s="68">
        <f t="shared" si="404"/>
        <v>0</v>
      </c>
      <c r="AN406" s="68">
        <f t="shared" si="404"/>
        <v>0</v>
      </c>
      <c r="AO406" s="68">
        <f t="shared" si="404"/>
        <v>18636.982521658203</v>
      </c>
      <c r="AP406" s="68">
        <f t="shared" si="404"/>
        <v>0</v>
      </c>
      <c r="AQ406" s="68">
        <f t="shared" si="404"/>
        <v>0</v>
      </c>
      <c r="AR406" s="68">
        <f t="shared" si="404"/>
        <v>0</v>
      </c>
      <c r="AS406" s="68">
        <f t="shared" si="404"/>
        <v>0</v>
      </c>
      <c r="AT406" s="68">
        <f t="shared" si="404"/>
        <v>0</v>
      </c>
      <c r="AU406" s="68">
        <f t="shared" si="404"/>
        <v>0</v>
      </c>
      <c r="AV406" s="68">
        <f t="shared" si="404"/>
        <v>0</v>
      </c>
      <c r="AW406" s="68">
        <f t="shared" ref="AW406:BO406" si="405">AW$401+AW$405</f>
        <v>0</v>
      </c>
      <c r="AX406" s="68">
        <f t="shared" si="405"/>
        <v>0</v>
      </c>
      <c r="AY406" s="68">
        <f t="shared" si="405"/>
        <v>0</v>
      </c>
      <c r="AZ406" s="68">
        <f t="shared" si="405"/>
        <v>0</v>
      </c>
      <c r="BA406" s="68">
        <f t="shared" si="405"/>
        <v>0</v>
      </c>
      <c r="BB406" s="68">
        <f t="shared" si="405"/>
        <v>0</v>
      </c>
      <c r="BC406" s="68">
        <f t="shared" si="405"/>
        <v>0</v>
      </c>
      <c r="BD406" s="68">
        <f t="shared" si="405"/>
        <v>0</v>
      </c>
      <c r="BE406" s="68">
        <f t="shared" si="405"/>
        <v>0</v>
      </c>
      <c r="BF406" s="68">
        <f t="shared" si="405"/>
        <v>0</v>
      </c>
      <c r="BG406" s="68">
        <f t="shared" si="405"/>
        <v>0</v>
      </c>
      <c r="BH406" s="68">
        <f t="shared" si="405"/>
        <v>0</v>
      </c>
      <c r="BI406" s="68">
        <f t="shared" si="405"/>
        <v>0</v>
      </c>
      <c r="BJ406" s="68">
        <f t="shared" si="405"/>
        <v>0</v>
      </c>
      <c r="BK406" s="68">
        <f t="shared" si="405"/>
        <v>0</v>
      </c>
      <c r="BL406" s="68">
        <f t="shared" si="405"/>
        <v>0</v>
      </c>
      <c r="BM406" s="68">
        <f t="shared" si="405"/>
        <v>0</v>
      </c>
      <c r="BN406" s="68">
        <f t="shared" si="405"/>
        <v>0</v>
      </c>
      <c r="BO406" s="68">
        <f t="shared" si="405"/>
        <v>0</v>
      </c>
    </row>
    <row r="407" spans="1:67" x14ac:dyDescent="0.2">
      <c r="A407" s="56"/>
      <c r="B407" s="56"/>
      <c r="C407" s="57" t="s">
        <v>289</v>
      </c>
      <c r="D407" s="56" t="s">
        <v>290</v>
      </c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</row>
    <row r="408" spans="1:67" ht="14.1" customHeight="1" x14ac:dyDescent="0.2">
      <c r="A408" s="11"/>
      <c r="B408" s="58">
        <v>87</v>
      </c>
      <c r="C408" s="656" t="s">
        <v>234</v>
      </c>
      <c r="D408" s="657" t="s">
        <v>235</v>
      </c>
      <c r="E408" s="657"/>
      <c r="F408" s="657"/>
      <c r="G408" s="657"/>
      <c r="H408" s="660" t="s">
        <v>873</v>
      </c>
      <c r="I408" s="661" t="s">
        <v>236</v>
      </c>
      <c r="J408" s="59">
        <v>0.97389999999999999</v>
      </c>
      <c r="K408" s="60"/>
      <c r="L408" s="60"/>
      <c r="M408" s="60"/>
      <c r="N408" s="58"/>
      <c r="O408" s="58"/>
      <c r="P408" s="58"/>
      <c r="Q408" s="58"/>
      <c r="R408" s="58">
        <f>SUM(S408:BO408)</f>
        <v>0.97389999999999999</v>
      </c>
      <c r="S408" s="58">
        <v>0</v>
      </c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0</v>
      </c>
      <c r="AB408" s="58">
        <v>0</v>
      </c>
      <c r="AC408" s="58">
        <v>0</v>
      </c>
      <c r="AD408" s="58">
        <v>0</v>
      </c>
      <c r="AE408" s="58">
        <v>0</v>
      </c>
      <c r="AF408" s="58">
        <v>0</v>
      </c>
      <c r="AG408" s="58">
        <v>0</v>
      </c>
      <c r="AH408" s="58">
        <v>0</v>
      </c>
      <c r="AI408" s="58">
        <v>0</v>
      </c>
      <c r="AJ408" s="58">
        <v>0</v>
      </c>
      <c r="AK408" s="58">
        <v>0</v>
      </c>
      <c r="AL408" s="58">
        <v>0</v>
      </c>
      <c r="AM408" s="58">
        <v>0</v>
      </c>
      <c r="AN408" s="58">
        <v>0</v>
      </c>
      <c r="AO408" s="58">
        <v>0.97389999999999999</v>
      </c>
      <c r="AP408" s="58">
        <v>0</v>
      </c>
      <c r="AQ408" s="58">
        <v>0</v>
      </c>
      <c r="AR408" s="58">
        <v>0</v>
      </c>
      <c r="AS408" s="58">
        <v>0</v>
      </c>
      <c r="AT408" s="58">
        <v>0</v>
      </c>
      <c r="AU408" s="58">
        <v>0</v>
      </c>
      <c r="AV408" s="58">
        <v>0</v>
      </c>
      <c r="AW408" s="58">
        <v>0</v>
      </c>
      <c r="AX408" s="58">
        <v>0</v>
      </c>
      <c r="AY408" s="58">
        <v>0</v>
      </c>
      <c r="AZ408" s="58">
        <v>0</v>
      </c>
      <c r="BA408" s="58">
        <v>0</v>
      </c>
      <c r="BB408" s="58">
        <v>0</v>
      </c>
      <c r="BC408" s="58">
        <v>0</v>
      </c>
      <c r="BD408" s="58">
        <v>0</v>
      </c>
      <c r="BE408" s="58">
        <v>0</v>
      </c>
      <c r="BF408" s="58">
        <v>0</v>
      </c>
      <c r="BG408" s="58">
        <v>0</v>
      </c>
      <c r="BH408" s="58">
        <v>0</v>
      </c>
      <c r="BI408" s="58">
        <v>0</v>
      </c>
      <c r="BJ408" s="58">
        <v>0</v>
      </c>
      <c r="BK408" s="58">
        <v>0</v>
      </c>
      <c r="BL408" s="58">
        <v>0</v>
      </c>
      <c r="BM408" s="58">
        <v>0</v>
      </c>
      <c r="BN408" s="58">
        <v>0</v>
      </c>
      <c r="BO408" s="58">
        <v>0</v>
      </c>
    </row>
    <row r="409" spans="1:67" x14ac:dyDescent="0.2">
      <c r="A409" s="11"/>
      <c r="B409" s="11"/>
      <c r="C409" s="656"/>
      <c r="D409" s="657"/>
      <c r="E409" s="657"/>
      <c r="F409" s="657"/>
      <c r="G409" s="657"/>
      <c r="H409" s="660"/>
      <c r="I409" s="661"/>
      <c r="J409" s="11"/>
      <c r="K409" s="60">
        <v>7198.76</v>
      </c>
      <c r="L409" s="60">
        <v>7236.51</v>
      </c>
      <c r="M409" s="60">
        <v>7437.8</v>
      </c>
      <c r="N409" s="60">
        <v>7476.8</v>
      </c>
      <c r="O409" s="60">
        <v>7437.799504994</v>
      </c>
      <c r="P409" s="60"/>
      <c r="Q409" s="58">
        <v>7437.8</v>
      </c>
      <c r="R409" s="60">
        <f>SUM(S409:BO409)</f>
        <v>8789.5500859240001</v>
      </c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61">
        <f>$M409*AO408/$J408*AO$13</f>
        <v>8789.5500859240001</v>
      </c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  <c r="BO409" s="58"/>
    </row>
    <row r="410" spans="1:67" x14ac:dyDescent="0.2">
      <c r="A410" s="11"/>
      <c r="B410" s="11"/>
      <c r="C410" s="656"/>
      <c r="D410" s="657"/>
      <c r="E410" s="657"/>
      <c r="F410" s="657"/>
      <c r="G410" s="657"/>
      <c r="H410" s="660"/>
      <c r="I410" s="661"/>
      <c r="J410" s="11"/>
      <c r="K410" s="58"/>
      <c r="L410" s="60"/>
      <c r="M410" s="60"/>
      <c r="N410" s="60">
        <f>N409-M409</f>
        <v>39</v>
      </c>
      <c r="O410" s="60"/>
      <c r="P410" s="60"/>
      <c r="Q410" s="58"/>
      <c r="R410" s="60">
        <f>SUM(S410:BO410)</f>
        <v>0</v>
      </c>
      <c r="S410" s="61">
        <f t="shared" ref="S410:AX410" si="406">$N$410/$J$408*S408*S12*S13</f>
        <v>0</v>
      </c>
      <c r="T410" s="61">
        <f t="shared" si="406"/>
        <v>0</v>
      </c>
      <c r="U410" s="61">
        <f t="shared" si="406"/>
        <v>0</v>
      </c>
      <c r="V410" s="61">
        <f t="shared" si="406"/>
        <v>0</v>
      </c>
      <c r="W410" s="61">
        <f t="shared" si="406"/>
        <v>0</v>
      </c>
      <c r="X410" s="61">
        <f t="shared" si="406"/>
        <v>0</v>
      </c>
      <c r="Y410" s="61">
        <f t="shared" si="406"/>
        <v>0</v>
      </c>
      <c r="Z410" s="61">
        <f t="shared" si="406"/>
        <v>0</v>
      </c>
      <c r="AA410" s="61">
        <f t="shared" si="406"/>
        <v>0</v>
      </c>
      <c r="AB410" s="61">
        <f t="shared" si="406"/>
        <v>0</v>
      </c>
      <c r="AC410" s="61">
        <f t="shared" si="406"/>
        <v>0</v>
      </c>
      <c r="AD410" s="61">
        <f t="shared" si="406"/>
        <v>0</v>
      </c>
      <c r="AE410" s="61">
        <f t="shared" si="406"/>
        <v>0</v>
      </c>
      <c r="AF410" s="61">
        <f t="shared" si="406"/>
        <v>0</v>
      </c>
      <c r="AG410" s="61">
        <f t="shared" si="406"/>
        <v>0</v>
      </c>
      <c r="AH410" s="61">
        <f t="shared" si="406"/>
        <v>0</v>
      </c>
      <c r="AI410" s="61">
        <f t="shared" si="406"/>
        <v>0</v>
      </c>
      <c r="AJ410" s="61">
        <f t="shared" si="406"/>
        <v>0</v>
      </c>
      <c r="AK410" s="61">
        <f t="shared" si="406"/>
        <v>0</v>
      </c>
      <c r="AL410" s="61">
        <f t="shared" si="406"/>
        <v>0</v>
      </c>
      <c r="AM410" s="61">
        <f t="shared" si="406"/>
        <v>0</v>
      </c>
      <c r="AN410" s="61">
        <f t="shared" si="406"/>
        <v>0</v>
      </c>
      <c r="AO410" s="61">
        <f t="shared" si="406"/>
        <v>0</v>
      </c>
      <c r="AP410" s="61">
        <f t="shared" si="406"/>
        <v>0</v>
      </c>
      <c r="AQ410" s="61">
        <f t="shared" si="406"/>
        <v>0</v>
      </c>
      <c r="AR410" s="61">
        <f t="shared" si="406"/>
        <v>0</v>
      </c>
      <c r="AS410" s="61">
        <f t="shared" si="406"/>
        <v>0</v>
      </c>
      <c r="AT410" s="61">
        <f t="shared" si="406"/>
        <v>0</v>
      </c>
      <c r="AU410" s="61">
        <f t="shared" si="406"/>
        <v>0</v>
      </c>
      <c r="AV410" s="61">
        <f t="shared" si="406"/>
        <v>0</v>
      </c>
      <c r="AW410" s="61">
        <f t="shared" si="406"/>
        <v>0</v>
      </c>
      <c r="AX410" s="61">
        <f t="shared" si="406"/>
        <v>0</v>
      </c>
      <c r="AY410" s="61">
        <f t="shared" ref="AY410:BO410" si="407">$N$410/$J$408*AY408*AY12*AY13</f>
        <v>0</v>
      </c>
      <c r="AZ410" s="61">
        <f t="shared" si="407"/>
        <v>0</v>
      </c>
      <c r="BA410" s="61">
        <f t="shared" si="407"/>
        <v>0</v>
      </c>
      <c r="BB410" s="61">
        <f t="shared" si="407"/>
        <v>0</v>
      </c>
      <c r="BC410" s="61">
        <f t="shared" si="407"/>
        <v>0</v>
      </c>
      <c r="BD410" s="61">
        <f t="shared" si="407"/>
        <v>0</v>
      </c>
      <c r="BE410" s="61">
        <f t="shared" si="407"/>
        <v>0</v>
      </c>
      <c r="BF410" s="61">
        <f t="shared" si="407"/>
        <v>0</v>
      </c>
      <c r="BG410" s="61">
        <f t="shared" si="407"/>
        <v>0</v>
      </c>
      <c r="BH410" s="61">
        <f t="shared" si="407"/>
        <v>0</v>
      </c>
      <c r="BI410" s="61">
        <f t="shared" si="407"/>
        <v>0</v>
      </c>
      <c r="BJ410" s="61">
        <f t="shared" si="407"/>
        <v>0</v>
      </c>
      <c r="BK410" s="61">
        <f t="shared" si="407"/>
        <v>0</v>
      </c>
      <c r="BL410" s="61">
        <f t="shared" si="407"/>
        <v>0</v>
      </c>
      <c r="BM410" s="61">
        <f t="shared" si="407"/>
        <v>0</v>
      </c>
      <c r="BN410" s="61">
        <f t="shared" si="407"/>
        <v>0</v>
      </c>
      <c r="BO410" s="61">
        <f t="shared" si="407"/>
        <v>0</v>
      </c>
    </row>
    <row r="411" spans="1:67" x14ac:dyDescent="0.2">
      <c r="A411" s="11"/>
      <c r="B411" s="11"/>
      <c r="C411" s="656"/>
      <c r="D411" s="657"/>
      <c r="E411" s="657"/>
      <c r="F411" s="657"/>
      <c r="G411" s="657"/>
      <c r="H411" s="660"/>
      <c r="I411" s="661"/>
      <c r="J411" s="11"/>
      <c r="K411" s="58"/>
      <c r="L411" s="58"/>
      <c r="M411" s="60"/>
      <c r="N411" s="60"/>
      <c r="O411" s="60"/>
      <c r="P411" s="60"/>
      <c r="Q411" s="62">
        <v>7437.8</v>
      </c>
      <c r="R411" s="63">
        <f>SUM(S411:BO411)</f>
        <v>8789.5500859240001</v>
      </c>
      <c r="S411" s="64">
        <f t="shared" ref="S411:AX411" si="408">S409+S410</f>
        <v>0</v>
      </c>
      <c r="T411" s="64">
        <f t="shared" si="408"/>
        <v>0</v>
      </c>
      <c r="U411" s="64">
        <f t="shared" si="408"/>
        <v>0</v>
      </c>
      <c r="V411" s="64">
        <f t="shared" si="408"/>
        <v>0</v>
      </c>
      <c r="W411" s="64">
        <f t="shared" si="408"/>
        <v>0</v>
      </c>
      <c r="X411" s="64">
        <f t="shared" si="408"/>
        <v>0</v>
      </c>
      <c r="Y411" s="64">
        <f t="shared" si="408"/>
        <v>0</v>
      </c>
      <c r="Z411" s="64">
        <f t="shared" si="408"/>
        <v>0</v>
      </c>
      <c r="AA411" s="64">
        <f t="shared" si="408"/>
        <v>0</v>
      </c>
      <c r="AB411" s="64">
        <f t="shared" si="408"/>
        <v>0</v>
      </c>
      <c r="AC411" s="64">
        <f t="shared" si="408"/>
        <v>0</v>
      </c>
      <c r="AD411" s="64">
        <f t="shared" si="408"/>
        <v>0</v>
      </c>
      <c r="AE411" s="64">
        <f t="shared" si="408"/>
        <v>0</v>
      </c>
      <c r="AF411" s="64">
        <f t="shared" si="408"/>
        <v>0</v>
      </c>
      <c r="AG411" s="64">
        <f t="shared" si="408"/>
        <v>0</v>
      </c>
      <c r="AH411" s="64">
        <f t="shared" si="408"/>
        <v>0</v>
      </c>
      <c r="AI411" s="64">
        <f t="shared" si="408"/>
        <v>0</v>
      </c>
      <c r="AJ411" s="64">
        <f t="shared" si="408"/>
        <v>0</v>
      </c>
      <c r="AK411" s="64">
        <f t="shared" si="408"/>
        <v>0</v>
      </c>
      <c r="AL411" s="64">
        <f t="shared" si="408"/>
        <v>0</v>
      </c>
      <c r="AM411" s="64">
        <f t="shared" si="408"/>
        <v>0</v>
      </c>
      <c r="AN411" s="64">
        <f t="shared" si="408"/>
        <v>0</v>
      </c>
      <c r="AO411" s="64">
        <f t="shared" si="408"/>
        <v>8789.5500859240001</v>
      </c>
      <c r="AP411" s="64">
        <f t="shared" si="408"/>
        <v>0</v>
      </c>
      <c r="AQ411" s="64">
        <f t="shared" si="408"/>
        <v>0</v>
      </c>
      <c r="AR411" s="64">
        <f t="shared" si="408"/>
        <v>0</v>
      </c>
      <c r="AS411" s="64">
        <f t="shared" si="408"/>
        <v>0</v>
      </c>
      <c r="AT411" s="64">
        <f t="shared" si="408"/>
        <v>0</v>
      </c>
      <c r="AU411" s="64">
        <f t="shared" si="408"/>
        <v>0</v>
      </c>
      <c r="AV411" s="64">
        <f t="shared" si="408"/>
        <v>0</v>
      </c>
      <c r="AW411" s="64">
        <f t="shared" si="408"/>
        <v>0</v>
      </c>
      <c r="AX411" s="64">
        <f t="shared" si="408"/>
        <v>0</v>
      </c>
      <c r="AY411" s="64">
        <f t="shared" ref="AY411:BO411" si="409">AY409+AY410</f>
        <v>0</v>
      </c>
      <c r="AZ411" s="64">
        <f t="shared" si="409"/>
        <v>0</v>
      </c>
      <c r="BA411" s="64">
        <f t="shared" si="409"/>
        <v>0</v>
      </c>
      <c r="BB411" s="64">
        <f t="shared" si="409"/>
        <v>0</v>
      </c>
      <c r="BC411" s="64">
        <f t="shared" si="409"/>
        <v>0</v>
      </c>
      <c r="BD411" s="64">
        <f t="shared" si="409"/>
        <v>0</v>
      </c>
      <c r="BE411" s="64">
        <f t="shared" si="409"/>
        <v>0</v>
      </c>
      <c r="BF411" s="64">
        <f t="shared" si="409"/>
        <v>0</v>
      </c>
      <c r="BG411" s="64">
        <f t="shared" si="409"/>
        <v>0</v>
      </c>
      <c r="BH411" s="64">
        <f t="shared" si="409"/>
        <v>0</v>
      </c>
      <c r="BI411" s="64">
        <f t="shared" si="409"/>
        <v>0</v>
      </c>
      <c r="BJ411" s="64">
        <f t="shared" si="409"/>
        <v>0</v>
      </c>
      <c r="BK411" s="64">
        <f t="shared" si="409"/>
        <v>0</v>
      </c>
      <c r="BL411" s="64">
        <f t="shared" si="409"/>
        <v>0</v>
      </c>
      <c r="BM411" s="64">
        <f t="shared" si="409"/>
        <v>0</v>
      </c>
      <c r="BN411" s="64">
        <f t="shared" si="409"/>
        <v>0</v>
      </c>
      <c r="BO411" s="64">
        <f t="shared" si="409"/>
        <v>0</v>
      </c>
    </row>
    <row r="412" spans="1:67" s="5" customFormat="1" ht="10.5" x14ac:dyDescent="0.2">
      <c r="A412" s="65"/>
      <c r="B412" s="65"/>
      <c r="C412" s="65"/>
      <c r="D412" s="65"/>
      <c r="E412" s="65"/>
      <c r="F412" s="65"/>
      <c r="G412" s="66" t="s">
        <v>930</v>
      </c>
      <c r="H412" s="65"/>
      <c r="I412" s="65"/>
      <c r="J412" s="65"/>
      <c r="K412" s="65"/>
      <c r="L412" s="65"/>
      <c r="M412" s="65"/>
      <c r="N412" s="65"/>
      <c r="O412" s="65"/>
      <c r="P412" s="65"/>
      <c r="Q412" s="65">
        <f t="shared" ref="Q412:AV412" si="410">Q$411</f>
        <v>7437.8</v>
      </c>
      <c r="R412" s="67">
        <f t="shared" si="410"/>
        <v>8789.5500859240001</v>
      </c>
      <c r="S412" s="68">
        <f t="shared" si="410"/>
        <v>0</v>
      </c>
      <c r="T412" s="68">
        <f t="shared" si="410"/>
        <v>0</v>
      </c>
      <c r="U412" s="68">
        <f t="shared" si="410"/>
        <v>0</v>
      </c>
      <c r="V412" s="68">
        <f t="shared" si="410"/>
        <v>0</v>
      </c>
      <c r="W412" s="68">
        <f t="shared" si="410"/>
        <v>0</v>
      </c>
      <c r="X412" s="68">
        <f t="shared" si="410"/>
        <v>0</v>
      </c>
      <c r="Y412" s="68">
        <f t="shared" si="410"/>
        <v>0</v>
      </c>
      <c r="Z412" s="68">
        <f t="shared" si="410"/>
        <v>0</v>
      </c>
      <c r="AA412" s="68">
        <f t="shared" si="410"/>
        <v>0</v>
      </c>
      <c r="AB412" s="68">
        <f t="shared" si="410"/>
        <v>0</v>
      </c>
      <c r="AC412" s="68">
        <f t="shared" si="410"/>
        <v>0</v>
      </c>
      <c r="AD412" s="68">
        <f t="shared" si="410"/>
        <v>0</v>
      </c>
      <c r="AE412" s="68">
        <f t="shared" si="410"/>
        <v>0</v>
      </c>
      <c r="AF412" s="68">
        <f t="shared" si="410"/>
        <v>0</v>
      </c>
      <c r="AG412" s="68">
        <f t="shared" si="410"/>
        <v>0</v>
      </c>
      <c r="AH412" s="68">
        <f t="shared" si="410"/>
        <v>0</v>
      </c>
      <c r="AI412" s="68">
        <f t="shared" si="410"/>
        <v>0</v>
      </c>
      <c r="AJ412" s="68">
        <f t="shared" si="410"/>
        <v>0</v>
      </c>
      <c r="AK412" s="68">
        <f t="shared" si="410"/>
        <v>0</v>
      </c>
      <c r="AL412" s="68">
        <f t="shared" si="410"/>
        <v>0</v>
      </c>
      <c r="AM412" s="68">
        <f t="shared" si="410"/>
        <v>0</v>
      </c>
      <c r="AN412" s="68">
        <f t="shared" si="410"/>
        <v>0</v>
      </c>
      <c r="AO412" s="68">
        <f t="shared" si="410"/>
        <v>8789.5500859240001</v>
      </c>
      <c r="AP412" s="68">
        <f t="shared" si="410"/>
        <v>0</v>
      </c>
      <c r="AQ412" s="68">
        <f t="shared" si="410"/>
        <v>0</v>
      </c>
      <c r="AR412" s="68">
        <f t="shared" si="410"/>
        <v>0</v>
      </c>
      <c r="AS412" s="68">
        <f t="shared" si="410"/>
        <v>0</v>
      </c>
      <c r="AT412" s="68">
        <f t="shared" si="410"/>
        <v>0</v>
      </c>
      <c r="AU412" s="68">
        <f t="shared" si="410"/>
        <v>0</v>
      </c>
      <c r="AV412" s="68">
        <f t="shared" si="410"/>
        <v>0</v>
      </c>
      <c r="AW412" s="68">
        <f t="shared" ref="AW412:BO412" si="411">AW$411</f>
        <v>0</v>
      </c>
      <c r="AX412" s="68">
        <f t="shared" si="411"/>
        <v>0</v>
      </c>
      <c r="AY412" s="68">
        <f t="shared" si="411"/>
        <v>0</v>
      </c>
      <c r="AZ412" s="68">
        <f t="shared" si="411"/>
        <v>0</v>
      </c>
      <c r="BA412" s="68">
        <f t="shared" si="411"/>
        <v>0</v>
      </c>
      <c r="BB412" s="68">
        <f t="shared" si="411"/>
        <v>0</v>
      </c>
      <c r="BC412" s="68">
        <f t="shared" si="411"/>
        <v>0</v>
      </c>
      <c r="BD412" s="68">
        <f t="shared" si="411"/>
        <v>0</v>
      </c>
      <c r="BE412" s="68">
        <f t="shared" si="411"/>
        <v>0</v>
      </c>
      <c r="BF412" s="68">
        <f t="shared" si="411"/>
        <v>0</v>
      </c>
      <c r="BG412" s="68">
        <f t="shared" si="411"/>
        <v>0</v>
      </c>
      <c r="BH412" s="68">
        <f t="shared" si="411"/>
        <v>0</v>
      </c>
      <c r="BI412" s="68">
        <f t="shared" si="411"/>
        <v>0</v>
      </c>
      <c r="BJ412" s="68">
        <f t="shared" si="411"/>
        <v>0</v>
      </c>
      <c r="BK412" s="68">
        <f t="shared" si="411"/>
        <v>0</v>
      </c>
      <c r="BL412" s="68">
        <f t="shared" si="411"/>
        <v>0</v>
      </c>
      <c r="BM412" s="68">
        <f t="shared" si="411"/>
        <v>0</v>
      </c>
      <c r="BN412" s="68">
        <f t="shared" si="411"/>
        <v>0</v>
      </c>
      <c r="BO412" s="68">
        <f t="shared" si="411"/>
        <v>0</v>
      </c>
    </row>
    <row r="413" spans="1:67" x14ac:dyDescent="0.2">
      <c r="A413" s="56"/>
      <c r="B413" s="56"/>
      <c r="C413" s="57" t="s">
        <v>291</v>
      </c>
      <c r="D413" s="56" t="s">
        <v>292</v>
      </c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</row>
    <row r="414" spans="1:67" ht="14.1" customHeight="1" x14ac:dyDescent="0.2">
      <c r="A414" s="11"/>
      <c r="B414" s="58">
        <v>88</v>
      </c>
      <c r="C414" s="656" t="s">
        <v>187</v>
      </c>
      <c r="D414" s="657" t="s">
        <v>240</v>
      </c>
      <c r="E414" s="657"/>
      <c r="F414" s="657"/>
      <c r="G414" s="657"/>
      <c r="H414" s="658" t="s">
        <v>902</v>
      </c>
      <c r="I414" s="659" t="s">
        <v>241</v>
      </c>
      <c r="J414" s="59">
        <v>0.97389999999999999</v>
      </c>
      <c r="K414" s="60"/>
      <c r="L414" s="60"/>
      <c r="M414" s="60"/>
      <c r="N414" s="58"/>
      <c r="O414" s="58"/>
      <c r="P414" s="58"/>
      <c r="Q414" s="58"/>
      <c r="R414" s="58">
        <f t="shared" ref="R414:R441" si="412">SUM(S414:BO414)</f>
        <v>0.97389999999999999</v>
      </c>
      <c r="S414" s="58">
        <v>0</v>
      </c>
      <c r="T414" s="58">
        <v>0</v>
      </c>
      <c r="U414" s="58"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v>0</v>
      </c>
      <c r="AA414" s="58">
        <v>0</v>
      </c>
      <c r="AB414" s="58">
        <v>0</v>
      </c>
      <c r="AC414" s="58">
        <v>0</v>
      </c>
      <c r="AD414" s="58">
        <v>0</v>
      </c>
      <c r="AE414" s="58">
        <v>0</v>
      </c>
      <c r="AF414" s="58">
        <v>0</v>
      </c>
      <c r="AG414" s="58">
        <v>0</v>
      </c>
      <c r="AH414" s="58">
        <v>0</v>
      </c>
      <c r="AI414" s="58">
        <v>0</v>
      </c>
      <c r="AJ414" s="58">
        <v>0</v>
      </c>
      <c r="AK414" s="58">
        <v>0</v>
      </c>
      <c r="AL414" s="58">
        <v>0</v>
      </c>
      <c r="AM414" s="58">
        <v>0</v>
      </c>
      <c r="AN414" s="58">
        <v>0</v>
      </c>
      <c r="AO414" s="58">
        <v>0.97389999999999999</v>
      </c>
      <c r="AP414" s="58">
        <v>0</v>
      </c>
      <c r="AQ414" s="58">
        <v>0</v>
      </c>
      <c r="AR414" s="58">
        <v>0</v>
      </c>
      <c r="AS414" s="58">
        <v>0</v>
      </c>
      <c r="AT414" s="58">
        <v>0</v>
      </c>
      <c r="AU414" s="58">
        <v>0</v>
      </c>
      <c r="AV414" s="58">
        <v>0</v>
      </c>
      <c r="AW414" s="58">
        <v>0</v>
      </c>
      <c r="AX414" s="58">
        <v>0</v>
      </c>
      <c r="AY414" s="58">
        <v>0</v>
      </c>
      <c r="AZ414" s="58">
        <v>0</v>
      </c>
      <c r="BA414" s="58">
        <v>0</v>
      </c>
      <c r="BB414" s="58">
        <v>0</v>
      </c>
      <c r="BC414" s="58">
        <v>0</v>
      </c>
      <c r="BD414" s="58">
        <v>0</v>
      </c>
      <c r="BE414" s="58">
        <v>0</v>
      </c>
      <c r="BF414" s="58">
        <v>0</v>
      </c>
      <c r="BG414" s="58">
        <v>0</v>
      </c>
      <c r="BH414" s="58">
        <v>0</v>
      </c>
      <c r="BI414" s="58">
        <v>0</v>
      </c>
      <c r="BJ414" s="58">
        <v>0</v>
      </c>
      <c r="BK414" s="58">
        <v>0</v>
      </c>
      <c r="BL414" s="58">
        <v>0</v>
      </c>
      <c r="BM414" s="58">
        <v>0</v>
      </c>
      <c r="BN414" s="58">
        <v>0</v>
      </c>
      <c r="BO414" s="58">
        <v>0</v>
      </c>
    </row>
    <row r="415" spans="1:67" x14ac:dyDescent="0.2">
      <c r="A415" s="11"/>
      <c r="B415" s="11"/>
      <c r="C415" s="656"/>
      <c r="D415" s="657"/>
      <c r="E415" s="657"/>
      <c r="F415" s="657"/>
      <c r="G415" s="657"/>
      <c r="H415" s="658"/>
      <c r="I415" s="659"/>
      <c r="J415" s="11"/>
      <c r="K415" s="60">
        <v>471.77</v>
      </c>
      <c r="L415" s="60">
        <v>476.83</v>
      </c>
      <c r="M415" s="60">
        <v>487.44</v>
      </c>
      <c r="N415" s="60">
        <v>492.67</v>
      </c>
      <c r="O415" s="60">
        <v>487.43542950049999</v>
      </c>
      <c r="P415" s="60"/>
      <c r="Q415" s="58">
        <v>487.44</v>
      </c>
      <c r="R415" s="60">
        <f t="shared" si="412"/>
        <v>576.02762831519999</v>
      </c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61">
        <f>$M415*AO414/$J414*AO$13</f>
        <v>576.02762831519999</v>
      </c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  <c r="BO415" s="58"/>
    </row>
    <row r="416" spans="1:67" x14ac:dyDescent="0.2">
      <c r="A416" s="11"/>
      <c r="B416" s="11"/>
      <c r="C416" s="656"/>
      <c r="D416" s="657"/>
      <c r="E416" s="657"/>
      <c r="F416" s="657"/>
      <c r="G416" s="657"/>
      <c r="H416" s="658"/>
      <c r="I416" s="659"/>
      <c r="J416" s="11"/>
      <c r="K416" s="58"/>
      <c r="L416" s="60"/>
      <c r="M416" s="60"/>
      <c r="N416" s="60">
        <f>N415-M415</f>
        <v>5.2300000000000182</v>
      </c>
      <c r="O416" s="60"/>
      <c r="P416" s="60"/>
      <c r="Q416" s="58"/>
      <c r="R416" s="60">
        <f t="shared" si="412"/>
        <v>0</v>
      </c>
      <c r="S416" s="61">
        <f t="shared" ref="S416:AX416" si="413">$N$416/$J$414*S414*S12*S13</f>
        <v>0</v>
      </c>
      <c r="T416" s="61">
        <f t="shared" si="413"/>
        <v>0</v>
      </c>
      <c r="U416" s="61">
        <f t="shared" si="413"/>
        <v>0</v>
      </c>
      <c r="V416" s="61">
        <f t="shared" si="413"/>
        <v>0</v>
      </c>
      <c r="W416" s="61">
        <f t="shared" si="413"/>
        <v>0</v>
      </c>
      <c r="X416" s="61">
        <f t="shared" si="413"/>
        <v>0</v>
      </c>
      <c r="Y416" s="61">
        <f t="shared" si="413"/>
        <v>0</v>
      </c>
      <c r="Z416" s="61">
        <f t="shared" si="413"/>
        <v>0</v>
      </c>
      <c r="AA416" s="61">
        <f t="shared" si="413"/>
        <v>0</v>
      </c>
      <c r="AB416" s="61">
        <f t="shared" si="413"/>
        <v>0</v>
      </c>
      <c r="AC416" s="61">
        <f t="shared" si="413"/>
        <v>0</v>
      </c>
      <c r="AD416" s="61">
        <f t="shared" si="413"/>
        <v>0</v>
      </c>
      <c r="AE416" s="61">
        <f t="shared" si="413"/>
        <v>0</v>
      </c>
      <c r="AF416" s="61">
        <f t="shared" si="413"/>
        <v>0</v>
      </c>
      <c r="AG416" s="61">
        <f t="shared" si="413"/>
        <v>0</v>
      </c>
      <c r="AH416" s="61">
        <f t="shared" si="413"/>
        <v>0</v>
      </c>
      <c r="AI416" s="61">
        <f t="shared" si="413"/>
        <v>0</v>
      </c>
      <c r="AJ416" s="61">
        <f t="shared" si="413"/>
        <v>0</v>
      </c>
      <c r="AK416" s="61">
        <f t="shared" si="413"/>
        <v>0</v>
      </c>
      <c r="AL416" s="61">
        <f t="shared" si="413"/>
        <v>0</v>
      </c>
      <c r="AM416" s="61">
        <f t="shared" si="413"/>
        <v>0</v>
      </c>
      <c r="AN416" s="61">
        <f t="shared" si="413"/>
        <v>0</v>
      </c>
      <c r="AO416" s="61">
        <f t="shared" si="413"/>
        <v>0</v>
      </c>
      <c r="AP416" s="61">
        <f t="shared" si="413"/>
        <v>0</v>
      </c>
      <c r="AQ416" s="61">
        <f t="shared" si="413"/>
        <v>0</v>
      </c>
      <c r="AR416" s="61">
        <f t="shared" si="413"/>
        <v>0</v>
      </c>
      <c r="AS416" s="61">
        <f t="shared" si="413"/>
        <v>0</v>
      </c>
      <c r="AT416" s="61">
        <f t="shared" si="413"/>
        <v>0</v>
      </c>
      <c r="AU416" s="61">
        <f t="shared" si="413"/>
        <v>0</v>
      </c>
      <c r="AV416" s="61">
        <f t="shared" si="413"/>
        <v>0</v>
      </c>
      <c r="AW416" s="61">
        <f t="shared" si="413"/>
        <v>0</v>
      </c>
      <c r="AX416" s="61">
        <f t="shared" si="413"/>
        <v>0</v>
      </c>
      <c r="AY416" s="61">
        <f t="shared" ref="AY416:BO416" si="414">$N$416/$J$414*AY414*AY12*AY13</f>
        <v>0</v>
      </c>
      <c r="AZ416" s="61">
        <f t="shared" si="414"/>
        <v>0</v>
      </c>
      <c r="BA416" s="61">
        <f t="shared" si="414"/>
        <v>0</v>
      </c>
      <c r="BB416" s="61">
        <f t="shared" si="414"/>
        <v>0</v>
      </c>
      <c r="BC416" s="61">
        <f t="shared" si="414"/>
        <v>0</v>
      </c>
      <c r="BD416" s="61">
        <f t="shared" si="414"/>
        <v>0</v>
      </c>
      <c r="BE416" s="61">
        <f t="shared" si="414"/>
        <v>0</v>
      </c>
      <c r="BF416" s="61">
        <f t="shared" si="414"/>
        <v>0</v>
      </c>
      <c r="BG416" s="61">
        <f t="shared" si="414"/>
        <v>0</v>
      </c>
      <c r="BH416" s="61">
        <f t="shared" si="414"/>
        <v>0</v>
      </c>
      <c r="BI416" s="61">
        <f t="shared" si="414"/>
        <v>0</v>
      </c>
      <c r="BJ416" s="61">
        <f t="shared" si="414"/>
        <v>0</v>
      </c>
      <c r="BK416" s="61">
        <f t="shared" si="414"/>
        <v>0</v>
      </c>
      <c r="BL416" s="61">
        <f t="shared" si="414"/>
        <v>0</v>
      </c>
      <c r="BM416" s="61">
        <f t="shared" si="414"/>
        <v>0</v>
      </c>
      <c r="BN416" s="61">
        <f t="shared" si="414"/>
        <v>0</v>
      </c>
      <c r="BO416" s="61">
        <f t="shared" si="414"/>
        <v>0</v>
      </c>
    </row>
    <row r="417" spans="1:67" x14ac:dyDescent="0.2">
      <c r="A417" s="11"/>
      <c r="B417" s="11"/>
      <c r="C417" s="656"/>
      <c r="D417" s="657"/>
      <c r="E417" s="657"/>
      <c r="F417" s="657"/>
      <c r="G417" s="657"/>
      <c r="H417" s="658"/>
      <c r="I417" s="659"/>
      <c r="J417" s="11"/>
      <c r="K417" s="58"/>
      <c r="L417" s="58"/>
      <c r="M417" s="60"/>
      <c r="N417" s="60"/>
      <c r="O417" s="60"/>
      <c r="P417" s="60"/>
      <c r="Q417" s="62">
        <v>487.44</v>
      </c>
      <c r="R417" s="63">
        <f t="shared" si="412"/>
        <v>576.02762831519999</v>
      </c>
      <c r="S417" s="64">
        <f t="shared" ref="S417:AX417" si="415">S415+S416</f>
        <v>0</v>
      </c>
      <c r="T417" s="64">
        <f t="shared" si="415"/>
        <v>0</v>
      </c>
      <c r="U417" s="64">
        <f t="shared" si="415"/>
        <v>0</v>
      </c>
      <c r="V417" s="64">
        <f t="shared" si="415"/>
        <v>0</v>
      </c>
      <c r="W417" s="64">
        <f t="shared" si="415"/>
        <v>0</v>
      </c>
      <c r="X417" s="64">
        <f t="shared" si="415"/>
        <v>0</v>
      </c>
      <c r="Y417" s="64">
        <f t="shared" si="415"/>
        <v>0</v>
      </c>
      <c r="Z417" s="64">
        <f t="shared" si="415"/>
        <v>0</v>
      </c>
      <c r="AA417" s="64">
        <f t="shared" si="415"/>
        <v>0</v>
      </c>
      <c r="AB417" s="64">
        <f t="shared" si="415"/>
        <v>0</v>
      </c>
      <c r="AC417" s="64">
        <f t="shared" si="415"/>
        <v>0</v>
      </c>
      <c r="AD417" s="64">
        <f t="shared" si="415"/>
        <v>0</v>
      </c>
      <c r="AE417" s="64">
        <f t="shared" si="415"/>
        <v>0</v>
      </c>
      <c r="AF417" s="64">
        <f t="shared" si="415"/>
        <v>0</v>
      </c>
      <c r="AG417" s="64">
        <f t="shared" si="415"/>
        <v>0</v>
      </c>
      <c r="AH417" s="64">
        <f t="shared" si="415"/>
        <v>0</v>
      </c>
      <c r="AI417" s="64">
        <f t="shared" si="415"/>
        <v>0</v>
      </c>
      <c r="AJ417" s="64">
        <f t="shared" si="415"/>
        <v>0</v>
      </c>
      <c r="AK417" s="64">
        <f t="shared" si="415"/>
        <v>0</v>
      </c>
      <c r="AL417" s="64">
        <f t="shared" si="415"/>
        <v>0</v>
      </c>
      <c r="AM417" s="64">
        <f t="shared" si="415"/>
        <v>0</v>
      </c>
      <c r="AN417" s="64">
        <f t="shared" si="415"/>
        <v>0</v>
      </c>
      <c r="AO417" s="64">
        <f t="shared" si="415"/>
        <v>576.02762831519999</v>
      </c>
      <c r="AP417" s="64">
        <f t="shared" si="415"/>
        <v>0</v>
      </c>
      <c r="AQ417" s="64">
        <f t="shared" si="415"/>
        <v>0</v>
      </c>
      <c r="AR417" s="64">
        <f t="shared" si="415"/>
        <v>0</v>
      </c>
      <c r="AS417" s="64">
        <f t="shared" si="415"/>
        <v>0</v>
      </c>
      <c r="AT417" s="64">
        <f t="shared" si="415"/>
        <v>0</v>
      </c>
      <c r="AU417" s="64">
        <f t="shared" si="415"/>
        <v>0</v>
      </c>
      <c r="AV417" s="64">
        <f t="shared" si="415"/>
        <v>0</v>
      </c>
      <c r="AW417" s="64">
        <f t="shared" si="415"/>
        <v>0</v>
      </c>
      <c r="AX417" s="64">
        <f t="shared" si="415"/>
        <v>0</v>
      </c>
      <c r="AY417" s="64">
        <f t="shared" ref="AY417:BO417" si="416">AY415+AY416</f>
        <v>0</v>
      </c>
      <c r="AZ417" s="64">
        <f t="shared" si="416"/>
        <v>0</v>
      </c>
      <c r="BA417" s="64">
        <f t="shared" si="416"/>
        <v>0</v>
      </c>
      <c r="BB417" s="64">
        <f t="shared" si="416"/>
        <v>0</v>
      </c>
      <c r="BC417" s="64">
        <f t="shared" si="416"/>
        <v>0</v>
      </c>
      <c r="BD417" s="64">
        <f t="shared" si="416"/>
        <v>0</v>
      </c>
      <c r="BE417" s="64">
        <f t="shared" si="416"/>
        <v>0</v>
      </c>
      <c r="BF417" s="64">
        <f t="shared" si="416"/>
        <v>0</v>
      </c>
      <c r="BG417" s="64">
        <f t="shared" si="416"/>
        <v>0</v>
      </c>
      <c r="BH417" s="64">
        <f t="shared" si="416"/>
        <v>0</v>
      </c>
      <c r="BI417" s="64">
        <f t="shared" si="416"/>
        <v>0</v>
      </c>
      <c r="BJ417" s="64">
        <f t="shared" si="416"/>
        <v>0</v>
      </c>
      <c r="BK417" s="64">
        <f t="shared" si="416"/>
        <v>0</v>
      </c>
      <c r="BL417" s="64">
        <f t="shared" si="416"/>
        <v>0</v>
      </c>
      <c r="BM417" s="64">
        <f t="shared" si="416"/>
        <v>0</v>
      </c>
      <c r="BN417" s="64">
        <f t="shared" si="416"/>
        <v>0</v>
      </c>
      <c r="BO417" s="64">
        <f t="shared" si="416"/>
        <v>0</v>
      </c>
    </row>
    <row r="418" spans="1:67" ht="14.1" customHeight="1" x14ac:dyDescent="0.2">
      <c r="A418" s="11"/>
      <c r="B418" s="58">
        <v>89</v>
      </c>
      <c r="C418" s="656" t="s">
        <v>242</v>
      </c>
      <c r="D418" s="657" t="s">
        <v>243</v>
      </c>
      <c r="E418" s="657"/>
      <c r="F418" s="657"/>
      <c r="G418" s="657"/>
      <c r="H418" s="660" t="s">
        <v>903</v>
      </c>
      <c r="I418" s="661" t="s">
        <v>208</v>
      </c>
      <c r="J418" s="59">
        <v>5.8433999999999999</v>
      </c>
      <c r="K418" s="60"/>
      <c r="L418" s="60"/>
      <c r="M418" s="60"/>
      <c r="N418" s="58"/>
      <c r="O418" s="58"/>
      <c r="P418" s="58"/>
      <c r="Q418" s="58"/>
      <c r="R418" s="58">
        <f t="shared" si="412"/>
        <v>5.8433999999999999</v>
      </c>
      <c r="S418" s="58">
        <v>0</v>
      </c>
      <c r="T418" s="58">
        <v>0</v>
      </c>
      <c r="U418" s="58">
        <v>0</v>
      </c>
      <c r="V418" s="58">
        <v>0</v>
      </c>
      <c r="W418" s="58">
        <v>0</v>
      </c>
      <c r="X418" s="58">
        <v>0</v>
      </c>
      <c r="Y418" s="58">
        <v>0</v>
      </c>
      <c r="Z418" s="58">
        <v>0</v>
      </c>
      <c r="AA418" s="58">
        <v>0</v>
      </c>
      <c r="AB418" s="58">
        <v>0</v>
      </c>
      <c r="AC418" s="58">
        <v>0</v>
      </c>
      <c r="AD418" s="58">
        <v>0</v>
      </c>
      <c r="AE418" s="58">
        <v>0</v>
      </c>
      <c r="AF418" s="58">
        <v>0</v>
      </c>
      <c r="AG418" s="58">
        <v>0</v>
      </c>
      <c r="AH418" s="58">
        <v>0</v>
      </c>
      <c r="AI418" s="58">
        <v>0</v>
      </c>
      <c r="AJ418" s="58">
        <v>0</v>
      </c>
      <c r="AK418" s="58">
        <v>0</v>
      </c>
      <c r="AL418" s="58">
        <v>0</v>
      </c>
      <c r="AM418" s="58">
        <v>0</v>
      </c>
      <c r="AN418" s="58">
        <v>0</v>
      </c>
      <c r="AO418" s="58">
        <v>5.8433999999999999</v>
      </c>
      <c r="AP418" s="58">
        <v>0</v>
      </c>
      <c r="AQ418" s="58">
        <v>0</v>
      </c>
      <c r="AR418" s="58">
        <v>0</v>
      </c>
      <c r="AS418" s="58">
        <v>0</v>
      </c>
      <c r="AT418" s="58">
        <v>0</v>
      </c>
      <c r="AU418" s="58">
        <v>0</v>
      </c>
      <c r="AV418" s="58">
        <v>0</v>
      </c>
      <c r="AW418" s="58">
        <v>0</v>
      </c>
      <c r="AX418" s="58">
        <v>0</v>
      </c>
      <c r="AY418" s="58">
        <v>0</v>
      </c>
      <c r="AZ418" s="58">
        <v>0</v>
      </c>
      <c r="BA418" s="58">
        <v>0</v>
      </c>
      <c r="BB418" s="58">
        <v>0</v>
      </c>
      <c r="BC418" s="58">
        <v>0</v>
      </c>
      <c r="BD418" s="58">
        <v>0</v>
      </c>
      <c r="BE418" s="58">
        <v>0</v>
      </c>
      <c r="BF418" s="58">
        <v>0</v>
      </c>
      <c r="BG418" s="58">
        <v>0</v>
      </c>
      <c r="BH418" s="58">
        <v>0</v>
      </c>
      <c r="BI418" s="58">
        <v>0</v>
      </c>
      <c r="BJ418" s="58">
        <v>0</v>
      </c>
      <c r="BK418" s="58">
        <v>0</v>
      </c>
      <c r="BL418" s="58">
        <v>0</v>
      </c>
      <c r="BM418" s="58">
        <v>0</v>
      </c>
      <c r="BN418" s="58">
        <v>0</v>
      </c>
      <c r="BO418" s="58">
        <v>0</v>
      </c>
    </row>
    <row r="419" spans="1:67" x14ac:dyDescent="0.2">
      <c r="A419" s="11"/>
      <c r="B419" s="11"/>
      <c r="C419" s="656"/>
      <c r="D419" s="657"/>
      <c r="E419" s="657"/>
      <c r="F419" s="657"/>
      <c r="G419" s="657"/>
      <c r="H419" s="660"/>
      <c r="I419" s="661"/>
      <c r="J419" s="11"/>
      <c r="K419" s="60">
        <v>830.54</v>
      </c>
      <c r="L419" s="60">
        <v>834.42</v>
      </c>
      <c r="M419" s="60">
        <v>858.12</v>
      </c>
      <c r="N419" s="60">
        <v>862.13</v>
      </c>
      <c r="O419" s="60">
        <v>858.11862055099994</v>
      </c>
      <c r="P419" s="60"/>
      <c r="Q419" s="58">
        <v>858.12</v>
      </c>
      <c r="R419" s="60">
        <f t="shared" si="412"/>
        <v>1014.0752265095999</v>
      </c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61">
        <f>$M419*AO418/$J418*AO$13</f>
        <v>1014.0752265095999</v>
      </c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  <c r="BO419" s="58"/>
    </row>
    <row r="420" spans="1:67" x14ac:dyDescent="0.2">
      <c r="A420" s="11"/>
      <c r="B420" s="11"/>
      <c r="C420" s="656"/>
      <c r="D420" s="657"/>
      <c r="E420" s="657"/>
      <c r="F420" s="657"/>
      <c r="G420" s="657"/>
      <c r="H420" s="660"/>
      <c r="I420" s="661"/>
      <c r="J420" s="11"/>
      <c r="K420" s="58"/>
      <c r="L420" s="60"/>
      <c r="M420" s="60"/>
      <c r="N420" s="60">
        <f>N419-M419</f>
        <v>4.0099999999999909</v>
      </c>
      <c r="O420" s="60"/>
      <c r="P420" s="60"/>
      <c r="Q420" s="58"/>
      <c r="R420" s="60">
        <f t="shared" si="412"/>
        <v>0</v>
      </c>
      <c r="S420" s="61">
        <f t="shared" ref="S420:AX420" si="417">$N$420/$J$418*S418*S12*S13</f>
        <v>0</v>
      </c>
      <c r="T420" s="61">
        <f t="shared" si="417"/>
        <v>0</v>
      </c>
      <c r="U420" s="61">
        <f t="shared" si="417"/>
        <v>0</v>
      </c>
      <c r="V420" s="61">
        <f t="shared" si="417"/>
        <v>0</v>
      </c>
      <c r="W420" s="61">
        <f t="shared" si="417"/>
        <v>0</v>
      </c>
      <c r="X420" s="61">
        <f t="shared" si="417"/>
        <v>0</v>
      </c>
      <c r="Y420" s="61">
        <f t="shared" si="417"/>
        <v>0</v>
      </c>
      <c r="Z420" s="61">
        <f t="shared" si="417"/>
        <v>0</v>
      </c>
      <c r="AA420" s="61">
        <f t="shared" si="417"/>
        <v>0</v>
      </c>
      <c r="AB420" s="61">
        <f t="shared" si="417"/>
        <v>0</v>
      </c>
      <c r="AC420" s="61">
        <f t="shared" si="417"/>
        <v>0</v>
      </c>
      <c r="AD420" s="61">
        <f t="shared" si="417"/>
        <v>0</v>
      </c>
      <c r="AE420" s="61">
        <f t="shared" si="417"/>
        <v>0</v>
      </c>
      <c r="AF420" s="61">
        <f t="shared" si="417"/>
        <v>0</v>
      </c>
      <c r="AG420" s="61">
        <f t="shared" si="417"/>
        <v>0</v>
      </c>
      <c r="AH420" s="61">
        <f t="shared" si="417"/>
        <v>0</v>
      </c>
      <c r="AI420" s="61">
        <f t="shared" si="417"/>
        <v>0</v>
      </c>
      <c r="AJ420" s="61">
        <f t="shared" si="417"/>
        <v>0</v>
      </c>
      <c r="AK420" s="61">
        <f t="shared" si="417"/>
        <v>0</v>
      </c>
      <c r="AL420" s="61">
        <f t="shared" si="417"/>
        <v>0</v>
      </c>
      <c r="AM420" s="61">
        <f t="shared" si="417"/>
        <v>0</v>
      </c>
      <c r="AN420" s="61">
        <f t="shared" si="417"/>
        <v>0</v>
      </c>
      <c r="AO420" s="61">
        <f t="shared" si="417"/>
        <v>0</v>
      </c>
      <c r="AP420" s="61">
        <f t="shared" si="417"/>
        <v>0</v>
      </c>
      <c r="AQ420" s="61">
        <f t="shared" si="417"/>
        <v>0</v>
      </c>
      <c r="AR420" s="61">
        <f t="shared" si="417"/>
        <v>0</v>
      </c>
      <c r="AS420" s="61">
        <f t="shared" si="417"/>
        <v>0</v>
      </c>
      <c r="AT420" s="61">
        <f t="shared" si="417"/>
        <v>0</v>
      </c>
      <c r="AU420" s="61">
        <f t="shared" si="417"/>
        <v>0</v>
      </c>
      <c r="AV420" s="61">
        <f t="shared" si="417"/>
        <v>0</v>
      </c>
      <c r="AW420" s="61">
        <f t="shared" si="417"/>
        <v>0</v>
      </c>
      <c r="AX420" s="61">
        <f t="shared" si="417"/>
        <v>0</v>
      </c>
      <c r="AY420" s="61">
        <f t="shared" ref="AY420:BO420" si="418">$N$420/$J$418*AY418*AY12*AY13</f>
        <v>0</v>
      </c>
      <c r="AZ420" s="61">
        <f t="shared" si="418"/>
        <v>0</v>
      </c>
      <c r="BA420" s="61">
        <f t="shared" si="418"/>
        <v>0</v>
      </c>
      <c r="BB420" s="61">
        <f t="shared" si="418"/>
        <v>0</v>
      </c>
      <c r="BC420" s="61">
        <f t="shared" si="418"/>
        <v>0</v>
      </c>
      <c r="BD420" s="61">
        <f t="shared" si="418"/>
        <v>0</v>
      </c>
      <c r="BE420" s="61">
        <f t="shared" si="418"/>
        <v>0</v>
      </c>
      <c r="BF420" s="61">
        <f t="shared" si="418"/>
        <v>0</v>
      </c>
      <c r="BG420" s="61">
        <f t="shared" si="418"/>
        <v>0</v>
      </c>
      <c r="BH420" s="61">
        <f t="shared" si="418"/>
        <v>0</v>
      </c>
      <c r="BI420" s="61">
        <f t="shared" si="418"/>
        <v>0</v>
      </c>
      <c r="BJ420" s="61">
        <f t="shared" si="418"/>
        <v>0</v>
      </c>
      <c r="BK420" s="61">
        <f t="shared" si="418"/>
        <v>0</v>
      </c>
      <c r="BL420" s="61">
        <f t="shared" si="418"/>
        <v>0</v>
      </c>
      <c r="BM420" s="61">
        <f t="shared" si="418"/>
        <v>0</v>
      </c>
      <c r="BN420" s="61">
        <f t="shared" si="418"/>
        <v>0</v>
      </c>
      <c r="BO420" s="61">
        <f t="shared" si="418"/>
        <v>0</v>
      </c>
    </row>
    <row r="421" spans="1:67" x14ac:dyDescent="0.2">
      <c r="A421" s="11"/>
      <c r="B421" s="11"/>
      <c r="C421" s="656"/>
      <c r="D421" s="657"/>
      <c r="E421" s="657"/>
      <c r="F421" s="657"/>
      <c r="G421" s="657"/>
      <c r="H421" s="660"/>
      <c r="I421" s="661"/>
      <c r="J421" s="11"/>
      <c r="K421" s="58"/>
      <c r="L421" s="58"/>
      <c r="M421" s="60"/>
      <c r="N421" s="60"/>
      <c r="O421" s="60"/>
      <c r="P421" s="60"/>
      <c r="Q421" s="62">
        <v>858.12</v>
      </c>
      <c r="R421" s="63">
        <f t="shared" si="412"/>
        <v>1014.0752265095999</v>
      </c>
      <c r="S421" s="64">
        <f t="shared" ref="S421:AX421" si="419">S419+S420</f>
        <v>0</v>
      </c>
      <c r="T421" s="64">
        <f t="shared" si="419"/>
        <v>0</v>
      </c>
      <c r="U421" s="64">
        <f t="shared" si="419"/>
        <v>0</v>
      </c>
      <c r="V421" s="64">
        <f t="shared" si="419"/>
        <v>0</v>
      </c>
      <c r="W421" s="64">
        <f t="shared" si="419"/>
        <v>0</v>
      </c>
      <c r="X421" s="64">
        <f t="shared" si="419"/>
        <v>0</v>
      </c>
      <c r="Y421" s="64">
        <f t="shared" si="419"/>
        <v>0</v>
      </c>
      <c r="Z421" s="64">
        <f t="shared" si="419"/>
        <v>0</v>
      </c>
      <c r="AA421" s="64">
        <f t="shared" si="419"/>
        <v>0</v>
      </c>
      <c r="AB421" s="64">
        <f t="shared" si="419"/>
        <v>0</v>
      </c>
      <c r="AC421" s="64">
        <f t="shared" si="419"/>
        <v>0</v>
      </c>
      <c r="AD421" s="64">
        <f t="shared" si="419"/>
        <v>0</v>
      </c>
      <c r="AE421" s="64">
        <f t="shared" si="419"/>
        <v>0</v>
      </c>
      <c r="AF421" s="64">
        <f t="shared" si="419"/>
        <v>0</v>
      </c>
      <c r="AG421" s="64">
        <f t="shared" si="419"/>
        <v>0</v>
      </c>
      <c r="AH421" s="64">
        <f t="shared" si="419"/>
        <v>0</v>
      </c>
      <c r="AI421" s="64">
        <f t="shared" si="419"/>
        <v>0</v>
      </c>
      <c r="AJ421" s="64">
        <f t="shared" si="419"/>
        <v>0</v>
      </c>
      <c r="AK421" s="64">
        <f t="shared" si="419"/>
        <v>0</v>
      </c>
      <c r="AL421" s="64">
        <f t="shared" si="419"/>
        <v>0</v>
      </c>
      <c r="AM421" s="64">
        <f t="shared" si="419"/>
        <v>0</v>
      </c>
      <c r="AN421" s="64">
        <f t="shared" si="419"/>
        <v>0</v>
      </c>
      <c r="AO421" s="64">
        <f t="shared" si="419"/>
        <v>1014.0752265095999</v>
      </c>
      <c r="AP421" s="64">
        <f t="shared" si="419"/>
        <v>0</v>
      </c>
      <c r="AQ421" s="64">
        <f t="shared" si="419"/>
        <v>0</v>
      </c>
      <c r="AR421" s="64">
        <f t="shared" si="419"/>
        <v>0</v>
      </c>
      <c r="AS421" s="64">
        <f t="shared" si="419"/>
        <v>0</v>
      </c>
      <c r="AT421" s="64">
        <f t="shared" si="419"/>
        <v>0</v>
      </c>
      <c r="AU421" s="64">
        <f t="shared" si="419"/>
        <v>0</v>
      </c>
      <c r="AV421" s="64">
        <f t="shared" si="419"/>
        <v>0</v>
      </c>
      <c r="AW421" s="64">
        <f t="shared" si="419"/>
        <v>0</v>
      </c>
      <c r="AX421" s="64">
        <f t="shared" si="419"/>
        <v>0</v>
      </c>
      <c r="AY421" s="64">
        <f t="shared" ref="AY421:BO421" si="420">AY419+AY420</f>
        <v>0</v>
      </c>
      <c r="AZ421" s="64">
        <f t="shared" si="420"/>
        <v>0</v>
      </c>
      <c r="BA421" s="64">
        <f t="shared" si="420"/>
        <v>0</v>
      </c>
      <c r="BB421" s="64">
        <f t="shared" si="420"/>
        <v>0</v>
      </c>
      <c r="BC421" s="64">
        <f t="shared" si="420"/>
        <v>0</v>
      </c>
      <c r="BD421" s="64">
        <f t="shared" si="420"/>
        <v>0</v>
      </c>
      <c r="BE421" s="64">
        <f t="shared" si="420"/>
        <v>0</v>
      </c>
      <c r="BF421" s="64">
        <f t="shared" si="420"/>
        <v>0</v>
      </c>
      <c r="BG421" s="64">
        <f t="shared" si="420"/>
        <v>0</v>
      </c>
      <c r="BH421" s="64">
        <f t="shared" si="420"/>
        <v>0</v>
      </c>
      <c r="BI421" s="64">
        <f t="shared" si="420"/>
        <v>0</v>
      </c>
      <c r="BJ421" s="64">
        <f t="shared" si="420"/>
        <v>0</v>
      </c>
      <c r="BK421" s="64">
        <f t="shared" si="420"/>
        <v>0</v>
      </c>
      <c r="BL421" s="64">
        <f t="shared" si="420"/>
        <v>0</v>
      </c>
      <c r="BM421" s="64">
        <f t="shared" si="420"/>
        <v>0</v>
      </c>
      <c r="BN421" s="64">
        <f t="shared" si="420"/>
        <v>0</v>
      </c>
      <c r="BO421" s="64">
        <f t="shared" si="420"/>
        <v>0</v>
      </c>
    </row>
    <row r="422" spans="1:67" ht="14.1" customHeight="1" x14ac:dyDescent="0.2">
      <c r="A422" s="11"/>
      <c r="B422" s="58">
        <v>90</v>
      </c>
      <c r="C422" s="656" t="s">
        <v>245</v>
      </c>
      <c r="D422" s="657" t="s">
        <v>246</v>
      </c>
      <c r="E422" s="657"/>
      <c r="F422" s="657"/>
      <c r="G422" s="657"/>
      <c r="H422" s="660" t="s">
        <v>904</v>
      </c>
      <c r="I422" s="659" t="s">
        <v>78</v>
      </c>
      <c r="J422" s="59">
        <v>30.376000000000001</v>
      </c>
      <c r="K422" s="60"/>
      <c r="L422" s="60"/>
      <c r="M422" s="60"/>
      <c r="N422" s="58"/>
      <c r="O422" s="58"/>
      <c r="P422" s="58"/>
      <c r="Q422" s="58"/>
      <c r="R422" s="58">
        <f t="shared" si="412"/>
        <v>30.376000000000001</v>
      </c>
      <c r="S422" s="58">
        <v>0</v>
      </c>
      <c r="T422" s="58">
        <v>0</v>
      </c>
      <c r="U422" s="58"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0</v>
      </c>
      <c r="AC422" s="58">
        <v>0</v>
      </c>
      <c r="AD422" s="58">
        <v>0</v>
      </c>
      <c r="AE422" s="58">
        <v>0</v>
      </c>
      <c r="AF422" s="58">
        <v>0</v>
      </c>
      <c r="AG422" s="58">
        <v>0</v>
      </c>
      <c r="AH422" s="58">
        <v>0</v>
      </c>
      <c r="AI422" s="58">
        <v>0</v>
      </c>
      <c r="AJ422" s="58">
        <v>0</v>
      </c>
      <c r="AK422" s="58">
        <v>0</v>
      </c>
      <c r="AL422" s="58">
        <v>0</v>
      </c>
      <c r="AM422" s="58">
        <v>0</v>
      </c>
      <c r="AN422" s="58">
        <v>0</v>
      </c>
      <c r="AO422" s="58">
        <v>30.376000000000001</v>
      </c>
      <c r="AP422" s="58">
        <v>0</v>
      </c>
      <c r="AQ422" s="58">
        <v>0</v>
      </c>
      <c r="AR422" s="58">
        <v>0</v>
      </c>
      <c r="AS422" s="58">
        <v>0</v>
      </c>
      <c r="AT422" s="58">
        <v>0</v>
      </c>
      <c r="AU422" s="58">
        <v>0</v>
      </c>
      <c r="AV422" s="58">
        <v>0</v>
      </c>
      <c r="AW422" s="58">
        <v>0</v>
      </c>
      <c r="AX422" s="58">
        <v>0</v>
      </c>
      <c r="AY422" s="58">
        <v>0</v>
      </c>
      <c r="AZ422" s="58">
        <v>0</v>
      </c>
      <c r="BA422" s="58">
        <v>0</v>
      </c>
      <c r="BB422" s="58">
        <v>0</v>
      </c>
      <c r="BC422" s="58">
        <v>0</v>
      </c>
      <c r="BD422" s="58">
        <v>0</v>
      </c>
      <c r="BE422" s="58">
        <v>0</v>
      </c>
      <c r="BF422" s="58">
        <v>0</v>
      </c>
      <c r="BG422" s="58">
        <v>0</v>
      </c>
      <c r="BH422" s="58">
        <v>0</v>
      </c>
      <c r="BI422" s="58">
        <v>0</v>
      </c>
      <c r="BJ422" s="58">
        <v>0</v>
      </c>
      <c r="BK422" s="58">
        <v>0</v>
      </c>
      <c r="BL422" s="58">
        <v>0</v>
      </c>
      <c r="BM422" s="58">
        <v>0</v>
      </c>
      <c r="BN422" s="58">
        <v>0</v>
      </c>
      <c r="BO422" s="58">
        <v>0</v>
      </c>
    </row>
    <row r="423" spans="1:67" x14ac:dyDescent="0.2">
      <c r="A423" s="11"/>
      <c r="B423" s="11"/>
      <c r="C423" s="656"/>
      <c r="D423" s="657"/>
      <c r="E423" s="657"/>
      <c r="F423" s="657"/>
      <c r="G423" s="657"/>
      <c r="H423" s="660"/>
      <c r="I423" s="659"/>
      <c r="J423" s="11"/>
      <c r="K423" s="60">
        <v>371.21</v>
      </c>
      <c r="L423" s="60">
        <v>374.02</v>
      </c>
      <c r="M423" s="60">
        <v>383.54</v>
      </c>
      <c r="N423" s="60">
        <v>386.44</v>
      </c>
      <c r="O423" s="60">
        <v>383.53626933649997</v>
      </c>
      <c r="P423" s="60"/>
      <c r="Q423" s="58">
        <v>383.54</v>
      </c>
      <c r="R423" s="60">
        <f t="shared" si="412"/>
        <v>453.24478205320003</v>
      </c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61">
        <f>$M423*AO422/$J422*AO$13</f>
        <v>453.24478205320003</v>
      </c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</row>
    <row r="424" spans="1:67" x14ac:dyDescent="0.2">
      <c r="A424" s="11"/>
      <c r="B424" s="11"/>
      <c r="C424" s="656"/>
      <c r="D424" s="657"/>
      <c r="E424" s="657"/>
      <c r="F424" s="657"/>
      <c r="G424" s="657"/>
      <c r="H424" s="660"/>
      <c r="I424" s="659"/>
      <c r="J424" s="11"/>
      <c r="K424" s="58"/>
      <c r="L424" s="60"/>
      <c r="M424" s="60"/>
      <c r="N424" s="60">
        <f>N423-M423</f>
        <v>2.8999999999999773</v>
      </c>
      <c r="O424" s="60"/>
      <c r="P424" s="60"/>
      <c r="Q424" s="58"/>
      <c r="R424" s="60">
        <f t="shared" si="412"/>
        <v>0</v>
      </c>
      <c r="S424" s="61">
        <f t="shared" ref="S424:AX424" si="421">$N$424/$J$422*S422*S12*S13</f>
        <v>0</v>
      </c>
      <c r="T424" s="61">
        <f t="shared" si="421"/>
        <v>0</v>
      </c>
      <c r="U424" s="61">
        <f t="shared" si="421"/>
        <v>0</v>
      </c>
      <c r="V424" s="61">
        <f t="shared" si="421"/>
        <v>0</v>
      </c>
      <c r="W424" s="61">
        <f t="shared" si="421"/>
        <v>0</v>
      </c>
      <c r="X424" s="61">
        <f t="shared" si="421"/>
        <v>0</v>
      </c>
      <c r="Y424" s="61">
        <f t="shared" si="421"/>
        <v>0</v>
      </c>
      <c r="Z424" s="61">
        <f t="shared" si="421"/>
        <v>0</v>
      </c>
      <c r="AA424" s="61">
        <f t="shared" si="421"/>
        <v>0</v>
      </c>
      <c r="AB424" s="61">
        <f t="shared" si="421"/>
        <v>0</v>
      </c>
      <c r="AC424" s="61">
        <f t="shared" si="421"/>
        <v>0</v>
      </c>
      <c r="AD424" s="61">
        <f t="shared" si="421"/>
        <v>0</v>
      </c>
      <c r="AE424" s="61">
        <f t="shared" si="421"/>
        <v>0</v>
      </c>
      <c r="AF424" s="61">
        <f t="shared" si="421"/>
        <v>0</v>
      </c>
      <c r="AG424" s="61">
        <f t="shared" si="421"/>
        <v>0</v>
      </c>
      <c r="AH424" s="61">
        <f t="shared" si="421"/>
        <v>0</v>
      </c>
      <c r="AI424" s="61">
        <f t="shared" si="421"/>
        <v>0</v>
      </c>
      <c r="AJ424" s="61">
        <f t="shared" si="421"/>
        <v>0</v>
      </c>
      <c r="AK424" s="61">
        <f t="shared" si="421"/>
        <v>0</v>
      </c>
      <c r="AL424" s="61">
        <f t="shared" si="421"/>
        <v>0</v>
      </c>
      <c r="AM424" s="61">
        <f t="shared" si="421"/>
        <v>0</v>
      </c>
      <c r="AN424" s="61">
        <f t="shared" si="421"/>
        <v>0</v>
      </c>
      <c r="AO424" s="61">
        <f t="shared" si="421"/>
        <v>0</v>
      </c>
      <c r="AP424" s="61">
        <f t="shared" si="421"/>
        <v>0</v>
      </c>
      <c r="AQ424" s="61">
        <f t="shared" si="421"/>
        <v>0</v>
      </c>
      <c r="AR424" s="61">
        <f t="shared" si="421"/>
        <v>0</v>
      </c>
      <c r="AS424" s="61">
        <f t="shared" si="421"/>
        <v>0</v>
      </c>
      <c r="AT424" s="61">
        <f t="shared" si="421"/>
        <v>0</v>
      </c>
      <c r="AU424" s="61">
        <f t="shared" si="421"/>
        <v>0</v>
      </c>
      <c r="AV424" s="61">
        <f t="shared" si="421"/>
        <v>0</v>
      </c>
      <c r="AW424" s="61">
        <f t="shared" si="421"/>
        <v>0</v>
      </c>
      <c r="AX424" s="61">
        <f t="shared" si="421"/>
        <v>0</v>
      </c>
      <c r="AY424" s="61">
        <f t="shared" ref="AY424:BO424" si="422">$N$424/$J$422*AY422*AY12*AY13</f>
        <v>0</v>
      </c>
      <c r="AZ424" s="61">
        <f t="shared" si="422"/>
        <v>0</v>
      </c>
      <c r="BA424" s="61">
        <f t="shared" si="422"/>
        <v>0</v>
      </c>
      <c r="BB424" s="61">
        <f t="shared" si="422"/>
        <v>0</v>
      </c>
      <c r="BC424" s="61">
        <f t="shared" si="422"/>
        <v>0</v>
      </c>
      <c r="BD424" s="61">
        <f t="shared" si="422"/>
        <v>0</v>
      </c>
      <c r="BE424" s="61">
        <f t="shared" si="422"/>
        <v>0</v>
      </c>
      <c r="BF424" s="61">
        <f t="shared" si="422"/>
        <v>0</v>
      </c>
      <c r="BG424" s="61">
        <f t="shared" si="422"/>
        <v>0</v>
      </c>
      <c r="BH424" s="61">
        <f t="shared" si="422"/>
        <v>0</v>
      </c>
      <c r="BI424" s="61">
        <f t="shared" si="422"/>
        <v>0</v>
      </c>
      <c r="BJ424" s="61">
        <f t="shared" si="422"/>
        <v>0</v>
      </c>
      <c r="BK424" s="61">
        <f t="shared" si="422"/>
        <v>0</v>
      </c>
      <c r="BL424" s="61">
        <f t="shared" si="422"/>
        <v>0</v>
      </c>
      <c r="BM424" s="61">
        <f t="shared" si="422"/>
        <v>0</v>
      </c>
      <c r="BN424" s="61">
        <f t="shared" si="422"/>
        <v>0</v>
      </c>
      <c r="BO424" s="61">
        <f t="shared" si="422"/>
        <v>0</v>
      </c>
    </row>
    <row r="425" spans="1:67" x14ac:dyDescent="0.2">
      <c r="A425" s="11"/>
      <c r="B425" s="11"/>
      <c r="C425" s="656"/>
      <c r="D425" s="657"/>
      <c r="E425" s="657"/>
      <c r="F425" s="657"/>
      <c r="G425" s="657"/>
      <c r="H425" s="660"/>
      <c r="I425" s="659"/>
      <c r="J425" s="11"/>
      <c r="K425" s="58"/>
      <c r="L425" s="58"/>
      <c r="M425" s="60"/>
      <c r="N425" s="60"/>
      <c r="O425" s="60"/>
      <c r="P425" s="60"/>
      <c r="Q425" s="62">
        <v>383.54</v>
      </c>
      <c r="R425" s="63">
        <f t="shared" si="412"/>
        <v>453.24478205320003</v>
      </c>
      <c r="S425" s="64">
        <f t="shared" ref="S425:AX425" si="423">S423+S424</f>
        <v>0</v>
      </c>
      <c r="T425" s="64">
        <f t="shared" si="423"/>
        <v>0</v>
      </c>
      <c r="U425" s="64">
        <f t="shared" si="423"/>
        <v>0</v>
      </c>
      <c r="V425" s="64">
        <f t="shared" si="423"/>
        <v>0</v>
      </c>
      <c r="W425" s="64">
        <f t="shared" si="423"/>
        <v>0</v>
      </c>
      <c r="X425" s="64">
        <f t="shared" si="423"/>
        <v>0</v>
      </c>
      <c r="Y425" s="64">
        <f t="shared" si="423"/>
        <v>0</v>
      </c>
      <c r="Z425" s="64">
        <f t="shared" si="423"/>
        <v>0</v>
      </c>
      <c r="AA425" s="64">
        <f t="shared" si="423"/>
        <v>0</v>
      </c>
      <c r="AB425" s="64">
        <f t="shared" si="423"/>
        <v>0</v>
      </c>
      <c r="AC425" s="64">
        <f t="shared" si="423"/>
        <v>0</v>
      </c>
      <c r="AD425" s="64">
        <f t="shared" si="423"/>
        <v>0</v>
      </c>
      <c r="AE425" s="64">
        <f t="shared" si="423"/>
        <v>0</v>
      </c>
      <c r="AF425" s="64">
        <f t="shared" si="423"/>
        <v>0</v>
      </c>
      <c r="AG425" s="64">
        <f t="shared" si="423"/>
        <v>0</v>
      </c>
      <c r="AH425" s="64">
        <f t="shared" si="423"/>
        <v>0</v>
      </c>
      <c r="AI425" s="64">
        <f t="shared" si="423"/>
        <v>0</v>
      </c>
      <c r="AJ425" s="64">
        <f t="shared" si="423"/>
        <v>0</v>
      </c>
      <c r="AK425" s="64">
        <f t="shared" si="423"/>
        <v>0</v>
      </c>
      <c r="AL425" s="64">
        <f t="shared" si="423"/>
        <v>0</v>
      </c>
      <c r="AM425" s="64">
        <f t="shared" si="423"/>
        <v>0</v>
      </c>
      <c r="AN425" s="64">
        <f t="shared" si="423"/>
        <v>0</v>
      </c>
      <c r="AO425" s="64">
        <f t="shared" si="423"/>
        <v>453.24478205320003</v>
      </c>
      <c r="AP425" s="64">
        <f t="shared" si="423"/>
        <v>0</v>
      </c>
      <c r="AQ425" s="64">
        <f t="shared" si="423"/>
        <v>0</v>
      </c>
      <c r="AR425" s="64">
        <f t="shared" si="423"/>
        <v>0</v>
      </c>
      <c r="AS425" s="64">
        <f t="shared" si="423"/>
        <v>0</v>
      </c>
      <c r="AT425" s="64">
        <f t="shared" si="423"/>
        <v>0</v>
      </c>
      <c r="AU425" s="64">
        <f t="shared" si="423"/>
        <v>0</v>
      </c>
      <c r="AV425" s="64">
        <f t="shared" si="423"/>
        <v>0</v>
      </c>
      <c r="AW425" s="64">
        <f t="shared" si="423"/>
        <v>0</v>
      </c>
      <c r="AX425" s="64">
        <f t="shared" si="423"/>
        <v>0</v>
      </c>
      <c r="AY425" s="64">
        <f t="shared" ref="AY425:BO425" si="424">AY423+AY424</f>
        <v>0</v>
      </c>
      <c r="AZ425" s="64">
        <f t="shared" si="424"/>
        <v>0</v>
      </c>
      <c r="BA425" s="64">
        <f t="shared" si="424"/>
        <v>0</v>
      </c>
      <c r="BB425" s="64">
        <f t="shared" si="424"/>
        <v>0</v>
      </c>
      <c r="BC425" s="64">
        <f t="shared" si="424"/>
        <v>0</v>
      </c>
      <c r="BD425" s="64">
        <f t="shared" si="424"/>
        <v>0</v>
      </c>
      <c r="BE425" s="64">
        <f t="shared" si="424"/>
        <v>0</v>
      </c>
      <c r="BF425" s="64">
        <f t="shared" si="424"/>
        <v>0</v>
      </c>
      <c r="BG425" s="64">
        <f t="shared" si="424"/>
        <v>0</v>
      </c>
      <c r="BH425" s="64">
        <f t="shared" si="424"/>
        <v>0</v>
      </c>
      <c r="BI425" s="64">
        <f t="shared" si="424"/>
        <v>0</v>
      </c>
      <c r="BJ425" s="64">
        <f t="shared" si="424"/>
        <v>0</v>
      </c>
      <c r="BK425" s="64">
        <f t="shared" si="424"/>
        <v>0</v>
      </c>
      <c r="BL425" s="64">
        <f t="shared" si="424"/>
        <v>0</v>
      </c>
      <c r="BM425" s="64">
        <f t="shared" si="424"/>
        <v>0</v>
      </c>
      <c r="BN425" s="64">
        <f t="shared" si="424"/>
        <v>0</v>
      </c>
      <c r="BO425" s="64">
        <f t="shared" si="424"/>
        <v>0</v>
      </c>
    </row>
    <row r="426" spans="1:67" ht="14.1" customHeight="1" x14ac:dyDescent="0.2">
      <c r="A426" s="11"/>
      <c r="B426" s="58">
        <v>91</v>
      </c>
      <c r="C426" s="656" t="s">
        <v>248</v>
      </c>
      <c r="D426" s="657" t="s">
        <v>249</v>
      </c>
      <c r="E426" s="657"/>
      <c r="F426" s="657"/>
      <c r="G426" s="657"/>
      <c r="H426" s="660" t="s">
        <v>905</v>
      </c>
      <c r="I426" s="659" t="s">
        <v>78</v>
      </c>
      <c r="J426" s="59">
        <v>70.91</v>
      </c>
      <c r="K426" s="60"/>
      <c r="L426" s="60"/>
      <c r="M426" s="60"/>
      <c r="N426" s="58"/>
      <c r="O426" s="58"/>
      <c r="P426" s="58"/>
      <c r="Q426" s="58"/>
      <c r="R426" s="58">
        <f t="shared" si="412"/>
        <v>70.91</v>
      </c>
      <c r="S426" s="58">
        <v>0</v>
      </c>
      <c r="T426" s="58">
        <v>0</v>
      </c>
      <c r="U426" s="58">
        <v>0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0</v>
      </c>
      <c r="AC426" s="58">
        <v>0</v>
      </c>
      <c r="AD426" s="58">
        <v>0</v>
      </c>
      <c r="AE426" s="58">
        <v>0</v>
      </c>
      <c r="AF426" s="58">
        <v>0</v>
      </c>
      <c r="AG426" s="58">
        <v>0</v>
      </c>
      <c r="AH426" s="58">
        <v>0</v>
      </c>
      <c r="AI426" s="58">
        <v>0</v>
      </c>
      <c r="AJ426" s="58">
        <v>0</v>
      </c>
      <c r="AK426" s="58">
        <v>0</v>
      </c>
      <c r="AL426" s="58">
        <v>0</v>
      </c>
      <c r="AM426" s="58">
        <v>0</v>
      </c>
      <c r="AN426" s="58">
        <v>0</v>
      </c>
      <c r="AO426" s="58">
        <v>70.91</v>
      </c>
      <c r="AP426" s="58">
        <v>0</v>
      </c>
      <c r="AQ426" s="58">
        <v>0</v>
      </c>
      <c r="AR426" s="58">
        <v>0</v>
      </c>
      <c r="AS426" s="58">
        <v>0</v>
      </c>
      <c r="AT426" s="58">
        <v>0</v>
      </c>
      <c r="AU426" s="58">
        <v>0</v>
      </c>
      <c r="AV426" s="58">
        <v>0</v>
      </c>
      <c r="AW426" s="58">
        <v>0</v>
      </c>
      <c r="AX426" s="58">
        <v>0</v>
      </c>
      <c r="AY426" s="58">
        <v>0</v>
      </c>
      <c r="AZ426" s="58">
        <v>0</v>
      </c>
      <c r="BA426" s="58">
        <v>0</v>
      </c>
      <c r="BB426" s="58">
        <v>0</v>
      </c>
      <c r="BC426" s="58">
        <v>0</v>
      </c>
      <c r="BD426" s="58">
        <v>0</v>
      </c>
      <c r="BE426" s="58">
        <v>0</v>
      </c>
      <c r="BF426" s="58">
        <v>0</v>
      </c>
      <c r="BG426" s="58">
        <v>0</v>
      </c>
      <c r="BH426" s="58">
        <v>0</v>
      </c>
      <c r="BI426" s="58">
        <v>0</v>
      </c>
      <c r="BJ426" s="58">
        <v>0</v>
      </c>
      <c r="BK426" s="58">
        <v>0</v>
      </c>
      <c r="BL426" s="58">
        <v>0</v>
      </c>
      <c r="BM426" s="58">
        <v>0</v>
      </c>
      <c r="BN426" s="58">
        <v>0</v>
      </c>
      <c r="BO426" s="58">
        <v>0</v>
      </c>
    </row>
    <row r="427" spans="1:67" x14ac:dyDescent="0.2">
      <c r="A427" s="11"/>
      <c r="B427" s="11"/>
      <c r="C427" s="656"/>
      <c r="D427" s="657"/>
      <c r="E427" s="657"/>
      <c r="F427" s="657"/>
      <c r="G427" s="657"/>
      <c r="H427" s="660"/>
      <c r="I427" s="659"/>
      <c r="J427" s="11"/>
      <c r="K427" s="60">
        <v>863.01</v>
      </c>
      <c r="L427" s="60">
        <v>867.06</v>
      </c>
      <c r="M427" s="60">
        <v>891.67</v>
      </c>
      <c r="N427" s="60">
        <v>895.85</v>
      </c>
      <c r="O427" s="60">
        <v>891.66680800649999</v>
      </c>
      <c r="P427" s="60"/>
      <c r="Q427" s="58">
        <v>891.67</v>
      </c>
      <c r="R427" s="60">
        <f t="shared" si="412"/>
        <v>1053.7226229686</v>
      </c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61">
        <f>$M427*AO426/$J426*AO$13</f>
        <v>1053.7226229686</v>
      </c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</row>
    <row r="428" spans="1:67" x14ac:dyDescent="0.2">
      <c r="A428" s="11"/>
      <c r="B428" s="11"/>
      <c r="C428" s="656"/>
      <c r="D428" s="657"/>
      <c r="E428" s="657"/>
      <c r="F428" s="657"/>
      <c r="G428" s="657"/>
      <c r="H428" s="660"/>
      <c r="I428" s="659"/>
      <c r="J428" s="11"/>
      <c r="K428" s="58"/>
      <c r="L428" s="60"/>
      <c r="M428" s="60"/>
      <c r="N428" s="60">
        <f>N427-M427</f>
        <v>4.1800000000000637</v>
      </c>
      <c r="O428" s="60"/>
      <c r="P428" s="60"/>
      <c r="Q428" s="58"/>
      <c r="R428" s="60">
        <f t="shared" si="412"/>
        <v>0</v>
      </c>
      <c r="S428" s="61">
        <f t="shared" ref="S428:AX428" si="425">$N$428/$J$426*S426*S12*S13</f>
        <v>0</v>
      </c>
      <c r="T428" s="61">
        <f t="shared" si="425"/>
        <v>0</v>
      </c>
      <c r="U428" s="61">
        <f t="shared" si="425"/>
        <v>0</v>
      </c>
      <c r="V428" s="61">
        <f t="shared" si="425"/>
        <v>0</v>
      </c>
      <c r="W428" s="61">
        <f t="shared" si="425"/>
        <v>0</v>
      </c>
      <c r="X428" s="61">
        <f t="shared" si="425"/>
        <v>0</v>
      </c>
      <c r="Y428" s="61">
        <f t="shared" si="425"/>
        <v>0</v>
      </c>
      <c r="Z428" s="61">
        <f t="shared" si="425"/>
        <v>0</v>
      </c>
      <c r="AA428" s="61">
        <f t="shared" si="425"/>
        <v>0</v>
      </c>
      <c r="AB428" s="61">
        <f t="shared" si="425"/>
        <v>0</v>
      </c>
      <c r="AC428" s="61">
        <f t="shared" si="425"/>
        <v>0</v>
      </c>
      <c r="AD428" s="61">
        <f t="shared" si="425"/>
        <v>0</v>
      </c>
      <c r="AE428" s="61">
        <f t="shared" si="425"/>
        <v>0</v>
      </c>
      <c r="AF428" s="61">
        <f t="shared" si="425"/>
        <v>0</v>
      </c>
      <c r="AG428" s="61">
        <f t="shared" si="425"/>
        <v>0</v>
      </c>
      <c r="AH428" s="61">
        <f t="shared" si="425"/>
        <v>0</v>
      </c>
      <c r="AI428" s="61">
        <f t="shared" si="425"/>
        <v>0</v>
      </c>
      <c r="AJ428" s="61">
        <f t="shared" si="425"/>
        <v>0</v>
      </c>
      <c r="AK428" s="61">
        <f t="shared" si="425"/>
        <v>0</v>
      </c>
      <c r="AL428" s="61">
        <f t="shared" si="425"/>
        <v>0</v>
      </c>
      <c r="AM428" s="61">
        <f t="shared" si="425"/>
        <v>0</v>
      </c>
      <c r="AN428" s="61">
        <f t="shared" si="425"/>
        <v>0</v>
      </c>
      <c r="AO428" s="61">
        <f t="shared" si="425"/>
        <v>0</v>
      </c>
      <c r="AP428" s="61">
        <f t="shared" si="425"/>
        <v>0</v>
      </c>
      <c r="AQ428" s="61">
        <f t="shared" si="425"/>
        <v>0</v>
      </c>
      <c r="AR428" s="61">
        <f t="shared" si="425"/>
        <v>0</v>
      </c>
      <c r="AS428" s="61">
        <f t="shared" si="425"/>
        <v>0</v>
      </c>
      <c r="AT428" s="61">
        <f t="shared" si="425"/>
        <v>0</v>
      </c>
      <c r="AU428" s="61">
        <f t="shared" si="425"/>
        <v>0</v>
      </c>
      <c r="AV428" s="61">
        <f t="shared" si="425"/>
        <v>0</v>
      </c>
      <c r="AW428" s="61">
        <f t="shared" si="425"/>
        <v>0</v>
      </c>
      <c r="AX428" s="61">
        <f t="shared" si="425"/>
        <v>0</v>
      </c>
      <c r="AY428" s="61">
        <f t="shared" ref="AY428:BO428" si="426">$N$428/$J$426*AY426*AY12*AY13</f>
        <v>0</v>
      </c>
      <c r="AZ428" s="61">
        <f t="shared" si="426"/>
        <v>0</v>
      </c>
      <c r="BA428" s="61">
        <f t="shared" si="426"/>
        <v>0</v>
      </c>
      <c r="BB428" s="61">
        <f t="shared" si="426"/>
        <v>0</v>
      </c>
      <c r="BC428" s="61">
        <f t="shared" si="426"/>
        <v>0</v>
      </c>
      <c r="BD428" s="61">
        <f t="shared" si="426"/>
        <v>0</v>
      </c>
      <c r="BE428" s="61">
        <f t="shared" si="426"/>
        <v>0</v>
      </c>
      <c r="BF428" s="61">
        <f t="shared" si="426"/>
        <v>0</v>
      </c>
      <c r="BG428" s="61">
        <f t="shared" si="426"/>
        <v>0</v>
      </c>
      <c r="BH428" s="61">
        <f t="shared" si="426"/>
        <v>0</v>
      </c>
      <c r="BI428" s="61">
        <f t="shared" si="426"/>
        <v>0</v>
      </c>
      <c r="BJ428" s="61">
        <f t="shared" si="426"/>
        <v>0</v>
      </c>
      <c r="BK428" s="61">
        <f t="shared" si="426"/>
        <v>0</v>
      </c>
      <c r="BL428" s="61">
        <f t="shared" si="426"/>
        <v>0</v>
      </c>
      <c r="BM428" s="61">
        <f t="shared" si="426"/>
        <v>0</v>
      </c>
      <c r="BN428" s="61">
        <f t="shared" si="426"/>
        <v>0</v>
      </c>
      <c r="BO428" s="61">
        <f t="shared" si="426"/>
        <v>0</v>
      </c>
    </row>
    <row r="429" spans="1:67" x14ac:dyDescent="0.2">
      <c r="A429" s="11"/>
      <c r="B429" s="11"/>
      <c r="C429" s="656"/>
      <c r="D429" s="657"/>
      <c r="E429" s="657"/>
      <c r="F429" s="657"/>
      <c r="G429" s="657"/>
      <c r="H429" s="660"/>
      <c r="I429" s="659"/>
      <c r="J429" s="11"/>
      <c r="K429" s="58"/>
      <c r="L429" s="58"/>
      <c r="M429" s="60"/>
      <c r="N429" s="60"/>
      <c r="O429" s="60"/>
      <c r="P429" s="60"/>
      <c r="Q429" s="62">
        <v>891.67</v>
      </c>
      <c r="R429" s="63">
        <f t="shared" si="412"/>
        <v>1053.7226229686</v>
      </c>
      <c r="S429" s="64">
        <f t="shared" ref="S429:AX429" si="427">S427+S428</f>
        <v>0</v>
      </c>
      <c r="T429" s="64">
        <f t="shared" si="427"/>
        <v>0</v>
      </c>
      <c r="U429" s="64">
        <f t="shared" si="427"/>
        <v>0</v>
      </c>
      <c r="V429" s="64">
        <f t="shared" si="427"/>
        <v>0</v>
      </c>
      <c r="W429" s="64">
        <f t="shared" si="427"/>
        <v>0</v>
      </c>
      <c r="X429" s="64">
        <f t="shared" si="427"/>
        <v>0</v>
      </c>
      <c r="Y429" s="64">
        <f t="shared" si="427"/>
        <v>0</v>
      </c>
      <c r="Z429" s="64">
        <f t="shared" si="427"/>
        <v>0</v>
      </c>
      <c r="AA429" s="64">
        <f t="shared" si="427"/>
        <v>0</v>
      </c>
      <c r="AB429" s="64">
        <f t="shared" si="427"/>
        <v>0</v>
      </c>
      <c r="AC429" s="64">
        <f t="shared" si="427"/>
        <v>0</v>
      </c>
      <c r="AD429" s="64">
        <f t="shared" si="427"/>
        <v>0</v>
      </c>
      <c r="AE429" s="64">
        <f t="shared" si="427"/>
        <v>0</v>
      </c>
      <c r="AF429" s="64">
        <f t="shared" si="427"/>
        <v>0</v>
      </c>
      <c r="AG429" s="64">
        <f t="shared" si="427"/>
        <v>0</v>
      </c>
      <c r="AH429" s="64">
        <f t="shared" si="427"/>
        <v>0</v>
      </c>
      <c r="AI429" s="64">
        <f t="shared" si="427"/>
        <v>0</v>
      </c>
      <c r="AJ429" s="64">
        <f t="shared" si="427"/>
        <v>0</v>
      </c>
      <c r="AK429" s="64">
        <f t="shared" si="427"/>
        <v>0</v>
      </c>
      <c r="AL429" s="64">
        <f t="shared" si="427"/>
        <v>0</v>
      </c>
      <c r="AM429" s="64">
        <f t="shared" si="427"/>
        <v>0</v>
      </c>
      <c r="AN429" s="64">
        <f t="shared" si="427"/>
        <v>0</v>
      </c>
      <c r="AO429" s="64">
        <f t="shared" si="427"/>
        <v>1053.7226229686</v>
      </c>
      <c r="AP429" s="64">
        <f t="shared" si="427"/>
        <v>0</v>
      </c>
      <c r="AQ429" s="64">
        <f t="shared" si="427"/>
        <v>0</v>
      </c>
      <c r="AR429" s="64">
        <f t="shared" si="427"/>
        <v>0</v>
      </c>
      <c r="AS429" s="64">
        <f t="shared" si="427"/>
        <v>0</v>
      </c>
      <c r="AT429" s="64">
        <f t="shared" si="427"/>
        <v>0</v>
      </c>
      <c r="AU429" s="64">
        <f t="shared" si="427"/>
        <v>0</v>
      </c>
      <c r="AV429" s="64">
        <f t="shared" si="427"/>
        <v>0</v>
      </c>
      <c r="AW429" s="64">
        <f t="shared" si="427"/>
        <v>0</v>
      </c>
      <c r="AX429" s="64">
        <f t="shared" si="427"/>
        <v>0</v>
      </c>
      <c r="AY429" s="64">
        <f t="shared" ref="AY429:BO429" si="428">AY427+AY428</f>
        <v>0</v>
      </c>
      <c r="AZ429" s="64">
        <f t="shared" si="428"/>
        <v>0</v>
      </c>
      <c r="BA429" s="64">
        <f t="shared" si="428"/>
        <v>0</v>
      </c>
      <c r="BB429" s="64">
        <f t="shared" si="428"/>
        <v>0</v>
      </c>
      <c r="BC429" s="64">
        <f t="shared" si="428"/>
        <v>0</v>
      </c>
      <c r="BD429" s="64">
        <f t="shared" si="428"/>
        <v>0</v>
      </c>
      <c r="BE429" s="64">
        <f t="shared" si="428"/>
        <v>0</v>
      </c>
      <c r="BF429" s="64">
        <f t="shared" si="428"/>
        <v>0</v>
      </c>
      <c r="BG429" s="64">
        <f t="shared" si="428"/>
        <v>0</v>
      </c>
      <c r="BH429" s="64">
        <f t="shared" si="428"/>
        <v>0</v>
      </c>
      <c r="BI429" s="64">
        <f t="shared" si="428"/>
        <v>0</v>
      </c>
      <c r="BJ429" s="64">
        <f t="shared" si="428"/>
        <v>0</v>
      </c>
      <c r="BK429" s="64">
        <f t="shared" si="428"/>
        <v>0</v>
      </c>
      <c r="BL429" s="64">
        <f t="shared" si="428"/>
        <v>0</v>
      </c>
      <c r="BM429" s="64">
        <f t="shared" si="428"/>
        <v>0</v>
      </c>
      <c r="BN429" s="64">
        <f t="shared" si="428"/>
        <v>0</v>
      </c>
      <c r="BO429" s="64">
        <f t="shared" si="428"/>
        <v>0</v>
      </c>
    </row>
    <row r="430" spans="1:67" ht="14.1" customHeight="1" x14ac:dyDescent="0.2">
      <c r="A430" s="11"/>
      <c r="B430" s="58">
        <v>92</v>
      </c>
      <c r="C430" s="656" t="s">
        <v>251</v>
      </c>
      <c r="D430" s="657" t="s">
        <v>252</v>
      </c>
      <c r="E430" s="657"/>
      <c r="F430" s="657"/>
      <c r="G430" s="657"/>
      <c r="H430" s="660" t="s">
        <v>906</v>
      </c>
      <c r="I430" s="659" t="s">
        <v>194</v>
      </c>
      <c r="J430" s="59">
        <v>340.86500000000001</v>
      </c>
      <c r="K430" s="60"/>
      <c r="L430" s="60"/>
      <c r="M430" s="60"/>
      <c r="N430" s="58"/>
      <c r="O430" s="58"/>
      <c r="P430" s="58"/>
      <c r="Q430" s="58"/>
      <c r="R430" s="58">
        <f t="shared" si="412"/>
        <v>340.86500000000001</v>
      </c>
      <c r="S430" s="58">
        <v>0</v>
      </c>
      <c r="T430" s="58">
        <v>0</v>
      </c>
      <c r="U430" s="58">
        <v>0</v>
      </c>
      <c r="V430" s="58">
        <v>0</v>
      </c>
      <c r="W430" s="58">
        <v>0</v>
      </c>
      <c r="X430" s="58">
        <v>0</v>
      </c>
      <c r="Y430" s="58">
        <v>0</v>
      </c>
      <c r="Z430" s="58">
        <v>0</v>
      </c>
      <c r="AA430" s="58">
        <v>0</v>
      </c>
      <c r="AB430" s="58">
        <v>0</v>
      </c>
      <c r="AC430" s="58">
        <v>0</v>
      </c>
      <c r="AD430" s="58">
        <v>0</v>
      </c>
      <c r="AE430" s="58">
        <v>0</v>
      </c>
      <c r="AF430" s="58">
        <v>0</v>
      </c>
      <c r="AG430" s="58">
        <v>0</v>
      </c>
      <c r="AH430" s="58">
        <v>0</v>
      </c>
      <c r="AI430" s="58">
        <v>0</v>
      </c>
      <c r="AJ430" s="58">
        <v>0</v>
      </c>
      <c r="AK430" s="58">
        <v>0</v>
      </c>
      <c r="AL430" s="58">
        <v>0</v>
      </c>
      <c r="AM430" s="58">
        <v>0</v>
      </c>
      <c r="AN430" s="58">
        <v>0</v>
      </c>
      <c r="AO430" s="58">
        <v>340.86500000000001</v>
      </c>
      <c r="AP430" s="58">
        <v>0</v>
      </c>
      <c r="AQ430" s="58">
        <v>0</v>
      </c>
      <c r="AR430" s="58">
        <v>0</v>
      </c>
      <c r="AS430" s="58">
        <v>0</v>
      </c>
      <c r="AT430" s="58">
        <v>0</v>
      </c>
      <c r="AU430" s="58">
        <v>0</v>
      </c>
      <c r="AV430" s="58">
        <v>0</v>
      </c>
      <c r="AW430" s="58">
        <v>0</v>
      </c>
      <c r="AX430" s="58">
        <v>0</v>
      </c>
      <c r="AY430" s="58">
        <v>0</v>
      </c>
      <c r="AZ430" s="58">
        <v>0</v>
      </c>
      <c r="BA430" s="58">
        <v>0</v>
      </c>
      <c r="BB430" s="58">
        <v>0</v>
      </c>
      <c r="BC430" s="58">
        <v>0</v>
      </c>
      <c r="BD430" s="58">
        <v>0</v>
      </c>
      <c r="BE430" s="58">
        <v>0</v>
      </c>
      <c r="BF430" s="58">
        <v>0</v>
      </c>
      <c r="BG430" s="58">
        <v>0</v>
      </c>
      <c r="BH430" s="58">
        <v>0</v>
      </c>
      <c r="BI430" s="58">
        <v>0</v>
      </c>
      <c r="BJ430" s="58">
        <v>0</v>
      </c>
      <c r="BK430" s="58">
        <v>0</v>
      </c>
      <c r="BL430" s="58">
        <v>0</v>
      </c>
      <c r="BM430" s="58">
        <v>0</v>
      </c>
      <c r="BN430" s="58">
        <v>0</v>
      </c>
      <c r="BO430" s="58">
        <v>0</v>
      </c>
    </row>
    <row r="431" spans="1:67" x14ac:dyDescent="0.2">
      <c r="A431" s="11"/>
      <c r="B431" s="11"/>
      <c r="C431" s="656"/>
      <c r="D431" s="657"/>
      <c r="E431" s="657"/>
      <c r="F431" s="657"/>
      <c r="G431" s="657"/>
      <c r="H431" s="660"/>
      <c r="I431" s="659"/>
      <c r="J431" s="11"/>
      <c r="K431" s="60">
        <v>3968.41</v>
      </c>
      <c r="L431" s="60">
        <v>3982.95</v>
      </c>
      <c r="M431" s="60">
        <v>4100.18</v>
      </c>
      <c r="N431" s="60">
        <v>4115.2</v>
      </c>
      <c r="O431" s="60">
        <v>4100.1836335164999</v>
      </c>
      <c r="P431" s="60"/>
      <c r="Q431" s="58">
        <v>4100.18</v>
      </c>
      <c r="R431" s="60">
        <f t="shared" si="412"/>
        <v>4845.3490913044006</v>
      </c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61">
        <f>$M431*AO430/$J430*AO$13</f>
        <v>4845.3490913044006</v>
      </c>
      <c r="AP431" s="58"/>
      <c r="AQ431" s="58"/>
      <c r="AR431" s="58"/>
      <c r="AS431" s="58"/>
      <c r="AT431" s="58"/>
      <c r="AU431" s="58"/>
      <c r="AV431" s="58"/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  <c r="BO431" s="58"/>
    </row>
    <row r="432" spans="1:67" x14ac:dyDescent="0.2">
      <c r="A432" s="11"/>
      <c r="B432" s="11"/>
      <c r="C432" s="656"/>
      <c r="D432" s="657"/>
      <c r="E432" s="657"/>
      <c r="F432" s="657"/>
      <c r="G432" s="657"/>
      <c r="H432" s="660"/>
      <c r="I432" s="659"/>
      <c r="J432" s="11"/>
      <c r="K432" s="58"/>
      <c r="L432" s="60"/>
      <c r="M432" s="60"/>
      <c r="N432" s="60">
        <f>N431-M431</f>
        <v>15.019999999999527</v>
      </c>
      <c r="O432" s="60"/>
      <c r="P432" s="60"/>
      <c r="Q432" s="58"/>
      <c r="R432" s="60">
        <f t="shared" si="412"/>
        <v>0</v>
      </c>
      <c r="S432" s="61">
        <f t="shared" ref="S432:AX432" si="429">$N$432/$J$430*S430*S12*S13</f>
        <v>0</v>
      </c>
      <c r="T432" s="61">
        <f t="shared" si="429"/>
        <v>0</v>
      </c>
      <c r="U432" s="61">
        <f t="shared" si="429"/>
        <v>0</v>
      </c>
      <c r="V432" s="61">
        <f t="shared" si="429"/>
        <v>0</v>
      </c>
      <c r="W432" s="61">
        <f t="shared" si="429"/>
        <v>0</v>
      </c>
      <c r="X432" s="61">
        <f t="shared" si="429"/>
        <v>0</v>
      </c>
      <c r="Y432" s="61">
        <f t="shared" si="429"/>
        <v>0</v>
      </c>
      <c r="Z432" s="61">
        <f t="shared" si="429"/>
        <v>0</v>
      </c>
      <c r="AA432" s="61">
        <f t="shared" si="429"/>
        <v>0</v>
      </c>
      <c r="AB432" s="61">
        <f t="shared" si="429"/>
        <v>0</v>
      </c>
      <c r="AC432" s="61">
        <f t="shared" si="429"/>
        <v>0</v>
      </c>
      <c r="AD432" s="61">
        <f t="shared" si="429"/>
        <v>0</v>
      </c>
      <c r="AE432" s="61">
        <f t="shared" si="429"/>
        <v>0</v>
      </c>
      <c r="AF432" s="61">
        <f t="shared" si="429"/>
        <v>0</v>
      </c>
      <c r="AG432" s="61">
        <f t="shared" si="429"/>
        <v>0</v>
      </c>
      <c r="AH432" s="61">
        <f t="shared" si="429"/>
        <v>0</v>
      </c>
      <c r="AI432" s="61">
        <f t="shared" si="429"/>
        <v>0</v>
      </c>
      <c r="AJ432" s="61">
        <f t="shared" si="429"/>
        <v>0</v>
      </c>
      <c r="AK432" s="61">
        <f t="shared" si="429"/>
        <v>0</v>
      </c>
      <c r="AL432" s="61">
        <f t="shared" si="429"/>
        <v>0</v>
      </c>
      <c r="AM432" s="61">
        <f t="shared" si="429"/>
        <v>0</v>
      </c>
      <c r="AN432" s="61">
        <f t="shared" si="429"/>
        <v>0</v>
      </c>
      <c r="AO432" s="61">
        <f t="shared" si="429"/>
        <v>0</v>
      </c>
      <c r="AP432" s="61">
        <f t="shared" si="429"/>
        <v>0</v>
      </c>
      <c r="AQ432" s="61">
        <f t="shared" si="429"/>
        <v>0</v>
      </c>
      <c r="AR432" s="61">
        <f t="shared" si="429"/>
        <v>0</v>
      </c>
      <c r="AS432" s="61">
        <f t="shared" si="429"/>
        <v>0</v>
      </c>
      <c r="AT432" s="61">
        <f t="shared" si="429"/>
        <v>0</v>
      </c>
      <c r="AU432" s="61">
        <f t="shared" si="429"/>
        <v>0</v>
      </c>
      <c r="AV432" s="61">
        <f t="shared" si="429"/>
        <v>0</v>
      </c>
      <c r="AW432" s="61">
        <f t="shared" si="429"/>
        <v>0</v>
      </c>
      <c r="AX432" s="61">
        <f t="shared" si="429"/>
        <v>0</v>
      </c>
      <c r="AY432" s="61">
        <f t="shared" ref="AY432:BO432" si="430">$N$432/$J$430*AY430*AY12*AY13</f>
        <v>0</v>
      </c>
      <c r="AZ432" s="61">
        <f t="shared" si="430"/>
        <v>0</v>
      </c>
      <c r="BA432" s="61">
        <f t="shared" si="430"/>
        <v>0</v>
      </c>
      <c r="BB432" s="61">
        <f t="shared" si="430"/>
        <v>0</v>
      </c>
      <c r="BC432" s="61">
        <f t="shared" si="430"/>
        <v>0</v>
      </c>
      <c r="BD432" s="61">
        <f t="shared" si="430"/>
        <v>0</v>
      </c>
      <c r="BE432" s="61">
        <f t="shared" si="430"/>
        <v>0</v>
      </c>
      <c r="BF432" s="61">
        <f t="shared" si="430"/>
        <v>0</v>
      </c>
      <c r="BG432" s="61">
        <f t="shared" si="430"/>
        <v>0</v>
      </c>
      <c r="BH432" s="61">
        <f t="shared" si="430"/>
        <v>0</v>
      </c>
      <c r="BI432" s="61">
        <f t="shared" si="430"/>
        <v>0</v>
      </c>
      <c r="BJ432" s="61">
        <f t="shared" si="430"/>
        <v>0</v>
      </c>
      <c r="BK432" s="61">
        <f t="shared" si="430"/>
        <v>0</v>
      </c>
      <c r="BL432" s="61">
        <f t="shared" si="430"/>
        <v>0</v>
      </c>
      <c r="BM432" s="61">
        <f t="shared" si="430"/>
        <v>0</v>
      </c>
      <c r="BN432" s="61">
        <f t="shared" si="430"/>
        <v>0</v>
      </c>
      <c r="BO432" s="61">
        <f t="shared" si="430"/>
        <v>0</v>
      </c>
    </row>
    <row r="433" spans="1:67" x14ac:dyDescent="0.2">
      <c r="A433" s="11"/>
      <c r="B433" s="11"/>
      <c r="C433" s="656"/>
      <c r="D433" s="657"/>
      <c r="E433" s="657"/>
      <c r="F433" s="657"/>
      <c r="G433" s="657"/>
      <c r="H433" s="660"/>
      <c r="I433" s="659"/>
      <c r="J433" s="11"/>
      <c r="K433" s="58"/>
      <c r="L433" s="58"/>
      <c r="M433" s="60"/>
      <c r="N433" s="60"/>
      <c r="O433" s="60"/>
      <c r="P433" s="60"/>
      <c r="Q433" s="62">
        <v>4100.18</v>
      </c>
      <c r="R433" s="63">
        <f t="shared" si="412"/>
        <v>4845.3490913044006</v>
      </c>
      <c r="S433" s="64">
        <f t="shared" ref="S433:AX433" si="431">S431+S432</f>
        <v>0</v>
      </c>
      <c r="T433" s="64">
        <f t="shared" si="431"/>
        <v>0</v>
      </c>
      <c r="U433" s="64">
        <f t="shared" si="431"/>
        <v>0</v>
      </c>
      <c r="V433" s="64">
        <f t="shared" si="431"/>
        <v>0</v>
      </c>
      <c r="W433" s="64">
        <f t="shared" si="431"/>
        <v>0</v>
      </c>
      <c r="X433" s="64">
        <f t="shared" si="431"/>
        <v>0</v>
      </c>
      <c r="Y433" s="64">
        <f t="shared" si="431"/>
        <v>0</v>
      </c>
      <c r="Z433" s="64">
        <f t="shared" si="431"/>
        <v>0</v>
      </c>
      <c r="AA433" s="64">
        <f t="shared" si="431"/>
        <v>0</v>
      </c>
      <c r="AB433" s="64">
        <f t="shared" si="431"/>
        <v>0</v>
      </c>
      <c r="AC433" s="64">
        <f t="shared" si="431"/>
        <v>0</v>
      </c>
      <c r="AD433" s="64">
        <f t="shared" si="431"/>
        <v>0</v>
      </c>
      <c r="AE433" s="64">
        <f t="shared" si="431"/>
        <v>0</v>
      </c>
      <c r="AF433" s="64">
        <f t="shared" si="431"/>
        <v>0</v>
      </c>
      <c r="AG433" s="64">
        <f t="shared" si="431"/>
        <v>0</v>
      </c>
      <c r="AH433" s="64">
        <f t="shared" si="431"/>
        <v>0</v>
      </c>
      <c r="AI433" s="64">
        <f t="shared" si="431"/>
        <v>0</v>
      </c>
      <c r="AJ433" s="64">
        <f t="shared" si="431"/>
        <v>0</v>
      </c>
      <c r="AK433" s="64">
        <f t="shared" si="431"/>
        <v>0</v>
      </c>
      <c r="AL433" s="64">
        <f t="shared" si="431"/>
        <v>0</v>
      </c>
      <c r="AM433" s="64">
        <f t="shared" si="431"/>
        <v>0</v>
      </c>
      <c r="AN433" s="64">
        <f t="shared" si="431"/>
        <v>0</v>
      </c>
      <c r="AO433" s="64">
        <f t="shared" si="431"/>
        <v>4845.3490913044006</v>
      </c>
      <c r="AP433" s="64">
        <f t="shared" si="431"/>
        <v>0</v>
      </c>
      <c r="AQ433" s="64">
        <f t="shared" si="431"/>
        <v>0</v>
      </c>
      <c r="AR433" s="64">
        <f t="shared" si="431"/>
        <v>0</v>
      </c>
      <c r="AS433" s="64">
        <f t="shared" si="431"/>
        <v>0</v>
      </c>
      <c r="AT433" s="64">
        <f t="shared" si="431"/>
        <v>0</v>
      </c>
      <c r="AU433" s="64">
        <f t="shared" si="431"/>
        <v>0</v>
      </c>
      <c r="AV433" s="64">
        <f t="shared" si="431"/>
        <v>0</v>
      </c>
      <c r="AW433" s="64">
        <f t="shared" si="431"/>
        <v>0</v>
      </c>
      <c r="AX433" s="64">
        <f t="shared" si="431"/>
        <v>0</v>
      </c>
      <c r="AY433" s="64">
        <f t="shared" ref="AY433:BO433" si="432">AY431+AY432</f>
        <v>0</v>
      </c>
      <c r="AZ433" s="64">
        <f t="shared" si="432"/>
        <v>0</v>
      </c>
      <c r="BA433" s="64">
        <f t="shared" si="432"/>
        <v>0</v>
      </c>
      <c r="BB433" s="64">
        <f t="shared" si="432"/>
        <v>0</v>
      </c>
      <c r="BC433" s="64">
        <f t="shared" si="432"/>
        <v>0</v>
      </c>
      <c r="BD433" s="64">
        <f t="shared" si="432"/>
        <v>0</v>
      </c>
      <c r="BE433" s="64">
        <f t="shared" si="432"/>
        <v>0</v>
      </c>
      <c r="BF433" s="64">
        <f t="shared" si="432"/>
        <v>0</v>
      </c>
      <c r="BG433" s="64">
        <f t="shared" si="432"/>
        <v>0</v>
      </c>
      <c r="BH433" s="64">
        <f t="shared" si="432"/>
        <v>0</v>
      </c>
      <c r="BI433" s="64">
        <f t="shared" si="432"/>
        <v>0</v>
      </c>
      <c r="BJ433" s="64">
        <f t="shared" si="432"/>
        <v>0</v>
      </c>
      <c r="BK433" s="64">
        <f t="shared" si="432"/>
        <v>0</v>
      </c>
      <c r="BL433" s="64">
        <f t="shared" si="432"/>
        <v>0</v>
      </c>
      <c r="BM433" s="64">
        <f t="shared" si="432"/>
        <v>0</v>
      </c>
      <c r="BN433" s="64">
        <f t="shared" si="432"/>
        <v>0</v>
      </c>
      <c r="BO433" s="64">
        <f t="shared" si="432"/>
        <v>0</v>
      </c>
    </row>
    <row r="434" spans="1:67" ht="14.1" customHeight="1" x14ac:dyDescent="0.2">
      <c r="A434" s="11"/>
      <c r="B434" s="58">
        <v>93</v>
      </c>
      <c r="C434" s="656" t="s">
        <v>254</v>
      </c>
      <c r="D434" s="657" t="s">
        <v>255</v>
      </c>
      <c r="E434" s="657"/>
      <c r="F434" s="657"/>
      <c r="G434" s="657"/>
      <c r="H434" s="660" t="s">
        <v>907</v>
      </c>
      <c r="I434" s="659" t="s">
        <v>102</v>
      </c>
      <c r="J434" s="59">
        <v>5.8433999999999999</v>
      </c>
      <c r="K434" s="60"/>
      <c r="L434" s="60"/>
      <c r="M434" s="60"/>
      <c r="N434" s="58"/>
      <c r="O434" s="58"/>
      <c r="P434" s="58"/>
      <c r="Q434" s="58"/>
      <c r="R434" s="58">
        <f t="shared" si="412"/>
        <v>5.8433999999999999</v>
      </c>
      <c r="S434" s="58">
        <v>0</v>
      </c>
      <c r="T434" s="58">
        <v>0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0</v>
      </c>
      <c r="AB434" s="58">
        <v>0</v>
      </c>
      <c r="AC434" s="58">
        <v>0</v>
      </c>
      <c r="AD434" s="58">
        <v>0</v>
      </c>
      <c r="AE434" s="58">
        <v>0</v>
      </c>
      <c r="AF434" s="58">
        <v>0</v>
      </c>
      <c r="AG434" s="58">
        <v>0</v>
      </c>
      <c r="AH434" s="58">
        <v>0</v>
      </c>
      <c r="AI434" s="58">
        <v>0</v>
      </c>
      <c r="AJ434" s="58">
        <v>0</v>
      </c>
      <c r="AK434" s="58">
        <v>0</v>
      </c>
      <c r="AL434" s="58">
        <v>0</v>
      </c>
      <c r="AM434" s="58">
        <v>0</v>
      </c>
      <c r="AN434" s="58">
        <v>0</v>
      </c>
      <c r="AO434" s="58">
        <v>5.8433999999999999</v>
      </c>
      <c r="AP434" s="58">
        <v>0</v>
      </c>
      <c r="AQ434" s="58">
        <v>0</v>
      </c>
      <c r="AR434" s="58">
        <v>0</v>
      </c>
      <c r="AS434" s="58">
        <v>0</v>
      </c>
      <c r="AT434" s="58">
        <v>0</v>
      </c>
      <c r="AU434" s="58">
        <v>0</v>
      </c>
      <c r="AV434" s="58">
        <v>0</v>
      </c>
      <c r="AW434" s="58">
        <v>0</v>
      </c>
      <c r="AX434" s="58">
        <v>0</v>
      </c>
      <c r="AY434" s="58">
        <v>0</v>
      </c>
      <c r="AZ434" s="58">
        <v>0</v>
      </c>
      <c r="BA434" s="58">
        <v>0</v>
      </c>
      <c r="BB434" s="58">
        <v>0</v>
      </c>
      <c r="BC434" s="58">
        <v>0</v>
      </c>
      <c r="BD434" s="58">
        <v>0</v>
      </c>
      <c r="BE434" s="58">
        <v>0</v>
      </c>
      <c r="BF434" s="58">
        <v>0</v>
      </c>
      <c r="BG434" s="58">
        <v>0</v>
      </c>
      <c r="BH434" s="58">
        <v>0</v>
      </c>
      <c r="BI434" s="58">
        <v>0</v>
      </c>
      <c r="BJ434" s="58">
        <v>0</v>
      </c>
      <c r="BK434" s="58">
        <v>0</v>
      </c>
      <c r="BL434" s="58">
        <v>0</v>
      </c>
      <c r="BM434" s="58">
        <v>0</v>
      </c>
      <c r="BN434" s="58">
        <v>0</v>
      </c>
      <c r="BO434" s="58">
        <v>0</v>
      </c>
    </row>
    <row r="435" spans="1:67" x14ac:dyDescent="0.2">
      <c r="A435" s="11"/>
      <c r="B435" s="11"/>
      <c r="C435" s="656"/>
      <c r="D435" s="657"/>
      <c r="E435" s="657"/>
      <c r="F435" s="657"/>
      <c r="G435" s="657"/>
      <c r="H435" s="660"/>
      <c r="I435" s="659"/>
      <c r="J435" s="11"/>
      <c r="K435" s="60">
        <v>825.08</v>
      </c>
      <c r="L435" s="60">
        <v>833.08</v>
      </c>
      <c r="M435" s="60">
        <v>852.48</v>
      </c>
      <c r="N435" s="60">
        <v>860.75</v>
      </c>
      <c r="O435" s="60">
        <v>852.47731770200005</v>
      </c>
      <c r="P435" s="60"/>
      <c r="Q435" s="58">
        <v>852.48</v>
      </c>
      <c r="R435" s="60">
        <f t="shared" si="412"/>
        <v>1007.4102096383999</v>
      </c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61">
        <f>$M435*AO434/$J434*AO$13</f>
        <v>1007.4102096383999</v>
      </c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58"/>
      <c r="BM435" s="58"/>
      <c r="BN435" s="58"/>
      <c r="BO435" s="58"/>
    </row>
    <row r="436" spans="1:67" x14ac:dyDescent="0.2">
      <c r="A436" s="11"/>
      <c r="B436" s="11"/>
      <c r="C436" s="656"/>
      <c r="D436" s="657"/>
      <c r="E436" s="657"/>
      <c r="F436" s="657"/>
      <c r="G436" s="657"/>
      <c r="H436" s="660"/>
      <c r="I436" s="659"/>
      <c r="J436" s="11"/>
      <c r="K436" s="58"/>
      <c r="L436" s="60"/>
      <c r="M436" s="60"/>
      <c r="N436" s="60">
        <f>N435-M435</f>
        <v>8.2699999999999818</v>
      </c>
      <c r="O436" s="60"/>
      <c r="P436" s="60"/>
      <c r="Q436" s="58"/>
      <c r="R436" s="60">
        <f t="shared" si="412"/>
        <v>0</v>
      </c>
      <c r="S436" s="61">
        <f t="shared" ref="S436:AX436" si="433">$N$436/$J$434*S434*S12*S13</f>
        <v>0</v>
      </c>
      <c r="T436" s="61">
        <f t="shared" si="433"/>
        <v>0</v>
      </c>
      <c r="U436" s="61">
        <f t="shared" si="433"/>
        <v>0</v>
      </c>
      <c r="V436" s="61">
        <f t="shared" si="433"/>
        <v>0</v>
      </c>
      <c r="W436" s="61">
        <f t="shared" si="433"/>
        <v>0</v>
      </c>
      <c r="X436" s="61">
        <f t="shared" si="433"/>
        <v>0</v>
      </c>
      <c r="Y436" s="61">
        <f t="shared" si="433"/>
        <v>0</v>
      </c>
      <c r="Z436" s="61">
        <f t="shared" si="433"/>
        <v>0</v>
      </c>
      <c r="AA436" s="61">
        <f t="shared" si="433"/>
        <v>0</v>
      </c>
      <c r="AB436" s="61">
        <f t="shared" si="433"/>
        <v>0</v>
      </c>
      <c r="AC436" s="61">
        <f t="shared" si="433"/>
        <v>0</v>
      </c>
      <c r="AD436" s="61">
        <f t="shared" si="433"/>
        <v>0</v>
      </c>
      <c r="AE436" s="61">
        <f t="shared" si="433"/>
        <v>0</v>
      </c>
      <c r="AF436" s="61">
        <f t="shared" si="433"/>
        <v>0</v>
      </c>
      <c r="AG436" s="61">
        <f t="shared" si="433"/>
        <v>0</v>
      </c>
      <c r="AH436" s="61">
        <f t="shared" si="433"/>
        <v>0</v>
      </c>
      <c r="AI436" s="61">
        <f t="shared" si="433"/>
        <v>0</v>
      </c>
      <c r="AJ436" s="61">
        <f t="shared" si="433"/>
        <v>0</v>
      </c>
      <c r="AK436" s="61">
        <f t="shared" si="433"/>
        <v>0</v>
      </c>
      <c r="AL436" s="61">
        <f t="shared" si="433"/>
        <v>0</v>
      </c>
      <c r="AM436" s="61">
        <f t="shared" si="433"/>
        <v>0</v>
      </c>
      <c r="AN436" s="61">
        <f t="shared" si="433"/>
        <v>0</v>
      </c>
      <c r="AO436" s="61">
        <f t="shared" si="433"/>
        <v>0</v>
      </c>
      <c r="AP436" s="61">
        <f t="shared" si="433"/>
        <v>0</v>
      </c>
      <c r="AQ436" s="61">
        <f t="shared" si="433"/>
        <v>0</v>
      </c>
      <c r="AR436" s="61">
        <f t="shared" si="433"/>
        <v>0</v>
      </c>
      <c r="AS436" s="61">
        <f t="shared" si="433"/>
        <v>0</v>
      </c>
      <c r="AT436" s="61">
        <f t="shared" si="433"/>
        <v>0</v>
      </c>
      <c r="AU436" s="61">
        <f t="shared" si="433"/>
        <v>0</v>
      </c>
      <c r="AV436" s="61">
        <f t="shared" si="433"/>
        <v>0</v>
      </c>
      <c r="AW436" s="61">
        <f t="shared" si="433"/>
        <v>0</v>
      </c>
      <c r="AX436" s="61">
        <f t="shared" si="433"/>
        <v>0</v>
      </c>
      <c r="AY436" s="61">
        <f t="shared" ref="AY436:BO436" si="434">$N$436/$J$434*AY434*AY12*AY13</f>
        <v>0</v>
      </c>
      <c r="AZ436" s="61">
        <f t="shared" si="434"/>
        <v>0</v>
      </c>
      <c r="BA436" s="61">
        <f t="shared" si="434"/>
        <v>0</v>
      </c>
      <c r="BB436" s="61">
        <f t="shared" si="434"/>
        <v>0</v>
      </c>
      <c r="BC436" s="61">
        <f t="shared" si="434"/>
        <v>0</v>
      </c>
      <c r="BD436" s="61">
        <f t="shared" si="434"/>
        <v>0</v>
      </c>
      <c r="BE436" s="61">
        <f t="shared" si="434"/>
        <v>0</v>
      </c>
      <c r="BF436" s="61">
        <f t="shared" si="434"/>
        <v>0</v>
      </c>
      <c r="BG436" s="61">
        <f t="shared" si="434"/>
        <v>0</v>
      </c>
      <c r="BH436" s="61">
        <f t="shared" si="434"/>
        <v>0</v>
      </c>
      <c r="BI436" s="61">
        <f t="shared" si="434"/>
        <v>0</v>
      </c>
      <c r="BJ436" s="61">
        <f t="shared" si="434"/>
        <v>0</v>
      </c>
      <c r="BK436" s="61">
        <f t="shared" si="434"/>
        <v>0</v>
      </c>
      <c r="BL436" s="61">
        <f t="shared" si="434"/>
        <v>0</v>
      </c>
      <c r="BM436" s="61">
        <f t="shared" si="434"/>
        <v>0</v>
      </c>
      <c r="BN436" s="61">
        <f t="shared" si="434"/>
        <v>0</v>
      </c>
      <c r="BO436" s="61">
        <f t="shared" si="434"/>
        <v>0</v>
      </c>
    </row>
    <row r="437" spans="1:67" x14ac:dyDescent="0.2">
      <c r="A437" s="11"/>
      <c r="B437" s="11"/>
      <c r="C437" s="656"/>
      <c r="D437" s="657"/>
      <c r="E437" s="657"/>
      <c r="F437" s="657"/>
      <c r="G437" s="657"/>
      <c r="H437" s="660"/>
      <c r="I437" s="659"/>
      <c r="J437" s="11"/>
      <c r="K437" s="58"/>
      <c r="L437" s="58"/>
      <c r="M437" s="60"/>
      <c r="N437" s="60"/>
      <c r="O437" s="60"/>
      <c r="P437" s="60"/>
      <c r="Q437" s="62">
        <v>852.48</v>
      </c>
      <c r="R437" s="63">
        <f t="shared" si="412"/>
        <v>1007.4102096383999</v>
      </c>
      <c r="S437" s="64">
        <f t="shared" ref="S437:AX437" si="435">S435+S436</f>
        <v>0</v>
      </c>
      <c r="T437" s="64">
        <f t="shared" si="435"/>
        <v>0</v>
      </c>
      <c r="U437" s="64">
        <f t="shared" si="435"/>
        <v>0</v>
      </c>
      <c r="V437" s="64">
        <f t="shared" si="435"/>
        <v>0</v>
      </c>
      <c r="W437" s="64">
        <f t="shared" si="435"/>
        <v>0</v>
      </c>
      <c r="X437" s="64">
        <f t="shared" si="435"/>
        <v>0</v>
      </c>
      <c r="Y437" s="64">
        <f t="shared" si="435"/>
        <v>0</v>
      </c>
      <c r="Z437" s="64">
        <f t="shared" si="435"/>
        <v>0</v>
      </c>
      <c r="AA437" s="64">
        <f t="shared" si="435"/>
        <v>0</v>
      </c>
      <c r="AB437" s="64">
        <f t="shared" si="435"/>
        <v>0</v>
      </c>
      <c r="AC437" s="64">
        <f t="shared" si="435"/>
        <v>0</v>
      </c>
      <c r="AD437" s="64">
        <f t="shared" si="435"/>
        <v>0</v>
      </c>
      <c r="AE437" s="64">
        <f t="shared" si="435"/>
        <v>0</v>
      </c>
      <c r="AF437" s="64">
        <f t="shared" si="435"/>
        <v>0</v>
      </c>
      <c r="AG437" s="64">
        <f t="shared" si="435"/>
        <v>0</v>
      </c>
      <c r="AH437" s="64">
        <f t="shared" si="435"/>
        <v>0</v>
      </c>
      <c r="AI437" s="64">
        <f t="shared" si="435"/>
        <v>0</v>
      </c>
      <c r="AJ437" s="64">
        <f t="shared" si="435"/>
        <v>0</v>
      </c>
      <c r="AK437" s="64">
        <f t="shared" si="435"/>
        <v>0</v>
      </c>
      <c r="AL437" s="64">
        <f t="shared" si="435"/>
        <v>0</v>
      </c>
      <c r="AM437" s="64">
        <f t="shared" si="435"/>
        <v>0</v>
      </c>
      <c r="AN437" s="64">
        <f t="shared" si="435"/>
        <v>0</v>
      </c>
      <c r="AO437" s="64">
        <f t="shared" si="435"/>
        <v>1007.4102096383999</v>
      </c>
      <c r="AP437" s="64">
        <f t="shared" si="435"/>
        <v>0</v>
      </c>
      <c r="AQ437" s="64">
        <f t="shared" si="435"/>
        <v>0</v>
      </c>
      <c r="AR437" s="64">
        <f t="shared" si="435"/>
        <v>0</v>
      </c>
      <c r="AS437" s="64">
        <f t="shared" si="435"/>
        <v>0</v>
      </c>
      <c r="AT437" s="64">
        <f t="shared" si="435"/>
        <v>0</v>
      </c>
      <c r="AU437" s="64">
        <f t="shared" si="435"/>
        <v>0</v>
      </c>
      <c r="AV437" s="64">
        <f t="shared" si="435"/>
        <v>0</v>
      </c>
      <c r="AW437" s="64">
        <f t="shared" si="435"/>
        <v>0</v>
      </c>
      <c r="AX437" s="64">
        <f t="shared" si="435"/>
        <v>0</v>
      </c>
      <c r="AY437" s="64">
        <f t="shared" ref="AY437:BO437" si="436">AY435+AY436</f>
        <v>0</v>
      </c>
      <c r="AZ437" s="64">
        <f t="shared" si="436"/>
        <v>0</v>
      </c>
      <c r="BA437" s="64">
        <f t="shared" si="436"/>
        <v>0</v>
      </c>
      <c r="BB437" s="64">
        <f t="shared" si="436"/>
        <v>0</v>
      </c>
      <c r="BC437" s="64">
        <f t="shared" si="436"/>
        <v>0</v>
      </c>
      <c r="BD437" s="64">
        <f t="shared" si="436"/>
        <v>0</v>
      </c>
      <c r="BE437" s="64">
        <f t="shared" si="436"/>
        <v>0</v>
      </c>
      <c r="BF437" s="64">
        <f t="shared" si="436"/>
        <v>0</v>
      </c>
      <c r="BG437" s="64">
        <f t="shared" si="436"/>
        <v>0</v>
      </c>
      <c r="BH437" s="64">
        <f t="shared" si="436"/>
        <v>0</v>
      </c>
      <c r="BI437" s="64">
        <f t="shared" si="436"/>
        <v>0</v>
      </c>
      <c r="BJ437" s="64">
        <f t="shared" si="436"/>
        <v>0</v>
      </c>
      <c r="BK437" s="64">
        <f t="shared" si="436"/>
        <v>0</v>
      </c>
      <c r="BL437" s="64">
        <f t="shared" si="436"/>
        <v>0</v>
      </c>
      <c r="BM437" s="64">
        <f t="shared" si="436"/>
        <v>0</v>
      </c>
      <c r="BN437" s="64">
        <f t="shared" si="436"/>
        <v>0</v>
      </c>
      <c r="BO437" s="64">
        <f t="shared" si="436"/>
        <v>0</v>
      </c>
    </row>
    <row r="438" spans="1:67" ht="14.1" customHeight="1" x14ac:dyDescent="0.2">
      <c r="A438" s="11"/>
      <c r="B438" s="58">
        <v>94</v>
      </c>
      <c r="C438" s="656" t="s">
        <v>256</v>
      </c>
      <c r="D438" s="657" t="s">
        <v>257</v>
      </c>
      <c r="E438" s="657"/>
      <c r="F438" s="657"/>
      <c r="G438" s="657"/>
      <c r="H438" s="658" t="s">
        <v>908</v>
      </c>
      <c r="I438" s="659" t="s">
        <v>102</v>
      </c>
      <c r="J438" s="59">
        <v>0.97389999999999999</v>
      </c>
      <c r="K438" s="60"/>
      <c r="L438" s="60"/>
      <c r="M438" s="60"/>
      <c r="N438" s="58"/>
      <c r="O438" s="58"/>
      <c r="P438" s="58"/>
      <c r="Q438" s="58"/>
      <c r="R438" s="58">
        <f t="shared" si="412"/>
        <v>0.97389999999999999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  <c r="AC438" s="58">
        <v>0</v>
      </c>
      <c r="AD438" s="58">
        <v>0</v>
      </c>
      <c r="AE438" s="58">
        <v>0</v>
      </c>
      <c r="AF438" s="58">
        <v>0</v>
      </c>
      <c r="AG438" s="58">
        <v>0</v>
      </c>
      <c r="AH438" s="58">
        <v>0</v>
      </c>
      <c r="AI438" s="58">
        <v>0</v>
      </c>
      <c r="AJ438" s="58">
        <v>0</v>
      </c>
      <c r="AK438" s="58">
        <v>0</v>
      </c>
      <c r="AL438" s="58">
        <v>0</v>
      </c>
      <c r="AM438" s="58">
        <v>0</v>
      </c>
      <c r="AN438" s="58">
        <v>0</v>
      </c>
      <c r="AO438" s="58">
        <v>0.97389999999999999</v>
      </c>
      <c r="AP438" s="58">
        <v>0</v>
      </c>
      <c r="AQ438" s="58">
        <v>0</v>
      </c>
      <c r="AR438" s="58">
        <v>0</v>
      </c>
      <c r="AS438" s="58">
        <v>0</v>
      </c>
      <c r="AT438" s="58">
        <v>0</v>
      </c>
      <c r="AU438" s="58">
        <v>0</v>
      </c>
      <c r="AV438" s="58">
        <v>0</v>
      </c>
      <c r="AW438" s="58">
        <v>0</v>
      </c>
      <c r="AX438" s="58">
        <v>0</v>
      </c>
      <c r="AY438" s="58">
        <v>0</v>
      </c>
      <c r="AZ438" s="58">
        <v>0</v>
      </c>
      <c r="BA438" s="58">
        <v>0</v>
      </c>
      <c r="BB438" s="58">
        <v>0</v>
      </c>
      <c r="BC438" s="58">
        <v>0</v>
      </c>
      <c r="BD438" s="58">
        <v>0</v>
      </c>
      <c r="BE438" s="58">
        <v>0</v>
      </c>
      <c r="BF438" s="58">
        <v>0</v>
      </c>
      <c r="BG438" s="58">
        <v>0</v>
      </c>
      <c r="BH438" s="58">
        <v>0</v>
      </c>
      <c r="BI438" s="58">
        <v>0</v>
      </c>
      <c r="BJ438" s="58">
        <v>0</v>
      </c>
      <c r="BK438" s="58">
        <v>0</v>
      </c>
      <c r="BL438" s="58">
        <v>0</v>
      </c>
      <c r="BM438" s="58">
        <v>0</v>
      </c>
      <c r="BN438" s="58">
        <v>0</v>
      </c>
      <c r="BO438" s="58">
        <v>0</v>
      </c>
    </row>
    <row r="439" spans="1:67" x14ac:dyDescent="0.2">
      <c r="A439" s="11"/>
      <c r="B439" s="11"/>
      <c r="C439" s="656"/>
      <c r="D439" s="657"/>
      <c r="E439" s="657"/>
      <c r="F439" s="657"/>
      <c r="G439" s="657"/>
      <c r="H439" s="658"/>
      <c r="I439" s="659"/>
      <c r="J439" s="11"/>
      <c r="K439" s="60"/>
      <c r="L439" s="60"/>
      <c r="M439" s="60"/>
      <c r="N439" s="60"/>
      <c r="O439" s="60"/>
      <c r="P439" s="60"/>
      <c r="Q439" s="58"/>
      <c r="R439" s="60">
        <f t="shared" si="412"/>
        <v>0</v>
      </c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  <c r="BO439" s="58"/>
    </row>
    <row r="440" spans="1:67" x14ac:dyDescent="0.2">
      <c r="A440" s="11"/>
      <c r="B440" s="11"/>
      <c r="C440" s="656"/>
      <c r="D440" s="657"/>
      <c r="E440" s="657"/>
      <c r="F440" s="657"/>
      <c r="G440" s="657"/>
      <c r="H440" s="658"/>
      <c r="I440" s="659"/>
      <c r="J440" s="11"/>
      <c r="K440" s="58"/>
      <c r="L440" s="60"/>
      <c r="M440" s="60"/>
      <c r="N440" s="60">
        <f>N439-M439</f>
        <v>0</v>
      </c>
      <c r="O440" s="60"/>
      <c r="P440" s="60"/>
      <c r="Q440" s="58"/>
      <c r="R440" s="60">
        <f t="shared" si="412"/>
        <v>0</v>
      </c>
      <c r="S440" s="61">
        <f t="shared" ref="S440:AX440" si="437">$N$440/$J$438*S438*S12*S13</f>
        <v>0</v>
      </c>
      <c r="T440" s="61">
        <f t="shared" si="437"/>
        <v>0</v>
      </c>
      <c r="U440" s="61">
        <f t="shared" si="437"/>
        <v>0</v>
      </c>
      <c r="V440" s="61">
        <f t="shared" si="437"/>
        <v>0</v>
      </c>
      <c r="W440" s="61">
        <f t="shared" si="437"/>
        <v>0</v>
      </c>
      <c r="X440" s="61">
        <f t="shared" si="437"/>
        <v>0</v>
      </c>
      <c r="Y440" s="61">
        <f t="shared" si="437"/>
        <v>0</v>
      </c>
      <c r="Z440" s="61">
        <f t="shared" si="437"/>
        <v>0</v>
      </c>
      <c r="AA440" s="61">
        <f t="shared" si="437"/>
        <v>0</v>
      </c>
      <c r="AB440" s="61">
        <f t="shared" si="437"/>
        <v>0</v>
      </c>
      <c r="AC440" s="61">
        <f t="shared" si="437"/>
        <v>0</v>
      </c>
      <c r="AD440" s="61">
        <f t="shared" si="437"/>
        <v>0</v>
      </c>
      <c r="AE440" s="61">
        <f t="shared" si="437"/>
        <v>0</v>
      </c>
      <c r="AF440" s="61">
        <f t="shared" si="437"/>
        <v>0</v>
      </c>
      <c r="AG440" s="61">
        <f t="shared" si="437"/>
        <v>0</v>
      </c>
      <c r="AH440" s="61">
        <f t="shared" si="437"/>
        <v>0</v>
      </c>
      <c r="AI440" s="61">
        <f t="shared" si="437"/>
        <v>0</v>
      </c>
      <c r="AJ440" s="61">
        <f t="shared" si="437"/>
        <v>0</v>
      </c>
      <c r="AK440" s="61">
        <f t="shared" si="437"/>
        <v>0</v>
      </c>
      <c r="AL440" s="61">
        <f t="shared" si="437"/>
        <v>0</v>
      </c>
      <c r="AM440" s="61">
        <f t="shared" si="437"/>
        <v>0</v>
      </c>
      <c r="AN440" s="61">
        <f t="shared" si="437"/>
        <v>0</v>
      </c>
      <c r="AO440" s="61">
        <f t="shared" si="437"/>
        <v>0</v>
      </c>
      <c r="AP440" s="61">
        <f t="shared" si="437"/>
        <v>0</v>
      </c>
      <c r="AQ440" s="61">
        <f t="shared" si="437"/>
        <v>0</v>
      </c>
      <c r="AR440" s="61">
        <f t="shared" si="437"/>
        <v>0</v>
      </c>
      <c r="AS440" s="61">
        <f t="shared" si="437"/>
        <v>0</v>
      </c>
      <c r="AT440" s="61">
        <f t="shared" si="437"/>
        <v>0</v>
      </c>
      <c r="AU440" s="61">
        <f t="shared" si="437"/>
        <v>0</v>
      </c>
      <c r="AV440" s="61">
        <f t="shared" si="437"/>
        <v>0</v>
      </c>
      <c r="AW440" s="61">
        <f t="shared" si="437"/>
        <v>0</v>
      </c>
      <c r="AX440" s="61">
        <f t="shared" si="437"/>
        <v>0</v>
      </c>
      <c r="AY440" s="61">
        <f t="shared" ref="AY440:BO440" si="438">$N$440/$J$438*AY438*AY12*AY13</f>
        <v>0</v>
      </c>
      <c r="AZ440" s="61">
        <f t="shared" si="438"/>
        <v>0</v>
      </c>
      <c r="BA440" s="61">
        <f t="shared" si="438"/>
        <v>0</v>
      </c>
      <c r="BB440" s="61">
        <f t="shared" si="438"/>
        <v>0</v>
      </c>
      <c r="BC440" s="61">
        <f t="shared" si="438"/>
        <v>0</v>
      </c>
      <c r="BD440" s="61">
        <f t="shared" si="438"/>
        <v>0</v>
      </c>
      <c r="BE440" s="61">
        <f t="shared" si="438"/>
        <v>0</v>
      </c>
      <c r="BF440" s="61">
        <f t="shared" si="438"/>
        <v>0</v>
      </c>
      <c r="BG440" s="61">
        <f t="shared" si="438"/>
        <v>0</v>
      </c>
      <c r="BH440" s="61">
        <f t="shared" si="438"/>
        <v>0</v>
      </c>
      <c r="BI440" s="61">
        <f t="shared" si="438"/>
        <v>0</v>
      </c>
      <c r="BJ440" s="61">
        <f t="shared" si="438"/>
        <v>0</v>
      </c>
      <c r="BK440" s="61">
        <f t="shared" si="438"/>
        <v>0</v>
      </c>
      <c r="BL440" s="61">
        <f t="shared" si="438"/>
        <v>0</v>
      </c>
      <c r="BM440" s="61">
        <f t="shared" si="438"/>
        <v>0</v>
      </c>
      <c r="BN440" s="61">
        <f t="shared" si="438"/>
        <v>0</v>
      </c>
      <c r="BO440" s="61">
        <f t="shared" si="438"/>
        <v>0</v>
      </c>
    </row>
    <row r="441" spans="1:67" x14ac:dyDescent="0.2">
      <c r="A441" s="11"/>
      <c r="B441" s="11"/>
      <c r="C441" s="656"/>
      <c r="D441" s="657"/>
      <c r="E441" s="657"/>
      <c r="F441" s="657"/>
      <c r="G441" s="657"/>
      <c r="H441" s="658"/>
      <c r="I441" s="659"/>
      <c r="J441" s="11"/>
      <c r="K441" s="58"/>
      <c r="L441" s="58"/>
      <c r="M441" s="60"/>
      <c r="N441" s="60"/>
      <c r="O441" s="60"/>
      <c r="P441" s="60"/>
      <c r="Q441" s="62"/>
      <c r="R441" s="63">
        <f t="shared" si="412"/>
        <v>0</v>
      </c>
      <c r="S441" s="64">
        <f t="shared" ref="S441:AX441" si="439">S439+S440</f>
        <v>0</v>
      </c>
      <c r="T441" s="64">
        <f t="shared" si="439"/>
        <v>0</v>
      </c>
      <c r="U441" s="64">
        <f t="shared" si="439"/>
        <v>0</v>
      </c>
      <c r="V441" s="64">
        <f t="shared" si="439"/>
        <v>0</v>
      </c>
      <c r="W441" s="64">
        <f t="shared" si="439"/>
        <v>0</v>
      </c>
      <c r="X441" s="64">
        <f t="shared" si="439"/>
        <v>0</v>
      </c>
      <c r="Y441" s="64">
        <f t="shared" si="439"/>
        <v>0</v>
      </c>
      <c r="Z441" s="64">
        <f t="shared" si="439"/>
        <v>0</v>
      </c>
      <c r="AA441" s="64">
        <f t="shared" si="439"/>
        <v>0</v>
      </c>
      <c r="AB441" s="64">
        <f t="shared" si="439"/>
        <v>0</v>
      </c>
      <c r="AC441" s="64">
        <f t="shared" si="439"/>
        <v>0</v>
      </c>
      <c r="AD441" s="64">
        <f t="shared" si="439"/>
        <v>0</v>
      </c>
      <c r="AE441" s="64">
        <f t="shared" si="439"/>
        <v>0</v>
      </c>
      <c r="AF441" s="64">
        <f t="shared" si="439"/>
        <v>0</v>
      </c>
      <c r="AG441" s="64">
        <f t="shared" si="439"/>
        <v>0</v>
      </c>
      <c r="AH441" s="64">
        <f t="shared" si="439"/>
        <v>0</v>
      </c>
      <c r="AI441" s="64">
        <f t="shared" si="439"/>
        <v>0</v>
      </c>
      <c r="AJ441" s="64">
        <f t="shared" si="439"/>
        <v>0</v>
      </c>
      <c r="AK441" s="64">
        <f t="shared" si="439"/>
        <v>0</v>
      </c>
      <c r="AL441" s="64">
        <f t="shared" si="439"/>
        <v>0</v>
      </c>
      <c r="AM441" s="64">
        <f t="shared" si="439"/>
        <v>0</v>
      </c>
      <c r="AN441" s="64">
        <f t="shared" si="439"/>
        <v>0</v>
      </c>
      <c r="AO441" s="64">
        <f t="shared" si="439"/>
        <v>0</v>
      </c>
      <c r="AP441" s="64">
        <f t="shared" si="439"/>
        <v>0</v>
      </c>
      <c r="AQ441" s="64">
        <f t="shared" si="439"/>
        <v>0</v>
      </c>
      <c r="AR441" s="64">
        <f t="shared" si="439"/>
        <v>0</v>
      </c>
      <c r="AS441" s="64">
        <f t="shared" si="439"/>
        <v>0</v>
      </c>
      <c r="AT441" s="64">
        <f t="shared" si="439"/>
        <v>0</v>
      </c>
      <c r="AU441" s="64">
        <f t="shared" si="439"/>
        <v>0</v>
      </c>
      <c r="AV441" s="64">
        <f t="shared" si="439"/>
        <v>0</v>
      </c>
      <c r="AW441" s="64">
        <f t="shared" si="439"/>
        <v>0</v>
      </c>
      <c r="AX441" s="64">
        <f t="shared" si="439"/>
        <v>0</v>
      </c>
      <c r="AY441" s="64">
        <f t="shared" ref="AY441:BO441" si="440">AY439+AY440</f>
        <v>0</v>
      </c>
      <c r="AZ441" s="64">
        <f t="shared" si="440"/>
        <v>0</v>
      </c>
      <c r="BA441" s="64">
        <f t="shared" si="440"/>
        <v>0</v>
      </c>
      <c r="BB441" s="64">
        <f t="shared" si="440"/>
        <v>0</v>
      </c>
      <c r="BC441" s="64">
        <f t="shared" si="440"/>
        <v>0</v>
      </c>
      <c r="BD441" s="64">
        <f t="shared" si="440"/>
        <v>0</v>
      </c>
      <c r="BE441" s="64">
        <f t="shared" si="440"/>
        <v>0</v>
      </c>
      <c r="BF441" s="64">
        <f t="shared" si="440"/>
        <v>0</v>
      </c>
      <c r="BG441" s="64">
        <f t="shared" si="440"/>
        <v>0</v>
      </c>
      <c r="BH441" s="64">
        <f t="shared" si="440"/>
        <v>0</v>
      </c>
      <c r="BI441" s="64">
        <f t="shared" si="440"/>
        <v>0</v>
      </c>
      <c r="BJ441" s="64">
        <f t="shared" si="440"/>
        <v>0</v>
      </c>
      <c r="BK441" s="64">
        <f t="shared" si="440"/>
        <v>0</v>
      </c>
      <c r="BL441" s="64">
        <f t="shared" si="440"/>
        <v>0</v>
      </c>
      <c r="BM441" s="64">
        <f t="shared" si="440"/>
        <v>0</v>
      </c>
      <c r="BN441" s="64">
        <f t="shared" si="440"/>
        <v>0</v>
      </c>
      <c r="BO441" s="64">
        <f t="shared" si="440"/>
        <v>0</v>
      </c>
    </row>
    <row r="442" spans="1:67" s="5" customFormat="1" ht="10.5" x14ac:dyDescent="0.2">
      <c r="A442" s="65"/>
      <c r="B442" s="65"/>
      <c r="C442" s="65"/>
      <c r="D442" s="65"/>
      <c r="E442" s="65"/>
      <c r="F442" s="65"/>
      <c r="G442" s="66" t="s">
        <v>931</v>
      </c>
      <c r="H442" s="65"/>
      <c r="I442" s="65"/>
      <c r="J442" s="65"/>
      <c r="K442" s="65"/>
      <c r="L442" s="65"/>
      <c r="M442" s="65"/>
      <c r="N442" s="65"/>
      <c r="O442" s="65"/>
      <c r="P442" s="65"/>
      <c r="Q442" s="65">
        <f t="shared" ref="Q442:AV442" si="441">Q$417+Q$421+Q$425+Q$429+Q$433+Q$437+Q$441</f>
        <v>7573.43</v>
      </c>
      <c r="R442" s="67">
        <f t="shared" si="441"/>
        <v>8949.8295607893997</v>
      </c>
      <c r="S442" s="68">
        <f t="shared" si="441"/>
        <v>0</v>
      </c>
      <c r="T442" s="68">
        <f t="shared" si="441"/>
        <v>0</v>
      </c>
      <c r="U442" s="68">
        <f t="shared" si="441"/>
        <v>0</v>
      </c>
      <c r="V442" s="68">
        <f t="shared" si="441"/>
        <v>0</v>
      </c>
      <c r="W442" s="68">
        <f t="shared" si="441"/>
        <v>0</v>
      </c>
      <c r="X442" s="68">
        <f t="shared" si="441"/>
        <v>0</v>
      </c>
      <c r="Y442" s="68">
        <f t="shared" si="441"/>
        <v>0</v>
      </c>
      <c r="Z442" s="68">
        <f t="shared" si="441"/>
        <v>0</v>
      </c>
      <c r="AA442" s="68">
        <f t="shared" si="441"/>
        <v>0</v>
      </c>
      <c r="AB442" s="68">
        <f t="shared" si="441"/>
        <v>0</v>
      </c>
      <c r="AC442" s="68">
        <f t="shared" si="441"/>
        <v>0</v>
      </c>
      <c r="AD442" s="68">
        <f t="shared" si="441"/>
        <v>0</v>
      </c>
      <c r="AE442" s="68">
        <f t="shared" si="441"/>
        <v>0</v>
      </c>
      <c r="AF442" s="68">
        <f t="shared" si="441"/>
        <v>0</v>
      </c>
      <c r="AG442" s="68">
        <f t="shared" si="441"/>
        <v>0</v>
      </c>
      <c r="AH442" s="68">
        <f t="shared" si="441"/>
        <v>0</v>
      </c>
      <c r="AI442" s="68">
        <f t="shared" si="441"/>
        <v>0</v>
      </c>
      <c r="AJ442" s="68">
        <f t="shared" si="441"/>
        <v>0</v>
      </c>
      <c r="AK442" s="68">
        <f t="shared" si="441"/>
        <v>0</v>
      </c>
      <c r="AL442" s="68">
        <f t="shared" si="441"/>
        <v>0</v>
      </c>
      <c r="AM442" s="68">
        <f t="shared" si="441"/>
        <v>0</v>
      </c>
      <c r="AN442" s="68">
        <f t="shared" si="441"/>
        <v>0</v>
      </c>
      <c r="AO442" s="68">
        <f t="shared" si="441"/>
        <v>8949.8295607893997</v>
      </c>
      <c r="AP442" s="68">
        <f t="shared" si="441"/>
        <v>0</v>
      </c>
      <c r="AQ442" s="68">
        <f t="shared" si="441"/>
        <v>0</v>
      </c>
      <c r="AR442" s="68">
        <f t="shared" si="441"/>
        <v>0</v>
      </c>
      <c r="AS442" s="68">
        <f t="shared" si="441"/>
        <v>0</v>
      </c>
      <c r="AT442" s="68">
        <f t="shared" si="441"/>
        <v>0</v>
      </c>
      <c r="AU442" s="68">
        <f t="shared" si="441"/>
        <v>0</v>
      </c>
      <c r="AV442" s="68">
        <f t="shared" si="441"/>
        <v>0</v>
      </c>
      <c r="AW442" s="68">
        <f t="shared" ref="AW442:BO442" si="442">AW$417+AW$421+AW$425+AW$429+AW$433+AW$437+AW$441</f>
        <v>0</v>
      </c>
      <c r="AX442" s="68">
        <f t="shared" si="442"/>
        <v>0</v>
      </c>
      <c r="AY442" s="68">
        <f t="shared" si="442"/>
        <v>0</v>
      </c>
      <c r="AZ442" s="68">
        <f t="shared" si="442"/>
        <v>0</v>
      </c>
      <c r="BA442" s="68">
        <f t="shared" si="442"/>
        <v>0</v>
      </c>
      <c r="BB442" s="68">
        <f t="shared" si="442"/>
        <v>0</v>
      </c>
      <c r="BC442" s="68">
        <f t="shared" si="442"/>
        <v>0</v>
      </c>
      <c r="BD442" s="68">
        <f t="shared" si="442"/>
        <v>0</v>
      </c>
      <c r="BE442" s="68">
        <f t="shared" si="442"/>
        <v>0</v>
      </c>
      <c r="BF442" s="68">
        <f t="shared" si="442"/>
        <v>0</v>
      </c>
      <c r="BG442" s="68">
        <f t="shared" si="442"/>
        <v>0</v>
      </c>
      <c r="BH442" s="68">
        <f t="shared" si="442"/>
        <v>0</v>
      </c>
      <c r="BI442" s="68">
        <f t="shared" si="442"/>
        <v>0</v>
      </c>
      <c r="BJ442" s="68">
        <f t="shared" si="442"/>
        <v>0</v>
      </c>
      <c r="BK442" s="68">
        <f t="shared" si="442"/>
        <v>0</v>
      </c>
      <c r="BL442" s="68">
        <f t="shared" si="442"/>
        <v>0</v>
      </c>
      <c r="BM442" s="68">
        <f t="shared" si="442"/>
        <v>0</v>
      </c>
      <c r="BN442" s="68">
        <f t="shared" si="442"/>
        <v>0</v>
      </c>
      <c r="BO442" s="68">
        <f t="shared" si="442"/>
        <v>0</v>
      </c>
    </row>
    <row r="443" spans="1:67" x14ac:dyDescent="0.2">
      <c r="A443" s="56"/>
      <c r="B443" s="56"/>
      <c r="C443" s="57" t="s">
        <v>294</v>
      </c>
      <c r="D443" s="56" t="s">
        <v>295</v>
      </c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</row>
    <row r="444" spans="1:67" ht="14.1" customHeight="1" x14ac:dyDescent="0.2">
      <c r="A444" s="11"/>
      <c r="B444" s="58">
        <v>95</v>
      </c>
      <c r="C444" s="656" t="s">
        <v>124</v>
      </c>
      <c r="D444" s="656" t="s">
        <v>125</v>
      </c>
      <c r="E444" s="656"/>
      <c r="F444" s="656"/>
      <c r="G444" s="656"/>
      <c r="H444" s="660" t="s">
        <v>910</v>
      </c>
      <c r="I444" s="661" t="s">
        <v>260</v>
      </c>
      <c r="J444" s="59">
        <v>5.80016</v>
      </c>
      <c r="K444" s="60"/>
      <c r="L444" s="60"/>
      <c r="M444" s="60"/>
      <c r="N444" s="58"/>
      <c r="O444" s="58"/>
      <c r="P444" s="58"/>
      <c r="Q444" s="58"/>
      <c r="R444" s="58">
        <f>SUM(S444:BO444)</f>
        <v>5.80016</v>
      </c>
      <c r="S444" s="58">
        <v>0</v>
      </c>
      <c r="T444" s="58">
        <v>0</v>
      </c>
      <c r="U444" s="58"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0</v>
      </c>
      <c r="AC444" s="58">
        <v>0</v>
      </c>
      <c r="AD444" s="58">
        <v>0</v>
      </c>
      <c r="AE444" s="58">
        <v>0</v>
      </c>
      <c r="AF444" s="58">
        <v>0</v>
      </c>
      <c r="AG444" s="58">
        <v>0</v>
      </c>
      <c r="AH444" s="58">
        <v>0</v>
      </c>
      <c r="AI444" s="58">
        <v>0</v>
      </c>
      <c r="AJ444" s="58">
        <v>0</v>
      </c>
      <c r="AK444" s="58">
        <v>0</v>
      </c>
      <c r="AL444" s="58">
        <v>0</v>
      </c>
      <c r="AM444" s="58">
        <v>0</v>
      </c>
      <c r="AN444" s="58">
        <v>0</v>
      </c>
      <c r="AO444" s="58">
        <v>5.80016</v>
      </c>
      <c r="AP444" s="58">
        <v>0</v>
      </c>
      <c r="AQ444" s="58">
        <v>0</v>
      </c>
      <c r="AR444" s="58">
        <v>0</v>
      </c>
      <c r="AS444" s="58">
        <v>0</v>
      </c>
      <c r="AT444" s="58">
        <v>0</v>
      </c>
      <c r="AU444" s="58">
        <v>0</v>
      </c>
      <c r="AV444" s="58">
        <v>0</v>
      </c>
      <c r="AW444" s="58">
        <v>0</v>
      </c>
      <c r="AX444" s="58">
        <v>0</v>
      </c>
      <c r="AY444" s="58">
        <v>0</v>
      </c>
      <c r="AZ444" s="58">
        <v>0</v>
      </c>
      <c r="BA444" s="58">
        <v>0</v>
      </c>
      <c r="BB444" s="58">
        <v>0</v>
      </c>
      <c r="BC444" s="58">
        <v>0</v>
      </c>
      <c r="BD444" s="58">
        <v>0</v>
      </c>
      <c r="BE444" s="58">
        <v>0</v>
      </c>
      <c r="BF444" s="58">
        <v>0</v>
      </c>
      <c r="BG444" s="58">
        <v>0</v>
      </c>
      <c r="BH444" s="58">
        <v>0</v>
      </c>
      <c r="BI444" s="58">
        <v>0</v>
      </c>
      <c r="BJ444" s="58">
        <v>0</v>
      </c>
      <c r="BK444" s="58">
        <v>0</v>
      </c>
      <c r="BL444" s="58">
        <v>0</v>
      </c>
      <c r="BM444" s="58">
        <v>0</v>
      </c>
      <c r="BN444" s="58">
        <v>0</v>
      </c>
      <c r="BO444" s="58">
        <v>0</v>
      </c>
    </row>
    <row r="445" spans="1:67" x14ac:dyDescent="0.2">
      <c r="A445" s="11"/>
      <c r="B445" s="11"/>
      <c r="C445" s="656"/>
      <c r="D445" s="656"/>
      <c r="E445" s="656"/>
      <c r="F445" s="656"/>
      <c r="G445" s="656"/>
      <c r="H445" s="660"/>
      <c r="I445" s="661"/>
      <c r="J445" s="11"/>
      <c r="K445" s="60">
        <v>191.49</v>
      </c>
      <c r="L445" s="60">
        <v>193.09</v>
      </c>
      <c r="M445" s="60">
        <v>197.85</v>
      </c>
      <c r="N445" s="60">
        <v>199.5</v>
      </c>
      <c r="O445" s="60">
        <v>197.8485499185</v>
      </c>
      <c r="P445" s="60"/>
      <c r="Q445" s="58">
        <v>197.85</v>
      </c>
      <c r="R445" s="60">
        <f>SUM(S445:BO445)</f>
        <v>233.80737375299998</v>
      </c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61">
        <f>$M445*AO444/$J444*AO$13</f>
        <v>233.80737375299998</v>
      </c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58"/>
      <c r="BK445" s="58"/>
      <c r="BL445" s="58"/>
      <c r="BM445" s="58"/>
      <c r="BN445" s="58"/>
      <c r="BO445" s="58"/>
    </row>
    <row r="446" spans="1:67" x14ac:dyDescent="0.2">
      <c r="A446" s="11"/>
      <c r="B446" s="11"/>
      <c r="C446" s="656"/>
      <c r="D446" s="656"/>
      <c r="E446" s="656"/>
      <c r="F446" s="656"/>
      <c r="G446" s="656"/>
      <c r="H446" s="660"/>
      <c r="I446" s="661"/>
      <c r="J446" s="11"/>
      <c r="K446" s="58"/>
      <c r="L446" s="60"/>
      <c r="M446" s="60"/>
      <c r="N446" s="60">
        <f>N445-M445</f>
        <v>1.6500000000000057</v>
      </c>
      <c r="O446" s="60"/>
      <c r="P446" s="60"/>
      <c r="Q446" s="58"/>
      <c r="R446" s="60">
        <f>SUM(S446:BO446)</f>
        <v>0</v>
      </c>
      <c r="S446" s="61">
        <f t="shared" ref="S446:AX446" si="443">$N$446/$J$444*S444*S12*S13</f>
        <v>0</v>
      </c>
      <c r="T446" s="61">
        <f t="shared" si="443"/>
        <v>0</v>
      </c>
      <c r="U446" s="61">
        <f t="shared" si="443"/>
        <v>0</v>
      </c>
      <c r="V446" s="61">
        <f t="shared" si="443"/>
        <v>0</v>
      </c>
      <c r="W446" s="61">
        <f t="shared" si="443"/>
        <v>0</v>
      </c>
      <c r="X446" s="61">
        <f t="shared" si="443"/>
        <v>0</v>
      </c>
      <c r="Y446" s="61">
        <f t="shared" si="443"/>
        <v>0</v>
      </c>
      <c r="Z446" s="61">
        <f t="shared" si="443"/>
        <v>0</v>
      </c>
      <c r="AA446" s="61">
        <f t="shared" si="443"/>
        <v>0</v>
      </c>
      <c r="AB446" s="61">
        <f t="shared" si="443"/>
        <v>0</v>
      </c>
      <c r="AC446" s="61">
        <f t="shared" si="443"/>
        <v>0</v>
      </c>
      <c r="AD446" s="61">
        <f t="shared" si="443"/>
        <v>0</v>
      </c>
      <c r="AE446" s="61">
        <f t="shared" si="443"/>
        <v>0</v>
      </c>
      <c r="AF446" s="61">
        <f t="shared" si="443"/>
        <v>0</v>
      </c>
      <c r="AG446" s="61">
        <f t="shared" si="443"/>
        <v>0</v>
      </c>
      <c r="AH446" s="61">
        <f t="shared" si="443"/>
        <v>0</v>
      </c>
      <c r="AI446" s="61">
        <f t="shared" si="443"/>
        <v>0</v>
      </c>
      <c r="AJ446" s="61">
        <f t="shared" si="443"/>
        <v>0</v>
      </c>
      <c r="AK446" s="61">
        <f t="shared" si="443"/>
        <v>0</v>
      </c>
      <c r="AL446" s="61">
        <f t="shared" si="443"/>
        <v>0</v>
      </c>
      <c r="AM446" s="61">
        <f t="shared" si="443"/>
        <v>0</v>
      </c>
      <c r="AN446" s="61">
        <f t="shared" si="443"/>
        <v>0</v>
      </c>
      <c r="AO446" s="61">
        <f t="shared" si="443"/>
        <v>0</v>
      </c>
      <c r="AP446" s="61">
        <f t="shared" si="443"/>
        <v>0</v>
      </c>
      <c r="AQ446" s="61">
        <f t="shared" si="443"/>
        <v>0</v>
      </c>
      <c r="AR446" s="61">
        <f t="shared" si="443"/>
        <v>0</v>
      </c>
      <c r="AS446" s="61">
        <f t="shared" si="443"/>
        <v>0</v>
      </c>
      <c r="AT446" s="61">
        <f t="shared" si="443"/>
        <v>0</v>
      </c>
      <c r="AU446" s="61">
        <f t="shared" si="443"/>
        <v>0</v>
      </c>
      <c r="AV446" s="61">
        <f t="shared" si="443"/>
        <v>0</v>
      </c>
      <c r="AW446" s="61">
        <f t="shared" si="443"/>
        <v>0</v>
      </c>
      <c r="AX446" s="61">
        <f t="shared" si="443"/>
        <v>0</v>
      </c>
      <c r="AY446" s="61">
        <f t="shared" ref="AY446:BO446" si="444">$N$446/$J$444*AY444*AY12*AY13</f>
        <v>0</v>
      </c>
      <c r="AZ446" s="61">
        <f t="shared" si="444"/>
        <v>0</v>
      </c>
      <c r="BA446" s="61">
        <f t="shared" si="444"/>
        <v>0</v>
      </c>
      <c r="BB446" s="61">
        <f t="shared" si="444"/>
        <v>0</v>
      </c>
      <c r="BC446" s="61">
        <f t="shared" si="444"/>
        <v>0</v>
      </c>
      <c r="BD446" s="61">
        <f t="shared" si="444"/>
        <v>0</v>
      </c>
      <c r="BE446" s="61">
        <f t="shared" si="444"/>
        <v>0</v>
      </c>
      <c r="BF446" s="61">
        <f t="shared" si="444"/>
        <v>0</v>
      </c>
      <c r="BG446" s="61">
        <f t="shared" si="444"/>
        <v>0</v>
      </c>
      <c r="BH446" s="61">
        <f t="shared" si="444"/>
        <v>0</v>
      </c>
      <c r="BI446" s="61">
        <f t="shared" si="444"/>
        <v>0</v>
      </c>
      <c r="BJ446" s="61">
        <f t="shared" si="444"/>
        <v>0</v>
      </c>
      <c r="BK446" s="61">
        <f t="shared" si="444"/>
        <v>0</v>
      </c>
      <c r="BL446" s="61">
        <f t="shared" si="444"/>
        <v>0</v>
      </c>
      <c r="BM446" s="61">
        <f t="shared" si="444"/>
        <v>0</v>
      </c>
      <c r="BN446" s="61">
        <f t="shared" si="444"/>
        <v>0</v>
      </c>
      <c r="BO446" s="61">
        <f t="shared" si="444"/>
        <v>0</v>
      </c>
    </row>
    <row r="447" spans="1:67" x14ac:dyDescent="0.2">
      <c r="A447" s="11"/>
      <c r="B447" s="11"/>
      <c r="C447" s="656"/>
      <c r="D447" s="656"/>
      <c r="E447" s="656"/>
      <c r="F447" s="656"/>
      <c r="G447" s="656"/>
      <c r="H447" s="660"/>
      <c r="I447" s="661"/>
      <c r="J447" s="11"/>
      <c r="K447" s="58"/>
      <c r="L447" s="58"/>
      <c r="M447" s="60"/>
      <c r="N447" s="60"/>
      <c r="O447" s="60"/>
      <c r="P447" s="60"/>
      <c r="Q447" s="62">
        <v>197.85</v>
      </c>
      <c r="R447" s="63">
        <f>SUM(S447:BO447)</f>
        <v>233.80737375299998</v>
      </c>
      <c r="S447" s="64">
        <f t="shared" ref="S447:AX447" si="445">S445+S446</f>
        <v>0</v>
      </c>
      <c r="T447" s="64">
        <f t="shared" si="445"/>
        <v>0</v>
      </c>
      <c r="U447" s="64">
        <f t="shared" si="445"/>
        <v>0</v>
      </c>
      <c r="V447" s="64">
        <f t="shared" si="445"/>
        <v>0</v>
      </c>
      <c r="W447" s="64">
        <f t="shared" si="445"/>
        <v>0</v>
      </c>
      <c r="X447" s="64">
        <f t="shared" si="445"/>
        <v>0</v>
      </c>
      <c r="Y447" s="64">
        <f t="shared" si="445"/>
        <v>0</v>
      </c>
      <c r="Z447" s="64">
        <f t="shared" si="445"/>
        <v>0</v>
      </c>
      <c r="AA447" s="64">
        <f t="shared" si="445"/>
        <v>0</v>
      </c>
      <c r="AB447" s="64">
        <f t="shared" si="445"/>
        <v>0</v>
      </c>
      <c r="AC447" s="64">
        <f t="shared" si="445"/>
        <v>0</v>
      </c>
      <c r="AD447" s="64">
        <f t="shared" si="445"/>
        <v>0</v>
      </c>
      <c r="AE447" s="64">
        <f t="shared" si="445"/>
        <v>0</v>
      </c>
      <c r="AF447" s="64">
        <f t="shared" si="445"/>
        <v>0</v>
      </c>
      <c r="AG447" s="64">
        <f t="shared" si="445"/>
        <v>0</v>
      </c>
      <c r="AH447" s="64">
        <f t="shared" si="445"/>
        <v>0</v>
      </c>
      <c r="AI447" s="64">
        <f t="shared" si="445"/>
        <v>0</v>
      </c>
      <c r="AJ447" s="64">
        <f t="shared" si="445"/>
        <v>0</v>
      </c>
      <c r="AK447" s="64">
        <f t="shared" si="445"/>
        <v>0</v>
      </c>
      <c r="AL447" s="64">
        <f t="shared" si="445"/>
        <v>0</v>
      </c>
      <c r="AM447" s="64">
        <f t="shared" si="445"/>
        <v>0</v>
      </c>
      <c r="AN447" s="64">
        <f t="shared" si="445"/>
        <v>0</v>
      </c>
      <c r="AO447" s="64">
        <f t="shared" si="445"/>
        <v>233.80737375299998</v>
      </c>
      <c r="AP447" s="64">
        <f t="shared" si="445"/>
        <v>0</v>
      </c>
      <c r="AQ447" s="64">
        <f t="shared" si="445"/>
        <v>0</v>
      </c>
      <c r="AR447" s="64">
        <f t="shared" si="445"/>
        <v>0</v>
      </c>
      <c r="AS447" s="64">
        <f t="shared" si="445"/>
        <v>0</v>
      </c>
      <c r="AT447" s="64">
        <f t="shared" si="445"/>
        <v>0</v>
      </c>
      <c r="AU447" s="64">
        <f t="shared" si="445"/>
        <v>0</v>
      </c>
      <c r="AV447" s="64">
        <f t="shared" si="445"/>
        <v>0</v>
      </c>
      <c r="AW447" s="64">
        <f t="shared" si="445"/>
        <v>0</v>
      </c>
      <c r="AX447" s="64">
        <f t="shared" si="445"/>
        <v>0</v>
      </c>
      <c r="AY447" s="64">
        <f t="shared" ref="AY447:BO447" si="446">AY445+AY446</f>
        <v>0</v>
      </c>
      <c r="AZ447" s="64">
        <f t="shared" si="446"/>
        <v>0</v>
      </c>
      <c r="BA447" s="64">
        <f t="shared" si="446"/>
        <v>0</v>
      </c>
      <c r="BB447" s="64">
        <f t="shared" si="446"/>
        <v>0</v>
      </c>
      <c r="BC447" s="64">
        <f t="shared" si="446"/>
        <v>0</v>
      </c>
      <c r="BD447" s="64">
        <f t="shared" si="446"/>
        <v>0</v>
      </c>
      <c r="BE447" s="64">
        <f t="shared" si="446"/>
        <v>0</v>
      </c>
      <c r="BF447" s="64">
        <f t="shared" si="446"/>
        <v>0</v>
      </c>
      <c r="BG447" s="64">
        <f t="shared" si="446"/>
        <v>0</v>
      </c>
      <c r="BH447" s="64">
        <f t="shared" si="446"/>
        <v>0</v>
      </c>
      <c r="BI447" s="64">
        <f t="shared" si="446"/>
        <v>0</v>
      </c>
      <c r="BJ447" s="64">
        <f t="shared" si="446"/>
        <v>0</v>
      </c>
      <c r="BK447" s="64">
        <f t="shared" si="446"/>
        <v>0</v>
      </c>
      <c r="BL447" s="64">
        <f t="shared" si="446"/>
        <v>0</v>
      </c>
      <c r="BM447" s="64">
        <f t="shared" si="446"/>
        <v>0</v>
      </c>
      <c r="BN447" s="64">
        <f t="shared" si="446"/>
        <v>0</v>
      </c>
      <c r="BO447" s="64">
        <f t="shared" si="446"/>
        <v>0</v>
      </c>
    </row>
    <row r="448" spans="1:67" s="5" customFormat="1" ht="10.5" x14ac:dyDescent="0.2">
      <c r="A448" s="65"/>
      <c r="B448" s="65"/>
      <c r="C448" s="65"/>
      <c r="D448" s="65"/>
      <c r="E448" s="65"/>
      <c r="F448" s="65"/>
      <c r="G448" s="66" t="s">
        <v>932</v>
      </c>
      <c r="H448" s="65"/>
      <c r="I448" s="65"/>
      <c r="J448" s="65"/>
      <c r="K448" s="65"/>
      <c r="L448" s="65"/>
      <c r="M448" s="65"/>
      <c r="N448" s="65"/>
      <c r="O448" s="65"/>
      <c r="P448" s="65"/>
      <c r="Q448" s="65">
        <f t="shared" ref="Q448:AV448" si="447">Q$447</f>
        <v>197.85</v>
      </c>
      <c r="R448" s="67">
        <f t="shared" si="447"/>
        <v>233.80737375299998</v>
      </c>
      <c r="S448" s="68">
        <f t="shared" si="447"/>
        <v>0</v>
      </c>
      <c r="T448" s="68">
        <f t="shared" si="447"/>
        <v>0</v>
      </c>
      <c r="U448" s="68">
        <f t="shared" si="447"/>
        <v>0</v>
      </c>
      <c r="V448" s="68">
        <f t="shared" si="447"/>
        <v>0</v>
      </c>
      <c r="W448" s="68">
        <f t="shared" si="447"/>
        <v>0</v>
      </c>
      <c r="X448" s="68">
        <f t="shared" si="447"/>
        <v>0</v>
      </c>
      <c r="Y448" s="68">
        <f t="shared" si="447"/>
        <v>0</v>
      </c>
      <c r="Z448" s="68">
        <f t="shared" si="447"/>
        <v>0</v>
      </c>
      <c r="AA448" s="68">
        <f t="shared" si="447"/>
        <v>0</v>
      </c>
      <c r="AB448" s="68">
        <f t="shared" si="447"/>
        <v>0</v>
      </c>
      <c r="AC448" s="68">
        <f t="shared" si="447"/>
        <v>0</v>
      </c>
      <c r="AD448" s="68">
        <f t="shared" si="447"/>
        <v>0</v>
      </c>
      <c r="AE448" s="68">
        <f t="shared" si="447"/>
        <v>0</v>
      </c>
      <c r="AF448" s="68">
        <f t="shared" si="447"/>
        <v>0</v>
      </c>
      <c r="AG448" s="68">
        <f t="shared" si="447"/>
        <v>0</v>
      </c>
      <c r="AH448" s="68">
        <f t="shared" si="447"/>
        <v>0</v>
      </c>
      <c r="AI448" s="68">
        <f t="shared" si="447"/>
        <v>0</v>
      </c>
      <c r="AJ448" s="68">
        <f t="shared" si="447"/>
        <v>0</v>
      </c>
      <c r="AK448" s="68">
        <f t="shared" si="447"/>
        <v>0</v>
      </c>
      <c r="AL448" s="68">
        <f t="shared" si="447"/>
        <v>0</v>
      </c>
      <c r="AM448" s="68">
        <f t="shared" si="447"/>
        <v>0</v>
      </c>
      <c r="AN448" s="68">
        <f t="shared" si="447"/>
        <v>0</v>
      </c>
      <c r="AO448" s="68">
        <f t="shared" si="447"/>
        <v>233.80737375299998</v>
      </c>
      <c r="AP448" s="68">
        <f t="shared" si="447"/>
        <v>0</v>
      </c>
      <c r="AQ448" s="68">
        <f t="shared" si="447"/>
        <v>0</v>
      </c>
      <c r="AR448" s="68">
        <f t="shared" si="447"/>
        <v>0</v>
      </c>
      <c r="AS448" s="68">
        <f t="shared" si="447"/>
        <v>0</v>
      </c>
      <c r="AT448" s="68">
        <f t="shared" si="447"/>
        <v>0</v>
      </c>
      <c r="AU448" s="68">
        <f t="shared" si="447"/>
        <v>0</v>
      </c>
      <c r="AV448" s="68">
        <f t="shared" si="447"/>
        <v>0</v>
      </c>
      <c r="AW448" s="68">
        <f t="shared" ref="AW448:BO448" si="448">AW$447</f>
        <v>0</v>
      </c>
      <c r="AX448" s="68">
        <f t="shared" si="448"/>
        <v>0</v>
      </c>
      <c r="AY448" s="68">
        <f t="shared" si="448"/>
        <v>0</v>
      </c>
      <c r="AZ448" s="68">
        <f t="shared" si="448"/>
        <v>0</v>
      </c>
      <c r="BA448" s="68">
        <f t="shared" si="448"/>
        <v>0</v>
      </c>
      <c r="BB448" s="68">
        <f t="shared" si="448"/>
        <v>0</v>
      </c>
      <c r="BC448" s="68">
        <f t="shared" si="448"/>
        <v>0</v>
      </c>
      <c r="BD448" s="68">
        <f t="shared" si="448"/>
        <v>0</v>
      </c>
      <c r="BE448" s="68">
        <f t="shared" si="448"/>
        <v>0</v>
      </c>
      <c r="BF448" s="68">
        <f t="shared" si="448"/>
        <v>0</v>
      </c>
      <c r="BG448" s="68">
        <f t="shared" si="448"/>
        <v>0</v>
      </c>
      <c r="BH448" s="68">
        <f t="shared" si="448"/>
        <v>0</v>
      </c>
      <c r="BI448" s="68">
        <f t="shared" si="448"/>
        <v>0</v>
      </c>
      <c r="BJ448" s="68">
        <f t="shared" si="448"/>
        <v>0</v>
      </c>
      <c r="BK448" s="68">
        <f t="shared" si="448"/>
        <v>0</v>
      </c>
      <c r="BL448" s="68">
        <f t="shared" si="448"/>
        <v>0</v>
      </c>
      <c r="BM448" s="68">
        <f t="shared" si="448"/>
        <v>0</v>
      </c>
      <c r="BN448" s="68">
        <f t="shared" si="448"/>
        <v>0</v>
      </c>
      <c r="BO448" s="68">
        <f t="shared" si="448"/>
        <v>0</v>
      </c>
    </row>
    <row r="449" spans="1:67" x14ac:dyDescent="0.2">
      <c r="A449" s="56"/>
      <c r="B449" s="56"/>
      <c r="C449" s="57" t="s">
        <v>296</v>
      </c>
      <c r="D449" s="56" t="s">
        <v>297</v>
      </c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</row>
    <row r="450" spans="1:67" ht="14.1" customHeight="1" x14ac:dyDescent="0.2">
      <c r="A450" s="11"/>
      <c r="B450" s="58">
        <v>96</v>
      </c>
      <c r="C450" s="656" t="s">
        <v>234</v>
      </c>
      <c r="D450" s="657" t="s">
        <v>235</v>
      </c>
      <c r="E450" s="657"/>
      <c r="F450" s="657"/>
      <c r="G450" s="657"/>
      <c r="H450" s="660" t="s">
        <v>873</v>
      </c>
      <c r="I450" s="659" t="s">
        <v>78</v>
      </c>
      <c r="J450" s="59">
        <v>-30.190999999999999</v>
      </c>
      <c r="K450" s="60"/>
      <c r="L450" s="60"/>
      <c r="M450" s="60"/>
      <c r="N450" s="58"/>
      <c r="O450" s="58"/>
      <c r="P450" s="58"/>
      <c r="Q450" s="58"/>
      <c r="R450" s="58">
        <f>SUM(S450:BO450)</f>
        <v>-30.190999999999999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0</v>
      </c>
      <c r="AF450" s="58">
        <v>0</v>
      </c>
      <c r="AG450" s="58">
        <v>0</v>
      </c>
      <c r="AH450" s="58">
        <v>0</v>
      </c>
      <c r="AI450" s="58">
        <v>0</v>
      </c>
      <c r="AJ450" s="58">
        <v>0</v>
      </c>
      <c r="AK450" s="58">
        <v>0</v>
      </c>
      <c r="AL450" s="58">
        <v>0</v>
      </c>
      <c r="AM450" s="58">
        <v>0</v>
      </c>
      <c r="AN450" s="58">
        <v>0</v>
      </c>
      <c r="AO450" s="58">
        <v>-30.190999999999999</v>
      </c>
      <c r="AP450" s="58">
        <v>0</v>
      </c>
      <c r="AQ450" s="58">
        <v>0</v>
      </c>
      <c r="AR450" s="58">
        <v>0</v>
      </c>
      <c r="AS450" s="58">
        <v>0</v>
      </c>
      <c r="AT450" s="58">
        <v>0</v>
      </c>
      <c r="AU450" s="58">
        <v>0</v>
      </c>
      <c r="AV450" s="58">
        <v>0</v>
      </c>
      <c r="AW450" s="58">
        <v>0</v>
      </c>
      <c r="AX450" s="58">
        <v>0</v>
      </c>
      <c r="AY450" s="58">
        <v>0</v>
      </c>
      <c r="AZ450" s="58">
        <v>0</v>
      </c>
      <c r="BA450" s="58">
        <v>0</v>
      </c>
      <c r="BB450" s="58">
        <v>0</v>
      </c>
      <c r="BC450" s="58">
        <v>0</v>
      </c>
      <c r="BD450" s="58">
        <v>0</v>
      </c>
      <c r="BE450" s="58">
        <v>0</v>
      </c>
      <c r="BF450" s="58">
        <v>0</v>
      </c>
      <c r="BG450" s="58">
        <v>0</v>
      </c>
      <c r="BH450" s="58">
        <v>0</v>
      </c>
      <c r="BI450" s="58">
        <v>0</v>
      </c>
      <c r="BJ450" s="58">
        <v>0</v>
      </c>
      <c r="BK450" s="58">
        <v>0</v>
      </c>
      <c r="BL450" s="58">
        <v>0</v>
      </c>
      <c r="BM450" s="58">
        <v>0</v>
      </c>
      <c r="BN450" s="58">
        <v>0</v>
      </c>
      <c r="BO450" s="58">
        <v>0</v>
      </c>
    </row>
    <row r="451" spans="1:67" x14ac:dyDescent="0.2">
      <c r="A451" s="11"/>
      <c r="B451" s="11"/>
      <c r="C451" s="656"/>
      <c r="D451" s="657"/>
      <c r="E451" s="657"/>
      <c r="F451" s="657"/>
      <c r="G451" s="657"/>
      <c r="H451" s="660"/>
      <c r="I451" s="659"/>
      <c r="J451" s="11"/>
      <c r="K451" s="60">
        <v>-2168.5300000000002</v>
      </c>
      <c r="L451" s="60">
        <v>-2171.38</v>
      </c>
      <c r="M451" s="60">
        <v>-2240.54</v>
      </c>
      <c r="N451" s="60">
        <v>-2243.48</v>
      </c>
      <c r="O451" s="60">
        <v>-2240.5374481945</v>
      </c>
      <c r="P451" s="60"/>
      <c r="Q451" s="58">
        <v>-2240.54</v>
      </c>
      <c r="R451" s="60">
        <f>SUM(S451:BO451)</f>
        <v>-2647.7370391131999</v>
      </c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61">
        <f>$M451*AO450/$J450*AO$13</f>
        <v>-2647.7370391131999</v>
      </c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  <c r="BO451" s="58"/>
    </row>
    <row r="452" spans="1:67" x14ac:dyDescent="0.2">
      <c r="A452" s="11"/>
      <c r="B452" s="11"/>
      <c r="C452" s="656"/>
      <c r="D452" s="657"/>
      <c r="E452" s="657"/>
      <c r="F452" s="657"/>
      <c r="G452" s="657"/>
      <c r="H452" s="660"/>
      <c r="I452" s="659"/>
      <c r="J452" s="11"/>
      <c r="K452" s="58"/>
      <c r="L452" s="60"/>
      <c r="M452" s="60"/>
      <c r="N452" s="60">
        <f>N451-M451</f>
        <v>-2.9400000000000546</v>
      </c>
      <c r="O452" s="60"/>
      <c r="P452" s="60"/>
      <c r="Q452" s="58"/>
      <c r="R452" s="60">
        <f>SUM(S452:BO452)</f>
        <v>0</v>
      </c>
      <c r="S452" s="61">
        <f t="shared" ref="S452:AX452" si="449">$N$452/$J$450*S450*S12*S13</f>
        <v>0</v>
      </c>
      <c r="T452" s="61">
        <f t="shared" si="449"/>
        <v>0</v>
      </c>
      <c r="U452" s="61">
        <f t="shared" si="449"/>
        <v>0</v>
      </c>
      <c r="V452" s="61">
        <f t="shared" si="449"/>
        <v>0</v>
      </c>
      <c r="W452" s="61">
        <f t="shared" si="449"/>
        <v>0</v>
      </c>
      <c r="X452" s="61">
        <f t="shared" si="449"/>
        <v>0</v>
      </c>
      <c r="Y452" s="61">
        <f t="shared" si="449"/>
        <v>0</v>
      </c>
      <c r="Z452" s="61">
        <f t="shared" si="449"/>
        <v>0</v>
      </c>
      <c r="AA452" s="61">
        <f t="shared" si="449"/>
        <v>0</v>
      </c>
      <c r="AB452" s="61">
        <f t="shared" si="449"/>
        <v>0</v>
      </c>
      <c r="AC452" s="61">
        <f t="shared" si="449"/>
        <v>0</v>
      </c>
      <c r="AD452" s="61">
        <f t="shared" si="449"/>
        <v>0</v>
      </c>
      <c r="AE452" s="61">
        <f t="shared" si="449"/>
        <v>0</v>
      </c>
      <c r="AF452" s="61">
        <f t="shared" si="449"/>
        <v>0</v>
      </c>
      <c r="AG452" s="61">
        <f t="shared" si="449"/>
        <v>0</v>
      </c>
      <c r="AH452" s="61">
        <f t="shared" si="449"/>
        <v>0</v>
      </c>
      <c r="AI452" s="61">
        <f t="shared" si="449"/>
        <v>0</v>
      </c>
      <c r="AJ452" s="61">
        <f t="shared" si="449"/>
        <v>0</v>
      </c>
      <c r="AK452" s="61">
        <f t="shared" si="449"/>
        <v>0</v>
      </c>
      <c r="AL452" s="61">
        <f t="shared" si="449"/>
        <v>0</v>
      </c>
      <c r="AM452" s="61">
        <f t="shared" si="449"/>
        <v>0</v>
      </c>
      <c r="AN452" s="61">
        <f t="shared" si="449"/>
        <v>0</v>
      </c>
      <c r="AO452" s="61">
        <f t="shared" si="449"/>
        <v>0</v>
      </c>
      <c r="AP452" s="61">
        <f t="shared" si="449"/>
        <v>0</v>
      </c>
      <c r="AQ452" s="61">
        <f t="shared" si="449"/>
        <v>0</v>
      </c>
      <c r="AR452" s="61">
        <f t="shared" si="449"/>
        <v>0</v>
      </c>
      <c r="AS452" s="61">
        <f t="shared" si="449"/>
        <v>0</v>
      </c>
      <c r="AT452" s="61">
        <f t="shared" si="449"/>
        <v>0</v>
      </c>
      <c r="AU452" s="61">
        <f t="shared" si="449"/>
        <v>0</v>
      </c>
      <c r="AV452" s="61">
        <f t="shared" si="449"/>
        <v>0</v>
      </c>
      <c r="AW452" s="61">
        <f t="shared" si="449"/>
        <v>0</v>
      </c>
      <c r="AX452" s="61">
        <f t="shared" si="449"/>
        <v>0</v>
      </c>
      <c r="AY452" s="61">
        <f t="shared" ref="AY452:BO452" si="450">$N$452/$J$450*AY450*AY12*AY13</f>
        <v>0</v>
      </c>
      <c r="AZ452" s="61">
        <f t="shared" si="450"/>
        <v>0</v>
      </c>
      <c r="BA452" s="61">
        <f t="shared" si="450"/>
        <v>0</v>
      </c>
      <c r="BB452" s="61">
        <f t="shared" si="450"/>
        <v>0</v>
      </c>
      <c r="BC452" s="61">
        <f t="shared" si="450"/>
        <v>0</v>
      </c>
      <c r="BD452" s="61">
        <f t="shared" si="450"/>
        <v>0</v>
      </c>
      <c r="BE452" s="61">
        <f t="shared" si="450"/>
        <v>0</v>
      </c>
      <c r="BF452" s="61">
        <f t="shared" si="450"/>
        <v>0</v>
      </c>
      <c r="BG452" s="61">
        <f t="shared" si="450"/>
        <v>0</v>
      </c>
      <c r="BH452" s="61">
        <f t="shared" si="450"/>
        <v>0</v>
      </c>
      <c r="BI452" s="61">
        <f t="shared" si="450"/>
        <v>0</v>
      </c>
      <c r="BJ452" s="61">
        <f t="shared" si="450"/>
        <v>0</v>
      </c>
      <c r="BK452" s="61">
        <f t="shared" si="450"/>
        <v>0</v>
      </c>
      <c r="BL452" s="61">
        <f t="shared" si="450"/>
        <v>0</v>
      </c>
      <c r="BM452" s="61">
        <f t="shared" si="450"/>
        <v>0</v>
      </c>
      <c r="BN452" s="61">
        <f t="shared" si="450"/>
        <v>0</v>
      </c>
      <c r="BO452" s="61">
        <f t="shared" si="450"/>
        <v>0</v>
      </c>
    </row>
    <row r="453" spans="1:67" x14ac:dyDescent="0.2">
      <c r="A453" s="11"/>
      <c r="B453" s="11"/>
      <c r="C453" s="656"/>
      <c r="D453" s="657"/>
      <c r="E453" s="657"/>
      <c r="F453" s="657"/>
      <c r="G453" s="657"/>
      <c r="H453" s="660"/>
      <c r="I453" s="659"/>
      <c r="J453" s="11"/>
      <c r="K453" s="58"/>
      <c r="L453" s="58"/>
      <c r="M453" s="60"/>
      <c r="N453" s="60"/>
      <c r="O453" s="60"/>
      <c r="P453" s="60"/>
      <c r="Q453" s="62">
        <v>-2240.54</v>
      </c>
      <c r="R453" s="63">
        <f>SUM(S453:BO453)</f>
        <v>-2647.7370391131999</v>
      </c>
      <c r="S453" s="64">
        <f t="shared" ref="S453:AX453" si="451">S451+S452</f>
        <v>0</v>
      </c>
      <c r="T453" s="64">
        <f t="shared" si="451"/>
        <v>0</v>
      </c>
      <c r="U453" s="64">
        <f t="shared" si="451"/>
        <v>0</v>
      </c>
      <c r="V453" s="64">
        <f t="shared" si="451"/>
        <v>0</v>
      </c>
      <c r="W453" s="64">
        <f t="shared" si="451"/>
        <v>0</v>
      </c>
      <c r="X453" s="64">
        <f t="shared" si="451"/>
        <v>0</v>
      </c>
      <c r="Y453" s="64">
        <f t="shared" si="451"/>
        <v>0</v>
      </c>
      <c r="Z453" s="64">
        <f t="shared" si="451"/>
        <v>0</v>
      </c>
      <c r="AA453" s="64">
        <f t="shared" si="451"/>
        <v>0</v>
      </c>
      <c r="AB453" s="64">
        <f t="shared" si="451"/>
        <v>0</v>
      </c>
      <c r="AC453" s="64">
        <f t="shared" si="451"/>
        <v>0</v>
      </c>
      <c r="AD453" s="64">
        <f t="shared" si="451"/>
        <v>0</v>
      </c>
      <c r="AE453" s="64">
        <f t="shared" si="451"/>
        <v>0</v>
      </c>
      <c r="AF453" s="64">
        <f t="shared" si="451"/>
        <v>0</v>
      </c>
      <c r="AG453" s="64">
        <f t="shared" si="451"/>
        <v>0</v>
      </c>
      <c r="AH453" s="64">
        <f t="shared" si="451"/>
        <v>0</v>
      </c>
      <c r="AI453" s="64">
        <f t="shared" si="451"/>
        <v>0</v>
      </c>
      <c r="AJ453" s="64">
        <f t="shared" si="451"/>
        <v>0</v>
      </c>
      <c r="AK453" s="64">
        <f t="shared" si="451"/>
        <v>0</v>
      </c>
      <c r="AL453" s="64">
        <f t="shared" si="451"/>
        <v>0</v>
      </c>
      <c r="AM453" s="64">
        <f t="shared" si="451"/>
        <v>0</v>
      </c>
      <c r="AN453" s="64">
        <f t="shared" si="451"/>
        <v>0</v>
      </c>
      <c r="AO453" s="64">
        <f t="shared" si="451"/>
        <v>-2647.7370391131999</v>
      </c>
      <c r="AP453" s="64">
        <f t="shared" si="451"/>
        <v>0</v>
      </c>
      <c r="AQ453" s="64">
        <f t="shared" si="451"/>
        <v>0</v>
      </c>
      <c r="AR453" s="64">
        <f t="shared" si="451"/>
        <v>0</v>
      </c>
      <c r="AS453" s="64">
        <f t="shared" si="451"/>
        <v>0</v>
      </c>
      <c r="AT453" s="64">
        <f t="shared" si="451"/>
        <v>0</v>
      </c>
      <c r="AU453" s="64">
        <f t="shared" si="451"/>
        <v>0</v>
      </c>
      <c r="AV453" s="64">
        <f t="shared" si="451"/>
        <v>0</v>
      </c>
      <c r="AW453" s="64">
        <f t="shared" si="451"/>
        <v>0</v>
      </c>
      <c r="AX453" s="64">
        <f t="shared" si="451"/>
        <v>0</v>
      </c>
      <c r="AY453" s="64">
        <f t="shared" ref="AY453:BO453" si="452">AY451+AY452</f>
        <v>0</v>
      </c>
      <c r="AZ453" s="64">
        <f t="shared" si="452"/>
        <v>0</v>
      </c>
      <c r="BA453" s="64">
        <f t="shared" si="452"/>
        <v>0</v>
      </c>
      <c r="BB453" s="64">
        <f t="shared" si="452"/>
        <v>0</v>
      </c>
      <c r="BC453" s="64">
        <f t="shared" si="452"/>
        <v>0</v>
      </c>
      <c r="BD453" s="64">
        <f t="shared" si="452"/>
        <v>0</v>
      </c>
      <c r="BE453" s="64">
        <f t="shared" si="452"/>
        <v>0</v>
      </c>
      <c r="BF453" s="64">
        <f t="shared" si="452"/>
        <v>0</v>
      </c>
      <c r="BG453" s="64">
        <f t="shared" si="452"/>
        <v>0</v>
      </c>
      <c r="BH453" s="64">
        <f t="shared" si="452"/>
        <v>0</v>
      </c>
      <c r="BI453" s="64">
        <f t="shared" si="452"/>
        <v>0</v>
      </c>
      <c r="BJ453" s="64">
        <f t="shared" si="452"/>
        <v>0</v>
      </c>
      <c r="BK453" s="64">
        <f t="shared" si="452"/>
        <v>0</v>
      </c>
      <c r="BL453" s="64">
        <f t="shared" si="452"/>
        <v>0</v>
      </c>
      <c r="BM453" s="64">
        <f t="shared" si="452"/>
        <v>0</v>
      </c>
      <c r="BN453" s="64">
        <f t="shared" si="452"/>
        <v>0</v>
      </c>
      <c r="BO453" s="64">
        <f t="shared" si="452"/>
        <v>0</v>
      </c>
    </row>
    <row r="454" spans="1:67" s="5" customFormat="1" ht="10.5" x14ac:dyDescent="0.2">
      <c r="A454" s="65"/>
      <c r="B454" s="65"/>
      <c r="C454" s="65"/>
      <c r="D454" s="65"/>
      <c r="E454" s="65"/>
      <c r="F454" s="65"/>
      <c r="G454" s="66" t="s">
        <v>933</v>
      </c>
      <c r="H454" s="65"/>
      <c r="I454" s="65"/>
      <c r="J454" s="65"/>
      <c r="K454" s="65"/>
      <c r="L454" s="65"/>
      <c r="M454" s="65"/>
      <c r="N454" s="65"/>
      <c r="O454" s="65"/>
      <c r="P454" s="65"/>
      <c r="Q454" s="65">
        <f t="shared" ref="Q454:AV454" si="453">Q$453</f>
        <v>-2240.54</v>
      </c>
      <c r="R454" s="67">
        <f t="shared" si="453"/>
        <v>-2647.7370391131999</v>
      </c>
      <c r="S454" s="68">
        <f t="shared" si="453"/>
        <v>0</v>
      </c>
      <c r="T454" s="68">
        <f t="shared" si="453"/>
        <v>0</v>
      </c>
      <c r="U454" s="68">
        <f t="shared" si="453"/>
        <v>0</v>
      </c>
      <c r="V454" s="68">
        <f t="shared" si="453"/>
        <v>0</v>
      </c>
      <c r="W454" s="68">
        <f t="shared" si="453"/>
        <v>0</v>
      </c>
      <c r="X454" s="68">
        <f t="shared" si="453"/>
        <v>0</v>
      </c>
      <c r="Y454" s="68">
        <f t="shared" si="453"/>
        <v>0</v>
      </c>
      <c r="Z454" s="68">
        <f t="shared" si="453"/>
        <v>0</v>
      </c>
      <c r="AA454" s="68">
        <f t="shared" si="453"/>
        <v>0</v>
      </c>
      <c r="AB454" s="68">
        <f t="shared" si="453"/>
        <v>0</v>
      </c>
      <c r="AC454" s="68">
        <f t="shared" si="453"/>
        <v>0</v>
      </c>
      <c r="AD454" s="68">
        <f t="shared" si="453"/>
        <v>0</v>
      </c>
      <c r="AE454" s="68">
        <f t="shared" si="453"/>
        <v>0</v>
      </c>
      <c r="AF454" s="68">
        <f t="shared" si="453"/>
        <v>0</v>
      </c>
      <c r="AG454" s="68">
        <f t="shared" si="453"/>
        <v>0</v>
      </c>
      <c r="AH454" s="68">
        <f t="shared" si="453"/>
        <v>0</v>
      </c>
      <c r="AI454" s="68">
        <f t="shared" si="453"/>
        <v>0</v>
      </c>
      <c r="AJ454" s="68">
        <f t="shared" si="453"/>
        <v>0</v>
      </c>
      <c r="AK454" s="68">
        <f t="shared" si="453"/>
        <v>0</v>
      </c>
      <c r="AL454" s="68">
        <f t="shared" si="453"/>
        <v>0</v>
      </c>
      <c r="AM454" s="68">
        <f t="shared" si="453"/>
        <v>0</v>
      </c>
      <c r="AN454" s="68">
        <f t="shared" si="453"/>
        <v>0</v>
      </c>
      <c r="AO454" s="68">
        <f t="shared" si="453"/>
        <v>-2647.7370391131999</v>
      </c>
      <c r="AP454" s="68">
        <f t="shared" si="453"/>
        <v>0</v>
      </c>
      <c r="AQ454" s="68">
        <f t="shared" si="453"/>
        <v>0</v>
      </c>
      <c r="AR454" s="68">
        <f t="shared" si="453"/>
        <v>0</v>
      </c>
      <c r="AS454" s="68">
        <f t="shared" si="453"/>
        <v>0</v>
      </c>
      <c r="AT454" s="68">
        <f t="shared" si="453"/>
        <v>0</v>
      </c>
      <c r="AU454" s="68">
        <f t="shared" si="453"/>
        <v>0</v>
      </c>
      <c r="AV454" s="68">
        <f t="shared" si="453"/>
        <v>0</v>
      </c>
      <c r="AW454" s="68">
        <f t="shared" ref="AW454:BO454" si="454">AW$453</f>
        <v>0</v>
      </c>
      <c r="AX454" s="68">
        <f t="shared" si="454"/>
        <v>0</v>
      </c>
      <c r="AY454" s="68">
        <f t="shared" si="454"/>
        <v>0</v>
      </c>
      <c r="AZ454" s="68">
        <f t="shared" si="454"/>
        <v>0</v>
      </c>
      <c r="BA454" s="68">
        <f t="shared" si="454"/>
        <v>0</v>
      </c>
      <c r="BB454" s="68">
        <f t="shared" si="454"/>
        <v>0</v>
      </c>
      <c r="BC454" s="68">
        <f t="shared" si="454"/>
        <v>0</v>
      </c>
      <c r="BD454" s="68">
        <f t="shared" si="454"/>
        <v>0</v>
      </c>
      <c r="BE454" s="68">
        <f t="shared" si="454"/>
        <v>0</v>
      </c>
      <c r="BF454" s="68">
        <f t="shared" si="454"/>
        <v>0</v>
      </c>
      <c r="BG454" s="68">
        <f t="shared" si="454"/>
        <v>0</v>
      </c>
      <c r="BH454" s="68">
        <f t="shared" si="454"/>
        <v>0</v>
      </c>
      <c r="BI454" s="68">
        <f t="shared" si="454"/>
        <v>0</v>
      </c>
      <c r="BJ454" s="68">
        <f t="shared" si="454"/>
        <v>0</v>
      </c>
      <c r="BK454" s="68">
        <f t="shared" si="454"/>
        <v>0</v>
      </c>
      <c r="BL454" s="68">
        <f t="shared" si="454"/>
        <v>0</v>
      </c>
      <c r="BM454" s="68">
        <f t="shared" si="454"/>
        <v>0</v>
      </c>
      <c r="BN454" s="68">
        <f t="shared" si="454"/>
        <v>0</v>
      </c>
      <c r="BO454" s="68">
        <f t="shared" si="454"/>
        <v>0</v>
      </c>
    </row>
    <row r="455" spans="1:67" x14ac:dyDescent="0.2">
      <c r="A455" s="56"/>
      <c r="B455" s="56"/>
      <c r="C455" s="57" t="s">
        <v>298</v>
      </c>
      <c r="D455" s="56" t="s">
        <v>299</v>
      </c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</row>
    <row r="456" spans="1:67" ht="14.1" customHeight="1" x14ac:dyDescent="0.2">
      <c r="A456" s="11"/>
      <c r="B456" s="58">
        <v>97</v>
      </c>
      <c r="C456" s="656" t="s">
        <v>256</v>
      </c>
      <c r="D456" s="657" t="s">
        <v>257</v>
      </c>
      <c r="E456" s="657"/>
      <c r="F456" s="657"/>
      <c r="G456" s="657"/>
      <c r="H456" s="658" t="s">
        <v>908</v>
      </c>
      <c r="I456" s="659" t="s">
        <v>102</v>
      </c>
      <c r="J456" s="59">
        <v>-0.97389999999999999</v>
      </c>
      <c r="K456" s="60"/>
      <c r="L456" s="60"/>
      <c r="M456" s="60"/>
      <c r="N456" s="58"/>
      <c r="O456" s="58"/>
      <c r="P456" s="58"/>
      <c r="Q456" s="58"/>
      <c r="R456" s="58">
        <f>SUM(S456:BO456)</f>
        <v>-0.97389999999999999</v>
      </c>
      <c r="S456" s="58">
        <v>0</v>
      </c>
      <c r="T456" s="58">
        <v>0</v>
      </c>
      <c r="U456" s="58">
        <v>0</v>
      </c>
      <c r="V456" s="58">
        <v>0</v>
      </c>
      <c r="W456" s="58">
        <v>0</v>
      </c>
      <c r="X456" s="58">
        <v>0</v>
      </c>
      <c r="Y456" s="58">
        <v>0</v>
      </c>
      <c r="Z456" s="58">
        <v>0</v>
      </c>
      <c r="AA456" s="58">
        <v>0</v>
      </c>
      <c r="AB456" s="58">
        <v>0</v>
      </c>
      <c r="AC456" s="58">
        <v>0</v>
      </c>
      <c r="AD456" s="58">
        <v>0</v>
      </c>
      <c r="AE456" s="58">
        <v>0</v>
      </c>
      <c r="AF456" s="58">
        <v>0</v>
      </c>
      <c r="AG456" s="58">
        <v>0</v>
      </c>
      <c r="AH456" s="58">
        <v>0</v>
      </c>
      <c r="AI456" s="58">
        <v>0</v>
      </c>
      <c r="AJ456" s="58">
        <v>0</v>
      </c>
      <c r="AK456" s="58">
        <v>0</v>
      </c>
      <c r="AL456" s="58">
        <v>0</v>
      </c>
      <c r="AM456" s="58">
        <v>0</v>
      </c>
      <c r="AN456" s="58">
        <v>0</v>
      </c>
      <c r="AO456" s="58">
        <v>-0.97389999999999999</v>
      </c>
      <c r="AP456" s="58">
        <v>0</v>
      </c>
      <c r="AQ456" s="58">
        <v>0</v>
      </c>
      <c r="AR456" s="58">
        <v>0</v>
      </c>
      <c r="AS456" s="58">
        <v>0</v>
      </c>
      <c r="AT456" s="58">
        <v>0</v>
      </c>
      <c r="AU456" s="58">
        <v>0</v>
      </c>
      <c r="AV456" s="58">
        <v>0</v>
      </c>
      <c r="AW456" s="58">
        <v>0</v>
      </c>
      <c r="AX456" s="58">
        <v>0</v>
      </c>
      <c r="AY456" s="58">
        <v>0</v>
      </c>
      <c r="AZ456" s="58">
        <v>0</v>
      </c>
      <c r="BA456" s="58">
        <v>0</v>
      </c>
      <c r="BB456" s="58">
        <v>0</v>
      </c>
      <c r="BC456" s="58">
        <v>0</v>
      </c>
      <c r="BD456" s="58">
        <v>0</v>
      </c>
      <c r="BE456" s="58">
        <v>0</v>
      </c>
      <c r="BF456" s="58">
        <v>0</v>
      </c>
      <c r="BG456" s="58">
        <v>0</v>
      </c>
      <c r="BH456" s="58">
        <v>0</v>
      </c>
      <c r="BI456" s="58">
        <v>0</v>
      </c>
      <c r="BJ456" s="58">
        <v>0</v>
      </c>
      <c r="BK456" s="58">
        <v>0</v>
      </c>
      <c r="BL456" s="58">
        <v>0</v>
      </c>
      <c r="BM456" s="58">
        <v>0</v>
      </c>
      <c r="BN456" s="58">
        <v>0</v>
      </c>
      <c r="BO456" s="58">
        <v>0</v>
      </c>
    </row>
    <row r="457" spans="1:67" x14ac:dyDescent="0.2">
      <c r="A457" s="11"/>
      <c r="B457" s="11"/>
      <c r="C457" s="656"/>
      <c r="D457" s="657"/>
      <c r="E457" s="657"/>
      <c r="F457" s="657"/>
      <c r="G457" s="657"/>
      <c r="H457" s="658"/>
      <c r="I457" s="659"/>
      <c r="J457" s="11"/>
      <c r="K457" s="60"/>
      <c r="L457" s="60"/>
      <c r="M457" s="60"/>
      <c r="N457" s="60"/>
      <c r="O457" s="60"/>
      <c r="P457" s="60"/>
      <c r="Q457" s="58"/>
      <c r="R457" s="60">
        <f>SUM(S457:BO457)</f>
        <v>0</v>
      </c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  <c r="BO457" s="58"/>
    </row>
    <row r="458" spans="1:67" x14ac:dyDescent="0.2">
      <c r="A458" s="11"/>
      <c r="B458" s="11"/>
      <c r="C458" s="656"/>
      <c r="D458" s="657"/>
      <c r="E458" s="657"/>
      <c r="F458" s="657"/>
      <c r="G458" s="657"/>
      <c r="H458" s="658"/>
      <c r="I458" s="659"/>
      <c r="J458" s="11"/>
      <c r="K458" s="58"/>
      <c r="L458" s="60"/>
      <c r="M458" s="60"/>
      <c r="N458" s="60">
        <f>N457-M457</f>
        <v>0</v>
      </c>
      <c r="O458" s="60"/>
      <c r="P458" s="60"/>
      <c r="Q458" s="58"/>
      <c r="R458" s="60">
        <f>SUM(S458:BO458)</f>
        <v>0</v>
      </c>
      <c r="S458" s="61">
        <f t="shared" ref="S458:AX458" si="455">$N$458/$J$456*S456*S12*S13</f>
        <v>0</v>
      </c>
      <c r="T458" s="61">
        <f t="shared" si="455"/>
        <v>0</v>
      </c>
      <c r="U458" s="61">
        <f t="shared" si="455"/>
        <v>0</v>
      </c>
      <c r="V458" s="61">
        <f t="shared" si="455"/>
        <v>0</v>
      </c>
      <c r="W458" s="61">
        <f t="shared" si="455"/>
        <v>0</v>
      </c>
      <c r="X458" s="61">
        <f t="shared" si="455"/>
        <v>0</v>
      </c>
      <c r="Y458" s="61">
        <f t="shared" si="455"/>
        <v>0</v>
      </c>
      <c r="Z458" s="61">
        <f t="shared" si="455"/>
        <v>0</v>
      </c>
      <c r="AA458" s="61">
        <f t="shared" si="455"/>
        <v>0</v>
      </c>
      <c r="AB458" s="61">
        <f t="shared" si="455"/>
        <v>0</v>
      </c>
      <c r="AC458" s="61">
        <f t="shared" si="455"/>
        <v>0</v>
      </c>
      <c r="AD458" s="61">
        <f t="shared" si="455"/>
        <v>0</v>
      </c>
      <c r="AE458" s="61">
        <f t="shared" si="455"/>
        <v>0</v>
      </c>
      <c r="AF458" s="61">
        <f t="shared" si="455"/>
        <v>0</v>
      </c>
      <c r="AG458" s="61">
        <f t="shared" si="455"/>
        <v>0</v>
      </c>
      <c r="AH458" s="61">
        <f t="shared" si="455"/>
        <v>0</v>
      </c>
      <c r="AI458" s="61">
        <f t="shared" si="455"/>
        <v>0</v>
      </c>
      <c r="AJ458" s="61">
        <f t="shared" si="455"/>
        <v>0</v>
      </c>
      <c r="AK458" s="61">
        <f t="shared" si="455"/>
        <v>0</v>
      </c>
      <c r="AL458" s="61">
        <f t="shared" si="455"/>
        <v>0</v>
      </c>
      <c r="AM458" s="61">
        <f t="shared" si="455"/>
        <v>0</v>
      </c>
      <c r="AN458" s="61">
        <f t="shared" si="455"/>
        <v>0</v>
      </c>
      <c r="AO458" s="61">
        <f t="shared" si="455"/>
        <v>0</v>
      </c>
      <c r="AP458" s="61">
        <f t="shared" si="455"/>
        <v>0</v>
      </c>
      <c r="AQ458" s="61">
        <f t="shared" si="455"/>
        <v>0</v>
      </c>
      <c r="AR458" s="61">
        <f t="shared" si="455"/>
        <v>0</v>
      </c>
      <c r="AS458" s="61">
        <f t="shared" si="455"/>
        <v>0</v>
      </c>
      <c r="AT458" s="61">
        <f t="shared" si="455"/>
        <v>0</v>
      </c>
      <c r="AU458" s="61">
        <f t="shared" si="455"/>
        <v>0</v>
      </c>
      <c r="AV458" s="61">
        <f t="shared" si="455"/>
        <v>0</v>
      </c>
      <c r="AW458" s="61">
        <f t="shared" si="455"/>
        <v>0</v>
      </c>
      <c r="AX458" s="61">
        <f t="shared" si="455"/>
        <v>0</v>
      </c>
      <c r="AY458" s="61">
        <f t="shared" ref="AY458:BO458" si="456">$N$458/$J$456*AY456*AY12*AY13</f>
        <v>0</v>
      </c>
      <c r="AZ458" s="61">
        <f t="shared" si="456"/>
        <v>0</v>
      </c>
      <c r="BA458" s="61">
        <f t="shared" si="456"/>
        <v>0</v>
      </c>
      <c r="BB458" s="61">
        <f t="shared" si="456"/>
        <v>0</v>
      </c>
      <c r="BC458" s="61">
        <f t="shared" si="456"/>
        <v>0</v>
      </c>
      <c r="BD458" s="61">
        <f t="shared" si="456"/>
        <v>0</v>
      </c>
      <c r="BE458" s="61">
        <f t="shared" si="456"/>
        <v>0</v>
      </c>
      <c r="BF458" s="61">
        <f t="shared" si="456"/>
        <v>0</v>
      </c>
      <c r="BG458" s="61">
        <f t="shared" si="456"/>
        <v>0</v>
      </c>
      <c r="BH458" s="61">
        <f t="shared" si="456"/>
        <v>0</v>
      </c>
      <c r="BI458" s="61">
        <f t="shared" si="456"/>
        <v>0</v>
      </c>
      <c r="BJ458" s="61">
        <f t="shared" si="456"/>
        <v>0</v>
      </c>
      <c r="BK458" s="61">
        <f t="shared" si="456"/>
        <v>0</v>
      </c>
      <c r="BL458" s="61">
        <f t="shared" si="456"/>
        <v>0</v>
      </c>
      <c r="BM458" s="61">
        <f t="shared" si="456"/>
        <v>0</v>
      </c>
      <c r="BN458" s="61">
        <f t="shared" si="456"/>
        <v>0</v>
      </c>
      <c r="BO458" s="61">
        <f t="shared" si="456"/>
        <v>0</v>
      </c>
    </row>
    <row r="459" spans="1:67" x14ac:dyDescent="0.2">
      <c r="A459" s="11"/>
      <c r="B459" s="11"/>
      <c r="C459" s="656"/>
      <c r="D459" s="657"/>
      <c r="E459" s="657"/>
      <c r="F459" s="657"/>
      <c r="G459" s="657"/>
      <c r="H459" s="658"/>
      <c r="I459" s="659"/>
      <c r="J459" s="11"/>
      <c r="K459" s="58"/>
      <c r="L459" s="58"/>
      <c r="M459" s="60"/>
      <c r="N459" s="60"/>
      <c r="O459" s="60"/>
      <c r="P459" s="60"/>
      <c r="Q459" s="62"/>
      <c r="R459" s="63">
        <f>SUM(S459:BO459)</f>
        <v>0</v>
      </c>
      <c r="S459" s="64">
        <f t="shared" ref="S459:AX459" si="457">S457+S458</f>
        <v>0</v>
      </c>
      <c r="T459" s="64">
        <f t="shared" si="457"/>
        <v>0</v>
      </c>
      <c r="U459" s="64">
        <f t="shared" si="457"/>
        <v>0</v>
      </c>
      <c r="V459" s="64">
        <f t="shared" si="457"/>
        <v>0</v>
      </c>
      <c r="W459" s="64">
        <f t="shared" si="457"/>
        <v>0</v>
      </c>
      <c r="X459" s="64">
        <f t="shared" si="457"/>
        <v>0</v>
      </c>
      <c r="Y459" s="64">
        <f t="shared" si="457"/>
        <v>0</v>
      </c>
      <c r="Z459" s="64">
        <f t="shared" si="457"/>
        <v>0</v>
      </c>
      <c r="AA459" s="64">
        <f t="shared" si="457"/>
        <v>0</v>
      </c>
      <c r="AB459" s="64">
        <f t="shared" si="457"/>
        <v>0</v>
      </c>
      <c r="AC459" s="64">
        <f t="shared" si="457"/>
        <v>0</v>
      </c>
      <c r="AD459" s="64">
        <f t="shared" si="457"/>
        <v>0</v>
      </c>
      <c r="AE459" s="64">
        <f t="shared" si="457"/>
        <v>0</v>
      </c>
      <c r="AF459" s="64">
        <f t="shared" si="457"/>
        <v>0</v>
      </c>
      <c r="AG459" s="64">
        <f t="shared" si="457"/>
        <v>0</v>
      </c>
      <c r="AH459" s="64">
        <f t="shared" si="457"/>
        <v>0</v>
      </c>
      <c r="AI459" s="64">
        <f t="shared" si="457"/>
        <v>0</v>
      </c>
      <c r="AJ459" s="64">
        <f t="shared" si="457"/>
        <v>0</v>
      </c>
      <c r="AK459" s="64">
        <f t="shared" si="457"/>
        <v>0</v>
      </c>
      <c r="AL459" s="64">
        <f t="shared" si="457"/>
        <v>0</v>
      </c>
      <c r="AM459" s="64">
        <f t="shared" si="457"/>
        <v>0</v>
      </c>
      <c r="AN459" s="64">
        <f t="shared" si="457"/>
        <v>0</v>
      </c>
      <c r="AO459" s="64">
        <f t="shared" si="457"/>
        <v>0</v>
      </c>
      <c r="AP459" s="64">
        <f t="shared" si="457"/>
        <v>0</v>
      </c>
      <c r="AQ459" s="64">
        <f t="shared" si="457"/>
        <v>0</v>
      </c>
      <c r="AR459" s="64">
        <f t="shared" si="457"/>
        <v>0</v>
      </c>
      <c r="AS459" s="64">
        <f t="shared" si="457"/>
        <v>0</v>
      </c>
      <c r="AT459" s="64">
        <f t="shared" si="457"/>
        <v>0</v>
      </c>
      <c r="AU459" s="64">
        <f t="shared" si="457"/>
        <v>0</v>
      </c>
      <c r="AV459" s="64">
        <f t="shared" si="457"/>
        <v>0</v>
      </c>
      <c r="AW459" s="64">
        <f t="shared" si="457"/>
        <v>0</v>
      </c>
      <c r="AX459" s="64">
        <f t="shared" si="457"/>
        <v>0</v>
      </c>
      <c r="AY459" s="64">
        <f t="shared" ref="AY459:BO459" si="458">AY457+AY458</f>
        <v>0</v>
      </c>
      <c r="AZ459" s="64">
        <f t="shared" si="458"/>
        <v>0</v>
      </c>
      <c r="BA459" s="64">
        <f t="shared" si="458"/>
        <v>0</v>
      </c>
      <c r="BB459" s="64">
        <f t="shared" si="458"/>
        <v>0</v>
      </c>
      <c r="BC459" s="64">
        <f t="shared" si="458"/>
        <v>0</v>
      </c>
      <c r="BD459" s="64">
        <f t="shared" si="458"/>
        <v>0</v>
      </c>
      <c r="BE459" s="64">
        <f t="shared" si="458"/>
        <v>0</v>
      </c>
      <c r="BF459" s="64">
        <f t="shared" si="458"/>
        <v>0</v>
      </c>
      <c r="BG459" s="64">
        <f t="shared" si="458"/>
        <v>0</v>
      </c>
      <c r="BH459" s="64">
        <f t="shared" si="458"/>
        <v>0</v>
      </c>
      <c r="BI459" s="64">
        <f t="shared" si="458"/>
        <v>0</v>
      </c>
      <c r="BJ459" s="64">
        <f t="shared" si="458"/>
        <v>0</v>
      </c>
      <c r="BK459" s="64">
        <f t="shared" si="458"/>
        <v>0</v>
      </c>
      <c r="BL459" s="64">
        <f t="shared" si="458"/>
        <v>0</v>
      </c>
      <c r="BM459" s="64">
        <f t="shared" si="458"/>
        <v>0</v>
      </c>
      <c r="BN459" s="64">
        <f t="shared" si="458"/>
        <v>0</v>
      </c>
      <c r="BO459" s="64">
        <f t="shared" si="458"/>
        <v>0</v>
      </c>
    </row>
    <row r="460" spans="1:67" s="5" customFormat="1" ht="10.5" x14ac:dyDescent="0.2">
      <c r="A460" s="65"/>
      <c r="B460" s="65"/>
      <c r="C460" s="65"/>
      <c r="D460" s="65"/>
      <c r="E460" s="65"/>
      <c r="F460" s="65"/>
      <c r="G460" s="66" t="s">
        <v>934</v>
      </c>
      <c r="H460" s="65"/>
      <c r="I460" s="65"/>
      <c r="J460" s="65"/>
      <c r="K460" s="65"/>
      <c r="L460" s="65"/>
      <c r="M460" s="65"/>
      <c r="N460" s="65"/>
      <c r="O460" s="65"/>
      <c r="P460" s="65"/>
      <c r="Q460" s="65">
        <f t="shared" ref="Q460:AV460" si="459">Q$459</f>
        <v>0</v>
      </c>
      <c r="R460" s="67">
        <f t="shared" si="459"/>
        <v>0</v>
      </c>
      <c r="S460" s="68">
        <f t="shared" si="459"/>
        <v>0</v>
      </c>
      <c r="T460" s="68">
        <f t="shared" si="459"/>
        <v>0</v>
      </c>
      <c r="U460" s="68">
        <f t="shared" si="459"/>
        <v>0</v>
      </c>
      <c r="V460" s="68">
        <f t="shared" si="459"/>
        <v>0</v>
      </c>
      <c r="W460" s="68">
        <f t="shared" si="459"/>
        <v>0</v>
      </c>
      <c r="X460" s="68">
        <f t="shared" si="459"/>
        <v>0</v>
      </c>
      <c r="Y460" s="68">
        <f t="shared" si="459"/>
        <v>0</v>
      </c>
      <c r="Z460" s="68">
        <f t="shared" si="459"/>
        <v>0</v>
      </c>
      <c r="AA460" s="68">
        <f t="shared" si="459"/>
        <v>0</v>
      </c>
      <c r="AB460" s="68">
        <f t="shared" si="459"/>
        <v>0</v>
      </c>
      <c r="AC460" s="68">
        <f t="shared" si="459"/>
        <v>0</v>
      </c>
      <c r="AD460" s="68">
        <f t="shared" si="459"/>
        <v>0</v>
      </c>
      <c r="AE460" s="68">
        <f t="shared" si="459"/>
        <v>0</v>
      </c>
      <c r="AF460" s="68">
        <f t="shared" si="459"/>
        <v>0</v>
      </c>
      <c r="AG460" s="68">
        <f t="shared" si="459"/>
        <v>0</v>
      </c>
      <c r="AH460" s="68">
        <f t="shared" si="459"/>
        <v>0</v>
      </c>
      <c r="AI460" s="68">
        <f t="shared" si="459"/>
        <v>0</v>
      </c>
      <c r="AJ460" s="68">
        <f t="shared" si="459"/>
        <v>0</v>
      </c>
      <c r="AK460" s="68">
        <f t="shared" si="459"/>
        <v>0</v>
      </c>
      <c r="AL460" s="68">
        <f t="shared" si="459"/>
        <v>0</v>
      </c>
      <c r="AM460" s="68">
        <f t="shared" si="459"/>
        <v>0</v>
      </c>
      <c r="AN460" s="68">
        <f t="shared" si="459"/>
        <v>0</v>
      </c>
      <c r="AO460" s="68">
        <f t="shared" si="459"/>
        <v>0</v>
      </c>
      <c r="AP460" s="68">
        <f t="shared" si="459"/>
        <v>0</v>
      </c>
      <c r="AQ460" s="68">
        <f t="shared" si="459"/>
        <v>0</v>
      </c>
      <c r="AR460" s="68">
        <f t="shared" si="459"/>
        <v>0</v>
      </c>
      <c r="AS460" s="68">
        <f t="shared" si="459"/>
        <v>0</v>
      </c>
      <c r="AT460" s="68">
        <f t="shared" si="459"/>
        <v>0</v>
      </c>
      <c r="AU460" s="68">
        <f t="shared" si="459"/>
        <v>0</v>
      </c>
      <c r="AV460" s="68">
        <f t="shared" si="459"/>
        <v>0</v>
      </c>
      <c r="AW460" s="68">
        <f t="shared" ref="AW460:BO460" si="460">AW$459</f>
        <v>0</v>
      </c>
      <c r="AX460" s="68">
        <f t="shared" si="460"/>
        <v>0</v>
      </c>
      <c r="AY460" s="68">
        <f t="shared" si="460"/>
        <v>0</v>
      </c>
      <c r="AZ460" s="68">
        <f t="shared" si="460"/>
        <v>0</v>
      </c>
      <c r="BA460" s="68">
        <f t="shared" si="460"/>
        <v>0</v>
      </c>
      <c r="BB460" s="68">
        <f t="shared" si="460"/>
        <v>0</v>
      </c>
      <c r="BC460" s="68">
        <f t="shared" si="460"/>
        <v>0</v>
      </c>
      <c r="BD460" s="68">
        <f t="shared" si="460"/>
        <v>0</v>
      </c>
      <c r="BE460" s="68">
        <f t="shared" si="460"/>
        <v>0</v>
      </c>
      <c r="BF460" s="68">
        <f t="shared" si="460"/>
        <v>0</v>
      </c>
      <c r="BG460" s="68">
        <f t="shared" si="460"/>
        <v>0</v>
      </c>
      <c r="BH460" s="68">
        <f t="shared" si="460"/>
        <v>0</v>
      </c>
      <c r="BI460" s="68">
        <f t="shared" si="460"/>
        <v>0</v>
      </c>
      <c r="BJ460" s="68">
        <f t="shared" si="460"/>
        <v>0</v>
      </c>
      <c r="BK460" s="68">
        <f t="shared" si="460"/>
        <v>0</v>
      </c>
      <c r="BL460" s="68">
        <f t="shared" si="460"/>
        <v>0</v>
      </c>
      <c r="BM460" s="68">
        <f t="shared" si="460"/>
        <v>0</v>
      </c>
      <c r="BN460" s="68">
        <f t="shared" si="460"/>
        <v>0</v>
      </c>
      <c r="BO460" s="68">
        <f t="shared" si="460"/>
        <v>0</v>
      </c>
    </row>
    <row r="461" spans="1:67" s="5" customFormat="1" ht="10.5" x14ac:dyDescent="0.2">
      <c r="A461" s="69"/>
      <c r="B461" s="69"/>
      <c r="C461" s="69"/>
      <c r="D461" s="69"/>
      <c r="E461" s="69"/>
      <c r="F461" s="69"/>
      <c r="G461" s="70" t="s">
        <v>935</v>
      </c>
      <c r="H461" s="69"/>
      <c r="I461" s="69"/>
      <c r="J461" s="69"/>
      <c r="K461" s="69"/>
      <c r="L461" s="69"/>
      <c r="M461" s="69"/>
      <c r="N461" s="69"/>
      <c r="O461" s="69"/>
      <c r="P461" s="69"/>
      <c r="Q461" s="69">
        <f t="shared" ref="Q461:AV461" si="461">Q$406+Q$412+Q$442+Q$448+Q$454+Q$460</f>
        <v>28739.329999999998</v>
      </c>
      <c r="R461" s="71">
        <f t="shared" si="461"/>
        <v>33962.432503011405</v>
      </c>
      <c r="S461" s="72">
        <f t="shared" si="461"/>
        <v>0</v>
      </c>
      <c r="T461" s="72">
        <f t="shared" si="461"/>
        <v>0</v>
      </c>
      <c r="U461" s="72">
        <f t="shared" si="461"/>
        <v>0</v>
      </c>
      <c r="V461" s="72">
        <f t="shared" si="461"/>
        <v>0</v>
      </c>
      <c r="W461" s="72">
        <f t="shared" si="461"/>
        <v>0</v>
      </c>
      <c r="X461" s="72">
        <f t="shared" si="461"/>
        <v>0</v>
      </c>
      <c r="Y461" s="72">
        <f t="shared" si="461"/>
        <v>0</v>
      </c>
      <c r="Z461" s="72">
        <f t="shared" si="461"/>
        <v>0</v>
      </c>
      <c r="AA461" s="72">
        <f t="shared" si="461"/>
        <v>0</v>
      </c>
      <c r="AB461" s="72">
        <f t="shared" si="461"/>
        <v>0</v>
      </c>
      <c r="AC461" s="72">
        <f t="shared" si="461"/>
        <v>0</v>
      </c>
      <c r="AD461" s="72">
        <f t="shared" si="461"/>
        <v>0</v>
      </c>
      <c r="AE461" s="72">
        <f t="shared" si="461"/>
        <v>0</v>
      </c>
      <c r="AF461" s="72">
        <f t="shared" si="461"/>
        <v>0</v>
      </c>
      <c r="AG461" s="72">
        <f t="shared" si="461"/>
        <v>0</v>
      </c>
      <c r="AH461" s="72">
        <f t="shared" si="461"/>
        <v>0</v>
      </c>
      <c r="AI461" s="72">
        <f t="shared" si="461"/>
        <v>0</v>
      </c>
      <c r="AJ461" s="72">
        <f t="shared" si="461"/>
        <v>0</v>
      </c>
      <c r="AK461" s="72">
        <f t="shared" si="461"/>
        <v>0</v>
      </c>
      <c r="AL461" s="72">
        <f t="shared" si="461"/>
        <v>0</v>
      </c>
      <c r="AM461" s="72">
        <f t="shared" si="461"/>
        <v>0</v>
      </c>
      <c r="AN461" s="72">
        <f t="shared" si="461"/>
        <v>0</v>
      </c>
      <c r="AO461" s="72">
        <f t="shared" si="461"/>
        <v>33962.432503011405</v>
      </c>
      <c r="AP461" s="72">
        <f t="shared" si="461"/>
        <v>0</v>
      </c>
      <c r="AQ461" s="72">
        <f t="shared" si="461"/>
        <v>0</v>
      </c>
      <c r="AR461" s="72">
        <f t="shared" si="461"/>
        <v>0</v>
      </c>
      <c r="AS461" s="72">
        <f t="shared" si="461"/>
        <v>0</v>
      </c>
      <c r="AT461" s="72">
        <f t="shared" si="461"/>
        <v>0</v>
      </c>
      <c r="AU461" s="72">
        <f t="shared" si="461"/>
        <v>0</v>
      </c>
      <c r="AV461" s="72">
        <f t="shared" si="461"/>
        <v>0</v>
      </c>
      <c r="AW461" s="72">
        <f t="shared" ref="AW461:BO461" si="462">AW$406+AW$412+AW$442+AW$448+AW$454+AW$460</f>
        <v>0</v>
      </c>
      <c r="AX461" s="72">
        <f t="shared" si="462"/>
        <v>0</v>
      </c>
      <c r="AY461" s="72">
        <f t="shared" si="462"/>
        <v>0</v>
      </c>
      <c r="AZ461" s="72">
        <f t="shared" si="462"/>
        <v>0</v>
      </c>
      <c r="BA461" s="72">
        <f t="shared" si="462"/>
        <v>0</v>
      </c>
      <c r="BB461" s="72">
        <f t="shared" si="462"/>
        <v>0</v>
      </c>
      <c r="BC461" s="72">
        <f t="shared" si="462"/>
        <v>0</v>
      </c>
      <c r="BD461" s="72">
        <f t="shared" si="462"/>
        <v>0</v>
      </c>
      <c r="BE461" s="72">
        <f t="shared" si="462"/>
        <v>0</v>
      </c>
      <c r="BF461" s="72">
        <f t="shared" si="462"/>
        <v>0</v>
      </c>
      <c r="BG461" s="72">
        <f t="shared" si="462"/>
        <v>0</v>
      </c>
      <c r="BH461" s="72">
        <f t="shared" si="462"/>
        <v>0</v>
      </c>
      <c r="BI461" s="72">
        <f t="shared" si="462"/>
        <v>0</v>
      </c>
      <c r="BJ461" s="72">
        <f t="shared" si="462"/>
        <v>0</v>
      </c>
      <c r="BK461" s="72">
        <f t="shared" si="462"/>
        <v>0</v>
      </c>
      <c r="BL461" s="72">
        <f t="shared" si="462"/>
        <v>0</v>
      </c>
      <c r="BM461" s="72">
        <f t="shared" si="462"/>
        <v>0</v>
      </c>
      <c r="BN461" s="72">
        <f t="shared" si="462"/>
        <v>0</v>
      </c>
      <c r="BO461" s="72">
        <f t="shared" si="462"/>
        <v>0</v>
      </c>
    </row>
    <row r="462" spans="1:67" x14ac:dyDescent="0.2">
      <c r="A462" s="54"/>
      <c r="B462" s="54"/>
      <c r="C462" s="55" t="s">
        <v>936</v>
      </c>
      <c r="D462" s="54" t="s">
        <v>301</v>
      </c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</row>
    <row r="463" spans="1:67" x14ac:dyDescent="0.2">
      <c r="A463" s="56"/>
      <c r="B463" s="56"/>
      <c r="C463" s="57" t="s">
        <v>302</v>
      </c>
      <c r="D463" s="56" t="s">
        <v>303</v>
      </c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</row>
    <row r="464" spans="1:67" ht="14.1" customHeight="1" x14ac:dyDescent="0.2">
      <c r="A464" s="11"/>
      <c r="B464" s="58">
        <v>98</v>
      </c>
      <c r="C464" s="656" t="s">
        <v>304</v>
      </c>
      <c r="D464" s="657" t="s">
        <v>305</v>
      </c>
      <c r="E464" s="657"/>
      <c r="F464" s="657"/>
      <c r="G464" s="657"/>
      <c r="H464" s="658" t="s">
        <v>937</v>
      </c>
      <c r="I464" s="659" t="s">
        <v>306</v>
      </c>
      <c r="J464" s="59">
        <v>0.25516</v>
      </c>
      <c r="K464" s="60"/>
      <c r="L464" s="60"/>
      <c r="M464" s="60"/>
      <c r="N464" s="58"/>
      <c r="O464" s="58"/>
      <c r="P464" s="58"/>
      <c r="Q464" s="58"/>
      <c r="R464" s="58">
        <f t="shared" ref="R464:R487" si="463">SUM(S464:BO464)</f>
        <v>0.25516</v>
      </c>
      <c r="S464" s="58">
        <v>0</v>
      </c>
      <c r="T464" s="58">
        <v>0</v>
      </c>
      <c r="U464" s="58">
        <v>0.25516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  <c r="AC464" s="58">
        <v>0</v>
      </c>
      <c r="AD464" s="58">
        <v>0</v>
      </c>
      <c r="AE464" s="58">
        <v>0</v>
      </c>
      <c r="AF464" s="58">
        <v>0</v>
      </c>
      <c r="AG464" s="58">
        <v>0</v>
      </c>
      <c r="AH464" s="58">
        <v>0</v>
      </c>
      <c r="AI464" s="58">
        <v>0</v>
      </c>
      <c r="AJ464" s="58">
        <v>0</v>
      </c>
      <c r="AK464" s="58">
        <v>0</v>
      </c>
      <c r="AL464" s="58">
        <v>0</v>
      </c>
      <c r="AM464" s="58">
        <v>0</v>
      </c>
      <c r="AN464" s="58">
        <v>0</v>
      </c>
      <c r="AO464" s="58">
        <v>0</v>
      </c>
      <c r="AP464" s="58">
        <v>0</v>
      </c>
      <c r="AQ464" s="58">
        <v>0</v>
      </c>
      <c r="AR464" s="58">
        <v>0</v>
      </c>
      <c r="AS464" s="58">
        <v>0</v>
      </c>
      <c r="AT464" s="58">
        <v>0</v>
      </c>
      <c r="AU464" s="58">
        <v>0</v>
      </c>
      <c r="AV464" s="58">
        <v>0</v>
      </c>
      <c r="AW464" s="58">
        <v>0</v>
      </c>
      <c r="AX464" s="58">
        <v>0</v>
      </c>
      <c r="AY464" s="58">
        <v>0</v>
      </c>
      <c r="AZ464" s="58">
        <v>0</v>
      </c>
      <c r="BA464" s="58">
        <v>0</v>
      </c>
      <c r="BB464" s="58">
        <v>0</v>
      </c>
      <c r="BC464" s="58">
        <v>0</v>
      </c>
      <c r="BD464" s="58">
        <v>0</v>
      </c>
      <c r="BE464" s="58">
        <v>0</v>
      </c>
      <c r="BF464" s="58">
        <v>0</v>
      </c>
      <c r="BG464" s="58">
        <v>0</v>
      </c>
      <c r="BH464" s="58">
        <v>0</v>
      </c>
      <c r="BI464" s="58">
        <v>0</v>
      </c>
      <c r="BJ464" s="58">
        <v>0</v>
      </c>
      <c r="BK464" s="58">
        <v>0</v>
      </c>
      <c r="BL464" s="58">
        <v>0</v>
      </c>
      <c r="BM464" s="58">
        <v>0</v>
      </c>
      <c r="BN464" s="58">
        <v>0</v>
      </c>
      <c r="BO464" s="58">
        <v>0</v>
      </c>
    </row>
    <row r="465" spans="1:67" x14ac:dyDescent="0.2">
      <c r="A465" s="11"/>
      <c r="B465" s="11"/>
      <c r="C465" s="656"/>
      <c r="D465" s="657"/>
      <c r="E465" s="657"/>
      <c r="F465" s="657"/>
      <c r="G465" s="657"/>
      <c r="H465" s="658"/>
      <c r="I465" s="659"/>
      <c r="J465" s="11"/>
      <c r="K465" s="60">
        <v>2264.9899999999998</v>
      </c>
      <c r="L465" s="60">
        <v>2285.91</v>
      </c>
      <c r="M465" s="60">
        <v>2340.1999999999998</v>
      </c>
      <c r="N465" s="60">
        <v>2361.81</v>
      </c>
      <c r="O465" s="60">
        <v>2340.2004651934999</v>
      </c>
      <c r="P465" s="60"/>
      <c r="Q465" s="58">
        <v>2340.1999999999998</v>
      </c>
      <c r="R465" s="60">
        <f t="shared" si="463"/>
        <v>2398.2422722539995</v>
      </c>
      <c r="S465" s="58"/>
      <c r="T465" s="58"/>
      <c r="U465" s="61">
        <f>$M465*U464/$J464*U$13</f>
        <v>2398.2422722539995</v>
      </c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  <c r="BO465" s="58"/>
    </row>
    <row r="466" spans="1:67" x14ac:dyDescent="0.2">
      <c r="A466" s="11"/>
      <c r="B466" s="11"/>
      <c r="C466" s="656"/>
      <c r="D466" s="657"/>
      <c r="E466" s="657"/>
      <c r="F466" s="657"/>
      <c r="G466" s="657"/>
      <c r="H466" s="658"/>
      <c r="I466" s="659"/>
      <c r="J466" s="11"/>
      <c r="K466" s="58"/>
      <c r="L466" s="60"/>
      <c r="M466" s="60"/>
      <c r="N466" s="60">
        <f>N465-M465</f>
        <v>21.610000000000127</v>
      </c>
      <c r="O466" s="60"/>
      <c r="P466" s="60"/>
      <c r="Q466" s="58"/>
      <c r="R466" s="60">
        <f t="shared" si="463"/>
        <v>0</v>
      </c>
      <c r="S466" s="61">
        <f t="shared" ref="S466:AX466" si="464">$N$466/$J$464*S464*S12*S13</f>
        <v>0</v>
      </c>
      <c r="T466" s="61">
        <f t="shared" si="464"/>
        <v>0</v>
      </c>
      <c r="U466" s="61">
        <f t="shared" si="464"/>
        <v>0</v>
      </c>
      <c r="V466" s="61">
        <f t="shared" si="464"/>
        <v>0</v>
      </c>
      <c r="W466" s="61">
        <f t="shared" si="464"/>
        <v>0</v>
      </c>
      <c r="X466" s="61">
        <f t="shared" si="464"/>
        <v>0</v>
      </c>
      <c r="Y466" s="61">
        <f t="shared" si="464"/>
        <v>0</v>
      </c>
      <c r="Z466" s="61">
        <f t="shared" si="464"/>
        <v>0</v>
      </c>
      <c r="AA466" s="61">
        <f t="shared" si="464"/>
        <v>0</v>
      </c>
      <c r="AB466" s="61">
        <f t="shared" si="464"/>
        <v>0</v>
      </c>
      <c r="AC466" s="61">
        <f t="shared" si="464"/>
        <v>0</v>
      </c>
      <c r="AD466" s="61">
        <f t="shared" si="464"/>
        <v>0</v>
      </c>
      <c r="AE466" s="61">
        <f t="shared" si="464"/>
        <v>0</v>
      </c>
      <c r="AF466" s="61">
        <f t="shared" si="464"/>
        <v>0</v>
      </c>
      <c r="AG466" s="61">
        <f t="shared" si="464"/>
        <v>0</v>
      </c>
      <c r="AH466" s="61">
        <f t="shared" si="464"/>
        <v>0</v>
      </c>
      <c r="AI466" s="61">
        <f t="shared" si="464"/>
        <v>0</v>
      </c>
      <c r="AJ466" s="61">
        <f t="shared" si="464"/>
        <v>0</v>
      </c>
      <c r="AK466" s="61">
        <f t="shared" si="464"/>
        <v>0</v>
      </c>
      <c r="AL466" s="61">
        <f t="shared" si="464"/>
        <v>0</v>
      </c>
      <c r="AM466" s="61">
        <f t="shared" si="464"/>
        <v>0</v>
      </c>
      <c r="AN466" s="61">
        <f t="shared" si="464"/>
        <v>0</v>
      </c>
      <c r="AO466" s="61">
        <f t="shared" si="464"/>
        <v>0</v>
      </c>
      <c r="AP466" s="61">
        <f t="shared" si="464"/>
        <v>0</v>
      </c>
      <c r="AQ466" s="61">
        <f t="shared" si="464"/>
        <v>0</v>
      </c>
      <c r="AR466" s="61">
        <f t="shared" si="464"/>
        <v>0</v>
      </c>
      <c r="AS466" s="61">
        <f t="shared" si="464"/>
        <v>0</v>
      </c>
      <c r="AT466" s="61">
        <f t="shared" si="464"/>
        <v>0</v>
      </c>
      <c r="AU466" s="61">
        <f t="shared" si="464"/>
        <v>0</v>
      </c>
      <c r="AV466" s="61">
        <f t="shared" si="464"/>
        <v>0</v>
      </c>
      <c r="AW466" s="61">
        <f t="shared" si="464"/>
        <v>0</v>
      </c>
      <c r="AX466" s="61">
        <f t="shared" si="464"/>
        <v>0</v>
      </c>
      <c r="AY466" s="61">
        <f t="shared" ref="AY466:BO466" si="465">$N$466/$J$464*AY464*AY12*AY13</f>
        <v>0</v>
      </c>
      <c r="AZ466" s="61">
        <f t="shared" si="465"/>
        <v>0</v>
      </c>
      <c r="BA466" s="61">
        <f t="shared" si="465"/>
        <v>0</v>
      </c>
      <c r="BB466" s="61">
        <f t="shared" si="465"/>
        <v>0</v>
      </c>
      <c r="BC466" s="61">
        <f t="shared" si="465"/>
        <v>0</v>
      </c>
      <c r="BD466" s="61">
        <f t="shared" si="465"/>
        <v>0</v>
      </c>
      <c r="BE466" s="61">
        <f t="shared" si="465"/>
        <v>0</v>
      </c>
      <c r="BF466" s="61">
        <f t="shared" si="465"/>
        <v>0</v>
      </c>
      <c r="BG466" s="61">
        <f t="shared" si="465"/>
        <v>0</v>
      </c>
      <c r="BH466" s="61">
        <f t="shared" si="465"/>
        <v>0</v>
      </c>
      <c r="BI466" s="61">
        <f t="shared" si="465"/>
        <v>0</v>
      </c>
      <c r="BJ466" s="61">
        <f t="shared" si="465"/>
        <v>0</v>
      </c>
      <c r="BK466" s="61">
        <f t="shared" si="465"/>
        <v>0</v>
      </c>
      <c r="BL466" s="61">
        <f t="shared" si="465"/>
        <v>0</v>
      </c>
      <c r="BM466" s="61">
        <f t="shared" si="465"/>
        <v>0</v>
      </c>
      <c r="BN466" s="61">
        <f t="shared" si="465"/>
        <v>0</v>
      </c>
      <c r="BO466" s="61">
        <f t="shared" si="465"/>
        <v>0</v>
      </c>
    </row>
    <row r="467" spans="1:67" x14ac:dyDescent="0.2">
      <c r="A467" s="11"/>
      <c r="B467" s="11"/>
      <c r="C467" s="656"/>
      <c r="D467" s="657"/>
      <c r="E467" s="657"/>
      <c r="F467" s="657"/>
      <c r="G467" s="657"/>
      <c r="H467" s="658"/>
      <c r="I467" s="659"/>
      <c r="J467" s="11"/>
      <c r="K467" s="58"/>
      <c r="L467" s="58"/>
      <c r="M467" s="60"/>
      <c r="N467" s="60"/>
      <c r="O467" s="60"/>
      <c r="P467" s="60"/>
      <c r="Q467" s="62">
        <v>2340.1999999999998</v>
      </c>
      <c r="R467" s="63">
        <f t="shared" si="463"/>
        <v>2398.2422722539995</v>
      </c>
      <c r="S467" s="64">
        <f t="shared" ref="S467:AX467" si="466">S465+S466</f>
        <v>0</v>
      </c>
      <c r="T467" s="64">
        <f t="shared" si="466"/>
        <v>0</v>
      </c>
      <c r="U467" s="64">
        <f t="shared" si="466"/>
        <v>2398.2422722539995</v>
      </c>
      <c r="V467" s="64">
        <f t="shared" si="466"/>
        <v>0</v>
      </c>
      <c r="W467" s="64">
        <f t="shared" si="466"/>
        <v>0</v>
      </c>
      <c r="X467" s="64">
        <f t="shared" si="466"/>
        <v>0</v>
      </c>
      <c r="Y467" s="64">
        <f t="shared" si="466"/>
        <v>0</v>
      </c>
      <c r="Z467" s="64">
        <f t="shared" si="466"/>
        <v>0</v>
      </c>
      <c r="AA467" s="64">
        <f t="shared" si="466"/>
        <v>0</v>
      </c>
      <c r="AB467" s="64">
        <f t="shared" si="466"/>
        <v>0</v>
      </c>
      <c r="AC467" s="64">
        <f t="shared" si="466"/>
        <v>0</v>
      </c>
      <c r="AD467" s="64">
        <f t="shared" si="466"/>
        <v>0</v>
      </c>
      <c r="AE467" s="64">
        <f t="shared" si="466"/>
        <v>0</v>
      </c>
      <c r="AF467" s="64">
        <f t="shared" si="466"/>
        <v>0</v>
      </c>
      <c r="AG467" s="64">
        <f t="shared" si="466"/>
        <v>0</v>
      </c>
      <c r="AH467" s="64">
        <f t="shared" si="466"/>
        <v>0</v>
      </c>
      <c r="AI467" s="64">
        <f t="shared" si="466"/>
        <v>0</v>
      </c>
      <c r="AJ467" s="64">
        <f t="shared" si="466"/>
        <v>0</v>
      </c>
      <c r="AK467" s="64">
        <f t="shared" si="466"/>
        <v>0</v>
      </c>
      <c r="AL467" s="64">
        <f t="shared" si="466"/>
        <v>0</v>
      </c>
      <c r="AM467" s="64">
        <f t="shared" si="466"/>
        <v>0</v>
      </c>
      <c r="AN467" s="64">
        <f t="shared" si="466"/>
        <v>0</v>
      </c>
      <c r="AO467" s="64">
        <f t="shared" si="466"/>
        <v>0</v>
      </c>
      <c r="AP467" s="64">
        <f t="shared" si="466"/>
        <v>0</v>
      </c>
      <c r="AQ467" s="64">
        <f t="shared" si="466"/>
        <v>0</v>
      </c>
      <c r="AR467" s="64">
        <f t="shared" si="466"/>
        <v>0</v>
      </c>
      <c r="AS467" s="64">
        <f t="shared" si="466"/>
        <v>0</v>
      </c>
      <c r="AT467" s="64">
        <f t="shared" si="466"/>
        <v>0</v>
      </c>
      <c r="AU467" s="64">
        <f t="shared" si="466"/>
        <v>0</v>
      </c>
      <c r="AV467" s="64">
        <f t="shared" si="466"/>
        <v>0</v>
      </c>
      <c r="AW467" s="64">
        <f t="shared" si="466"/>
        <v>0</v>
      </c>
      <c r="AX467" s="64">
        <f t="shared" si="466"/>
        <v>0</v>
      </c>
      <c r="AY467" s="64">
        <f t="shared" ref="AY467:BO467" si="467">AY465+AY466</f>
        <v>0</v>
      </c>
      <c r="AZ467" s="64">
        <f t="shared" si="467"/>
        <v>0</v>
      </c>
      <c r="BA467" s="64">
        <f t="shared" si="467"/>
        <v>0</v>
      </c>
      <c r="BB467" s="64">
        <f t="shared" si="467"/>
        <v>0</v>
      </c>
      <c r="BC467" s="64">
        <f t="shared" si="467"/>
        <v>0</v>
      </c>
      <c r="BD467" s="64">
        <f t="shared" si="467"/>
        <v>0</v>
      </c>
      <c r="BE467" s="64">
        <f t="shared" si="467"/>
        <v>0</v>
      </c>
      <c r="BF467" s="64">
        <f t="shared" si="467"/>
        <v>0</v>
      </c>
      <c r="BG467" s="64">
        <f t="shared" si="467"/>
        <v>0</v>
      </c>
      <c r="BH467" s="64">
        <f t="shared" si="467"/>
        <v>0</v>
      </c>
      <c r="BI467" s="64">
        <f t="shared" si="467"/>
        <v>0</v>
      </c>
      <c r="BJ467" s="64">
        <f t="shared" si="467"/>
        <v>0</v>
      </c>
      <c r="BK467" s="64">
        <f t="shared" si="467"/>
        <v>0</v>
      </c>
      <c r="BL467" s="64">
        <f t="shared" si="467"/>
        <v>0</v>
      </c>
      <c r="BM467" s="64">
        <f t="shared" si="467"/>
        <v>0</v>
      </c>
      <c r="BN467" s="64">
        <f t="shared" si="467"/>
        <v>0</v>
      </c>
      <c r="BO467" s="64">
        <f t="shared" si="467"/>
        <v>0</v>
      </c>
    </row>
    <row r="468" spans="1:67" ht="14.1" customHeight="1" x14ac:dyDescent="0.2">
      <c r="A468" s="11"/>
      <c r="B468" s="58">
        <v>99</v>
      </c>
      <c r="C468" s="656" t="s">
        <v>304</v>
      </c>
      <c r="D468" s="657" t="s">
        <v>308</v>
      </c>
      <c r="E468" s="657"/>
      <c r="F468" s="657"/>
      <c r="G468" s="657"/>
      <c r="H468" s="658" t="s">
        <v>938</v>
      </c>
      <c r="I468" s="659" t="s">
        <v>309</v>
      </c>
      <c r="J468" s="59">
        <v>1.9478</v>
      </c>
      <c r="K468" s="60"/>
      <c r="L468" s="60"/>
      <c r="M468" s="60"/>
      <c r="N468" s="58"/>
      <c r="O468" s="58"/>
      <c r="P468" s="58"/>
      <c r="Q468" s="58"/>
      <c r="R468" s="58">
        <f t="shared" si="463"/>
        <v>1.9478</v>
      </c>
      <c r="S468" s="58">
        <v>0</v>
      </c>
      <c r="T468" s="58">
        <v>0</v>
      </c>
      <c r="U468" s="58">
        <v>1.9478</v>
      </c>
      <c r="V468" s="58">
        <v>0</v>
      </c>
      <c r="W468" s="58">
        <v>0</v>
      </c>
      <c r="X468" s="58">
        <v>0</v>
      </c>
      <c r="Y468" s="58">
        <v>0</v>
      </c>
      <c r="Z468" s="58">
        <v>0</v>
      </c>
      <c r="AA468" s="58">
        <v>0</v>
      </c>
      <c r="AB468" s="58">
        <v>0</v>
      </c>
      <c r="AC468" s="58">
        <v>0</v>
      </c>
      <c r="AD468" s="58">
        <v>0</v>
      </c>
      <c r="AE468" s="58">
        <v>0</v>
      </c>
      <c r="AF468" s="58">
        <v>0</v>
      </c>
      <c r="AG468" s="58">
        <v>0</v>
      </c>
      <c r="AH468" s="58">
        <v>0</v>
      </c>
      <c r="AI468" s="58">
        <v>0</v>
      </c>
      <c r="AJ468" s="58">
        <v>0</v>
      </c>
      <c r="AK468" s="58">
        <v>0</v>
      </c>
      <c r="AL468" s="58">
        <v>0</v>
      </c>
      <c r="AM468" s="58">
        <v>0</v>
      </c>
      <c r="AN468" s="58">
        <v>0</v>
      </c>
      <c r="AO468" s="58">
        <v>0</v>
      </c>
      <c r="AP468" s="58">
        <v>0</v>
      </c>
      <c r="AQ468" s="58">
        <v>0</v>
      </c>
      <c r="AR468" s="58">
        <v>0</v>
      </c>
      <c r="AS468" s="58">
        <v>0</v>
      </c>
      <c r="AT468" s="58">
        <v>0</v>
      </c>
      <c r="AU468" s="58">
        <v>0</v>
      </c>
      <c r="AV468" s="58">
        <v>0</v>
      </c>
      <c r="AW468" s="58">
        <v>0</v>
      </c>
      <c r="AX468" s="58">
        <v>0</v>
      </c>
      <c r="AY468" s="58">
        <v>0</v>
      </c>
      <c r="AZ468" s="58">
        <v>0</v>
      </c>
      <c r="BA468" s="58">
        <v>0</v>
      </c>
      <c r="BB468" s="58">
        <v>0</v>
      </c>
      <c r="BC468" s="58">
        <v>0</v>
      </c>
      <c r="BD468" s="58">
        <v>0</v>
      </c>
      <c r="BE468" s="58">
        <v>0</v>
      </c>
      <c r="BF468" s="58">
        <v>0</v>
      </c>
      <c r="BG468" s="58">
        <v>0</v>
      </c>
      <c r="BH468" s="58">
        <v>0</v>
      </c>
      <c r="BI468" s="58">
        <v>0</v>
      </c>
      <c r="BJ468" s="58">
        <v>0</v>
      </c>
      <c r="BK468" s="58">
        <v>0</v>
      </c>
      <c r="BL468" s="58">
        <v>0</v>
      </c>
      <c r="BM468" s="58">
        <v>0</v>
      </c>
      <c r="BN468" s="58">
        <v>0</v>
      </c>
      <c r="BO468" s="58">
        <v>0</v>
      </c>
    </row>
    <row r="469" spans="1:67" x14ac:dyDescent="0.2">
      <c r="A469" s="11"/>
      <c r="B469" s="11"/>
      <c r="C469" s="656"/>
      <c r="D469" s="657"/>
      <c r="E469" s="657"/>
      <c r="F469" s="657"/>
      <c r="G469" s="657"/>
      <c r="H469" s="658"/>
      <c r="I469" s="659"/>
      <c r="J469" s="11"/>
      <c r="K469" s="60">
        <v>1755.25</v>
      </c>
      <c r="L469" s="60">
        <v>1768.73</v>
      </c>
      <c r="M469" s="60">
        <v>1813.53</v>
      </c>
      <c r="N469" s="60">
        <v>1827.46</v>
      </c>
      <c r="O469" s="60">
        <v>1813.5342171625</v>
      </c>
      <c r="P469" s="60"/>
      <c r="Q469" s="58">
        <v>1813.53</v>
      </c>
      <c r="R469" s="60">
        <f t="shared" si="463"/>
        <v>1858.5096607130997</v>
      </c>
      <c r="S469" s="58"/>
      <c r="T469" s="58"/>
      <c r="U469" s="61">
        <f>$M469*U468/$J468*U$13</f>
        <v>1858.5096607130997</v>
      </c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</row>
    <row r="470" spans="1:67" x14ac:dyDescent="0.2">
      <c r="A470" s="11"/>
      <c r="B470" s="11"/>
      <c r="C470" s="656"/>
      <c r="D470" s="657"/>
      <c r="E470" s="657"/>
      <c r="F470" s="657"/>
      <c r="G470" s="657"/>
      <c r="H470" s="658"/>
      <c r="I470" s="659"/>
      <c r="J470" s="11"/>
      <c r="K470" s="58"/>
      <c r="L470" s="60"/>
      <c r="M470" s="60"/>
      <c r="N470" s="60">
        <f>N469-M469</f>
        <v>13.930000000000064</v>
      </c>
      <c r="O470" s="60"/>
      <c r="P470" s="60"/>
      <c r="Q470" s="58"/>
      <c r="R470" s="60">
        <f t="shared" si="463"/>
        <v>0</v>
      </c>
      <c r="S470" s="61">
        <f t="shared" ref="S470:AX470" si="468">$N$470/$J$468*S468*S12*S13</f>
        <v>0</v>
      </c>
      <c r="T470" s="61">
        <f t="shared" si="468"/>
        <v>0</v>
      </c>
      <c r="U470" s="61">
        <f t="shared" si="468"/>
        <v>0</v>
      </c>
      <c r="V470" s="61">
        <f t="shared" si="468"/>
        <v>0</v>
      </c>
      <c r="W470" s="61">
        <f t="shared" si="468"/>
        <v>0</v>
      </c>
      <c r="X470" s="61">
        <f t="shared" si="468"/>
        <v>0</v>
      </c>
      <c r="Y470" s="61">
        <f t="shared" si="468"/>
        <v>0</v>
      </c>
      <c r="Z470" s="61">
        <f t="shared" si="468"/>
        <v>0</v>
      </c>
      <c r="AA470" s="61">
        <f t="shared" si="468"/>
        <v>0</v>
      </c>
      <c r="AB470" s="61">
        <f t="shared" si="468"/>
        <v>0</v>
      </c>
      <c r="AC470" s="61">
        <f t="shared" si="468"/>
        <v>0</v>
      </c>
      <c r="AD470" s="61">
        <f t="shared" si="468"/>
        <v>0</v>
      </c>
      <c r="AE470" s="61">
        <f t="shared" si="468"/>
        <v>0</v>
      </c>
      <c r="AF470" s="61">
        <f t="shared" si="468"/>
        <v>0</v>
      </c>
      <c r="AG470" s="61">
        <f t="shared" si="468"/>
        <v>0</v>
      </c>
      <c r="AH470" s="61">
        <f t="shared" si="468"/>
        <v>0</v>
      </c>
      <c r="AI470" s="61">
        <f t="shared" si="468"/>
        <v>0</v>
      </c>
      <c r="AJ470" s="61">
        <f t="shared" si="468"/>
        <v>0</v>
      </c>
      <c r="AK470" s="61">
        <f t="shared" si="468"/>
        <v>0</v>
      </c>
      <c r="AL470" s="61">
        <f t="shared" si="468"/>
        <v>0</v>
      </c>
      <c r="AM470" s="61">
        <f t="shared" si="468"/>
        <v>0</v>
      </c>
      <c r="AN470" s="61">
        <f t="shared" si="468"/>
        <v>0</v>
      </c>
      <c r="AO470" s="61">
        <f t="shared" si="468"/>
        <v>0</v>
      </c>
      <c r="AP470" s="61">
        <f t="shared" si="468"/>
        <v>0</v>
      </c>
      <c r="AQ470" s="61">
        <f t="shared" si="468"/>
        <v>0</v>
      </c>
      <c r="AR470" s="61">
        <f t="shared" si="468"/>
        <v>0</v>
      </c>
      <c r="AS470" s="61">
        <f t="shared" si="468"/>
        <v>0</v>
      </c>
      <c r="AT470" s="61">
        <f t="shared" si="468"/>
        <v>0</v>
      </c>
      <c r="AU470" s="61">
        <f t="shared" si="468"/>
        <v>0</v>
      </c>
      <c r="AV470" s="61">
        <f t="shared" si="468"/>
        <v>0</v>
      </c>
      <c r="AW470" s="61">
        <f t="shared" si="468"/>
        <v>0</v>
      </c>
      <c r="AX470" s="61">
        <f t="shared" si="468"/>
        <v>0</v>
      </c>
      <c r="AY470" s="61">
        <f t="shared" ref="AY470:BO470" si="469">$N$470/$J$468*AY468*AY12*AY13</f>
        <v>0</v>
      </c>
      <c r="AZ470" s="61">
        <f t="shared" si="469"/>
        <v>0</v>
      </c>
      <c r="BA470" s="61">
        <f t="shared" si="469"/>
        <v>0</v>
      </c>
      <c r="BB470" s="61">
        <f t="shared" si="469"/>
        <v>0</v>
      </c>
      <c r="BC470" s="61">
        <f t="shared" si="469"/>
        <v>0</v>
      </c>
      <c r="BD470" s="61">
        <f t="shared" si="469"/>
        <v>0</v>
      </c>
      <c r="BE470" s="61">
        <f t="shared" si="469"/>
        <v>0</v>
      </c>
      <c r="BF470" s="61">
        <f t="shared" si="469"/>
        <v>0</v>
      </c>
      <c r="BG470" s="61">
        <f t="shared" si="469"/>
        <v>0</v>
      </c>
      <c r="BH470" s="61">
        <f t="shared" si="469"/>
        <v>0</v>
      </c>
      <c r="BI470" s="61">
        <f t="shared" si="469"/>
        <v>0</v>
      </c>
      <c r="BJ470" s="61">
        <f t="shared" si="469"/>
        <v>0</v>
      </c>
      <c r="BK470" s="61">
        <f t="shared" si="469"/>
        <v>0</v>
      </c>
      <c r="BL470" s="61">
        <f t="shared" si="469"/>
        <v>0</v>
      </c>
      <c r="BM470" s="61">
        <f t="shared" si="469"/>
        <v>0</v>
      </c>
      <c r="BN470" s="61">
        <f t="shared" si="469"/>
        <v>0</v>
      </c>
      <c r="BO470" s="61">
        <f t="shared" si="469"/>
        <v>0</v>
      </c>
    </row>
    <row r="471" spans="1:67" x14ac:dyDescent="0.2">
      <c r="A471" s="11"/>
      <c r="B471" s="11"/>
      <c r="C471" s="656"/>
      <c r="D471" s="657"/>
      <c r="E471" s="657"/>
      <c r="F471" s="657"/>
      <c r="G471" s="657"/>
      <c r="H471" s="658"/>
      <c r="I471" s="659"/>
      <c r="J471" s="11"/>
      <c r="K471" s="58"/>
      <c r="L471" s="58"/>
      <c r="M471" s="60"/>
      <c r="N471" s="60"/>
      <c r="O471" s="60"/>
      <c r="P471" s="60"/>
      <c r="Q471" s="62">
        <v>1813.53</v>
      </c>
      <c r="R471" s="63">
        <f t="shared" si="463"/>
        <v>1858.5096607130997</v>
      </c>
      <c r="S471" s="64">
        <f t="shared" ref="S471:AX471" si="470">S469+S470</f>
        <v>0</v>
      </c>
      <c r="T471" s="64">
        <f t="shared" si="470"/>
        <v>0</v>
      </c>
      <c r="U471" s="64">
        <f t="shared" si="470"/>
        <v>1858.5096607130997</v>
      </c>
      <c r="V471" s="64">
        <f t="shared" si="470"/>
        <v>0</v>
      </c>
      <c r="W471" s="64">
        <f t="shared" si="470"/>
        <v>0</v>
      </c>
      <c r="X471" s="64">
        <f t="shared" si="470"/>
        <v>0</v>
      </c>
      <c r="Y471" s="64">
        <f t="shared" si="470"/>
        <v>0</v>
      </c>
      <c r="Z471" s="64">
        <f t="shared" si="470"/>
        <v>0</v>
      </c>
      <c r="AA471" s="64">
        <f t="shared" si="470"/>
        <v>0</v>
      </c>
      <c r="AB471" s="64">
        <f t="shared" si="470"/>
        <v>0</v>
      </c>
      <c r="AC471" s="64">
        <f t="shared" si="470"/>
        <v>0</v>
      </c>
      <c r="AD471" s="64">
        <f t="shared" si="470"/>
        <v>0</v>
      </c>
      <c r="AE471" s="64">
        <f t="shared" si="470"/>
        <v>0</v>
      </c>
      <c r="AF471" s="64">
        <f t="shared" si="470"/>
        <v>0</v>
      </c>
      <c r="AG471" s="64">
        <f t="shared" si="470"/>
        <v>0</v>
      </c>
      <c r="AH471" s="64">
        <f t="shared" si="470"/>
        <v>0</v>
      </c>
      <c r="AI471" s="64">
        <f t="shared" si="470"/>
        <v>0</v>
      </c>
      <c r="AJ471" s="64">
        <f t="shared" si="470"/>
        <v>0</v>
      </c>
      <c r="AK471" s="64">
        <f t="shared" si="470"/>
        <v>0</v>
      </c>
      <c r="AL471" s="64">
        <f t="shared" si="470"/>
        <v>0</v>
      </c>
      <c r="AM471" s="64">
        <f t="shared" si="470"/>
        <v>0</v>
      </c>
      <c r="AN471" s="64">
        <f t="shared" si="470"/>
        <v>0</v>
      </c>
      <c r="AO471" s="64">
        <f t="shared" si="470"/>
        <v>0</v>
      </c>
      <c r="AP471" s="64">
        <f t="shared" si="470"/>
        <v>0</v>
      </c>
      <c r="AQ471" s="64">
        <f t="shared" si="470"/>
        <v>0</v>
      </c>
      <c r="AR471" s="64">
        <f t="shared" si="470"/>
        <v>0</v>
      </c>
      <c r="AS471" s="64">
        <f t="shared" si="470"/>
        <v>0</v>
      </c>
      <c r="AT471" s="64">
        <f t="shared" si="470"/>
        <v>0</v>
      </c>
      <c r="AU471" s="64">
        <f t="shared" si="470"/>
        <v>0</v>
      </c>
      <c r="AV471" s="64">
        <f t="shared" si="470"/>
        <v>0</v>
      </c>
      <c r="AW471" s="64">
        <f t="shared" si="470"/>
        <v>0</v>
      </c>
      <c r="AX471" s="64">
        <f t="shared" si="470"/>
        <v>0</v>
      </c>
      <c r="AY471" s="64">
        <f t="shared" ref="AY471:BO471" si="471">AY469+AY470</f>
        <v>0</v>
      </c>
      <c r="AZ471" s="64">
        <f t="shared" si="471"/>
        <v>0</v>
      </c>
      <c r="BA471" s="64">
        <f t="shared" si="471"/>
        <v>0</v>
      </c>
      <c r="BB471" s="64">
        <f t="shared" si="471"/>
        <v>0</v>
      </c>
      <c r="BC471" s="64">
        <f t="shared" si="471"/>
        <v>0</v>
      </c>
      <c r="BD471" s="64">
        <f t="shared" si="471"/>
        <v>0</v>
      </c>
      <c r="BE471" s="64">
        <f t="shared" si="471"/>
        <v>0</v>
      </c>
      <c r="BF471" s="64">
        <f t="shared" si="471"/>
        <v>0</v>
      </c>
      <c r="BG471" s="64">
        <f t="shared" si="471"/>
        <v>0</v>
      </c>
      <c r="BH471" s="64">
        <f t="shared" si="471"/>
        <v>0</v>
      </c>
      <c r="BI471" s="64">
        <f t="shared" si="471"/>
        <v>0</v>
      </c>
      <c r="BJ471" s="64">
        <f t="shared" si="471"/>
        <v>0</v>
      </c>
      <c r="BK471" s="64">
        <f t="shared" si="471"/>
        <v>0</v>
      </c>
      <c r="BL471" s="64">
        <f t="shared" si="471"/>
        <v>0</v>
      </c>
      <c r="BM471" s="64">
        <f t="shared" si="471"/>
        <v>0</v>
      </c>
      <c r="BN471" s="64">
        <f t="shared" si="471"/>
        <v>0</v>
      </c>
      <c r="BO471" s="64">
        <f t="shared" si="471"/>
        <v>0</v>
      </c>
    </row>
    <row r="472" spans="1:67" ht="14.1" customHeight="1" x14ac:dyDescent="0.2">
      <c r="A472" s="11"/>
      <c r="B472" s="58">
        <v>100</v>
      </c>
      <c r="C472" s="656" t="s">
        <v>304</v>
      </c>
      <c r="D472" s="657" t="s">
        <v>311</v>
      </c>
      <c r="E472" s="657"/>
      <c r="F472" s="657"/>
      <c r="G472" s="657"/>
      <c r="H472" s="660" t="s">
        <v>939</v>
      </c>
      <c r="I472" s="659" t="s">
        <v>306</v>
      </c>
      <c r="J472" s="59">
        <v>0.2054</v>
      </c>
      <c r="K472" s="60"/>
      <c r="L472" s="60"/>
      <c r="M472" s="60"/>
      <c r="N472" s="58"/>
      <c r="O472" s="58"/>
      <c r="P472" s="58"/>
      <c r="Q472" s="58"/>
      <c r="R472" s="58">
        <f t="shared" si="463"/>
        <v>0.2054</v>
      </c>
      <c r="S472" s="58">
        <v>0</v>
      </c>
      <c r="T472" s="58">
        <v>0</v>
      </c>
      <c r="U472" s="58">
        <v>0.2054</v>
      </c>
      <c r="V472" s="58">
        <v>0</v>
      </c>
      <c r="W472" s="58">
        <v>0</v>
      </c>
      <c r="X472" s="58">
        <v>0</v>
      </c>
      <c r="Y472" s="58">
        <v>0</v>
      </c>
      <c r="Z472" s="58">
        <v>0</v>
      </c>
      <c r="AA472" s="58">
        <v>0</v>
      </c>
      <c r="AB472" s="58">
        <v>0</v>
      </c>
      <c r="AC472" s="58">
        <v>0</v>
      </c>
      <c r="AD472" s="58">
        <v>0</v>
      </c>
      <c r="AE472" s="58">
        <v>0</v>
      </c>
      <c r="AF472" s="58">
        <v>0</v>
      </c>
      <c r="AG472" s="58">
        <v>0</v>
      </c>
      <c r="AH472" s="58">
        <v>0</v>
      </c>
      <c r="AI472" s="58">
        <v>0</v>
      </c>
      <c r="AJ472" s="58">
        <v>0</v>
      </c>
      <c r="AK472" s="58">
        <v>0</v>
      </c>
      <c r="AL472" s="58">
        <v>0</v>
      </c>
      <c r="AM472" s="58">
        <v>0</v>
      </c>
      <c r="AN472" s="58">
        <v>0</v>
      </c>
      <c r="AO472" s="58">
        <v>0</v>
      </c>
      <c r="AP472" s="58">
        <v>0</v>
      </c>
      <c r="AQ472" s="58">
        <v>0</v>
      </c>
      <c r="AR472" s="58">
        <v>0</v>
      </c>
      <c r="AS472" s="58">
        <v>0</v>
      </c>
      <c r="AT472" s="58">
        <v>0</v>
      </c>
      <c r="AU472" s="58">
        <v>0</v>
      </c>
      <c r="AV472" s="58">
        <v>0</v>
      </c>
      <c r="AW472" s="58">
        <v>0</v>
      </c>
      <c r="AX472" s="58">
        <v>0</v>
      </c>
      <c r="AY472" s="58">
        <v>0</v>
      </c>
      <c r="AZ472" s="58">
        <v>0</v>
      </c>
      <c r="BA472" s="58">
        <v>0</v>
      </c>
      <c r="BB472" s="58">
        <v>0</v>
      </c>
      <c r="BC472" s="58">
        <v>0</v>
      </c>
      <c r="BD472" s="58">
        <v>0</v>
      </c>
      <c r="BE472" s="58">
        <v>0</v>
      </c>
      <c r="BF472" s="58">
        <v>0</v>
      </c>
      <c r="BG472" s="58">
        <v>0</v>
      </c>
      <c r="BH472" s="58">
        <v>0</v>
      </c>
      <c r="BI472" s="58">
        <v>0</v>
      </c>
      <c r="BJ472" s="58">
        <v>0</v>
      </c>
      <c r="BK472" s="58">
        <v>0</v>
      </c>
      <c r="BL472" s="58">
        <v>0</v>
      </c>
      <c r="BM472" s="58">
        <v>0</v>
      </c>
      <c r="BN472" s="58">
        <v>0</v>
      </c>
      <c r="BO472" s="58">
        <v>0</v>
      </c>
    </row>
    <row r="473" spans="1:67" x14ac:dyDescent="0.2">
      <c r="A473" s="11"/>
      <c r="B473" s="11"/>
      <c r="C473" s="656"/>
      <c r="D473" s="657"/>
      <c r="E473" s="657"/>
      <c r="F473" s="657"/>
      <c r="G473" s="657"/>
      <c r="H473" s="660"/>
      <c r="I473" s="659"/>
      <c r="J473" s="11"/>
      <c r="K473" s="60">
        <v>34071.699999999997</v>
      </c>
      <c r="L473" s="60">
        <v>34168.080000000002</v>
      </c>
      <c r="M473" s="60">
        <v>35203.07</v>
      </c>
      <c r="N473" s="60">
        <v>35302.65</v>
      </c>
      <c r="O473" s="60">
        <v>35203.072945104999</v>
      </c>
      <c r="P473" s="60"/>
      <c r="Q473" s="58">
        <v>35203.07</v>
      </c>
      <c r="R473" s="60">
        <f t="shared" si="463"/>
        <v>36076.186046968898</v>
      </c>
      <c r="S473" s="58"/>
      <c r="T473" s="58"/>
      <c r="U473" s="61">
        <f>$M473*U472/$J472*U$13</f>
        <v>36076.186046968898</v>
      </c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</row>
    <row r="474" spans="1:67" x14ac:dyDescent="0.2">
      <c r="A474" s="11"/>
      <c r="B474" s="11"/>
      <c r="C474" s="656"/>
      <c r="D474" s="657"/>
      <c r="E474" s="657"/>
      <c r="F474" s="657"/>
      <c r="G474" s="657"/>
      <c r="H474" s="660"/>
      <c r="I474" s="659"/>
      <c r="J474" s="11"/>
      <c r="K474" s="58"/>
      <c r="L474" s="60"/>
      <c r="M474" s="60"/>
      <c r="N474" s="60">
        <f>N473-M473</f>
        <v>99.580000000001746</v>
      </c>
      <c r="O474" s="60"/>
      <c r="P474" s="60"/>
      <c r="Q474" s="58"/>
      <c r="R474" s="60">
        <f t="shared" si="463"/>
        <v>0</v>
      </c>
      <c r="S474" s="61">
        <f t="shared" ref="S474:AX474" si="472">$N$474/$J$472*S472*S12*S13</f>
        <v>0</v>
      </c>
      <c r="T474" s="61">
        <f t="shared" si="472"/>
        <v>0</v>
      </c>
      <c r="U474" s="61">
        <f t="shared" si="472"/>
        <v>0</v>
      </c>
      <c r="V474" s="61">
        <f t="shared" si="472"/>
        <v>0</v>
      </c>
      <c r="W474" s="61">
        <f t="shared" si="472"/>
        <v>0</v>
      </c>
      <c r="X474" s="61">
        <f t="shared" si="472"/>
        <v>0</v>
      </c>
      <c r="Y474" s="61">
        <f t="shared" si="472"/>
        <v>0</v>
      </c>
      <c r="Z474" s="61">
        <f t="shared" si="472"/>
        <v>0</v>
      </c>
      <c r="AA474" s="61">
        <f t="shared" si="472"/>
        <v>0</v>
      </c>
      <c r="AB474" s="61">
        <f t="shared" si="472"/>
        <v>0</v>
      </c>
      <c r="AC474" s="61">
        <f t="shared" si="472"/>
        <v>0</v>
      </c>
      <c r="AD474" s="61">
        <f t="shared" si="472"/>
        <v>0</v>
      </c>
      <c r="AE474" s="61">
        <f t="shared" si="472"/>
        <v>0</v>
      </c>
      <c r="AF474" s="61">
        <f t="shared" si="472"/>
        <v>0</v>
      </c>
      <c r="AG474" s="61">
        <f t="shared" si="472"/>
        <v>0</v>
      </c>
      <c r="AH474" s="61">
        <f t="shared" si="472"/>
        <v>0</v>
      </c>
      <c r="AI474" s="61">
        <f t="shared" si="472"/>
        <v>0</v>
      </c>
      <c r="AJ474" s="61">
        <f t="shared" si="472"/>
        <v>0</v>
      </c>
      <c r="AK474" s="61">
        <f t="shared" si="472"/>
        <v>0</v>
      </c>
      <c r="AL474" s="61">
        <f t="shared" si="472"/>
        <v>0</v>
      </c>
      <c r="AM474" s="61">
        <f t="shared" si="472"/>
        <v>0</v>
      </c>
      <c r="AN474" s="61">
        <f t="shared" si="472"/>
        <v>0</v>
      </c>
      <c r="AO474" s="61">
        <f t="shared" si="472"/>
        <v>0</v>
      </c>
      <c r="AP474" s="61">
        <f t="shared" si="472"/>
        <v>0</v>
      </c>
      <c r="AQ474" s="61">
        <f t="shared" si="472"/>
        <v>0</v>
      </c>
      <c r="AR474" s="61">
        <f t="shared" si="472"/>
        <v>0</v>
      </c>
      <c r="AS474" s="61">
        <f t="shared" si="472"/>
        <v>0</v>
      </c>
      <c r="AT474" s="61">
        <f t="shared" si="472"/>
        <v>0</v>
      </c>
      <c r="AU474" s="61">
        <f t="shared" si="472"/>
        <v>0</v>
      </c>
      <c r="AV474" s="61">
        <f t="shared" si="472"/>
        <v>0</v>
      </c>
      <c r="AW474" s="61">
        <f t="shared" si="472"/>
        <v>0</v>
      </c>
      <c r="AX474" s="61">
        <f t="shared" si="472"/>
        <v>0</v>
      </c>
      <c r="AY474" s="61">
        <f t="shared" ref="AY474:BO474" si="473">$N$474/$J$472*AY472*AY12*AY13</f>
        <v>0</v>
      </c>
      <c r="AZ474" s="61">
        <f t="shared" si="473"/>
        <v>0</v>
      </c>
      <c r="BA474" s="61">
        <f t="shared" si="473"/>
        <v>0</v>
      </c>
      <c r="BB474" s="61">
        <f t="shared" si="473"/>
        <v>0</v>
      </c>
      <c r="BC474" s="61">
        <f t="shared" si="473"/>
        <v>0</v>
      </c>
      <c r="BD474" s="61">
        <f t="shared" si="473"/>
        <v>0</v>
      </c>
      <c r="BE474" s="61">
        <f t="shared" si="473"/>
        <v>0</v>
      </c>
      <c r="BF474" s="61">
        <f t="shared" si="473"/>
        <v>0</v>
      </c>
      <c r="BG474" s="61">
        <f t="shared" si="473"/>
        <v>0</v>
      </c>
      <c r="BH474" s="61">
        <f t="shared" si="473"/>
        <v>0</v>
      </c>
      <c r="BI474" s="61">
        <f t="shared" si="473"/>
        <v>0</v>
      </c>
      <c r="BJ474" s="61">
        <f t="shared" si="473"/>
        <v>0</v>
      </c>
      <c r="BK474" s="61">
        <f t="shared" si="473"/>
        <v>0</v>
      </c>
      <c r="BL474" s="61">
        <f t="shared" si="473"/>
        <v>0</v>
      </c>
      <c r="BM474" s="61">
        <f t="shared" si="473"/>
        <v>0</v>
      </c>
      <c r="BN474" s="61">
        <f t="shared" si="473"/>
        <v>0</v>
      </c>
      <c r="BO474" s="61">
        <f t="shared" si="473"/>
        <v>0</v>
      </c>
    </row>
    <row r="475" spans="1:67" x14ac:dyDescent="0.2">
      <c r="A475" s="11"/>
      <c r="B475" s="11"/>
      <c r="C475" s="656"/>
      <c r="D475" s="657"/>
      <c r="E475" s="657"/>
      <c r="F475" s="657"/>
      <c r="G475" s="657"/>
      <c r="H475" s="660"/>
      <c r="I475" s="659"/>
      <c r="J475" s="11"/>
      <c r="K475" s="58"/>
      <c r="L475" s="58"/>
      <c r="M475" s="60"/>
      <c r="N475" s="60"/>
      <c r="O475" s="60"/>
      <c r="P475" s="60"/>
      <c r="Q475" s="62">
        <v>35203.07</v>
      </c>
      <c r="R475" s="63">
        <f t="shared" si="463"/>
        <v>36076.186046968898</v>
      </c>
      <c r="S475" s="64">
        <f t="shared" ref="S475:AX475" si="474">S473+S474</f>
        <v>0</v>
      </c>
      <c r="T475" s="64">
        <f t="shared" si="474"/>
        <v>0</v>
      </c>
      <c r="U475" s="64">
        <f t="shared" si="474"/>
        <v>36076.186046968898</v>
      </c>
      <c r="V475" s="64">
        <f t="shared" si="474"/>
        <v>0</v>
      </c>
      <c r="W475" s="64">
        <f t="shared" si="474"/>
        <v>0</v>
      </c>
      <c r="X475" s="64">
        <f t="shared" si="474"/>
        <v>0</v>
      </c>
      <c r="Y475" s="64">
        <f t="shared" si="474"/>
        <v>0</v>
      </c>
      <c r="Z475" s="64">
        <f t="shared" si="474"/>
        <v>0</v>
      </c>
      <c r="AA475" s="64">
        <f t="shared" si="474"/>
        <v>0</v>
      </c>
      <c r="AB475" s="64">
        <f t="shared" si="474"/>
        <v>0</v>
      </c>
      <c r="AC475" s="64">
        <f t="shared" si="474"/>
        <v>0</v>
      </c>
      <c r="AD475" s="64">
        <f t="shared" si="474"/>
        <v>0</v>
      </c>
      <c r="AE475" s="64">
        <f t="shared" si="474"/>
        <v>0</v>
      </c>
      <c r="AF475" s="64">
        <f t="shared" si="474"/>
        <v>0</v>
      </c>
      <c r="AG475" s="64">
        <f t="shared" si="474"/>
        <v>0</v>
      </c>
      <c r="AH475" s="64">
        <f t="shared" si="474"/>
        <v>0</v>
      </c>
      <c r="AI475" s="64">
        <f t="shared" si="474"/>
        <v>0</v>
      </c>
      <c r="AJ475" s="64">
        <f t="shared" si="474"/>
        <v>0</v>
      </c>
      <c r="AK475" s="64">
        <f t="shared" si="474"/>
        <v>0</v>
      </c>
      <c r="AL475" s="64">
        <f t="shared" si="474"/>
        <v>0</v>
      </c>
      <c r="AM475" s="64">
        <f t="shared" si="474"/>
        <v>0</v>
      </c>
      <c r="AN475" s="64">
        <f t="shared" si="474"/>
        <v>0</v>
      </c>
      <c r="AO475" s="64">
        <f t="shared" si="474"/>
        <v>0</v>
      </c>
      <c r="AP475" s="64">
        <f t="shared" si="474"/>
        <v>0</v>
      </c>
      <c r="AQ475" s="64">
        <f t="shared" si="474"/>
        <v>0</v>
      </c>
      <c r="AR475" s="64">
        <f t="shared" si="474"/>
        <v>0</v>
      </c>
      <c r="AS475" s="64">
        <f t="shared" si="474"/>
        <v>0</v>
      </c>
      <c r="AT475" s="64">
        <f t="shared" si="474"/>
        <v>0</v>
      </c>
      <c r="AU475" s="64">
        <f t="shared" si="474"/>
        <v>0</v>
      </c>
      <c r="AV475" s="64">
        <f t="shared" si="474"/>
        <v>0</v>
      </c>
      <c r="AW475" s="64">
        <f t="shared" si="474"/>
        <v>0</v>
      </c>
      <c r="AX475" s="64">
        <f t="shared" si="474"/>
        <v>0</v>
      </c>
      <c r="AY475" s="64">
        <f t="shared" ref="AY475:BO475" si="475">AY473+AY474</f>
        <v>0</v>
      </c>
      <c r="AZ475" s="64">
        <f t="shared" si="475"/>
        <v>0</v>
      </c>
      <c r="BA475" s="64">
        <f t="shared" si="475"/>
        <v>0</v>
      </c>
      <c r="BB475" s="64">
        <f t="shared" si="475"/>
        <v>0</v>
      </c>
      <c r="BC475" s="64">
        <f t="shared" si="475"/>
        <v>0</v>
      </c>
      <c r="BD475" s="64">
        <f t="shared" si="475"/>
        <v>0</v>
      </c>
      <c r="BE475" s="64">
        <f t="shared" si="475"/>
        <v>0</v>
      </c>
      <c r="BF475" s="64">
        <f t="shared" si="475"/>
        <v>0</v>
      </c>
      <c r="BG475" s="64">
        <f t="shared" si="475"/>
        <v>0</v>
      </c>
      <c r="BH475" s="64">
        <f t="shared" si="475"/>
        <v>0</v>
      </c>
      <c r="BI475" s="64">
        <f t="shared" si="475"/>
        <v>0</v>
      </c>
      <c r="BJ475" s="64">
        <f t="shared" si="475"/>
        <v>0</v>
      </c>
      <c r="BK475" s="64">
        <f t="shared" si="475"/>
        <v>0</v>
      </c>
      <c r="BL475" s="64">
        <f t="shared" si="475"/>
        <v>0</v>
      </c>
      <c r="BM475" s="64">
        <f t="shared" si="475"/>
        <v>0</v>
      </c>
      <c r="BN475" s="64">
        <f t="shared" si="475"/>
        <v>0</v>
      </c>
      <c r="BO475" s="64">
        <f t="shared" si="475"/>
        <v>0</v>
      </c>
    </row>
    <row r="476" spans="1:67" ht="14.1" customHeight="1" x14ac:dyDescent="0.2">
      <c r="A476" s="11"/>
      <c r="B476" s="58">
        <v>101</v>
      </c>
      <c r="C476" s="656" t="s">
        <v>304</v>
      </c>
      <c r="D476" s="657" t="s">
        <v>313</v>
      </c>
      <c r="E476" s="657"/>
      <c r="F476" s="657"/>
      <c r="G476" s="657"/>
      <c r="H476" s="660" t="s">
        <v>940</v>
      </c>
      <c r="I476" s="659" t="s">
        <v>102</v>
      </c>
      <c r="J476" s="59">
        <v>0.97389999999999999</v>
      </c>
      <c r="K476" s="60"/>
      <c r="L476" s="60"/>
      <c r="M476" s="60"/>
      <c r="N476" s="58"/>
      <c r="O476" s="58"/>
      <c r="P476" s="58"/>
      <c r="Q476" s="58"/>
      <c r="R476" s="58">
        <f t="shared" si="463"/>
        <v>0.97389999999999999</v>
      </c>
      <c r="S476" s="58">
        <v>0</v>
      </c>
      <c r="T476" s="58">
        <v>0</v>
      </c>
      <c r="U476" s="58">
        <v>0.97389999999999999</v>
      </c>
      <c r="V476" s="58">
        <v>0</v>
      </c>
      <c r="W476" s="58">
        <v>0</v>
      </c>
      <c r="X476" s="58">
        <v>0</v>
      </c>
      <c r="Y476" s="58">
        <v>0</v>
      </c>
      <c r="Z476" s="58">
        <v>0</v>
      </c>
      <c r="AA476" s="58">
        <v>0</v>
      </c>
      <c r="AB476" s="58">
        <v>0</v>
      </c>
      <c r="AC476" s="58">
        <v>0</v>
      </c>
      <c r="AD476" s="58">
        <v>0</v>
      </c>
      <c r="AE476" s="58">
        <v>0</v>
      </c>
      <c r="AF476" s="58">
        <v>0</v>
      </c>
      <c r="AG476" s="58">
        <v>0</v>
      </c>
      <c r="AH476" s="58">
        <v>0</v>
      </c>
      <c r="AI476" s="58">
        <v>0</v>
      </c>
      <c r="AJ476" s="58">
        <v>0</v>
      </c>
      <c r="AK476" s="58">
        <v>0</v>
      </c>
      <c r="AL476" s="58">
        <v>0</v>
      </c>
      <c r="AM476" s="58">
        <v>0</v>
      </c>
      <c r="AN476" s="58">
        <v>0</v>
      </c>
      <c r="AO476" s="58">
        <v>0</v>
      </c>
      <c r="AP476" s="58">
        <v>0</v>
      </c>
      <c r="AQ476" s="58">
        <v>0</v>
      </c>
      <c r="AR476" s="58">
        <v>0</v>
      </c>
      <c r="AS476" s="58">
        <v>0</v>
      </c>
      <c r="AT476" s="58">
        <v>0</v>
      </c>
      <c r="AU476" s="58">
        <v>0</v>
      </c>
      <c r="AV476" s="58">
        <v>0</v>
      </c>
      <c r="AW476" s="58">
        <v>0</v>
      </c>
      <c r="AX476" s="58">
        <v>0</v>
      </c>
      <c r="AY476" s="58">
        <v>0</v>
      </c>
      <c r="AZ476" s="58">
        <v>0</v>
      </c>
      <c r="BA476" s="58">
        <v>0</v>
      </c>
      <c r="BB476" s="58">
        <v>0</v>
      </c>
      <c r="BC476" s="58">
        <v>0</v>
      </c>
      <c r="BD476" s="58">
        <v>0</v>
      </c>
      <c r="BE476" s="58">
        <v>0</v>
      </c>
      <c r="BF476" s="58">
        <v>0</v>
      </c>
      <c r="BG476" s="58">
        <v>0</v>
      </c>
      <c r="BH476" s="58">
        <v>0</v>
      </c>
      <c r="BI476" s="58">
        <v>0</v>
      </c>
      <c r="BJ476" s="58">
        <v>0</v>
      </c>
      <c r="BK476" s="58">
        <v>0</v>
      </c>
      <c r="BL476" s="58">
        <v>0</v>
      </c>
      <c r="BM476" s="58">
        <v>0</v>
      </c>
      <c r="BN476" s="58">
        <v>0</v>
      </c>
      <c r="BO476" s="58">
        <v>0</v>
      </c>
    </row>
    <row r="477" spans="1:67" x14ac:dyDescent="0.2">
      <c r="A477" s="11"/>
      <c r="B477" s="11"/>
      <c r="C477" s="656"/>
      <c r="D477" s="657"/>
      <c r="E477" s="657"/>
      <c r="F477" s="657"/>
      <c r="G477" s="657"/>
      <c r="H477" s="660"/>
      <c r="I477" s="659"/>
      <c r="J477" s="11"/>
      <c r="K477" s="60">
        <v>4200.01</v>
      </c>
      <c r="L477" s="60">
        <v>4209.8100000000004</v>
      </c>
      <c r="M477" s="60">
        <v>4339.47</v>
      </c>
      <c r="N477" s="60">
        <v>4349.6000000000004</v>
      </c>
      <c r="O477" s="60">
        <v>4339.4740620564999</v>
      </c>
      <c r="P477" s="60"/>
      <c r="Q477" s="58">
        <v>4339.47</v>
      </c>
      <c r="R477" s="60">
        <f t="shared" si="463"/>
        <v>4447.0987065969002</v>
      </c>
      <c r="S477" s="58"/>
      <c r="T477" s="58"/>
      <c r="U477" s="61">
        <f>$M477*U476/$J476*U$13</f>
        <v>4447.0987065969002</v>
      </c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58"/>
      <c r="BK477" s="58"/>
      <c r="BL477" s="58"/>
      <c r="BM477" s="58"/>
      <c r="BN477" s="58"/>
      <c r="BO477" s="58"/>
    </row>
    <row r="478" spans="1:67" x14ac:dyDescent="0.2">
      <c r="A478" s="11"/>
      <c r="B478" s="11"/>
      <c r="C478" s="656"/>
      <c r="D478" s="657"/>
      <c r="E478" s="657"/>
      <c r="F478" s="657"/>
      <c r="G478" s="657"/>
      <c r="H478" s="660"/>
      <c r="I478" s="659"/>
      <c r="J478" s="11"/>
      <c r="K478" s="58"/>
      <c r="L478" s="60"/>
      <c r="M478" s="60"/>
      <c r="N478" s="60">
        <f>N477-M477</f>
        <v>10.130000000000109</v>
      </c>
      <c r="O478" s="60"/>
      <c r="P478" s="60"/>
      <c r="Q478" s="58"/>
      <c r="R478" s="60">
        <f t="shared" si="463"/>
        <v>0</v>
      </c>
      <c r="S478" s="61">
        <f t="shared" ref="S478:AX478" si="476">$N$478/$J$476*S476*S12*S13</f>
        <v>0</v>
      </c>
      <c r="T478" s="61">
        <f t="shared" si="476"/>
        <v>0</v>
      </c>
      <c r="U478" s="61">
        <f t="shared" si="476"/>
        <v>0</v>
      </c>
      <c r="V478" s="61">
        <f t="shared" si="476"/>
        <v>0</v>
      </c>
      <c r="W478" s="61">
        <f t="shared" si="476"/>
        <v>0</v>
      </c>
      <c r="X478" s="61">
        <f t="shared" si="476"/>
        <v>0</v>
      </c>
      <c r="Y478" s="61">
        <f t="shared" si="476"/>
        <v>0</v>
      </c>
      <c r="Z478" s="61">
        <f t="shared" si="476"/>
        <v>0</v>
      </c>
      <c r="AA478" s="61">
        <f t="shared" si="476"/>
        <v>0</v>
      </c>
      <c r="AB478" s="61">
        <f t="shared" si="476"/>
        <v>0</v>
      </c>
      <c r="AC478" s="61">
        <f t="shared" si="476"/>
        <v>0</v>
      </c>
      <c r="AD478" s="61">
        <f t="shared" si="476"/>
        <v>0</v>
      </c>
      <c r="AE478" s="61">
        <f t="shared" si="476"/>
        <v>0</v>
      </c>
      <c r="AF478" s="61">
        <f t="shared" si="476"/>
        <v>0</v>
      </c>
      <c r="AG478" s="61">
        <f t="shared" si="476"/>
        <v>0</v>
      </c>
      <c r="AH478" s="61">
        <f t="shared" si="476"/>
        <v>0</v>
      </c>
      <c r="AI478" s="61">
        <f t="shared" si="476"/>
        <v>0</v>
      </c>
      <c r="AJ478" s="61">
        <f t="shared" si="476"/>
        <v>0</v>
      </c>
      <c r="AK478" s="61">
        <f t="shared" si="476"/>
        <v>0</v>
      </c>
      <c r="AL478" s="61">
        <f t="shared" si="476"/>
        <v>0</v>
      </c>
      <c r="AM478" s="61">
        <f t="shared" si="476"/>
        <v>0</v>
      </c>
      <c r="AN478" s="61">
        <f t="shared" si="476"/>
        <v>0</v>
      </c>
      <c r="AO478" s="61">
        <f t="shared" si="476"/>
        <v>0</v>
      </c>
      <c r="AP478" s="61">
        <f t="shared" si="476"/>
        <v>0</v>
      </c>
      <c r="AQ478" s="61">
        <f t="shared" si="476"/>
        <v>0</v>
      </c>
      <c r="AR478" s="61">
        <f t="shared" si="476"/>
        <v>0</v>
      </c>
      <c r="AS478" s="61">
        <f t="shared" si="476"/>
        <v>0</v>
      </c>
      <c r="AT478" s="61">
        <f t="shared" si="476"/>
        <v>0</v>
      </c>
      <c r="AU478" s="61">
        <f t="shared" si="476"/>
        <v>0</v>
      </c>
      <c r="AV478" s="61">
        <f t="shared" si="476"/>
        <v>0</v>
      </c>
      <c r="AW478" s="61">
        <f t="shared" si="476"/>
        <v>0</v>
      </c>
      <c r="AX478" s="61">
        <f t="shared" si="476"/>
        <v>0</v>
      </c>
      <c r="AY478" s="61">
        <f t="shared" ref="AY478:BO478" si="477">$N$478/$J$476*AY476*AY12*AY13</f>
        <v>0</v>
      </c>
      <c r="AZ478" s="61">
        <f t="shared" si="477"/>
        <v>0</v>
      </c>
      <c r="BA478" s="61">
        <f t="shared" si="477"/>
        <v>0</v>
      </c>
      <c r="BB478" s="61">
        <f t="shared" si="477"/>
        <v>0</v>
      </c>
      <c r="BC478" s="61">
        <f t="shared" si="477"/>
        <v>0</v>
      </c>
      <c r="BD478" s="61">
        <f t="shared" si="477"/>
        <v>0</v>
      </c>
      <c r="BE478" s="61">
        <f t="shared" si="477"/>
        <v>0</v>
      </c>
      <c r="BF478" s="61">
        <f t="shared" si="477"/>
        <v>0</v>
      </c>
      <c r="BG478" s="61">
        <f t="shared" si="477"/>
        <v>0</v>
      </c>
      <c r="BH478" s="61">
        <f t="shared" si="477"/>
        <v>0</v>
      </c>
      <c r="BI478" s="61">
        <f t="shared" si="477"/>
        <v>0</v>
      </c>
      <c r="BJ478" s="61">
        <f t="shared" si="477"/>
        <v>0</v>
      </c>
      <c r="BK478" s="61">
        <f t="shared" si="477"/>
        <v>0</v>
      </c>
      <c r="BL478" s="61">
        <f t="shared" si="477"/>
        <v>0</v>
      </c>
      <c r="BM478" s="61">
        <f t="shared" si="477"/>
        <v>0</v>
      </c>
      <c r="BN478" s="61">
        <f t="shared" si="477"/>
        <v>0</v>
      </c>
      <c r="BO478" s="61">
        <f t="shared" si="477"/>
        <v>0</v>
      </c>
    </row>
    <row r="479" spans="1:67" x14ac:dyDescent="0.2">
      <c r="A479" s="11"/>
      <c r="B479" s="11"/>
      <c r="C479" s="656"/>
      <c r="D479" s="657"/>
      <c r="E479" s="657"/>
      <c r="F479" s="657"/>
      <c r="G479" s="657"/>
      <c r="H479" s="660"/>
      <c r="I479" s="659"/>
      <c r="J479" s="11"/>
      <c r="K479" s="58"/>
      <c r="L479" s="58"/>
      <c r="M479" s="60"/>
      <c r="N479" s="60"/>
      <c r="O479" s="60"/>
      <c r="P479" s="60"/>
      <c r="Q479" s="62">
        <v>4339.47</v>
      </c>
      <c r="R479" s="63">
        <f t="shared" si="463"/>
        <v>4447.0987065969002</v>
      </c>
      <c r="S479" s="64">
        <f t="shared" ref="S479:AX479" si="478">S477+S478</f>
        <v>0</v>
      </c>
      <c r="T479" s="64">
        <f t="shared" si="478"/>
        <v>0</v>
      </c>
      <c r="U479" s="64">
        <f t="shared" si="478"/>
        <v>4447.0987065969002</v>
      </c>
      <c r="V479" s="64">
        <f t="shared" si="478"/>
        <v>0</v>
      </c>
      <c r="W479" s="64">
        <f t="shared" si="478"/>
        <v>0</v>
      </c>
      <c r="X479" s="64">
        <f t="shared" si="478"/>
        <v>0</v>
      </c>
      <c r="Y479" s="64">
        <f t="shared" si="478"/>
        <v>0</v>
      </c>
      <c r="Z479" s="64">
        <f t="shared" si="478"/>
        <v>0</v>
      </c>
      <c r="AA479" s="64">
        <f t="shared" si="478"/>
        <v>0</v>
      </c>
      <c r="AB479" s="64">
        <f t="shared" si="478"/>
        <v>0</v>
      </c>
      <c r="AC479" s="64">
        <f t="shared" si="478"/>
        <v>0</v>
      </c>
      <c r="AD479" s="64">
        <f t="shared" si="478"/>
        <v>0</v>
      </c>
      <c r="AE479" s="64">
        <f t="shared" si="478"/>
        <v>0</v>
      </c>
      <c r="AF479" s="64">
        <f t="shared" si="478"/>
        <v>0</v>
      </c>
      <c r="AG479" s="64">
        <f t="shared" si="478"/>
        <v>0</v>
      </c>
      <c r="AH479" s="64">
        <f t="shared" si="478"/>
        <v>0</v>
      </c>
      <c r="AI479" s="64">
        <f t="shared" si="478"/>
        <v>0</v>
      </c>
      <c r="AJ479" s="64">
        <f t="shared" si="478"/>
        <v>0</v>
      </c>
      <c r="AK479" s="64">
        <f t="shared" si="478"/>
        <v>0</v>
      </c>
      <c r="AL479" s="64">
        <f t="shared" si="478"/>
        <v>0</v>
      </c>
      <c r="AM479" s="64">
        <f t="shared" si="478"/>
        <v>0</v>
      </c>
      <c r="AN479" s="64">
        <f t="shared" si="478"/>
        <v>0</v>
      </c>
      <c r="AO479" s="64">
        <f t="shared" si="478"/>
        <v>0</v>
      </c>
      <c r="AP479" s="64">
        <f t="shared" si="478"/>
        <v>0</v>
      </c>
      <c r="AQ479" s="64">
        <f t="shared" si="478"/>
        <v>0</v>
      </c>
      <c r="AR479" s="64">
        <f t="shared" si="478"/>
        <v>0</v>
      </c>
      <c r="AS479" s="64">
        <f t="shared" si="478"/>
        <v>0</v>
      </c>
      <c r="AT479" s="64">
        <f t="shared" si="478"/>
        <v>0</v>
      </c>
      <c r="AU479" s="64">
        <f t="shared" si="478"/>
        <v>0</v>
      </c>
      <c r="AV479" s="64">
        <f t="shared" si="478"/>
        <v>0</v>
      </c>
      <c r="AW479" s="64">
        <f t="shared" si="478"/>
        <v>0</v>
      </c>
      <c r="AX479" s="64">
        <f t="shared" si="478"/>
        <v>0</v>
      </c>
      <c r="AY479" s="64">
        <f t="shared" ref="AY479:BO479" si="479">AY477+AY478</f>
        <v>0</v>
      </c>
      <c r="AZ479" s="64">
        <f t="shared" si="479"/>
        <v>0</v>
      </c>
      <c r="BA479" s="64">
        <f t="shared" si="479"/>
        <v>0</v>
      </c>
      <c r="BB479" s="64">
        <f t="shared" si="479"/>
        <v>0</v>
      </c>
      <c r="BC479" s="64">
        <f t="shared" si="479"/>
        <v>0</v>
      </c>
      <c r="BD479" s="64">
        <f t="shared" si="479"/>
        <v>0</v>
      </c>
      <c r="BE479" s="64">
        <f t="shared" si="479"/>
        <v>0</v>
      </c>
      <c r="BF479" s="64">
        <f t="shared" si="479"/>
        <v>0</v>
      </c>
      <c r="BG479" s="64">
        <f t="shared" si="479"/>
        <v>0</v>
      </c>
      <c r="BH479" s="64">
        <f t="shared" si="479"/>
        <v>0</v>
      </c>
      <c r="BI479" s="64">
        <f t="shared" si="479"/>
        <v>0</v>
      </c>
      <c r="BJ479" s="64">
        <f t="shared" si="479"/>
        <v>0</v>
      </c>
      <c r="BK479" s="64">
        <f t="shared" si="479"/>
        <v>0</v>
      </c>
      <c r="BL479" s="64">
        <f t="shared" si="479"/>
        <v>0</v>
      </c>
      <c r="BM479" s="64">
        <f t="shared" si="479"/>
        <v>0</v>
      </c>
      <c r="BN479" s="64">
        <f t="shared" si="479"/>
        <v>0</v>
      </c>
      <c r="BO479" s="64">
        <f t="shared" si="479"/>
        <v>0</v>
      </c>
    </row>
    <row r="480" spans="1:67" ht="14.1" customHeight="1" x14ac:dyDescent="0.2">
      <c r="A480" s="11"/>
      <c r="B480" s="58">
        <v>102</v>
      </c>
      <c r="C480" s="656" t="s">
        <v>314</v>
      </c>
      <c r="D480" s="657" t="s">
        <v>315</v>
      </c>
      <c r="E480" s="657"/>
      <c r="F480" s="657"/>
      <c r="G480" s="657"/>
      <c r="H480" s="660" t="s">
        <v>941</v>
      </c>
      <c r="I480" s="659" t="s">
        <v>156</v>
      </c>
      <c r="J480" s="59">
        <v>122.81</v>
      </c>
      <c r="K480" s="60"/>
      <c r="L480" s="60"/>
      <c r="M480" s="60"/>
      <c r="N480" s="58"/>
      <c r="O480" s="58"/>
      <c r="P480" s="58"/>
      <c r="Q480" s="58"/>
      <c r="R480" s="58">
        <f t="shared" si="463"/>
        <v>122.81</v>
      </c>
      <c r="S480" s="58">
        <v>0</v>
      </c>
      <c r="T480" s="58">
        <v>0</v>
      </c>
      <c r="U480" s="58">
        <v>122.81</v>
      </c>
      <c r="V480" s="58">
        <v>0</v>
      </c>
      <c r="W480" s="58">
        <v>0</v>
      </c>
      <c r="X480" s="58">
        <v>0</v>
      </c>
      <c r="Y480" s="58">
        <v>0</v>
      </c>
      <c r="Z480" s="58">
        <v>0</v>
      </c>
      <c r="AA480" s="58">
        <v>0</v>
      </c>
      <c r="AB480" s="58">
        <v>0</v>
      </c>
      <c r="AC480" s="58">
        <v>0</v>
      </c>
      <c r="AD480" s="58">
        <v>0</v>
      </c>
      <c r="AE480" s="58">
        <v>0</v>
      </c>
      <c r="AF480" s="58">
        <v>0</v>
      </c>
      <c r="AG480" s="58">
        <v>0</v>
      </c>
      <c r="AH480" s="58">
        <v>0</v>
      </c>
      <c r="AI480" s="58">
        <v>0</v>
      </c>
      <c r="AJ480" s="58">
        <v>0</v>
      </c>
      <c r="AK480" s="58">
        <v>0</v>
      </c>
      <c r="AL480" s="58">
        <v>0</v>
      </c>
      <c r="AM480" s="58">
        <v>0</v>
      </c>
      <c r="AN480" s="58">
        <v>0</v>
      </c>
      <c r="AO480" s="58">
        <v>0</v>
      </c>
      <c r="AP480" s="58">
        <v>0</v>
      </c>
      <c r="AQ480" s="58">
        <v>0</v>
      </c>
      <c r="AR480" s="58">
        <v>0</v>
      </c>
      <c r="AS480" s="58">
        <v>0</v>
      </c>
      <c r="AT480" s="58">
        <v>0</v>
      </c>
      <c r="AU480" s="58">
        <v>0</v>
      </c>
      <c r="AV480" s="58">
        <v>0</v>
      </c>
      <c r="AW480" s="58">
        <v>0</v>
      </c>
      <c r="AX480" s="58">
        <v>0</v>
      </c>
      <c r="AY480" s="58">
        <v>0</v>
      </c>
      <c r="AZ480" s="58">
        <v>0</v>
      </c>
      <c r="BA480" s="58">
        <v>0</v>
      </c>
      <c r="BB480" s="58">
        <v>0</v>
      </c>
      <c r="BC480" s="58">
        <v>0</v>
      </c>
      <c r="BD480" s="58">
        <v>0</v>
      </c>
      <c r="BE480" s="58">
        <v>0</v>
      </c>
      <c r="BF480" s="58">
        <v>0</v>
      </c>
      <c r="BG480" s="58">
        <v>0</v>
      </c>
      <c r="BH480" s="58">
        <v>0</v>
      </c>
      <c r="BI480" s="58">
        <v>0</v>
      </c>
      <c r="BJ480" s="58">
        <v>0</v>
      </c>
      <c r="BK480" s="58">
        <v>0</v>
      </c>
      <c r="BL480" s="58">
        <v>0</v>
      </c>
      <c r="BM480" s="58">
        <v>0</v>
      </c>
      <c r="BN480" s="58">
        <v>0</v>
      </c>
      <c r="BO480" s="58">
        <v>0</v>
      </c>
    </row>
    <row r="481" spans="1:67" x14ac:dyDescent="0.2">
      <c r="A481" s="11"/>
      <c r="B481" s="11"/>
      <c r="C481" s="656"/>
      <c r="D481" s="657"/>
      <c r="E481" s="657"/>
      <c r="F481" s="657"/>
      <c r="G481" s="657"/>
      <c r="H481" s="660"/>
      <c r="I481" s="659"/>
      <c r="J481" s="11"/>
      <c r="K481" s="60">
        <v>2054.44</v>
      </c>
      <c r="L481" s="60">
        <v>2065.35</v>
      </c>
      <c r="M481" s="60">
        <v>2122.66</v>
      </c>
      <c r="N481" s="60">
        <v>2133.9299999999998</v>
      </c>
      <c r="O481" s="60">
        <v>2122.6590155859999</v>
      </c>
      <c r="P481" s="60"/>
      <c r="Q481" s="58">
        <v>2122.66</v>
      </c>
      <c r="R481" s="60">
        <f t="shared" si="463"/>
        <v>2175.3067864381997</v>
      </c>
      <c r="S481" s="58"/>
      <c r="T481" s="58"/>
      <c r="U481" s="61">
        <f>$M481*U480/$J480*U$13</f>
        <v>2175.3067864381997</v>
      </c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  <c r="BO481" s="58"/>
    </row>
    <row r="482" spans="1:67" x14ac:dyDescent="0.2">
      <c r="A482" s="11"/>
      <c r="B482" s="11"/>
      <c r="C482" s="656"/>
      <c r="D482" s="657"/>
      <c r="E482" s="657"/>
      <c r="F482" s="657"/>
      <c r="G482" s="657"/>
      <c r="H482" s="660"/>
      <c r="I482" s="659"/>
      <c r="J482" s="11"/>
      <c r="K482" s="58"/>
      <c r="L482" s="60"/>
      <c r="M482" s="60"/>
      <c r="N482" s="60">
        <f>N481-M481</f>
        <v>11.269999999999982</v>
      </c>
      <c r="O482" s="60"/>
      <c r="P482" s="60"/>
      <c r="Q482" s="58"/>
      <c r="R482" s="60">
        <f t="shared" si="463"/>
        <v>0</v>
      </c>
      <c r="S482" s="61">
        <f t="shared" ref="S482:AX482" si="480">$N$482/$J$480*S480*S12*S13</f>
        <v>0</v>
      </c>
      <c r="T482" s="61">
        <f t="shared" si="480"/>
        <v>0</v>
      </c>
      <c r="U482" s="61">
        <f t="shared" si="480"/>
        <v>0</v>
      </c>
      <c r="V482" s="61">
        <f t="shared" si="480"/>
        <v>0</v>
      </c>
      <c r="W482" s="61">
        <f t="shared" si="480"/>
        <v>0</v>
      </c>
      <c r="X482" s="61">
        <f t="shared" si="480"/>
        <v>0</v>
      </c>
      <c r="Y482" s="61">
        <f t="shared" si="480"/>
        <v>0</v>
      </c>
      <c r="Z482" s="61">
        <f t="shared" si="480"/>
        <v>0</v>
      </c>
      <c r="AA482" s="61">
        <f t="shared" si="480"/>
        <v>0</v>
      </c>
      <c r="AB482" s="61">
        <f t="shared" si="480"/>
        <v>0</v>
      </c>
      <c r="AC482" s="61">
        <f t="shared" si="480"/>
        <v>0</v>
      </c>
      <c r="AD482" s="61">
        <f t="shared" si="480"/>
        <v>0</v>
      </c>
      <c r="AE482" s="61">
        <f t="shared" si="480"/>
        <v>0</v>
      </c>
      <c r="AF482" s="61">
        <f t="shared" si="480"/>
        <v>0</v>
      </c>
      <c r="AG482" s="61">
        <f t="shared" si="480"/>
        <v>0</v>
      </c>
      <c r="AH482" s="61">
        <f t="shared" si="480"/>
        <v>0</v>
      </c>
      <c r="AI482" s="61">
        <f t="shared" si="480"/>
        <v>0</v>
      </c>
      <c r="AJ482" s="61">
        <f t="shared" si="480"/>
        <v>0</v>
      </c>
      <c r="AK482" s="61">
        <f t="shared" si="480"/>
        <v>0</v>
      </c>
      <c r="AL482" s="61">
        <f t="shared" si="480"/>
        <v>0</v>
      </c>
      <c r="AM482" s="61">
        <f t="shared" si="480"/>
        <v>0</v>
      </c>
      <c r="AN482" s="61">
        <f t="shared" si="480"/>
        <v>0</v>
      </c>
      <c r="AO482" s="61">
        <f t="shared" si="480"/>
        <v>0</v>
      </c>
      <c r="AP482" s="61">
        <f t="shared" si="480"/>
        <v>0</v>
      </c>
      <c r="AQ482" s="61">
        <f t="shared" si="480"/>
        <v>0</v>
      </c>
      <c r="AR482" s="61">
        <f t="shared" si="480"/>
        <v>0</v>
      </c>
      <c r="AS482" s="61">
        <f t="shared" si="480"/>
        <v>0</v>
      </c>
      <c r="AT482" s="61">
        <f t="shared" si="480"/>
        <v>0</v>
      </c>
      <c r="AU482" s="61">
        <f t="shared" si="480"/>
        <v>0</v>
      </c>
      <c r="AV482" s="61">
        <f t="shared" si="480"/>
        <v>0</v>
      </c>
      <c r="AW482" s="61">
        <f t="shared" si="480"/>
        <v>0</v>
      </c>
      <c r="AX482" s="61">
        <f t="shared" si="480"/>
        <v>0</v>
      </c>
      <c r="AY482" s="61">
        <f t="shared" ref="AY482:BO482" si="481">$N$482/$J$480*AY480*AY12*AY13</f>
        <v>0</v>
      </c>
      <c r="AZ482" s="61">
        <f t="shared" si="481"/>
        <v>0</v>
      </c>
      <c r="BA482" s="61">
        <f t="shared" si="481"/>
        <v>0</v>
      </c>
      <c r="BB482" s="61">
        <f t="shared" si="481"/>
        <v>0</v>
      </c>
      <c r="BC482" s="61">
        <f t="shared" si="481"/>
        <v>0</v>
      </c>
      <c r="BD482" s="61">
        <f t="shared" si="481"/>
        <v>0</v>
      </c>
      <c r="BE482" s="61">
        <f t="shared" si="481"/>
        <v>0</v>
      </c>
      <c r="BF482" s="61">
        <f t="shared" si="481"/>
        <v>0</v>
      </c>
      <c r="BG482" s="61">
        <f t="shared" si="481"/>
        <v>0</v>
      </c>
      <c r="BH482" s="61">
        <f t="shared" si="481"/>
        <v>0</v>
      </c>
      <c r="BI482" s="61">
        <f t="shared" si="481"/>
        <v>0</v>
      </c>
      <c r="BJ482" s="61">
        <f t="shared" si="481"/>
        <v>0</v>
      </c>
      <c r="BK482" s="61">
        <f t="shared" si="481"/>
        <v>0</v>
      </c>
      <c r="BL482" s="61">
        <f t="shared" si="481"/>
        <v>0</v>
      </c>
      <c r="BM482" s="61">
        <f t="shared" si="481"/>
        <v>0</v>
      </c>
      <c r="BN482" s="61">
        <f t="shared" si="481"/>
        <v>0</v>
      </c>
      <c r="BO482" s="61">
        <f t="shared" si="481"/>
        <v>0</v>
      </c>
    </row>
    <row r="483" spans="1:67" x14ac:dyDescent="0.2">
      <c r="A483" s="11"/>
      <c r="B483" s="11"/>
      <c r="C483" s="656"/>
      <c r="D483" s="657"/>
      <c r="E483" s="657"/>
      <c r="F483" s="657"/>
      <c r="G483" s="657"/>
      <c r="H483" s="660"/>
      <c r="I483" s="659"/>
      <c r="J483" s="11"/>
      <c r="K483" s="58"/>
      <c r="L483" s="58"/>
      <c r="M483" s="60"/>
      <c r="N483" s="60"/>
      <c r="O483" s="60"/>
      <c r="P483" s="60"/>
      <c r="Q483" s="62">
        <v>2122.66</v>
      </c>
      <c r="R483" s="63">
        <f t="shared" si="463"/>
        <v>2175.3067864381997</v>
      </c>
      <c r="S483" s="64">
        <f t="shared" ref="S483:AX483" si="482">S481+S482</f>
        <v>0</v>
      </c>
      <c r="T483" s="64">
        <f t="shared" si="482"/>
        <v>0</v>
      </c>
      <c r="U483" s="64">
        <f t="shared" si="482"/>
        <v>2175.3067864381997</v>
      </c>
      <c r="V483" s="64">
        <f t="shared" si="482"/>
        <v>0</v>
      </c>
      <c r="W483" s="64">
        <f t="shared" si="482"/>
        <v>0</v>
      </c>
      <c r="X483" s="64">
        <f t="shared" si="482"/>
        <v>0</v>
      </c>
      <c r="Y483" s="64">
        <f t="shared" si="482"/>
        <v>0</v>
      </c>
      <c r="Z483" s="64">
        <f t="shared" si="482"/>
        <v>0</v>
      </c>
      <c r="AA483" s="64">
        <f t="shared" si="482"/>
        <v>0</v>
      </c>
      <c r="AB483" s="64">
        <f t="shared" si="482"/>
        <v>0</v>
      </c>
      <c r="AC483" s="64">
        <f t="shared" si="482"/>
        <v>0</v>
      </c>
      <c r="AD483" s="64">
        <f t="shared" si="482"/>
        <v>0</v>
      </c>
      <c r="AE483" s="64">
        <f t="shared" si="482"/>
        <v>0</v>
      </c>
      <c r="AF483" s="64">
        <f t="shared" si="482"/>
        <v>0</v>
      </c>
      <c r="AG483" s="64">
        <f t="shared" si="482"/>
        <v>0</v>
      </c>
      <c r="AH483" s="64">
        <f t="shared" si="482"/>
        <v>0</v>
      </c>
      <c r="AI483" s="64">
        <f t="shared" si="482"/>
        <v>0</v>
      </c>
      <c r="AJ483" s="64">
        <f t="shared" si="482"/>
        <v>0</v>
      </c>
      <c r="AK483" s="64">
        <f t="shared" si="482"/>
        <v>0</v>
      </c>
      <c r="AL483" s="64">
        <f t="shared" si="482"/>
        <v>0</v>
      </c>
      <c r="AM483" s="64">
        <f t="shared" si="482"/>
        <v>0</v>
      </c>
      <c r="AN483" s="64">
        <f t="shared" si="482"/>
        <v>0</v>
      </c>
      <c r="AO483" s="64">
        <f t="shared" si="482"/>
        <v>0</v>
      </c>
      <c r="AP483" s="64">
        <f t="shared" si="482"/>
        <v>0</v>
      </c>
      <c r="AQ483" s="64">
        <f t="shared" si="482"/>
        <v>0</v>
      </c>
      <c r="AR483" s="64">
        <f t="shared" si="482"/>
        <v>0</v>
      </c>
      <c r="AS483" s="64">
        <f t="shared" si="482"/>
        <v>0</v>
      </c>
      <c r="AT483" s="64">
        <f t="shared" si="482"/>
        <v>0</v>
      </c>
      <c r="AU483" s="64">
        <f t="shared" si="482"/>
        <v>0</v>
      </c>
      <c r="AV483" s="64">
        <f t="shared" si="482"/>
        <v>0</v>
      </c>
      <c r="AW483" s="64">
        <f t="shared" si="482"/>
        <v>0</v>
      </c>
      <c r="AX483" s="64">
        <f t="shared" si="482"/>
        <v>0</v>
      </c>
      <c r="AY483" s="64">
        <f t="shared" ref="AY483:BO483" si="483">AY481+AY482</f>
        <v>0</v>
      </c>
      <c r="AZ483" s="64">
        <f t="shared" si="483"/>
        <v>0</v>
      </c>
      <c r="BA483" s="64">
        <f t="shared" si="483"/>
        <v>0</v>
      </c>
      <c r="BB483" s="64">
        <f t="shared" si="483"/>
        <v>0</v>
      </c>
      <c r="BC483" s="64">
        <f t="shared" si="483"/>
        <v>0</v>
      </c>
      <c r="BD483" s="64">
        <f t="shared" si="483"/>
        <v>0</v>
      </c>
      <c r="BE483" s="64">
        <f t="shared" si="483"/>
        <v>0</v>
      </c>
      <c r="BF483" s="64">
        <f t="shared" si="483"/>
        <v>0</v>
      </c>
      <c r="BG483" s="64">
        <f t="shared" si="483"/>
        <v>0</v>
      </c>
      <c r="BH483" s="64">
        <f t="shared" si="483"/>
        <v>0</v>
      </c>
      <c r="BI483" s="64">
        <f t="shared" si="483"/>
        <v>0</v>
      </c>
      <c r="BJ483" s="64">
        <f t="shared" si="483"/>
        <v>0</v>
      </c>
      <c r="BK483" s="64">
        <f t="shared" si="483"/>
        <v>0</v>
      </c>
      <c r="BL483" s="64">
        <f t="shared" si="483"/>
        <v>0</v>
      </c>
      <c r="BM483" s="64">
        <f t="shared" si="483"/>
        <v>0</v>
      </c>
      <c r="BN483" s="64">
        <f t="shared" si="483"/>
        <v>0</v>
      </c>
      <c r="BO483" s="64">
        <f t="shared" si="483"/>
        <v>0</v>
      </c>
    </row>
    <row r="484" spans="1:67" ht="14.1" customHeight="1" x14ac:dyDescent="0.2">
      <c r="A484" s="11"/>
      <c r="B484" s="58">
        <v>103</v>
      </c>
      <c r="C484" s="656" t="s">
        <v>314</v>
      </c>
      <c r="D484" s="657" t="s">
        <v>317</v>
      </c>
      <c r="E484" s="657"/>
      <c r="F484" s="657"/>
      <c r="G484" s="657"/>
      <c r="H484" s="660" t="s">
        <v>942</v>
      </c>
      <c r="I484" s="659" t="s">
        <v>156</v>
      </c>
      <c r="J484" s="59">
        <v>933.35</v>
      </c>
      <c r="K484" s="60"/>
      <c r="L484" s="60"/>
      <c r="M484" s="60"/>
      <c r="N484" s="58"/>
      <c r="O484" s="58"/>
      <c r="P484" s="58"/>
      <c r="Q484" s="58"/>
      <c r="R484" s="58">
        <f t="shared" si="463"/>
        <v>933.35</v>
      </c>
      <c r="S484" s="58">
        <v>0</v>
      </c>
      <c r="T484" s="58">
        <v>0</v>
      </c>
      <c r="U484" s="58">
        <v>933.35</v>
      </c>
      <c r="V484" s="58">
        <v>0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C484" s="58">
        <v>0</v>
      </c>
      <c r="AD484" s="58">
        <v>0</v>
      </c>
      <c r="AE484" s="58">
        <v>0</v>
      </c>
      <c r="AF484" s="58">
        <v>0</v>
      </c>
      <c r="AG484" s="58">
        <v>0</v>
      </c>
      <c r="AH484" s="58">
        <v>0</v>
      </c>
      <c r="AI484" s="58">
        <v>0</v>
      </c>
      <c r="AJ484" s="58">
        <v>0</v>
      </c>
      <c r="AK484" s="58">
        <v>0</v>
      </c>
      <c r="AL484" s="58">
        <v>0</v>
      </c>
      <c r="AM484" s="58">
        <v>0</v>
      </c>
      <c r="AN484" s="58">
        <v>0</v>
      </c>
      <c r="AO484" s="58">
        <v>0</v>
      </c>
      <c r="AP484" s="58">
        <v>0</v>
      </c>
      <c r="AQ484" s="58">
        <v>0</v>
      </c>
      <c r="AR484" s="58">
        <v>0</v>
      </c>
      <c r="AS484" s="58">
        <v>0</v>
      </c>
      <c r="AT484" s="58">
        <v>0</v>
      </c>
      <c r="AU484" s="58">
        <v>0</v>
      </c>
      <c r="AV484" s="58">
        <v>0</v>
      </c>
      <c r="AW484" s="58">
        <v>0</v>
      </c>
      <c r="AX484" s="58">
        <v>0</v>
      </c>
      <c r="AY484" s="58">
        <v>0</v>
      </c>
      <c r="AZ484" s="58">
        <v>0</v>
      </c>
      <c r="BA484" s="58">
        <v>0</v>
      </c>
      <c r="BB484" s="58">
        <v>0</v>
      </c>
      <c r="BC484" s="58">
        <v>0</v>
      </c>
      <c r="BD484" s="58">
        <v>0</v>
      </c>
      <c r="BE484" s="58">
        <v>0</v>
      </c>
      <c r="BF484" s="58">
        <v>0</v>
      </c>
      <c r="BG484" s="58">
        <v>0</v>
      </c>
      <c r="BH484" s="58">
        <v>0</v>
      </c>
      <c r="BI484" s="58">
        <v>0</v>
      </c>
      <c r="BJ484" s="58">
        <v>0</v>
      </c>
      <c r="BK484" s="58">
        <v>0</v>
      </c>
      <c r="BL484" s="58">
        <v>0</v>
      </c>
      <c r="BM484" s="58">
        <v>0</v>
      </c>
      <c r="BN484" s="58">
        <v>0</v>
      </c>
      <c r="BO484" s="58">
        <v>0</v>
      </c>
    </row>
    <row r="485" spans="1:67" x14ac:dyDescent="0.2">
      <c r="A485" s="11"/>
      <c r="B485" s="11"/>
      <c r="C485" s="656"/>
      <c r="D485" s="657"/>
      <c r="E485" s="657"/>
      <c r="F485" s="657"/>
      <c r="G485" s="657"/>
      <c r="H485" s="660"/>
      <c r="I485" s="659"/>
      <c r="J485" s="11"/>
      <c r="K485" s="60">
        <v>15569.89</v>
      </c>
      <c r="L485" s="60">
        <v>15652.59</v>
      </c>
      <c r="M485" s="60">
        <v>16086.9</v>
      </c>
      <c r="N485" s="60">
        <v>16172.35</v>
      </c>
      <c r="O485" s="60">
        <v>16086.898317878498</v>
      </c>
      <c r="P485" s="60"/>
      <c r="Q485" s="58">
        <v>16086.9</v>
      </c>
      <c r="R485" s="60">
        <f t="shared" si="463"/>
        <v>16485.891637262997</v>
      </c>
      <c r="S485" s="58"/>
      <c r="T485" s="58"/>
      <c r="U485" s="61">
        <f>$M485*U484/$J484*U$13</f>
        <v>16485.891637262997</v>
      </c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  <c r="BO485" s="58"/>
    </row>
    <row r="486" spans="1:67" x14ac:dyDescent="0.2">
      <c r="A486" s="11"/>
      <c r="B486" s="11"/>
      <c r="C486" s="656"/>
      <c r="D486" s="657"/>
      <c r="E486" s="657"/>
      <c r="F486" s="657"/>
      <c r="G486" s="657"/>
      <c r="H486" s="660"/>
      <c r="I486" s="659"/>
      <c r="J486" s="11"/>
      <c r="K486" s="58"/>
      <c r="L486" s="60"/>
      <c r="M486" s="60"/>
      <c r="N486" s="60">
        <f>N485-M485</f>
        <v>85.450000000000728</v>
      </c>
      <c r="O486" s="60"/>
      <c r="P486" s="60"/>
      <c r="Q486" s="58"/>
      <c r="R486" s="60">
        <f t="shared" si="463"/>
        <v>0</v>
      </c>
      <c r="S486" s="61">
        <f t="shared" ref="S486:AX486" si="484">$N$486/$J$484*S484*S12*S13</f>
        <v>0</v>
      </c>
      <c r="T486" s="61">
        <f t="shared" si="484"/>
        <v>0</v>
      </c>
      <c r="U486" s="61">
        <f t="shared" si="484"/>
        <v>0</v>
      </c>
      <c r="V486" s="61">
        <f t="shared" si="484"/>
        <v>0</v>
      </c>
      <c r="W486" s="61">
        <f t="shared" si="484"/>
        <v>0</v>
      </c>
      <c r="X486" s="61">
        <f t="shared" si="484"/>
        <v>0</v>
      </c>
      <c r="Y486" s="61">
        <f t="shared" si="484"/>
        <v>0</v>
      </c>
      <c r="Z486" s="61">
        <f t="shared" si="484"/>
        <v>0</v>
      </c>
      <c r="AA486" s="61">
        <f t="shared" si="484"/>
        <v>0</v>
      </c>
      <c r="AB486" s="61">
        <f t="shared" si="484"/>
        <v>0</v>
      </c>
      <c r="AC486" s="61">
        <f t="shared" si="484"/>
        <v>0</v>
      </c>
      <c r="AD486" s="61">
        <f t="shared" si="484"/>
        <v>0</v>
      </c>
      <c r="AE486" s="61">
        <f t="shared" si="484"/>
        <v>0</v>
      </c>
      <c r="AF486" s="61">
        <f t="shared" si="484"/>
        <v>0</v>
      </c>
      <c r="AG486" s="61">
        <f t="shared" si="484"/>
        <v>0</v>
      </c>
      <c r="AH486" s="61">
        <f t="shared" si="484"/>
        <v>0</v>
      </c>
      <c r="AI486" s="61">
        <f t="shared" si="484"/>
        <v>0</v>
      </c>
      <c r="AJ486" s="61">
        <f t="shared" si="484"/>
        <v>0</v>
      </c>
      <c r="AK486" s="61">
        <f t="shared" si="484"/>
        <v>0</v>
      </c>
      <c r="AL486" s="61">
        <f t="shared" si="484"/>
        <v>0</v>
      </c>
      <c r="AM486" s="61">
        <f t="shared" si="484"/>
        <v>0</v>
      </c>
      <c r="AN486" s="61">
        <f t="shared" si="484"/>
        <v>0</v>
      </c>
      <c r="AO486" s="61">
        <f t="shared" si="484"/>
        <v>0</v>
      </c>
      <c r="AP486" s="61">
        <f t="shared" si="484"/>
        <v>0</v>
      </c>
      <c r="AQ486" s="61">
        <f t="shared" si="484"/>
        <v>0</v>
      </c>
      <c r="AR486" s="61">
        <f t="shared" si="484"/>
        <v>0</v>
      </c>
      <c r="AS486" s="61">
        <f t="shared" si="484"/>
        <v>0</v>
      </c>
      <c r="AT486" s="61">
        <f t="shared" si="484"/>
        <v>0</v>
      </c>
      <c r="AU486" s="61">
        <f t="shared" si="484"/>
        <v>0</v>
      </c>
      <c r="AV486" s="61">
        <f t="shared" si="484"/>
        <v>0</v>
      </c>
      <c r="AW486" s="61">
        <f t="shared" si="484"/>
        <v>0</v>
      </c>
      <c r="AX486" s="61">
        <f t="shared" si="484"/>
        <v>0</v>
      </c>
      <c r="AY486" s="61">
        <f t="shared" ref="AY486:BO486" si="485">$N$486/$J$484*AY484*AY12*AY13</f>
        <v>0</v>
      </c>
      <c r="AZ486" s="61">
        <f t="shared" si="485"/>
        <v>0</v>
      </c>
      <c r="BA486" s="61">
        <f t="shared" si="485"/>
        <v>0</v>
      </c>
      <c r="BB486" s="61">
        <f t="shared" si="485"/>
        <v>0</v>
      </c>
      <c r="BC486" s="61">
        <f t="shared" si="485"/>
        <v>0</v>
      </c>
      <c r="BD486" s="61">
        <f t="shared" si="485"/>
        <v>0</v>
      </c>
      <c r="BE486" s="61">
        <f t="shared" si="485"/>
        <v>0</v>
      </c>
      <c r="BF486" s="61">
        <f t="shared" si="485"/>
        <v>0</v>
      </c>
      <c r="BG486" s="61">
        <f t="shared" si="485"/>
        <v>0</v>
      </c>
      <c r="BH486" s="61">
        <f t="shared" si="485"/>
        <v>0</v>
      </c>
      <c r="BI486" s="61">
        <f t="shared" si="485"/>
        <v>0</v>
      </c>
      <c r="BJ486" s="61">
        <f t="shared" si="485"/>
        <v>0</v>
      </c>
      <c r="BK486" s="61">
        <f t="shared" si="485"/>
        <v>0</v>
      </c>
      <c r="BL486" s="61">
        <f t="shared" si="485"/>
        <v>0</v>
      </c>
      <c r="BM486" s="61">
        <f t="shared" si="485"/>
        <v>0</v>
      </c>
      <c r="BN486" s="61">
        <f t="shared" si="485"/>
        <v>0</v>
      </c>
      <c r="BO486" s="61">
        <f t="shared" si="485"/>
        <v>0</v>
      </c>
    </row>
    <row r="487" spans="1:67" x14ac:dyDescent="0.2">
      <c r="A487" s="11"/>
      <c r="B487" s="11"/>
      <c r="C487" s="656"/>
      <c r="D487" s="657"/>
      <c r="E487" s="657"/>
      <c r="F487" s="657"/>
      <c r="G487" s="657"/>
      <c r="H487" s="660"/>
      <c r="I487" s="659"/>
      <c r="J487" s="11"/>
      <c r="K487" s="58"/>
      <c r="L487" s="58"/>
      <c r="M487" s="60"/>
      <c r="N487" s="60"/>
      <c r="O487" s="60"/>
      <c r="P487" s="60"/>
      <c r="Q487" s="62">
        <v>16086.9</v>
      </c>
      <c r="R487" s="63">
        <f t="shared" si="463"/>
        <v>16485.891637262997</v>
      </c>
      <c r="S487" s="64">
        <f t="shared" ref="S487:AX487" si="486">S485+S486</f>
        <v>0</v>
      </c>
      <c r="T487" s="64">
        <f t="shared" si="486"/>
        <v>0</v>
      </c>
      <c r="U487" s="64">
        <f t="shared" si="486"/>
        <v>16485.891637262997</v>
      </c>
      <c r="V487" s="64">
        <f t="shared" si="486"/>
        <v>0</v>
      </c>
      <c r="W487" s="64">
        <f t="shared" si="486"/>
        <v>0</v>
      </c>
      <c r="X487" s="64">
        <f t="shared" si="486"/>
        <v>0</v>
      </c>
      <c r="Y487" s="64">
        <f t="shared" si="486"/>
        <v>0</v>
      </c>
      <c r="Z487" s="64">
        <f t="shared" si="486"/>
        <v>0</v>
      </c>
      <c r="AA487" s="64">
        <f t="shared" si="486"/>
        <v>0</v>
      </c>
      <c r="AB487" s="64">
        <f t="shared" si="486"/>
        <v>0</v>
      </c>
      <c r="AC487" s="64">
        <f t="shared" si="486"/>
        <v>0</v>
      </c>
      <c r="AD487" s="64">
        <f t="shared" si="486"/>
        <v>0</v>
      </c>
      <c r="AE487" s="64">
        <f t="shared" si="486"/>
        <v>0</v>
      </c>
      <c r="AF487" s="64">
        <f t="shared" si="486"/>
        <v>0</v>
      </c>
      <c r="AG487" s="64">
        <f t="shared" si="486"/>
        <v>0</v>
      </c>
      <c r="AH487" s="64">
        <f t="shared" si="486"/>
        <v>0</v>
      </c>
      <c r="AI487" s="64">
        <f t="shared" si="486"/>
        <v>0</v>
      </c>
      <c r="AJ487" s="64">
        <f t="shared" si="486"/>
        <v>0</v>
      </c>
      <c r="AK487" s="64">
        <f t="shared" si="486"/>
        <v>0</v>
      </c>
      <c r="AL487" s="64">
        <f t="shared" si="486"/>
        <v>0</v>
      </c>
      <c r="AM487" s="64">
        <f t="shared" si="486"/>
        <v>0</v>
      </c>
      <c r="AN487" s="64">
        <f t="shared" si="486"/>
        <v>0</v>
      </c>
      <c r="AO487" s="64">
        <f t="shared" si="486"/>
        <v>0</v>
      </c>
      <c r="AP487" s="64">
        <f t="shared" si="486"/>
        <v>0</v>
      </c>
      <c r="AQ487" s="64">
        <f t="shared" si="486"/>
        <v>0</v>
      </c>
      <c r="AR487" s="64">
        <f t="shared" si="486"/>
        <v>0</v>
      </c>
      <c r="AS487" s="64">
        <f t="shared" si="486"/>
        <v>0</v>
      </c>
      <c r="AT487" s="64">
        <f t="shared" si="486"/>
        <v>0</v>
      </c>
      <c r="AU487" s="64">
        <f t="shared" si="486"/>
        <v>0</v>
      </c>
      <c r="AV487" s="64">
        <f t="shared" si="486"/>
        <v>0</v>
      </c>
      <c r="AW487" s="64">
        <f t="shared" si="486"/>
        <v>0</v>
      </c>
      <c r="AX487" s="64">
        <f t="shared" si="486"/>
        <v>0</v>
      </c>
      <c r="AY487" s="64">
        <f t="shared" ref="AY487:BO487" si="487">AY485+AY486</f>
        <v>0</v>
      </c>
      <c r="AZ487" s="64">
        <f t="shared" si="487"/>
        <v>0</v>
      </c>
      <c r="BA487" s="64">
        <f t="shared" si="487"/>
        <v>0</v>
      </c>
      <c r="BB487" s="64">
        <f t="shared" si="487"/>
        <v>0</v>
      </c>
      <c r="BC487" s="64">
        <f t="shared" si="487"/>
        <v>0</v>
      </c>
      <c r="BD487" s="64">
        <f t="shared" si="487"/>
        <v>0</v>
      </c>
      <c r="BE487" s="64">
        <f t="shared" si="487"/>
        <v>0</v>
      </c>
      <c r="BF487" s="64">
        <f t="shared" si="487"/>
        <v>0</v>
      </c>
      <c r="BG487" s="64">
        <f t="shared" si="487"/>
        <v>0</v>
      </c>
      <c r="BH487" s="64">
        <f t="shared" si="487"/>
        <v>0</v>
      </c>
      <c r="BI487" s="64">
        <f t="shared" si="487"/>
        <v>0</v>
      </c>
      <c r="BJ487" s="64">
        <f t="shared" si="487"/>
        <v>0</v>
      </c>
      <c r="BK487" s="64">
        <f t="shared" si="487"/>
        <v>0</v>
      </c>
      <c r="BL487" s="64">
        <f t="shared" si="487"/>
        <v>0</v>
      </c>
      <c r="BM487" s="64">
        <f t="shared" si="487"/>
        <v>0</v>
      </c>
      <c r="BN487" s="64">
        <f t="shared" si="487"/>
        <v>0</v>
      </c>
      <c r="BO487" s="64">
        <f t="shared" si="487"/>
        <v>0</v>
      </c>
    </row>
    <row r="488" spans="1:67" s="5" customFormat="1" ht="10.5" x14ac:dyDescent="0.2">
      <c r="A488" s="65"/>
      <c r="B488" s="65"/>
      <c r="C488" s="65"/>
      <c r="D488" s="65"/>
      <c r="E488" s="65"/>
      <c r="F488" s="65"/>
      <c r="G488" s="66" t="s">
        <v>943</v>
      </c>
      <c r="H488" s="65"/>
      <c r="I488" s="65"/>
      <c r="J488" s="65"/>
      <c r="K488" s="65"/>
      <c r="L488" s="65"/>
      <c r="M488" s="65"/>
      <c r="N488" s="65"/>
      <c r="O488" s="65"/>
      <c r="P488" s="65"/>
      <c r="Q488" s="65">
        <f t="shared" ref="Q488:AV488" si="488">Q$467+Q$471+Q$475+Q$479+Q$483+Q$487</f>
        <v>61905.830000000009</v>
      </c>
      <c r="R488" s="67">
        <f t="shared" si="488"/>
        <v>63441.235110234098</v>
      </c>
      <c r="S488" s="68">
        <f t="shared" si="488"/>
        <v>0</v>
      </c>
      <c r="T488" s="68">
        <f t="shared" si="488"/>
        <v>0</v>
      </c>
      <c r="U488" s="68">
        <f t="shared" si="488"/>
        <v>63441.235110234098</v>
      </c>
      <c r="V488" s="68">
        <f t="shared" si="488"/>
        <v>0</v>
      </c>
      <c r="W488" s="68">
        <f t="shared" si="488"/>
        <v>0</v>
      </c>
      <c r="X488" s="68">
        <f t="shared" si="488"/>
        <v>0</v>
      </c>
      <c r="Y488" s="68">
        <f t="shared" si="488"/>
        <v>0</v>
      </c>
      <c r="Z488" s="68">
        <f t="shared" si="488"/>
        <v>0</v>
      </c>
      <c r="AA488" s="68">
        <f t="shared" si="488"/>
        <v>0</v>
      </c>
      <c r="AB488" s="68">
        <f t="shared" si="488"/>
        <v>0</v>
      </c>
      <c r="AC488" s="68">
        <f t="shared" si="488"/>
        <v>0</v>
      </c>
      <c r="AD488" s="68">
        <f t="shared" si="488"/>
        <v>0</v>
      </c>
      <c r="AE488" s="68">
        <f t="shared" si="488"/>
        <v>0</v>
      </c>
      <c r="AF488" s="68">
        <f t="shared" si="488"/>
        <v>0</v>
      </c>
      <c r="AG488" s="68">
        <f t="shared" si="488"/>
        <v>0</v>
      </c>
      <c r="AH488" s="68">
        <f t="shared" si="488"/>
        <v>0</v>
      </c>
      <c r="AI488" s="68">
        <f t="shared" si="488"/>
        <v>0</v>
      </c>
      <c r="AJ488" s="68">
        <f t="shared" si="488"/>
        <v>0</v>
      </c>
      <c r="AK488" s="68">
        <f t="shared" si="488"/>
        <v>0</v>
      </c>
      <c r="AL488" s="68">
        <f t="shared" si="488"/>
        <v>0</v>
      </c>
      <c r="AM488" s="68">
        <f t="shared" si="488"/>
        <v>0</v>
      </c>
      <c r="AN488" s="68">
        <f t="shared" si="488"/>
        <v>0</v>
      </c>
      <c r="AO488" s="68">
        <f t="shared" si="488"/>
        <v>0</v>
      </c>
      <c r="AP488" s="68">
        <f t="shared" si="488"/>
        <v>0</v>
      </c>
      <c r="AQ488" s="68">
        <f t="shared" si="488"/>
        <v>0</v>
      </c>
      <c r="AR488" s="68">
        <f t="shared" si="488"/>
        <v>0</v>
      </c>
      <c r="AS488" s="68">
        <f t="shared" si="488"/>
        <v>0</v>
      </c>
      <c r="AT488" s="68">
        <f t="shared" si="488"/>
        <v>0</v>
      </c>
      <c r="AU488" s="68">
        <f t="shared" si="488"/>
        <v>0</v>
      </c>
      <c r="AV488" s="68">
        <f t="shared" si="488"/>
        <v>0</v>
      </c>
      <c r="AW488" s="68">
        <f t="shared" ref="AW488:BO488" si="489">AW$467+AW$471+AW$475+AW$479+AW$483+AW$487</f>
        <v>0</v>
      </c>
      <c r="AX488" s="68">
        <f t="shared" si="489"/>
        <v>0</v>
      </c>
      <c r="AY488" s="68">
        <f t="shared" si="489"/>
        <v>0</v>
      </c>
      <c r="AZ488" s="68">
        <f t="shared" si="489"/>
        <v>0</v>
      </c>
      <c r="BA488" s="68">
        <f t="shared" si="489"/>
        <v>0</v>
      </c>
      <c r="BB488" s="68">
        <f t="shared" si="489"/>
        <v>0</v>
      </c>
      <c r="BC488" s="68">
        <f t="shared" si="489"/>
        <v>0</v>
      </c>
      <c r="BD488" s="68">
        <f t="shared" si="489"/>
        <v>0</v>
      </c>
      <c r="BE488" s="68">
        <f t="shared" si="489"/>
        <v>0</v>
      </c>
      <c r="BF488" s="68">
        <f t="shared" si="489"/>
        <v>0</v>
      </c>
      <c r="BG488" s="68">
        <f t="shared" si="489"/>
        <v>0</v>
      </c>
      <c r="BH488" s="68">
        <f t="shared" si="489"/>
        <v>0</v>
      </c>
      <c r="BI488" s="68">
        <f t="shared" si="489"/>
        <v>0</v>
      </c>
      <c r="BJ488" s="68">
        <f t="shared" si="489"/>
        <v>0</v>
      </c>
      <c r="BK488" s="68">
        <f t="shared" si="489"/>
        <v>0</v>
      </c>
      <c r="BL488" s="68">
        <f t="shared" si="489"/>
        <v>0</v>
      </c>
      <c r="BM488" s="68">
        <f t="shared" si="489"/>
        <v>0</v>
      </c>
      <c r="BN488" s="68">
        <f t="shared" si="489"/>
        <v>0</v>
      </c>
      <c r="BO488" s="68">
        <f t="shared" si="489"/>
        <v>0</v>
      </c>
    </row>
    <row r="489" spans="1:67" s="5" customFormat="1" ht="10.5" x14ac:dyDescent="0.2">
      <c r="A489" s="69"/>
      <c r="B489" s="69"/>
      <c r="C489" s="69"/>
      <c r="D489" s="69"/>
      <c r="E489" s="69"/>
      <c r="F489" s="69"/>
      <c r="G489" s="70" t="s">
        <v>944</v>
      </c>
      <c r="H489" s="69"/>
      <c r="I489" s="69"/>
      <c r="J489" s="69"/>
      <c r="K489" s="69"/>
      <c r="L489" s="69"/>
      <c r="M489" s="69"/>
      <c r="N489" s="69"/>
      <c r="O489" s="69"/>
      <c r="P489" s="69"/>
      <c r="Q489" s="69">
        <f t="shared" ref="Q489:AV489" si="490">Q$488</f>
        <v>61905.830000000009</v>
      </c>
      <c r="R489" s="71">
        <f t="shared" si="490"/>
        <v>63441.235110234098</v>
      </c>
      <c r="S489" s="72">
        <f t="shared" si="490"/>
        <v>0</v>
      </c>
      <c r="T489" s="72">
        <f t="shared" si="490"/>
        <v>0</v>
      </c>
      <c r="U489" s="72">
        <f t="shared" si="490"/>
        <v>63441.235110234098</v>
      </c>
      <c r="V489" s="72">
        <f t="shared" si="490"/>
        <v>0</v>
      </c>
      <c r="W489" s="72">
        <f t="shared" si="490"/>
        <v>0</v>
      </c>
      <c r="X489" s="72">
        <f t="shared" si="490"/>
        <v>0</v>
      </c>
      <c r="Y489" s="72">
        <f t="shared" si="490"/>
        <v>0</v>
      </c>
      <c r="Z489" s="72">
        <f t="shared" si="490"/>
        <v>0</v>
      </c>
      <c r="AA489" s="72">
        <f t="shared" si="490"/>
        <v>0</v>
      </c>
      <c r="AB489" s="72">
        <f t="shared" si="490"/>
        <v>0</v>
      </c>
      <c r="AC489" s="72">
        <f t="shared" si="490"/>
        <v>0</v>
      </c>
      <c r="AD489" s="72">
        <f t="shared" si="490"/>
        <v>0</v>
      </c>
      <c r="AE489" s="72">
        <f t="shared" si="490"/>
        <v>0</v>
      </c>
      <c r="AF489" s="72">
        <f t="shared" si="490"/>
        <v>0</v>
      </c>
      <c r="AG489" s="72">
        <f t="shared" si="490"/>
        <v>0</v>
      </c>
      <c r="AH489" s="72">
        <f t="shared" si="490"/>
        <v>0</v>
      </c>
      <c r="AI489" s="72">
        <f t="shared" si="490"/>
        <v>0</v>
      </c>
      <c r="AJ489" s="72">
        <f t="shared" si="490"/>
        <v>0</v>
      </c>
      <c r="AK489" s="72">
        <f t="shared" si="490"/>
        <v>0</v>
      </c>
      <c r="AL489" s="72">
        <f t="shared" si="490"/>
        <v>0</v>
      </c>
      <c r="AM489" s="72">
        <f t="shared" si="490"/>
        <v>0</v>
      </c>
      <c r="AN489" s="72">
        <f t="shared" si="490"/>
        <v>0</v>
      </c>
      <c r="AO489" s="72">
        <f t="shared" si="490"/>
        <v>0</v>
      </c>
      <c r="AP489" s="72">
        <f t="shared" si="490"/>
        <v>0</v>
      </c>
      <c r="AQ489" s="72">
        <f t="shared" si="490"/>
        <v>0</v>
      </c>
      <c r="AR489" s="72">
        <f t="shared" si="490"/>
        <v>0</v>
      </c>
      <c r="AS489" s="72">
        <f t="shared" si="490"/>
        <v>0</v>
      </c>
      <c r="AT489" s="72">
        <f t="shared" si="490"/>
        <v>0</v>
      </c>
      <c r="AU489" s="72">
        <f t="shared" si="490"/>
        <v>0</v>
      </c>
      <c r="AV489" s="72">
        <f t="shared" si="490"/>
        <v>0</v>
      </c>
      <c r="AW489" s="72">
        <f t="shared" ref="AW489:BO489" si="491">AW$488</f>
        <v>0</v>
      </c>
      <c r="AX489" s="72">
        <f t="shared" si="491"/>
        <v>0</v>
      </c>
      <c r="AY489" s="72">
        <f t="shared" si="491"/>
        <v>0</v>
      </c>
      <c r="AZ489" s="72">
        <f t="shared" si="491"/>
        <v>0</v>
      </c>
      <c r="BA489" s="72">
        <f t="shared" si="491"/>
        <v>0</v>
      </c>
      <c r="BB489" s="72">
        <f t="shared" si="491"/>
        <v>0</v>
      </c>
      <c r="BC489" s="72">
        <f t="shared" si="491"/>
        <v>0</v>
      </c>
      <c r="BD489" s="72">
        <f t="shared" si="491"/>
        <v>0</v>
      </c>
      <c r="BE489" s="72">
        <f t="shared" si="491"/>
        <v>0</v>
      </c>
      <c r="BF489" s="72">
        <f t="shared" si="491"/>
        <v>0</v>
      </c>
      <c r="BG489" s="72">
        <f t="shared" si="491"/>
        <v>0</v>
      </c>
      <c r="BH489" s="72">
        <f t="shared" si="491"/>
        <v>0</v>
      </c>
      <c r="BI489" s="72">
        <f t="shared" si="491"/>
        <v>0</v>
      </c>
      <c r="BJ489" s="72">
        <f t="shared" si="491"/>
        <v>0</v>
      </c>
      <c r="BK489" s="72">
        <f t="shared" si="491"/>
        <v>0</v>
      </c>
      <c r="BL489" s="72">
        <f t="shared" si="491"/>
        <v>0</v>
      </c>
      <c r="BM489" s="72">
        <f t="shared" si="491"/>
        <v>0</v>
      </c>
      <c r="BN489" s="72">
        <f t="shared" si="491"/>
        <v>0</v>
      </c>
      <c r="BO489" s="72">
        <f t="shared" si="491"/>
        <v>0</v>
      </c>
    </row>
    <row r="490" spans="1:67" x14ac:dyDescent="0.2">
      <c r="A490" s="54"/>
      <c r="B490" s="54"/>
      <c r="C490" s="55" t="s">
        <v>945</v>
      </c>
      <c r="D490" s="54" t="s">
        <v>320</v>
      </c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</row>
    <row r="491" spans="1:67" x14ac:dyDescent="0.2">
      <c r="A491" s="56"/>
      <c r="B491" s="56"/>
      <c r="C491" s="57" t="s">
        <v>321</v>
      </c>
      <c r="D491" s="56" t="s">
        <v>322</v>
      </c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</row>
    <row r="492" spans="1:67" ht="14.1" customHeight="1" x14ac:dyDescent="0.2">
      <c r="A492" s="11"/>
      <c r="B492" s="58">
        <v>104</v>
      </c>
      <c r="C492" s="656" t="s">
        <v>323</v>
      </c>
      <c r="D492" s="657" t="s">
        <v>324</v>
      </c>
      <c r="E492" s="657"/>
      <c r="F492" s="657"/>
      <c r="G492" s="657"/>
      <c r="H492" s="660" t="s">
        <v>910</v>
      </c>
      <c r="I492" s="659" t="s">
        <v>156</v>
      </c>
      <c r="J492" s="59">
        <v>118.04</v>
      </c>
      <c r="K492" s="60"/>
      <c r="L492" s="60"/>
      <c r="M492" s="60"/>
      <c r="N492" s="58"/>
      <c r="O492" s="58"/>
      <c r="P492" s="58"/>
      <c r="Q492" s="58"/>
      <c r="R492" s="58">
        <f t="shared" ref="R492:R527" si="492">SUM(S492:BO492)</f>
        <v>118.04</v>
      </c>
      <c r="S492" s="58">
        <v>0</v>
      </c>
      <c r="T492" s="58">
        <v>0</v>
      </c>
      <c r="U492" s="58">
        <v>0</v>
      </c>
      <c r="V492" s="58">
        <v>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  <c r="AD492" s="58">
        <v>0</v>
      </c>
      <c r="AE492" s="58">
        <v>0</v>
      </c>
      <c r="AF492" s="58">
        <v>0</v>
      </c>
      <c r="AG492" s="58">
        <v>0</v>
      </c>
      <c r="AH492" s="58">
        <v>0</v>
      </c>
      <c r="AI492" s="58">
        <v>0</v>
      </c>
      <c r="AJ492" s="58">
        <v>0</v>
      </c>
      <c r="AK492" s="58">
        <v>0</v>
      </c>
      <c r="AL492" s="58">
        <v>0</v>
      </c>
      <c r="AM492" s="58">
        <v>0</v>
      </c>
      <c r="AN492" s="58">
        <v>0</v>
      </c>
      <c r="AO492" s="58">
        <v>118.04</v>
      </c>
      <c r="AP492" s="58">
        <v>0</v>
      </c>
      <c r="AQ492" s="58">
        <v>0</v>
      </c>
      <c r="AR492" s="58">
        <v>0</v>
      </c>
      <c r="AS492" s="58">
        <v>0</v>
      </c>
      <c r="AT492" s="58">
        <v>0</v>
      </c>
      <c r="AU492" s="58">
        <v>0</v>
      </c>
      <c r="AV492" s="58">
        <v>0</v>
      </c>
      <c r="AW492" s="58">
        <v>0</v>
      </c>
      <c r="AX492" s="58">
        <v>0</v>
      </c>
      <c r="AY492" s="58">
        <v>0</v>
      </c>
      <c r="AZ492" s="58">
        <v>0</v>
      </c>
      <c r="BA492" s="58">
        <v>0</v>
      </c>
      <c r="BB492" s="58">
        <v>0</v>
      </c>
      <c r="BC492" s="58">
        <v>0</v>
      </c>
      <c r="BD492" s="58">
        <v>0</v>
      </c>
      <c r="BE492" s="58">
        <v>0</v>
      </c>
      <c r="BF492" s="58">
        <v>0</v>
      </c>
      <c r="BG492" s="58">
        <v>0</v>
      </c>
      <c r="BH492" s="58">
        <v>0</v>
      </c>
      <c r="BI492" s="58">
        <v>0</v>
      </c>
      <c r="BJ492" s="58">
        <v>0</v>
      </c>
      <c r="BK492" s="58">
        <v>0</v>
      </c>
      <c r="BL492" s="58">
        <v>0</v>
      </c>
      <c r="BM492" s="58">
        <v>0</v>
      </c>
      <c r="BN492" s="58">
        <v>0</v>
      </c>
      <c r="BO492" s="58">
        <v>0</v>
      </c>
    </row>
    <row r="493" spans="1:67" x14ac:dyDescent="0.2">
      <c r="A493" s="11"/>
      <c r="B493" s="11"/>
      <c r="C493" s="656"/>
      <c r="D493" s="657"/>
      <c r="E493" s="657"/>
      <c r="F493" s="657"/>
      <c r="G493" s="657"/>
      <c r="H493" s="660"/>
      <c r="I493" s="659"/>
      <c r="J493" s="11"/>
      <c r="K493" s="60">
        <v>2508.12</v>
      </c>
      <c r="L493" s="60">
        <v>2533.4</v>
      </c>
      <c r="M493" s="60">
        <v>2591.4</v>
      </c>
      <c r="N493" s="60">
        <v>2617.52</v>
      </c>
      <c r="O493" s="60">
        <v>2591.4037548779997</v>
      </c>
      <c r="P493" s="60"/>
      <c r="Q493" s="58">
        <v>2591.4</v>
      </c>
      <c r="R493" s="60">
        <f t="shared" si="492"/>
        <v>3062.3625390120001</v>
      </c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61">
        <f>$M493*AO492/$J492*AO$13</f>
        <v>3062.3625390120001</v>
      </c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8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</row>
    <row r="494" spans="1:67" x14ac:dyDescent="0.2">
      <c r="A494" s="11"/>
      <c r="B494" s="11"/>
      <c r="C494" s="656"/>
      <c r="D494" s="657"/>
      <c r="E494" s="657"/>
      <c r="F494" s="657"/>
      <c r="G494" s="657"/>
      <c r="H494" s="660"/>
      <c r="I494" s="659"/>
      <c r="J494" s="11"/>
      <c r="K494" s="58"/>
      <c r="L494" s="60"/>
      <c r="M494" s="60"/>
      <c r="N494" s="60">
        <f>N493-M493</f>
        <v>26.119999999999891</v>
      </c>
      <c r="O494" s="60"/>
      <c r="P494" s="60"/>
      <c r="Q494" s="58"/>
      <c r="R494" s="60">
        <f t="shared" si="492"/>
        <v>0</v>
      </c>
      <c r="S494" s="61">
        <f t="shared" ref="S494:AX494" si="493">$N$494/$J$492*S492*S12*S13</f>
        <v>0</v>
      </c>
      <c r="T494" s="61">
        <f t="shared" si="493"/>
        <v>0</v>
      </c>
      <c r="U494" s="61">
        <f t="shared" si="493"/>
        <v>0</v>
      </c>
      <c r="V494" s="61">
        <f t="shared" si="493"/>
        <v>0</v>
      </c>
      <c r="W494" s="61">
        <f t="shared" si="493"/>
        <v>0</v>
      </c>
      <c r="X494" s="61">
        <f t="shared" si="493"/>
        <v>0</v>
      </c>
      <c r="Y494" s="61">
        <f t="shared" si="493"/>
        <v>0</v>
      </c>
      <c r="Z494" s="61">
        <f t="shared" si="493"/>
        <v>0</v>
      </c>
      <c r="AA494" s="61">
        <f t="shared" si="493"/>
        <v>0</v>
      </c>
      <c r="AB494" s="61">
        <f t="shared" si="493"/>
        <v>0</v>
      </c>
      <c r="AC494" s="61">
        <f t="shared" si="493"/>
        <v>0</v>
      </c>
      <c r="AD494" s="61">
        <f t="shared" si="493"/>
        <v>0</v>
      </c>
      <c r="AE494" s="61">
        <f t="shared" si="493"/>
        <v>0</v>
      </c>
      <c r="AF494" s="61">
        <f t="shared" si="493"/>
        <v>0</v>
      </c>
      <c r="AG494" s="61">
        <f t="shared" si="493"/>
        <v>0</v>
      </c>
      <c r="AH494" s="61">
        <f t="shared" si="493"/>
        <v>0</v>
      </c>
      <c r="AI494" s="61">
        <f t="shared" si="493"/>
        <v>0</v>
      </c>
      <c r="AJ494" s="61">
        <f t="shared" si="493"/>
        <v>0</v>
      </c>
      <c r="AK494" s="61">
        <f t="shared" si="493"/>
        <v>0</v>
      </c>
      <c r="AL494" s="61">
        <f t="shared" si="493"/>
        <v>0</v>
      </c>
      <c r="AM494" s="61">
        <f t="shared" si="493"/>
        <v>0</v>
      </c>
      <c r="AN494" s="61">
        <f t="shared" si="493"/>
        <v>0</v>
      </c>
      <c r="AO494" s="61">
        <f t="shared" si="493"/>
        <v>0</v>
      </c>
      <c r="AP494" s="61">
        <f t="shared" si="493"/>
        <v>0</v>
      </c>
      <c r="AQ494" s="61">
        <f t="shared" si="493"/>
        <v>0</v>
      </c>
      <c r="AR494" s="61">
        <f t="shared" si="493"/>
        <v>0</v>
      </c>
      <c r="AS494" s="61">
        <f t="shared" si="493"/>
        <v>0</v>
      </c>
      <c r="AT494" s="61">
        <f t="shared" si="493"/>
        <v>0</v>
      </c>
      <c r="AU494" s="61">
        <f t="shared" si="493"/>
        <v>0</v>
      </c>
      <c r="AV494" s="61">
        <f t="shared" si="493"/>
        <v>0</v>
      </c>
      <c r="AW494" s="61">
        <f t="shared" si="493"/>
        <v>0</v>
      </c>
      <c r="AX494" s="61">
        <f t="shared" si="493"/>
        <v>0</v>
      </c>
      <c r="AY494" s="61">
        <f t="shared" ref="AY494:BO494" si="494">$N$494/$J$492*AY492*AY12*AY13</f>
        <v>0</v>
      </c>
      <c r="AZ494" s="61">
        <f t="shared" si="494"/>
        <v>0</v>
      </c>
      <c r="BA494" s="61">
        <f t="shared" si="494"/>
        <v>0</v>
      </c>
      <c r="BB494" s="61">
        <f t="shared" si="494"/>
        <v>0</v>
      </c>
      <c r="BC494" s="61">
        <f t="shared" si="494"/>
        <v>0</v>
      </c>
      <c r="BD494" s="61">
        <f t="shared" si="494"/>
        <v>0</v>
      </c>
      <c r="BE494" s="61">
        <f t="shared" si="494"/>
        <v>0</v>
      </c>
      <c r="BF494" s="61">
        <f t="shared" si="494"/>
        <v>0</v>
      </c>
      <c r="BG494" s="61">
        <f t="shared" si="494"/>
        <v>0</v>
      </c>
      <c r="BH494" s="61">
        <f t="shared" si="494"/>
        <v>0</v>
      </c>
      <c r="BI494" s="61">
        <f t="shared" si="494"/>
        <v>0</v>
      </c>
      <c r="BJ494" s="61">
        <f t="shared" si="494"/>
        <v>0</v>
      </c>
      <c r="BK494" s="61">
        <f t="shared" si="494"/>
        <v>0</v>
      </c>
      <c r="BL494" s="61">
        <f t="shared" si="494"/>
        <v>0</v>
      </c>
      <c r="BM494" s="61">
        <f t="shared" si="494"/>
        <v>0</v>
      </c>
      <c r="BN494" s="61">
        <f t="shared" si="494"/>
        <v>0</v>
      </c>
      <c r="BO494" s="61">
        <f t="shared" si="494"/>
        <v>0</v>
      </c>
    </row>
    <row r="495" spans="1:67" x14ac:dyDescent="0.2">
      <c r="A495" s="11"/>
      <c r="B495" s="11"/>
      <c r="C495" s="656"/>
      <c r="D495" s="657"/>
      <c r="E495" s="657"/>
      <c r="F495" s="657"/>
      <c r="G495" s="657"/>
      <c r="H495" s="660"/>
      <c r="I495" s="659"/>
      <c r="J495" s="11"/>
      <c r="K495" s="58"/>
      <c r="L495" s="58"/>
      <c r="M495" s="60"/>
      <c r="N495" s="60"/>
      <c r="O495" s="60"/>
      <c r="P495" s="60"/>
      <c r="Q495" s="62">
        <v>2591.4</v>
      </c>
      <c r="R495" s="63">
        <f t="shared" si="492"/>
        <v>3062.3625390120001</v>
      </c>
      <c r="S495" s="64">
        <f t="shared" ref="S495:AX495" si="495">S493+S494</f>
        <v>0</v>
      </c>
      <c r="T495" s="64">
        <f t="shared" si="495"/>
        <v>0</v>
      </c>
      <c r="U495" s="64">
        <f t="shared" si="495"/>
        <v>0</v>
      </c>
      <c r="V495" s="64">
        <f t="shared" si="495"/>
        <v>0</v>
      </c>
      <c r="W495" s="64">
        <f t="shared" si="495"/>
        <v>0</v>
      </c>
      <c r="X495" s="64">
        <f t="shared" si="495"/>
        <v>0</v>
      </c>
      <c r="Y495" s="64">
        <f t="shared" si="495"/>
        <v>0</v>
      </c>
      <c r="Z495" s="64">
        <f t="shared" si="495"/>
        <v>0</v>
      </c>
      <c r="AA495" s="64">
        <f t="shared" si="495"/>
        <v>0</v>
      </c>
      <c r="AB495" s="64">
        <f t="shared" si="495"/>
        <v>0</v>
      </c>
      <c r="AC495" s="64">
        <f t="shared" si="495"/>
        <v>0</v>
      </c>
      <c r="AD495" s="64">
        <f t="shared" si="495"/>
        <v>0</v>
      </c>
      <c r="AE495" s="64">
        <f t="shared" si="495"/>
        <v>0</v>
      </c>
      <c r="AF495" s="64">
        <f t="shared" si="495"/>
        <v>0</v>
      </c>
      <c r="AG495" s="64">
        <f t="shared" si="495"/>
        <v>0</v>
      </c>
      <c r="AH495" s="64">
        <f t="shared" si="495"/>
        <v>0</v>
      </c>
      <c r="AI495" s="64">
        <f t="shared" si="495"/>
        <v>0</v>
      </c>
      <c r="AJ495" s="64">
        <f t="shared" si="495"/>
        <v>0</v>
      </c>
      <c r="AK495" s="64">
        <f t="shared" si="495"/>
        <v>0</v>
      </c>
      <c r="AL495" s="64">
        <f t="shared" si="495"/>
        <v>0</v>
      </c>
      <c r="AM495" s="64">
        <f t="shared" si="495"/>
        <v>0</v>
      </c>
      <c r="AN495" s="64">
        <f t="shared" si="495"/>
        <v>0</v>
      </c>
      <c r="AO495" s="64">
        <f t="shared" si="495"/>
        <v>3062.3625390120001</v>
      </c>
      <c r="AP495" s="64">
        <f t="shared" si="495"/>
        <v>0</v>
      </c>
      <c r="AQ495" s="64">
        <f t="shared" si="495"/>
        <v>0</v>
      </c>
      <c r="AR495" s="64">
        <f t="shared" si="495"/>
        <v>0</v>
      </c>
      <c r="AS495" s="64">
        <f t="shared" si="495"/>
        <v>0</v>
      </c>
      <c r="AT495" s="64">
        <f t="shared" si="495"/>
        <v>0</v>
      </c>
      <c r="AU495" s="64">
        <f t="shared" si="495"/>
        <v>0</v>
      </c>
      <c r="AV495" s="64">
        <f t="shared" si="495"/>
        <v>0</v>
      </c>
      <c r="AW495" s="64">
        <f t="shared" si="495"/>
        <v>0</v>
      </c>
      <c r="AX495" s="64">
        <f t="shared" si="495"/>
        <v>0</v>
      </c>
      <c r="AY495" s="64">
        <f t="shared" ref="AY495:BO495" si="496">AY493+AY494</f>
        <v>0</v>
      </c>
      <c r="AZ495" s="64">
        <f t="shared" si="496"/>
        <v>0</v>
      </c>
      <c r="BA495" s="64">
        <f t="shared" si="496"/>
        <v>0</v>
      </c>
      <c r="BB495" s="64">
        <f t="shared" si="496"/>
        <v>0</v>
      </c>
      <c r="BC495" s="64">
        <f t="shared" si="496"/>
        <v>0</v>
      </c>
      <c r="BD495" s="64">
        <f t="shared" si="496"/>
        <v>0</v>
      </c>
      <c r="BE495" s="64">
        <f t="shared" si="496"/>
        <v>0</v>
      </c>
      <c r="BF495" s="64">
        <f t="shared" si="496"/>
        <v>0</v>
      </c>
      <c r="BG495" s="64">
        <f t="shared" si="496"/>
        <v>0</v>
      </c>
      <c r="BH495" s="64">
        <f t="shared" si="496"/>
        <v>0</v>
      </c>
      <c r="BI495" s="64">
        <f t="shared" si="496"/>
        <v>0</v>
      </c>
      <c r="BJ495" s="64">
        <f t="shared" si="496"/>
        <v>0</v>
      </c>
      <c r="BK495" s="64">
        <f t="shared" si="496"/>
        <v>0</v>
      </c>
      <c r="BL495" s="64">
        <f t="shared" si="496"/>
        <v>0</v>
      </c>
      <c r="BM495" s="64">
        <f t="shared" si="496"/>
        <v>0</v>
      </c>
      <c r="BN495" s="64">
        <f t="shared" si="496"/>
        <v>0</v>
      </c>
      <c r="BO495" s="64">
        <f t="shared" si="496"/>
        <v>0</v>
      </c>
    </row>
    <row r="496" spans="1:67" ht="14.1" customHeight="1" x14ac:dyDescent="0.2">
      <c r="A496" s="11"/>
      <c r="B496" s="58">
        <v>105</v>
      </c>
      <c r="C496" s="656" t="s">
        <v>323</v>
      </c>
      <c r="D496" s="657" t="s">
        <v>324</v>
      </c>
      <c r="E496" s="657"/>
      <c r="F496" s="657"/>
      <c r="G496" s="657"/>
      <c r="H496" s="660" t="s">
        <v>946</v>
      </c>
      <c r="I496" s="659" t="s">
        <v>156</v>
      </c>
      <c r="J496" s="59">
        <v>19.670000000000002</v>
      </c>
      <c r="K496" s="60"/>
      <c r="L496" s="60"/>
      <c r="M496" s="60"/>
      <c r="N496" s="58"/>
      <c r="O496" s="58"/>
      <c r="P496" s="58"/>
      <c r="Q496" s="58"/>
      <c r="R496" s="58">
        <f t="shared" si="492"/>
        <v>19.670000000000002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0</v>
      </c>
      <c r="AF496" s="58">
        <v>0</v>
      </c>
      <c r="AG496" s="58">
        <v>0</v>
      </c>
      <c r="AH496" s="58">
        <v>0</v>
      </c>
      <c r="AI496" s="58">
        <v>0</v>
      </c>
      <c r="AJ496" s="58">
        <v>0</v>
      </c>
      <c r="AK496" s="58">
        <v>0</v>
      </c>
      <c r="AL496" s="58">
        <v>0</v>
      </c>
      <c r="AM496" s="58">
        <v>0</v>
      </c>
      <c r="AN496" s="58">
        <v>0</v>
      </c>
      <c r="AO496" s="58">
        <v>19.670000000000002</v>
      </c>
      <c r="AP496" s="58">
        <v>0</v>
      </c>
      <c r="AQ496" s="58">
        <v>0</v>
      </c>
      <c r="AR496" s="58">
        <v>0</v>
      </c>
      <c r="AS496" s="58">
        <v>0</v>
      </c>
      <c r="AT496" s="58">
        <v>0</v>
      </c>
      <c r="AU496" s="58">
        <v>0</v>
      </c>
      <c r="AV496" s="58">
        <v>0</v>
      </c>
      <c r="AW496" s="58">
        <v>0</v>
      </c>
      <c r="AX496" s="58">
        <v>0</v>
      </c>
      <c r="AY496" s="58">
        <v>0</v>
      </c>
      <c r="AZ496" s="58">
        <v>0</v>
      </c>
      <c r="BA496" s="58">
        <v>0</v>
      </c>
      <c r="BB496" s="58">
        <v>0</v>
      </c>
      <c r="BC496" s="58">
        <v>0</v>
      </c>
      <c r="BD496" s="58">
        <v>0</v>
      </c>
      <c r="BE496" s="58">
        <v>0</v>
      </c>
      <c r="BF496" s="58">
        <v>0</v>
      </c>
      <c r="BG496" s="58">
        <v>0</v>
      </c>
      <c r="BH496" s="58">
        <v>0</v>
      </c>
      <c r="BI496" s="58">
        <v>0</v>
      </c>
      <c r="BJ496" s="58">
        <v>0</v>
      </c>
      <c r="BK496" s="58">
        <v>0</v>
      </c>
      <c r="BL496" s="58">
        <v>0</v>
      </c>
      <c r="BM496" s="58">
        <v>0</v>
      </c>
      <c r="BN496" s="58">
        <v>0</v>
      </c>
      <c r="BO496" s="58">
        <v>0</v>
      </c>
    </row>
    <row r="497" spans="1:67" x14ac:dyDescent="0.2">
      <c r="A497" s="11"/>
      <c r="B497" s="11"/>
      <c r="C497" s="656"/>
      <c r="D497" s="657"/>
      <c r="E497" s="657"/>
      <c r="F497" s="657"/>
      <c r="G497" s="657"/>
      <c r="H497" s="660"/>
      <c r="I497" s="659"/>
      <c r="J497" s="11"/>
      <c r="K497" s="60">
        <v>333.33</v>
      </c>
      <c r="L497" s="60">
        <v>336.62</v>
      </c>
      <c r="M497" s="60">
        <v>344.4</v>
      </c>
      <c r="N497" s="60">
        <v>347.8</v>
      </c>
      <c r="O497" s="60">
        <v>344.39843931449997</v>
      </c>
      <c r="P497" s="60"/>
      <c r="Q497" s="58">
        <v>344.4</v>
      </c>
      <c r="R497" s="60">
        <f t="shared" si="492"/>
        <v>406.99145575199998</v>
      </c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61">
        <f>$M497*AO496/$J496*AO$13</f>
        <v>406.99145575199998</v>
      </c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58"/>
      <c r="BM497" s="58"/>
      <c r="BN497" s="58"/>
      <c r="BO497" s="58"/>
    </row>
    <row r="498" spans="1:67" x14ac:dyDescent="0.2">
      <c r="A498" s="11"/>
      <c r="B498" s="11"/>
      <c r="C498" s="656"/>
      <c r="D498" s="657"/>
      <c r="E498" s="657"/>
      <c r="F498" s="657"/>
      <c r="G498" s="657"/>
      <c r="H498" s="660"/>
      <c r="I498" s="659"/>
      <c r="J498" s="11"/>
      <c r="K498" s="58"/>
      <c r="L498" s="60"/>
      <c r="M498" s="60"/>
      <c r="N498" s="60">
        <f>N497-M497</f>
        <v>3.4000000000000341</v>
      </c>
      <c r="O498" s="60"/>
      <c r="P498" s="60"/>
      <c r="Q498" s="58"/>
      <c r="R498" s="60">
        <f t="shared" si="492"/>
        <v>0</v>
      </c>
      <c r="S498" s="61">
        <f t="shared" ref="S498:AX498" si="497">$N$498/$J$496*S496*S12*S13</f>
        <v>0</v>
      </c>
      <c r="T498" s="61">
        <f t="shared" si="497"/>
        <v>0</v>
      </c>
      <c r="U498" s="61">
        <f t="shared" si="497"/>
        <v>0</v>
      </c>
      <c r="V498" s="61">
        <f t="shared" si="497"/>
        <v>0</v>
      </c>
      <c r="W498" s="61">
        <f t="shared" si="497"/>
        <v>0</v>
      </c>
      <c r="X498" s="61">
        <f t="shared" si="497"/>
        <v>0</v>
      </c>
      <c r="Y498" s="61">
        <f t="shared" si="497"/>
        <v>0</v>
      </c>
      <c r="Z498" s="61">
        <f t="shared" si="497"/>
        <v>0</v>
      </c>
      <c r="AA498" s="61">
        <f t="shared" si="497"/>
        <v>0</v>
      </c>
      <c r="AB498" s="61">
        <f t="shared" si="497"/>
        <v>0</v>
      </c>
      <c r="AC498" s="61">
        <f t="shared" si="497"/>
        <v>0</v>
      </c>
      <c r="AD498" s="61">
        <f t="shared" si="497"/>
        <v>0</v>
      </c>
      <c r="AE498" s="61">
        <f t="shared" si="497"/>
        <v>0</v>
      </c>
      <c r="AF498" s="61">
        <f t="shared" si="497"/>
        <v>0</v>
      </c>
      <c r="AG498" s="61">
        <f t="shared" si="497"/>
        <v>0</v>
      </c>
      <c r="AH498" s="61">
        <f t="shared" si="497"/>
        <v>0</v>
      </c>
      <c r="AI498" s="61">
        <f t="shared" si="497"/>
        <v>0</v>
      </c>
      <c r="AJ498" s="61">
        <f t="shared" si="497"/>
        <v>0</v>
      </c>
      <c r="AK498" s="61">
        <f t="shared" si="497"/>
        <v>0</v>
      </c>
      <c r="AL498" s="61">
        <f t="shared" si="497"/>
        <v>0</v>
      </c>
      <c r="AM498" s="61">
        <f t="shared" si="497"/>
        <v>0</v>
      </c>
      <c r="AN498" s="61">
        <f t="shared" si="497"/>
        <v>0</v>
      </c>
      <c r="AO498" s="61">
        <f t="shared" si="497"/>
        <v>0</v>
      </c>
      <c r="AP498" s="61">
        <f t="shared" si="497"/>
        <v>0</v>
      </c>
      <c r="AQ498" s="61">
        <f t="shared" si="497"/>
        <v>0</v>
      </c>
      <c r="AR498" s="61">
        <f t="shared" si="497"/>
        <v>0</v>
      </c>
      <c r="AS498" s="61">
        <f t="shared" si="497"/>
        <v>0</v>
      </c>
      <c r="AT498" s="61">
        <f t="shared" si="497"/>
        <v>0</v>
      </c>
      <c r="AU498" s="61">
        <f t="shared" si="497"/>
        <v>0</v>
      </c>
      <c r="AV498" s="61">
        <f t="shared" si="497"/>
        <v>0</v>
      </c>
      <c r="AW498" s="61">
        <f t="shared" si="497"/>
        <v>0</v>
      </c>
      <c r="AX498" s="61">
        <f t="shared" si="497"/>
        <v>0</v>
      </c>
      <c r="AY498" s="61">
        <f t="shared" ref="AY498:BO498" si="498">$N$498/$J$496*AY496*AY12*AY13</f>
        <v>0</v>
      </c>
      <c r="AZ498" s="61">
        <f t="shared" si="498"/>
        <v>0</v>
      </c>
      <c r="BA498" s="61">
        <f t="shared" si="498"/>
        <v>0</v>
      </c>
      <c r="BB498" s="61">
        <f t="shared" si="498"/>
        <v>0</v>
      </c>
      <c r="BC498" s="61">
        <f t="shared" si="498"/>
        <v>0</v>
      </c>
      <c r="BD498" s="61">
        <f t="shared" si="498"/>
        <v>0</v>
      </c>
      <c r="BE498" s="61">
        <f t="shared" si="498"/>
        <v>0</v>
      </c>
      <c r="BF498" s="61">
        <f t="shared" si="498"/>
        <v>0</v>
      </c>
      <c r="BG498" s="61">
        <f t="shared" si="498"/>
        <v>0</v>
      </c>
      <c r="BH498" s="61">
        <f t="shared" si="498"/>
        <v>0</v>
      </c>
      <c r="BI498" s="61">
        <f t="shared" si="498"/>
        <v>0</v>
      </c>
      <c r="BJ498" s="61">
        <f t="shared" si="498"/>
        <v>0</v>
      </c>
      <c r="BK498" s="61">
        <f t="shared" si="498"/>
        <v>0</v>
      </c>
      <c r="BL498" s="61">
        <f t="shared" si="498"/>
        <v>0</v>
      </c>
      <c r="BM498" s="61">
        <f t="shared" si="498"/>
        <v>0</v>
      </c>
      <c r="BN498" s="61">
        <f t="shared" si="498"/>
        <v>0</v>
      </c>
      <c r="BO498" s="61">
        <f t="shared" si="498"/>
        <v>0</v>
      </c>
    </row>
    <row r="499" spans="1:67" x14ac:dyDescent="0.2">
      <c r="A499" s="11"/>
      <c r="B499" s="11"/>
      <c r="C499" s="656"/>
      <c r="D499" s="657"/>
      <c r="E499" s="657"/>
      <c r="F499" s="657"/>
      <c r="G499" s="657"/>
      <c r="H499" s="660"/>
      <c r="I499" s="659"/>
      <c r="J499" s="11"/>
      <c r="K499" s="58"/>
      <c r="L499" s="58"/>
      <c r="M499" s="60"/>
      <c r="N499" s="60"/>
      <c r="O499" s="60"/>
      <c r="P499" s="60"/>
      <c r="Q499" s="62">
        <v>344.4</v>
      </c>
      <c r="R499" s="63">
        <f t="shared" si="492"/>
        <v>406.99145575199998</v>
      </c>
      <c r="S499" s="64">
        <f t="shared" ref="S499:AX499" si="499">S497+S498</f>
        <v>0</v>
      </c>
      <c r="T499" s="64">
        <f t="shared" si="499"/>
        <v>0</v>
      </c>
      <c r="U499" s="64">
        <f t="shared" si="499"/>
        <v>0</v>
      </c>
      <c r="V499" s="64">
        <f t="shared" si="499"/>
        <v>0</v>
      </c>
      <c r="W499" s="64">
        <f t="shared" si="499"/>
        <v>0</v>
      </c>
      <c r="X499" s="64">
        <f t="shared" si="499"/>
        <v>0</v>
      </c>
      <c r="Y499" s="64">
        <f t="shared" si="499"/>
        <v>0</v>
      </c>
      <c r="Z499" s="64">
        <f t="shared" si="499"/>
        <v>0</v>
      </c>
      <c r="AA499" s="64">
        <f t="shared" si="499"/>
        <v>0</v>
      </c>
      <c r="AB499" s="64">
        <f t="shared" si="499"/>
        <v>0</v>
      </c>
      <c r="AC499" s="64">
        <f t="shared" si="499"/>
        <v>0</v>
      </c>
      <c r="AD499" s="64">
        <f t="shared" si="499"/>
        <v>0</v>
      </c>
      <c r="AE499" s="64">
        <f t="shared" si="499"/>
        <v>0</v>
      </c>
      <c r="AF499" s="64">
        <f t="shared" si="499"/>
        <v>0</v>
      </c>
      <c r="AG499" s="64">
        <f t="shared" si="499"/>
        <v>0</v>
      </c>
      <c r="AH499" s="64">
        <f t="shared" si="499"/>
        <v>0</v>
      </c>
      <c r="AI499" s="64">
        <f t="shared" si="499"/>
        <v>0</v>
      </c>
      <c r="AJ499" s="64">
        <f t="shared" si="499"/>
        <v>0</v>
      </c>
      <c r="AK499" s="64">
        <f t="shared" si="499"/>
        <v>0</v>
      </c>
      <c r="AL499" s="64">
        <f t="shared" si="499"/>
        <v>0</v>
      </c>
      <c r="AM499" s="64">
        <f t="shared" si="499"/>
        <v>0</v>
      </c>
      <c r="AN499" s="64">
        <f t="shared" si="499"/>
        <v>0</v>
      </c>
      <c r="AO499" s="64">
        <f t="shared" si="499"/>
        <v>406.99145575199998</v>
      </c>
      <c r="AP499" s="64">
        <f t="shared" si="499"/>
        <v>0</v>
      </c>
      <c r="AQ499" s="64">
        <f t="shared" si="499"/>
        <v>0</v>
      </c>
      <c r="AR499" s="64">
        <f t="shared" si="499"/>
        <v>0</v>
      </c>
      <c r="AS499" s="64">
        <f t="shared" si="499"/>
        <v>0</v>
      </c>
      <c r="AT499" s="64">
        <f t="shared" si="499"/>
        <v>0</v>
      </c>
      <c r="AU499" s="64">
        <f t="shared" si="499"/>
        <v>0</v>
      </c>
      <c r="AV499" s="64">
        <f t="shared" si="499"/>
        <v>0</v>
      </c>
      <c r="AW499" s="64">
        <f t="shared" si="499"/>
        <v>0</v>
      </c>
      <c r="AX499" s="64">
        <f t="shared" si="499"/>
        <v>0</v>
      </c>
      <c r="AY499" s="64">
        <f t="shared" ref="AY499:BO499" si="500">AY497+AY498</f>
        <v>0</v>
      </c>
      <c r="AZ499" s="64">
        <f t="shared" si="500"/>
        <v>0</v>
      </c>
      <c r="BA499" s="64">
        <f t="shared" si="500"/>
        <v>0</v>
      </c>
      <c r="BB499" s="64">
        <f t="shared" si="500"/>
        <v>0</v>
      </c>
      <c r="BC499" s="64">
        <f t="shared" si="500"/>
        <v>0</v>
      </c>
      <c r="BD499" s="64">
        <f t="shared" si="500"/>
        <v>0</v>
      </c>
      <c r="BE499" s="64">
        <f t="shared" si="500"/>
        <v>0</v>
      </c>
      <c r="BF499" s="64">
        <f t="shared" si="500"/>
        <v>0</v>
      </c>
      <c r="BG499" s="64">
        <f t="shared" si="500"/>
        <v>0</v>
      </c>
      <c r="BH499" s="64">
        <f t="shared" si="500"/>
        <v>0</v>
      </c>
      <c r="BI499" s="64">
        <f t="shared" si="500"/>
        <v>0</v>
      </c>
      <c r="BJ499" s="64">
        <f t="shared" si="500"/>
        <v>0</v>
      </c>
      <c r="BK499" s="64">
        <f t="shared" si="500"/>
        <v>0</v>
      </c>
      <c r="BL499" s="64">
        <f t="shared" si="500"/>
        <v>0</v>
      </c>
      <c r="BM499" s="64">
        <f t="shared" si="500"/>
        <v>0</v>
      </c>
      <c r="BN499" s="64">
        <f t="shared" si="500"/>
        <v>0</v>
      </c>
      <c r="BO499" s="64">
        <f t="shared" si="500"/>
        <v>0</v>
      </c>
    </row>
    <row r="500" spans="1:67" ht="14.1" customHeight="1" x14ac:dyDescent="0.2">
      <c r="A500" s="11"/>
      <c r="B500" s="58">
        <v>106</v>
      </c>
      <c r="C500" s="656" t="s">
        <v>327</v>
      </c>
      <c r="D500" s="657" t="s">
        <v>328</v>
      </c>
      <c r="E500" s="657"/>
      <c r="F500" s="657"/>
      <c r="G500" s="657"/>
      <c r="H500" s="660" t="s">
        <v>947</v>
      </c>
      <c r="I500" s="659" t="s">
        <v>329</v>
      </c>
      <c r="J500" s="59">
        <v>0.94225000000000003</v>
      </c>
      <c r="K500" s="60"/>
      <c r="L500" s="60"/>
      <c r="M500" s="60"/>
      <c r="N500" s="58"/>
      <c r="O500" s="58"/>
      <c r="P500" s="58"/>
      <c r="Q500" s="58"/>
      <c r="R500" s="58">
        <f t="shared" si="492"/>
        <v>0.94225000000000003</v>
      </c>
      <c r="S500" s="58">
        <v>0</v>
      </c>
      <c r="T500" s="58">
        <v>0</v>
      </c>
      <c r="U500" s="58">
        <v>0</v>
      </c>
      <c r="V500" s="58">
        <v>0</v>
      </c>
      <c r="W500" s="58">
        <v>0</v>
      </c>
      <c r="X500" s="58">
        <v>0</v>
      </c>
      <c r="Y500" s="58">
        <v>0</v>
      </c>
      <c r="Z500" s="58">
        <v>0</v>
      </c>
      <c r="AA500" s="58">
        <v>0</v>
      </c>
      <c r="AB500" s="58">
        <v>0</v>
      </c>
      <c r="AC500" s="58">
        <v>0</v>
      </c>
      <c r="AD500" s="58">
        <v>0</v>
      </c>
      <c r="AE500" s="58">
        <v>0</v>
      </c>
      <c r="AF500" s="58">
        <v>0</v>
      </c>
      <c r="AG500" s="58">
        <v>0</v>
      </c>
      <c r="AH500" s="58">
        <v>0</v>
      </c>
      <c r="AI500" s="58">
        <v>0</v>
      </c>
      <c r="AJ500" s="58">
        <v>0</v>
      </c>
      <c r="AK500" s="58">
        <v>0</v>
      </c>
      <c r="AL500" s="58">
        <v>0</v>
      </c>
      <c r="AM500" s="58">
        <v>0</v>
      </c>
      <c r="AN500" s="58">
        <v>0</v>
      </c>
      <c r="AO500" s="58">
        <v>0.94225000000000003</v>
      </c>
      <c r="AP500" s="58">
        <v>0</v>
      </c>
      <c r="AQ500" s="58">
        <v>0</v>
      </c>
      <c r="AR500" s="58">
        <v>0</v>
      </c>
      <c r="AS500" s="58">
        <v>0</v>
      </c>
      <c r="AT500" s="58">
        <v>0</v>
      </c>
      <c r="AU500" s="58">
        <v>0</v>
      </c>
      <c r="AV500" s="58">
        <v>0</v>
      </c>
      <c r="AW500" s="58">
        <v>0</v>
      </c>
      <c r="AX500" s="58">
        <v>0</v>
      </c>
      <c r="AY500" s="58">
        <v>0</v>
      </c>
      <c r="AZ500" s="58">
        <v>0</v>
      </c>
      <c r="BA500" s="58">
        <v>0</v>
      </c>
      <c r="BB500" s="58">
        <v>0</v>
      </c>
      <c r="BC500" s="58">
        <v>0</v>
      </c>
      <c r="BD500" s="58">
        <v>0</v>
      </c>
      <c r="BE500" s="58">
        <v>0</v>
      </c>
      <c r="BF500" s="58">
        <v>0</v>
      </c>
      <c r="BG500" s="58">
        <v>0</v>
      </c>
      <c r="BH500" s="58">
        <v>0</v>
      </c>
      <c r="BI500" s="58">
        <v>0</v>
      </c>
      <c r="BJ500" s="58">
        <v>0</v>
      </c>
      <c r="BK500" s="58">
        <v>0</v>
      </c>
      <c r="BL500" s="58">
        <v>0</v>
      </c>
      <c r="BM500" s="58">
        <v>0</v>
      </c>
      <c r="BN500" s="58">
        <v>0</v>
      </c>
      <c r="BO500" s="58">
        <v>0</v>
      </c>
    </row>
    <row r="501" spans="1:67" x14ac:dyDescent="0.2">
      <c r="A501" s="11"/>
      <c r="B501" s="11"/>
      <c r="C501" s="656"/>
      <c r="D501" s="657"/>
      <c r="E501" s="657"/>
      <c r="F501" s="657"/>
      <c r="G501" s="657"/>
      <c r="H501" s="660"/>
      <c r="I501" s="659"/>
      <c r="J501" s="11"/>
      <c r="K501" s="60">
        <v>11317.81</v>
      </c>
      <c r="L501" s="60">
        <v>11363.51</v>
      </c>
      <c r="M501" s="60">
        <v>11693.63</v>
      </c>
      <c r="N501" s="60">
        <v>11740.85</v>
      </c>
      <c r="O501" s="60">
        <v>11693.625237626498</v>
      </c>
      <c r="P501" s="60"/>
      <c r="Q501" s="58">
        <v>11693.63</v>
      </c>
      <c r="R501" s="60">
        <f t="shared" si="492"/>
        <v>13818.837098505399</v>
      </c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61">
        <f>$M501*AO500/$J500*AO$13</f>
        <v>13818.837098505399</v>
      </c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58"/>
      <c r="BM501" s="58"/>
      <c r="BN501" s="58"/>
      <c r="BO501" s="58"/>
    </row>
    <row r="502" spans="1:67" x14ac:dyDescent="0.2">
      <c r="A502" s="11"/>
      <c r="B502" s="11"/>
      <c r="C502" s="656"/>
      <c r="D502" s="657"/>
      <c r="E502" s="657"/>
      <c r="F502" s="657"/>
      <c r="G502" s="657"/>
      <c r="H502" s="660"/>
      <c r="I502" s="659"/>
      <c r="J502" s="11"/>
      <c r="K502" s="58"/>
      <c r="L502" s="60"/>
      <c r="M502" s="60"/>
      <c r="N502" s="60">
        <f>N501-M501</f>
        <v>47.220000000001164</v>
      </c>
      <c r="O502" s="60"/>
      <c r="P502" s="60"/>
      <c r="Q502" s="58"/>
      <c r="R502" s="60">
        <f t="shared" si="492"/>
        <v>0</v>
      </c>
      <c r="S502" s="61">
        <f t="shared" ref="S502:AX502" si="501">$N$502/$J$500*S500*S12*S13</f>
        <v>0</v>
      </c>
      <c r="T502" s="61">
        <f t="shared" si="501"/>
        <v>0</v>
      </c>
      <c r="U502" s="61">
        <f t="shared" si="501"/>
        <v>0</v>
      </c>
      <c r="V502" s="61">
        <f t="shared" si="501"/>
        <v>0</v>
      </c>
      <c r="W502" s="61">
        <f t="shared" si="501"/>
        <v>0</v>
      </c>
      <c r="X502" s="61">
        <f t="shared" si="501"/>
        <v>0</v>
      </c>
      <c r="Y502" s="61">
        <f t="shared" si="501"/>
        <v>0</v>
      </c>
      <c r="Z502" s="61">
        <f t="shared" si="501"/>
        <v>0</v>
      </c>
      <c r="AA502" s="61">
        <f t="shared" si="501"/>
        <v>0</v>
      </c>
      <c r="AB502" s="61">
        <f t="shared" si="501"/>
        <v>0</v>
      </c>
      <c r="AC502" s="61">
        <f t="shared" si="501"/>
        <v>0</v>
      </c>
      <c r="AD502" s="61">
        <f t="shared" si="501"/>
        <v>0</v>
      </c>
      <c r="AE502" s="61">
        <f t="shared" si="501"/>
        <v>0</v>
      </c>
      <c r="AF502" s="61">
        <f t="shared" si="501"/>
        <v>0</v>
      </c>
      <c r="AG502" s="61">
        <f t="shared" si="501"/>
        <v>0</v>
      </c>
      <c r="AH502" s="61">
        <f t="shared" si="501"/>
        <v>0</v>
      </c>
      <c r="AI502" s="61">
        <f t="shared" si="501"/>
        <v>0</v>
      </c>
      <c r="AJ502" s="61">
        <f t="shared" si="501"/>
        <v>0</v>
      </c>
      <c r="AK502" s="61">
        <f t="shared" si="501"/>
        <v>0</v>
      </c>
      <c r="AL502" s="61">
        <f t="shared" si="501"/>
        <v>0</v>
      </c>
      <c r="AM502" s="61">
        <f t="shared" si="501"/>
        <v>0</v>
      </c>
      <c r="AN502" s="61">
        <f t="shared" si="501"/>
        <v>0</v>
      </c>
      <c r="AO502" s="61">
        <f t="shared" si="501"/>
        <v>0</v>
      </c>
      <c r="AP502" s="61">
        <f t="shared" si="501"/>
        <v>0</v>
      </c>
      <c r="AQ502" s="61">
        <f t="shared" si="501"/>
        <v>0</v>
      </c>
      <c r="AR502" s="61">
        <f t="shared" si="501"/>
        <v>0</v>
      </c>
      <c r="AS502" s="61">
        <f t="shared" si="501"/>
        <v>0</v>
      </c>
      <c r="AT502" s="61">
        <f t="shared" si="501"/>
        <v>0</v>
      </c>
      <c r="AU502" s="61">
        <f t="shared" si="501"/>
        <v>0</v>
      </c>
      <c r="AV502" s="61">
        <f t="shared" si="501"/>
        <v>0</v>
      </c>
      <c r="AW502" s="61">
        <f t="shared" si="501"/>
        <v>0</v>
      </c>
      <c r="AX502" s="61">
        <f t="shared" si="501"/>
        <v>0</v>
      </c>
      <c r="AY502" s="61">
        <f t="shared" ref="AY502:BO502" si="502">$N$502/$J$500*AY500*AY12*AY13</f>
        <v>0</v>
      </c>
      <c r="AZ502" s="61">
        <f t="shared" si="502"/>
        <v>0</v>
      </c>
      <c r="BA502" s="61">
        <f t="shared" si="502"/>
        <v>0</v>
      </c>
      <c r="BB502" s="61">
        <f t="shared" si="502"/>
        <v>0</v>
      </c>
      <c r="BC502" s="61">
        <f t="shared" si="502"/>
        <v>0</v>
      </c>
      <c r="BD502" s="61">
        <f t="shared" si="502"/>
        <v>0</v>
      </c>
      <c r="BE502" s="61">
        <f t="shared" si="502"/>
        <v>0</v>
      </c>
      <c r="BF502" s="61">
        <f t="shared" si="502"/>
        <v>0</v>
      </c>
      <c r="BG502" s="61">
        <f t="shared" si="502"/>
        <v>0</v>
      </c>
      <c r="BH502" s="61">
        <f t="shared" si="502"/>
        <v>0</v>
      </c>
      <c r="BI502" s="61">
        <f t="shared" si="502"/>
        <v>0</v>
      </c>
      <c r="BJ502" s="61">
        <f t="shared" si="502"/>
        <v>0</v>
      </c>
      <c r="BK502" s="61">
        <f t="shared" si="502"/>
        <v>0</v>
      </c>
      <c r="BL502" s="61">
        <f t="shared" si="502"/>
        <v>0</v>
      </c>
      <c r="BM502" s="61">
        <f t="shared" si="502"/>
        <v>0</v>
      </c>
      <c r="BN502" s="61">
        <f t="shared" si="502"/>
        <v>0</v>
      </c>
      <c r="BO502" s="61">
        <f t="shared" si="502"/>
        <v>0</v>
      </c>
    </row>
    <row r="503" spans="1:67" x14ac:dyDescent="0.2">
      <c r="A503" s="11"/>
      <c r="B503" s="11"/>
      <c r="C503" s="656"/>
      <c r="D503" s="657"/>
      <c r="E503" s="657"/>
      <c r="F503" s="657"/>
      <c r="G503" s="657"/>
      <c r="H503" s="660"/>
      <c r="I503" s="659"/>
      <c r="J503" s="11"/>
      <c r="K503" s="58"/>
      <c r="L503" s="58"/>
      <c r="M503" s="60"/>
      <c r="N503" s="60"/>
      <c r="O503" s="60"/>
      <c r="P503" s="60"/>
      <c r="Q503" s="62">
        <v>11693.63</v>
      </c>
      <c r="R503" s="63">
        <f t="shared" si="492"/>
        <v>13818.837098505399</v>
      </c>
      <c r="S503" s="64">
        <f t="shared" ref="S503:AX503" si="503">S501+S502</f>
        <v>0</v>
      </c>
      <c r="T503" s="64">
        <f t="shared" si="503"/>
        <v>0</v>
      </c>
      <c r="U503" s="64">
        <f t="shared" si="503"/>
        <v>0</v>
      </c>
      <c r="V503" s="64">
        <f t="shared" si="503"/>
        <v>0</v>
      </c>
      <c r="W503" s="64">
        <f t="shared" si="503"/>
        <v>0</v>
      </c>
      <c r="X503" s="64">
        <f t="shared" si="503"/>
        <v>0</v>
      </c>
      <c r="Y503" s="64">
        <f t="shared" si="503"/>
        <v>0</v>
      </c>
      <c r="Z503" s="64">
        <f t="shared" si="503"/>
        <v>0</v>
      </c>
      <c r="AA503" s="64">
        <f t="shared" si="503"/>
        <v>0</v>
      </c>
      <c r="AB503" s="64">
        <f t="shared" si="503"/>
        <v>0</v>
      </c>
      <c r="AC503" s="64">
        <f t="shared" si="503"/>
        <v>0</v>
      </c>
      <c r="AD503" s="64">
        <f t="shared" si="503"/>
        <v>0</v>
      </c>
      <c r="AE503" s="64">
        <f t="shared" si="503"/>
        <v>0</v>
      </c>
      <c r="AF503" s="64">
        <f t="shared" si="503"/>
        <v>0</v>
      </c>
      <c r="AG503" s="64">
        <f t="shared" si="503"/>
        <v>0</v>
      </c>
      <c r="AH503" s="64">
        <f t="shared" si="503"/>
        <v>0</v>
      </c>
      <c r="AI503" s="64">
        <f t="shared" si="503"/>
        <v>0</v>
      </c>
      <c r="AJ503" s="64">
        <f t="shared" si="503"/>
        <v>0</v>
      </c>
      <c r="AK503" s="64">
        <f t="shared" si="503"/>
        <v>0</v>
      </c>
      <c r="AL503" s="64">
        <f t="shared" si="503"/>
        <v>0</v>
      </c>
      <c r="AM503" s="64">
        <f t="shared" si="503"/>
        <v>0</v>
      </c>
      <c r="AN503" s="64">
        <f t="shared" si="503"/>
        <v>0</v>
      </c>
      <c r="AO503" s="64">
        <f t="shared" si="503"/>
        <v>13818.837098505399</v>
      </c>
      <c r="AP503" s="64">
        <f t="shared" si="503"/>
        <v>0</v>
      </c>
      <c r="AQ503" s="64">
        <f t="shared" si="503"/>
        <v>0</v>
      </c>
      <c r="AR503" s="64">
        <f t="shared" si="503"/>
        <v>0</v>
      </c>
      <c r="AS503" s="64">
        <f t="shared" si="503"/>
        <v>0</v>
      </c>
      <c r="AT503" s="64">
        <f t="shared" si="503"/>
        <v>0</v>
      </c>
      <c r="AU503" s="64">
        <f t="shared" si="503"/>
        <v>0</v>
      </c>
      <c r="AV503" s="64">
        <f t="shared" si="503"/>
        <v>0</v>
      </c>
      <c r="AW503" s="64">
        <f t="shared" si="503"/>
        <v>0</v>
      </c>
      <c r="AX503" s="64">
        <f t="shared" si="503"/>
        <v>0</v>
      </c>
      <c r="AY503" s="64">
        <f t="shared" ref="AY503:BO503" si="504">AY501+AY502</f>
        <v>0</v>
      </c>
      <c r="AZ503" s="64">
        <f t="shared" si="504"/>
        <v>0</v>
      </c>
      <c r="BA503" s="64">
        <f t="shared" si="504"/>
        <v>0</v>
      </c>
      <c r="BB503" s="64">
        <f t="shared" si="504"/>
        <v>0</v>
      </c>
      <c r="BC503" s="64">
        <f t="shared" si="504"/>
        <v>0</v>
      </c>
      <c r="BD503" s="64">
        <f t="shared" si="504"/>
        <v>0</v>
      </c>
      <c r="BE503" s="64">
        <f t="shared" si="504"/>
        <v>0</v>
      </c>
      <c r="BF503" s="64">
        <f t="shared" si="504"/>
        <v>0</v>
      </c>
      <c r="BG503" s="64">
        <f t="shared" si="504"/>
        <v>0</v>
      </c>
      <c r="BH503" s="64">
        <f t="shared" si="504"/>
        <v>0</v>
      </c>
      <c r="BI503" s="64">
        <f t="shared" si="504"/>
        <v>0</v>
      </c>
      <c r="BJ503" s="64">
        <f t="shared" si="504"/>
        <v>0</v>
      </c>
      <c r="BK503" s="64">
        <f t="shared" si="504"/>
        <v>0</v>
      </c>
      <c r="BL503" s="64">
        <f t="shared" si="504"/>
        <v>0</v>
      </c>
      <c r="BM503" s="64">
        <f t="shared" si="504"/>
        <v>0</v>
      </c>
      <c r="BN503" s="64">
        <f t="shared" si="504"/>
        <v>0</v>
      </c>
      <c r="BO503" s="64">
        <f t="shared" si="504"/>
        <v>0</v>
      </c>
    </row>
    <row r="504" spans="1:67" ht="14.1" customHeight="1" x14ac:dyDescent="0.2">
      <c r="A504" s="11"/>
      <c r="B504" s="58">
        <v>107</v>
      </c>
      <c r="C504" s="656" t="s">
        <v>323</v>
      </c>
      <c r="D504" s="657" t="s">
        <v>324</v>
      </c>
      <c r="E504" s="657"/>
      <c r="F504" s="657"/>
      <c r="G504" s="657"/>
      <c r="H504" s="660" t="s">
        <v>948</v>
      </c>
      <c r="I504" s="659" t="s">
        <v>156</v>
      </c>
      <c r="J504" s="59">
        <v>77.23</v>
      </c>
      <c r="K504" s="60"/>
      <c r="L504" s="60"/>
      <c r="M504" s="60"/>
      <c r="N504" s="58"/>
      <c r="O504" s="58"/>
      <c r="P504" s="58"/>
      <c r="Q504" s="58"/>
      <c r="R504" s="58">
        <f t="shared" si="492"/>
        <v>77.23</v>
      </c>
      <c r="S504" s="58">
        <v>0</v>
      </c>
      <c r="T504" s="58">
        <v>0</v>
      </c>
      <c r="U504" s="58">
        <v>0</v>
      </c>
      <c r="V504" s="58">
        <v>0</v>
      </c>
      <c r="W504" s="58">
        <v>0</v>
      </c>
      <c r="X504" s="58">
        <v>0</v>
      </c>
      <c r="Y504" s="58">
        <v>0</v>
      </c>
      <c r="Z504" s="58">
        <v>0</v>
      </c>
      <c r="AA504" s="58">
        <v>0</v>
      </c>
      <c r="AB504" s="58">
        <v>0</v>
      </c>
      <c r="AC504" s="58">
        <v>0</v>
      </c>
      <c r="AD504" s="58">
        <v>0</v>
      </c>
      <c r="AE504" s="58">
        <v>0</v>
      </c>
      <c r="AF504" s="58">
        <v>0</v>
      </c>
      <c r="AG504" s="58">
        <v>0</v>
      </c>
      <c r="AH504" s="58">
        <v>0</v>
      </c>
      <c r="AI504" s="58">
        <v>0</v>
      </c>
      <c r="AJ504" s="58">
        <v>0</v>
      </c>
      <c r="AK504" s="58">
        <v>0</v>
      </c>
      <c r="AL504" s="58">
        <v>0</v>
      </c>
      <c r="AM504" s="58">
        <v>0</v>
      </c>
      <c r="AN504" s="58">
        <v>0</v>
      </c>
      <c r="AO504" s="58">
        <v>77.23</v>
      </c>
      <c r="AP504" s="58">
        <v>0</v>
      </c>
      <c r="AQ504" s="58">
        <v>0</v>
      </c>
      <c r="AR504" s="58">
        <v>0</v>
      </c>
      <c r="AS504" s="58">
        <v>0</v>
      </c>
      <c r="AT504" s="58">
        <v>0</v>
      </c>
      <c r="AU504" s="58">
        <v>0</v>
      </c>
      <c r="AV504" s="58">
        <v>0</v>
      </c>
      <c r="AW504" s="58">
        <v>0</v>
      </c>
      <c r="AX504" s="58">
        <v>0</v>
      </c>
      <c r="AY504" s="58">
        <v>0</v>
      </c>
      <c r="AZ504" s="58">
        <v>0</v>
      </c>
      <c r="BA504" s="58">
        <v>0</v>
      </c>
      <c r="BB504" s="58">
        <v>0</v>
      </c>
      <c r="BC504" s="58">
        <v>0</v>
      </c>
      <c r="BD504" s="58">
        <v>0</v>
      </c>
      <c r="BE504" s="58">
        <v>0</v>
      </c>
      <c r="BF504" s="58">
        <v>0</v>
      </c>
      <c r="BG504" s="58">
        <v>0</v>
      </c>
      <c r="BH504" s="58">
        <v>0</v>
      </c>
      <c r="BI504" s="58">
        <v>0</v>
      </c>
      <c r="BJ504" s="58">
        <v>0</v>
      </c>
      <c r="BK504" s="58">
        <v>0</v>
      </c>
      <c r="BL504" s="58">
        <v>0</v>
      </c>
      <c r="BM504" s="58">
        <v>0</v>
      </c>
      <c r="BN504" s="58">
        <v>0</v>
      </c>
      <c r="BO504" s="58">
        <v>0</v>
      </c>
    </row>
    <row r="505" spans="1:67" x14ac:dyDescent="0.2">
      <c r="A505" s="11"/>
      <c r="B505" s="11"/>
      <c r="C505" s="656"/>
      <c r="D505" s="657"/>
      <c r="E505" s="657"/>
      <c r="F505" s="657"/>
      <c r="G505" s="657"/>
      <c r="H505" s="660"/>
      <c r="I505" s="659"/>
      <c r="J505" s="11"/>
      <c r="K505" s="60">
        <v>478.15</v>
      </c>
      <c r="L505" s="60">
        <v>481.77</v>
      </c>
      <c r="M505" s="60">
        <v>494.03</v>
      </c>
      <c r="N505" s="60">
        <v>497.77</v>
      </c>
      <c r="O505" s="60">
        <v>494.02728154749997</v>
      </c>
      <c r="P505" s="60"/>
      <c r="Q505" s="58">
        <v>494.03</v>
      </c>
      <c r="R505" s="60">
        <f t="shared" si="492"/>
        <v>583.81529873739998</v>
      </c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61">
        <f>$M505*AO504/$J504*AO$13</f>
        <v>583.81529873739998</v>
      </c>
      <c r="AP505" s="58"/>
      <c r="AQ505" s="58"/>
      <c r="AR505" s="58"/>
      <c r="AS505" s="58"/>
      <c r="AT505" s="58"/>
      <c r="AU505" s="58"/>
      <c r="AV505" s="58"/>
      <c r="AW505" s="58"/>
      <c r="AX505" s="58"/>
      <c r="AY505" s="58"/>
      <c r="AZ505" s="58"/>
      <c r="BA505" s="58"/>
      <c r="BB505" s="58"/>
      <c r="BC505" s="58"/>
      <c r="BD505" s="58"/>
      <c r="BE505" s="58"/>
      <c r="BF505" s="58"/>
      <c r="BG505" s="58"/>
      <c r="BH505" s="58"/>
      <c r="BI505" s="58"/>
      <c r="BJ505" s="58"/>
      <c r="BK505" s="58"/>
      <c r="BL505" s="58"/>
      <c r="BM505" s="58"/>
      <c r="BN505" s="58"/>
      <c r="BO505" s="58"/>
    </row>
    <row r="506" spans="1:67" x14ac:dyDescent="0.2">
      <c r="A506" s="11"/>
      <c r="B506" s="11"/>
      <c r="C506" s="656"/>
      <c r="D506" s="657"/>
      <c r="E506" s="657"/>
      <c r="F506" s="657"/>
      <c r="G506" s="657"/>
      <c r="H506" s="660"/>
      <c r="I506" s="659"/>
      <c r="J506" s="11"/>
      <c r="K506" s="58"/>
      <c r="L506" s="60"/>
      <c r="M506" s="60"/>
      <c r="N506" s="60">
        <f>N505-M505</f>
        <v>3.7400000000000091</v>
      </c>
      <c r="O506" s="60"/>
      <c r="P506" s="60"/>
      <c r="Q506" s="58"/>
      <c r="R506" s="60">
        <f t="shared" si="492"/>
        <v>0</v>
      </c>
      <c r="S506" s="61">
        <f t="shared" ref="S506:AX506" si="505">$N$506/$J$504*S504*S12*S13</f>
        <v>0</v>
      </c>
      <c r="T506" s="61">
        <f t="shared" si="505"/>
        <v>0</v>
      </c>
      <c r="U506" s="61">
        <f t="shared" si="505"/>
        <v>0</v>
      </c>
      <c r="V506" s="61">
        <f t="shared" si="505"/>
        <v>0</v>
      </c>
      <c r="W506" s="61">
        <f t="shared" si="505"/>
        <v>0</v>
      </c>
      <c r="X506" s="61">
        <f t="shared" si="505"/>
        <v>0</v>
      </c>
      <c r="Y506" s="61">
        <f t="shared" si="505"/>
        <v>0</v>
      </c>
      <c r="Z506" s="61">
        <f t="shared" si="505"/>
        <v>0</v>
      </c>
      <c r="AA506" s="61">
        <f t="shared" si="505"/>
        <v>0</v>
      </c>
      <c r="AB506" s="61">
        <f t="shared" si="505"/>
        <v>0</v>
      </c>
      <c r="AC506" s="61">
        <f t="shared" si="505"/>
        <v>0</v>
      </c>
      <c r="AD506" s="61">
        <f t="shared" si="505"/>
        <v>0</v>
      </c>
      <c r="AE506" s="61">
        <f t="shared" si="505"/>
        <v>0</v>
      </c>
      <c r="AF506" s="61">
        <f t="shared" si="505"/>
        <v>0</v>
      </c>
      <c r="AG506" s="61">
        <f t="shared" si="505"/>
        <v>0</v>
      </c>
      <c r="AH506" s="61">
        <f t="shared" si="505"/>
        <v>0</v>
      </c>
      <c r="AI506" s="61">
        <f t="shared" si="505"/>
        <v>0</v>
      </c>
      <c r="AJ506" s="61">
        <f t="shared" si="505"/>
        <v>0</v>
      </c>
      <c r="AK506" s="61">
        <f t="shared" si="505"/>
        <v>0</v>
      </c>
      <c r="AL506" s="61">
        <f t="shared" si="505"/>
        <v>0</v>
      </c>
      <c r="AM506" s="61">
        <f t="shared" si="505"/>
        <v>0</v>
      </c>
      <c r="AN506" s="61">
        <f t="shared" si="505"/>
        <v>0</v>
      </c>
      <c r="AO506" s="61">
        <f t="shared" si="505"/>
        <v>0</v>
      </c>
      <c r="AP506" s="61">
        <f t="shared" si="505"/>
        <v>0</v>
      </c>
      <c r="AQ506" s="61">
        <f t="shared" si="505"/>
        <v>0</v>
      </c>
      <c r="AR506" s="61">
        <f t="shared" si="505"/>
        <v>0</v>
      </c>
      <c r="AS506" s="61">
        <f t="shared" si="505"/>
        <v>0</v>
      </c>
      <c r="AT506" s="61">
        <f t="shared" si="505"/>
        <v>0</v>
      </c>
      <c r="AU506" s="61">
        <f t="shared" si="505"/>
        <v>0</v>
      </c>
      <c r="AV506" s="61">
        <f t="shared" si="505"/>
        <v>0</v>
      </c>
      <c r="AW506" s="61">
        <f t="shared" si="505"/>
        <v>0</v>
      </c>
      <c r="AX506" s="61">
        <f t="shared" si="505"/>
        <v>0</v>
      </c>
      <c r="AY506" s="61">
        <f t="shared" ref="AY506:BO506" si="506">$N$506/$J$504*AY504*AY12*AY13</f>
        <v>0</v>
      </c>
      <c r="AZ506" s="61">
        <f t="shared" si="506"/>
        <v>0</v>
      </c>
      <c r="BA506" s="61">
        <f t="shared" si="506"/>
        <v>0</v>
      </c>
      <c r="BB506" s="61">
        <f t="shared" si="506"/>
        <v>0</v>
      </c>
      <c r="BC506" s="61">
        <f t="shared" si="506"/>
        <v>0</v>
      </c>
      <c r="BD506" s="61">
        <f t="shared" si="506"/>
        <v>0</v>
      </c>
      <c r="BE506" s="61">
        <f t="shared" si="506"/>
        <v>0</v>
      </c>
      <c r="BF506" s="61">
        <f t="shared" si="506"/>
        <v>0</v>
      </c>
      <c r="BG506" s="61">
        <f t="shared" si="506"/>
        <v>0</v>
      </c>
      <c r="BH506" s="61">
        <f t="shared" si="506"/>
        <v>0</v>
      </c>
      <c r="BI506" s="61">
        <f t="shared" si="506"/>
        <v>0</v>
      </c>
      <c r="BJ506" s="61">
        <f t="shared" si="506"/>
        <v>0</v>
      </c>
      <c r="BK506" s="61">
        <f t="shared" si="506"/>
        <v>0</v>
      </c>
      <c r="BL506" s="61">
        <f t="shared" si="506"/>
        <v>0</v>
      </c>
      <c r="BM506" s="61">
        <f t="shared" si="506"/>
        <v>0</v>
      </c>
      <c r="BN506" s="61">
        <f t="shared" si="506"/>
        <v>0</v>
      </c>
      <c r="BO506" s="61">
        <f t="shared" si="506"/>
        <v>0</v>
      </c>
    </row>
    <row r="507" spans="1:67" x14ac:dyDescent="0.2">
      <c r="A507" s="11"/>
      <c r="B507" s="11"/>
      <c r="C507" s="656"/>
      <c r="D507" s="657"/>
      <c r="E507" s="657"/>
      <c r="F507" s="657"/>
      <c r="G507" s="657"/>
      <c r="H507" s="660"/>
      <c r="I507" s="659"/>
      <c r="J507" s="11"/>
      <c r="K507" s="58"/>
      <c r="L507" s="58"/>
      <c r="M507" s="60"/>
      <c r="N507" s="60"/>
      <c r="O507" s="60"/>
      <c r="P507" s="60"/>
      <c r="Q507" s="62">
        <v>494.03</v>
      </c>
      <c r="R507" s="63">
        <f t="shared" si="492"/>
        <v>583.81529873739998</v>
      </c>
      <c r="S507" s="64">
        <f t="shared" ref="S507:AX507" si="507">S505+S506</f>
        <v>0</v>
      </c>
      <c r="T507" s="64">
        <f t="shared" si="507"/>
        <v>0</v>
      </c>
      <c r="U507" s="64">
        <f t="shared" si="507"/>
        <v>0</v>
      </c>
      <c r="V507" s="64">
        <f t="shared" si="507"/>
        <v>0</v>
      </c>
      <c r="W507" s="64">
        <f t="shared" si="507"/>
        <v>0</v>
      </c>
      <c r="X507" s="64">
        <f t="shared" si="507"/>
        <v>0</v>
      </c>
      <c r="Y507" s="64">
        <f t="shared" si="507"/>
        <v>0</v>
      </c>
      <c r="Z507" s="64">
        <f t="shared" si="507"/>
        <v>0</v>
      </c>
      <c r="AA507" s="64">
        <f t="shared" si="507"/>
        <v>0</v>
      </c>
      <c r="AB507" s="64">
        <f t="shared" si="507"/>
        <v>0</v>
      </c>
      <c r="AC507" s="64">
        <f t="shared" si="507"/>
        <v>0</v>
      </c>
      <c r="AD507" s="64">
        <f t="shared" si="507"/>
        <v>0</v>
      </c>
      <c r="AE507" s="64">
        <f t="shared" si="507"/>
        <v>0</v>
      </c>
      <c r="AF507" s="64">
        <f t="shared" si="507"/>
        <v>0</v>
      </c>
      <c r="AG507" s="64">
        <f t="shared" si="507"/>
        <v>0</v>
      </c>
      <c r="AH507" s="64">
        <f t="shared" si="507"/>
        <v>0</v>
      </c>
      <c r="AI507" s="64">
        <f t="shared" si="507"/>
        <v>0</v>
      </c>
      <c r="AJ507" s="64">
        <f t="shared" si="507"/>
        <v>0</v>
      </c>
      <c r="AK507" s="64">
        <f t="shared" si="507"/>
        <v>0</v>
      </c>
      <c r="AL507" s="64">
        <f t="shared" si="507"/>
        <v>0</v>
      </c>
      <c r="AM507" s="64">
        <f t="shared" si="507"/>
        <v>0</v>
      </c>
      <c r="AN507" s="64">
        <f t="shared" si="507"/>
        <v>0</v>
      </c>
      <c r="AO507" s="64">
        <f t="shared" si="507"/>
        <v>583.81529873739998</v>
      </c>
      <c r="AP507" s="64">
        <f t="shared" si="507"/>
        <v>0</v>
      </c>
      <c r="AQ507" s="64">
        <f t="shared" si="507"/>
        <v>0</v>
      </c>
      <c r="AR507" s="64">
        <f t="shared" si="507"/>
        <v>0</v>
      </c>
      <c r="AS507" s="64">
        <f t="shared" si="507"/>
        <v>0</v>
      </c>
      <c r="AT507" s="64">
        <f t="shared" si="507"/>
        <v>0</v>
      </c>
      <c r="AU507" s="64">
        <f t="shared" si="507"/>
        <v>0</v>
      </c>
      <c r="AV507" s="64">
        <f t="shared" si="507"/>
        <v>0</v>
      </c>
      <c r="AW507" s="64">
        <f t="shared" si="507"/>
        <v>0</v>
      </c>
      <c r="AX507" s="64">
        <f t="shared" si="507"/>
        <v>0</v>
      </c>
      <c r="AY507" s="64">
        <f t="shared" ref="AY507:BO507" si="508">AY505+AY506</f>
        <v>0</v>
      </c>
      <c r="AZ507" s="64">
        <f t="shared" si="508"/>
        <v>0</v>
      </c>
      <c r="BA507" s="64">
        <f t="shared" si="508"/>
        <v>0</v>
      </c>
      <c r="BB507" s="64">
        <f t="shared" si="508"/>
        <v>0</v>
      </c>
      <c r="BC507" s="64">
        <f t="shared" si="508"/>
        <v>0</v>
      </c>
      <c r="BD507" s="64">
        <f t="shared" si="508"/>
        <v>0</v>
      </c>
      <c r="BE507" s="64">
        <f t="shared" si="508"/>
        <v>0</v>
      </c>
      <c r="BF507" s="64">
        <f t="shared" si="508"/>
        <v>0</v>
      </c>
      <c r="BG507" s="64">
        <f t="shared" si="508"/>
        <v>0</v>
      </c>
      <c r="BH507" s="64">
        <f t="shared" si="508"/>
        <v>0</v>
      </c>
      <c r="BI507" s="64">
        <f t="shared" si="508"/>
        <v>0</v>
      </c>
      <c r="BJ507" s="64">
        <f t="shared" si="508"/>
        <v>0</v>
      </c>
      <c r="BK507" s="64">
        <f t="shared" si="508"/>
        <v>0</v>
      </c>
      <c r="BL507" s="64">
        <f t="shared" si="508"/>
        <v>0</v>
      </c>
      <c r="BM507" s="64">
        <f t="shared" si="508"/>
        <v>0</v>
      </c>
      <c r="BN507" s="64">
        <f t="shared" si="508"/>
        <v>0</v>
      </c>
      <c r="BO507" s="64">
        <f t="shared" si="508"/>
        <v>0</v>
      </c>
    </row>
    <row r="508" spans="1:67" ht="14.1" customHeight="1" x14ac:dyDescent="0.2">
      <c r="A508" s="11"/>
      <c r="B508" s="58">
        <v>108</v>
      </c>
      <c r="C508" s="656" t="s">
        <v>323</v>
      </c>
      <c r="D508" s="657" t="s">
        <v>324</v>
      </c>
      <c r="E508" s="657"/>
      <c r="F508" s="657"/>
      <c r="G508" s="657"/>
      <c r="H508" s="660" t="s">
        <v>905</v>
      </c>
      <c r="I508" s="659" t="s">
        <v>156</v>
      </c>
      <c r="J508" s="59">
        <v>1.17</v>
      </c>
      <c r="K508" s="60"/>
      <c r="L508" s="60"/>
      <c r="M508" s="60"/>
      <c r="N508" s="58"/>
      <c r="O508" s="58"/>
      <c r="P508" s="58"/>
      <c r="Q508" s="58"/>
      <c r="R508" s="58">
        <f t="shared" si="492"/>
        <v>1.17</v>
      </c>
      <c r="S508" s="58">
        <v>0</v>
      </c>
      <c r="T508" s="58">
        <v>0</v>
      </c>
      <c r="U508" s="58">
        <v>0</v>
      </c>
      <c r="V508" s="58">
        <v>0</v>
      </c>
      <c r="W508" s="58">
        <v>0</v>
      </c>
      <c r="X508" s="58">
        <v>0</v>
      </c>
      <c r="Y508" s="58">
        <v>0</v>
      </c>
      <c r="Z508" s="58">
        <v>0</v>
      </c>
      <c r="AA508" s="58">
        <v>0</v>
      </c>
      <c r="AB508" s="58">
        <v>0</v>
      </c>
      <c r="AC508" s="58">
        <v>0</v>
      </c>
      <c r="AD508" s="58">
        <v>0</v>
      </c>
      <c r="AE508" s="58">
        <v>0</v>
      </c>
      <c r="AF508" s="58">
        <v>0</v>
      </c>
      <c r="AG508" s="58">
        <v>0</v>
      </c>
      <c r="AH508" s="58">
        <v>0</v>
      </c>
      <c r="AI508" s="58">
        <v>0</v>
      </c>
      <c r="AJ508" s="58">
        <v>0</v>
      </c>
      <c r="AK508" s="58">
        <v>0</v>
      </c>
      <c r="AL508" s="58">
        <v>0</v>
      </c>
      <c r="AM508" s="58">
        <v>0</v>
      </c>
      <c r="AN508" s="58">
        <v>0</v>
      </c>
      <c r="AO508" s="58">
        <v>1.17</v>
      </c>
      <c r="AP508" s="58">
        <v>0</v>
      </c>
      <c r="AQ508" s="58">
        <v>0</v>
      </c>
      <c r="AR508" s="58">
        <v>0</v>
      </c>
      <c r="AS508" s="58">
        <v>0</v>
      </c>
      <c r="AT508" s="58">
        <v>0</v>
      </c>
      <c r="AU508" s="58">
        <v>0</v>
      </c>
      <c r="AV508" s="58">
        <v>0</v>
      </c>
      <c r="AW508" s="58">
        <v>0</v>
      </c>
      <c r="AX508" s="58">
        <v>0</v>
      </c>
      <c r="AY508" s="58">
        <v>0</v>
      </c>
      <c r="AZ508" s="58">
        <v>0</v>
      </c>
      <c r="BA508" s="58">
        <v>0</v>
      </c>
      <c r="BB508" s="58">
        <v>0</v>
      </c>
      <c r="BC508" s="58">
        <v>0</v>
      </c>
      <c r="BD508" s="58">
        <v>0</v>
      </c>
      <c r="BE508" s="58">
        <v>0</v>
      </c>
      <c r="BF508" s="58">
        <v>0</v>
      </c>
      <c r="BG508" s="58">
        <v>0</v>
      </c>
      <c r="BH508" s="58">
        <v>0</v>
      </c>
      <c r="BI508" s="58">
        <v>0</v>
      </c>
      <c r="BJ508" s="58">
        <v>0</v>
      </c>
      <c r="BK508" s="58">
        <v>0</v>
      </c>
      <c r="BL508" s="58">
        <v>0</v>
      </c>
      <c r="BM508" s="58">
        <v>0</v>
      </c>
      <c r="BN508" s="58">
        <v>0</v>
      </c>
      <c r="BO508" s="58">
        <v>0</v>
      </c>
    </row>
    <row r="509" spans="1:67" x14ac:dyDescent="0.2">
      <c r="A509" s="11"/>
      <c r="B509" s="11"/>
      <c r="C509" s="656"/>
      <c r="D509" s="657"/>
      <c r="E509" s="657"/>
      <c r="F509" s="657"/>
      <c r="G509" s="657"/>
      <c r="H509" s="660"/>
      <c r="I509" s="659"/>
      <c r="J509" s="11"/>
      <c r="K509" s="60">
        <v>7.38</v>
      </c>
      <c r="L509" s="60">
        <v>7.44</v>
      </c>
      <c r="M509" s="60">
        <v>7.63</v>
      </c>
      <c r="N509" s="60">
        <v>7.69</v>
      </c>
      <c r="O509" s="60">
        <v>7.6250576969999999</v>
      </c>
      <c r="P509" s="60"/>
      <c r="Q509" s="58">
        <v>7.63</v>
      </c>
      <c r="R509" s="60">
        <f t="shared" si="492"/>
        <v>9.0166806253999994</v>
      </c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61">
        <f>$M509*AO508/$J508*AO$13</f>
        <v>9.0166806253999994</v>
      </c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  <c r="AZ509" s="58"/>
      <c r="BA509" s="58"/>
      <c r="BB509" s="58"/>
      <c r="BC509" s="58"/>
      <c r="BD509" s="58"/>
      <c r="BE509" s="58"/>
      <c r="BF509" s="58"/>
      <c r="BG509" s="58"/>
      <c r="BH509" s="58"/>
      <c r="BI509" s="58"/>
      <c r="BJ509" s="58"/>
      <c r="BK509" s="58"/>
      <c r="BL509" s="58"/>
      <c r="BM509" s="58"/>
      <c r="BN509" s="58"/>
      <c r="BO509" s="58"/>
    </row>
    <row r="510" spans="1:67" x14ac:dyDescent="0.2">
      <c r="A510" s="11"/>
      <c r="B510" s="11"/>
      <c r="C510" s="656"/>
      <c r="D510" s="657"/>
      <c r="E510" s="657"/>
      <c r="F510" s="657"/>
      <c r="G510" s="657"/>
      <c r="H510" s="660"/>
      <c r="I510" s="659"/>
      <c r="J510" s="11"/>
      <c r="K510" s="58"/>
      <c r="L510" s="60"/>
      <c r="M510" s="60"/>
      <c r="N510" s="60">
        <f>N509-M509</f>
        <v>6.0000000000000497E-2</v>
      </c>
      <c r="O510" s="60"/>
      <c r="P510" s="60"/>
      <c r="Q510" s="58"/>
      <c r="R510" s="60">
        <f t="shared" si="492"/>
        <v>0</v>
      </c>
      <c r="S510" s="61">
        <f t="shared" ref="S510:AX510" si="509">$N$510/$J$508*S508*S12*S13</f>
        <v>0</v>
      </c>
      <c r="T510" s="61">
        <f t="shared" si="509"/>
        <v>0</v>
      </c>
      <c r="U510" s="61">
        <f t="shared" si="509"/>
        <v>0</v>
      </c>
      <c r="V510" s="61">
        <f t="shared" si="509"/>
        <v>0</v>
      </c>
      <c r="W510" s="61">
        <f t="shared" si="509"/>
        <v>0</v>
      </c>
      <c r="X510" s="61">
        <f t="shared" si="509"/>
        <v>0</v>
      </c>
      <c r="Y510" s="61">
        <f t="shared" si="509"/>
        <v>0</v>
      </c>
      <c r="Z510" s="61">
        <f t="shared" si="509"/>
        <v>0</v>
      </c>
      <c r="AA510" s="61">
        <f t="shared" si="509"/>
        <v>0</v>
      </c>
      <c r="AB510" s="61">
        <f t="shared" si="509"/>
        <v>0</v>
      </c>
      <c r="AC510" s="61">
        <f t="shared" si="509"/>
        <v>0</v>
      </c>
      <c r="AD510" s="61">
        <f t="shared" si="509"/>
        <v>0</v>
      </c>
      <c r="AE510" s="61">
        <f t="shared" si="509"/>
        <v>0</v>
      </c>
      <c r="AF510" s="61">
        <f t="shared" si="509"/>
        <v>0</v>
      </c>
      <c r="AG510" s="61">
        <f t="shared" si="509"/>
        <v>0</v>
      </c>
      <c r="AH510" s="61">
        <f t="shared" si="509"/>
        <v>0</v>
      </c>
      <c r="AI510" s="61">
        <f t="shared" si="509"/>
        <v>0</v>
      </c>
      <c r="AJ510" s="61">
        <f t="shared" si="509"/>
        <v>0</v>
      </c>
      <c r="AK510" s="61">
        <f t="shared" si="509"/>
        <v>0</v>
      </c>
      <c r="AL510" s="61">
        <f t="shared" si="509"/>
        <v>0</v>
      </c>
      <c r="AM510" s="61">
        <f t="shared" si="509"/>
        <v>0</v>
      </c>
      <c r="AN510" s="61">
        <f t="shared" si="509"/>
        <v>0</v>
      </c>
      <c r="AO510" s="61">
        <f t="shared" si="509"/>
        <v>0</v>
      </c>
      <c r="AP510" s="61">
        <f t="shared" si="509"/>
        <v>0</v>
      </c>
      <c r="AQ510" s="61">
        <f t="shared" si="509"/>
        <v>0</v>
      </c>
      <c r="AR510" s="61">
        <f t="shared" si="509"/>
        <v>0</v>
      </c>
      <c r="AS510" s="61">
        <f t="shared" si="509"/>
        <v>0</v>
      </c>
      <c r="AT510" s="61">
        <f t="shared" si="509"/>
        <v>0</v>
      </c>
      <c r="AU510" s="61">
        <f t="shared" si="509"/>
        <v>0</v>
      </c>
      <c r="AV510" s="61">
        <f t="shared" si="509"/>
        <v>0</v>
      </c>
      <c r="AW510" s="61">
        <f t="shared" si="509"/>
        <v>0</v>
      </c>
      <c r="AX510" s="61">
        <f t="shared" si="509"/>
        <v>0</v>
      </c>
      <c r="AY510" s="61">
        <f t="shared" ref="AY510:BO510" si="510">$N$510/$J$508*AY508*AY12*AY13</f>
        <v>0</v>
      </c>
      <c r="AZ510" s="61">
        <f t="shared" si="510"/>
        <v>0</v>
      </c>
      <c r="BA510" s="61">
        <f t="shared" si="510"/>
        <v>0</v>
      </c>
      <c r="BB510" s="61">
        <f t="shared" si="510"/>
        <v>0</v>
      </c>
      <c r="BC510" s="61">
        <f t="shared" si="510"/>
        <v>0</v>
      </c>
      <c r="BD510" s="61">
        <f t="shared" si="510"/>
        <v>0</v>
      </c>
      <c r="BE510" s="61">
        <f t="shared" si="510"/>
        <v>0</v>
      </c>
      <c r="BF510" s="61">
        <f t="shared" si="510"/>
        <v>0</v>
      </c>
      <c r="BG510" s="61">
        <f t="shared" si="510"/>
        <v>0</v>
      </c>
      <c r="BH510" s="61">
        <f t="shared" si="510"/>
        <v>0</v>
      </c>
      <c r="BI510" s="61">
        <f t="shared" si="510"/>
        <v>0</v>
      </c>
      <c r="BJ510" s="61">
        <f t="shared" si="510"/>
        <v>0</v>
      </c>
      <c r="BK510" s="61">
        <f t="shared" si="510"/>
        <v>0</v>
      </c>
      <c r="BL510" s="61">
        <f t="shared" si="510"/>
        <v>0</v>
      </c>
      <c r="BM510" s="61">
        <f t="shared" si="510"/>
        <v>0</v>
      </c>
      <c r="BN510" s="61">
        <f t="shared" si="510"/>
        <v>0</v>
      </c>
      <c r="BO510" s="61">
        <f t="shared" si="510"/>
        <v>0</v>
      </c>
    </row>
    <row r="511" spans="1:67" x14ac:dyDescent="0.2">
      <c r="A511" s="11"/>
      <c r="B511" s="11"/>
      <c r="C511" s="656"/>
      <c r="D511" s="657"/>
      <c r="E511" s="657"/>
      <c r="F511" s="657"/>
      <c r="G511" s="657"/>
      <c r="H511" s="660"/>
      <c r="I511" s="659"/>
      <c r="J511" s="11"/>
      <c r="K511" s="58"/>
      <c r="L511" s="58"/>
      <c r="M511" s="60"/>
      <c r="N511" s="60"/>
      <c r="O511" s="60"/>
      <c r="P511" s="60"/>
      <c r="Q511" s="62">
        <v>7.63</v>
      </c>
      <c r="R511" s="63">
        <f t="shared" si="492"/>
        <v>9.0166806253999994</v>
      </c>
      <c r="S511" s="64">
        <f t="shared" ref="S511:AX511" si="511">S509+S510</f>
        <v>0</v>
      </c>
      <c r="T511" s="64">
        <f t="shared" si="511"/>
        <v>0</v>
      </c>
      <c r="U511" s="64">
        <f t="shared" si="511"/>
        <v>0</v>
      </c>
      <c r="V511" s="64">
        <f t="shared" si="511"/>
        <v>0</v>
      </c>
      <c r="W511" s="64">
        <f t="shared" si="511"/>
        <v>0</v>
      </c>
      <c r="X511" s="64">
        <f t="shared" si="511"/>
        <v>0</v>
      </c>
      <c r="Y511" s="64">
        <f t="shared" si="511"/>
        <v>0</v>
      </c>
      <c r="Z511" s="64">
        <f t="shared" si="511"/>
        <v>0</v>
      </c>
      <c r="AA511" s="64">
        <f t="shared" si="511"/>
        <v>0</v>
      </c>
      <c r="AB511" s="64">
        <f t="shared" si="511"/>
        <v>0</v>
      </c>
      <c r="AC511" s="64">
        <f t="shared" si="511"/>
        <v>0</v>
      </c>
      <c r="AD511" s="64">
        <f t="shared" si="511"/>
        <v>0</v>
      </c>
      <c r="AE511" s="64">
        <f t="shared" si="511"/>
        <v>0</v>
      </c>
      <c r="AF511" s="64">
        <f t="shared" si="511"/>
        <v>0</v>
      </c>
      <c r="AG511" s="64">
        <f t="shared" si="511"/>
        <v>0</v>
      </c>
      <c r="AH511" s="64">
        <f t="shared" si="511"/>
        <v>0</v>
      </c>
      <c r="AI511" s="64">
        <f t="shared" si="511"/>
        <v>0</v>
      </c>
      <c r="AJ511" s="64">
        <f t="shared" si="511"/>
        <v>0</v>
      </c>
      <c r="AK511" s="64">
        <f t="shared" si="511"/>
        <v>0</v>
      </c>
      <c r="AL511" s="64">
        <f t="shared" si="511"/>
        <v>0</v>
      </c>
      <c r="AM511" s="64">
        <f t="shared" si="511"/>
        <v>0</v>
      </c>
      <c r="AN511" s="64">
        <f t="shared" si="511"/>
        <v>0</v>
      </c>
      <c r="AO511" s="64">
        <f t="shared" si="511"/>
        <v>9.0166806253999994</v>
      </c>
      <c r="AP511" s="64">
        <f t="shared" si="511"/>
        <v>0</v>
      </c>
      <c r="AQ511" s="64">
        <f t="shared" si="511"/>
        <v>0</v>
      </c>
      <c r="AR511" s="64">
        <f t="shared" si="511"/>
        <v>0</v>
      </c>
      <c r="AS511" s="64">
        <f t="shared" si="511"/>
        <v>0</v>
      </c>
      <c r="AT511" s="64">
        <f t="shared" si="511"/>
        <v>0</v>
      </c>
      <c r="AU511" s="64">
        <f t="shared" si="511"/>
        <v>0</v>
      </c>
      <c r="AV511" s="64">
        <f t="shared" si="511"/>
        <v>0</v>
      </c>
      <c r="AW511" s="64">
        <f t="shared" si="511"/>
        <v>0</v>
      </c>
      <c r="AX511" s="64">
        <f t="shared" si="511"/>
        <v>0</v>
      </c>
      <c r="AY511" s="64">
        <f t="shared" ref="AY511:BO511" si="512">AY509+AY510</f>
        <v>0</v>
      </c>
      <c r="AZ511" s="64">
        <f t="shared" si="512"/>
        <v>0</v>
      </c>
      <c r="BA511" s="64">
        <f t="shared" si="512"/>
        <v>0</v>
      </c>
      <c r="BB511" s="64">
        <f t="shared" si="512"/>
        <v>0</v>
      </c>
      <c r="BC511" s="64">
        <f t="shared" si="512"/>
        <v>0</v>
      </c>
      <c r="BD511" s="64">
        <f t="shared" si="512"/>
        <v>0</v>
      </c>
      <c r="BE511" s="64">
        <f t="shared" si="512"/>
        <v>0</v>
      </c>
      <c r="BF511" s="64">
        <f t="shared" si="512"/>
        <v>0</v>
      </c>
      <c r="BG511" s="64">
        <f t="shared" si="512"/>
        <v>0</v>
      </c>
      <c r="BH511" s="64">
        <f t="shared" si="512"/>
        <v>0</v>
      </c>
      <c r="BI511" s="64">
        <f t="shared" si="512"/>
        <v>0</v>
      </c>
      <c r="BJ511" s="64">
        <f t="shared" si="512"/>
        <v>0</v>
      </c>
      <c r="BK511" s="64">
        <f t="shared" si="512"/>
        <v>0</v>
      </c>
      <c r="BL511" s="64">
        <f t="shared" si="512"/>
        <v>0</v>
      </c>
      <c r="BM511" s="64">
        <f t="shared" si="512"/>
        <v>0</v>
      </c>
      <c r="BN511" s="64">
        <f t="shared" si="512"/>
        <v>0</v>
      </c>
      <c r="BO511" s="64">
        <f t="shared" si="512"/>
        <v>0</v>
      </c>
    </row>
    <row r="512" spans="1:67" ht="14.1" customHeight="1" x14ac:dyDescent="0.2">
      <c r="A512" s="11"/>
      <c r="B512" s="58">
        <v>109</v>
      </c>
      <c r="C512" s="656" t="s">
        <v>333</v>
      </c>
      <c r="D512" s="657" t="s">
        <v>334</v>
      </c>
      <c r="E512" s="657"/>
      <c r="F512" s="657"/>
      <c r="G512" s="657"/>
      <c r="H512" s="660" t="s">
        <v>949</v>
      </c>
      <c r="I512" s="659" t="s">
        <v>335</v>
      </c>
      <c r="J512" s="59">
        <v>13.634600000000001</v>
      </c>
      <c r="K512" s="60"/>
      <c r="L512" s="60"/>
      <c r="M512" s="60"/>
      <c r="N512" s="58"/>
      <c r="O512" s="58"/>
      <c r="P512" s="58"/>
      <c r="Q512" s="58"/>
      <c r="R512" s="58">
        <f t="shared" si="492"/>
        <v>13.634600000000001</v>
      </c>
      <c r="S512" s="58">
        <v>0</v>
      </c>
      <c r="T512" s="58">
        <v>0</v>
      </c>
      <c r="U512" s="58">
        <v>0</v>
      </c>
      <c r="V512" s="58">
        <v>0</v>
      </c>
      <c r="W512" s="58">
        <v>0</v>
      </c>
      <c r="X512" s="58">
        <v>0</v>
      </c>
      <c r="Y512" s="58">
        <v>0</v>
      </c>
      <c r="Z512" s="58">
        <v>0</v>
      </c>
      <c r="AA512" s="58">
        <v>0</v>
      </c>
      <c r="AB512" s="58">
        <v>0</v>
      </c>
      <c r="AC512" s="58">
        <v>0</v>
      </c>
      <c r="AD512" s="58">
        <v>0</v>
      </c>
      <c r="AE512" s="58">
        <v>0</v>
      </c>
      <c r="AF512" s="58">
        <v>0</v>
      </c>
      <c r="AG512" s="58">
        <v>0</v>
      </c>
      <c r="AH512" s="58">
        <v>0</v>
      </c>
      <c r="AI512" s="58">
        <v>0</v>
      </c>
      <c r="AJ512" s="58">
        <v>0</v>
      </c>
      <c r="AK512" s="58">
        <v>0</v>
      </c>
      <c r="AL512" s="58">
        <v>0</v>
      </c>
      <c r="AM512" s="58">
        <v>0</v>
      </c>
      <c r="AN512" s="58">
        <v>0</v>
      </c>
      <c r="AO512" s="58">
        <v>0</v>
      </c>
      <c r="AP512" s="58">
        <v>13.634600000000001</v>
      </c>
      <c r="AQ512" s="58">
        <v>0</v>
      </c>
      <c r="AR512" s="58">
        <v>0</v>
      </c>
      <c r="AS512" s="58">
        <v>0</v>
      </c>
      <c r="AT512" s="58">
        <v>0</v>
      </c>
      <c r="AU512" s="58">
        <v>0</v>
      </c>
      <c r="AV512" s="58">
        <v>0</v>
      </c>
      <c r="AW512" s="58">
        <v>0</v>
      </c>
      <c r="AX512" s="58">
        <v>0</v>
      </c>
      <c r="AY512" s="58">
        <v>0</v>
      </c>
      <c r="AZ512" s="58">
        <v>0</v>
      </c>
      <c r="BA512" s="58">
        <v>0</v>
      </c>
      <c r="BB512" s="58">
        <v>0</v>
      </c>
      <c r="BC512" s="58">
        <v>0</v>
      </c>
      <c r="BD512" s="58">
        <v>0</v>
      </c>
      <c r="BE512" s="58">
        <v>0</v>
      </c>
      <c r="BF512" s="58">
        <v>0</v>
      </c>
      <c r="BG512" s="58">
        <v>0</v>
      </c>
      <c r="BH512" s="58">
        <v>0</v>
      </c>
      <c r="BI512" s="58">
        <v>0</v>
      </c>
      <c r="BJ512" s="58">
        <v>0</v>
      </c>
      <c r="BK512" s="58">
        <v>0</v>
      </c>
      <c r="BL512" s="58">
        <v>0</v>
      </c>
      <c r="BM512" s="58">
        <v>0</v>
      </c>
      <c r="BN512" s="58">
        <v>0</v>
      </c>
      <c r="BO512" s="58">
        <v>0</v>
      </c>
    </row>
    <row r="513" spans="1:67" x14ac:dyDescent="0.2">
      <c r="A513" s="11"/>
      <c r="B513" s="11"/>
      <c r="C513" s="656"/>
      <c r="D513" s="657"/>
      <c r="E513" s="657"/>
      <c r="F513" s="657"/>
      <c r="G513" s="657"/>
      <c r="H513" s="660"/>
      <c r="I513" s="659"/>
      <c r="J513" s="11"/>
      <c r="K513" s="60">
        <v>42737.42</v>
      </c>
      <c r="L513" s="60">
        <v>42940.94</v>
      </c>
      <c r="M513" s="60">
        <v>44156.54</v>
      </c>
      <c r="N513" s="60">
        <v>44366.82</v>
      </c>
      <c r="O513" s="60">
        <v>44156.543810422998</v>
      </c>
      <c r="P513" s="60"/>
      <c r="Q513" s="58">
        <v>44156.54</v>
      </c>
      <c r="R513" s="60">
        <f t="shared" si="492"/>
        <v>52520.755262660598</v>
      </c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61">
        <f>$M513*AP512/$J512*AP$13</f>
        <v>52520.755262660598</v>
      </c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58"/>
      <c r="BM513" s="58"/>
      <c r="BN513" s="58"/>
      <c r="BO513" s="58"/>
    </row>
    <row r="514" spans="1:67" x14ac:dyDescent="0.2">
      <c r="A514" s="11"/>
      <c r="B514" s="11"/>
      <c r="C514" s="656"/>
      <c r="D514" s="657"/>
      <c r="E514" s="657"/>
      <c r="F514" s="657"/>
      <c r="G514" s="657"/>
      <c r="H514" s="660"/>
      <c r="I514" s="659"/>
      <c r="J514" s="11"/>
      <c r="K514" s="58"/>
      <c r="L514" s="60"/>
      <c r="M514" s="60"/>
      <c r="N514" s="60">
        <f>N513-M513</f>
        <v>210.27999999999884</v>
      </c>
      <c r="O514" s="60"/>
      <c r="P514" s="60"/>
      <c r="Q514" s="58"/>
      <c r="R514" s="60">
        <f t="shared" si="492"/>
        <v>0</v>
      </c>
      <c r="S514" s="61">
        <f t="shared" ref="S514:AX514" si="513">$N$514/$J$512*S512*S12*S13</f>
        <v>0</v>
      </c>
      <c r="T514" s="61">
        <f t="shared" si="513"/>
        <v>0</v>
      </c>
      <c r="U514" s="61">
        <f t="shared" si="513"/>
        <v>0</v>
      </c>
      <c r="V514" s="61">
        <f t="shared" si="513"/>
        <v>0</v>
      </c>
      <c r="W514" s="61">
        <f t="shared" si="513"/>
        <v>0</v>
      </c>
      <c r="X514" s="61">
        <f t="shared" si="513"/>
        <v>0</v>
      </c>
      <c r="Y514" s="61">
        <f t="shared" si="513"/>
        <v>0</v>
      </c>
      <c r="Z514" s="61">
        <f t="shared" si="513"/>
        <v>0</v>
      </c>
      <c r="AA514" s="61">
        <f t="shared" si="513"/>
        <v>0</v>
      </c>
      <c r="AB514" s="61">
        <f t="shared" si="513"/>
        <v>0</v>
      </c>
      <c r="AC514" s="61">
        <f t="shared" si="513"/>
        <v>0</v>
      </c>
      <c r="AD514" s="61">
        <f t="shared" si="513"/>
        <v>0</v>
      </c>
      <c r="AE514" s="61">
        <f t="shared" si="513"/>
        <v>0</v>
      </c>
      <c r="AF514" s="61">
        <f t="shared" si="513"/>
        <v>0</v>
      </c>
      <c r="AG514" s="61">
        <f t="shared" si="513"/>
        <v>0</v>
      </c>
      <c r="AH514" s="61">
        <f t="shared" si="513"/>
        <v>0</v>
      </c>
      <c r="AI514" s="61">
        <f t="shared" si="513"/>
        <v>0</v>
      </c>
      <c r="AJ514" s="61">
        <f t="shared" si="513"/>
        <v>0</v>
      </c>
      <c r="AK514" s="61">
        <f t="shared" si="513"/>
        <v>0</v>
      </c>
      <c r="AL514" s="61">
        <f t="shared" si="513"/>
        <v>0</v>
      </c>
      <c r="AM514" s="61">
        <f t="shared" si="513"/>
        <v>0</v>
      </c>
      <c r="AN514" s="61">
        <f t="shared" si="513"/>
        <v>0</v>
      </c>
      <c r="AO514" s="61">
        <f t="shared" si="513"/>
        <v>0</v>
      </c>
      <c r="AP514" s="61">
        <f t="shared" si="513"/>
        <v>0</v>
      </c>
      <c r="AQ514" s="61">
        <f t="shared" si="513"/>
        <v>0</v>
      </c>
      <c r="AR514" s="61">
        <f t="shared" si="513"/>
        <v>0</v>
      </c>
      <c r="AS514" s="61">
        <f t="shared" si="513"/>
        <v>0</v>
      </c>
      <c r="AT514" s="61">
        <f t="shared" si="513"/>
        <v>0</v>
      </c>
      <c r="AU514" s="61">
        <f t="shared" si="513"/>
        <v>0</v>
      </c>
      <c r="AV514" s="61">
        <f t="shared" si="513"/>
        <v>0</v>
      </c>
      <c r="AW514" s="61">
        <f t="shared" si="513"/>
        <v>0</v>
      </c>
      <c r="AX514" s="61">
        <f t="shared" si="513"/>
        <v>0</v>
      </c>
      <c r="AY514" s="61">
        <f t="shared" ref="AY514:BO514" si="514">$N$514/$J$512*AY512*AY12*AY13</f>
        <v>0</v>
      </c>
      <c r="AZ514" s="61">
        <f t="shared" si="514"/>
        <v>0</v>
      </c>
      <c r="BA514" s="61">
        <f t="shared" si="514"/>
        <v>0</v>
      </c>
      <c r="BB514" s="61">
        <f t="shared" si="514"/>
        <v>0</v>
      </c>
      <c r="BC514" s="61">
        <f t="shared" si="514"/>
        <v>0</v>
      </c>
      <c r="BD514" s="61">
        <f t="shared" si="514"/>
        <v>0</v>
      </c>
      <c r="BE514" s="61">
        <f t="shared" si="514"/>
        <v>0</v>
      </c>
      <c r="BF514" s="61">
        <f t="shared" si="514"/>
        <v>0</v>
      </c>
      <c r="BG514" s="61">
        <f t="shared" si="514"/>
        <v>0</v>
      </c>
      <c r="BH514" s="61">
        <f t="shared" si="514"/>
        <v>0</v>
      </c>
      <c r="BI514" s="61">
        <f t="shared" si="514"/>
        <v>0</v>
      </c>
      <c r="BJ514" s="61">
        <f t="shared" si="514"/>
        <v>0</v>
      </c>
      <c r="BK514" s="61">
        <f t="shared" si="514"/>
        <v>0</v>
      </c>
      <c r="BL514" s="61">
        <f t="shared" si="514"/>
        <v>0</v>
      </c>
      <c r="BM514" s="61">
        <f t="shared" si="514"/>
        <v>0</v>
      </c>
      <c r="BN514" s="61">
        <f t="shared" si="514"/>
        <v>0</v>
      </c>
      <c r="BO514" s="61">
        <f t="shared" si="514"/>
        <v>0</v>
      </c>
    </row>
    <row r="515" spans="1:67" x14ac:dyDescent="0.2">
      <c r="A515" s="11"/>
      <c r="B515" s="11"/>
      <c r="C515" s="656"/>
      <c r="D515" s="657"/>
      <c r="E515" s="657"/>
      <c r="F515" s="657"/>
      <c r="G515" s="657"/>
      <c r="H515" s="660"/>
      <c r="I515" s="659"/>
      <c r="J515" s="11"/>
      <c r="K515" s="58"/>
      <c r="L515" s="58"/>
      <c r="M515" s="60"/>
      <c r="N515" s="60"/>
      <c r="O515" s="60"/>
      <c r="P515" s="60"/>
      <c r="Q515" s="62">
        <v>44156.54</v>
      </c>
      <c r="R515" s="63">
        <f t="shared" si="492"/>
        <v>52520.755262660598</v>
      </c>
      <c r="S515" s="64">
        <f t="shared" ref="S515:AX515" si="515">S513+S514</f>
        <v>0</v>
      </c>
      <c r="T515" s="64">
        <f t="shared" si="515"/>
        <v>0</v>
      </c>
      <c r="U515" s="64">
        <f t="shared" si="515"/>
        <v>0</v>
      </c>
      <c r="V515" s="64">
        <f t="shared" si="515"/>
        <v>0</v>
      </c>
      <c r="W515" s="64">
        <f t="shared" si="515"/>
        <v>0</v>
      </c>
      <c r="X515" s="64">
        <f t="shared" si="515"/>
        <v>0</v>
      </c>
      <c r="Y515" s="64">
        <f t="shared" si="515"/>
        <v>0</v>
      </c>
      <c r="Z515" s="64">
        <f t="shared" si="515"/>
        <v>0</v>
      </c>
      <c r="AA515" s="64">
        <f t="shared" si="515"/>
        <v>0</v>
      </c>
      <c r="AB515" s="64">
        <f t="shared" si="515"/>
        <v>0</v>
      </c>
      <c r="AC515" s="64">
        <f t="shared" si="515"/>
        <v>0</v>
      </c>
      <c r="AD515" s="64">
        <f t="shared" si="515"/>
        <v>0</v>
      </c>
      <c r="AE515" s="64">
        <f t="shared" si="515"/>
        <v>0</v>
      </c>
      <c r="AF515" s="64">
        <f t="shared" si="515"/>
        <v>0</v>
      </c>
      <c r="AG515" s="64">
        <f t="shared" si="515"/>
        <v>0</v>
      </c>
      <c r="AH515" s="64">
        <f t="shared" si="515"/>
        <v>0</v>
      </c>
      <c r="AI515" s="64">
        <f t="shared" si="515"/>
        <v>0</v>
      </c>
      <c r="AJ515" s="64">
        <f t="shared" si="515"/>
        <v>0</v>
      </c>
      <c r="AK515" s="64">
        <f t="shared" si="515"/>
        <v>0</v>
      </c>
      <c r="AL515" s="64">
        <f t="shared" si="515"/>
        <v>0</v>
      </c>
      <c r="AM515" s="64">
        <f t="shared" si="515"/>
        <v>0</v>
      </c>
      <c r="AN515" s="64">
        <f t="shared" si="515"/>
        <v>0</v>
      </c>
      <c r="AO515" s="64">
        <f t="shared" si="515"/>
        <v>0</v>
      </c>
      <c r="AP515" s="64">
        <f t="shared" si="515"/>
        <v>52520.755262660598</v>
      </c>
      <c r="AQ515" s="64">
        <f t="shared" si="515"/>
        <v>0</v>
      </c>
      <c r="AR515" s="64">
        <f t="shared" si="515"/>
        <v>0</v>
      </c>
      <c r="AS515" s="64">
        <f t="shared" si="515"/>
        <v>0</v>
      </c>
      <c r="AT515" s="64">
        <f t="shared" si="515"/>
        <v>0</v>
      </c>
      <c r="AU515" s="64">
        <f t="shared" si="515"/>
        <v>0</v>
      </c>
      <c r="AV515" s="64">
        <f t="shared" si="515"/>
        <v>0</v>
      </c>
      <c r="AW515" s="64">
        <f t="shared" si="515"/>
        <v>0</v>
      </c>
      <c r="AX515" s="64">
        <f t="shared" si="515"/>
        <v>0</v>
      </c>
      <c r="AY515" s="64">
        <f t="shared" ref="AY515:BO515" si="516">AY513+AY514</f>
        <v>0</v>
      </c>
      <c r="AZ515" s="64">
        <f t="shared" si="516"/>
        <v>0</v>
      </c>
      <c r="BA515" s="64">
        <f t="shared" si="516"/>
        <v>0</v>
      </c>
      <c r="BB515" s="64">
        <f t="shared" si="516"/>
        <v>0</v>
      </c>
      <c r="BC515" s="64">
        <f t="shared" si="516"/>
        <v>0</v>
      </c>
      <c r="BD515" s="64">
        <f t="shared" si="516"/>
        <v>0</v>
      </c>
      <c r="BE515" s="64">
        <f t="shared" si="516"/>
        <v>0</v>
      </c>
      <c r="BF515" s="64">
        <f t="shared" si="516"/>
        <v>0</v>
      </c>
      <c r="BG515" s="64">
        <f t="shared" si="516"/>
        <v>0</v>
      </c>
      <c r="BH515" s="64">
        <f t="shared" si="516"/>
        <v>0</v>
      </c>
      <c r="BI515" s="64">
        <f t="shared" si="516"/>
        <v>0</v>
      </c>
      <c r="BJ515" s="64">
        <f t="shared" si="516"/>
        <v>0</v>
      </c>
      <c r="BK515" s="64">
        <f t="shared" si="516"/>
        <v>0</v>
      </c>
      <c r="BL515" s="64">
        <f t="shared" si="516"/>
        <v>0</v>
      </c>
      <c r="BM515" s="64">
        <f t="shared" si="516"/>
        <v>0</v>
      </c>
      <c r="BN515" s="64">
        <f t="shared" si="516"/>
        <v>0</v>
      </c>
      <c r="BO515" s="64">
        <f t="shared" si="516"/>
        <v>0</v>
      </c>
    </row>
    <row r="516" spans="1:67" ht="14.1" customHeight="1" x14ac:dyDescent="0.2">
      <c r="A516" s="11"/>
      <c r="B516" s="58">
        <v>110</v>
      </c>
      <c r="C516" s="656" t="s">
        <v>337</v>
      </c>
      <c r="D516" s="657" t="s">
        <v>338</v>
      </c>
      <c r="E516" s="657"/>
      <c r="F516" s="657"/>
      <c r="G516" s="657"/>
      <c r="H516" s="660" t="s">
        <v>950</v>
      </c>
      <c r="I516" s="659" t="s">
        <v>78</v>
      </c>
      <c r="J516" s="59">
        <v>135.51499999999999</v>
      </c>
      <c r="K516" s="60"/>
      <c r="L516" s="60"/>
      <c r="M516" s="60"/>
      <c r="N516" s="58"/>
      <c r="O516" s="58"/>
      <c r="P516" s="58"/>
      <c r="Q516" s="58"/>
      <c r="R516" s="58">
        <f t="shared" si="492"/>
        <v>135.51499999999999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  <c r="Z516" s="58">
        <v>0</v>
      </c>
      <c r="AA516" s="58">
        <v>0</v>
      </c>
      <c r="AB516" s="58">
        <v>0</v>
      </c>
      <c r="AC516" s="58">
        <v>0</v>
      </c>
      <c r="AD516" s="58">
        <v>0</v>
      </c>
      <c r="AE516" s="58">
        <v>0</v>
      </c>
      <c r="AF516" s="58">
        <v>0</v>
      </c>
      <c r="AG516" s="58">
        <v>0</v>
      </c>
      <c r="AH516" s="58">
        <v>0</v>
      </c>
      <c r="AI516" s="58">
        <v>0</v>
      </c>
      <c r="AJ516" s="58">
        <v>0</v>
      </c>
      <c r="AK516" s="58">
        <v>0</v>
      </c>
      <c r="AL516" s="58">
        <v>0</v>
      </c>
      <c r="AM516" s="58">
        <v>0</v>
      </c>
      <c r="AN516" s="58">
        <v>0</v>
      </c>
      <c r="AO516" s="58">
        <v>0</v>
      </c>
      <c r="AP516" s="58">
        <v>135.51499999999999</v>
      </c>
      <c r="AQ516" s="58">
        <v>0</v>
      </c>
      <c r="AR516" s="58">
        <v>0</v>
      </c>
      <c r="AS516" s="58">
        <v>0</v>
      </c>
      <c r="AT516" s="58">
        <v>0</v>
      </c>
      <c r="AU516" s="58">
        <v>0</v>
      </c>
      <c r="AV516" s="58">
        <v>0</v>
      </c>
      <c r="AW516" s="58">
        <v>0</v>
      </c>
      <c r="AX516" s="58">
        <v>0</v>
      </c>
      <c r="AY516" s="58">
        <v>0</v>
      </c>
      <c r="AZ516" s="58">
        <v>0</v>
      </c>
      <c r="BA516" s="58">
        <v>0</v>
      </c>
      <c r="BB516" s="58">
        <v>0</v>
      </c>
      <c r="BC516" s="58">
        <v>0</v>
      </c>
      <c r="BD516" s="58">
        <v>0</v>
      </c>
      <c r="BE516" s="58">
        <v>0</v>
      </c>
      <c r="BF516" s="58">
        <v>0</v>
      </c>
      <c r="BG516" s="58">
        <v>0</v>
      </c>
      <c r="BH516" s="58">
        <v>0</v>
      </c>
      <c r="BI516" s="58">
        <v>0</v>
      </c>
      <c r="BJ516" s="58">
        <v>0</v>
      </c>
      <c r="BK516" s="58">
        <v>0</v>
      </c>
      <c r="BL516" s="58">
        <v>0</v>
      </c>
      <c r="BM516" s="58">
        <v>0</v>
      </c>
      <c r="BN516" s="58">
        <v>0</v>
      </c>
      <c r="BO516" s="58">
        <v>0</v>
      </c>
    </row>
    <row r="517" spans="1:67" x14ac:dyDescent="0.2">
      <c r="A517" s="11"/>
      <c r="B517" s="11"/>
      <c r="C517" s="656"/>
      <c r="D517" s="657"/>
      <c r="E517" s="657"/>
      <c r="F517" s="657"/>
      <c r="G517" s="657"/>
      <c r="H517" s="660"/>
      <c r="I517" s="659"/>
      <c r="J517" s="11"/>
      <c r="K517" s="60">
        <v>1046.1199999999999</v>
      </c>
      <c r="L517" s="60">
        <v>1052.28</v>
      </c>
      <c r="M517" s="60">
        <v>1080.8599999999999</v>
      </c>
      <c r="N517" s="60">
        <v>1087.22</v>
      </c>
      <c r="O517" s="60">
        <v>1080.8570945779998</v>
      </c>
      <c r="P517" s="60"/>
      <c r="Q517" s="58">
        <v>1080.8599999999999</v>
      </c>
      <c r="R517" s="60">
        <f t="shared" si="492"/>
        <v>1285.5985440253999</v>
      </c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61">
        <f>$M517*AP516/$J516*AP$13</f>
        <v>1285.5985440253999</v>
      </c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58"/>
      <c r="BM517" s="58"/>
      <c r="BN517" s="58"/>
      <c r="BO517" s="58"/>
    </row>
    <row r="518" spans="1:67" x14ac:dyDescent="0.2">
      <c r="A518" s="11"/>
      <c r="B518" s="11"/>
      <c r="C518" s="656"/>
      <c r="D518" s="657"/>
      <c r="E518" s="657"/>
      <c r="F518" s="657"/>
      <c r="G518" s="657"/>
      <c r="H518" s="660"/>
      <c r="I518" s="659"/>
      <c r="J518" s="11"/>
      <c r="K518" s="58"/>
      <c r="L518" s="60"/>
      <c r="M518" s="60"/>
      <c r="N518" s="60">
        <f>N517-M517</f>
        <v>6.3600000000001273</v>
      </c>
      <c r="O518" s="60"/>
      <c r="P518" s="60"/>
      <c r="Q518" s="58"/>
      <c r="R518" s="60">
        <f t="shared" si="492"/>
        <v>0</v>
      </c>
      <c r="S518" s="61">
        <f t="shared" ref="S518:AX518" si="517">$N$518/$J$516*S516*S12*S13</f>
        <v>0</v>
      </c>
      <c r="T518" s="61">
        <f t="shared" si="517"/>
        <v>0</v>
      </c>
      <c r="U518" s="61">
        <f t="shared" si="517"/>
        <v>0</v>
      </c>
      <c r="V518" s="61">
        <f t="shared" si="517"/>
        <v>0</v>
      </c>
      <c r="W518" s="61">
        <f t="shared" si="517"/>
        <v>0</v>
      </c>
      <c r="X518" s="61">
        <f t="shared" si="517"/>
        <v>0</v>
      </c>
      <c r="Y518" s="61">
        <f t="shared" si="517"/>
        <v>0</v>
      </c>
      <c r="Z518" s="61">
        <f t="shared" si="517"/>
        <v>0</v>
      </c>
      <c r="AA518" s="61">
        <f t="shared" si="517"/>
        <v>0</v>
      </c>
      <c r="AB518" s="61">
        <f t="shared" si="517"/>
        <v>0</v>
      </c>
      <c r="AC518" s="61">
        <f t="shared" si="517"/>
        <v>0</v>
      </c>
      <c r="AD518" s="61">
        <f t="shared" si="517"/>
        <v>0</v>
      </c>
      <c r="AE518" s="61">
        <f t="shared" si="517"/>
        <v>0</v>
      </c>
      <c r="AF518" s="61">
        <f t="shared" si="517"/>
        <v>0</v>
      </c>
      <c r="AG518" s="61">
        <f t="shared" si="517"/>
        <v>0</v>
      </c>
      <c r="AH518" s="61">
        <f t="shared" si="517"/>
        <v>0</v>
      </c>
      <c r="AI518" s="61">
        <f t="shared" si="517"/>
        <v>0</v>
      </c>
      <c r="AJ518" s="61">
        <f t="shared" si="517"/>
        <v>0</v>
      </c>
      <c r="AK518" s="61">
        <f t="shared" si="517"/>
        <v>0</v>
      </c>
      <c r="AL518" s="61">
        <f t="shared" si="517"/>
        <v>0</v>
      </c>
      <c r="AM518" s="61">
        <f t="shared" si="517"/>
        <v>0</v>
      </c>
      <c r="AN518" s="61">
        <f t="shared" si="517"/>
        <v>0</v>
      </c>
      <c r="AO518" s="61">
        <f t="shared" si="517"/>
        <v>0</v>
      </c>
      <c r="AP518" s="61">
        <f t="shared" si="517"/>
        <v>0</v>
      </c>
      <c r="AQ518" s="61">
        <f t="shared" si="517"/>
        <v>0</v>
      </c>
      <c r="AR518" s="61">
        <f t="shared" si="517"/>
        <v>0</v>
      </c>
      <c r="AS518" s="61">
        <f t="shared" si="517"/>
        <v>0</v>
      </c>
      <c r="AT518" s="61">
        <f t="shared" si="517"/>
        <v>0</v>
      </c>
      <c r="AU518" s="61">
        <f t="shared" si="517"/>
        <v>0</v>
      </c>
      <c r="AV518" s="61">
        <f t="shared" si="517"/>
        <v>0</v>
      </c>
      <c r="AW518" s="61">
        <f t="shared" si="517"/>
        <v>0</v>
      </c>
      <c r="AX518" s="61">
        <f t="shared" si="517"/>
        <v>0</v>
      </c>
      <c r="AY518" s="61">
        <f t="shared" ref="AY518:BO518" si="518">$N$518/$J$516*AY516*AY12*AY13</f>
        <v>0</v>
      </c>
      <c r="AZ518" s="61">
        <f t="shared" si="518"/>
        <v>0</v>
      </c>
      <c r="BA518" s="61">
        <f t="shared" si="518"/>
        <v>0</v>
      </c>
      <c r="BB518" s="61">
        <f t="shared" si="518"/>
        <v>0</v>
      </c>
      <c r="BC518" s="61">
        <f t="shared" si="518"/>
        <v>0</v>
      </c>
      <c r="BD518" s="61">
        <f t="shared" si="518"/>
        <v>0</v>
      </c>
      <c r="BE518" s="61">
        <f t="shared" si="518"/>
        <v>0</v>
      </c>
      <c r="BF518" s="61">
        <f t="shared" si="518"/>
        <v>0</v>
      </c>
      <c r="BG518" s="61">
        <f t="shared" si="518"/>
        <v>0</v>
      </c>
      <c r="BH518" s="61">
        <f t="shared" si="518"/>
        <v>0</v>
      </c>
      <c r="BI518" s="61">
        <f t="shared" si="518"/>
        <v>0</v>
      </c>
      <c r="BJ518" s="61">
        <f t="shared" si="518"/>
        <v>0</v>
      </c>
      <c r="BK518" s="61">
        <f t="shared" si="518"/>
        <v>0</v>
      </c>
      <c r="BL518" s="61">
        <f t="shared" si="518"/>
        <v>0</v>
      </c>
      <c r="BM518" s="61">
        <f t="shared" si="518"/>
        <v>0</v>
      </c>
      <c r="BN518" s="61">
        <f t="shared" si="518"/>
        <v>0</v>
      </c>
      <c r="BO518" s="61">
        <f t="shared" si="518"/>
        <v>0</v>
      </c>
    </row>
    <row r="519" spans="1:67" x14ac:dyDescent="0.2">
      <c r="A519" s="11"/>
      <c r="B519" s="11"/>
      <c r="C519" s="656"/>
      <c r="D519" s="657"/>
      <c r="E519" s="657"/>
      <c r="F519" s="657"/>
      <c r="G519" s="657"/>
      <c r="H519" s="660"/>
      <c r="I519" s="659"/>
      <c r="J519" s="11"/>
      <c r="K519" s="58"/>
      <c r="L519" s="58"/>
      <c r="M519" s="60"/>
      <c r="N519" s="60"/>
      <c r="O519" s="60"/>
      <c r="P519" s="60"/>
      <c r="Q519" s="62">
        <v>1080.8599999999999</v>
      </c>
      <c r="R519" s="63">
        <f t="shared" si="492"/>
        <v>1285.5985440253999</v>
      </c>
      <c r="S519" s="64">
        <f t="shared" ref="S519:AX519" si="519">S517+S518</f>
        <v>0</v>
      </c>
      <c r="T519" s="64">
        <f t="shared" si="519"/>
        <v>0</v>
      </c>
      <c r="U519" s="64">
        <f t="shared" si="519"/>
        <v>0</v>
      </c>
      <c r="V519" s="64">
        <f t="shared" si="519"/>
        <v>0</v>
      </c>
      <c r="W519" s="64">
        <f t="shared" si="519"/>
        <v>0</v>
      </c>
      <c r="X519" s="64">
        <f t="shared" si="519"/>
        <v>0</v>
      </c>
      <c r="Y519" s="64">
        <f t="shared" si="519"/>
        <v>0</v>
      </c>
      <c r="Z519" s="64">
        <f t="shared" si="519"/>
        <v>0</v>
      </c>
      <c r="AA519" s="64">
        <f t="shared" si="519"/>
        <v>0</v>
      </c>
      <c r="AB519" s="64">
        <f t="shared" si="519"/>
        <v>0</v>
      </c>
      <c r="AC519" s="64">
        <f t="shared" si="519"/>
        <v>0</v>
      </c>
      <c r="AD519" s="64">
        <f t="shared" si="519"/>
        <v>0</v>
      </c>
      <c r="AE519" s="64">
        <f t="shared" si="519"/>
        <v>0</v>
      </c>
      <c r="AF519" s="64">
        <f t="shared" si="519"/>
        <v>0</v>
      </c>
      <c r="AG519" s="64">
        <f t="shared" si="519"/>
        <v>0</v>
      </c>
      <c r="AH519" s="64">
        <f t="shared" si="519"/>
        <v>0</v>
      </c>
      <c r="AI519" s="64">
        <f t="shared" si="519"/>
        <v>0</v>
      </c>
      <c r="AJ519" s="64">
        <f t="shared" si="519"/>
        <v>0</v>
      </c>
      <c r="AK519" s="64">
        <f t="shared" si="519"/>
        <v>0</v>
      </c>
      <c r="AL519" s="64">
        <f t="shared" si="519"/>
        <v>0</v>
      </c>
      <c r="AM519" s="64">
        <f t="shared" si="519"/>
        <v>0</v>
      </c>
      <c r="AN519" s="64">
        <f t="shared" si="519"/>
        <v>0</v>
      </c>
      <c r="AO519" s="64">
        <f t="shared" si="519"/>
        <v>0</v>
      </c>
      <c r="AP519" s="64">
        <f t="shared" si="519"/>
        <v>1285.5985440253999</v>
      </c>
      <c r="AQ519" s="64">
        <f t="shared" si="519"/>
        <v>0</v>
      </c>
      <c r="AR519" s="64">
        <f t="shared" si="519"/>
        <v>0</v>
      </c>
      <c r="AS519" s="64">
        <f t="shared" si="519"/>
        <v>0</v>
      </c>
      <c r="AT519" s="64">
        <f t="shared" si="519"/>
        <v>0</v>
      </c>
      <c r="AU519" s="64">
        <f t="shared" si="519"/>
        <v>0</v>
      </c>
      <c r="AV519" s="64">
        <f t="shared" si="519"/>
        <v>0</v>
      </c>
      <c r="AW519" s="64">
        <f t="shared" si="519"/>
        <v>0</v>
      </c>
      <c r="AX519" s="64">
        <f t="shared" si="519"/>
        <v>0</v>
      </c>
      <c r="AY519" s="64">
        <f t="shared" ref="AY519:BO519" si="520">AY517+AY518</f>
        <v>0</v>
      </c>
      <c r="AZ519" s="64">
        <f t="shared" si="520"/>
        <v>0</v>
      </c>
      <c r="BA519" s="64">
        <f t="shared" si="520"/>
        <v>0</v>
      </c>
      <c r="BB519" s="64">
        <f t="shared" si="520"/>
        <v>0</v>
      </c>
      <c r="BC519" s="64">
        <f t="shared" si="520"/>
        <v>0</v>
      </c>
      <c r="BD519" s="64">
        <f t="shared" si="520"/>
        <v>0</v>
      </c>
      <c r="BE519" s="64">
        <f t="shared" si="520"/>
        <v>0</v>
      </c>
      <c r="BF519" s="64">
        <f t="shared" si="520"/>
        <v>0</v>
      </c>
      <c r="BG519" s="64">
        <f t="shared" si="520"/>
        <v>0</v>
      </c>
      <c r="BH519" s="64">
        <f t="shared" si="520"/>
        <v>0</v>
      </c>
      <c r="BI519" s="64">
        <f t="shared" si="520"/>
        <v>0</v>
      </c>
      <c r="BJ519" s="64">
        <f t="shared" si="520"/>
        <v>0</v>
      </c>
      <c r="BK519" s="64">
        <f t="shared" si="520"/>
        <v>0</v>
      </c>
      <c r="BL519" s="64">
        <f t="shared" si="520"/>
        <v>0</v>
      </c>
      <c r="BM519" s="64">
        <f t="shared" si="520"/>
        <v>0</v>
      </c>
      <c r="BN519" s="64">
        <f t="shared" si="520"/>
        <v>0</v>
      </c>
      <c r="BO519" s="64">
        <f t="shared" si="520"/>
        <v>0</v>
      </c>
    </row>
    <row r="520" spans="1:67" ht="14.1" customHeight="1" x14ac:dyDescent="0.2">
      <c r="A520" s="11"/>
      <c r="B520" s="58">
        <v>111</v>
      </c>
      <c r="C520" s="656" t="s">
        <v>340</v>
      </c>
      <c r="D520" s="657" t="s">
        <v>341</v>
      </c>
      <c r="E520" s="657"/>
      <c r="F520" s="657"/>
      <c r="G520" s="657"/>
      <c r="H520" s="658" t="s">
        <v>951</v>
      </c>
      <c r="I520" s="659" t="s">
        <v>102</v>
      </c>
      <c r="J520" s="59">
        <v>1.948</v>
      </c>
      <c r="K520" s="60"/>
      <c r="L520" s="60"/>
      <c r="M520" s="60"/>
      <c r="N520" s="58"/>
      <c r="O520" s="58"/>
      <c r="P520" s="58"/>
      <c r="Q520" s="58"/>
      <c r="R520" s="58">
        <f t="shared" si="492"/>
        <v>1.948</v>
      </c>
      <c r="S520" s="58">
        <v>0</v>
      </c>
      <c r="T520" s="58">
        <v>0</v>
      </c>
      <c r="U520" s="58">
        <v>0</v>
      </c>
      <c r="V520" s="58">
        <v>0</v>
      </c>
      <c r="W520" s="58">
        <v>0</v>
      </c>
      <c r="X520" s="58">
        <v>0</v>
      </c>
      <c r="Y520" s="58">
        <v>0</v>
      </c>
      <c r="Z520" s="58">
        <v>0</v>
      </c>
      <c r="AA520" s="58">
        <v>0</v>
      </c>
      <c r="AB520" s="58">
        <v>0</v>
      </c>
      <c r="AC520" s="58">
        <v>0</v>
      </c>
      <c r="AD520" s="58">
        <v>0</v>
      </c>
      <c r="AE520" s="58">
        <v>0</v>
      </c>
      <c r="AF520" s="58">
        <v>0</v>
      </c>
      <c r="AG520" s="58">
        <v>0</v>
      </c>
      <c r="AH520" s="58">
        <v>0</v>
      </c>
      <c r="AI520" s="58">
        <v>0</v>
      </c>
      <c r="AJ520" s="58">
        <v>0</v>
      </c>
      <c r="AK520" s="58">
        <v>0</v>
      </c>
      <c r="AL520" s="58">
        <v>0</v>
      </c>
      <c r="AM520" s="58">
        <v>0</v>
      </c>
      <c r="AN520" s="58">
        <v>0</v>
      </c>
      <c r="AO520" s="58">
        <v>0</v>
      </c>
      <c r="AP520" s="58">
        <v>1.948</v>
      </c>
      <c r="AQ520" s="58">
        <v>0</v>
      </c>
      <c r="AR520" s="58">
        <v>0</v>
      </c>
      <c r="AS520" s="58">
        <v>0</v>
      </c>
      <c r="AT520" s="58">
        <v>0</v>
      </c>
      <c r="AU520" s="58">
        <v>0</v>
      </c>
      <c r="AV520" s="58">
        <v>0</v>
      </c>
      <c r="AW520" s="58">
        <v>0</v>
      </c>
      <c r="AX520" s="58">
        <v>0</v>
      </c>
      <c r="AY520" s="58">
        <v>0</v>
      </c>
      <c r="AZ520" s="58">
        <v>0</v>
      </c>
      <c r="BA520" s="58">
        <v>0</v>
      </c>
      <c r="BB520" s="58">
        <v>0</v>
      </c>
      <c r="BC520" s="58">
        <v>0</v>
      </c>
      <c r="BD520" s="58">
        <v>0</v>
      </c>
      <c r="BE520" s="58">
        <v>0</v>
      </c>
      <c r="BF520" s="58">
        <v>0</v>
      </c>
      <c r="BG520" s="58">
        <v>0</v>
      </c>
      <c r="BH520" s="58">
        <v>0</v>
      </c>
      <c r="BI520" s="58">
        <v>0</v>
      </c>
      <c r="BJ520" s="58">
        <v>0</v>
      </c>
      <c r="BK520" s="58">
        <v>0</v>
      </c>
      <c r="BL520" s="58">
        <v>0</v>
      </c>
      <c r="BM520" s="58">
        <v>0</v>
      </c>
      <c r="BN520" s="58">
        <v>0</v>
      </c>
      <c r="BO520" s="58">
        <v>0</v>
      </c>
    </row>
    <row r="521" spans="1:67" x14ac:dyDescent="0.2">
      <c r="A521" s="11"/>
      <c r="B521" s="11"/>
      <c r="C521" s="656"/>
      <c r="D521" s="657"/>
      <c r="E521" s="657"/>
      <c r="F521" s="657"/>
      <c r="G521" s="657"/>
      <c r="H521" s="658"/>
      <c r="I521" s="659"/>
      <c r="J521" s="11"/>
      <c r="K521" s="60">
        <v>67.14</v>
      </c>
      <c r="L521" s="60">
        <v>67.39</v>
      </c>
      <c r="M521" s="60">
        <v>69.37</v>
      </c>
      <c r="N521" s="60">
        <v>69.63</v>
      </c>
      <c r="O521" s="60">
        <v>69.369427341000005</v>
      </c>
      <c r="P521" s="60"/>
      <c r="Q521" s="58">
        <v>69.37</v>
      </c>
      <c r="R521" s="60">
        <f t="shared" si="492"/>
        <v>82.510196509300002</v>
      </c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61">
        <f>$M521*AP520/$J520*AP$13</f>
        <v>82.510196509300002</v>
      </c>
      <c r="AQ521" s="58"/>
      <c r="AR521" s="58"/>
      <c r="AS521" s="58"/>
      <c r="AT521" s="58"/>
      <c r="AU521" s="58"/>
      <c r="AV521" s="58"/>
      <c r="AW521" s="58"/>
      <c r="AX521" s="58"/>
      <c r="AY521" s="58"/>
      <c r="AZ521" s="58"/>
      <c r="BA521" s="58"/>
      <c r="BB521" s="58"/>
      <c r="BC521" s="58"/>
      <c r="BD521" s="58"/>
      <c r="BE521" s="58"/>
      <c r="BF521" s="58"/>
      <c r="BG521" s="58"/>
      <c r="BH521" s="58"/>
      <c r="BI521" s="58"/>
      <c r="BJ521" s="58"/>
      <c r="BK521" s="58"/>
      <c r="BL521" s="58"/>
      <c r="BM521" s="58"/>
      <c r="BN521" s="58"/>
      <c r="BO521" s="58"/>
    </row>
    <row r="522" spans="1:67" x14ac:dyDescent="0.2">
      <c r="A522" s="11"/>
      <c r="B522" s="11"/>
      <c r="C522" s="656"/>
      <c r="D522" s="657"/>
      <c r="E522" s="657"/>
      <c r="F522" s="657"/>
      <c r="G522" s="657"/>
      <c r="H522" s="658"/>
      <c r="I522" s="659"/>
      <c r="J522" s="11"/>
      <c r="K522" s="58"/>
      <c r="L522" s="60"/>
      <c r="M522" s="60"/>
      <c r="N522" s="60">
        <f>N521-M521</f>
        <v>0.25999999999999091</v>
      </c>
      <c r="O522" s="60"/>
      <c r="P522" s="60"/>
      <c r="Q522" s="58"/>
      <c r="R522" s="60">
        <f t="shared" si="492"/>
        <v>0</v>
      </c>
      <c r="S522" s="61">
        <f t="shared" ref="S522:AX522" si="521">$N$522/$J$520*S520*S12*S13</f>
        <v>0</v>
      </c>
      <c r="T522" s="61">
        <f t="shared" si="521"/>
        <v>0</v>
      </c>
      <c r="U522" s="61">
        <f t="shared" si="521"/>
        <v>0</v>
      </c>
      <c r="V522" s="61">
        <f t="shared" si="521"/>
        <v>0</v>
      </c>
      <c r="W522" s="61">
        <f t="shared" si="521"/>
        <v>0</v>
      </c>
      <c r="X522" s="61">
        <f t="shared" si="521"/>
        <v>0</v>
      </c>
      <c r="Y522" s="61">
        <f t="shared" si="521"/>
        <v>0</v>
      </c>
      <c r="Z522" s="61">
        <f t="shared" si="521"/>
        <v>0</v>
      </c>
      <c r="AA522" s="61">
        <f t="shared" si="521"/>
        <v>0</v>
      </c>
      <c r="AB522" s="61">
        <f t="shared" si="521"/>
        <v>0</v>
      </c>
      <c r="AC522" s="61">
        <f t="shared" si="521"/>
        <v>0</v>
      </c>
      <c r="AD522" s="61">
        <f t="shared" si="521"/>
        <v>0</v>
      </c>
      <c r="AE522" s="61">
        <f t="shared" si="521"/>
        <v>0</v>
      </c>
      <c r="AF522" s="61">
        <f t="shared" si="521"/>
        <v>0</v>
      </c>
      <c r="AG522" s="61">
        <f t="shared" si="521"/>
        <v>0</v>
      </c>
      <c r="AH522" s="61">
        <f t="shared" si="521"/>
        <v>0</v>
      </c>
      <c r="AI522" s="61">
        <f t="shared" si="521"/>
        <v>0</v>
      </c>
      <c r="AJ522" s="61">
        <f t="shared" si="521"/>
        <v>0</v>
      </c>
      <c r="AK522" s="61">
        <f t="shared" si="521"/>
        <v>0</v>
      </c>
      <c r="AL522" s="61">
        <f t="shared" si="521"/>
        <v>0</v>
      </c>
      <c r="AM522" s="61">
        <f t="shared" si="521"/>
        <v>0</v>
      </c>
      <c r="AN522" s="61">
        <f t="shared" si="521"/>
        <v>0</v>
      </c>
      <c r="AO522" s="61">
        <f t="shared" si="521"/>
        <v>0</v>
      </c>
      <c r="AP522" s="61">
        <f t="shared" si="521"/>
        <v>0</v>
      </c>
      <c r="AQ522" s="61">
        <f t="shared" si="521"/>
        <v>0</v>
      </c>
      <c r="AR522" s="61">
        <f t="shared" si="521"/>
        <v>0</v>
      </c>
      <c r="AS522" s="61">
        <f t="shared" si="521"/>
        <v>0</v>
      </c>
      <c r="AT522" s="61">
        <f t="shared" si="521"/>
        <v>0</v>
      </c>
      <c r="AU522" s="61">
        <f t="shared" si="521"/>
        <v>0</v>
      </c>
      <c r="AV522" s="61">
        <f t="shared" si="521"/>
        <v>0</v>
      </c>
      <c r="AW522" s="61">
        <f t="shared" si="521"/>
        <v>0</v>
      </c>
      <c r="AX522" s="61">
        <f t="shared" si="521"/>
        <v>0</v>
      </c>
      <c r="AY522" s="61">
        <f t="shared" ref="AY522:BO522" si="522">$N$522/$J$520*AY520*AY12*AY13</f>
        <v>0</v>
      </c>
      <c r="AZ522" s="61">
        <f t="shared" si="522"/>
        <v>0</v>
      </c>
      <c r="BA522" s="61">
        <f t="shared" si="522"/>
        <v>0</v>
      </c>
      <c r="BB522" s="61">
        <f t="shared" si="522"/>
        <v>0</v>
      </c>
      <c r="BC522" s="61">
        <f t="shared" si="522"/>
        <v>0</v>
      </c>
      <c r="BD522" s="61">
        <f t="shared" si="522"/>
        <v>0</v>
      </c>
      <c r="BE522" s="61">
        <f t="shared" si="522"/>
        <v>0</v>
      </c>
      <c r="BF522" s="61">
        <f t="shared" si="522"/>
        <v>0</v>
      </c>
      <c r="BG522" s="61">
        <f t="shared" si="522"/>
        <v>0</v>
      </c>
      <c r="BH522" s="61">
        <f t="shared" si="522"/>
        <v>0</v>
      </c>
      <c r="BI522" s="61">
        <f t="shared" si="522"/>
        <v>0</v>
      </c>
      <c r="BJ522" s="61">
        <f t="shared" si="522"/>
        <v>0</v>
      </c>
      <c r="BK522" s="61">
        <f t="shared" si="522"/>
        <v>0</v>
      </c>
      <c r="BL522" s="61">
        <f t="shared" si="522"/>
        <v>0</v>
      </c>
      <c r="BM522" s="61">
        <f t="shared" si="522"/>
        <v>0</v>
      </c>
      <c r="BN522" s="61">
        <f t="shared" si="522"/>
        <v>0</v>
      </c>
      <c r="BO522" s="61">
        <f t="shared" si="522"/>
        <v>0</v>
      </c>
    </row>
    <row r="523" spans="1:67" x14ac:dyDescent="0.2">
      <c r="A523" s="11"/>
      <c r="B523" s="11"/>
      <c r="C523" s="656"/>
      <c r="D523" s="657"/>
      <c r="E523" s="657"/>
      <c r="F523" s="657"/>
      <c r="G523" s="657"/>
      <c r="H523" s="658"/>
      <c r="I523" s="659"/>
      <c r="J523" s="11"/>
      <c r="K523" s="58"/>
      <c r="L523" s="58"/>
      <c r="M523" s="60"/>
      <c r="N523" s="60"/>
      <c r="O523" s="60"/>
      <c r="P523" s="60"/>
      <c r="Q523" s="62">
        <v>69.37</v>
      </c>
      <c r="R523" s="63">
        <f t="shared" si="492"/>
        <v>82.510196509300002</v>
      </c>
      <c r="S523" s="64">
        <f t="shared" ref="S523:AX523" si="523">S521+S522</f>
        <v>0</v>
      </c>
      <c r="T523" s="64">
        <f t="shared" si="523"/>
        <v>0</v>
      </c>
      <c r="U523" s="64">
        <f t="shared" si="523"/>
        <v>0</v>
      </c>
      <c r="V523" s="64">
        <f t="shared" si="523"/>
        <v>0</v>
      </c>
      <c r="W523" s="64">
        <f t="shared" si="523"/>
        <v>0</v>
      </c>
      <c r="X523" s="64">
        <f t="shared" si="523"/>
        <v>0</v>
      </c>
      <c r="Y523" s="64">
        <f t="shared" si="523"/>
        <v>0</v>
      </c>
      <c r="Z523" s="64">
        <f t="shared" si="523"/>
        <v>0</v>
      </c>
      <c r="AA523" s="64">
        <f t="shared" si="523"/>
        <v>0</v>
      </c>
      <c r="AB523" s="64">
        <f t="shared" si="523"/>
        <v>0</v>
      </c>
      <c r="AC523" s="64">
        <f t="shared" si="523"/>
        <v>0</v>
      </c>
      <c r="AD523" s="64">
        <f t="shared" si="523"/>
        <v>0</v>
      </c>
      <c r="AE523" s="64">
        <f t="shared" si="523"/>
        <v>0</v>
      </c>
      <c r="AF523" s="64">
        <f t="shared" si="523"/>
        <v>0</v>
      </c>
      <c r="AG523" s="64">
        <f t="shared" si="523"/>
        <v>0</v>
      </c>
      <c r="AH523" s="64">
        <f t="shared" si="523"/>
        <v>0</v>
      </c>
      <c r="AI523" s="64">
        <f t="shared" si="523"/>
        <v>0</v>
      </c>
      <c r="AJ523" s="64">
        <f t="shared" si="523"/>
        <v>0</v>
      </c>
      <c r="AK523" s="64">
        <f t="shared" si="523"/>
        <v>0</v>
      </c>
      <c r="AL523" s="64">
        <f t="shared" si="523"/>
        <v>0</v>
      </c>
      <c r="AM523" s="64">
        <f t="shared" si="523"/>
        <v>0</v>
      </c>
      <c r="AN523" s="64">
        <f t="shared" si="523"/>
        <v>0</v>
      </c>
      <c r="AO523" s="64">
        <f t="shared" si="523"/>
        <v>0</v>
      </c>
      <c r="AP523" s="64">
        <f t="shared" si="523"/>
        <v>82.510196509300002</v>
      </c>
      <c r="AQ523" s="64">
        <f t="shared" si="523"/>
        <v>0</v>
      </c>
      <c r="AR523" s="64">
        <f t="shared" si="523"/>
        <v>0</v>
      </c>
      <c r="AS523" s="64">
        <f t="shared" si="523"/>
        <v>0</v>
      </c>
      <c r="AT523" s="64">
        <f t="shared" si="523"/>
        <v>0</v>
      </c>
      <c r="AU523" s="64">
        <f t="shared" si="523"/>
        <v>0</v>
      </c>
      <c r="AV523" s="64">
        <f t="shared" si="523"/>
        <v>0</v>
      </c>
      <c r="AW523" s="64">
        <f t="shared" si="523"/>
        <v>0</v>
      </c>
      <c r="AX523" s="64">
        <f t="shared" si="523"/>
        <v>0</v>
      </c>
      <c r="AY523" s="64">
        <f t="shared" ref="AY523:BO523" si="524">AY521+AY522</f>
        <v>0</v>
      </c>
      <c r="AZ523" s="64">
        <f t="shared" si="524"/>
        <v>0</v>
      </c>
      <c r="BA523" s="64">
        <f t="shared" si="524"/>
        <v>0</v>
      </c>
      <c r="BB523" s="64">
        <f t="shared" si="524"/>
        <v>0</v>
      </c>
      <c r="BC523" s="64">
        <f t="shared" si="524"/>
        <v>0</v>
      </c>
      <c r="BD523" s="64">
        <f t="shared" si="524"/>
        <v>0</v>
      </c>
      <c r="BE523" s="64">
        <f t="shared" si="524"/>
        <v>0</v>
      </c>
      <c r="BF523" s="64">
        <f t="shared" si="524"/>
        <v>0</v>
      </c>
      <c r="BG523" s="64">
        <f t="shared" si="524"/>
        <v>0</v>
      </c>
      <c r="BH523" s="64">
        <f t="shared" si="524"/>
        <v>0</v>
      </c>
      <c r="BI523" s="64">
        <f t="shared" si="524"/>
        <v>0</v>
      </c>
      <c r="BJ523" s="64">
        <f t="shared" si="524"/>
        <v>0</v>
      </c>
      <c r="BK523" s="64">
        <f t="shared" si="524"/>
        <v>0</v>
      </c>
      <c r="BL523" s="64">
        <f t="shared" si="524"/>
        <v>0</v>
      </c>
      <c r="BM523" s="64">
        <f t="shared" si="524"/>
        <v>0</v>
      </c>
      <c r="BN523" s="64">
        <f t="shared" si="524"/>
        <v>0</v>
      </c>
      <c r="BO523" s="64">
        <f t="shared" si="524"/>
        <v>0</v>
      </c>
    </row>
    <row r="524" spans="1:67" ht="14.1" customHeight="1" x14ac:dyDescent="0.2">
      <c r="A524" s="11"/>
      <c r="B524" s="58">
        <v>112</v>
      </c>
      <c r="C524" s="656" t="s">
        <v>340</v>
      </c>
      <c r="D524" s="657" t="s">
        <v>341</v>
      </c>
      <c r="E524" s="657"/>
      <c r="F524" s="657"/>
      <c r="G524" s="657"/>
      <c r="H524" s="660" t="s">
        <v>952</v>
      </c>
      <c r="I524" s="659" t="s">
        <v>343</v>
      </c>
      <c r="J524" s="59">
        <v>7.7911999999999999</v>
      </c>
      <c r="K524" s="60"/>
      <c r="L524" s="60"/>
      <c r="M524" s="60"/>
      <c r="N524" s="58"/>
      <c r="O524" s="58"/>
      <c r="P524" s="58"/>
      <c r="Q524" s="58"/>
      <c r="R524" s="58">
        <f t="shared" si="492"/>
        <v>7.7911999999999999</v>
      </c>
      <c r="S524" s="58">
        <v>0</v>
      </c>
      <c r="T524" s="58">
        <v>0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  <c r="Z524" s="58">
        <v>0</v>
      </c>
      <c r="AA524" s="58">
        <v>0</v>
      </c>
      <c r="AB524" s="58">
        <v>0</v>
      </c>
      <c r="AC524" s="58">
        <v>0</v>
      </c>
      <c r="AD524" s="58">
        <v>0</v>
      </c>
      <c r="AE524" s="58">
        <v>0</v>
      </c>
      <c r="AF524" s="58">
        <v>0</v>
      </c>
      <c r="AG524" s="58">
        <v>0</v>
      </c>
      <c r="AH524" s="58">
        <v>0</v>
      </c>
      <c r="AI524" s="58">
        <v>0</v>
      </c>
      <c r="AJ524" s="58">
        <v>0</v>
      </c>
      <c r="AK524" s="58">
        <v>0</v>
      </c>
      <c r="AL524" s="58">
        <v>0</v>
      </c>
      <c r="AM524" s="58">
        <v>0</v>
      </c>
      <c r="AN524" s="58">
        <v>0</v>
      </c>
      <c r="AO524" s="58">
        <v>0</v>
      </c>
      <c r="AP524" s="58">
        <v>7.7911999999999999</v>
      </c>
      <c r="AQ524" s="58">
        <v>0</v>
      </c>
      <c r="AR524" s="58">
        <v>0</v>
      </c>
      <c r="AS524" s="58">
        <v>0</v>
      </c>
      <c r="AT524" s="58">
        <v>0</v>
      </c>
      <c r="AU524" s="58">
        <v>0</v>
      </c>
      <c r="AV524" s="58">
        <v>0</v>
      </c>
      <c r="AW524" s="58">
        <v>0</v>
      </c>
      <c r="AX524" s="58">
        <v>0</v>
      </c>
      <c r="AY524" s="58">
        <v>0</v>
      </c>
      <c r="AZ524" s="58">
        <v>0</v>
      </c>
      <c r="BA524" s="58">
        <v>0</v>
      </c>
      <c r="BB524" s="58">
        <v>0</v>
      </c>
      <c r="BC524" s="58">
        <v>0</v>
      </c>
      <c r="BD524" s="58">
        <v>0</v>
      </c>
      <c r="BE524" s="58">
        <v>0</v>
      </c>
      <c r="BF524" s="58">
        <v>0</v>
      </c>
      <c r="BG524" s="58">
        <v>0</v>
      </c>
      <c r="BH524" s="58">
        <v>0</v>
      </c>
      <c r="BI524" s="58">
        <v>0</v>
      </c>
      <c r="BJ524" s="58">
        <v>0</v>
      </c>
      <c r="BK524" s="58">
        <v>0</v>
      </c>
      <c r="BL524" s="58">
        <v>0</v>
      </c>
      <c r="BM524" s="58">
        <v>0</v>
      </c>
      <c r="BN524" s="58">
        <v>0</v>
      </c>
      <c r="BO524" s="58">
        <v>0</v>
      </c>
    </row>
    <row r="525" spans="1:67" x14ac:dyDescent="0.2">
      <c r="A525" s="11"/>
      <c r="B525" s="11"/>
      <c r="C525" s="656"/>
      <c r="D525" s="657"/>
      <c r="E525" s="657"/>
      <c r="F525" s="657"/>
      <c r="G525" s="657"/>
      <c r="H525" s="660"/>
      <c r="I525" s="659"/>
      <c r="J525" s="11"/>
      <c r="K525" s="60">
        <v>830.03</v>
      </c>
      <c r="L525" s="60">
        <v>837.27</v>
      </c>
      <c r="M525" s="60">
        <v>857.59</v>
      </c>
      <c r="N525" s="60">
        <v>865.07</v>
      </c>
      <c r="O525" s="60">
        <v>857.59168566949995</v>
      </c>
      <c r="P525" s="60"/>
      <c r="Q525" s="58">
        <v>857.59</v>
      </c>
      <c r="R525" s="60">
        <f t="shared" si="492"/>
        <v>1020.0363186451</v>
      </c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61">
        <f>$M525*AP524/$J524*AP$13</f>
        <v>1020.0363186451</v>
      </c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</row>
    <row r="526" spans="1:67" x14ac:dyDescent="0.2">
      <c r="A526" s="11"/>
      <c r="B526" s="11"/>
      <c r="C526" s="656"/>
      <c r="D526" s="657"/>
      <c r="E526" s="657"/>
      <c r="F526" s="657"/>
      <c r="G526" s="657"/>
      <c r="H526" s="660"/>
      <c r="I526" s="659"/>
      <c r="J526" s="11"/>
      <c r="K526" s="58"/>
      <c r="L526" s="60"/>
      <c r="M526" s="60"/>
      <c r="N526" s="60">
        <f>N525-M525</f>
        <v>7.4800000000000182</v>
      </c>
      <c r="O526" s="60"/>
      <c r="P526" s="60"/>
      <c r="Q526" s="58"/>
      <c r="R526" s="60">
        <f t="shared" si="492"/>
        <v>0</v>
      </c>
      <c r="S526" s="61">
        <f t="shared" ref="S526:AX526" si="525">$N$526/$J$524*S524*S12*S13</f>
        <v>0</v>
      </c>
      <c r="T526" s="61">
        <f t="shared" si="525"/>
        <v>0</v>
      </c>
      <c r="U526" s="61">
        <f t="shared" si="525"/>
        <v>0</v>
      </c>
      <c r="V526" s="61">
        <f t="shared" si="525"/>
        <v>0</v>
      </c>
      <c r="W526" s="61">
        <f t="shared" si="525"/>
        <v>0</v>
      </c>
      <c r="X526" s="61">
        <f t="shared" si="525"/>
        <v>0</v>
      </c>
      <c r="Y526" s="61">
        <f t="shared" si="525"/>
        <v>0</v>
      </c>
      <c r="Z526" s="61">
        <f t="shared" si="525"/>
        <v>0</v>
      </c>
      <c r="AA526" s="61">
        <f t="shared" si="525"/>
        <v>0</v>
      </c>
      <c r="AB526" s="61">
        <f t="shared" si="525"/>
        <v>0</v>
      </c>
      <c r="AC526" s="61">
        <f t="shared" si="525"/>
        <v>0</v>
      </c>
      <c r="AD526" s="61">
        <f t="shared" si="525"/>
        <v>0</v>
      </c>
      <c r="AE526" s="61">
        <f t="shared" si="525"/>
        <v>0</v>
      </c>
      <c r="AF526" s="61">
        <f t="shared" si="525"/>
        <v>0</v>
      </c>
      <c r="AG526" s="61">
        <f t="shared" si="525"/>
        <v>0</v>
      </c>
      <c r="AH526" s="61">
        <f t="shared" si="525"/>
        <v>0</v>
      </c>
      <c r="AI526" s="61">
        <f t="shared" si="525"/>
        <v>0</v>
      </c>
      <c r="AJ526" s="61">
        <f t="shared" si="525"/>
        <v>0</v>
      </c>
      <c r="AK526" s="61">
        <f t="shared" si="525"/>
        <v>0</v>
      </c>
      <c r="AL526" s="61">
        <f t="shared" si="525"/>
        <v>0</v>
      </c>
      <c r="AM526" s="61">
        <f t="shared" si="525"/>
        <v>0</v>
      </c>
      <c r="AN526" s="61">
        <f t="shared" si="525"/>
        <v>0</v>
      </c>
      <c r="AO526" s="61">
        <f t="shared" si="525"/>
        <v>0</v>
      </c>
      <c r="AP526" s="61">
        <f t="shared" si="525"/>
        <v>0</v>
      </c>
      <c r="AQ526" s="61">
        <f t="shared" si="525"/>
        <v>0</v>
      </c>
      <c r="AR526" s="61">
        <f t="shared" si="525"/>
        <v>0</v>
      </c>
      <c r="AS526" s="61">
        <f t="shared" si="525"/>
        <v>0</v>
      </c>
      <c r="AT526" s="61">
        <f t="shared" si="525"/>
        <v>0</v>
      </c>
      <c r="AU526" s="61">
        <f t="shared" si="525"/>
        <v>0</v>
      </c>
      <c r="AV526" s="61">
        <f t="shared" si="525"/>
        <v>0</v>
      </c>
      <c r="AW526" s="61">
        <f t="shared" si="525"/>
        <v>0</v>
      </c>
      <c r="AX526" s="61">
        <f t="shared" si="525"/>
        <v>0</v>
      </c>
      <c r="AY526" s="61">
        <f t="shared" ref="AY526:BO526" si="526">$N$526/$J$524*AY524*AY12*AY13</f>
        <v>0</v>
      </c>
      <c r="AZ526" s="61">
        <f t="shared" si="526"/>
        <v>0</v>
      </c>
      <c r="BA526" s="61">
        <f t="shared" si="526"/>
        <v>0</v>
      </c>
      <c r="BB526" s="61">
        <f t="shared" si="526"/>
        <v>0</v>
      </c>
      <c r="BC526" s="61">
        <f t="shared" si="526"/>
        <v>0</v>
      </c>
      <c r="BD526" s="61">
        <f t="shared" si="526"/>
        <v>0</v>
      </c>
      <c r="BE526" s="61">
        <f t="shared" si="526"/>
        <v>0</v>
      </c>
      <c r="BF526" s="61">
        <f t="shared" si="526"/>
        <v>0</v>
      </c>
      <c r="BG526" s="61">
        <f t="shared" si="526"/>
        <v>0</v>
      </c>
      <c r="BH526" s="61">
        <f t="shared" si="526"/>
        <v>0</v>
      </c>
      <c r="BI526" s="61">
        <f t="shared" si="526"/>
        <v>0</v>
      </c>
      <c r="BJ526" s="61">
        <f t="shared" si="526"/>
        <v>0</v>
      </c>
      <c r="BK526" s="61">
        <f t="shared" si="526"/>
        <v>0</v>
      </c>
      <c r="BL526" s="61">
        <f t="shared" si="526"/>
        <v>0</v>
      </c>
      <c r="BM526" s="61">
        <f t="shared" si="526"/>
        <v>0</v>
      </c>
      <c r="BN526" s="61">
        <f t="shared" si="526"/>
        <v>0</v>
      </c>
      <c r="BO526" s="61">
        <f t="shared" si="526"/>
        <v>0</v>
      </c>
    </row>
    <row r="527" spans="1:67" x14ac:dyDescent="0.2">
      <c r="A527" s="11"/>
      <c r="B527" s="11"/>
      <c r="C527" s="656"/>
      <c r="D527" s="657"/>
      <c r="E527" s="657"/>
      <c r="F527" s="657"/>
      <c r="G527" s="657"/>
      <c r="H527" s="660"/>
      <c r="I527" s="659"/>
      <c r="J527" s="11"/>
      <c r="K527" s="58"/>
      <c r="L527" s="58"/>
      <c r="M527" s="60"/>
      <c r="N527" s="60"/>
      <c r="O527" s="60"/>
      <c r="P527" s="60"/>
      <c r="Q527" s="62">
        <v>857.59</v>
      </c>
      <c r="R527" s="63">
        <f t="shared" si="492"/>
        <v>1020.0363186451</v>
      </c>
      <c r="S527" s="64">
        <f t="shared" ref="S527:AX527" si="527">S525+S526</f>
        <v>0</v>
      </c>
      <c r="T527" s="64">
        <f t="shared" si="527"/>
        <v>0</v>
      </c>
      <c r="U527" s="64">
        <f t="shared" si="527"/>
        <v>0</v>
      </c>
      <c r="V527" s="64">
        <f t="shared" si="527"/>
        <v>0</v>
      </c>
      <c r="W527" s="64">
        <f t="shared" si="527"/>
        <v>0</v>
      </c>
      <c r="X527" s="64">
        <f t="shared" si="527"/>
        <v>0</v>
      </c>
      <c r="Y527" s="64">
        <f t="shared" si="527"/>
        <v>0</v>
      </c>
      <c r="Z527" s="64">
        <f t="shared" si="527"/>
        <v>0</v>
      </c>
      <c r="AA527" s="64">
        <f t="shared" si="527"/>
        <v>0</v>
      </c>
      <c r="AB527" s="64">
        <f t="shared" si="527"/>
        <v>0</v>
      </c>
      <c r="AC527" s="64">
        <f t="shared" si="527"/>
        <v>0</v>
      </c>
      <c r="AD527" s="64">
        <f t="shared" si="527"/>
        <v>0</v>
      </c>
      <c r="AE527" s="64">
        <f t="shared" si="527"/>
        <v>0</v>
      </c>
      <c r="AF527" s="64">
        <f t="shared" si="527"/>
        <v>0</v>
      </c>
      <c r="AG527" s="64">
        <f t="shared" si="527"/>
        <v>0</v>
      </c>
      <c r="AH527" s="64">
        <f t="shared" si="527"/>
        <v>0</v>
      </c>
      <c r="AI527" s="64">
        <f t="shared" si="527"/>
        <v>0</v>
      </c>
      <c r="AJ527" s="64">
        <f t="shared" si="527"/>
        <v>0</v>
      </c>
      <c r="AK527" s="64">
        <f t="shared" si="527"/>
        <v>0</v>
      </c>
      <c r="AL527" s="64">
        <f t="shared" si="527"/>
        <v>0</v>
      </c>
      <c r="AM527" s="64">
        <f t="shared" si="527"/>
        <v>0</v>
      </c>
      <c r="AN527" s="64">
        <f t="shared" si="527"/>
        <v>0</v>
      </c>
      <c r="AO527" s="64">
        <f t="shared" si="527"/>
        <v>0</v>
      </c>
      <c r="AP527" s="64">
        <f t="shared" si="527"/>
        <v>1020.0363186451</v>
      </c>
      <c r="AQ527" s="64">
        <f t="shared" si="527"/>
        <v>0</v>
      </c>
      <c r="AR527" s="64">
        <f t="shared" si="527"/>
        <v>0</v>
      </c>
      <c r="AS527" s="64">
        <f t="shared" si="527"/>
        <v>0</v>
      </c>
      <c r="AT527" s="64">
        <f t="shared" si="527"/>
        <v>0</v>
      </c>
      <c r="AU527" s="64">
        <f t="shared" si="527"/>
        <v>0</v>
      </c>
      <c r="AV527" s="64">
        <f t="shared" si="527"/>
        <v>0</v>
      </c>
      <c r="AW527" s="64">
        <f t="shared" si="527"/>
        <v>0</v>
      </c>
      <c r="AX527" s="64">
        <f t="shared" si="527"/>
        <v>0</v>
      </c>
      <c r="AY527" s="64">
        <f t="shared" ref="AY527:BO527" si="528">AY525+AY526</f>
        <v>0</v>
      </c>
      <c r="AZ527" s="64">
        <f t="shared" si="528"/>
        <v>0</v>
      </c>
      <c r="BA527" s="64">
        <f t="shared" si="528"/>
        <v>0</v>
      </c>
      <c r="BB527" s="64">
        <f t="shared" si="528"/>
        <v>0</v>
      </c>
      <c r="BC527" s="64">
        <f t="shared" si="528"/>
        <v>0</v>
      </c>
      <c r="BD527" s="64">
        <f t="shared" si="528"/>
        <v>0</v>
      </c>
      <c r="BE527" s="64">
        <f t="shared" si="528"/>
        <v>0</v>
      </c>
      <c r="BF527" s="64">
        <f t="shared" si="528"/>
        <v>0</v>
      </c>
      <c r="BG527" s="64">
        <f t="shared" si="528"/>
        <v>0</v>
      </c>
      <c r="BH527" s="64">
        <f t="shared" si="528"/>
        <v>0</v>
      </c>
      <c r="BI527" s="64">
        <f t="shared" si="528"/>
        <v>0</v>
      </c>
      <c r="BJ527" s="64">
        <f t="shared" si="528"/>
        <v>0</v>
      </c>
      <c r="BK527" s="64">
        <f t="shared" si="528"/>
        <v>0</v>
      </c>
      <c r="BL527" s="64">
        <f t="shared" si="528"/>
        <v>0</v>
      </c>
      <c r="BM527" s="64">
        <f t="shared" si="528"/>
        <v>0</v>
      </c>
      <c r="BN527" s="64">
        <f t="shared" si="528"/>
        <v>0</v>
      </c>
      <c r="BO527" s="64">
        <f t="shared" si="528"/>
        <v>0</v>
      </c>
    </row>
    <row r="528" spans="1:67" s="5" customFormat="1" ht="10.5" x14ac:dyDescent="0.2">
      <c r="A528" s="65"/>
      <c r="B528" s="65"/>
      <c r="C528" s="65"/>
      <c r="D528" s="65"/>
      <c r="E528" s="65"/>
      <c r="F528" s="65"/>
      <c r="G528" s="66" t="s">
        <v>953</v>
      </c>
      <c r="H528" s="65"/>
      <c r="I528" s="65"/>
      <c r="J528" s="65"/>
      <c r="K528" s="65"/>
      <c r="L528" s="65"/>
      <c r="M528" s="65"/>
      <c r="N528" s="65"/>
      <c r="O528" s="65"/>
      <c r="P528" s="65"/>
      <c r="Q528" s="65">
        <f t="shared" ref="Q528:AV528" si="529">Q$495+Q$499+Q$503+Q$507+Q$511+Q$515+Q$519+Q$523+Q$527</f>
        <v>61295.450000000004</v>
      </c>
      <c r="R528" s="67">
        <f t="shared" si="529"/>
        <v>72789.9233944726</v>
      </c>
      <c r="S528" s="68">
        <f t="shared" si="529"/>
        <v>0</v>
      </c>
      <c r="T528" s="68">
        <f t="shared" si="529"/>
        <v>0</v>
      </c>
      <c r="U528" s="68">
        <f t="shared" si="529"/>
        <v>0</v>
      </c>
      <c r="V528" s="68">
        <f t="shared" si="529"/>
        <v>0</v>
      </c>
      <c r="W528" s="68">
        <f t="shared" si="529"/>
        <v>0</v>
      </c>
      <c r="X528" s="68">
        <f t="shared" si="529"/>
        <v>0</v>
      </c>
      <c r="Y528" s="68">
        <f t="shared" si="529"/>
        <v>0</v>
      </c>
      <c r="Z528" s="68">
        <f t="shared" si="529"/>
        <v>0</v>
      </c>
      <c r="AA528" s="68">
        <f t="shared" si="529"/>
        <v>0</v>
      </c>
      <c r="AB528" s="68">
        <f t="shared" si="529"/>
        <v>0</v>
      </c>
      <c r="AC528" s="68">
        <f t="shared" si="529"/>
        <v>0</v>
      </c>
      <c r="AD528" s="68">
        <f t="shared" si="529"/>
        <v>0</v>
      </c>
      <c r="AE528" s="68">
        <f t="shared" si="529"/>
        <v>0</v>
      </c>
      <c r="AF528" s="68">
        <f t="shared" si="529"/>
        <v>0</v>
      </c>
      <c r="AG528" s="68">
        <f t="shared" si="529"/>
        <v>0</v>
      </c>
      <c r="AH528" s="68">
        <f t="shared" si="529"/>
        <v>0</v>
      </c>
      <c r="AI528" s="68">
        <f t="shared" si="529"/>
        <v>0</v>
      </c>
      <c r="AJ528" s="68">
        <f t="shared" si="529"/>
        <v>0</v>
      </c>
      <c r="AK528" s="68">
        <f t="shared" si="529"/>
        <v>0</v>
      </c>
      <c r="AL528" s="68">
        <f t="shared" si="529"/>
        <v>0</v>
      </c>
      <c r="AM528" s="68">
        <f t="shared" si="529"/>
        <v>0</v>
      </c>
      <c r="AN528" s="68">
        <f t="shared" si="529"/>
        <v>0</v>
      </c>
      <c r="AO528" s="68">
        <f t="shared" si="529"/>
        <v>17881.023072632201</v>
      </c>
      <c r="AP528" s="68">
        <f t="shared" si="529"/>
        <v>54908.900321840396</v>
      </c>
      <c r="AQ528" s="68">
        <f t="shared" si="529"/>
        <v>0</v>
      </c>
      <c r="AR528" s="68">
        <f t="shared" si="529"/>
        <v>0</v>
      </c>
      <c r="AS528" s="68">
        <f t="shared" si="529"/>
        <v>0</v>
      </c>
      <c r="AT528" s="68">
        <f t="shared" si="529"/>
        <v>0</v>
      </c>
      <c r="AU528" s="68">
        <f t="shared" si="529"/>
        <v>0</v>
      </c>
      <c r="AV528" s="68">
        <f t="shared" si="529"/>
        <v>0</v>
      </c>
      <c r="AW528" s="68">
        <f t="shared" ref="AW528:BO528" si="530">AW$495+AW$499+AW$503+AW$507+AW$511+AW$515+AW$519+AW$523+AW$527</f>
        <v>0</v>
      </c>
      <c r="AX528" s="68">
        <f t="shared" si="530"/>
        <v>0</v>
      </c>
      <c r="AY528" s="68">
        <f t="shared" si="530"/>
        <v>0</v>
      </c>
      <c r="AZ528" s="68">
        <f t="shared" si="530"/>
        <v>0</v>
      </c>
      <c r="BA528" s="68">
        <f t="shared" si="530"/>
        <v>0</v>
      </c>
      <c r="BB528" s="68">
        <f t="shared" si="530"/>
        <v>0</v>
      </c>
      <c r="BC528" s="68">
        <f t="shared" si="530"/>
        <v>0</v>
      </c>
      <c r="BD528" s="68">
        <f t="shared" si="530"/>
        <v>0</v>
      </c>
      <c r="BE528" s="68">
        <f t="shared" si="530"/>
        <v>0</v>
      </c>
      <c r="BF528" s="68">
        <f t="shared" si="530"/>
        <v>0</v>
      </c>
      <c r="BG528" s="68">
        <f t="shared" si="530"/>
        <v>0</v>
      </c>
      <c r="BH528" s="68">
        <f t="shared" si="530"/>
        <v>0</v>
      </c>
      <c r="BI528" s="68">
        <f t="shared" si="530"/>
        <v>0</v>
      </c>
      <c r="BJ528" s="68">
        <f t="shared" si="530"/>
        <v>0</v>
      </c>
      <c r="BK528" s="68">
        <f t="shared" si="530"/>
        <v>0</v>
      </c>
      <c r="BL528" s="68">
        <f t="shared" si="530"/>
        <v>0</v>
      </c>
      <c r="BM528" s="68">
        <f t="shared" si="530"/>
        <v>0</v>
      </c>
      <c r="BN528" s="68">
        <f t="shared" si="530"/>
        <v>0</v>
      </c>
      <c r="BO528" s="68">
        <f t="shared" si="530"/>
        <v>0</v>
      </c>
    </row>
    <row r="529" spans="1:67" x14ac:dyDescent="0.2">
      <c r="A529" s="56"/>
      <c r="B529" s="56"/>
      <c r="C529" s="57" t="s">
        <v>345</v>
      </c>
      <c r="D529" s="56" t="s">
        <v>346</v>
      </c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</row>
    <row r="530" spans="1:67" ht="14.1" customHeight="1" x14ac:dyDescent="0.2">
      <c r="A530" s="11"/>
      <c r="B530" s="58">
        <v>113</v>
      </c>
      <c r="C530" s="656" t="s">
        <v>337</v>
      </c>
      <c r="D530" s="657" t="s">
        <v>338</v>
      </c>
      <c r="E530" s="657"/>
      <c r="F530" s="657"/>
      <c r="G530" s="657"/>
      <c r="H530" s="658" t="s">
        <v>954</v>
      </c>
      <c r="I530" s="659" t="s">
        <v>78</v>
      </c>
      <c r="J530" s="59">
        <v>-28.643999999999998</v>
      </c>
      <c r="K530" s="60"/>
      <c r="L530" s="60"/>
      <c r="M530" s="60"/>
      <c r="N530" s="58"/>
      <c r="O530" s="58"/>
      <c r="P530" s="58"/>
      <c r="Q530" s="58"/>
      <c r="R530" s="58">
        <f>SUM(S530:BO530)</f>
        <v>-28.643999999999998</v>
      </c>
      <c r="S530" s="58">
        <v>0</v>
      </c>
      <c r="T530" s="58">
        <v>0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  <c r="Z530" s="58">
        <v>0</v>
      </c>
      <c r="AA530" s="58">
        <v>0</v>
      </c>
      <c r="AB530" s="58">
        <v>0</v>
      </c>
      <c r="AC530" s="58">
        <v>0</v>
      </c>
      <c r="AD530" s="58">
        <v>0</v>
      </c>
      <c r="AE530" s="58">
        <v>0</v>
      </c>
      <c r="AF530" s="58">
        <v>0</v>
      </c>
      <c r="AG530" s="58">
        <v>0</v>
      </c>
      <c r="AH530" s="58">
        <v>0</v>
      </c>
      <c r="AI530" s="58">
        <v>0</v>
      </c>
      <c r="AJ530" s="58">
        <v>0</v>
      </c>
      <c r="AK530" s="58">
        <v>0</v>
      </c>
      <c r="AL530" s="58">
        <v>0</v>
      </c>
      <c r="AM530" s="58">
        <v>0</v>
      </c>
      <c r="AN530" s="58">
        <v>0</v>
      </c>
      <c r="AO530" s="58">
        <v>0</v>
      </c>
      <c r="AP530" s="58">
        <v>-28.643999999999998</v>
      </c>
      <c r="AQ530" s="58">
        <v>0</v>
      </c>
      <c r="AR530" s="58">
        <v>0</v>
      </c>
      <c r="AS530" s="58">
        <v>0</v>
      </c>
      <c r="AT530" s="58">
        <v>0</v>
      </c>
      <c r="AU530" s="58">
        <v>0</v>
      </c>
      <c r="AV530" s="58">
        <v>0</v>
      </c>
      <c r="AW530" s="58">
        <v>0</v>
      </c>
      <c r="AX530" s="58">
        <v>0</v>
      </c>
      <c r="AY530" s="58">
        <v>0</v>
      </c>
      <c r="AZ530" s="58">
        <v>0</v>
      </c>
      <c r="BA530" s="58">
        <v>0</v>
      </c>
      <c r="BB530" s="58">
        <v>0</v>
      </c>
      <c r="BC530" s="58">
        <v>0</v>
      </c>
      <c r="BD530" s="58">
        <v>0</v>
      </c>
      <c r="BE530" s="58">
        <v>0</v>
      </c>
      <c r="BF530" s="58">
        <v>0</v>
      </c>
      <c r="BG530" s="58">
        <v>0</v>
      </c>
      <c r="BH530" s="58">
        <v>0</v>
      </c>
      <c r="BI530" s="58">
        <v>0</v>
      </c>
      <c r="BJ530" s="58">
        <v>0</v>
      </c>
      <c r="BK530" s="58">
        <v>0</v>
      </c>
      <c r="BL530" s="58">
        <v>0</v>
      </c>
      <c r="BM530" s="58">
        <v>0</v>
      </c>
      <c r="BN530" s="58">
        <v>0</v>
      </c>
      <c r="BO530" s="58">
        <v>0</v>
      </c>
    </row>
    <row r="531" spans="1:67" x14ac:dyDescent="0.2">
      <c r="A531" s="11"/>
      <c r="B531" s="11"/>
      <c r="C531" s="656"/>
      <c r="D531" s="657"/>
      <c r="E531" s="657"/>
      <c r="F531" s="657"/>
      <c r="G531" s="657"/>
      <c r="H531" s="658"/>
      <c r="I531" s="659"/>
      <c r="J531" s="11"/>
      <c r="K531" s="60">
        <v>-86.56</v>
      </c>
      <c r="L531" s="60">
        <v>-87.14</v>
      </c>
      <c r="M531" s="60">
        <v>-89.43</v>
      </c>
      <c r="N531" s="60">
        <v>-90.03</v>
      </c>
      <c r="O531" s="60">
        <v>-89.434281064000004</v>
      </c>
      <c r="P531" s="60"/>
      <c r="Q531" s="58">
        <v>-89.43</v>
      </c>
      <c r="R531" s="60">
        <f>SUM(S531:BO531)</f>
        <v>-106.36999962270001</v>
      </c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61">
        <f>$M531*AP530/$J530*AP$13</f>
        <v>-106.36999962270001</v>
      </c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58"/>
      <c r="BK531" s="58"/>
      <c r="BL531" s="58"/>
      <c r="BM531" s="58"/>
      <c r="BN531" s="58"/>
      <c r="BO531" s="58"/>
    </row>
    <row r="532" spans="1:67" x14ac:dyDescent="0.2">
      <c r="A532" s="11"/>
      <c r="B532" s="11"/>
      <c r="C532" s="656"/>
      <c r="D532" s="657"/>
      <c r="E532" s="657"/>
      <c r="F532" s="657"/>
      <c r="G532" s="657"/>
      <c r="H532" s="658"/>
      <c r="I532" s="659"/>
      <c r="J532" s="11"/>
      <c r="K532" s="58"/>
      <c r="L532" s="60"/>
      <c r="M532" s="60"/>
      <c r="N532" s="60">
        <f>N531-M531</f>
        <v>-0.59999999999999432</v>
      </c>
      <c r="O532" s="60"/>
      <c r="P532" s="60"/>
      <c r="Q532" s="58"/>
      <c r="R532" s="60">
        <f>SUM(S532:BO532)</f>
        <v>0</v>
      </c>
      <c r="S532" s="61">
        <f t="shared" ref="S532:AX532" si="531">$N$532/$J$530*S530*S12*S13</f>
        <v>0</v>
      </c>
      <c r="T532" s="61">
        <f t="shared" si="531"/>
        <v>0</v>
      </c>
      <c r="U532" s="61">
        <f t="shared" si="531"/>
        <v>0</v>
      </c>
      <c r="V532" s="61">
        <f t="shared" si="531"/>
        <v>0</v>
      </c>
      <c r="W532" s="61">
        <f t="shared" si="531"/>
        <v>0</v>
      </c>
      <c r="X532" s="61">
        <f t="shared" si="531"/>
        <v>0</v>
      </c>
      <c r="Y532" s="61">
        <f t="shared" si="531"/>
        <v>0</v>
      </c>
      <c r="Z532" s="61">
        <f t="shared" si="531"/>
        <v>0</v>
      </c>
      <c r="AA532" s="61">
        <f t="shared" si="531"/>
        <v>0</v>
      </c>
      <c r="AB532" s="61">
        <f t="shared" si="531"/>
        <v>0</v>
      </c>
      <c r="AC532" s="61">
        <f t="shared" si="531"/>
        <v>0</v>
      </c>
      <c r="AD532" s="61">
        <f t="shared" si="531"/>
        <v>0</v>
      </c>
      <c r="AE532" s="61">
        <f t="shared" si="531"/>
        <v>0</v>
      </c>
      <c r="AF532" s="61">
        <f t="shared" si="531"/>
        <v>0</v>
      </c>
      <c r="AG532" s="61">
        <f t="shared" si="531"/>
        <v>0</v>
      </c>
      <c r="AH532" s="61">
        <f t="shared" si="531"/>
        <v>0</v>
      </c>
      <c r="AI532" s="61">
        <f t="shared" si="531"/>
        <v>0</v>
      </c>
      <c r="AJ532" s="61">
        <f t="shared" si="531"/>
        <v>0</v>
      </c>
      <c r="AK532" s="61">
        <f t="shared" si="531"/>
        <v>0</v>
      </c>
      <c r="AL532" s="61">
        <f t="shared" si="531"/>
        <v>0</v>
      </c>
      <c r="AM532" s="61">
        <f t="shared" si="531"/>
        <v>0</v>
      </c>
      <c r="AN532" s="61">
        <f t="shared" si="531"/>
        <v>0</v>
      </c>
      <c r="AO532" s="61">
        <f t="shared" si="531"/>
        <v>0</v>
      </c>
      <c r="AP532" s="61">
        <f t="shared" si="531"/>
        <v>0</v>
      </c>
      <c r="AQ532" s="61">
        <f t="shared" si="531"/>
        <v>0</v>
      </c>
      <c r="AR532" s="61">
        <f t="shared" si="531"/>
        <v>0</v>
      </c>
      <c r="AS532" s="61">
        <f t="shared" si="531"/>
        <v>0</v>
      </c>
      <c r="AT532" s="61">
        <f t="shared" si="531"/>
        <v>0</v>
      </c>
      <c r="AU532" s="61">
        <f t="shared" si="531"/>
        <v>0</v>
      </c>
      <c r="AV532" s="61">
        <f t="shared" si="531"/>
        <v>0</v>
      </c>
      <c r="AW532" s="61">
        <f t="shared" si="531"/>
        <v>0</v>
      </c>
      <c r="AX532" s="61">
        <f t="shared" si="531"/>
        <v>0</v>
      </c>
      <c r="AY532" s="61">
        <f t="shared" ref="AY532:BO532" si="532">$N$532/$J$530*AY530*AY12*AY13</f>
        <v>0</v>
      </c>
      <c r="AZ532" s="61">
        <f t="shared" si="532"/>
        <v>0</v>
      </c>
      <c r="BA532" s="61">
        <f t="shared" si="532"/>
        <v>0</v>
      </c>
      <c r="BB532" s="61">
        <f t="shared" si="532"/>
        <v>0</v>
      </c>
      <c r="BC532" s="61">
        <f t="shared" si="532"/>
        <v>0</v>
      </c>
      <c r="BD532" s="61">
        <f t="shared" si="532"/>
        <v>0</v>
      </c>
      <c r="BE532" s="61">
        <f t="shared" si="532"/>
        <v>0</v>
      </c>
      <c r="BF532" s="61">
        <f t="shared" si="532"/>
        <v>0</v>
      </c>
      <c r="BG532" s="61">
        <f t="shared" si="532"/>
        <v>0</v>
      </c>
      <c r="BH532" s="61">
        <f t="shared" si="532"/>
        <v>0</v>
      </c>
      <c r="BI532" s="61">
        <f t="shared" si="532"/>
        <v>0</v>
      </c>
      <c r="BJ532" s="61">
        <f t="shared" si="532"/>
        <v>0</v>
      </c>
      <c r="BK532" s="61">
        <f t="shared" si="532"/>
        <v>0</v>
      </c>
      <c r="BL532" s="61">
        <f t="shared" si="532"/>
        <v>0</v>
      </c>
      <c r="BM532" s="61">
        <f t="shared" si="532"/>
        <v>0</v>
      </c>
      <c r="BN532" s="61">
        <f t="shared" si="532"/>
        <v>0</v>
      </c>
      <c r="BO532" s="61">
        <f t="shared" si="532"/>
        <v>0</v>
      </c>
    </row>
    <row r="533" spans="1:67" x14ac:dyDescent="0.2">
      <c r="A533" s="11"/>
      <c r="B533" s="11"/>
      <c r="C533" s="656"/>
      <c r="D533" s="657"/>
      <c r="E533" s="657"/>
      <c r="F533" s="657"/>
      <c r="G533" s="657"/>
      <c r="H533" s="658"/>
      <c r="I533" s="659"/>
      <c r="J533" s="11"/>
      <c r="K533" s="58"/>
      <c r="L533" s="58"/>
      <c r="M533" s="60"/>
      <c r="N533" s="60"/>
      <c r="O533" s="60"/>
      <c r="P533" s="60"/>
      <c r="Q533" s="62">
        <v>-89.43</v>
      </c>
      <c r="R533" s="63">
        <f>SUM(S533:BO533)</f>
        <v>-106.36999962270001</v>
      </c>
      <c r="S533" s="64">
        <f t="shared" ref="S533:AX533" si="533">S531+S532</f>
        <v>0</v>
      </c>
      <c r="T533" s="64">
        <f t="shared" si="533"/>
        <v>0</v>
      </c>
      <c r="U533" s="64">
        <f t="shared" si="533"/>
        <v>0</v>
      </c>
      <c r="V533" s="64">
        <f t="shared" si="533"/>
        <v>0</v>
      </c>
      <c r="W533" s="64">
        <f t="shared" si="533"/>
        <v>0</v>
      </c>
      <c r="X533" s="64">
        <f t="shared" si="533"/>
        <v>0</v>
      </c>
      <c r="Y533" s="64">
        <f t="shared" si="533"/>
        <v>0</v>
      </c>
      <c r="Z533" s="64">
        <f t="shared" si="533"/>
        <v>0</v>
      </c>
      <c r="AA533" s="64">
        <f t="shared" si="533"/>
        <v>0</v>
      </c>
      <c r="AB533" s="64">
        <f t="shared" si="533"/>
        <v>0</v>
      </c>
      <c r="AC533" s="64">
        <f t="shared" si="533"/>
        <v>0</v>
      </c>
      <c r="AD533" s="64">
        <f t="shared" si="533"/>
        <v>0</v>
      </c>
      <c r="AE533" s="64">
        <f t="shared" si="533"/>
        <v>0</v>
      </c>
      <c r="AF533" s="64">
        <f t="shared" si="533"/>
        <v>0</v>
      </c>
      <c r="AG533" s="64">
        <f t="shared" si="533"/>
        <v>0</v>
      </c>
      <c r="AH533" s="64">
        <f t="shared" si="533"/>
        <v>0</v>
      </c>
      <c r="AI533" s="64">
        <f t="shared" si="533"/>
        <v>0</v>
      </c>
      <c r="AJ533" s="64">
        <f t="shared" si="533"/>
        <v>0</v>
      </c>
      <c r="AK533" s="64">
        <f t="shared" si="533"/>
        <v>0</v>
      </c>
      <c r="AL533" s="64">
        <f t="shared" si="533"/>
        <v>0</v>
      </c>
      <c r="AM533" s="64">
        <f t="shared" si="533"/>
        <v>0</v>
      </c>
      <c r="AN533" s="64">
        <f t="shared" si="533"/>
        <v>0</v>
      </c>
      <c r="AO533" s="64">
        <f t="shared" si="533"/>
        <v>0</v>
      </c>
      <c r="AP533" s="64">
        <f t="shared" si="533"/>
        <v>-106.36999962270001</v>
      </c>
      <c r="AQ533" s="64">
        <f t="shared" si="533"/>
        <v>0</v>
      </c>
      <c r="AR533" s="64">
        <f t="shared" si="533"/>
        <v>0</v>
      </c>
      <c r="AS533" s="64">
        <f t="shared" si="533"/>
        <v>0</v>
      </c>
      <c r="AT533" s="64">
        <f t="shared" si="533"/>
        <v>0</v>
      </c>
      <c r="AU533" s="64">
        <f t="shared" si="533"/>
        <v>0</v>
      </c>
      <c r="AV533" s="64">
        <f t="shared" si="533"/>
        <v>0</v>
      </c>
      <c r="AW533" s="64">
        <f t="shared" si="533"/>
        <v>0</v>
      </c>
      <c r="AX533" s="64">
        <f t="shared" si="533"/>
        <v>0</v>
      </c>
      <c r="AY533" s="64">
        <f t="shared" ref="AY533:BO533" si="534">AY531+AY532</f>
        <v>0</v>
      </c>
      <c r="AZ533" s="64">
        <f t="shared" si="534"/>
        <v>0</v>
      </c>
      <c r="BA533" s="64">
        <f t="shared" si="534"/>
        <v>0</v>
      </c>
      <c r="BB533" s="64">
        <f t="shared" si="534"/>
        <v>0</v>
      </c>
      <c r="BC533" s="64">
        <f t="shared" si="534"/>
        <v>0</v>
      </c>
      <c r="BD533" s="64">
        <f t="shared" si="534"/>
        <v>0</v>
      </c>
      <c r="BE533" s="64">
        <f t="shared" si="534"/>
        <v>0</v>
      </c>
      <c r="BF533" s="64">
        <f t="shared" si="534"/>
        <v>0</v>
      </c>
      <c r="BG533" s="64">
        <f t="shared" si="534"/>
        <v>0</v>
      </c>
      <c r="BH533" s="64">
        <f t="shared" si="534"/>
        <v>0</v>
      </c>
      <c r="BI533" s="64">
        <f t="shared" si="534"/>
        <v>0</v>
      </c>
      <c r="BJ533" s="64">
        <f t="shared" si="534"/>
        <v>0</v>
      </c>
      <c r="BK533" s="64">
        <f t="shared" si="534"/>
        <v>0</v>
      </c>
      <c r="BL533" s="64">
        <f t="shared" si="534"/>
        <v>0</v>
      </c>
      <c r="BM533" s="64">
        <f t="shared" si="534"/>
        <v>0</v>
      </c>
      <c r="BN533" s="64">
        <f t="shared" si="534"/>
        <v>0</v>
      </c>
      <c r="BO533" s="64">
        <f t="shared" si="534"/>
        <v>0</v>
      </c>
    </row>
    <row r="534" spans="1:67" s="5" customFormat="1" ht="10.5" x14ac:dyDescent="0.2">
      <c r="A534" s="65"/>
      <c r="B534" s="65"/>
      <c r="C534" s="65"/>
      <c r="D534" s="65"/>
      <c r="E534" s="65"/>
      <c r="F534" s="65"/>
      <c r="G534" s="66" t="s">
        <v>955</v>
      </c>
      <c r="H534" s="65"/>
      <c r="I534" s="65"/>
      <c r="J534" s="65"/>
      <c r="K534" s="65"/>
      <c r="L534" s="65"/>
      <c r="M534" s="65"/>
      <c r="N534" s="65"/>
      <c r="O534" s="65"/>
      <c r="P534" s="65"/>
      <c r="Q534" s="65">
        <f t="shared" ref="Q534:AV534" si="535">Q$533</f>
        <v>-89.43</v>
      </c>
      <c r="R534" s="67">
        <f t="shared" si="535"/>
        <v>-106.36999962270001</v>
      </c>
      <c r="S534" s="68">
        <f t="shared" si="535"/>
        <v>0</v>
      </c>
      <c r="T534" s="68">
        <f t="shared" si="535"/>
        <v>0</v>
      </c>
      <c r="U534" s="68">
        <f t="shared" si="535"/>
        <v>0</v>
      </c>
      <c r="V534" s="68">
        <f t="shared" si="535"/>
        <v>0</v>
      </c>
      <c r="W534" s="68">
        <f t="shared" si="535"/>
        <v>0</v>
      </c>
      <c r="X534" s="68">
        <f t="shared" si="535"/>
        <v>0</v>
      </c>
      <c r="Y534" s="68">
        <f t="shared" si="535"/>
        <v>0</v>
      </c>
      <c r="Z534" s="68">
        <f t="shared" si="535"/>
        <v>0</v>
      </c>
      <c r="AA534" s="68">
        <f t="shared" si="535"/>
        <v>0</v>
      </c>
      <c r="AB534" s="68">
        <f t="shared" si="535"/>
        <v>0</v>
      </c>
      <c r="AC534" s="68">
        <f t="shared" si="535"/>
        <v>0</v>
      </c>
      <c r="AD534" s="68">
        <f t="shared" si="535"/>
        <v>0</v>
      </c>
      <c r="AE534" s="68">
        <f t="shared" si="535"/>
        <v>0</v>
      </c>
      <c r="AF534" s="68">
        <f t="shared" si="535"/>
        <v>0</v>
      </c>
      <c r="AG534" s="68">
        <f t="shared" si="535"/>
        <v>0</v>
      </c>
      <c r="AH534" s="68">
        <f t="shared" si="535"/>
        <v>0</v>
      </c>
      <c r="AI534" s="68">
        <f t="shared" si="535"/>
        <v>0</v>
      </c>
      <c r="AJ534" s="68">
        <f t="shared" si="535"/>
        <v>0</v>
      </c>
      <c r="AK534" s="68">
        <f t="shared" si="535"/>
        <v>0</v>
      </c>
      <c r="AL534" s="68">
        <f t="shared" si="535"/>
        <v>0</v>
      </c>
      <c r="AM534" s="68">
        <f t="shared" si="535"/>
        <v>0</v>
      </c>
      <c r="AN534" s="68">
        <f t="shared" si="535"/>
        <v>0</v>
      </c>
      <c r="AO534" s="68">
        <f t="shared" si="535"/>
        <v>0</v>
      </c>
      <c r="AP534" s="68">
        <f t="shared" si="535"/>
        <v>-106.36999962270001</v>
      </c>
      <c r="AQ534" s="68">
        <f t="shared" si="535"/>
        <v>0</v>
      </c>
      <c r="AR534" s="68">
        <f t="shared" si="535"/>
        <v>0</v>
      </c>
      <c r="AS534" s="68">
        <f t="shared" si="535"/>
        <v>0</v>
      </c>
      <c r="AT534" s="68">
        <f t="shared" si="535"/>
        <v>0</v>
      </c>
      <c r="AU534" s="68">
        <f t="shared" si="535"/>
        <v>0</v>
      </c>
      <c r="AV534" s="68">
        <f t="shared" si="535"/>
        <v>0</v>
      </c>
      <c r="AW534" s="68">
        <f t="shared" ref="AW534:BO534" si="536">AW$533</f>
        <v>0</v>
      </c>
      <c r="AX534" s="68">
        <f t="shared" si="536"/>
        <v>0</v>
      </c>
      <c r="AY534" s="68">
        <f t="shared" si="536"/>
        <v>0</v>
      </c>
      <c r="AZ534" s="68">
        <f t="shared" si="536"/>
        <v>0</v>
      </c>
      <c r="BA534" s="68">
        <f t="shared" si="536"/>
        <v>0</v>
      </c>
      <c r="BB534" s="68">
        <f t="shared" si="536"/>
        <v>0</v>
      </c>
      <c r="BC534" s="68">
        <f t="shared" si="536"/>
        <v>0</v>
      </c>
      <c r="BD534" s="68">
        <f t="shared" si="536"/>
        <v>0</v>
      </c>
      <c r="BE534" s="68">
        <f t="shared" si="536"/>
        <v>0</v>
      </c>
      <c r="BF534" s="68">
        <f t="shared" si="536"/>
        <v>0</v>
      </c>
      <c r="BG534" s="68">
        <f t="shared" si="536"/>
        <v>0</v>
      </c>
      <c r="BH534" s="68">
        <f t="shared" si="536"/>
        <v>0</v>
      </c>
      <c r="BI534" s="68">
        <f t="shared" si="536"/>
        <v>0</v>
      </c>
      <c r="BJ534" s="68">
        <f t="shared" si="536"/>
        <v>0</v>
      </c>
      <c r="BK534" s="68">
        <f t="shared" si="536"/>
        <v>0</v>
      </c>
      <c r="BL534" s="68">
        <f t="shared" si="536"/>
        <v>0</v>
      </c>
      <c r="BM534" s="68">
        <f t="shared" si="536"/>
        <v>0</v>
      </c>
      <c r="BN534" s="68">
        <f t="shared" si="536"/>
        <v>0</v>
      </c>
      <c r="BO534" s="68">
        <f t="shared" si="536"/>
        <v>0</v>
      </c>
    </row>
    <row r="535" spans="1:67" s="5" customFormat="1" ht="10.5" x14ac:dyDescent="0.2">
      <c r="A535" s="69"/>
      <c r="B535" s="69"/>
      <c r="C535" s="69"/>
      <c r="D535" s="69"/>
      <c r="E535" s="69"/>
      <c r="F535" s="69"/>
      <c r="G535" s="70" t="s">
        <v>956</v>
      </c>
      <c r="H535" s="69"/>
      <c r="I535" s="69"/>
      <c r="J535" s="69"/>
      <c r="K535" s="69"/>
      <c r="L535" s="69"/>
      <c r="M535" s="69"/>
      <c r="N535" s="69"/>
      <c r="O535" s="69"/>
      <c r="P535" s="69"/>
      <c r="Q535" s="69">
        <f t="shared" ref="Q535:AV535" si="537">Q$528+Q$534</f>
        <v>61206.020000000004</v>
      </c>
      <c r="R535" s="71">
        <f t="shared" si="537"/>
        <v>72683.553394849907</v>
      </c>
      <c r="S535" s="72">
        <f t="shared" si="537"/>
        <v>0</v>
      </c>
      <c r="T535" s="72">
        <f t="shared" si="537"/>
        <v>0</v>
      </c>
      <c r="U535" s="72">
        <f t="shared" si="537"/>
        <v>0</v>
      </c>
      <c r="V535" s="72">
        <f t="shared" si="537"/>
        <v>0</v>
      </c>
      <c r="W535" s="72">
        <f t="shared" si="537"/>
        <v>0</v>
      </c>
      <c r="X535" s="72">
        <f t="shared" si="537"/>
        <v>0</v>
      </c>
      <c r="Y535" s="72">
        <f t="shared" si="537"/>
        <v>0</v>
      </c>
      <c r="Z535" s="72">
        <f t="shared" si="537"/>
        <v>0</v>
      </c>
      <c r="AA535" s="72">
        <f t="shared" si="537"/>
        <v>0</v>
      </c>
      <c r="AB535" s="72">
        <f t="shared" si="537"/>
        <v>0</v>
      </c>
      <c r="AC535" s="72">
        <f t="shared" si="537"/>
        <v>0</v>
      </c>
      <c r="AD535" s="72">
        <f t="shared" si="537"/>
        <v>0</v>
      </c>
      <c r="AE535" s="72">
        <f t="shared" si="537"/>
        <v>0</v>
      </c>
      <c r="AF535" s="72">
        <f t="shared" si="537"/>
        <v>0</v>
      </c>
      <c r="AG535" s="72">
        <f t="shared" si="537"/>
        <v>0</v>
      </c>
      <c r="AH535" s="72">
        <f t="shared" si="537"/>
        <v>0</v>
      </c>
      <c r="AI535" s="72">
        <f t="shared" si="537"/>
        <v>0</v>
      </c>
      <c r="AJ535" s="72">
        <f t="shared" si="537"/>
        <v>0</v>
      </c>
      <c r="AK535" s="72">
        <f t="shared" si="537"/>
        <v>0</v>
      </c>
      <c r="AL535" s="72">
        <f t="shared" si="537"/>
        <v>0</v>
      </c>
      <c r="AM535" s="72">
        <f t="shared" si="537"/>
        <v>0</v>
      </c>
      <c r="AN535" s="72">
        <f t="shared" si="537"/>
        <v>0</v>
      </c>
      <c r="AO535" s="72">
        <f t="shared" si="537"/>
        <v>17881.023072632201</v>
      </c>
      <c r="AP535" s="72">
        <f t="shared" si="537"/>
        <v>54802.530322217695</v>
      </c>
      <c r="AQ535" s="72">
        <f t="shared" si="537"/>
        <v>0</v>
      </c>
      <c r="AR535" s="72">
        <f t="shared" si="537"/>
        <v>0</v>
      </c>
      <c r="AS535" s="72">
        <f t="shared" si="537"/>
        <v>0</v>
      </c>
      <c r="AT535" s="72">
        <f t="shared" si="537"/>
        <v>0</v>
      </c>
      <c r="AU535" s="72">
        <f t="shared" si="537"/>
        <v>0</v>
      </c>
      <c r="AV535" s="72">
        <f t="shared" si="537"/>
        <v>0</v>
      </c>
      <c r="AW535" s="72">
        <f t="shared" ref="AW535:BO535" si="538">AW$528+AW$534</f>
        <v>0</v>
      </c>
      <c r="AX535" s="72">
        <f t="shared" si="538"/>
        <v>0</v>
      </c>
      <c r="AY535" s="72">
        <f t="shared" si="538"/>
        <v>0</v>
      </c>
      <c r="AZ535" s="72">
        <f t="shared" si="538"/>
        <v>0</v>
      </c>
      <c r="BA535" s="72">
        <f t="shared" si="538"/>
        <v>0</v>
      </c>
      <c r="BB535" s="72">
        <f t="shared" si="538"/>
        <v>0</v>
      </c>
      <c r="BC535" s="72">
        <f t="shared" si="538"/>
        <v>0</v>
      </c>
      <c r="BD535" s="72">
        <f t="shared" si="538"/>
        <v>0</v>
      </c>
      <c r="BE535" s="72">
        <f t="shared" si="538"/>
        <v>0</v>
      </c>
      <c r="BF535" s="72">
        <f t="shared" si="538"/>
        <v>0</v>
      </c>
      <c r="BG535" s="72">
        <f t="shared" si="538"/>
        <v>0</v>
      </c>
      <c r="BH535" s="72">
        <f t="shared" si="538"/>
        <v>0</v>
      </c>
      <c r="BI535" s="72">
        <f t="shared" si="538"/>
        <v>0</v>
      </c>
      <c r="BJ535" s="72">
        <f t="shared" si="538"/>
        <v>0</v>
      </c>
      <c r="BK535" s="72">
        <f t="shared" si="538"/>
        <v>0</v>
      </c>
      <c r="BL535" s="72">
        <f t="shared" si="538"/>
        <v>0</v>
      </c>
      <c r="BM535" s="72">
        <f t="shared" si="538"/>
        <v>0</v>
      </c>
      <c r="BN535" s="72">
        <f t="shared" si="538"/>
        <v>0</v>
      </c>
      <c r="BO535" s="72">
        <f t="shared" si="538"/>
        <v>0</v>
      </c>
    </row>
    <row r="536" spans="1:67" x14ac:dyDescent="0.2">
      <c r="A536" s="54"/>
      <c r="B536" s="54"/>
      <c r="C536" s="55" t="s">
        <v>957</v>
      </c>
      <c r="D536" s="54" t="s">
        <v>349</v>
      </c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</row>
    <row r="537" spans="1:67" x14ac:dyDescent="0.2">
      <c r="A537" s="56"/>
      <c r="B537" s="56"/>
      <c r="C537" s="57" t="s">
        <v>350</v>
      </c>
      <c r="D537" s="56" t="s">
        <v>351</v>
      </c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</row>
    <row r="538" spans="1:67" ht="14.1" customHeight="1" x14ac:dyDescent="0.2">
      <c r="A538" s="11"/>
      <c r="B538" s="58">
        <v>114</v>
      </c>
      <c r="C538" s="656" t="s">
        <v>352</v>
      </c>
      <c r="D538" s="656" t="s">
        <v>353</v>
      </c>
      <c r="E538" s="656"/>
      <c r="F538" s="656"/>
      <c r="G538" s="656"/>
      <c r="H538" s="660" t="s">
        <v>958</v>
      </c>
      <c r="I538" s="659" t="s">
        <v>354</v>
      </c>
      <c r="J538" s="59">
        <v>185.042</v>
      </c>
      <c r="K538" s="60"/>
      <c r="L538" s="60"/>
      <c r="M538" s="60"/>
      <c r="N538" s="58"/>
      <c r="O538" s="58"/>
      <c r="P538" s="58"/>
      <c r="Q538" s="58"/>
      <c r="R538" s="58">
        <f t="shared" ref="R538:R545" si="539">SUM(S538:BO538)</f>
        <v>185.042</v>
      </c>
      <c r="S538" s="58">
        <v>0</v>
      </c>
      <c r="T538" s="58">
        <v>185.042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  <c r="Z538" s="58">
        <v>0</v>
      </c>
      <c r="AA538" s="58">
        <v>0</v>
      </c>
      <c r="AB538" s="58">
        <v>0</v>
      </c>
      <c r="AC538" s="58">
        <v>0</v>
      </c>
      <c r="AD538" s="58">
        <v>0</v>
      </c>
      <c r="AE538" s="58">
        <v>0</v>
      </c>
      <c r="AF538" s="58">
        <v>0</v>
      </c>
      <c r="AG538" s="58">
        <v>0</v>
      </c>
      <c r="AH538" s="58">
        <v>0</v>
      </c>
      <c r="AI538" s="58">
        <v>0</v>
      </c>
      <c r="AJ538" s="58">
        <v>0</v>
      </c>
      <c r="AK538" s="58">
        <v>0</v>
      </c>
      <c r="AL538" s="58">
        <v>0</v>
      </c>
      <c r="AM538" s="58">
        <v>0</v>
      </c>
      <c r="AN538" s="58">
        <v>0</v>
      </c>
      <c r="AO538" s="58">
        <v>0</v>
      </c>
      <c r="AP538" s="58">
        <v>0</v>
      </c>
      <c r="AQ538" s="58">
        <v>0</v>
      </c>
      <c r="AR538" s="58">
        <v>0</v>
      </c>
      <c r="AS538" s="58">
        <v>0</v>
      </c>
      <c r="AT538" s="58">
        <v>0</v>
      </c>
      <c r="AU538" s="58">
        <v>0</v>
      </c>
      <c r="AV538" s="58">
        <v>0</v>
      </c>
      <c r="AW538" s="58">
        <v>0</v>
      </c>
      <c r="AX538" s="58">
        <v>0</v>
      </c>
      <c r="AY538" s="58">
        <v>0</v>
      </c>
      <c r="AZ538" s="58">
        <v>0</v>
      </c>
      <c r="BA538" s="58">
        <v>0</v>
      </c>
      <c r="BB538" s="58">
        <v>0</v>
      </c>
      <c r="BC538" s="58">
        <v>0</v>
      </c>
      <c r="BD538" s="58">
        <v>0</v>
      </c>
      <c r="BE538" s="58">
        <v>0</v>
      </c>
      <c r="BF538" s="58">
        <v>0</v>
      </c>
      <c r="BG538" s="58">
        <v>0</v>
      </c>
      <c r="BH538" s="58">
        <v>0</v>
      </c>
      <c r="BI538" s="58">
        <v>0</v>
      </c>
      <c r="BJ538" s="58">
        <v>0</v>
      </c>
      <c r="BK538" s="58">
        <v>0</v>
      </c>
      <c r="BL538" s="58">
        <v>0</v>
      </c>
      <c r="BM538" s="58">
        <v>0</v>
      </c>
      <c r="BN538" s="58">
        <v>0</v>
      </c>
      <c r="BO538" s="58">
        <v>0</v>
      </c>
    </row>
    <row r="539" spans="1:67" x14ac:dyDescent="0.2">
      <c r="A539" s="11"/>
      <c r="B539" s="11"/>
      <c r="C539" s="656"/>
      <c r="D539" s="656"/>
      <c r="E539" s="656"/>
      <c r="F539" s="656"/>
      <c r="G539" s="656"/>
      <c r="H539" s="660"/>
      <c r="I539" s="659"/>
      <c r="J539" s="11"/>
      <c r="K539" s="60">
        <v>113016.28</v>
      </c>
      <c r="L539" s="60">
        <v>113721.06</v>
      </c>
      <c r="M539" s="60">
        <v>116769.06</v>
      </c>
      <c r="N539" s="60">
        <v>117497.24</v>
      </c>
      <c r="O539" s="60">
        <v>116769.05903798199</v>
      </c>
      <c r="P539" s="60"/>
      <c r="Q539" s="58">
        <v>116769.06</v>
      </c>
      <c r="R539" s="60">
        <f t="shared" si="539"/>
        <v>118691.92413559441</v>
      </c>
      <c r="S539" s="58"/>
      <c r="T539" s="61">
        <f>$M539*T538/$J538*T$13</f>
        <v>118691.92413559441</v>
      </c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58"/>
      <c r="BM539" s="58"/>
      <c r="BN539" s="58"/>
      <c r="BO539" s="58"/>
    </row>
    <row r="540" spans="1:67" x14ac:dyDescent="0.2">
      <c r="A540" s="11"/>
      <c r="B540" s="11"/>
      <c r="C540" s="656"/>
      <c r="D540" s="656"/>
      <c r="E540" s="656"/>
      <c r="F540" s="656"/>
      <c r="G540" s="656"/>
      <c r="H540" s="660"/>
      <c r="I540" s="659"/>
      <c r="J540" s="11"/>
      <c r="K540" s="58"/>
      <c r="L540" s="60"/>
      <c r="M540" s="60"/>
      <c r="N540" s="60">
        <f>N539-M539</f>
        <v>728.18000000000757</v>
      </c>
      <c r="O540" s="60"/>
      <c r="P540" s="60"/>
      <c r="Q540" s="58"/>
      <c r="R540" s="60">
        <f t="shared" si="539"/>
        <v>0</v>
      </c>
      <c r="S540" s="61">
        <f t="shared" ref="S540:AX540" si="540">$N$540/$J$538*S538*S12*S13</f>
        <v>0</v>
      </c>
      <c r="T540" s="61">
        <f t="shared" si="540"/>
        <v>0</v>
      </c>
      <c r="U540" s="61">
        <f t="shared" si="540"/>
        <v>0</v>
      </c>
      <c r="V540" s="61">
        <f t="shared" si="540"/>
        <v>0</v>
      </c>
      <c r="W540" s="61">
        <f t="shared" si="540"/>
        <v>0</v>
      </c>
      <c r="X540" s="61">
        <f t="shared" si="540"/>
        <v>0</v>
      </c>
      <c r="Y540" s="61">
        <f t="shared" si="540"/>
        <v>0</v>
      </c>
      <c r="Z540" s="61">
        <f t="shared" si="540"/>
        <v>0</v>
      </c>
      <c r="AA540" s="61">
        <f t="shared" si="540"/>
        <v>0</v>
      </c>
      <c r="AB540" s="61">
        <f t="shared" si="540"/>
        <v>0</v>
      </c>
      <c r="AC540" s="61">
        <f t="shared" si="540"/>
        <v>0</v>
      </c>
      <c r="AD540" s="61">
        <f t="shared" si="540"/>
        <v>0</v>
      </c>
      <c r="AE540" s="61">
        <f t="shared" si="540"/>
        <v>0</v>
      </c>
      <c r="AF540" s="61">
        <f t="shared" si="540"/>
        <v>0</v>
      </c>
      <c r="AG540" s="61">
        <f t="shared" si="540"/>
        <v>0</v>
      </c>
      <c r="AH540" s="61">
        <f t="shared" si="540"/>
        <v>0</v>
      </c>
      <c r="AI540" s="61">
        <f t="shared" si="540"/>
        <v>0</v>
      </c>
      <c r="AJ540" s="61">
        <f t="shared" si="540"/>
        <v>0</v>
      </c>
      <c r="AK540" s="61">
        <f t="shared" si="540"/>
        <v>0</v>
      </c>
      <c r="AL540" s="61">
        <f t="shared" si="540"/>
        <v>0</v>
      </c>
      <c r="AM540" s="61">
        <f t="shared" si="540"/>
        <v>0</v>
      </c>
      <c r="AN540" s="61">
        <f t="shared" si="540"/>
        <v>0</v>
      </c>
      <c r="AO540" s="61">
        <f t="shared" si="540"/>
        <v>0</v>
      </c>
      <c r="AP540" s="61">
        <f t="shared" si="540"/>
        <v>0</v>
      </c>
      <c r="AQ540" s="61">
        <f t="shared" si="540"/>
        <v>0</v>
      </c>
      <c r="AR540" s="61">
        <f t="shared" si="540"/>
        <v>0</v>
      </c>
      <c r="AS540" s="61">
        <f t="shared" si="540"/>
        <v>0</v>
      </c>
      <c r="AT540" s="61">
        <f t="shared" si="540"/>
        <v>0</v>
      </c>
      <c r="AU540" s="61">
        <f t="shared" si="540"/>
        <v>0</v>
      </c>
      <c r="AV540" s="61">
        <f t="shared" si="540"/>
        <v>0</v>
      </c>
      <c r="AW540" s="61">
        <f t="shared" si="540"/>
        <v>0</v>
      </c>
      <c r="AX540" s="61">
        <f t="shared" si="540"/>
        <v>0</v>
      </c>
      <c r="AY540" s="61">
        <f t="shared" ref="AY540:BO540" si="541">$N$540/$J$538*AY538*AY12*AY13</f>
        <v>0</v>
      </c>
      <c r="AZ540" s="61">
        <f t="shared" si="541"/>
        <v>0</v>
      </c>
      <c r="BA540" s="61">
        <f t="shared" si="541"/>
        <v>0</v>
      </c>
      <c r="BB540" s="61">
        <f t="shared" si="541"/>
        <v>0</v>
      </c>
      <c r="BC540" s="61">
        <f t="shared" si="541"/>
        <v>0</v>
      </c>
      <c r="BD540" s="61">
        <f t="shared" si="541"/>
        <v>0</v>
      </c>
      <c r="BE540" s="61">
        <f t="shared" si="541"/>
        <v>0</v>
      </c>
      <c r="BF540" s="61">
        <f t="shared" si="541"/>
        <v>0</v>
      </c>
      <c r="BG540" s="61">
        <f t="shared" si="541"/>
        <v>0</v>
      </c>
      <c r="BH540" s="61">
        <f t="shared" si="541"/>
        <v>0</v>
      </c>
      <c r="BI540" s="61">
        <f t="shared" si="541"/>
        <v>0</v>
      </c>
      <c r="BJ540" s="61">
        <f t="shared" si="541"/>
        <v>0</v>
      </c>
      <c r="BK540" s="61">
        <f t="shared" si="541"/>
        <v>0</v>
      </c>
      <c r="BL540" s="61">
        <f t="shared" si="541"/>
        <v>0</v>
      </c>
      <c r="BM540" s="61">
        <f t="shared" si="541"/>
        <v>0</v>
      </c>
      <c r="BN540" s="61">
        <f t="shared" si="541"/>
        <v>0</v>
      </c>
      <c r="BO540" s="61">
        <f t="shared" si="541"/>
        <v>0</v>
      </c>
    </row>
    <row r="541" spans="1:67" x14ac:dyDescent="0.2">
      <c r="A541" s="11"/>
      <c r="B541" s="11"/>
      <c r="C541" s="656"/>
      <c r="D541" s="656"/>
      <c r="E541" s="656"/>
      <c r="F541" s="656"/>
      <c r="G541" s="656"/>
      <c r="H541" s="660"/>
      <c r="I541" s="659"/>
      <c r="J541" s="11"/>
      <c r="K541" s="58"/>
      <c r="L541" s="58"/>
      <c r="M541" s="60"/>
      <c r="N541" s="60"/>
      <c r="O541" s="60"/>
      <c r="P541" s="60"/>
      <c r="Q541" s="62">
        <v>116769.06</v>
      </c>
      <c r="R541" s="63">
        <f t="shared" si="539"/>
        <v>118691.92413559441</v>
      </c>
      <c r="S541" s="64">
        <f t="shared" ref="S541:AX541" si="542">S539+S540</f>
        <v>0</v>
      </c>
      <c r="T541" s="64">
        <f t="shared" si="542"/>
        <v>118691.92413559441</v>
      </c>
      <c r="U541" s="64">
        <f t="shared" si="542"/>
        <v>0</v>
      </c>
      <c r="V541" s="64">
        <f t="shared" si="542"/>
        <v>0</v>
      </c>
      <c r="W541" s="64">
        <f t="shared" si="542"/>
        <v>0</v>
      </c>
      <c r="X541" s="64">
        <f t="shared" si="542"/>
        <v>0</v>
      </c>
      <c r="Y541" s="64">
        <f t="shared" si="542"/>
        <v>0</v>
      </c>
      <c r="Z541" s="64">
        <f t="shared" si="542"/>
        <v>0</v>
      </c>
      <c r="AA541" s="64">
        <f t="shared" si="542"/>
        <v>0</v>
      </c>
      <c r="AB541" s="64">
        <f t="shared" si="542"/>
        <v>0</v>
      </c>
      <c r="AC541" s="64">
        <f t="shared" si="542"/>
        <v>0</v>
      </c>
      <c r="AD541" s="64">
        <f t="shared" si="542"/>
        <v>0</v>
      </c>
      <c r="AE541" s="64">
        <f t="shared" si="542"/>
        <v>0</v>
      </c>
      <c r="AF541" s="64">
        <f t="shared" si="542"/>
        <v>0</v>
      </c>
      <c r="AG541" s="64">
        <f t="shared" si="542"/>
        <v>0</v>
      </c>
      <c r="AH541" s="64">
        <f t="shared" si="542"/>
        <v>0</v>
      </c>
      <c r="AI541" s="64">
        <f t="shared" si="542"/>
        <v>0</v>
      </c>
      <c r="AJ541" s="64">
        <f t="shared" si="542"/>
        <v>0</v>
      </c>
      <c r="AK541" s="64">
        <f t="shared" si="542"/>
        <v>0</v>
      </c>
      <c r="AL541" s="64">
        <f t="shared" si="542"/>
        <v>0</v>
      </c>
      <c r="AM541" s="64">
        <f t="shared" si="542"/>
        <v>0</v>
      </c>
      <c r="AN541" s="64">
        <f t="shared" si="542"/>
        <v>0</v>
      </c>
      <c r="AO541" s="64">
        <f t="shared" si="542"/>
        <v>0</v>
      </c>
      <c r="AP541" s="64">
        <f t="shared" si="542"/>
        <v>0</v>
      </c>
      <c r="AQ541" s="64">
        <f t="shared" si="542"/>
        <v>0</v>
      </c>
      <c r="AR541" s="64">
        <f t="shared" si="542"/>
        <v>0</v>
      </c>
      <c r="AS541" s="64">
        <f t="shared" si="542"/>
        <v>0</v>
      </c>
      <c r="AT541" s="64">
        <f t="shared" si="542"/>
        <v>0</v>
      </c>
      <c r="AU541" s="64">
        <f t="shared" si="542"/>
        <v>0</v>
      </c>
      <c r="AV541" s="64">
        <f t="shared" si="542"/>
        <v>0</v>
      </c>
      <c r="AW541" s="64">
        <f t="shared" si="542"/>
        <v>0</v>
      </c>
      <c r="AX541" s="64">
        <f t="shared" si="542"/>
        <v>0</v>
      </c>
      <c r="AY541" s="64">
        <f t="shared" ref="AY541:BO541" si="543">AY539+AY540</f>
        <v>0</v>
      </c>
      <c r="AZ541" s="64">
        <f t="shared" si="543"/>
        <v>0</v>
      </c>
      <c r="BA541" s="64">
        <f t="shared" si="543"/>
        <v>0</v>
      </c>
      <c r="BB541" s="64">
        <f t="shared" si="543"/>
        <v>0</v>
      </c>
      <c r="BC541" s="64">
        <f t="shared" si="543"/>
        <v>0</v>
      </c>
      <c r="BD541" s="64">
        <f t="shared" si="543"/>
        <v>0</v>
      </c>
      <c r="BE541" s="64">
        <f t="shared" si="543"/>
        <v>0</v>
      </c>
      <c r="BF541" s="64">
        <f t="shared" si="543"/>
        <v>0</v>
      </c>
      <c r="BG541" s="64">
        <f t="shared" si="543"/>
        <v>0</v>
      </c>
      <c r="BH541" s="64">
        <f t="shared" si="543"/>
        <v>0</v>
      </c>
      <c r="BI541" s="64">
        <f t="shared" si="543"/>
        <v>0</v>
      </c>
      <c r="BJ541" s="64">
        <f t="shared" si="543"/>
        <v>0</v>
      </c>
      <c r="BK541" s="64">
        <f t="shared" si="543"/>
        <v>0</v>
      </c>
      <c r="BL541" s="64">
        <f t="shared" si="543"/>
        <v>0</v>
      </c>
      <c r="BM541" s="64">
        <f t="shared" si="543"/>
        <v>0</v>
      </c>
      <c r="BN541" s="64">
        <f t="shared" si="543"/>
        <v>0</v>
      </c>
      <c r="BO541" s="64">
        <f t="shared" si="543"/>
        <v>0</v>
      </c>
    </row>
    <row r="542" spans="1:67" ht="12" customHeight="1" x14ac:dyDescent="0.2">
      <c r="A542" s="11"/>
      <c r="B542" s="58">
        <v>115</v>
      </c>
      <c r="C542" s="656" t="s">
        <v>352</v>
      </c>
      <c r="D542" s="656" t="s">
        <v>353</v>
      </c>
      <c r="E542" s="656"/>
      <c r="F542" s="656"/>
      <c r="G542" s="656"/>
      <c r="H542" s="658" t="s">
        <v>959</v>
      </c>
      <c r="I542" s="659" t="s">
        <v>156</v>
      </c>
      <c r="J542" s="59">
        <v>890.92</v>
      </c>
      <c r="K542" s="60"/>
      <c r="L542" s="60"/>
      <c r="M542" s="60"/>
      <c r="N542" s="58"/>
      <c r="O542" s="58"/>
      <c r="P542" s="58"/>
      <c r="Q542" s="58"/>
      <c r="R542" s="58">
        <f t="shared" si="539"/>
        <v>890.92</v>
      </c>
      <c r="S542" s="58">
        <v>0</v>
      </c>
      <c r="T542" s="58">
        <v>0</v>
      </c>
      <c r="U542" s="58">
        <v>890.92</v>
      </c>
      <c r="V542" s="58">
        <v>0</v>
      </c>
      <c r="W542" s="58">
        <v>0</v>
      </c>
      <c r="X542" s="58">
        <v>0</v>
      </c>
      <c r="Y542" s="58">
        <v>0</v>
      </c>
      <c r="Z542" s="58">
        <v>0</v>
      </c>
      <c r="AA542" s="58">
        <v>0</v>
      </c>
      <c r="AB542" s="58">
        <v>0</v>
      </c>
      <c r="AC542" s="58">
        <v>0</v>
      </c>
      <c r="AD542" s="58">
        <v>0</v>
      </c>
      <c r="AE542" s="58">
        <v>0</v>
      </c>
      <c r="AF542" s="58">
        <v>0</v>
      </c>
      <c r="AG542" s="58">
        <v>0</v>
      </c>
      <c r="AH542" s="58">
        <v>0</v>
      </c>
      <c r="AI542" s="58">
        <v>0</v>
      </c>
      <c r="AJ542" s="58">
        <v>0</v>
      </c>
      <c r="AK542" s="58">
        <v>0</v>
      </c>
      <c r="AL542" s="58">
        <v>0</v>
      </c>
      <c r="AM542" s="58">
        <v>0</v>
      </c>
      <c r="AN542" s="58">
        <v>0</v>
      </c>
      <c r="AO542" s="58">
        <v>0</v>
      </c>
      <c r="AP542" s="58">
        <v>0</v>
      </c>
      <c r="AQ542" s="58">
        <v>0</v>
      </c>
      <c r="AR542" s="58">
        <v>0</v>
      </c>
      <c r="AS542" s="58">
        <v>0</v>
      </c>
      <c r="AT542" s="58">
        <v>0</v>
      </c>
      <c r="AU542" s="58">
        <v>0</v>
      </c>
      <c r="AV542" s="58">
        <v>0</v>
      </c>
      <c r="AW542" s="58">
        <v>0</v>
      </c>
      <c r="AX542" s="58">
        <v>0</v>
      </c>
      <c r="AY542" s="58">
        <v>0</v>
      </c>
      <c r="AZ542" s="58">
        <v>0</v>
      </c>
      <c r="BA542" s="58">
        <v>0</v>
      </c>
      <c r="BB542" s="58">
        <v>0</v>
      </c>
      <c r="BC542" s="58">
        <v>0</v>
      </c>
      <c r="BD542" s="58">
        <v>0</v>
      </c>
      <c r="BE542" s="58">
        <v>0</v>
      </c>
      <c r="BF542" s="58">
        <v>0</v>
      </c>
      <c r="BG542" s="58">
        <v>0</v>
      </c>
      <c r="BH542" s="58">
        <v>0</v>
      </c>
      <c r="BI542" s="58">
        <v>0</v>
      </c>
      <c r="BJ542" s="58">
        <v>0</v>
      </c>
      <c r="BK542" s="58">
        <v>0</v>
      </c>
      <c r="BL542" s="58">
        <v>0</v>
      </c>
      <c r="BM542" s="58">
        <v>0</v>
      </c>
      <c r="BN542" s="58">
        <v>0</v>
      </c>
      <c r="BO542" s="58">
        <v>0</v>
      </c>
    </row>
    <row r="543" spans="1:67" x14ac:dyDescent="0.2">
      <c r="A543" s="11"/>
      <c r="B543" s="11"/>
      <c r="C543" s="656"/>
      <c r="D543" s="656"/>
      <c r="E543" s="656"/>
      <c r="F543" s="656"/>
      <c r="G543" s="656"/>
      <c r="H543" s="658"/>
      <c r="I543" s="659"/>
      <c r="J543" s="11"/>
      <c r="K543" s="60">
        <v>4546.63</v>
      </c>
      <c r="L543" s="60">
        <v>4554.05</v>
      </c>
      <c r="M543" s="60">
        <v>4697.6000000000004</v>
      </c>
      <c r="N543" s="60">
        <v>4705.2700000000004</v>
      </c>
      <c r="O543" s="60">
        <v>4697.6038044594998</v>
      </c>
      <c r="P543" s="60"/>
      <c r="Q543" s="58">
        <v>4697.6000000000004</v>
      </c>
      <c r="R543" s="60">
        <f t="shared" si="539"/>
        <v>4814.1111435519997</v>
      </c>
      <c r="S543" s="58"/>
      <c r="T543" s="58"/>
      <c r="U543" s="61">
        <f>$M543*U542/$J542*U$13</f>
        <v>4814.1111435519997</v>
      </c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58"/>
      <c r="BM543" s="58"/>
      <c r="BN543" s="58"/>
      <c r="BO543" s="58"/>
    </row>
    <row r="544" spans="1:67" x14ac:dyDescent="0.2">
      <c r="A544" s="11"/>
      <c r="B544" s="11"/>
      <c r="C544" s="656"/>
      <c r="D544" s="656"/>
      <c r="E544" s="656"/>
      <c r="F544" s="656"/>
      <c r="G544" s="656"/>
      <c r="H544" s="658"/>
      <c r="I544" s="659"/>
      <c r="J544" s="11"/>
      <c r="K544" s="58"/>
      <c r="L544" s="60"/>
      <c r="M544" s="60"/>
      <c r="N544" s="60">
        <f>N543-M543</f>
        <v>7.6700000000000728</v>
      </c>
      <c r="O544" s="60"/>
      <c r="P544" s="60"/>
      <c r="Q544" s="58"/>
      <c r="R544" s="60">
        <f t="shared" si="539"/>
        <v>0</v>
      </c>
      <c r="S544" s="61">
        <f t="shared" ref="S544:AX544" si="544">$N$544/$J$542*S542*S12*S13</f>
        <v>0</v>
      </c>
      <c r="T544" s="61">
        <f t="shared" si="544"/>
        <v>0</v>
      </c>
      <c r="U544" s="61">
        <f t="shared" si="544"/>
        <v>0</v>
      </c>
      <c r="V544" s="61">
        <f t="shared" si="544"/>
        <v>0</v>
      </c>
      <c r="W544" s="61">
        <f t="shared" si="544"/>
        <v>0</v>
      </c>
      <c r="X544" s="61">
        <f t="shared" si="544"/>
        <v>0</v>
      </c>
      <c r="Y544" s="61">
        <f t="shared" si="544"/>
        <v>0</v>
      </c>
      <c r="Z544" s="61">
        <f t="shared" si="544"/>
        <v>0</v>
      </c>
      <c r="AA544" s="61">
        <f t="shared" si="544"/>
        <v>0</v>
      </c>
      <c r="AB544" s="61">
        <f t="shared" si="544"/>
        <v>0</v>
      </c>
      <c r="AC544" s="61">
        <f t="shared" si="544"/>
        <v>0</v>
      </c>
      <c r="AD544" s="61">
        <f t="shared" si="544"/>
        <v>0</v>
      </c>
      <c r="AE544" s="61">
        <f t="shared" si="544"/>
        <v>0</v>
      </c>
      <c r="AF544" s="61">
        <f t="shared" si="544"/>
        <v>0</v>
      </c>
      <c r="AG544" s="61">
        <f t="shared" si="544"/>
        <v>0</v>
      </c>
      <c r="AH544" s="61">
        <f t="shared" si="544"/>
        <v>0</v>
      </c>
      <c r="AI544" s="61">
        <f t="shared" si="544"/>
        <v>0</v>
      </c>
      <c r="AJ544" s="61">
        <f t="shared" si="544"/>
        <v>0</v>
      </c>
      <c r="AK544" s="61">
        <f t="shared" si="544"/>
        <v>0</v>
      </c>
      <c r="AL544" s="61">
        <f t="shared" si="544"/>
        <v>0</v>
      </c>
      <c r="AM544" s="61">
        <f t="shared" si="544"/>
        <v>0</v>
      </c>
      <c r="AN544" s="61">
        <f t="shared" si="544"/>
        <v>0</v>
      </c>
      <c r="AO544" s="61">
        <f t="shared" si="544"/>
        <v>0</v>
      </c>
      <c r="AP544" s="61">
        <f t="shared" si="544"/>
        <v>0</v>
      </c>
      <c r="AQ544" s="61">
        <f t="shared" si="544"/>
        <v>0</v>
      </c>
      <c r="AR544" s="61">
        <f t="shared" si="544"/>
        <v>0</v>
      </c>
      <c r="AS544" s="61">
        <f t="shared" si="544"/>
        <v>0</v>
      </c>
      <c r="AT544" s="61">
        <f t="shared" si="544"/>
        <v>0</v>
      </c>
      <c r="AU544" s="61">
        <f t="shared" si="544"/>
        <v>0</v>
      </c>
      <c r="AV544" s="61">
        <f t="shared" si="544"/>
        <v>0</v>
      </c>
      <c r="AW544" s="61">
        <f t="shared" si="544"/>
        <v>0</v>
      </c>
      <c r="AX544" s="61">
        <f t="shared" si="544"/>
        <v>0</v>
      </c>
      <c r="AY544" s="61">
        <f t="shared" ref="AY544:BO544" si="545">$N$544/$J$542*AY542*AY12*AY13</f>
        <v>0</v>
      </c>
      <c r="AZ544" s="61">
        <f t="shared" si="545"/>
        <v>0</v>
      </c>
      <c r="BA544" s="61">
        <f t="shared" si="545"/>
        <v>0</v>
      </c>
      <c r="BB544" s="61">
        <f t="shared" si="545"/>
        <v>0</v>
      </c>
      <c r="BC544" s="61">
        <f t="shared" si="545"/>
        <v>0</v>
      </c>
      <c r="BD544" s="61">
        <f t="shared" si="545"/>
        <v>0</v>
      </c>
      <c r="BE544" s="61">
        <f t="shared" si="545"/>
        <v>0</v>
      </c>
      <c r="BF544" s="61">
        <f t="shared" si="545"/>
        <v>0</v>
      </c>
      <c r="BG544" s="61">
        <f t="shared" si="545"/>
        <v>0</v>
      </c>
      <c r="BH544" s="61">
        <f t="shared" si="545"/>
        <v>0</v>
      </c>
      <c r="BI544" s="61">
        <f t="shared" si="545"/>
        <v>0</v>
      </c>
      <c r="BJ544" s="61">
        <f t="shared" si="545"/>
        <v>0</v>
      </c>
      <c r="BK544" s="61">
        <f t="shared" si="545"/>
        <v>0</v>
      </c>
      <c r="BL544" s="61">
        <f t="shared" si="545"/>
        <v>0</v>
      </c>
      <c r="BM544" s="61">
        <f t="shared" si="545"/>
        <v>0</v>
      </c>
      <c r="BN544" s="61">
        <f t="shared" si="545"/>
        <v>0</v>
      </c>
      <c r="BO544" s="61">
        <f t="shared" si="545"/>
        <v>0</v>
      </c>
    </row>
    <row r="545" spans="1:67" x14ac:dyDescent="0.2">
      <c r="A545" s="11"/>
      <c r="B545" s="11"/>
      <c r="C545" s="656"/>
      <c r="D545" s="656"/>
      <c r="E545" s="656"/>
      <c r="F545" s="656"/>
      <c r="G545" s="656"/>
      <c r="H545" s="658"/>
      <c r="I545" s="659"/>
      <c r="J545" s="11"/>
      <c r="K545" s="58"/>
      <c r="L545" s="58"/>
      <c r="M545" s="60"/>
      <c r="N545" s="60"/>
      <c r="O545" s="60"/>
      <c r="P545" s="60"/>
      <c r="Q545" s="62">
        <v>4697.6000000000004</v>
      </c>
      <c r="R545" s="63">
        <f t="shared" si="539"/>
        <v>4814.1111435519997</v>
      </c>
      <c r="S545" s="64">
        <f t="shared" ref="S545:AX545" si="546">S543+S544</f>
        <v>0</v>
      </c>
      <c r="T545" s="64">
        <f t="shared" si="546"/>
        <v>0</v>
      </c>
      <c r="U545" s="64">
        <f t="shared" si="546"/>
        <v>4814.1111435519997</v>
      </c>
      <c r="V545" s="64">
        <f t="shared" si="546"/>
        <v>0</v>
      </c>
      <c r="W545" s="64">
        <f t="shared" si="546"/>
        <v>0</v>
      </c>
      <c r="X545" s="64">
        <f t="shared" si="546"/>
        <v>0</v>
      </c>
      <c r="Y545" s="64">
        <f t="shared" si="546"/>
        <v>0</v>
      </c>
      <c r="Z545" s="64">
        <f t="shared" si="546"/>
        <v>0</v>
      </c>
      <c r="AA545" s="64">
        <f t="shared" si="546"/>
        <v>0</v>
      </c>
      <c r="AB545" s="64">
        <f t="shared" si="546"/>
        <v>0</v>
      </c>
      <c r="AC545" s="64">
        <f t="shared" si="546"/>
        <v>0</v>
      </c>
      <c r="AD545" s="64">
        <f t="shared" si="546"/>
        <v>0</v>
      </c>
      <c r="AE545" s="64">
        <f t="shared" si="546"/>
        <v>0</v>
      </c>
      <c r="AF545" s="64">
        <f t="shared" si="546"/>
        <v>0</v>
      </c>
      <c r="AG545" s="64">
        <f t="shared" si="546"/>
        <v>0</v>
      </c>
      <c r="AH545" s="64">
        <f t="shared" si="546"/>
        <v>0</v>
      </c>
      <c r="AI545" s="64">
        <f t="shared" si="546"/>
        <v>0</v>
      </c>
      <c r="AJ545" s="64">
        <f t="shared" si="546"/>
        <v>0</v>
      </c>
      <c r="AK545" s="64">
        <f t="shared" si="546"/>
        <v>0</v>
      </c>
      <c r="AL545" s="64">
        <f t="shared" si="546"/>
        <v>0</v>
      </c>
      <c r="AM545" s="64">
        <f t="shared" si="546"/>
        <v>0</v>
      </c>
      <c r="AN545" s="64">
        <f t="shared" si="546"/>
        <v>0</v>
      </c>
      <c r="AO545" s="64">
        <f t="shared" si="546"/>
        <v>0</v>
      </c>
      <c r="AP545" s="64">
        <f t="shared" si="546"/>
        <v>0</v>
      </c>
      <c r="AQ545" s="64">
        <f t="shared" si="546"/>
        <v>0</v>
      </c>
      <c r="AR545" s="64">
        <f t="shared" si="546"/>
        <v>0</v>
      </c>
      <c r="AS545" s="64">
        <f t="shared" si="546"/>
        <v>0</v>
      </c>
      <c r="AT545" s="64">
        <f t="shared" si="546"/>
        <v>0</v>
      </c>
      <c r="AU545" s="64">
        <f t="shared" si="546"/>
        <v>0</v>
      </c>
      <c r="AV545" s="64">
        <f t="shared" si="546"/>
        <v>0</v>
      </c>
      <c r="AW545" s="64">
        <f t="shared" si="546"/>
        <v>0</v>
      </c>
      <c r="AX545" s="64">
        <f t="shared" si="546"/>
        <v>0</v>
      </c>
      <c r="AY545" s="64">
        <f t="shared" ref="AY545:BO545" si="547">AY543+AY544</f>
        <v>0</v>
      </c>
      <c r="AZ545" s="64">
        <f t="shared" si="547"/>
        <v>0</v>
      </c>
      <c r="BA545" s="64">
        <f t="shared" si="547"/>
        <v>0</v>
      </c>
      <c r="BB545" s="64">
        <f t="shared" si="547"/>
        <v>0</v>
      </c>
      <c r="BC545" s="64">
        <f t="shared" si="547"/>
        <v>0</v>
      </c>
      <c r="BD545" s="64">
        <f t="shared" si="547"/>
        <v>0</v>
      </c>
      <c r="BE545" s="64">
        <f t="shared" si="547"/>
        <v>0</v>
      </c>
      <c r="BF545" s="64">
        <f t="shared" si="547"/>
        <v>0</v>
      </c>
      <c r="BG545" s="64">
        <f t="shared" si="547"/>
        <v>0</v>
      </c>
      <c r="BH545" s="64">
        <f t="shared" si="547"/>
        <v>0</v>
      </c>
      <c r="BI545" s="64">
        <f t="shared" si="547"/>
        <v>0</v>
      </c>
      <c r="BJ545" s="64">
        <f t="shared" si="547"/>
        <v>0</v>
      </c>
      <c r="BK545" s="64">
        <f t="shared" si="547"/>
        <v>0</v>
      </c>
      <c r="BL545" s="64">
        <f t="shared" si="547"/>
        <v>0</v>
      </c>
      <c r="BM545" s="64">
        <f t="shared" si="547"/>
        <v>0</v>
      </c>
      <c r="BN545" s="64">
        <f t="shared" si="547"/>
        <v>0</v>
      </c>
      <c r="BO545" s="64">
        <f t="shared" si="547"/>
        <v>0</v>
      </c>
    </row>
    <row r="546" spans="1:67" s="5" customFormat="1" ht="10.5" x14ac:dyDescent="0.2">
      <c r="A546" s="65"/>
      <c r="B546" s="65"/>
      <c r="C546" s="65"/>
      <c r="D546" s="65"/>
      <c r="E546" s="65"/>
      <c r="F546" s="65"/>
      <c r="G546" s="66" t="s">
        <v>960</v>
      </c>
      <c r="H546" s="65"/>
      <c r="I546" s="65"/>
      <c r="J546" s="65"/>
      <c r="K546" s="65"/>
      <c r="L546" s="65"/>
      <c r="M546" s="65"/>
      <c r="N546" s="65"/>
      <c r="O546" s="65"/>
      <c r="P546" s="65"/>
      <c r="Q546" s="65">
        <f t="shared" ref="Q546:AV546" si="548">Q$541+Q$545</f>
        <v>121466.66</v>
      </c>
      <c r="R546" s="67">
        <f t="shared" si="548"/>
        <v>123506.03527914641</v>
      </c>
      <c r="S546" s="68">
        <f t="shared" si="548"/>
        <v>0</v>
      </c>
      <c r="T546" s="68">
        <f t="shared" si="548"/>
        <v>118691.92413559441</v>
      </c>
      <c r="U546" s="68">
        <f t="shared" si="548"/>
        <v>4814.1111435519997</v>
      </c>
      <c r="V546" s="68">
        <f t="shared" si="548"/>
        <v>0</v>
      </c>
      <c r="W546" s="68">
        <f t="shared" si="548"/>
        <v>0</v>
      </c>
      <c r="X546" s="68">
        <f t="shared" si="548"/>
        <v>0</v>
      </c>
      <c r="Y546" s="68">
        <f t="shared" si="548"/>
        <v>0</v>
      </c>
      <c r="Z546" s="68">
        <f t="shared" si="548"/>
        <v>0</v>
      </c>
      <c r="AA546" s="68">
        <f t="shared" si="548"/>
        <v>0</v>
      </c>
      <c r="AB546" s="68">
        <f t="shared" si="548"/>
        <v>0</v>
      </c>
      <c r="AC546" s="68">
        <f t="shared" si="548"/>
        <v>0</v>
      </c>
      <c r="AD546" s="68">
        <f t="shared" si="548"/>
        <v>0</v>
      </c>
      <c r="AE546" s="68">
        <f t="shared" si="548"/>
        <v>0</v>
      </c>
      <c r="AF546" s="68">
        <f t="shared" si="548"/>
        <v>0</v>
      </c>
      <c r="AG546" s="68">
        <f t="shared" si="548"/>
        <v>0</v>
      </c>
      <c r="AH546" s="68">
        <f t="shared" si="548"/>
        <v>0</v>
      </c>
      <c r="AI546" s="68">
        <f t="shared" si="548"/>
        <v>0</v>
      </c>
      <c r="AJ546" s="68">
        <f t="shared" si="548"/>
        <v>0</v>
      </c>
      <c r="AK546" s="68">
        <f t="shared" si="548"/>
        <v>0</v>
      </c>
      <c r="AL546" s="68">
        <f t="shared" si="548"/>
        <v>0</v>
      </c>
      <c r="AM546" s="68">
        <f t="shared" si="548"/>
        <v>0</v>
      </c>
      <c r="AN546" s="68">
        <f t="shared" si="548"/>
        <v>0</v>
      </c>
      <c r="AO546" s="68">
        <f t="shared" si="548"/>
        <v>0</v>
      </c>
      <c r="AP546" s="68">
        <f t="shared" si="548"/>
        <v>0</v>
      </c>
      <c r="AQ546" s="68">
        <f t="shared" si="548"/>
        <v>0</v>
      </c>
      <c r="AR546" s="68">
        <f t="shared" si="548"/>
        <v>0</v>
      </c>
      <c r="AS546" s="68">
        <f t="shared" si="548"/>
        <v>0</v>
      </c>
      <c r="AT546" s="68">
        <f t="shared" si="548"/>
        <v>0</v>
      </c>
      <c r="AU546" s="68">
        <f t="shared" si="548"/>
        <v>0</v>
      </c>
      <c r="AV546" s="68">
        <f t="shared" si="548"/>
        <v>0</v>
      </c>
      <c r="AW546" s="68">
        <f t="shared" ref="AW546:BO546" si="549">AW$541+AW$545</f>
        <v>0</v>
      </c>
      <c r="AX546" s="68">
        <f t="shared" si="549"/>
        <v>0</v>
      </c>
      <c r="AY546" s="68">
        <f t="shared" si="549"/>
        <v>0</v>
      </c>
      <c r="AZ546" s="68">
        <f t="shared" si="549"/>
        <v>0</v>
      </c>
      <c r="BA546" s="68">
        <f t="shared" si="549"/>
        <v>0</v>
      </c>
      <c r="BB546" s="68">
        <f t="shared" si="549"/>
        <v>0</v>
      </c>
      <c r="BC546" s="68">
        <f t="shared" si="549"/>
        <v>0</v>
      </c>
      <c r="BD546" s="68">
        <f t="shared" si="549"/>
        <v>0</v>
      </c>
      <c r="BE546" s="68">
        <f t="shared" si="549"/>
        <v>0</v>
      </c>
      <c r="BF546" s="68">
        <f t="shared" si="549"/>
        <v>0</v>
      </c>
      <c r="BG546" s="68">
        <f t="shared" si="549"/>
        <v>0</v>
      </c>
      <c r="BH546" s="68">
        <f t="shared" si="549"/>
        <v>0</v>
      </c>
      <c r="BI546" s="68">
        <f t="shared" si="549"/>
        <v>0</v>
      </c>
      <c r="BJ546" s="68">
        <f t="shared" si="549"/>
        <v>0</v>
      </c>
      <c r="BK546" s="68">
        <f t="shared" si="549"/>
        <v>0</v>
      </c>
      <c r="BL546" s="68">
        <f t="shared" si="549"/>
        <v>0</v>
      </c>
      <c r="BM546" s="68">
        <f t="shared" si="549"/>
        <v>0</v>
      </c>
      <c r="BN546" s="68">
        <f t="shared" si="549"/>
        <v>0</v>
      </c>
      <c r="BO546" s="68">
        <f t="shared" si="549"/>
        <v>0</v>
      </c>
    </row>
    <row r="547" spans="1:67" x14ac:dyDescent="0.2">
      <c r="A547" s="56"/>
      <c r="B547" s="56"/>
      <c r="C547" s="57" t="s">
        <v>357</v>
      </c>
      <c r="D547" s="56" t="s">
        <v>358</v>
      </c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</row>
    <row r="548" spans="1:67" ht="14.1" customHeight="1" x14ac:dyDescent="0.2">
      <c r="A548" s="11"/>
      <c r="B548" s="58">
        <v>116</v>
      </c>
      <c r="C548" s="656" t="s">
        <v>359</v>
      </c>
      <c r="D548" s="657" t="s">
        <v>360</v>
      </c>
      <c r="E548" s="657"/>
      <c r="F548" s="657"/>
      <c r="G548" s="657"/>
      <c r="H548" s="660" t="s">
        <v>961</v>
      </c>
      <c r="I548" s="659" t="s">
        <v>82</v>
      </c>
      <c r="J548" s="59">
        <v>7437.5770000000002</v>
      </c>
      <c r="K548" s="60"/>
      <c r="L548" s="60"/>
      <c r="M548" s="60"/>
      <c r="N548" s="58"/>
      <c r="O548" s="58"/>
      <c r="P548" s="58"/>
      <c r="Q548" s="58"/>
      <c r="R548" s="58">
        <f t="shared" ref="R548:R563" si="550">SUM(S548:BO548)</f>
        <v>7437.5770000000002</v>
      </c>
      <c r="S548" s="58">
        <v>0</v>
      </c>
      <c r="T548" s="58">
        <v>0</v>
      </c>
      <c r="U548" s="58">
        <v>0</v>
      </c>
      <c r="V548" s="58">
        <v>0</v>
      </c>
      <c r="W548" s="58">
        <v>0</v>
      </c>
      <c r="X548" s="58">
        <v>0</v>
      </c>
      <c r="Y548" s="58">
        <v>0</v>
      </c>
      <c r="Z548" s="58">
        <v>0</v>
      </c>
      <c r="AA548" s="58">
        <v>0</v>
      </c>
      <c r="AB548" s="58">
        <v>0</v>
      </c>
      <c r="AC548" s="58">
        <v>0</v>
      </c>
      <c r="AD548" s="58">
        <v>0</v>
      </c>
      <c r="AE548" s="58">
        <v>0</v>
      </c>
      <c r="AF548" s="58">
        <v>0</v>
      </c>
      <c r="AG548" s="58">
        <v>0</v>
      </c>
      <c r="AH548" s="58">
        <v>0</v>
      </c>
      <c r="AI548" s="58">
        <v>0</v>
      </c>
      <c r="AJ548" s="58">
        <v>0</v>
      </c>
      <c r="AK548" s="58">
        <v>0</v>
      </c>
      <c r="AL548" s="58">
        <v>0</v>
      </c>
      <c r="AM548" s="58">
        <v>0</v>
      </c>
      <c r="AN548" s="58">
        <v>0</v>
      </c>
      <c r="AO548" s="58">
        <v>0</v>
      </c>
      <c r="AP548" s="58">
        <v>0</v>
      </c>
      <c r="AQ548" s="58">
        <v>1636.26694</v>
      </c>
      <c r="AR548" s="58">
        <v>1710.6427100000001</v>
      </c>
      <c r="AS548" s="58">
        <v>0</v>
      </c>
      <c r="AT548" s="58">
        <v>0</v>
      </c>
      <c r="AU548" s="58">
        <v>0</v>
      </c>
      <c r="AV548" s="58">
        <v>0</v>
      </c>
      <c r="AW548" s="58">
        <v>0</v>
      </c>
      <c r="AX548" s="58">
        <v>0</v>
      </c>
      <c r="AY548" s="58">
        <v>0</v>
      </c>
      <c r="AZ548" s="58">
        <v>0</v>
      </c>
      <c r="BA548" s="58">
        <v>0</v>
      </c>
      <c r="BB548" s="58">
        <v>0</v>
      </c>
      <c r="BC548" s="58">
        <v>0</v>
      </c>
      <c r="BD548" s="58">
        <v>1115.6365499999999</v>
      </c>
      <c r="BE548" s="58">
        <v>0</v>
      </c>
      <c r="BF548" s="58">
        <v>1115.6365499999999</v>
      </c>
      <c r="BG548" s="58">
        <v>1115.6365499999999</v>
      </c>
      <c r="BH548" s="58">
        <v>0</v>
      </c>
      <c r="BI548" s="58">
        <v>0</v>
      </c>
      <c r="BJ548" s="58">
        <v>0</v>
      </c>
      <c r="BK548" s="58">
        <v>0</v>
      </c>
      <c r="BL548" s="58">
        <v>743.7577</v>
      </c>
      <c r="BM548" s="58">
        <v>0</v>
      </c>
      <c r="BN548" s="58">
        <v>0</v>
      </c>
      <c r="BO548" s="58">
        <v>0</v>
      </c>
    </row>
    <row r="549" spans="1:67" x14ac:dyDescent="0.2">
      <c r="A549" s="11"/>
      <c r="B549" s="11"/>
      <c r="C549" s="656"/>
      <c r="D549" s="657"/>
      <c r="E549" s="657"/>
      <c r="F549" s="657"/>
      <c r="G549" s="657"/>
      <c r="H549" s="660"/>
      <c r="I549" s="659"/>
      <c r="J549" s="11"/>
      <c r="K549" s="60">
        <v>737958.96</v>
      </c>
      <c r="L549" s="60">
        <v>741176.74</v>
      </c>
      <c r="M549" s="60">
        <v>762463.37</v>
      </c>
      <c r="N549" s="60">
        <v>765788</v>
      </c>
      <c r="O549" s="60">
        <v>762463.36694012396</v>
      </c>
      <c r="P549" s="60"/>
      <c r="Q549" s="58">
        <v>762463.37</v>
      </c>
      <c r="R549" s="60">
        <f t="shared" si="550"/>
        <v>968414.92151595186</v>
      </c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61">
        <f>$M549*AQ548/$J548*AQ$13</f>
        <v>200812.79017928656</v>
      </c>
      <c r="AR549" s="61">
        <f>$M549*AR548/$J548*AR$13</f>
        <v>211305.25928248567</v>
      </c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/>
      <c r="BD549" s="61">
        <f>$M549*BD548/$J548*BD$13</f>
        <v>148949.51091315853</v>
      </c>
      <c r="BE549" s="58"/>
      <c r="BF549" s="61">
        <f>$M549*BF548/$J548*BF$13</f>
        <v>150892.14672947439</v>
      </c>
      <c r="BG549" s="61">
        <f>$M549*BG548/$J548*BG$13</f>
        <v>151872.94644148581</v>
      </c>
      <c r="BH549" s="58"/>
      <c r="BI549" s="58"/>
      <c r="BJ549" s="58"/>
      <c r="BK549" s="58"/>
      <c r="BL549" s="61">
        <f>$M549*BL548/$J548*BL$13</f>
        <v>104582.26797006094</v>
      </c>
      <c r="BM549" s="58"/>
      <c r="BN549" s="58"/>
      <c r="BO549" s="58"/>
    </row>
    <row r="550" spans="1:67" x14ac:dyDescent="0.2">
      <c r="A550" s="11"/>
      <c r="B550" s="11"/>
      <c r="C550" s="656"/>
      <c r="D550" s="657"/>
      <c r="E550" s="657"/>
      <c r="F550" s="657"/>
      <c r="G550" s="657"/>
      <c r="H550" s="660"/>
      <c r="I550" s="659"/>
      <c r="J550" s="11"/>
      <c r="K550" s="58"/>
      <c r="L550" s="60"/>
      <c r="M550" s="60"/>
      <c r="N550" s="60">
        <f>N549-M549</f>
        <v>3324.6300000000047</v>
      </c>
      <c r="O550" s="60"/>
      <c r="P550" s="60"/>
      <c r="Q550" s="58">
        <v>748.04</v>
      </c>
      <c r="R550" s="60">
        <f t="shared" si="550"/>
        <v>991.19729885301138</v>
      </c>
      <c r="S550" s="61">
        <f t="shared" ref="S550:AX550" si="551">$N$550/$J$548*S548*S12*S13</f>
        <v>0</v>
      </c>
      <c r="T550" s="61">
        <f t="shared" si="551"/>
        <v>0</v>
      </c>
      <c r="U550" s="61">
        <f t="shared" si="551"/>
        <v>0</v>
      </c>
      <c r="V550" s="61">
        <f t="shared" si="551"/>
        <v>0</v>
      </c>
      <c r="W550" s="61">
        <f t="shared" si="551"/>
        <v>0</v>
      </c>
      <c r="X550" s="61">
        <f t="shared" si="551"/>
        <v>0</v>
      </c>
      <c r="Y550" s="61">
        <f t="shared" si="551"/>
        <v>0</v>
      </c>
      <c r="Z550" s="61">
        <f t="shared" si="551"/>
        <v>0</v>
      </c>
      <c r="AA550" s="61">
        <f t="shared" si="551"/>
        <v>0</v>
      </c>
      <c r="AB550" s="61">
        <f t="shared" si="551"/>
        <v>0</v>
      </c>
      <c r="AC550" s="61">
        <f t="shared" si="551"/>
        <v>0</v>
      </c>
      <c r="AD550" s="61">
        <f t="shared" si="551"/>
        <v>0</v>
      </c>
      <c r="AE550" s="61">
        <f t="shared" si="551"/>
        <v>0</v>
      </c>
      <c r="AF550" s="61">
        <f t="shared" si="551"/>
        <v>0</v>
      </c>
      <c r="AG550" s="61">
        <f t="shared" si="551"/>
        <v>0</v>
      </c>
      <c r="AH550" s="61">
        <f t="shared" si="551"/>
        <v>0</v>
      </c>
      <c r="AI550" s="61">
        <f t="shared" si="551"/>
        <v>0</v>
      </c>
      <c r="AJ550" s="61">
        <f t="shared" si="551"/>
        <v>0</v>
      </c>
      <c r="AK550" s="61">
        <f t="shared" si="551"/>
        <v>0</v>
      </c>
      <c r="AL550" s="61">
        <f t="shared" si="551"/>
        <v>0</v>
      </c>
      <c r="AM550" s="61">
        <f t="shared" si="551"/>
        <v>0</v>
      </c>
      <c r="AN550" s="61">
        <f t="shared" si="551"/>
        <v>0</v>
      </c>
      <c r="AO550" s="61">
        <f t="shared" si="551"/>
        <v>0</v>
      </c>
      <c r="AP550" s="61">
        <f t="shared" si="551"/>
        <v>0</v>
      </c>
      <c r="AQ550" s="61">
        <f t="shared" si="551"/>
        <v>0</v>
      </c>
      <c r="AR550" s="61">
        <f t="shared" si="551"/>
        <v>0</v>
      </c>
      <c r="AS550" s="61">
        <f t="shared" si="551"/>
        <v>0</v>
      </c>
      <c r="AT550" s="61">
        <f t="shared" si="551"/>
        <v>0</v>
      </c>
      <c r="AU550" s="61">
        <f t="shared" si="551"/>
        <v>0</v>
      </c>
      <c r="AV550" s="61">
        <f t="shared" si="551"/>
        <v>0</v>
      </c>
      <c r="AW550" s="61">
        <f t="shared" si="551"/>
        <v>0</v>
      </c>
      <c r="AX550" s="61">
        <f t="shared" si="551"/>
        <v>0</v>
      </c>
      <c r="AY550" s="61">
        <f t="shared" ref="AY550:BO550" si="552">$N$550/$J$548*AY548*AY12*AY13</f>
        <v>0</v>
      </c>
      <c r="AZ550" s="61">
        <f t="shared" si="552"/>
        <v>0</v>
      </c>
      <c r="BA550" s="61">
        <f t="shared" si="552"/>
        <v>0</v>
      </c>
      <c r="BB550" s="61">
        <f t="shared" si="552"/>
        <v>0</v>
      </c>
      <c r="BC550" s="61">
        <f t="shared" si="552"/>
        <v>0</v>
      </c>
      <c r="BD550" s="61">
        <f t="shared" si="552"/>
        <v>0</v>
      </c>
      <c r="BE550" s="61">
        <f t="shared" si="552"/>
        <v>0</v>
      </c>
      <c r="BF550" s="61">
        <f t="shared" si="552"/>
        <v>328.97354648080545</v>
      </c>
      <c r="BG550" s="61">
        <f t="shared" si="552"/>
        <v>662.22375237220592</v>
      </c>
      <c r="BH550" s="61">
        <f t="shared" si="552"/>
        <v>0</v>
      </c>
      <c r="BI550" s="61">
        <f t="shared" si="552"/>
        <v>0</v>
      </c>
      <c r="BJ550" s="61">
        <f t="shared" si="552"/>
        <v>0</v>
      </c>
      <c r="BK550" s="61">
        <f t="shared" si="552"/>
        <v>0</v>
      </c>
      <c r="BL550" s="61">
        <f t="shared" si="552"/>
        <v>0</v>
      </c>
      <c r="BM550" s="61">
        <f t="shared" si="552"/>
        <v>0</v>
      </c>
      <c r="BN550" s="61">
        <f t="shared" si="552"/>
        <v>0</v>
      </c>
      <c r="BO550" s="61">
        <f t="shared" si="552"/>
        <v>0</v>
      </c>
    </row>
    <row r="551" spans="1:67" x14ac:dyDescent="0.2">
      <c r="A551" s="11"/>
      <c r="B551" s="11"/>
      <c r="C551" s="656"/>
      <c r="D551" s="657"/>
      <c r="E551" s="657"/>
      <c r="F551" s="657"/>
      <c r="G551" s="657"/>
      <c r="H551" s="660"/>
      <c r="I551" s="659"/>
      <c r="J551" s="11"/>
      <c r="K551" s="58"/>
      <c r="L551" s="58"/>
      <c r="M551" s="60"/>
      <c r="N551" s="60"/>
      <c r="O551" s="60"/>
      <c r="P551" s="60"/>
      <c r="Q551" s="62">
        <v>763211.41</v>
      </c>
      <c r="R551" s="63">
        <f t="shared" si="550"/>
        <v>969406.11881480482</v>
      </c>
      <c r="S551" s="64">
        <f t="shared" ref="S551:AX551" si="553">S549+S550</f>
        <v>0</v>
      </c>
      <c r="T551" s="64">
        <f t="shared" si="553"/>
        <v>0</v>
      </c>
      <c r="U551" s="64">
        <f t="shared" si="553"/>
        <v>0</v>
      </c>
      <c r="V551" s="64">
        <f t="shared" si="553"/>
        <v>0</v>
      </c>
      <c r="W551" s="64">
        <f t="shared" si="553"/>
        <v>0</v>
      </c>
      <c r="X551" s="64">
        <f t="shared" si="553"/>
        <v>0</v>
      </c>
      <c r="Y551" s="64">
        <f t="shared" si="553"/>
        <v>0</v>
      </c>
      <c r="Z551" s="64">
        <f t="shared" si="553"/>
        <v>0</v>
      </c>
      <c r="AA551" s="64">
        <f t="shared" si="553"/>
        <v>0</v>
      </c>
      <c r="AB551" s="64">
        <f t="shared" si="553"/>
        <v>0</v>
      </c>
      <c r="AC551" s="64">
        <f t="shared" si="553"/>
        <v>0</v>
      </c>
      <c r="AD551" s="64">
        <f t="shared" si="553"/>
        <v>0</v>
      </c>
      <c r="AE551" s="64">
        <f t="shared" si="553"/>
        <v>0</v>
      </c>
      <c r="AF551" s="64">
        <f t="shared" si="553"/>
        <v>0</v>
      </c>
      <c r="AG551" s="64">
        <f t="shared" si="553"/>
        <v>0</v>
      </c>
      <c r="AH551" s="64">
        <f t="shared" si="553"/>
        <v>0</v>
      </c>
      <c r="AI551" s="64">
        <f t="shared" si="553"/>
        <v>0</v>
      </c>
      <c r="AJ551" s="64">
        <f t="shared" si="553"/>
        <v>0</v>
      </c>
      <c r="AK551" s="64">
        <f t="shared" si="553"/>
        <v>0</v>
      </c>
      <c r="AL551" s="64">
        <f t="shared" si="553"/>
        <v>0</v>
      </c>
      <c r="AM551" s="64">
        <f t="shared" si="553"/>
        <v>0</v>
      </c>
      <c r="AN551" s="64">
        <f t="shared" si="553"/>
        <v>0</v>
      </c>
      <c r="AO551" s="64">
        <f t="shared" si="553"/>
        <v>0</v>
      </c>
      <c r="AP551" s="64">
        <f t="shared" si="553"/>
        <v>0</v>
      </c>
      <c r="AQ551" s="64">
        <f t="shared" si="553"/>
        <v>200812.79017928656</v>
      </c>
      <c r="AR551" s="64">
        <f t="shared" si="553"/>
        <v>211305.25928248567</v>
      </c>
      <c r="AS551" s="64">
        <f t="shared" si="553"/>
        <v>0</v>
      </c>
      <c r="AT551" s="64">
        <f t="shared" si="553"/>
        <v>0</v>
      </c>
      <c r="AU551" s="64">
        <f t="shared" si="553"/>
        <v>0</v>
      </c>
      <c r="AV551" s="64">
        <f t="shared" si="553"/>
        <v>0</v>
      </c>
      <c r="AW551" s="64">
        <f t="shared" si="553"/>
        <v>0</v>
      </c>
      <c r="AX551" s="64">
        <f t="shared" si="553"/>
        <v>0</v>
      </c>
      <c r="AY551" s="64">
        <f t="shared" ref="AY551:BO551" si="554">AY549+AY550</f>
        <v>0</v>
      </c>
      <c r="AZ551" s="64">
        <f t="shared" si="554"/>
        <v>0</v>
      </c>
      <c r="BA551" s="64">
        <f t="shared" si="554"/>
        <v>0</v>
      </c>
      <c r="BB551" s="64">
        <f t="shared" si="554"/>
        <v>0</v>
      </c>
      <c r="BC551" s="64">
        <f t="shared" si="554"/>
        <v>0</v>
      </c>
      <c r="BD551" s="64">
        <f t="shared" si="554"/>
        <v>148949.51091315853</v>
      </c>
      <c r="BE551" s="64">
        <f t="shared" si="554"/>
        <v>0</v>
      </c>
      <c r="BF551" s="64">
        <f t="shared" si="554"/>
        <v>151221.12027595521</v>
      </c>
      <c r="BG551" s="64">
        <f t="shared" si="554"/>
        <v>152535.17019385801</v>
      </c>
      <c r="BH551" s="64">
        <f t="shared" si="554"/>
        <v>0</v>
      </c>
      <c r="BI551" s="64">
        <f t="shared" si="554"/>
        <v>0</v>
      </c>
      <c r="BJ551" s="64">
        <f t="shared" si="554"/>
        <v>0</v>
      </c>
      <c r="BK551" s="64">
        <f t="shared" si="554"/>
        <v>0</v>
      </c>
      <c r="BL551" s="64">
        <f t="shared" si="554"/>
        <v>104582.26797006094</v>
      </c>
      <c r="BM551" s="64">
        <f t="shared" si="554"/>
        <v>0</v>
      </c>
      <c r="BN551" s="64">
        <f t="shared" si="554"/>
        <v>0</v>
      </c>
      <c r="BO551" s="64">
        <f t="shared" si="554"/>
        <v>0</v>
      </c>
    </row>
    <row r="552" spans="1:67" ht="14.1" customHeight="1" x14ac:dyDescent="0.2">
      <c r="A552" s="11"/>
      <c r="B552" s="58">
        <v>117</v>
      </c>
      <c r="C552" s="656" t="s">
        <v>359</v>
      </c>
      <c r="D552" s="657" t="s">
        <v>360</v>
      </c>
      <c r="E552" s="657"/>
      <c r="F552" s="657"/>
      <c r="G552" s="657"/>
      <c r="H552" s="660" t="s">
        <v>962</v>
      </c>
      <c r="I552" s="659" t="s">
        <v>82</v>
      </c>
      <c r="J552" s="59">
        <v>387.125</v>
      </c>
      <c r="K552" s="60"/>
      <c r="L552" s="60"/>
      <c r="M552" s="60"/>
      <c r="N552" s="58"/>
      <c r="O552" s="58"/>
      <c r="P552" s="58"/>
      <c r="Q552" s="58"/>
      <c r="R552" s="58">
        <f t="shared" si="550"/>
        <v>387.125</v>
      </c>
      <c r="S552" s="58">
        <v>0</v>
      </c>
      <c r="T552" s="58">
        <v>0</v>
      </c>
      <c r="U552" s="58">
        <v>0</v>
      </c>
      <c r="V552" s="58">
        <v>0</v>
      </c>
      <c r="W552" s="58">
        <v>0</v>
      </c>
      <c r="X552" s="58">
        <v>0</v>
      </c>
      <c r="Y552" s="58">
        <v>0</v>
      </c>
      <c r="Z552" s="58">
        <v>0</v>
      </c>
      <c r="AA552" s="58">
        <v>0</v>
      </c>
      <c r="AB552" s="58">
        <v>0</v>
      </c>
      <c r="AC552" s="58">
        <v>0</v>
      </c>
      <c r="AD552" s="58">
        <v>0</v>
      </c>
      <c r="AE552" s="58">
        <v>0</v>
      </c>
      <c r="AF552" s="58">
        <v>0</v>
      </c>
      <c r="AG552" s="58">
        <v>0</v>
      </c>
      <c r="AH552" s="58">
        <v>0</v>
      </c>
      <c r="AI552" s="58">
        <v>0</v>
      </c>
      <c r="AJ552" s="58">
        <v>0</v>
      </c>
      <c r="AK552" s="58">
        <v>0</v>
      </c>
      <c r="AL552" s="58">
        <v>0</v>
      </c>
      <c r="AM552" s="58">
        <v>0</v>
      </c>
      <c r="AN552" s="58">
        <v>0</v>
      </c>
      <c r="AO552" s="58">
        <v>0</v>
      </c>
      <c r="AP552" s="58">
        <v>0</v>
      </c>
      <c r="AQ552" s="58">
        <v>85.167500000000004</v>
      </c>
      <c r="AR552" s="58">
        <v>89.038749999999993</v>
      </c>
      <c r="AS552" s="58">
        <v>0</v>
      </c>
      <c r="AT552" s="58">
        <v>0</v>
      </c>
      <c r="AU552" s="58">
        <v>0</v>
      </c>
      <c r="AV552" s="58">
        <v>0</v>
      </c>
      <c r="AW552" s="58">
        <v>0</v>
      </c>
      <c r="AX552" s="58">
        <v>0</v>
      </c>
      <c r="AY552" s="58">
        <v>0</v>
      </c>
      <c r="AZ552" s="58">
        <v>0</v>
      </c>
      <c r="BA552" s="58">
        <v>0</v>
      </c>
      <c r="BB552" s="58">
        <v>0</v>
      </c>
      <c r="BC552" s="58">
        <v>0</v>
      </c>
      <c r="BD552" s="58">
        <v>58.068750000000001</v>
      </c>
      <c r="BE552" s="58">
        <v>0</v>
      </c>
      <c r="BF552" s="58">
        <v>58.068750000000001</v>
      </c>
      <c r="BG552" s="58">
        <v>58.068750000000001</v>
      </c>
      <c r="BH552" s="58">
        <v>0</v>
      </c>
      <c r="BI552" s="58">
        <v>0</v>
      </c>
      <c r="BJ552" s="58">
        <v>0</v>
      </c>
      <c r="BK552" s="58">
        <v>0</v>
      </c>
      <c r="BL552" s="58">
        <v>38.712499999999999</v>
      </c>
      <c r="BM552" s="58">
        <v>0</v>
      </c>
      <c r="BN552" s="58">
        <v>0</v>
      </c>
      <c r="BO552" s="58">
        <v>0</v>
      </c>
    </row>
    <row r="553" spans="1:67" x14ac:dyDescent="0.2">
      <c r="A553" s="11"/>
      <c r="B553" s="11"/>
      <c r="C553" s="656"/>
      <c r="D553" s="657"/>
      <c r="E553" s="657"/>
      <c r="F553" s="657"/>
      <c r="G553" s="657"/>
      <c r="H553" s="660"/>
      <c r="I553" s="659"/>
      <c r="J553" s="11"/>
      <c r="K553" s="60">
        <v>62750.04</v>
      </c>
      <c r="L553" s="60">
        <v>62978.400000000001</v>
      </c>
      <c r="M553" s="60">
        <v>64833.7</v>
      </c>
      <c r="N553" s="60">
        <v>65069.64</v>
      </c>
      <c r="O553" s="60">
        <v>64833.695865725997</v>
      </c>
      <c r="P553" s="60"/>
      <c r="Q553" s="58">
        <v>64833.7</v>
      </c>
      <c r="R553" s="60">
        <f t="shared" si="550"/>
        <v>82346.149293819559</v>
      </c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61">
        <f>$M553*AQ552/$J552*AQ$13</f>
        <v>17075.49071458582</v>
      </c>
      <c r="AR553" s="61">
        <f>$M553*AR552/$J552*AR$13</f>
        <v>17967.685173837126</v>
      </c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61">
        <f>$M553*BD552/$J552*BD$13</f>
        <v>12665.458152685351</v>
      </c>
      <c r="BE553" s="58"/>
      <c r="BF553" s="61">
        <f>$M553*BF552/$J552*BF$13</f>
        <v>12830.6441441439</v>
      </c>
      <c r="BG553" s="61">
        <f>$M553*BG552/$J552*BG$13</f>
        <v>12914.04339555795</v>
      </c>
      <c r="BH553" s="58"/>
      <c r="BI553" s="58"/>
      <c r="BJ553" s="58"/>
      <c r="BK553" s="58"/>
      <c r="BL553" s="61">
        <f>$M553*BL552/$J552*BL$13</f>
        <v>8892.8277130093993</v>
      </c>
      <c r="BM553" s="58"/>
      <c r="BN553" s="58"/>
      <c r="BO553" s="58"/>
    </row>
    <row r="554" spans="1:67" x14ac:dyDescent="0.2">
      <c r="A554" s="11"/>
      <c r="B554" s="11"/>
      <c r="C554" s="656"/>
      <c r="D554" s="657"/>
      <c r="E554" s="657"/>
      <c r="F554" s="657"/>
      <c r="G554" s="657"/>
      <c r="H554" s="660"/>
      <c r="I554" s="659"/>
      <c r="J554" s="11"/>
      <c r="K554" s="58"/>
      <c r="L554" s="60"/>
      <c r="M554" s="60"/>
      <c r="N554" s="60">
        <f>N553-M553</f>
        <v>235.94000000000233</v>
      </c>
      <c r="O554" s="60"/>
      <c r="P554" s="60"/>
      <c r="Q554" s="58">
        <v>53.09</v>
      </c>
      <c r="R554" s="60">
        <f t="shared" si="550"/>
        <v>70.342591714380703</v>
      </c>
      <c r="S554" s="61">
        <f t="shared" ref="S554:AX554" si="555">$N$554/$J$552*S552*S12*S13</f>
        <v>0</v>
      </c>
      <c r="T554" s="61">
        <f t="shared" si="555"/>
        <v>0</v>
      </c>
      <c r="U554" s="61">
        <f t="shared" si="555"/>
        <v>0</v>
      </c>
      <c r="V554" s="61">
        <f t="shared" si="555"/>
        <v>0</v>
      </c>
      <c r="W554" s="61">
        <f t="shared" si="555"/>
        <v>0</v>
      </c>
      <c r="X554" s="61">
        <f t="shared" si="555"/>
        <v>0</v>
      </c>
      <c r="Y554" s="61">
        <f t="shared" si="555"/>
        <v>0</v>
      </c>
      <c r="Z554" s="61">
        <f t="shared" si="555"/>
        <v>0</v>
      </c>
      <c r="AA554" s="61">
        <f t="shared" si="555"/>
        <v>0</v>
      </c>
      <c r="AB554" s="61">
        <f t="shared" si="555"/>
        <v>0</v>
      </c>
      <c r="AC554" s="61">
        <f t="shared" si="555"/>
        <v>0</v>
      </c>
      <c r="AD554" s="61">
        <f t="shared" si="555"/>
        <v>0</v>
      </c>
      <c r="AE554" s="61">
        <f t="shared" si="555"/>
        <v>0</v>
      </c>
      <c r="AF554" s="61">
        <f t="shared" si="555"/>
        <v>0</v>
      </c>
      <c r="AG554" s="61">
        <f t="shared" si="555"/>
        <v>0</v>
      </c>
      <c r="AH554" s="61">
        <f t="shared" si="555"/>
        <v>0</v>
      </c>
      <c r="AI554" s="61">
        <f t="shared" si="555"/>
        <v>0</v>
      </c>
      <c r="AJ554" s="61">
        <f t="shared" si="555"/>
        <v>0</v>
      </c>
      <c r="AK554" s="61">
        <f t="shared" si="555"/>
        <v>0</v>
      </c>
      <c r="AL554" s="61">
        <f t="shared" si="555"/>
        <v>0</v>
      </c>
      <c r="AM554" s="61">
        <f t="shared" si="555"/>
        <v>0</v>
      </c>
      <c r="AN554" s="61">
        <f t="shared" si="555"/>
        <v>0</v>
      </c>
      <c r="AO554" s="61">
        <f t="shared" si="555"/>
        <v>0</v>
      </c>
      <c r="AP554" s="61">
        <f t="shared" si="555"/>
        <v>0</v>
      </c>
      <c r="AQ554" s="61">
        <f t="shared" si="555"/>
        <v>0</v>
      </c>
      <c r="AR554" s="61">
        <f t="shared" si="555"/>
        <v>0</v>
      </c>
      <c r="AS554" s="61">
        <f t="shared" si="555"/>
        <v>0</v>
      </c>
      <c r="AT554" s="61">
        <f t="shared" si="555"/>
        <v>0</v>
      </c>
      <c r="AU554" s="61">
        <f t="shared" si="555"/>
        <v>0</v>
      </c>
      <c r="AV554" s="61">
        <f t="shared" si="555"/>
        <v>0</v>
      </c>
      <c r="AW554" s="61">
        <f t="shared" si="555"/>
        <v>0</v>
      </c>
      <c r="AX554" s="61">
        <f t="shared" si="555"/>
        <v>0</v>
      </c>
      <c r="AY554" s="61">
        <f t="shared" ref="AY554:BO554" si="556">$N$554/$J$552*AY552*AY12*AY13</f>
        <v>0</v>
      </c>
      <c r="AZ554" s="61">
        <f t="shared" si="556"/>
        <v>0</v>
      </c>
      <c r="BA554" s="61">
        <f t="shared" si="556"/>
        <v>0</v>
      </c>
      <c r="BB554" s="61">
        <f t="shared" si="556"/>
        <v>0</v>
      </c>
      <c r="BC554" s="61">
        <f t="shared" si="556"/>
        <v>0</v>
      </c>
      <c r="BD554" s="61">
        <f t="shared" si="556"/>
        <v>0</v>
      </c>
      <c r="BE554" s="61">
        <f t="shared" si="556"/>
        <v>0</v>
      </c>
      <c r="BF554" s="61">
        <f t="shared" si="556"/>
        <v>23.346362920590231</v>
      </c>
      <c r="BG554" s="61">
        <f t="shared" si="556"/>
        <v>46.996228793790472</v>
      </c>
      <c r="BH554" s="61">
        <f t="shared" si="556"/>
        <v>0</v>
      </c>
      <c r="BI554" s="61">
        <f t="shared" si="556"/>
        <v>0</v>
      </c>
      <c r="BJ554" s="61">
        <f t="shared" si="556"/>
        <v>0</v>
      </c>
      <c r="BK554" s="61">
        <f t="shared" si="556"/>
        <v>0</v>
      </c>
      <c r="BL554" s="61">
        <f t="shared" si="556"/>
        <v>0</v>
      </c>
      <c r="BM554" s="61">
        <f t="shared" si="556"/>
        <v>0</v>
      </c>
      <c r="BN554" s="61">
        <f t="shared" si="556"/>
        <v>0</v>
      </c>
      <c r="BO554" s="61">
        <f t="shared" si="556"/>
        <v>0</v>
      </c>
    </row>
    <row r="555" spans="1:67" x14ac:dyDescent="0.2">
      <c r="A555" s="11"/>
      <c r="B555" s="11"/>
      <c r="C555" s="656"/>
      <c r="D555" s="657"/>
      <c r="E555" s="657"/>
      <c r="F555" s="657"/>
      <c r="G555" s="657"/>
      <c r="H555" s="660"/>
      <c r="I555" s="659"/>
      <c r="J555" s="11"/>
      <c r="K555" s="58"/>
      <c r="L555" s="58"/>
      <c r="M555" s="60"/>
      <c r="N555" s="60"/>
      <c r="O555" s="60"/>
      <c r="P555" s="60"/>
      <c r="Q555" s="62">
        <v>64886.789999999994</v>
      </c>
      <c r="R555" s="63">
        <f t="shared" si="550"/>
        <v>82416.491885533935</v>
      </c>
      <c r="S555" s="64">
        <f t="shared" ref="S555:AX555" si="557">S553+S554</f>
        <v>0</v>
      </c>
      <c r="T555" s="64">
        <f t="shared" si="557"/>
        <v>0</v>
      </c>
      <c r="U555" s="64">
        <f t="shared" si="557"/>
        <v>0</v>
      </c>
      <c r="V555" s="64">
        <f t="shared" si="557"/>
        <v>0</v>
      </c>
      <c r="W555" s="64">
        <f t="shared" si="557"/>
        <v>0</v>
      </c>
      <c r="X555" s="64">
        <f t="shared" si="557"/>
        <v>0</v>
      </c>
      <c r="Y555" s="64">
        <f t="shared" si="557"/>
        <v>0</v>
      </c>
      <c r="Z555" s="64">
        <f t="shared" si="557"/>
        <v>0</v>
      </c>
      <c r="AA555" s="64">
        <f t="shared" si="557"/>
        <v>0</v>
      </c>
      <c r="AB555" s="64">
        <f t="shared" si="557"/>
        <v>0</v>
      </c>
      <c r="AC555" s="64">
        <f t="shared" si="557"/>
        <v>0</v>
      </c>
      <c r="AD555" s="64">
        <f t="shared" si="557"/>
        <v>0</v>
      </c>
      <c r="AE555" s="64">
        <f t="shared" si="557"/>
        <v>0</v>
      </c>
      <c r="AF555" s="64">
        <f t="shared" si="557"/>
        <v>0</v>
      </c>
      <c r="AG555" s="64">
        <f t="shared" si="557"/>
        <v>0</v>
      </c>
      <c r="AH555" s="64">
        <f t="shared" si="557"/>
        <v>0</v>
      </c>
      <c r="AI555" s="64">
        <f t="shared" si="557"/>
        <v>0</v>
      </c>
      <c r="AJ555" s="64">
        <f t="shared" si="557"/>
        <v>0</v>
      </c>
      <c r="AK555" s="64">
        <f t="shared" si="557"/>
        <v>0</v>
      </c>
      <c r="AL555" s="64">
        <f t="shared" si="557"/>
        <v>0</v>
      </c>
      <c r="AM555" s="64">
        <f t="shared" si="557"/>
        <v>0</v>
      </c>
      <c r="AN555" s="64">
        <f t="shared" si="557"/>
        <v>0</v>
      </c>
      <c r="AO555" s="64">
        <f t="shared" si="557"/>
        <v>0</v>
      </c>
      <c r="AP555" s="64">
        <f t="shared" si="557"/>
        <v>0</v>
      </c>
      <c r="AQ555" s="64">
        <f t="shared" si="557"/>
        <v>17075.49071458582</v>
      </c>
      <c r="AR555" s="64">
        <f t="shared" si="557"/>
        <v>17967.685173837126</v>
      </c>
      <c r="AS555" s="64">
        <f t="shared" si="557"/>
        <v>0</v>
      </c>
      <c r="AT555" s="64">
        <f t="shared" si="557"/>
        <v>0</v>
      </c>
      <c r="AU555" s="64">
        <f t="shared" si="557"/>
        <v>0</v>
      </c>
      <c r="AV555" s="64">
        <f t="shared" si="557"/>
        <v>0</v>
      </c>
      <c r="AW555" s="64">
        <f t="shared" si="557"/>
        <v>0</v>
      </c>
      <c r="AX555" s="64">
        <f t="shared" si="557"/>
        <v>0</v>
      </c>
      <c r="AY555" s="64">
        <f t="shared" ref="AY555:BO555" si="558">AY553+AY554</f>
        <v>0</v>
      </c>
      <c r="AZ555" s="64">
        <f t="shared" si="558"/>
        <v>0</v>
      </c>
      <c r="BA555" s="64">
        <f t="shared" si="558"/>
        <v>0</v>
      </c>
      <c r="BB555" s="64">
        <f t="shared" si="558"/>
        <v>0</v>
      </c>
      <c r="BC555" s="64">
        <f t="shared" si="558"/>
        <v>0</v>
      </c>
      <c r="BD555" s="64">
        <f t="shared" si="558"/>
        <v>12665.458152685351</v>
      </c>
      <c r="BE555" s="64">
        <f t="shared" si="558"/>
        <v>0</v>
      </c>
      <c r="BF555" s="64">
        <f t="shared" si="558"/>
        <v>12853.990507064491</v>
      </c>
      <c r="BG555" s="64">
        <f t="shared" si="558"/>
        <v>12961.039624351741</v>
      </c>
      <c r="BH555" s="64">
        <f t="shared" si="558"/>
        <v>0</v>
      </c>
      <c r="BI555" s="64">
        <f t="shared" si="558"/>
        <v>0</v>
      </c>
      <c r="BJ555" s="64">
        <f t="shared" si="558"/>
        <v>0</v>
      </c>
      <c r="BK555" s="64">
        <f t="shared" si="558"/>
        <v>0</v>
      </c>
      <c r="BL555" s="64">
        <f t="shared" si="558"/>
        <v>8892.8277130093993</v>
      </c>
      <c r="BM555" s="64">
        <f t="shared" si="558"/>
        <v>0</v>
      </c>
      <c r="BN555" s="64">
        <f t="shared" si="558"/>
        <v>0</v>
      </c>
      <c r="BO555" s="64">
        <f t="shared" si="558"/>
        <v>0</v>
      </c>
    </row>
    <row r="556" spans="1:67" ht="14.1" customHeight="1" x14ac:dyDescent="0.2">
      <c r="A556" s="11"/>
      <c r="B556" s="58">
        <v>118</v>
      </c>
      <c r="C556" s="656" t="s">
        <v>359</v>
      </c>
      <c r="D556" s="657" t="s">
        <v>360</v>
      </c>
      <c r="E556" s="657"/>
      <c r="F556" s="657"/>
      <c r="G556" s="657"/>
      <c r="H556" s="660" t="s">
        <v>963</v>
      </c>
      <c r="I556" s="659" t="s">
        <v>82</v>
      </c>
      <c r="J556" s="59">
        <v>9530.0020000000004</v>
      </c>
      <c r="K556" s="60"/>
      <c r="L556" s="60"/>
      <c r="M556" s="60"/>
      <c r="N556" s="58"/>
      <c r="O556" s="58"/>
      <c r="P556" s="58"/>
      <c r="Q556" s="58"/>
      <c r="R556" s="58">
        <f t="shared" si="550"/>
        <v>9530.0020000000004</v>
      </c>
      <c r="S556" s="58">
        <v>0</v>
      </c>
      <c r="T556" s="58">
        <v>0</v>
      </c>
      <c r="U556" s="58">
        <v>0</v>
      </c>
      <c r="V556" s="58">
        <v>0</v>
      </c>
      <c r="W556" s="58">
        <v>0</v>
      </c>
      <c r="X556" s="58">
        <v>0</v>
      </c>
      <c r="Y556" s="58">
        <v>0</v>
      </c>
      <c r="Z556" s="58">
        <v>0</v>
      </c>
      <c r="AA556" s="58">
        <v>0</v>
      </c>
      <c r="AB556" s="58">
        <v>0</v>
      </c>
      <c r="AC556" s="58">
        <v>0</v>
      </c>
      <c r="AD556" s="58">
        <v>0</v>
      </c>
      <c r="AE556" s="58">
        <v>0</v>
      </c>
      <c r="AF556" s="58">
        <v>0</v>
      </c>
      <c r="AG556" s="58">
        <v>0</v>
      </c>
      <c r="AH556" s="58">
        <v>0</v>
      </c>
      <c r="AI556" s="58">
        <v>0</v>
      </c>
      <c r="AJ556" s="58">
        <v>0</v>
      </c>
      <c r="AK556" s="58">
        <v>0</v>
      </c>
      <c r="AL556" s="58">
        <v>0</v>
      </c>
      <c r="AM556" s="58">
        <v>0</v>
      </c>
      <c r="AN556" s="58">
        <v>0</v>
      </c>
      <c r="AO556" s="58">
        <v>0</v>
      </c>
      <c r="AP556" s="58">
        <v>0</v>
      </c>
      <c r="AQ556" s="58">
        <v>2096.6004400000002</v>
      </c>
      <c r="AR556" s="58">
        <v>2191.9004599999998</v>
      </c>
      <c r="AS556" s="58">
        <v>0</v>
      </c>
      <c r="AT556" s="58">
        <v>0</v>
      </c>
      <c r="AU556" s="58">
        <v>0</v>
      </c>
      <c r="AV556" s="58">
        <v>0</v>
      </c>
      <c r="AW556" s="58">
        <v>0</v>
      </c>
      <c r="AX556" s="58">
        <v>0</v>
      </c>
      <c r="AY556" s="58">
        <v>0</v>
      </c>
      <c r="AZ556" s="58">
        <v>0</v>
      </c>
      <c r="BA556" s="58">
        <v>0</v>
      </c>
      <c r="BB556" s="58">
        <v>0</v>
      </c>
      <c r="BC556" s="58">
        <v>0</v>
      </c>
      <c r="BD556" s="58">
        <v>1429.5002999999999</v>
      </c>
      <c r="BE556" s="58">
        <v>0</v>
      </c>
      <c r="BF556" s="58">
        <v>1429.5002999999999</v>
      </c>
      <c r="BG556" s="58">
        <v>1429.5002999999999</v>
      </c>
      <c r="BH556" s="58">
        <v>0</v>
      </c>
      <c r="BI556" s="58">
        <v>0</v>
      </c>
      <c r="BJ556" s="58">
        <v>0</v>
      </c>
      <c r="BK556" s="58">
        <v>0</v>
      </c>
      <c r="BL556" s="58">
        <v>953.00019999999995</v>
      </c>
      <c r="BM556" s="58">
        <v>0</v>
      </c>
      <c r="BN556" s="58">
        <v>0</v>
      </c>
      <c r="BO556" s="58">
        <v>0</v>
      </c>
    </row>
    <row r="557" spans="1:67" x14ac:dyDescent="0.2">
      <c r="A557" s="11"/>
      <c r="B557" s="11"/>
      <c r="C557" s="656"/>
      <c r="D557" s="657"/>
      <c r="E557" s="657"/>
      <c r="F557" s="657"/>
      <c r="G557" s="657"/>
      <c r="H557" s="660"/>
      <c r="I557" s="659"/>
      <c r="J557" s="11"/>
      <c r="K557" s="60">
        <v>977336.79</v>
      </c>
      <c r="L557" s="60">
        <v>981885.05</v>
      </c>
      <c r="M557" s="60">
        <v>1009789.89</v>
      </c>
      <c r="N557" s="60">
        <v>1014489.18</v>
      </c>
      <c r="O557" s="60">
        <v>1009789.8933808635</v>
      </c>
      <c r="P557" s="60"/>
      <c r="Q557" s="58">
        <v>1009789.89</v>
      </c>
      <c r="R557" s="60">
        <f t="shared" si="550"/>
        <v>1282547.6416945138</v>
      </c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61">
        <f>$M557*AQ556/$J556*AQ$13</f>
        <v>265952.08804028825</v>
      </c>
      <c r="AR557" s="61">
        <f>$M557*AR556/$J556*AR$13</f>
        <v>279848.08572152478</v>
      </c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61">
        <f>$M557*BD556/$J556*BD$13</f>
        <v>197265.4899350144</v>
      </c>
      <c r="BE557" s="58"/>
      <c r="BF557" s="61">
        <f>$M557*BF556/$J556*BF$13</f>
        <v>199838.27452303682</v>
      </c>
      <c r="BG557" s="61">
        <f>$M557*BG556/$J556*BG$13</f>
        <v>201137.22431167262</v>
      </c>
      <c r="BH557" s="58"/>
      <c r="BI557" s="58"/>
      <c r="BJ557" s="58"/>
      <c r="BK557" s="58"/>
      <c r="BL557" s="61">
        <f>$M557*BL556/$J556*BL$13</f>
        <v>138506.47916297716</v>
      </c>
      <c r="BM557" s="58"/>
      <c r="BN557" s="58"/>
      <c r="BO557" s="58"/>
    </row>
    <row r="558" spans="1:67" x14ac:dyDescent="0.2">
      <c r="A558" s="11"/>
      <c r="B558" s="11"/>
      <c r="C558" s="656"/>
      <c r="D558" s="657"/>
      <c r="E558" s="657"/>
      <c r="F558" s="657"/>
      <c r="G558" s="657"/>
      <c r="H558" s="660"/>
      <c r="I558" s="659"/>
      <c r="J558" s="11"/>
      <c r="K558" s="58"/>
      <c r="L558" s="60"/>
      <c r="M558" s="60"/>
      <c r="N558" s="60">
        <f>N557-M557</f>
        <v>4699.2900000000373</v>
      </c>
      <c r="O558" s="60"/>
      <c r="P558" s="60"/>
      <c r="Q558" s="58">
        <v>1057.3399999999999</v>
      </c>
      <c r="R558" s="60">
        <f t="shared" si="550"/>
        <v>1401.0351691848412</v>
      </c>
      <c r="S558" s="61">
        <f t="shared" ref="S558:AX558" si="559">$N$558/$J$556*S556*S12*S13</f>
        <v>0</v>
      </c>
      <c r="T558" s="61">
        <f t="shared" si="559"/>
        <v>0</v>
      </c>
      <c r="U558" s="61">
        <f t="shared" si="559"/>
        <v>0</v>
      </c>
      <c r="V558" s="61">
        <f t="shared" si="559"/>
        <v>0</v>
      </c>
      <c r="W558" s="61">
        <f t="shared" si="559"/>
        <v>0</v>
      </c>
      <c r="X558" s="61">
        <f t="shared" si="559"/>
        <v>0</v>
      </c>
      <c r="Y558" s="61">
        <f t="shared" si="559"/>
        <v>0</v>
      </c>
      <c r="Z558" s="61">
        <f t="shared" si="559"/>
        <v>0</v>
      </c>
      <c r="AA558" s="61">
        <f t="shared" si="559"/>
        <v>0</v>
      </c>
      <c r="AB558" s="61">
        <f t="shared" si="559"/>
        <v>0</v>
      </c>
      <c r="AC558" s="61">
        <f t="shared" si="559"/>
        <v>0</v>
      </c>
      <c r="AD558" s="61">
        <f t="shared" si="559"/>
        <v>0</v>
      </c>
      <c r="AE558" s="61">
        <f t="shared" si="559"/>
        <v>0</v>
      </c>
      <c r="AF558" s="61">
        <f t="shared" si="559"/>
        <v>0</v>
      </c>
      <c r="AG558" s="61">
        <f t="shared" si="559"/>
        <v>0</v>
      </c>
      <c r="AH558" s="61">
        <f t="shared" si="559"/>
        <v>0</v>
      </c>
      <c r="AI558" s="61">
        <f t="shared" si="559"/>
        <v>0</v>
      </c>
      <c r="AJ558" s="61">
        <f t="shared" si="559"/>
        <v>0</v>
      </c>
      <c r="AK558" s="61">
        <f t="shared" si="559"/>
        <v>0</v>
      </c>
      <c r="AL558" s="61">
        <f t="shared" si="559"/>
        <v>0</v>
      </c>
      <c r="AM558" s="61">
        <f t="shared" si="559"/>
        <v>0</v>
      </c>
      <c r="AN558" s="61">
        <f t="shared" si="559"/>
        <v>0</v>
      </c>
      <c r="AO558" s="61">
        <f t="shared" si="559"/>
        <v>0</v>
      </c>
      <c r="AP558" s="61">
        <f t="shared" si="559"/>
        <v>0</v>
      </c>
      <c r="AQ558" s="61">
        <f t="shared" si="559"/>
        <v>0</v>
      </c>
      <c r="AR558" s="61">
        <f t="shared" si="559"/>
        <v>0</v>
      </c>
      <c r="AS558" s="61">
        <f t="shared" si="559"/>
        <v>0</v>
      </c>
      <c r="AT558" s="61">
        <f t="shared" si="559"/>
        <v>0</v>
      </c>
      <c r="AU558" s="61">
        <f t="shared" si="559"/>
        <v>0</v>
      </c>
      <c r="AV558" s="61">
        <f t="shared" si="559"/>
        <v>0</v>
      </c>
      <c r="AW558" s="61">
        <f t="shared" si="559"/>
        <v>0</v>
      </c>
      <c r="AX558" s="61">
        <f t="shared" si="559"/>
        <v>0</v>
      </c>
      <c r="AY558" s="61">
        <f t="shared" ref="AY558:BO558" si="560">$N$558/$J$556*AY556*AY12*AY13</f>
        <v>0</v>
      </c>
      <c r="AZ558" s="61">
        <f t="shared" si="560"/>
        <v>0</v>
      </c>
      <c r="BA558" s="61">
        <f t="shared" si="560"/>
        <v>0</v>
      </c>
      <c r="BB558" s="61">
        <f t="shared" si="560"/>
        <v>0</v>
      </c>
      <c r="BC558" s="61">
        <f t="shared" si="560"/>
        <v>0</v>
      </c>
      <c r="BD558" s="61">
        <f t="shared" si="560"/>
        <v>0</v>
      </c>
      <c r="BE558" s="61">
        <f t="shared" si="560"/>
        <v>0</v>
      </c>
      <c r="BF558" s="61">
        <f t="shared" si="560"/>
        <v>464.99673564931868</v>
      </c>
      <c r="BG558" s="61">
        <f t="shared" si="560"/>
        <v>936.03843353552247</v>
      </c>
      <c r="BH558" s="61">
        <f t="shared" si="560"/>
        <v>0</v>
      </c>
      <c r="BI558" s="61">
        <f t="shared" si="560"/>
        <v>0</v>
      </c>
      <c r="BJ558" s="61">
        <f t="shared" si="560"/>
        <v>0</v>
      </c>
      <c r="BK558" s="61">
        <f t="shared" si="560"/>
        <v>0</v>
      </c>
      <c r="BL558" s="61">
        <f t="shared" si="560"/>
        <v>0</v>
      </c>
      <c r="BM558" s="61">
        <f t="shared" si="560"/>
        <v>0</v>
      </c>
      <c r="BN558" s="61">
        <f t="shared" si="560"/>
        <v>0</v>
      </c>
      <c r="BO558" s="61">
        <f t="shared" si="560"/>
        <v>0</v>
      </c>
    </row>
    <row r="559" spans="1:67" x14ac:dyDescent="0.2">
      <c r="A559" s="11"/>
      <c r="B559" s="11"/>
      <c r="C559" s="656"/>
      <c r="D559" s="657"/>
      <c r="E559" s="657"/>
      <c r="F559" s="657"/>
      <c r="G559" s="657"/>
      <c r="H559" s="660"/>
      <c r="I559" s="659"/>
      <c r="J559" s="11"/>
      <c r="K559" s="58"/>
      <c r="L559" s="58"/>
      <c r="M559" s="60"/>
      <c r="N559" s="60"/>
      <c r="O559" s="60"/>
      <c r="P559" s="60"/>
      <c r="Q559" s="62">
        <v>1010847.23</v>
      </c>
      <c r="R559" s="63">
        <f t="shared" si="550"/>
        <v>1283948.6768636988</v>
      </c>
      <c r="S559" s="64">
        <f t="shared" ref="S559:AX559" si="561">S557+S558</f>
        <v>0</v>
      </c>
      <c r="T559" s="64">
        <f t="shared" si="561"/>
        <v>0</v>
      </c>
      <c r="U559" s="64">
        <f t="shared" si="561"/>
        <v>0</v>
      </c>
      <c r="V559" s="64">
        <f t="shared" si="561"/>
        <v>0</v>
      </c>
      <c r="W559" s="64">
        <f t="shared" si="561"/>
        <v>0</v>
      </c>
      <c r="X559" s="64">
        <f t="shared" si="561"/>
        <v>0</v>
      </c>
      <c r="Y559" s="64">
        <f t="shared" si="561"/>
        <v>0</v>
      </c>
      <c r="Z559" s="64">
        <f t="shared" si="561"/>
        <v>0</v>
      </c>
      <c r="AA559" s="64">
        <f t="shared" si="561"/>
        <v>0</v>
      </c>
      <c r="AB559" s="64">
        <f t="shared" si="561"/>
        <v>0</v>
      </c>
      <c r="AC559" s="64">
        <f t="shared" si="561"/>
        <v>0</v>
      </c>
      <c r="AD559" s="64">
        <f t="shared" si="561"/>
        <v>0</v>
      </c>
      <c r="AE559" s="64">
        <f t="shared" si="561"/>
        <v>0</v>
      </c>
      <c r="AF559" s="64">
        <f t="shared" si="561"/>
        <v>0</v>
      </c>
      <c r="AG559" s="64">
        <f t="shared" si="561"/>
        <v>0</v>
      </c>
      <c r="AH559" s="64">
        <f t="shared" si="561"/>
        <v>0</v>
      </c>
      <c r="AI559" s="64">
        <f t="shared" si="561"/>
        <v>0</v>
      </c>
      <c r="AJ559" s="64">
        <f t="shared" si="561"/>
        <v>0</v>
      </c>
      <c r="AK559" s="64">
        <f t="shared" si="561"/>
        <v>0</v>
      </c>
      <c r="AL559" s="64">
        <f t="shared" si="561"/>
        <v>0</v>
      </c>
      <c r="AM559" s="64">
        <f t="shared" si="561"/>
        <v>0</v>
      </c>
      <c r="AN559" s="64">
        <f t="shared" si="561"/>
        <v>0</v>
      </c>
      <c r="AO559" s="64">
        <f t="shared" si="561"/>
        <v>0</v>
      </c>
      <c r="AP559" s="64">
        <f t="shared" si="561"/>
        <v>0</v>
      </c>
      <c r="AQ559" s="64">
        <f t="shared" si="561"/>
        <v>265952.08804028825</v>
      </c>
      <c r="AR559" s="64">
        <f t="shared" si="561"/>
        <v>279848.08572152478</v>
      </c>
      <c r="AS559" s="64">
        <f t="shared" si="561"/>
        <v>0</v>
      </c>
      <c r="AT559" s="64">
        <f t="shared" si="561"/>
        <v>0</v>
      </c>
      <c r="AU559" s="64">
        <f t="shared" si="561"/>
        <v>0</v>
      </c>
      <c r="AV559" s="64">
        <f t="shared" si="561"/>
        <v>0</v>
      </c>
      <c r="AW559" s="64">
        <f t="shared" si="561"/>
        <v>0</v>
      </c>
      <c r="AX559" s="64">
        <f t="shared" si="561"/>
        <v>0</v>
      </c>
      <c r="AY559" s="64">
        <f t="shared" ref="AY559:BO559" si="562">AY557+AY558</f>
        <v>0</v>
      </c>
      <c r="AZ559" s="64">
        <f t="shared" si="562"/>
        <v>0</v>
      </c>
      <c r="BA559" s="64">
        <f t="shared" si="562"/>
        <v>0</v>
      </c>
      <c r="BB559" s="64">
        <f t="shared" si="562"/>
        <v>0</v>
      </c>
      <c r="BC559" s="64">
        <f t="shared" si="562"/>
        <v>0</v>
      </c>
      <c r="BD559" s="64">
        <f t="shared" si="562"/>
        <v>197265.4899350144</v>
      </c>
      <c r="BE559" s="64">
        <f t="shared" si="562"/>
        <v>0</v>
      </c>
      <c r="BF559" s="64">
        <f t="shared" si="562"/>
        <v>200303.27125868615</v>
      </c>
      <c r="BG559" s="64">
        <f t="shared" si="562"/>
        <v>202073.26274520814</v>
      </c>
      <c r="BH559" s="64">
        <f t="shared" si="562"/>
        <v>0</v>
      </c>
      <c r="BI559" s="64">
        <f t="shared" si="562"/>
        <v>0</v>
      </c>
      <c r="BJ559" s="64">
        <f t="shared" si="562"/>
        <v>0</v>
      </c>
      <c r="BK559" s="64">
        <f t="shared" si="562"/>
        <v>0</v>
      </c>
      <c r="BL559" s="64">
        <f t="shared" si="562"/>
        <v>138506.47916297716</v>
      </c>
      <c r="BM559" s="64">
        <f t="shared" si="562"/>
        <v>0</v>
      </c>
      <c r="BN559" s="64">
        <f t="shared" si="562"/>
        <v>0</v>
      </c>
      <c r="BO559" s="64">
        <f t="shared" si="562"/>
        <v>0</v>
      </c>
    </row>
    <row r="560" spans="1:67" ht="14.1" customHeight="1" x14ac:dyDescent="0.2">
      <c r="A560" s="11"/>
      <c r="B560" s="58">
        <v>119</v>
      </c>
      <c r="C560" s="656" t="s">
        <v>359</v>
      </c>
      <c r="D560" s="657" t="s">
        <v>360</v>
      </c>
      <c r="E560" s="657"/>
      <c r="F560" s="657"/>
      <c r="G560" s="657"/>
      <c r="H560" s="660" t="s">
        <v>964</v>
      </c>
      <c r="I560" s="659" t="s">
        <v>82</v>
      </c>
      <c r="J560" s="59">
        <v>1336.8720000000001</v>
      </c>
      <c r="K560" s="60"/>
      <c r="L560" s="60"/>
      <c r="M560" s="60"/>
      <c r="N560" s="58"/>
      <c r="O560" s="58"/>
      <c r="P560" s="58"/>
      <c r="Q560" s="58"/>
      <c r="R560" s="58">
        <f t="shared" si="550"/>
        <v>1336.8720000000001</v>
      </c>
      <c r="S560" s="58">
        <v>0</v>
      </c>
      <c r="T560" s="58">
        <v>0</v>
      </c>
      <c r="U560" s="58">
        <v>0</v>
      </c>
      <c r="V560" s="58">
        <v>0</v>
      </c>
      <c r="W560" s="58">
        <v>0</v>
      </c>
      <c r="X560" s="58">
        <v>0</v>
      </c>
      <c r="Y560" s="58">
        <v>0</v>
      </c>
      <c r="Z560" s="58">
        <v>0</v>
      </c>
      <c r="AA560" s="58">
        <v>0</v>
      </c>
      <c r="AB560" s="58">
        <v>0</v>
      </c>
      <c r="AC560" s="58">
        <v>0</v>
      </c>
      <c r="AD560" s="58">
        <v>0</v>
      </c>
      <c r="AE560" s="58">
        <v>0</v>
      </c>
      <c r="AF560" s="58">
        <v>0</v>
      </c>
      <c r="AG560" s="58">
        <v>0</v>
      </c>
      <c r="AH560" s="58">
        <v>0</v>
      </c>
      <c r="AI560" s="58">
        <v>0</v>
      </c>
      <c r="AJ560" s="58">
        <v>0</v>
      </c>
      <c r="AK560" s="58">
        <v>0</v>
      </c>
      <c r="AL560" s="58">
        <v>0</v>
      </c>
      <c r="AM560" s="58">
        <v>0</v>
      </c>
      <c r="AN560" s="58">
        <v>0</v>
      </c>
      <c r="AO560" s="58">
        <v>0</v>
      </c>
      <c r="AP560" s="58">
        <v>0</v>
      </c>
      <c r="AQ560" s="58">
        <v>294.11183999999997</v>
      </c>
      <c r="AR560" s="58">
        <v>307.48056000000003</v>
      </c>
      <c r="AS560" s="58">
        <v>0</v>
      </c>
      <c r="AT560" s="58">
        <v>0</v>
      </c>
      <c r="AU560" s="58">
        <v>0</v>
      </c>
      <c r="AV560" s="58">
        <v>0</v>
      </c>
      <c r="AW560" s="58">
        <v>0</v>
      </c>
      <c r="AX560" s="58">
        <v>0</v>
      </c>
      <c r="AY560" s="58">
        <v>0</v>
      </c>
      <c r="AZ560" s="58">
        <v>0</v>
      </c>
      <c r="BA560" s="58">
        <v>0</v>
      </c>
      <c r="BB560" s="58">
        <v>0</v>
      </c>
      <c r="BC560" s="58">
        <v>0</v>
      </c>
      <c r="BD560" s="58">
        <v>200.5308</v>
      </c>
      <c r="BE560" s="58">
        <v>0</v>
      </c>
      <c r="BF560" s="58">
        <v>200.5308</v>
      </c>
      <c r="BG560" s="58">
        <v>200.5308</v>
      </c>
      <c r="BH560" s="58">
        <v>0</v>
      </c>
      <c r="BI560" s="58">
        <v>0</v>
      </c>
      <c r="BJ560" s="58">
        <v>0</v>
      </c>
      <c r="BK560" s="58">
        <v>0</v>
      </c>
      <c r="BL560" s="58">
        <v>133.68719999999999</v>
      </c>
      <c r="BM560" s="58">
        <v>0</v>
      </c>
      <c r="BN560" s="58">
        <v>0</v>
      </c>
      <c r="BO560" s="58">
        <v>0</v>
      </c>
    </row>
    <row r="561" spans="1:67" x14ac:dyDescent="0.2">
      <c r="A561" s="11"/>
      <c r="B561" s="11"/>
      <c r="C561" s="656"/>
      <c r="D561" s="657"/>
      <c r="E561" s="657"/>
      <c r="F561" s="657"/>
      <c r="G561" s="657"/>
      <c r="H561" s="660"/>
      <c r="I561" s="659"/>
      <c r="J561" s="11"/>
      <c r="K561" s="60">
        <v>145341.67000000001</v>
      </c>
      <c r="L561" s="60">
        <v>145960.01</v>
      </c>
      <c r="M561" s="60">
        <v>150167.82999999999</v>
      </c>
      <c r="N561" s="60">
        <v>150806.70000000001</v>
      </c>
      <c r="O561" s="60">
        <v>150167.83462443552</v>
      </c>
      <c r="P561" s="60"/>
      <c r="Q561" s="58">
        <v>150167.82999999999</v>
      </c>
      <c r="R561" s="60">
        <f t="shared" si="550"/>
        <v>190730.1688521388</v>
      </c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61">
        <f>$M561*AQ560/$J560*AQ$13</f>
        <v>39550.255296157724</v>
      </c>
      <c r="AR561" s="61">
        <f>$M561*AR560/$J560*AR$13</f>
        <v>41616.756296159161</v>
      </c>
      <c r="AS561" s="58"/>
      <c r="AT561" s="58"/>
      <c r="AU561" s="58"/>
      <c r="AV561" s="58"/>
      <c r="AW561" s="58"/>
      <c r="AX561" s="58"/>
      <c r="AY561" s="58"/>
      <c r="AZ561" s="58"/>
      <c r="BA561" s="58"/>
      <c r="BB561" s="58"/>
      <c r="BC561" s="58"/>
      <c r="BD561" s="61">
        <f>$M561*BD560/$J560*BD$13</f>
        <v>29335.736919913063</v>
      </c>
      <c r="BE561" s="58"/>
      <c r="BF561" s="61">
        <f>$M561*BF560/$J560*BF$13</f>
        <v>29718.340749152005</v>
      </c>
      <c r="BG561" s="61">
        <f>$M561*BG560/$J560*BG$13</f>
        <v>29911.510113363402</v>
      </c>
      <c r="BH561" s="58"/>
      <c r="BI561" s="58"/>
      <c r="BJ561" s="58"/>
      <c r="BK561" s="58"/>
      <c r="BL561" s="61">
        <f>$M561*BL560/$J560*BL$13</f>
        <v>20597.569477393456</v>
      </c>
      <c r="BM561" s="58"/>
      <c r="BN561" s="58"/>
      <c r="BO561" s="58"/>
    </row>
    <row r="562" spans="1:67" x14ac:dyDescent="0.2">
      <c r="A562" s="11"/>
      <c r="B562" s="11"/>
      <c r="C562" s="656"/>
      <c r="D562" s="657"/>
      <c r="E562" s="657"/>
      <c r="F562" s="657"/>
      <c r="G562" s="657"/>
      <c r="H562" s="660"/>
      <c r="I562" s="659"/>
      <c r="J562" s="11"/>
      <c r="K562" s="58"/>
      <c r="L562" s="60"/>
      <c r="M562" s="60"/>
      <c r="N562" s="60">
        <f>N561-M561</f>
        <v>638.87000000002445</v>
      </c>
      <c r="O562" s="60"/>
      <c r="P562" s="60"/>
      <c r="Q562" s="58">
        <v>143.75</v>
      </c>
      <c r="R562" s="60">
        <f t="shared" si="550"/>
        <v>190.47118576149725</v>
      </c>
      <c r="S562" s="61">
        <f t="shared" ref="S562:AX562" si="563">$N$562/$J$560*S560*S12*S13</f>
        <v>0</v>
      </c>
      <c r="T562" s="61">
        <f t="shared" si="563"/>
        <v>0</v>
      </c>
      <c r="U562" s="61">
        <f t="shared" si="563"/>
        <v>0</v>
      </c>
      <c r="V562" s="61">
        <f t="shared" si="563"/>
        <v>0</v>
      </c>
      <c r="W562" s="61">
        <f t="shared" si="563"/>
        <v>0</v>
      </c>
      <c r="X562" s="61">
        <f t="shared" si="563"/>
        <v>0</v>
      </c>
      <c r="Y562" s="61">
        <f t="shared" si="563"/>
        <v>0</v>
      </c>
      <c r="Z562" s="61">
        <f t="shared" si="563"/>
        <v>0</v>
      </c>
      <c r="AA562" s="61">
        <f t="shared" si="563"/>
        <v>0</v>
      </c>
      <c r="AB562" s="61">
        <f t="shared" si="563"/>
        <v>0</v>
      </c>
      <c r="AC562" s="61">
        <f t="shared" si="563"/>
        <v>0</v>
      </c>
      <c r="AD562" s="61">
        <f t="shared" si="563"/>
        <v>0</v>
      </c>
      <c r="AE562" s="61">
        <f t="shared" si="563"/>
        <v>0</v>
      </c>
      <c r="AF562" s="61">
        <f t="shared" si="563"/>
        <v>0</v>
      </c>
      <c r="AG562" s="61">
        <f t="shared" si="563"/>
        <v>0</v>
      </c>
      <c r="AH562" s="61">
        <f t="shared" si="563"/>
        <v>0</v>
      </c>
      <c r="AI562" s="61">
        <f t="shared" si="563"/>
        <v>0</v>
      </c>
      <c r="AJ562" s="61">
        <f t="shared" si="563"/>
        <v>0</v>
      </c>
      <c r="AK562" s="61">
        <f t="shared" si="563"/>
        <v>0</v>
      </c>
      <c r="AL562" s="61">
        <f t="shared" si="563"/>
        <v>0</v>
      </c>
      <c r="AM562" s="61">
        <f t="shared" si="563"/>
        <v>0</v>
      </c>
      <c r="AN562" s="61">
        <f t="shared" si="563"/>
        <v>0</v>
      </c>
      <c r="AO562" s="61">
        <f t="shared" si="563"/>
        <v>0</v>
      </c>
      <c r="AP562" s="61">
        <f t="shared" si="563"/>
        <v>0</v>
      </c>
      <c r="AQ562" s="61">
        <f t="shared" si="563"/>
        <v>0</v>
      </c>
      <c r="AR562" s="61">
        <f t="shared" si="563"/>
        <v>0</v>
      </c>
      <c r="AS562" s="61">
        <f t="shared" si="563"/>
        <v>0</v>
      </c>
      <c r="AT562" s="61">
        <f t="shared" si="563"/>
        <v>0</v>
      </c>
      <c r="AU562" s="61">
        <f t="shared" si="563"/>
        <v>0</v>
      </c>
      <c r="AV562" s="61">
        <f t="shared" si="563"/>
        <v>0</v>
      </c>
      <c r="AW562" s="61">
        <f t="shared" si="563"/>
        <v>0</v>
      </c>
      <c r="AX562" s="61">
        <f t="shared" si="563"/>
        <v>0</v>
      </c>
      <c r="AY562" s="61">
        <f t="shared" ref="AY562:BO562" si="564">$N$562/$J$560*AY560*AY12*AY13</f>
        <v>0</v>
      </c>
      <c r="AZ562" s="61">
        <f t="shared" si="564"/>
        <v>0</v>
      </c>
      <c r="BA562" s="61">
        <f t="shared" si="564"/>
        <v>0</v>
      </c>
      <c r="BB562" s="61">
        <f t="shared" si="564"/>
        <v>0</v>
      </c>
      <c r="BC562" s="61">
        <f t="shared" si="564"/>
        <v>0</v>
      </c>
      <c r="BD562" s="61">
        <f t="shared" si="564"/>
        <v>0</v>
      </c>
      <c r="BE562" s="61">
        <f t="shared" si="564"/>
        <v>0</v>
      </c>
      <c r="BF562" s="61">
        <f t="shared" si="564"/>
        <v>63.216457061447407</v>
      </c>
      <c r="BG562" s="61">
        <f t="shared" si="564"/>
        <v>127.25472870004985</v>
      </c>
      <c r="BH562" s="61">
        <f t="shared" si="564"/>
        <v>0</v>
      </c>
      <c r="BI562" s="61">
        <f t="shared" si="564"/>
        <v>0</v>
      </c>
      <c r="BJ562" s="61">
        <f t="shared" si="564"/>
        <v>0</v>
      </c>
      <c r="BK562" s="61">
        <f t="shared" si="564"/>
        <v>0</v>
      </c>
      <c r="BL562" s="61">
        <f t="shared" si="564"/>
        <v>0</v>
      </c>
      <c r="BM562" s="61">
        <f t="shared" si="564"/>
        <v>0</v>
      </c>
      <c r="BN562" s="61">
        <f t="shared" si="564"/>
        <v>0</v>
      </c>
      <c r="BO562" s="61">
        <f t="shared" si="564"/>
        <v>0</v>
      </c>
    </row>
    <row r="563" spans="1:67" x14ac:dyDescent="0.2">
      <c r="A563" s="11"/>
      <c r="B563" s="11"/>
      <c r="C563" s="656"/>
      <c r="D563" s="657"/>
      <c r="E563" s="657"/>
      <c r="F563" s="657"/>
      <c r="G563" s="657"/>
      <c r="H563" s="660"/>
      <c r="I563" s="659"/>
      <c r="J563" s="11"/>
      <c r="K563" s="58"/>
      <c r="L563" s="58"/>
      <c r="M563" s="60"/>
      <c r="N563" s="60"/>
      <c r="O563" s="60"/>
      <c r="P563" s="60"/>
      <c r="Q563" s="62">
        <v>150311.57999999999</v>
      </c>
      <c r="R563" s="63">
        <f t="shared" si="550"/>
        <v>190920.6400379003</v>
      </c>
      <c r="S563" s="64">
        <f t="shared" ref="S563:AX563" si="565">S561+S562</f>
        <v>0</v>
      </c>
      <c r="T563" s="64">
        <f t="shared" si="565"/>
        <v>0</v>
      </c>
      <c r="U563" s="64">
        <f t="shared" si="565"/>
        <v>0</v>
      </c>
      <c r="V563" s="64">
        <f t="shared" si="565"/>
        <v>0</v>
      </c>
      <c r="W563" s="64">
        <f t="shared" si="565"/>
        <v>0</v>
      </c>
      <c r="X563" s="64">
        <f t="shared" si="565"/>
        <v>0</v>
      </c>
      <c r="Y563" s="64">
        <f t="shared" si="565"/>
        <v>0</v>
      </c>
      <c r="Z563" s="64">
        <f t="shared" si="565"/>
        <v>0</v>
      </c>
      <c r="AA563" s="64">
        <f t="shared" si="565"/>
        <v>0</v>
      </c>
      <c r="AB563" s="64">
        <f t="shared" si="565"/>
        <v>0</v>
      </c>
      <c r="AC563" s="64">
        <f t="shared" si="565"/>
        <v>0</v>
      </c>
      <c r="AD563" s="64">
        <f t="shared" si="565"/>
        <v>0</v>
      </c>
      <c r="AE563" s="64">
        <f t="shared" si="565"/>
        <v>0</v>
      </c>
      <c r="AF563" s="64">
        <f t="shared" si="565"/>
        <v>0</v>
      </c>
      <c r="AG563" s="64">
        <f t="shared" si="565"/>
        <v>0</v>
      </c>
      <c r="AH563" s="64">
        <f t="shared" si="565"/>
        <v>0</v>
      </c>
      <c r="AI563" s="64">
        <f t="shared" si="565"/>
        <v>0</v>
      </c>
      <c r="AJ563" s="64">
        <f t="shared" si="565"/>
        <v>0</v>
      </c>
      <c r="AK563" s="64">
        <f t="shared" si="565"/>
        <v>0</v>
      </c>
      <c r="AL563" s="64">
        <f t="shared" si="565"/>
        <v>0</v>
      </c>
      <c r="AM563" s="64">
        <f t="shared" si="565"/>
        <v>0</v>
      </c>
      <c r="AN563" s="64">
        <f t="shared" si="565"/>
        <v>0</v>
      </c>
      <c r="AO563" s="64">
        <f t="shared" si="565"/>
        <v>0</v>
      </c>
      <c r="AP563" s="64">
        <f t="shared" si="565"/>
        <v>0</v>
      </c>
      <c r="AQ563" s="64">
        <f t="shared" si="565"/>
        <v>39550.255296157724</v>
      </c>
      <c r="AR563" s="64">
        <f t="shared" si="565"/>
        <v>41616.756296159161</v>
      </c>
      <c r="AS563" s="64">
        <f t="shared" si="565"/>
        <v>0</v>
      </c>
      <c r="AT563" s="64">
        <f t="shared" si="565"/>
        <v>0</v>
      </c>
      <c r="AU563" s="64">
        <f t="shared" si="565"/>
        <v>0</v>
      </c>
      <c r="AV563" s="64">
        <f t="shared" si="565"/>
        <v>0</v>
      </c>
      <c r="AW563" s="64">
        <f t="shared" si="565"/>
        <v>0</v>
      </c>
      <c r="AX563" s="64">
        <f t="shared" si="565"/>
        <v>0</v>
      </c>
      <c r="AY563" s="64">
        <f t="shared" ref="AY563:BO563" si="566">AY561+AY562</f>
        <v>0</v>
      </c>
      <c r="AZ563" s="64">
        <f t="shared" si="566"/>
        <v>0</v>
      </c>
      <c r="BA563" s="64">
        <f t="shared" si="566"/>
        <v>0</v>
      </c>
      <c r="BB563" s="64">
        <f t="shared" si="566"/>
        <v>0</v>
      </c>
      <c r="BC563" s="64">
        <f t="shared" si="566"/>
        <v>0</v>
      </c>
      <c r="BD563" s="64">
        <f t="shared" si="566"/>
        <v>29335.736919913063</v>
      </c>
      <c r="BE563" s="64">
        <f t="shared" si="566"/>
        <v>0</v>
      </c>
      <c r="BF563" s="64">
        <f t="shared" si="566"/>
        <v>29781.557206213452</v>
      </c>
      <c r="BG563" s="64">
        <f t="shared" si="566"/>
        <v>30038.76484206345</v>
      </c>
      <c r="BH563" s="64">
        <f t="shared" si="566"/>
        <v>0</v>
      </c>
      <c r="BI563" s="64">
        <f t="shared" si="566"/>
        <v>0</v>
      </c>
      <c r="BJ563" s="64">
        <f t="shared" si="566"/>
        <v>0</v>
      </c>
      <c r="BK563" s="64">
        <f t="shared" si="566"/>
        <v>0</v>
      </c>
      <c r="BL563" s="64">
        <f t="shared" si="566"/>
        <v>20597.569477393456</v>
      </c>
      <c r="BM563" s="64">
        <f t="shared" si="566"/>
        <v>0</v>
      </c>
      <c r="BN563" s="64">
        <f t="shared" si="566"/>
        <v>0</v>
      </c>
      <c r="BO563" s="64">
        <f t="shared" si="566"/>
        <v>0</v>
      </c>
    </row>
    <row r="564" spans="1:67" s="5" customFormat="1" ht="10.5" x14ac:dyDescent="0.2">
      <c r="A564" s="65"/>
      <c r="B564" s="65"/>
      <c r="C564" s="65"/>
      <c r="D564" s="65"/>
      <c r="E564" s="65"/>
      <c r="F564" s="65"/>
      <c r="G564" s="66" t="s">
        <v>965</v>
      </c>
      <c r="H564" s="65"/>
      <c r="I564" s="65"/>
      <c r="J564" s="65"/>
      <c r="K564" s="65"/>
      <c r="L564" s="65"/>
      <c r="M564" s="65"/>
      <c r="N564" s="65"/>
      <c r="O564" s="65"/>
      <c r="P564" s="65"/>
      <c r="Q564" s="65">
        <f t="shared" ref="Q564:AV564" si="567">Q$551+Q$555+Q$559+Q$563</f>
        <v>1989257.0100000002</v>
      </c>
      <c r="R564" s="67">
        <f t="shared" si="567"/>
        <v>2526691.9276019377</v>
      </c>
      <c r="S564" s="68">
        <f t="shared" si="567"/>
        <v>0</v>
      </c>
      <c r="T564" s="68">
        <f t="shared" si="567"/>
        <v>0</v>
      </c>
      <c r="U564" s="68">
        <f t="shared" si="567"/>
        <v>0</v>
      </c>
      <c r="V564" s="68">
        <f t="shared" si="567"/>
        <v>0</v>
      </c>
      <c r="W564" s="68">
        <f t="shared" si="567"/>
        <v>0</v>
      </c>
      <c r="X564" s="68">
        <f t="shared" si="567"/>
        <v>0</v>
      </c>
      <c r="Y564" s="68">
        <f t="shared" si="567"/>
        <v>0</v>
      </c>
      <c r="Z564" s="68">
        <f t="shared" si="567"/>
        <v>0</v>
      </c>
      <c r="AA564" s="68">
        <f t="shared" si="567"/>
        <v>0</v>
      </c>
      <c r="AB564" s="68">
        <f t="shared" si="567"/>
        <v>0</v>
      </c>
      <c r="AC564" s="68">
        <f t="shared" si="567"/>
        <v>0</v>
      </c>
      <c r="AD564" s="68">
        <f t="shared" si="567"/>
        <v>0</v>
      </c>
      <c r="AE564" s="68">
        <f t="shared" si="567"/>
        <v>0</v>
      </c>
      <c r="AF564" s="68">
        <f t="shared" si="567"/>
        <v>0</v>
      </c>
      <c r="AG564" s="68">
        <f t="shared" si="567"/>
        <v>0</v>
      </c>
      <c r="AH564" s="68">
        <f t="shared" si="567"/>
        <v>0</v>
      </c>
      <c r="AI564" s="68">
        <f t="shared" si="567"/>
        <v>0</v>
      </c>
      <c r="AJ564" s="68">
        <f t="shared" si="567"/>
        <v>0</v>
      </c>
      <c r="AK564" s="68">
        <f t="shared" si="567"/>
        <v>0</v>
      </c>
      <c r="AL564" s="68">
        <f t="shared" si="567"/>
        <v>0</v>
      </c>
      <c r="AM564" s="68">
        <f t="shared" si="567"/>
        <v>0</v>
      </c>
      <c r="AN564" s="68">
        <f t="shared" si="567"/>
        <v>0</v>
      </c>
      <c r="AO564" s="68">
        <f t="shared" si="567"/>
        <v>0</v>
      </c>
      <c r="AP564" s="68">
        <f t="shared" si="567"/>
        <v>0</v>
      </c>
      <c r="AQ564" s="68">
        <f t="shared" si="567"/>
        <v>523390.62423031835</v>
      </c>
      <c r="AR564" s="68">
        <f t="shared" si="567"/>
        <v>550737.78647400672</v>
      </c>
      <c r="AS564" s="68">
        <f t="shared" si="567"/>
        <v>0</v>
      </c>
      <c r="AT564" s="68">
        <f t="shared" si="567"/>
        <v>0</v>
      </c>
      <c r="AU564" s="68">
        <f t="shared" si="567"/>
        <v>0</v>
      </c>
      <c r="AV564" s="68">
        <f t="shared" si="567"/>
        <v>0</v>
      </c>
      <c r="AW564" s="68">
        <f t="shared" ref="AW564:BO564" si="568">AW$551+AW$555+AW$559+AW$563</f>
        <v>0</v>
      </c>
      <c r="AX564" s="68">
        <f t="shared" si="568"/>
        <v>0</v>
      </c>
      <c r="AY564" s="68">
        <f t="shared" si="568"/>
        <v>0</v>
      </c>
      <c r="AZ564" s="68">
        <f t="shared" si="568"/>
        <v>0</v>
      </c>
      <c r="BA564" s="68">
        <f t="shared" si="568"/>
        <v>0</v>
      </c>
      <c r="BB564" s="68">
        <f t="shared" si="568"/>
        <v>0</v>
      </c>
      <c r="BC564" s="68">
        <f t="shared" si="568"/>
        <v>0</v>
      </c>
      <c r="BD564" s="68">
        <f t="shared" si="568"/>
        <v>388216.19592077134</v>
      </c>
      <c r="BE564" s="68">
        <f t="shared" si="568"/>
        <v>0</v>
      </c>
      <c r="BF564" s="68">
        <f t="shared" si="568"/>
        <v>394159.93924791936</v>
      </c>
      <c r="BG564" s="68">
        <f t="shared" si="568"/>
        <v>397608.23740548128</v>
      </c>
      <c r="BH564" s="68">
        <f t="shared" si="568"/>
        <v>0</v>
      </c>
      <c r="BI564" s="68">
        <f t="shared" si="568"/>
        <v>0</v>
      </c>
      <c r="BJ564" s="68">
        <f t="shared" si="568"/>
        <v>0</v>
      </c>
      <c r="BK564" s="68">
        <f t="shared" si="568"/>
        <v>0</v>
      </c>
      <c r="BL564" s="68">
        <f t="shared" si="568"/>
        <v>272579.14432344097</v>
      </c>
      <c r="BM564" s="68">
        <f t="shared" si="568"/>
        <v>0</v>
      </c>
      <c r="BN564" s="68">
        <f t="shared" si="568"/>
        <v>0</v>
      </c>
      <c r="BO564" s="68">
        <f t="shared" si="568"/>
        <v>0</v>
      </c>
    </row>
    <row r="565" spans="1:67" x14ac:dyDescent="0.2">
      <c r="A565" s="56"/>
      <c r="B565" s="56"/>
      <c r="C565" s="57" t="s">
        <v>365</v>
      </c>
      <c r="D565" s="56" t="s">
        <v>366</v>
      </c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</row>
    <row r="566" spans="1:67" ht="14.1" customHeight="1" x14ac:dyDescent="0.2">
      <c r="A566" s="11"/>
      <c r="B566" s="58">
        <v>120</v>
      </c>
      <c r="C566" s="656" t="s">
        <v>367</v>
      </c>
      <c r="D566" s="657" t="s">
        <v>368</v>
      </c>
      <c r="E566" s="657"/>
      <c r="F566" s="657"/>
      <c r="G566" s="657"/>
      <c r="H566" s="660" t="s">
        <v>966</v>
      </c>
      <c r="I566" s="659" t="s">
        <v>82</v>
      </c>
      <c r="J566" s="59">
        <v>2338.3919999999998</v>
      </c>
      <c r="K566" s="60"/>
      <c r="L566" s="60"/>
      <c r="M566" s="60"/>
      <c r="N566" s="58"/>
      <c r="O566" s="58"/>
      <c r="P566" s="58"/>
      <c r="Q566" s="58"/>
      <c r="R566" s="58">
        <f t="shared" ref="R566:R585" si="569">SUM(S566:BO566)</f>
        <v>2338.3919999999998</v>
      </c>
      <c r="S566" s="58">
        <v>0</v>
      </c>
      <c r="T566" s="58">
        <v>0</v>
      </c>
      <c r="U566" s="58">
        <v>0</v>
      </c>
      <c r="V566" s="58">
        <v>0</v>
      </c>
      <c r="W566" s="58">
        <v>0</v>
      </c>
      <c r="X566" s="58">
        <v>0</v>
      </c>
      <c r="Y566" s="58">
        <v>0</v>
      </c>
      <c r="Z566" s="58">
        <v>0</v>
      </c>
      <c r="AA566" s="58">
        <v>0</v>
      </c>
      <c r="AB566" s="58">
        <v>0</v>
      </c>
      <c r="AC566" s="58">
        <v>0</v>
      </c>
      <c r="AD566" s="58">
        <v>0</v>
      </c>
      <c r="AE566" s="58">
        <v>0</v>
      </c>
      <c r="AF566" s="58">
        <v>0</v>
      </c>
      <c r="AG566" s="58">
        <v>0</v>
      </c>
      <c r="AH566" s="58">
        <v>0</v>
      </c>
      <c r="AI566" s="58">
        <v>0</v>
      </c>
      <c r="AJ566" s="58">
        <v>0</v>
      </c>
      <c r="AK566" s="58">
        <v>0</v>
      </c>
      <c r="AL566" s="58">
        <v>0</v>
      </c>
      <c r="AM566" s="58">
        <v>0</v>
      </c>
      <c r="AN566" s="58">
        <v>0</v>
      </c>
      <c r="AO566" s="58">
        <v>0</v>
      </c>
      <c r="AP566" s="58">
        <v>0</v>
      </c>
      <c r="AQ566" s="58">
        <v>0</v>
      </c>
      <c r="AR566" s="58">
        <v>0</v>
      </c>
      <c r="AS566" s="58">
        <v>0</v>
      </c>
      <c r="AT566" s="58">
        <v>0</v>
      </c>
      <c r="AU566" s="58">
        <v>0</v>
      </c>
      <c r="AV566" s="58">
        <v>0</v>
      </c>
      <c r="AW566" s="58">
        <v>0</v>
      </c>
      <c r="AX566" s="58">
        <v>0</v>
      </c>
      <c r="AY566" s="58">
        <v>0</v>
      </c>
      <c r="AZ566" s="58">
        <v>0</v>
      </c>
      <c r="BA566" s="58">
        <v>0</v>
      </c>
      <c r="BB566" s="58">
        <v>0</v>
      </c>
      <c r="BC566" s="58">
        <v>0</v>
      </c>
      <c r="BD566" s="58">
        <v>701.51760000000002</v>
      </c>
      <c r="BE566" s="58">
        <v>0</v>
      </c>
      <c r="BF566" s="58">
        <v>0</v>
      </c>
      <c r="BG566" s="58">
        <v>0</v>
      </c>
      <c r="BH566" s="58">
        <v>0</v>
      </c>
      <c r="BI566" s="58">
        <v>0</v>
      </c>
      <c r="BJ566" s="58">
        <v>0</v>
      </c>
      <c r="BK566" s="58">
        <v>0</v>
      </c>
      <c r="BL566" s="58">
        <v>701.51760000000002</v>
      </c>
      <c r="BM566" s="58">
        <v>935.35680000000002</v>
      </c>
      <c r="BN566" s="58">
        <v>0</v>
      </c>
      <c r="BO566" s="58">
        <v>0</v>
      </c>
    </row>
    <row r="567" spans="1:67" x14ac:dyDescent="0.2">
      <c r="A567" s="11"/>
      <c r="B567" s="11"/>
      <c r="C567" s="656"/>
      <c r="D567" s="657"/>
      <c r="E567" s="657"/>
      <c r="F567" s="657"/>
      <c r="G567" s="657"/>
      <c r="H567" s="660"/>
      <c r="I567" s="659"/>
      <c r="J567" s="11"/>
      <c r="K567" s="60">
        <v>254809.26</v>
      </c>
      <c r="L567" s="60">
        <v>256093.25</v>
      </c>
      <c r="M567" s="60">
        <v>263270.37</v>
      </c>
      <c r="N567" s="60">
        <v>264597</v>
      </c>
      <c r="O567" s="60">
        <v>263270.36710431898</v>
      </c>
      <c r="P567" s="60"/>
      <c r="Q567" s="58">
        <v>263270.37</v>
      </c>
      <c r="R567" s="60">
        <f t="shared" si="569"/>
        <v>356578.1008778119</v>
      </c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8"/>
      <c r="BD567" s="61">
        <f>$M567*BD566/$J566*BD$13</f>
        <v>102861.31607719407</v>
      </c>
      <c r="BE567" s="58"/>
      <c r="BF567" s="58"/>
      <c r="BG567" s="58"/>
      <c r="BH567" s="58"/>
      <c r="BI567" s="58"/>
      <c r="BJ567" s="58"/>
      <c r="BK567" s="58"/>
      <c r="BL567" s="61">
        <f>$M567*BL566/$J566*BL$13</f>
        <v>108333.38413588483</v>
      </c>
      <c r="BM567" s="61">
        <f>$M567*BM566/$J566*BM$13</f>
        <v>145383.400664733</v>
      </c>
      <c r="BN567" s="58"/>
      <c r="BO567" s="58"/>
    </row>
    <row r="568" spans="1:67" x14ac:dyDescent="0.2">
      <c r="A568" s="11"/>
      <c r="B568" s="11"/>
      <c r="C568" s="656"/>
      <c r="D568" s="657"/>
      <c r="E568" s="657"/>
      <c r="F568" s="657"/>
      <c r="G568" s="657"/>
      <c r="H568" s="660"/>
      <c r="I568" s="659"/>
      <c r="J568" s="11"/>
      <c r="K568" s="58"/>
      <c r="L568" s="60"/>
      <c r="M568" s="60"/>
      <c r="N568" s="60">
        <f>N567-M567</f>
        <v>1326.6300000000047</v>
      </c>
      <c r="O568" s="60"/>
      <c r="P568" s="60"/>
      <c r="Q568" s="58"/>
      <c r="R568" s="60">
        <f t="shared" si="569"/>
        <v>0</v>
      </c>
      <c r="S568" s="61">
        <f t="shared" ref="S568:AX568" si="570">$N$568/$J$566*S566*S12*S13</f>
        <v>0</v>
      </c>
      <c r="T568" s="61">
        <f t="shared" si="570"/>
        <v>0</v>
      </c>
      <c r="U568" s="61">
        <f t="shared" si="570"/>
        <v>0</v>
      </c>
      <c r="V568" s="61">
        <f t="shared" si="570"/>
        <v>0</v>
      </c>
      <c r="W568" s="61">
        <f t="shared" si="570"/>
        <v>0</v>
      </c>
      <c r="X568" s="61">
        <f t="shared" si="570"/>
        <v>0</v>
      </c>
      <c r="Y568" s="61">
        <f t="shared" si="570"/>
        <v>0</v>
      </c>
      <c r="Z568" s="61">
        <f t="shared" si="570"/>
        <v>0</v>
      </c>
      <c r="AA568" s="61">
        <f t="shared" si="570"/>
        <v>0</v>
      </c>
      <c r="AB568" s="61">
        <f t="shared" si="570"/>
        <v>0</v>
      </c>
      <c r="AC568" s="61">
        <f t="shared" si="570"/>
        <v>0</v>
      </c>
      <c r="AD568" s="61">
        <f t="shared" si="570"/>
        <v>0</v>
      </c>
      <c r="AE568" s="61">
        <f t="shared" si="570"/>
        <v>0</v>
      </c>
      <c r="AF568" s="61">
        <f t="shared" si="570"/>
        <v>0</v>
      </c>
      <c r="AG568" s="61">
        <f t="shared" si="570"/>
        <v>0</v>
      </c>
      <c r="AH568" s="61">
        <f t="shared" si="570"/>
        <v>0</v>
      </c>
      <c r="AI568" s="61">
        <f t="shared" si="570"/>
        <v>0</v>
      </c>
      <c r="AJ568" s="61">
        <f t="shared" si="570"/>
        <v>0</v>
      </c>
      <c r="AK568" s="61">
        <f t="shared" si="570"/>
        <v>0</v>
      </c>
      <c r="AL568" s="61">
        <f t="shared" si="570"/>
        <v>0</v>
      </c>
      <c r="AM568" s="61">
        <f t="shared" si="570"/>
        <v>0</v>
      </c>
      <c r="AN568" s="61">
        <f t="shared" si="570"/>
        <v>0</v>
      </c>
      <c r="AO568" s="61">
        <f t="shared" si="570"/>
        <v>0</v>
      </c>
      <c r="AP568" s="61">
        <f t="shared" si="570"/>
        <v>0</v>
      </c>
      <c r="AQ568" s="61">
        <f t="shared" si="570"/>
        <v>0</v>
      </c>
      <c r="AR568" s="61">
        <f t="shared" si="570"/>
        <v>0</v>
      </c>
      <c r="AS568" s="61">
        <f t="shared" si="570"/>
        <v>0</v>
      </c>
      <c r="AT568" s="61">
        <f t="shared" si="570"/>
        <v>0</v>
      </c>
      <c r="AU568" s="61">
        <f t="shared" si="570"/>
        <v>0</v>
      </c>
      <c r="AV568" s="61">
        <f t="shared" si="570"/>
        <v>0</v>
      </c>
      <c r="AW568" s="61">
        <f t="shared" si="570"/>
        <v>0</v>
      </c>
      <c r="AX568" s="61">
        <f t="shared" si="570"/>
        <v>0</v>
      </c>
      <c r="AY568" s="61">
        <f t="shared" ref="AY568:BO568" si="571">$N$568/$J$566*AY566*AY12*AY13</f>
        <v>0</v>
      </c>
      <c r="AZ568" s="61">
        <f t="shared" si="571"/>
        <v>0</v>
      </c>
      <c r="BA568" s="61">
        <f t="shared" si="571"/>
        <v>0</v>
      </c>
      <c r="BB568" s="61">
        <f t="shared" si="571"/>
        <v>0</v>
      </c>
      <c r="BC568" s="61">
        <f t="shared" si="571"/>
        <v>0</v>
      </c>
      <c r="BD568" s="61">
        <f t="shared" si="571"/>
        <v>0</v>
      </c>
      <c r="BE568" s="61">
        <f t="shared" si="571"/>
        <v>0</v>
      </c>
      <c r="BF568" s="61">
        <f t="shared" si="571"/>
        <v>0</v>
      </c>
      <c r="BG568" s="61">
        <f t="shared" si="571"/>
        <v>0</v>
      </c>
      <c r="BH568" s="61">
        <f t="shared" si="571"/>
        <v>0</v>
      </c>
      <c r="BI568" s="61">
        <f t="shared" si="571"/>
        <v>0</v>
      </c>
      <c r="BJ568" s="61">
        <f t="shared" si="571"/>
        <v>0</v>
      </c>
      <c r="BK568" s="61">
        <f t="shared" si="571"/>
        <v>0</v>
      </c>
      <c r="BL568" s="61">
        <f t="shared" si="571"/>
        <v>0</v>
      </c>
      <c r="BM568" s="61">
        <f t="shared" si="571"/>
        <v>0</v>
      </c>
      <c r="BN568" s="61">
        <f t="shared" si="571"/>
        <v>0</v>
      </c>
      <c r="BO568" s="61">
        <f t="shared" si="571"/>
        <v>0</v>
      </c>
    </row>
    <row r="569" spans="1:67" x14ac:dyDescent="0.2">
      <c r="A569" s="11"/>
      <c r="B569" s="11"/>
      <c r="C569" s="656"/>
      <c r="D569" s="657"/>
      <c r="E569" s="657"/>
      <c r="F569" s="657"/>
      <c r="G569" s="657"/>
      <c r="H569" s="660"/>
      <c r="I569" s="659"/>
      <c r="J569" s="11"/>
      <c r="K569" s="58"/>
      <c r="L569" s="58"/>
      <c r="M569" s="60"/>
      <c r="N569" s="60"/>
      <c r="O569" s="60"/>
      <c r="P569" s="60"/>
      <c r="Q569" s="62">
        <v>263270.37</v>
      </c>
      <c r="R569" s="63">
        <f t="shared" si="569"/>
        <v>356578.1008778119</v>
      </c>
      <c r="S569" s="64">
        <f t="shared" ref="S569:AX569" si="572">S567+S568</f>
        <v>0</v>
      </c>
      <c r="T569" s="64">
        <f t="shared" si="572"/>
        <v>0</v>
      </c>
      <c r="U569" s="64">
        <f t="shared" si="572"/>
        <v>0</v>
      </c>
      <c r="V569" s="64">
        <f t="shared" si="572"/>
        <v>0</v>
      </c>
      <c r="W569" s="64">
        <f t="shared" si="572"/>
        <v>0</v>
      </c>
      <c r="X569" s="64">
        <f t="shared" si="572"/>
        <v>0</v>
      </c>
      <c r="Y569" s="64">
        <f t="shared" si="572"/>
        <v>0</v>
      </c>
      <c r="Z569" s="64">
        <f t="shared" si="572"/>
        <v>0</v>
      </c>
      <c r="AA569" s="64">
        <f t="shared" si="572"/>
        <v>0</v>
      </c>
      <c r="AB569" s="64">
        <f t="shared" si="572"/>
        <v>0</v>
      </c>
      <c r="AC569" s="64">
        <f t="shared" si="572"/>
        <v>0</v>
      </c>
      <c r="AD569" s="64">
        <f t="shared" si="572"/>
        <v>0</v>
      </c>
      <c r="AE569" s="64">
        <f t="shared" si="572"/>
        <v>0</v>
      </c>
      <c r="AF569" s="64">
        <f t="shared" si="572"/>
        <v>0</v>
      </c>
      <c r="AG569" s="64">
        <f t="shared" si="572"/>
        <v>0</v>
      </c>
      <c r="AH569" s="64">
        <f t="shared" si="572"/>
        <v>0</v>
      </c>
      <c r="AI569" s="64">
        <f t="shared" si="572"/>
        <v>0</v>
      </c>
      <c r="AJ569" s="64">
        <f t="shared" si="572"/>
        <v>0</v>
      </c>
      <c r="AK569" s="64">
        <f t="shared" si="572"/>
        <v>0</v>
      </c>
      <c r="AL569" s="64">
        <f t="shared" si="572"/>
        <v>0</v>
      </c>
      <c r="AM569" s="64">
        <f t="shared" si="572"/>
        <v>0</v>
      </c>
      <c r="AN569" s="64">
        <f t="shared" si="572"/>
        <v>0</v>
      </c>
      <c r="AO569" s="64">
        <f t="shared" si="572"/>
        <v>0</v>
      </c>
      <c r="AP569" s="64">
        <f t="shared" si="572"/>
        <v>0</v>
      </c>
      <c r="AQ569" s="64">
        <f t="shared" si="572"/>
        <v>0</v>
      </c>
      <c r="AR569" s="64">
        <f t="shared" si="572"/>
        <v>0</v>
      </c>
      <c r="AS569" s="64">
        <f t="shared" si="572"/>
        <v>0</v>
      </c>
      <c r="AT569" s="64">
        <f t="shared" si="572"/>
        <v>0</v>
      </c>
      <c r="AU569" s="64">
        <f t="shared" si="572"/>
        <v>0</v>
      </c>
      <c r="AV569" s="64">
        <f t="shared" si="572"/>
        <v>0</v>
      </c>
      <c r="AW569" s="64">
        <f t="shared" si="572"/>
        <v>0</v>
      </c>
      <c r="AX569" s="64">
        <f t="shared" si="572"/>
        <v>0</v>
      </c>
      <c r="AY569" s="64">
        <f t="shared" ref="AY569:BO569" si="573">AY567+AY568</f>
        <v>0</v>
      </c>
      <c r="AZ569" s="64">
        <f t="shared" si="573"/>
        <v>0</v>
      </c>
      <c r="BA569" s="64">
        <f t="shared" si="573"/>
        <v>0</v>
      </c>
      <c r="BB569" s="64">
        <f t="shared" si="573"/>
        <v>0</v>
      </c>
      <c r="BC569" s="64">
        <f t="shared" si="573"/>
        <v>0</v>
      </c>
      <c r="BD569" s="64">
        <f t="shared" si="573"/>
        <v>102861.31607719407</v>
      </c>
      <c r="BE569" s="64">
        <f t="shared" si="573"/>
        <v>0</v>
      </c>
      <c r="BF569" s="64">
        <f t="shared" si="573"/>
        <v>0</v>
      </c>
      <c r="BG569" s="64">
        <f t="shared" si="573"/>
        <v>0</v>
      </c>
      <c r="BH569" s="64">
        <f t="shared" si="573"/>
        <v>0</v>
      </c>
      <c r="BI569" s="64">
        <f t="shared" si="573"/>
        <v>0</v>
      </c>
      <c r="BJ569" s="64">
        <f t="shared" si="573"/>
        <v>0</v>
      </c>
      <c r="BK569" s="64">
        <f t="shared" si="573"/>
        <v>0</v>
      </c>
      <c r="BL569" s="64">
        <f t="shared" si="573"/>
        <v>108333.38413588483</v>
      </c>
      <c r="BM569" s="64">
        <f t="shared" si="573"/>
        <v>145383.400664733</v>
      </c>
      <c r="BN569" s="64">
        <f t="shared" si="573"/>
        <v>0</v>
      </c>
      <c r="BO569" s="64">
        <f t="shared" si="573"/>
        <v>0</v>
      </c>
    </row>
    <row r="570" spans="1:67" ht="14.1" customHeight="1" x14ac:dyDescent="0.2">
      <c r="A570" s="11"/>
      <c r="B570" s="58">
        <v>121</v>
      </c>
      <c r="C570" s="656" t="s">
        <v>367</v>
      </c>
      <c r="D570" s="657" t="s">
        <v>368</v>
      </c>
      <c r="E570" s="657"/>
      <c r="F570" s="657"/>
      <c r="G570" s="657"/>
      <c r="H570" s="660" t="s">
        <v>967</v>
      </c>
      <c r="I570" s="659" t="s">
        <v>370</v>
      </c>
      <c r="J570" s="59">
        <v>112.193</v>
      </c>
      <c r="K570" s="60"/>
      <c r="L570" s="60"/>
      <c r="M570" s="60"/>
      <c r="N570" s="58"/>
      <c r="O570" s="58"/>
      <c r="P570" s="58"/>
      <c r="Q570" s="58"/>
      <c r="R570" s="58">
        <f t="shared" si="569"/>
        <v>112.193</v>
      </c>
      <c r="S570" s="58">
        <v>0</v>
      </c>
      <c r="T570" s="58">
        <v>0</v>
      </c>
      <c r="U570" s="58">
        <v>0</v>
      </c>
      <c r="V570" s="58">
        <v>0</v>
      </c>
      <c r="W570" s="58">
        <v>0</v>
      </c>
      <c r="X570" s="58">
        <v>0</v>
      </c>
      <c r="Y570" s="58">
        <v>0</v>
      </c>
      <c r="Z570" s="58">
        <v>0</v>
      </c>
      <c r="AA570" s="58">
        <v>0</v>
      </c>
      <c r="AB570" s="58">
        <v>0</v>
      </c>
      <c r="AC570" s="58">
        <v>0</v>
      </c>
      <c r="AD570" s="58">
        <v>0</v>
      </c>
      <c r="AE570" s="58">
        <v>0</v>
      </c>
      <c r="AF570" s="58">
        <v>0</v>
      </c>
      <c r="AG570" s="58">
        <v>0</v>
      </c>
      <c r="AH570" s="58">
        <v>0</v>
      </c>
      <c r="AI570" s="58">
        <v>0</v>
      </c>
      <c r="AJ570" s="58">
        <v>0</v>
      </c>
      <c r="AK570" s="58">
        <v>0</v>
      </c>
      <c r="AL570" s="58">
        <v>0</v>
      </c>
      <c r="AM570" s="58">
        <v>0</v>
      </c>
      <c r="AN570" s="58">
        <v>0</v>
      </c>
      <c r="AO570" s="58">
        <v>0</v>
      </c>
      <c r="AP570" s="58">
        <v>0</v>
      </c>
      <c r="AQ570" s="58">
        <v>0</v>
      </c>
      <c r="AR570" s="58">
        <v>0</v>
      </c>
      <c r="AS570" s="58">
        <v>0</v>
      </c>
      <c r="AT570" s="58">
        <v>0</v>
      </c>
      <c r="AU570" s="58">
        <v>0</v>
      </c>
      <c r="AV570" s="58">
        <v>0</v>
      </c>
      <c r="AW570" s="58">
        <v>0</v>
      </c>
      <c r="AX570" s="58">
        <v>0</v>
      </c>
      <c r="AY570" s="58">
        <v>0</v>
      </c>
      <c r="AZ570" s="58">
        <v>0</v>
      </c>
      <c r="BA570" s="58">
        <v>0</v>
      </c>
      <c r="BB570" s="58">
        <v>0</v>
      </c>
      <c r="BC570" s="58">
        <v>0</v>
      </c>
      <c r="BD570" s="58">
        <v>33.657899999999998</v>
      </c>
      <c r="BE570" s="58">
        <v>0</v>
      </c>
      <c r="BF570" s="58">
        <v>0</v>
      </c>
      <c r="BG570" s="58">
        <v>0</v>
      </c>
      <c r="BH570" s="58">
        <v>0</v>
      </c>
      <c r="BI570" s="58">
        <v>0</v>
      </c>
      <c r="BJ570" s="58">
        <v>0</v>
      </c>
      <c r="BK570" s="58">
        <v>0</v>
      </c>
      <c r="BL570" s="58">
        <v>33.657899999999998</v>
      </c>
      <c r="BM570" s="58">
        <v>44.877200000000002</v>
      </c>
      <c r="BN570" s="58">
        <v>0</v>
      </c>
      <c r="BO570" s="58">
        <v>0</v>
      </c>
    </row>
    <row r="571" spans="1:67" x14ac:dyDescent="0.2">
      <c r="A571" s="11"/>
      <c r="B571" s="11"/>
      <c r="C571" s="656"/>
      <c r="D571" s="657"/>
      <c r="E571" s="657"/>
      <c r="F571" s="657"/>
      <c r="G571" s="657"/>
      <c r="H571" s="660"/>
      <c r="I571" s="659"/>
      <c r="J571" s="11"/>
      <c r="K571" s="60">
        <v>29597.18</v>
      </c>
      <c r="L571" s="60">
        <v>29664.23</v>
      </c>
      <c r="M571" s="60">
        <v>30579.97</v>
      </c>
      <c r="N571" s="60">
        <v>30649.25</v>
      </c>
      <c r="O571" s="60">
        <v>30579.973600066998</v>
      </c>
      <c r="P571" s="60"/>
      <c r="Q571" s="58">
        <v>30579.97</v>
      </c>
      <c r="R571" s="60">
        <f t="shared" si="569"/>
        <v>41418.058657723093</v>
      </c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  <c r="AZ571" s="58"/>
      <c r="BA571" s="58"/>
      <c r="BB571" s="58"/>
      <c r="BC571" s="58"/>
      <c r="BD571" s="61">
        <f>$M571*BD570/$J570*BD$13</f>
        <v>11947.77809519967</v>
      </c>
      <c r="BE571" s="58"/>
      <c r="BF571" s="58"/>
      <c r="BG571" s="58"/>
      <c r="BH571" s="58"/>
      <c r="BI571" s="58"/>
      <c r="BJ571" s="58"/>
      <c r="BK571" s="58"/>
      <c r="BL571" s="61">
        <f>$M571*BL570/$J570*BL$13</f>
        <v>12583.382007150421</v>
      </c>
      <c r="BM571" s="61">
        <f>$M571*BM570/$J570*BM$13</f>
        <v>16886.898555373002</v>
      </c>
      <c r="BN571" s="58"/>
      <c r="BO571" s="58"/>
    </row>
    <row r="572" spans="1:67" x14ac:dyDescent="0.2">
      <c r="A572" s="11"/>
      <c r="B572" s="11"/>
      <c r="C572" s="656"/>
      <c r="D572" s="657"/>
      <c r="E572" s="657"/>
      <c r="F572" s="657"/>
      <c r="G572" s="657"/>
      <c r="H572" s="660"/>
      <c r="I572" s="659"/>
      <c r="J572" s="11"/>
      <c r="K572" s="58"/>
      <c r="L572" s="60"/>
      <c r="M572" s="60"/>
      <c r="N572" s="60">
        <f>N571-M571</f>
        <v>69.279999999998836</v>
      </c>
      <c r="O572" s="60"/>
      <c r="P572" s="60"/>
      <c r="Q572" s="58"/>
      <c r="R572" s="60">
        <f t="shared" si="569"/>
        <v>0</v>
      </c>
      <c r="S572" s="61">
        <f t="shared" ref="S572:AX572" si="574">$N$572/$J$570*S570*S12*S13</f>
        <v>0</v>
      </c>
      <c r="T572" s="61">
        <f t="shared" si="574"/>
        <v>0</v>
      </c>
      <c r="U572" s="61">
        <f t="shared" si="574"/>
        <v>0</v>
      </c>
      <c r="V572" s="61">
        <f t="shared" si="574"/>
        <v>0</v>
      </c>
      <c r="W572" s="61">
        <f t="shared" si="574"/>
        <v>0</v>
      </c>
      <c r="X572" s="61">
        <f t="shared" si="574"/>
        <v>0</v>
      </c>
      <c r="Y572" s="61">
        <f t="shared" si="574"/>
        <v>0</v>
      </c>
      <c r="Z572" s="61">
        <f t="shared" si="574"/>
        <v>0</v>
      </c>
      <c r="AA572" s="61">
        <f t="shared" si="574"/>
        <v>0</v>
      </c>
      <c r="AB572" s="61">
        <f t="shared" si="574"/>
        <v>0</v>
      </c>
      <c r="AC572" s="61">
        <f t="shared" si="574"/>
        <v>0</v>
      </c>
      <c r="AD572" s="61">
        <f t="shared" si="574"/>
        <v>0</v>
      </c>
      <c r="AE572" s="61">
        <f t="shared" si="574"/>
        <v>0</v>
      </c>
      <c r="AF572" s="61">
        <f t="shared" si="574"/>
        <v>0</v>
      </c>
      <c r="AG572" s="61">
        <f t="shared" si="574"/>
        <v>0</v>
      </c>
      <c r="AH572" s="61">
        <f t="shared" si="574"/>
        <v>0</v>
      </c>
      <c r="AI572" s="61">
        <f t="shared" si="574"/>
        <v>0</v>
      </c>
      <c r="AJ572" s="61">
        <f t="shared" si="574"/>
        <v>0</v>
      </c>
      <c r="AK572" s="61">
        <f t="shared" si="574"/>
        <v>0</v>
      </c>
      <c r="AL572" s="61">
        <f t="shared" si="574"/>
        <v>0</v>
      </c>
      <c r="AM572" s="61">
        <f t="shared" si="574"/>
        <v>0</v>
      </c>
      <c r="AN572" s="61">
        <f t="shared" si="574"/>
        <v>0</v>
      </c>
      <c r="AO572" s="61">
        <f t="shared" si="574"/>
        <v>0</v>
      </c>
      <c r="AP572" s="61">
        <f t="shared" si="574"/>
        <v>0</v>
      </c>
      <c r="AQ572" s="61">
        <f t="shared" si="574"/>
        <v>0</v>
      </c>
      <c r="AR572" s="61">
        <f t="shared" si="574"/>
        <v>0</v>
      </c>
      <c r="AS572" s="61">
        <f t="shared" si="574"/>
        <v>0</v>
      </c>
      <c r="AT572" s="61">
        <f t="shared" si="574"/>
        <v>0</v>
      </c>
      <c r="AU572" s="61">
        <f t="shared" si="574"/>
        <v>0</v>
      </c>
      <c r="AV572" s="61">
        <f t="shared" si="574"/>
        <v>0</v>
      </c>
      <c r="AW572" s="61">
        <f t="shared" si="574"/>
        <v>0</v>
      </c>
      <c r="AX572" s="61">
        <f t="shared" si="574"/>
        <v>0</v>
      </c>
      <c r="AY572" s="61">
        <f t="shared" ref="AY572:BO572" si="575">$N$572/$J$570*AY570*AY12*AY13</f>
        <v>0</v>
      </c>
      <c r="AZ572" s="61">
        <f t="shared" si="575"/>
        <v>0</v>
      </c>
      <c r="BA572" s="61">
        <f t="shared" si="575"/>
        <v>0</v>
      </c>
      <c r="BB572" s="61">
        <f t="shared" si="575"/>
        <v>0</v>
      </c>
      <c r="BC572" s="61">
        <f t="shared" si="575"/>
        <v>0</v>
      </c>
      <c r="BD572" s="61">
        <f t="shared" si="575"/>
        <v>0</v>
      </c>
      <c r="BE572" s="61">
        <f t="shared" si="575"/>
        <v>0</v>
      </c>
      <c r="BF572" s="61">
        <f t="shared" si="575"/>
        <v>0</v>
      </c>
      <c r="BG572" s="61">
        <f t="shared" si="575"/>
        <v>0</v>
      </c>
      <c r="BH572" s="61">
        <f t="shared" si="575"/>
        <v>0</v>
      </c>
      <c r="BI572" s="61">
        <f t="shared" si="575"/>
        <v>0</v>
      </c>
      <c r="BJ572" s="61">
        <f t="shared" si="575"/>
        <v>0</v>
      </c>
      <c r="BK572" s="61">
        <f t="shared" si="575"/>
        <v>0</v>
      </c>
      <c r="BL572" s="61">
        <f t="shared" si="575"/>
        <v>0</v>
      </c>
      <c r="BM572" s="61">
        <f t="shared" si="575"/>
        <v>0</v>
      </c>
      <c r="BN572" s="61">
        <f t="shared" si="575"/>
        <v>0</v>
      </c>
      <c r="BO572" s="61">
        <f t="shared" si="575"/>
        <v>0</v>
      </c>
    </row>
    <row r="573" spans="1:67" x14ac:dyDescent="0.2">
      <c r="A573" s="11"/>
      <c r="B573" s="11"/>
      <c r="C573" s="656"/>
      <c r="D573" s="657"/>
      <c r="E573" s="657"/>
      <c r="F573" s="657"/>
      <c r="G573" s="657"/>
      <c r="H573" s="660"/>
      <c r="I573" s="659"/>
      <c r="J573" s="11"/>
      <c r="K573" s="58"/>
      <c r="L573" s="58"/>
      <c r="M573" s="60"/>
      <c r="N573" s="60"/>
      <c r="O573" s="60"/>
      <c r="P573" s="60"/>
      <c r="Q573" s="62">
        <v>30579.97</v>
      </c>
      <c r="R573" s="63">
        <f t="shared" si="569"/>
        <v>41418.058657723093</v>
      </c>
      <c r="S573" s="64">
        <f t="shared" ref="S573:AX573" si="576">S571+S572</f>
        <v>0</v>
      </c>
      <c r="T573" s="64">
        <f t="shared" si="576"/>
        <v>0</v>
      </c>
      <c r="U573" s="64">
        <f t="shared" si="576"/>
        <v>0</v>
      </c>
      <c r="V573" s="64">
        <f t="shared" si="576"/>
        <v>0</v>
      </c>
      <c r="W573" s="64">
        <f t="shared" si="576"/>
        <v>0</v>
      </c>
      <c r="X573" s="64">
        <f t="shared" si="576"/>
        <v>0</v>
      </c>
      <c r="Y573" s="64">
        <f t="shared" si="576"/>
        <v>0</v>
      </c>
      <c r="Z573" s="64">
        <f t="shared" si="576"/>
        <v>0</v>
      </c>
      <c r="AA573" s="64">
        <f t="shared" si="576"/>
        <v>0</v>
      </c>
      <c r="AB573" s="64">
        <f t="shared" si="576"/>
        <v>0</v>
      </c>
      <c r="AC573" s="64">
        <f t="shared" si="576"/>
        <v>0</v>
      </c>
      <c r="AD573" s="64">
        <f t="shared" si="576"/>
        <v>0</v>
      </c>
      <c r="AE573" s="64">
        <f t="shared" si="576"/>
        <v>0</v>
      </c>
      <c r="AF573" s="64">
        <f t="shared" si="576"/>
        <v>0</v>
      </c>
      <c r="AG573" s="64">
        <f t="shared" si="576"/>
        <v>0</v>
      </c>
      <c r="AH573" s="64">
        <f t="shared" si="576"/>
        <v>0</v>
      </c>
      <c r="AI573" s="64">
        <f t="shared" si="576"/>
        <v>0</v>
      </c>
      <c r="AJ573" s="64">
        <f t="shared" si="576"/>
        <v>0</v>
      </c>
      <c r="AK573" s="64">
        <f t="shared" si="576"/>
        <v>0</v>
      </c>
      <c r="AL573" s="64">
        <f t="shared" si="576"/>
        <v>0</v>
      </c>
      <c r="AM573" s="64">
        <f t="shared" si="576"/>
        <v>0</v>
      </c>
      <c r="AN573" s="64">
        <f t="shared" si="576"/>
        <v>0</v>
      </c>
      <c r="AO573" s="64">
        <f t="shared" si="576"/>
        <v>0</v>
      </c>
      <c r="AP573" s="64">
        <f t="shared" si="576"/>
        <v>0</v>
      </c>
      <c r="AQ573" s="64">
        <f t="shared" si="576"/>
        <v>0</v>
      </c>
      <c r="AR573" s="64">
        <f t="shared" si="576"/>
        <v>0</v>
      </c>
      <c r="AS573" s="64">
        <f t="shared" si="576"/>
        <v>0</v>
      </c>
      <c r="AT573" s="64">
        <f t="shared" si="576"/>
        <v>0</v>
      </c>
      <c r="AU573" s="64">
        <f t="shared" si="576"/>
        <v>0</v>
      </c>
      <c r="AV573" s="64">
        <f t="shared" si="576"/>
        <v>0</v>
      </c>
      <c r="AW573" s="64">
        <f t="shared" si="576"/>
        <v>0</v>
      </c>
      <c r="AX573" s="64">
        <f t="shared" si="576"/>
        <v>0</v>
      </c>
      <c r="AY573" s="64">
        <f t="shared" ref="AY573:BO573" si="577">AY571+AY572</f>
        <v>0</v>
      </c>
      <c r="AZ573" s="64">
        <f t="shared" si="577"/>
        <v>0</v>
      </c>
      <c r="BA573" s="64">
        <f t="shared" si="577"/>
        <v>0</v>
      </c>
      <c r="BB573" s="64">
        <f t="shared" si="577"/>
        <v>0</v>
      </c>
      <c r="BC573" s="64">
        <f t="shared" si="577"/>
        <v>0</v>
      </c>
      <c r="BD573" s="64">
        <f t="shared" si="577"/>
        <v>11947.77809519967</v>
      </c>
      <c r="BE573" s="64">
        <f t="shared" si="577"/>
        <v>0</v>
      </c>
      <c r="BF573" s="64">
        <f t="shared" si="577"/>
        <v>0</v>
      </c>
      <c r="BG573" s="64">
        <f t="shared" si="577"/>
        <v>0</v>
      </c>
      <c r="BH573" s="64">
        <f t="shared" si="577"/>
        <v>0</v>
      </c>
      <c r="BI573" s="64">
        <f t="shared" si="577"/>
        <v>0</v>
      </c>
      <c r="BJ573" s="64">
        <f t="shared" si="577"/>
        <v>0</v>
      </c>
      <c r="BK573" s="64">
        <f t="shared" si="577"/>
        <v>0</v>
      </c>
      <c r="BL573" s="64">
        <f t="shared" si="577"/>
        <v>12583.382007150421</v>
      </c>
      <c r="BM573" s="64">
        <f t="shared" si="577"/>
        <v>16886.898555373002</v>
      </c>
      <c r="BN573" s="64">
        <f t="shared" si="577"/>
        <v>0</v>
      </c>
      <c r="BO573" s="64">
        <f t="shared" si="577"/>
        <v>0</v>
      </c>
    </row>
    <row r="574" spans="1:67" ht="14.1" customHeight="1" x14ac:dyDescent="0.2">
      <c r="A574" s="11"/>
      <c r="B574" s="58">
        <v>122</v>
      </c>
      <c r="C574" s="656" t="s">
        <v>367</v>
      </c>
      <c r="D574" s="657" t="s">
        <v>368</v>
      </c>
      <c r="E574" s="657"/>
      <c r="F574" s="657"/>
      <c r="G574" s="657"/>
      <c r="H574" s="660" t="s">
        <v>968</v>
      </c>
      <c r="I574" s="659" t="s">
        <v>372</v>
      </c>
      <c r="J574" s="59">
        <v>21.425799999999999</v>
      </c>
      <c r="K574" s="60"/>
      <c r="L574" s="60"/>
      <c r="M574" s="60"/>
      <c r="N574" s="58"/>
      <c r="O574" s="58"/>
      <c r="P574" s="58"/>
      <c r="Q574" s="58"/>
      <c r="R574" s="58">
        <f t="shared" si="569"/>
        <v>21.425800000000002</v>
      </c>
      <c r="S574" s="58">
        <v>0</v>
      </c>
      <c r="T574" s="58">
        <v>0</v>
      </c>
      <c r="U574" s="58">
        <v>0</v>
      </c>
      <c r="V574" s="58">
        <v>0</v>
      </c>
      <c r="W574" s="58">
        <v>0</v>
      </c>
      <c r="X574" s="58">
        <v>0</v>
      </c>
      <c r="Y574" s="58">
        <v>0</v>
      </c>
      <c r="Z574" s="58">
        <v>0</v>
      </c>
      <c r="AA574" s="58">
        <v>0</v>
      </c>
      <c r="AB574" s="58">
        <v>0</v>
      </c>
      <c r="AC574" s="58">
        <v>0</v>
      </c>
      <c r="AD574" s="58">
        <v>0</v>
      </c>
      <c r="AE574" s="58">
        <v>0</v>
      </c>
      <c r="AF574" s="58">
        <v>0</v>
      </c>
      <c r="AG574" s="58">
        <v>0</v>
      </c>
      <c r="AH574" s="58">
        <v>0</v>
      </c>
      <c r="AI574" s="58">
        <v>0</v>
      </c>
      <c r="AJ574" s="58">
        <v>0</v>
      </c>
      <c r="AK574" s="58">
        <v>0</v>
      </c>
      <c r="AL574" s="58">
        <v>0</v>
      </c>
      <c r="AM574" s="58">
        <v>0</v>
      </c>
      <c r="AN574" s="58">
        <v>0</v>
      </c>
      <c r="AO574" s="58">
        <v>0</v>
      </c>
      <c r="AP574" s="58">
        <v>0</v>
      </c>
      <c r="AQ574" s="58">
        <v>0</v>
      </c>
      <c r="AR574" s="58">
        <v>0</v>
      </c>
      <c r="AS574" s="58">
        <v>0</v>
      </c>
      <c r="AT574" s="58">
        <v>0</v>
      </c>
      <c r="AU574" s="58">
        <v>0</v>
      </c>
      <c r="AV574" s="58">
        <v>0</v>
      </c>
      <c r="AW574" s="58">
        <v>0</v>
      </c>
      <c r="AX574" s="58">
        <v>0</v>
      </c>
      <c r="AY574" s="58">
        <v>0</v>
      </c>
      <c r="AZ574" s="58">
        <v>0</v>
      </c>
      <c r="BA574" s="58">
        <v>0</v>
      </c>
      <c r="BB574" s="58">
        <v>0</v>
      </c>
      <c r="BC574" s="58">
        <v>0</v>
      </c>
      <c r="BD574" s="58">
        <v>6.42774</v>
      </c>
      <c r="BE574" s="58">
        <v>0</v>
      </c>
      <c r="BF574" s="58">
        <v>0</v>
      </c>
      <c r="BG574" s="58">
        <v>0</v>
      </c>
      <c r="BH574" s="58">
        <v>0</v>
      </c>
      <c r="BI574" s="58">
        <v>0</v>
      </c>
      <c r="BJ574" s="58">
        <v>0</v>
      </c>
      <c r="BK574" s="58">
        <v>0</v>
      </c>
      <c r="BL574" s="58">
        <v>6.42774</v>
      </c>
      <c r="BM574" s="58">
        <v>8.5703200000000006</v>
      </c>
      <c r="BN574" s="58">
        <v>0</v>
      </c>
      <c r="BO574" s="58">
        <v>0</v>
      </c>
    </row>
    <row r="575" spans="1:67" x14ac:dyDescent="0.2">
      <c r="A575" s="11"/>
      <c r="B575" s="11"/>
      <c r="C575" s="656"/>
      <c r="D575" s="657"/>
      <c r="E575" s="657"/>
      <c r="F575" s="657"/>
      <c r="G575" s="657"/>
      <c r="H575" s="660"/>
      <c r="I575" s="659"/>
      <c r="J575" s="11"/>
      <c r="K575" s="60">
        <v>9118.76</v>
      </c>
      <c r="L575" s="60">
        <v>9177.68</v>
      </c>
      <c r="M575" s="60">
        <v>9421.5499999999993</v>
      </c>
      <c r="N575" s="60">
        <v>9482.43</v>
      </c>
      <c r="O575" s="60">
        <v>9421.5543529940005</v>
      </c>
      <c r="P575" s="60"/>
      <c r="Q575" s="58">
        <v>9421.5499999999993</v>
      </c>
      <c r="R575" s="60">
        <f t="shared" si="569"/>
        <v>12760.715937480349</v>
      </c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  <c r="AZ575" s="58"/>
      <c r="BA575" s="58"/>
      <c r="BB575" s="58"/>
      <c r="BC575" s="58"/>
      <c r="BD575" s="61">
        <f>$M575*BD574/$J574*BD$13</f>
        <v>3681.05621793705</v>
      </c>
      <c r="BE575" s="58"/>
      <c r="BF575" s="58"/>
      <c r="BG575" s="58"/>
      <c r="BH575" s="58"/>
      <c r="BI575" s="58"/>
      <c r="BJ575" s="58"/>
      <c r="BK575" s="58"/>
      <c r="BL575" s="61">
        <f>$M575*BL574/$J574*BL$13</f>
        <v>3876.8828991482997</v>
      </c>
      <c r="BM575" s="61">
        <f>$M575*BM574/$J574*BM$13</f>
        <v>5202.776820395</v>
      </c>
      <c r="BN575" s="58"/>
      <c r="BO575" s="58"/>
    </row>
    <row r="576" spans="1:67" x14ac:dyDescent="0.2">
      <c r="A576" s="11"/>
      <c r="B576" s="11"/>
      <c r="C576" s="656"/>
      <c r="D576" s="657"/>
      <c r="E576" s="657"/>
      <c r="F576" s="657"/>
      <c r="G576" s="657"/>
      <c r="H576" s="660"/>
      <c r="I576" s="659"/>
      <c r="J576" s="11"/>
      <c r="K576" s="58"/>
      <c r="L576" s="60"/>
      <c r="M576" s="60"/>
      <c r="N576" s="60">
        <f>N575-M575</f>
        <v>60.880000000001019</v>
      </c>
      <c r="O576" s="60"/>
      <c r="P576" s="60"/>
      <c r="Q576" s="58"/>
      <c r="R576" s="60">
        <f t="shared" si="569"/>
        <v>0</v>
      </c>
      <c r="S576" s="61">
        <f t="shared" ref="S576:AX576" si="578">$N$576/$J$574*S574*S12*S13</f>
        <v>0</v>
      </c>
      <c r="T576" s="61">
        <f t="shared" si="578"/>
        <v>0</v>
      </c>
      <c r="U576" s="61">
        <f t="shared" si="578"/>
        <v>0</v>
      </c>
      <c r="V576" s="61">
        <f t="shared" si="578"/>
        <v>0</v>
      </c>
      <c r="W576" s="61">
        <f t="shared" si="578"/>
        <v>0</v>
      </c>
      <c r="X576" s="61">
        <f t="shared" si="578"/>
        <v>0</v>
      </c>
      <c r="Y576" s="61">
        <f t="shared" si="578"/>
        <v>0</v>
      </c>
      <c r="Z576" s="61">
        <f t="shared" si="578"/>
        <v>0</v>
      </c>
      <c r="AA576" s="61">
        <f t="shared" si="578"/>
        <v>0</v>
      </c>
      <c r="AB576" s="61">
        <f t="shared" si="578"/>
        <v>0</v>
      </c>
      <c r="AC576" s="61">
        <f t="shared" si="578"/>
        <v>0</v>
      </c>
      <c r="AD576" s="61">
        <f t="shared" si="578"/>
        <v>0</v>
      </c>
      <c r="AE576" s="61">
        <f t="shared" si="578"/>
        <v>0</v>
      </c>
      <c r="AF576" s="61">
        <f t="shared" si="578"/>
        <v>0</v>
      </c>
      <c r="AG576" s="61">
        <f t="shared" si="578"/>
        <v>0</v>
      </c>
      <c r="AH576" s="61">
        <f t="shared" si="578"/>
        <v>0</v>
      </c>
      <c r="AI576" s="61">
        <f t="shared" si="578"/>
        <v>0</v>
      </c>
      <c r="AJ576" s="61">
        <f t="shared" si="578"/>
        <v>0</v>
      </c>
      <c r="AK576" s="61">
        <f t="shared" si="578"/>
        <v>0</v>
      </c>
      <c r="AL576" s="61">
        <f t="shared" si="578"/>
        <v>0</v>
      </c>
      <c r="AM576" s="61">
        <f t="shared" si="578"/>
        <v>0</v>
      </c>
      <c r="AN576" s="61">
        <f t="shared" si="578"/>
        <v>0</v>
      </c>
      <c r="AO576" s="61">
        <f t="shared" si="578"/>
        <v>0</v>
      </c>
      <c r="AP576" s="61">
        <f t="shared" si="578"/>
        <v>0</v>
      </c>
      <c r="AQ576" s="61">
        <f t="shared" si="578"/>
        <v>0</v>
      </c>
      <c r="AR576" s="61">
        <f t="shared" si="578"/>
        <v>0</v>
      </c>
      <c r="AS576" s="61">
        <f t="shared" si="578"/>
        <v>0</v>
      </c>
      <c r="AT576" s="61">
        <f t="shared" si="578"/>
        <v>0</v>
      </c>
      <c r="AU576" s="61">
        <f t="shared" si="578"/>
        <v>0</v>
      </c>
      <c r="AV576" s="61">
        <f t="shared" si="578"/>
        <v>0</v>
      </c>
      <c r="AW576" s="61">
        <f t="shared" si="578"/>
        <v>0</v>
      </c>
      <c r="AX576" s="61">
        <f t="shared" si="578"/>
        <v>0</v>
      </c>
      <c r="AY576" s="61">
        <f t="shared" ref="AY576:BO576" si="579">$N$576/$J$574*AY574*AY12*AY13</f>
        <v>0</v>
      </c>
      <c r="AZ576" s="61">
        <f t="shared" si="579"/>
        <v>0</v>
      </c>
      <c r="BA576" s="61">
        <f t="shared" si="579"/>
        <v>0</v>
      </c>
      <c r="BB576" s="61">
        <f t="shared" si="579"/>
        <v>0</v>
      </c>
      <c r="BC576" s="61">
        <f t="shared" si="579"/>
        <v>0</v>
      </c>
      <c r="BD576" s="61">
        <f t="shared" si="579"/>
        <v>0</v>
      </c>
      <c r="BE576" s="61">
        <f t="shared" si="579"/>
        <v>0</v>
      </c>
      <c r="BF576" s="61">
        <f t="shared" si="579"/>
        <v>0</v>
      </c>
      <c r="BG576" s="61">
        <f t="shared" si="579"/>
        <v>0</v>
      </c>
      <c r="BH576" s="61">
        <f t="shared" si="579"/>
        <v>0</v>
      </c>
      <c r="BI576" s="61">
        <f t="shared" si="579"/>
        <v>0</v>
      </c>
      <c r="BJ576" s="61">
        <f t="shared" si="579"/>
        <v>0</v>
      </c>
      <c r="BK576" s="61">
        <f t="shared" si="579"/>
        <v>0</v>
      </c>
      <c r="BL576" s="61">
        <f t="shared" si="579"/>
        <v>0</v>
      </c>
      <c r="BM576" s="61">
        <f t="shared" si="579"/>
        <v>0</v>
      </c>
      <c r="BN576" s="61">
        <f t="shared" si="579"/>
        <v>0</v>
      </c>
      <c r="BO576" s="61">
        <f t="shared" si="579"/>
        <v>0</v>
      </c>
    </row>
    <row r="577" spans="1:67" x14ac:dyDescent="0.2">
      <c r="A577" s="11"/>
      <c r="B577" s="11"/>
      <c r="C577" s="656"/>
      <c r="D577" s="657"/>
      <c r="E577" s="657"/>
      <c r="F577" s="657"/>
      <c r="G577" s="657"/>
      <c r="H577" s="660"/>
      <c r="I577" s="659"/>
      <c r="J577" s="11"/>
      <c r="K577" s="58"/>
      <c r="L577" s="58"/>
      <c r="M577" s="60"/>
      <c r="N577" s="60"/>
      <c r="O577" s="60"/>
      <c r="P577" s="60"/>
      <c r="Q577" s="62">
        <v>9421.5499999999993</v>
      </c>
      <c r="R577" s="63">
        <f t="shared" si="569"/>
        <v>12760.715937480349</v>
      </c>
      <c r="S577" s="64">
        <f t="shared" ref="S577:AX577" si="580">S575+S576</f>
        <v>0</v>
      </c>
      <c r="T577" s="64">
        <f t="shared" si="580"/>
        <v>0</v>
      </c>
      <c r="U577" s="64">
        <f t="shared" si="580"/>
        <v>0</v>
      </c>
      <c r="V577" s="64">
        <f t="shared" si="580"/>
        <v>0</v>
      </c>
      <c r="W577" s="64">
        <f t="shared" si="580"/>
        <v>0</v>
      </c>
      <c r="X577" s="64">
        <f t="shared" si="580"/>
        <v>0</v>
      </c>
      <c r="Y577" s="64">
        <f t="shared" si="580"/>
        <v>0</v>
      </c>
      <c r="Z577" s="64">
        <f t="shared" si="580"/>
        <v>0</v>
      </c>
      <c r="AA577" s="64">
        <f t="shared" si="580"/>
        <v>0</v>
      </c>
      <c r="AB577" s="64">
        <f t="shared" si="580"/>
        <v>0</v>
      </c>
      <c r="AC577" s="64">
        <f t="shared" si="580"/>
        <v>0</v>
      </c>
      <c r="AD577" s="64">
        <f t="shared" si="580"/>
        <v>0</v>
      </c>
      <c r="AE577" s="64">
        <f t="shared" si="580"/>
        <v>0</v>
      </c>
      <c r="AF577" s="64">
        <f t="shared" si="580"/>
        <v>0</v>
      </c>
      <c r="AG577" s="64">
        <f t="shared" si="580"/>
        <v>0</v>
      </c>
      <c r="AH577" s="64">
        <f t="shared" si="580"/>
        <v>0</v>
      </c>
      <c r="AI577" s="64">
        <f t="shared" si="580"/>
        <v>0</v>
      </c>
      <c r="AJ577" s="64">
        <f t="shared" si="580"/>
        <v>0</v>
      </c>
      <c r="AK577" s="64">
        <f t="shared" si="580"/>
        <v>0</v>
      </c>
      <c r="AL577" s="64">
        <f t="shared" si="580"/>
        <v>0</v>
      </c>
      <c r="AM577" s="64">
        <f t="shared" si="580"/>
        <v>0</v>
      </c>
      <c r="AN577" s="64">
        <f t="shared" si="580"/>
        <v>0</v>
      </c>
      <c r="AO577" s="64">
        <f t="shared" si="580"/>
        <v>0</v>
      </c>
      <c r="AP577" s="64">
        <f t="shared" si="580"/>
        <v>0</v>
      </c>
      <c r="AQ577" s="64">
        <f t="shared" si="580"/>
        <v>0</v>
      </c>
      <c r="AR577" s="64">
        <f t="shared" si="580"/>
        <v>0</v>
      </c>
      <c r="AS577" s="64">
        <f t="shared" si="580"/>
        <v>0</v>
      </c>
      <c r="AT577" s="64">
        <f t="shared" si="580"/>
        <v>0</v>
      </c>
      <c r="AU577" s="64">
        <f t="shared" si="580"/>
        <v>0</v>
      </c>
      <c r="AV577" s="64">
        <f t="shared" si="580"/>
        <v>0</v>
      </c>
      <c r="AW577" s="64">
        <f t="shared" si="580"/>
        <v>0</v>
      </c>
      <c r="AX577" s="64">
        <f t="shared" si="580"/>
        <v>0</v>
      </c>
      <c r="AY577" s="64">
        <f t="shared" ref="AY577:BO577" si="581">AY575+AY576</f>
        <v>0</v>
      </c>
      <c r="AZ577" s="64">
        <f t="shared" si="581"/>
        <v>0</v>
      </c>
      <c r="BA577" s="64">
        <f t="shared" si="581"/>
        <v>0</v>
      </c>
      <c r="BB577" s="64">
        <f t="shared" si="581"/>
        <v>0</v>
      </c>
      <c r="BC577" s="64">
        <f t="shared" si="581"/>
        <v>0</v>
      </c>
      <c r="BD577" s="64">
        <f t="shared" si="581"/>
        <v>3681.05621793705</v>
      </c>
      <c r="BE577" s="64">
        <f t="shared" si="581"/>
        <v>0</v>
      </c>
      <c r="BF577" s="64">
        <f t="shared" si="581"/>
        <v>0</v>
      </c>
      <c r="BG577" s="64">
        <f t="shared" si="581"/>
        <v>0</v>
      </c>
      <c r="BH577" s="64">
        <f t="shared" si="581"/>
        <v>0</v>
      </c>
      <c r="BI577" s="64">
        <f t="shared" si="581"/>
        <v>0</v>
      </c>
      <c r="BJ577" s="64">
        <f t="shared" si="581"/>
        <v>0</v>
      </c>
      <c r="BK577" s="64">
        <f t="shared" si="581"/>
        <v>0</v>
      </c>
      <c r="BL577" s="64">
        <f t="shared" si="581"/>
        <v>3876.8828991482997</v>
      </c>
      <c r="BM577" s="64">
        <f t="shared" si="581"/>
        <v>5202.776820395</v>
      </c>
      <c r="BN577" s="64">
        <f t="shared" si="581"/>
        <v>0</v>
      </c>
      <c r="BO577" s="64">
        <f t="shared" si="581"/>
        <v>0</v>
      </c>
    </row>
    <row r="578" spans="1:67" ht="14.1" customHeight="1" x14ac:dyDescent="0.2">
      <c r="A578" s="11"/>
      <c r="B578" s="58">
        <v>123</v>
      </c>
      <c r="C578" s="656" t="s">
        <v>367</v>
      </c>
      <c r="D578" s="657" t="s">
        <v>368</v>
      </c>
      <c r="E578" s="657"/>
      <c r="F578" s="657"/>
      <c r="G578" s="657"/>
      <c r="H578" s="660" t="s">
        <v>969</v>
      </c>
      <c r="I578" s="659" t="s">
        <v>82</v>
      </c>
      <c r="J578" s="59">
        <v>397.25400000000002</v>
      </c>
      <c r="K578" s="60"/>
      <c r="L578" s="60"/>
      <c r="M578" s="60"/>
      <c r="N578" s="58"/>
      <c r="O578" s="58"/>
      <c r="P578" s="58"/>
      <c r="Q578" s="58"/>
      <c r="R578" s="58">
        <f t="shared" si="569"/>
        <v>397.25400000000002</v>
      </c>
      <c r="S578" s="58">
        <v>0</v>
      </c>
      <c r="T578" s="58">
        <v>0</v>
      </c>
      <c r="U578" s="58">
        <v>0</v>
      </c>
      <c r="V578" s="58">
        <v>0</v>
      </c>
      <c r="W578" s="58">
        <v>0</v>
      </c>
      <c r="X578" s="58">
        <v>0</v>
      </c>
      <c r="Y578" s="58">
        <v>0</v>
      </c>
      <c r="Z578" s="58">
        <v>0</v>
      </c>
      <c r="AA578" s="58">
        <v>0</v>
      </c>
      <c r="AB578" s="58">
        <v>0</v>
      </c>
      <c r="AC578" s="58">
        <v>0</v>
      </c>
      <c r="AD578" s="58">
        <v>0</v>
      </c>
      <c r="AE578" s="58">
        <v>0</v>
      </c>
      <c r="AF578" s="58">
        <v>0</v>
      </c>
      <c r="AG578" s="58">
        <v>0</v>
      </c>
      <c r="AH578" s="58">
        <v>0</v>
      </c>
      <c r="AI578" s="58">
        <v>0</v>
      </c>
      <c r="AJ578" s="58">
        <v>0</v>
      </c>
      <c r="AK578" s="58">
        <v>0</v>
      </c>
      <c r="AL578" s="58">
        <v>0</v>
      </c>
      <c r="AM578" s="58">
        <v>0</v>
      </c>
      <c r="AN578" s="58">
        <v>0</v>
      </c>
      <c r="AO578" s="58">
        <v>0</v>
      </c>
      <c r="AP578" s="58">
        <v>0</v>
      </c>
      <c r="AQ578" s="58">
        <v>0</v>
      </c>
      <c r="AR578" s="58">
        <v>0</v>
      </c>
      <c r="AS578" s="58">
        <v>0</v>
      </c>
      <c r="AT578" s="58">
        <v>0</v>
      </c>
      <c r="AU578" s="58">
        <v>0</v>
      </c>
      <c r="AV578" s="58">
        <v>0</v>
      </c>
      <c r="AW578" s="58">
        <v>0</v>
      </c>
      <c r="AX578" s="58">
        <v>0</v>
      </c>
      <c r="AY578" s="58">
        <v>0</v>
      </c>
      <c r="AZ578" s="58">
        <v>0</v>
      </c>
      <c r="BA578" s="58">
        <v>0</v>
      </c>
      <c r="BB578" s="58">
        <v>0</v>
      </c>
      <c r="BC578" s="58">
        <v>0</v>
      </c>
      <c r="BD578" s="58">
        <v>119.17619999999999</v>
      </c>
      <c r="BE578" s="58">
        <v>0</v>
      </c>
      <c r="BF578" s="58">
        <v>0</v>
      </c>
      <c r="BG578" s="58">
        <v>0</v>
      </c>
      <c r="BH578" s="58">
        <v>0</v>
      </c>
      <c r="BI578" s="58">
        <v>0</v>
      </c>
      <c r="BJ578" s="58">
        <v>0</v>
      </c>
      <c r="BK578" s="58">
        <v>0</v>
      </c>
      <c r="BL578" s="58">
        <v>119.17619999999999</v>
      </c>
      <c r="BM578" s="58">
        <v>158.9016</v>
      </c>
      <c r="BN578" s="58">
        <v>0</v>
      </c>
      <c r="BO578" s="58">
        <v>0</v>
      </c>
    </row>
    <row r="579" spans="1:67" x14ac:dyDescent="0.2">
      <c r="A579" s="11"/>
      <c r="B579" s="11"/>
      <c r="C579" s="656"/>
      <c r="D579" s="657"/>
      <c r="E579" s="657"/>
      <c r="F579" s="657"/>
      <c r="G579" s="657"/>
      <c r="H579" s="660"/>
      <c r="I579" s="659"/>
      <c r="J579" s="11"/>
      <c r="K579" s="60">
        <v>43874.6</v>
      </c>
      <c r="L579" s="60">
        <v>44077.33</v>
      </c>
      <c r="M579" s="60">
        <v>45331.48</v>
      </c>
      <c r="N579" s="60">
        <v>45540.94</v>
      </c>
      <c r="O579" s="60">
        <v>45331.484611489999</v>
      </c>
      <c r="P579" s="60"/>
      <c r="Q579" s="58">
        <v>45331.48</v>
      </c>
      <c r="R579" s="60">
        <f t="shared" si="569"/>
        <v>61397.767809497564</v>
      </c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  <c r="AW579" s="58"/>
      <c r="AX579" s="58"/>
      <c r="AY579" s="58"/>
      <c r="AZ579" s="58"/>
      <c r="BA579" s="58"/>
      <c r="BB579" s="58"/>
      <c r="BC579" s="58"/>
      <c r="BD579" s="61">
        <f>$M579*BD578/$J578*BD$13</f>
        <v>17711.281723526281</v>
      </c>
      <c r="BE579" s="58"/>
      <c r="BF579" s="58"/>
      <c r="BG579" s="58"/>
      <c r="BH579" s="58"/>
      <c r="BI579" s="58"/>
      <c r="BJ579" s="58"/>
      <c r="BK579" s="58"/>
      <c r="BL579" s="61">
        <f>$M579*BL578/$J578*BL$13</f>
        <v>18653.49540203928</v>
      </c>
      <c r="BM579" s="61">
        <f>$M579*BM578/$J578*BM$13</f>
        <v>25032.990683932003</v>
      </c>
      <c r="BN579" s="58"/>
      <c r="BO579" s="58"/>
    </row>
    <row r="580" spans="1:67" x14ac:dyDescent="0.2">
      <c r="A580" s="11"/>
      <c r="B580" s="11"/>
      <c r="C580" s="656"/>
      <c r="D580" s="657"/>
      <c r="E580" s="657"/>
      <c r="F580" s="657"/>
      <c r="G580" s="657"/>
      <c r="H580" s="660"/>
      <c r="I580" s="659"/>
      <c r="J580" s="11"/>
      <c r="K580" s="58"/>
      <c r="L580" s="60"/>
      <c r="M580" s="60"/>
      <c r="N580" s="60">
        <f>N579-M579</f>
        <v>209.45999999999913</v>
      </c>
      <c r="O580" s="60"/>
      <c r="P580" s="60"/>
      <c r="Q580" s="58"/>
      <c r="R580" s="60">
        <f t="shared" si="569"/>
        <v>0</v>
      </c>
      <c r="S580" s="61">
        <f t="shared" ref="S580:AX580" si="582">$N$580/$J$578*S578*S12*S13</f>
        <v>0</v>
      </c>
      <c r="T580" s="61">
        <f t="shared" si="582"/>
        <v>0</v>
      </c>
      <c r="U580" s="61">
        <f t="shared" si="582"/>
        <v>0</v>
      </c>
      <c r="V580" s="61">
        <f t="shared" si="582"/>
        <v>0</v>
      </c>
      <c r="W580" s="61">
        <f t="shared" si="582"/>
        <v>0</v>
      </c>
      <c r="X580" s="61">
        <f t="shared" si="582"/>
        <v>0</v>
      </c>
      <c r="Y580" s="61">
        <f t="shared" si="582"/>
        <v>0</v>
      </c>
      <c r="Z580" s="61">
        <f t="shared" si="582"/>
        <v>0</v>
      </c>
      <c r="AA580" s="61">
        <f t="shared" si="582"/>
        <v>0</v>
      </c>
      <c r="AB580" s="61">
        <f t="shared" si="582"/>
        <v>0</v>
      </c>
      <c r="AC580" s="61">
        <f t="shared" si="582"/>
        <v>0</v>
      </c>
      <c r="AD580" s="61">
        <f t="shared" si="582"/>
        <v>0</v>
      </c>
      <c r="AE580" s="61">
        <f t="shared" si="582"/>
        <v>0</v>
      </c>
      <c r="AF580" s="61">
        <f t="shared" si="582"/>
        <v>0</v>
      </c>
      <c r="AG580" s="61">
        <f t="shared" si="582"/>
        <v>0</v>
      </c>
      <c r="AH580" s="61">
        <f t="shared" si="582"/>
        <v>0</v>
      </c>
      <c r="AI580" s="61">
        <f t="shared" si="582"/>
        <v>0</v>
      </c>
      <c r="AJ580" s="61">
        <f t="shared" si="582"/>
        <v>0</v>
      </c>
      <c r="AK580" s="61">
        <f t="shared" si="582"/>
        <v>0</v>
      </c>
      <c r="AL580" s="61">
        <f t="shared" si="582"/>
        <v>0</v>
      </c>
      <c r="AM580" s="61">
        <f t="shared" si="582"/>
        <v>0</v>
      </c>
      <c r="AN580" s="61">
        <f t="shared" si="582"/>
        <v>0</v>
      </c>
      <c r="AO580" s="61">
        <f t="shared" si="582"/>
        <v>0</v>
      </c>
      <c r="AP580" s="61">
        <f t="shared" si="582"/>
        <v>0</v>
      </c>
      <c r="AQ580" s="61">
        <f t="shared" si="582"/>
        <v>0</v>
      </c>
      <c r="AR580" s="61">
        <f t="shared" si="582"/>
        <v>0</v>
      </c>
      <c r="AS580" s="61">
        <f t="shared" si="582"/>
        <v>0</v>
      </c>
      <c r="AT580" s="61">
        <f t="shared" si="582"/>
        <v>0</v>
      </c>
      <c r="AU580" s="61">
        <f t="shared" si="582"/>
        <v>0</v>
      </c>
      <c r="AV580" s="61">
        <f t="shared" si="582"/>
        <v>0</v>
      </c>
      <c r="AW580" s="61">
        <f t="shared" si="582"/>
        <v>0</v>
      </c>
      <c r="AX580" s="61">
        <f t="shared" si="582"/>
        <v>0</v>
      </c>
      <c r="AY580" s="61">
        <f t="shared" ref="AY580:BO580" si="583">$N$580/$J$578*AY578*AY12*AY13</f>
        <v>0</v>
      </c>
      <c r="AZ580" s="61">
        <f t="shared" si="583"/>
        <v>0</v>
      </c>
      <c r="BA580" s="61">
        <f t="shared" si="583"/>
        <v>0</v>
      </c>
      <c r="BB580" s="61">
        <f t="shared" si="583"/>
        <v>0</v>
      </c>
      <c r="BC580" s="61">
        <f t="shared" si="583"/>
        <v>0</v>
      </c>
      <c r="BD580" s="61">
        <f t="shared" si="583"/>
        <v>0</v>
      </c>
      <c r="BE580" s="61">
        <f t="shared" si="583"/>
        <v>0</v>
      </c>
      <c r="BF580" s="61">
        <f t="shared" si="583"/>
        <v>0</v>
      </c>
      <c r="BG580" s="61">
        <f t="shared" si="583"/>
        <v>0</v>
      </c>
      <c r="BH580" s="61">
        <f t="shared" si="583"/>
        <v>0</v>
      </c>
      <c r="BI580" s="61">
        <f t="shared" si="583"/>
        <v>0</v>
      </c>
      <c r="BJ580" s="61">
        <f t="shared" si="583"/>
        <v>0</v>
      </c>
      <c r="BK580" s="61">
        <f t="shared" si="583"/>
        <v>0</v>
      </c>
      <c r="BL580" s="61">
        <f t="shared" si="583"/>
        <v>0</v>
      </c>
      <c r="BM580" s="61">
        <f t="shared" si="583"/>
        <v>0</v>
      </c>
      <c r="BN580" s="61">
        <f t="shared" si="583"/>
        <v>0</v>
      </c>
      <c r="BO580" s="61">
        <f t="shared" si="583"/>
        <v>0</v>
      </c>
    </row>
    <row r="581" spans="1:67" x14ac:dyDescent="0.2">
      <c r="A581" s="11"/>
      <c r="B581" s="11"/>
      <c r="C581" s="656"/>
      <c r="D581" s="657"/>
      <c r="E581" s="657"/>
      <c r="F581" s="657"/>
      <c r="G581" s="657"/>
      <c r="H581" s="660"/>
      <c r="I581" s="659"/>
      <c r="J581" s="11"/>
      <c r="K581" s="58"/>
      <c r="L581" s="58"/>
      <c r="M581" s="60"/>
      <c r="N581" s="60"/>
      <c r="O581" s="60"/>
      <c r="P581" s="60"/>
      <c r="Q581" s="62">
        <v>45331.48</v>
      </c>
      <c r="R581" s="63">
        <f t="shared" si="569"/>
        <v>61397.767809497564</v>
      </c>
      <c r="S581" s="64">
        <f t="shared" ref="S581:AX581" si="584">S579+S580</f>
        <v>0</v>
      </c>
      <c r="T581" s="64">
        <f t="shared" si="584"/>
        <v>0</v>
      </c>
      <c r="U581" s="64">
        <f t="shared" si="584"/>
        <v>0</v>
      </c>
      <c r="V581" s="64">
        <f t="shared" si="584"/>
        <v>0</v>
      </c>
      <c r="W581" s="64">
        <f t="shared" si="584"/>
        <v>0</v>
      </c>
      <c r="X581" s="64">
        <f t="shared" si="584"/>
        <v>0</v>
      </c>
      <c r="Y581" s="64">
        <f t="shared" si="584"/>
        <v>0</v>
      </c>
      <c r="Z581" s="64">
        <f t="shared" si="584"/>
        <v>0</v>
      </c>
      <c r="AA581" s="64">
        <f t="shared" si="584"/>
        <v>0</v>
      </c>
      <c r="AB581" s="64">
        <f t="shared" si="584"/>
        <v>0</v>
      </c>
      <c r="AC581" s="64">
        <f t="shared" si="584"/>
        <v>0</v>
      </c>
      <c r="AD581" s="64">
        <f t="shared" si="584"/>
        <v>0</v>
      </c>
      <c r="AE581" s="64">
        <f t="shared" si="584"/>
        <v>0</v>
      </c>
      <c r="AF581" s="64">
        <f t="shared" si="584"/>
        <v>0</v>
      </c>
      <c r="AG581" s="64">
        <f t="shared" si="584"/>
        <v>0</v>
      </c>
      <c r="AH581" s="64">
        <f t="shared" si="584"/>
        <v>0</v>
      </c>
      <c r="AI581" s="64">
        <f t="shared" si="584"/>
        <v>0</v>
      </c>
      <c r="AJ581" s="64">
        <f t="shared" si="584"/>
        <v>0</v>
      </c>
      <c r="AK581" s="64">
        <f t="shared" si="584"/>
        <v>0</v>
      </c>
      <c r="AL581" s="64">
        <f t="shared" si="584"/>
        <v>0</v>
      </c>
      <c r="AM581" s="64">
        <f t="shared" si="584"/>
        <v>0</v>
      </c>
      <c r="AN581" s="64">
        <f t="shared" si="584"/>
        <v>0</v>
      </c>
      <c r="AO581" s="64">
        <f t="shared" si="584"/>
        <v>0</v>
      </c>
      <c r="AP581" s="64">
        <f t="shared" si="584"/>
        <v>0</v>
      </c>
      <c r="AQ581" s="64">
        <f t="shared" si="584"/>
        <v>0</v>
      </c>
      <c r="AR581" s="64">
        <f t="shared" si="584"/>
        <v>0</v>
      </c>
      <c r="AS581" s="64">
        <f t="shared" si="584"/>
        <v>0</v>
      </c>
      <c r="AT581" s="64">
        <f t="shared" si="584"/>
        <v>0</v>
      </c>
      <c r="AU581" s="64">
        <f t="shared" si="584"/>
        <v>0</v>
      </c>
      <c r="AV581" s="64">
        <f t="shared" si="584"/>
        <v>0</v>
      </c>
      <c r="AW581" s="64">
        <f t="shared" si="584"/>
        <v>0</v>
      </c>
      <c r="AX581" s="64">
        <f t="shared" si="584"/>
        <v>0</v>
      </c>
      <c r="AY581" s="64">
        <f t="shared" ref="AY581:BO581" si="585">AY579+AY580</f>
        <v>0</v>
      </c>
      <c r="AZ581" s="64">
        <f t="shared" si="585"/>
        <v>0</v>
      </c>
      <c r="BA581" s="64">
        <f t="shared" si="585"/>
        <v>0</v>
      </c>
      <c r="BB581" s="64">
        <f t="shared" si="585"/>
        <v>0</v>
      </c>
      <c r="BC581" s="64">
        <f t="shared" si="585"/>
        <v>0</v>
      </c>
      <c r="BD581" s="64">
        <f t="shared" si="585"/>
        <v>17711.281723526281</v>
      </c>
      <c r="BE581" s="64">
        <f t="shared" si="585"/>
        <v>0</v>
      </c>
      <c r="BF581" s="64">
        <f t="shared" si="585"/>
        <v>0</v>
      </c>
      <c r="BG581" s="64">
        <f t="shared" si="585"/>
        <v>0</v>
      </c>
      <c r="BH581" s="64">
        <f t="shared" si="585"/>
        <v>0</v>
      </c>
      <c r="BI581" s="64">
        <f t="shared" si="585"/>
        <v>0</v>
      </c>
      <c r="BJ581" s="64">
        <f t="shared" si="585"/>
        <v>0</v>
      </c>
      <c r="BK581" s="64">
        <f t="shared" si="585"/>
        <v>0</v>
      </c>
      <c r="BL581" s="64">
        <f t="shared" si="585"/>
        <v>18653.49540203928</v>
      </c>
      <c r="BM581" s="64">
        <f t="shared" si="585"/>
        <v>25032.990683932003</v>
      </c>
      <c r="BN581" s="64">
        <f t="shared" si="585"/>
        <v>0</v>
      </c>
      <c r="BO581" s="64">
        <f t="shared" si="585"/>
        <v>0</v>
      </c>
    </row>
    <row r="582" spans="1:67" ht="14.1" customHeight="1" x14ac:dyDescent="0.2">
      <c r="A582" s="11"/>
      <c r="B582" s="58">
        <v>124</v>
      </c>
      <c r="C582" s="656" t="s">
        <v>367</v>
      </c>
      <c r="D582" s="657" t="s">
        <v>368</v>
      </c>
      <c r="E582" s="657"/>
      <c r="F582" s="657"/>
      <c r="G582" s="657"/>
      <c r="H582" s="660" t="s">
        <v>970</v>
      </c>
      <c r="I582" s="659" t="s">
        <v>74</v>
      </c>
      <c r="J582" s="59">
        <v>389.56</v>
      </c>
      <c r="K582" s="60"/>
      <c r="L582" s="60"/>
      <c r="M582" s="60"/>
      <c r="N582" s="58"/>
      <c r="O582" s="58"/>
      <c r="P582" s="58"/>
      <c r="Q582" s="58"/>
      <c r="R582" s="58">
        <f t="shared" si="569"/>
        <v>389.56</v>
      </c>
      <c r="S582" s="58">
        <v>0</v>
      </c>
      <c r="T582" s="58">
        <v>0</v>
      </c>
      <c r="U582" s="58">
        <v>0</v>
      </c>
      <c r="V582" s="58">
        <v>0</v>
      </c>
      <c r="W582" s="58">
        <v>0</v>
      </c>
      <c r="X582" s="58">
        <v>0</v>
      </c>
      <c r="Y582" s="58">
        <v>0</v>
      </c>
      <c r="Z582" s="58">
        <v>0</v>
      </c>
      <c r="AA582" s="58">
        <v>0</v>
      </c>
      <c r="AB582" s="58">
        <v>0</v>
      </c>
      <c r="AC582" s="58">
        <v>0</v>
      </c>
      <c r="AD582" s="58">
        <v>0</v>
      </c>
      <c r="AE582" s="58">
        <v>0</v>
      </c>
      <c r="AF582" s="58">
        <v>0</v>
      </c>
      <c r="AG582" s="58">
        <v>0</v>
      </c>
      <c r="AH582" s="58">
        <v>0</v>
      </c>
      <c r="AI582" s="58">
        <v>0</v>
      </c>
      <c r="AJ582" s="58">
        <v>0</v>
      </c>
      <c r="AK582" s="58">
        <v>0</v>
      </c>
      <c r="AL582" s="58">
        <v>0</v>
      </c>
      <c r="AM582" s="58">
        <v>0</v>
      </c>
      <c r="AN582" s="58">
        <v>0</v>
      </c>
      <c r="AO582" s="58">
        <v>0</v>
      </c>
      <c r="AP582" s="58">
        <v>0</v>
      </c>
      <c r="AQ582" s="58">
        <v>0</v>
      </c>
      <c r="AR582" s="58">
        <v>0</v>
      </c>
      <c r="AS582" s="58">
        <v>0</v>
      </c>
      <c r="AT582" s="58">
        <v>0</v>
      </c>
      <c r="AU582" s="58">
        <v>0</v>
      </c>
      <c r="AV582" s="58">
        <v>0</v>
      </c>
      <c r="AW582" s="58">
        <v>0</v>
      </c>
      <c r="AX582" s="58">
        <v>0</v>
      </c>
      <c r="AY582" s="58">
        <v>0</v>
      </c>
      <c r="AZ582" s="58">
        <v>0</v>
      </c>
      <c r="BA582" s="58">
        <v>0</v>
      </c>
      <c r="BB582" s="58">
        <v>0</v>
      </c>
      <c r="BC582" s="58">
        <v>0</v>
      </c>
      <c r="BD582" s="58">
        <v>116.86799999999999</v>
      </c>
      <c r="BE582" s="58">
        <v>0</v>
      </c>
      <c r="BF582" s="58">
        <v>0</v>
      </c>
      <c r="BG582" s="58">
        <v>0</v>
      </c>
      <c r="BH582" s="58">
        <v>0</v>
      </c>
      <c r="BI582" s="58">
        <v>0</v>
      </c>
      <c r="BJ582" s="58">
        <v>0</v>
      </c>
      <c r="BK582" s="58">
        <v>0</v>
      </c>
      <c r="BL582" s="58">
        <v>116.86799999999999</v>
      </c>
      <c r="BM582" s="58">
        <v>155.82400000000001</v>
      </c>
      <c r="BN582" s="58">
        <v>0</v>
      </c>
      <c r="BO582" s="58">
        <v>0</v>
      </c>
    </row>
    <row r="583" spans="1:67" x14ac:dyDescent="0.2">
      <c r="A583" s="11"/>
      <c r="B583" s="11"/>
      <c r="C583" s="656"/>
      <c r="D583" s="657"/>
      <c r="E583" s="657"/>
      <c r="F583" s="657"/>
      <c r="G583" s="657"/>
      <c r="H583" s="660"/>
      <c r="I583" s="659"/>
      <c r="J583" s="11"/>
      <c r="K583" s="60">
        <v>6029.8</v>
      </c>
      <c r="L583" s="60">
        <v>6055.95</v>
      </c>
      <c r="M583" s="60">
        <v>6230.02</v>
      </c>
      <c r="N583" s="60">
        <v>6257.04</v>
      </c>
      <c r="O583" s="60">
        <v>6230.0234283700001</v>
      </c>
      <c r="P583" s="60"/>
      <c r="Q583" s="58">
        <v>6230.02</v>
      </c>
      <c r="R583" s="60">
        <f t="shared" si="569"/>
        <v>8438.0505866679414</v>
      </c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58"/>
      <c r="BC583" s="58"/>
      <c r="BD583" s="61">
        <f>$M583*BD582/$J582*BD$13</f>
        <v>2434.1062626502203</v>
      </c>
      <c r="BE583" s="58"/>
      <c r="BF583" s="58"/>
      <c r="BG583" s="58"/>
      <c r="BH583" s="58"/>
      <c r="BI583" s="58"/>
      <c r="BJ583" s="58"/>
      <c r="BK583" s="58"/>
      <c r="BL583" s="61">
        <f>$M583*BL582/$J582*BL$13</f>
        <v>2563.5970725997204</v>
      </c>
      <c r="BM583" s="61">
        <f>$M583*BM582/$J582*BM$13</f>
        <v>3440.3472514180003</v>
      </c>
      <c r="BN583" s="58"/>
      <c r="BO583" s="58"/>
    </row>
    <row r="584" spans="1:67" x14ac:dyDescent="0.2">
      <c r="A584" s="11"/>
      <c r="B584" s="11"/>
      <c r="C584" s="656"/>
      <c r="D584" s="657"/>
      <c r="E584" s="657"/>
      <c r="F584" s="657"/>
      <c r="G584" s="657"/>
      <c r="H584" s="660"/>
      <c r="I584" s="659"/>
      <c r="J584" s="11"/>
      <c r="K584" s="58"/>
      <c r="L584" s="60"/>
      <c r="M584" s="60"/>
      <c r="N584" s="60">
        <f>N583-M583</f>
        <v>27.019999999999527</v>
      </c>
      <c r="O584" s="60"/>
      <c r="P584" s="60"/>
      <c r="Q584" s="58"/>
      <c r="R584" s="60">
        <f t="shared" si="569"/>
        <v>0</v>
      </c>
      <c r="S584" s="61">
        <f t="shared" ref="S584:AX584" si="586">$N$584/$J$582*S582*S12*S13</f>
        <v>0</v>
      </c>
      <c r="T584" s="61">
        <f t="shared" si="586"/>
        <v>0</v>
      </c>
      <c r="U584" s="61">
        <f t="shared" si="586"/>
        <v>0</v>
      </c>
      <c r="V584" s="61">
        <f t="shared" si="586"/>
        <v>0</v>
      </c>
      <c r="W584" s="61">
        <f t="shared" si="586"/>
        <v>0</v>
      </c>
      <c r="X584" s="61">
        <f t="shared" si="586"/>
        <v>0</v>
      </c>
      <c r="Y584" s="61">
        <f t="shared" si="586"/>
        <v>0</v>
      </c>
      <c r="Z584" s="61">
        <f t="shared" si="586"/>
        <v>0</v>
      </c>
      <c r="AA584" s="61">
        <f t="shared" si="586"/>
        <v>0</v>
      </c>
      <c r="AB584" s="61">
        <f t="shared" si="586"/>
        <v>0</v>
      </c>
      <c r="AC584" s="61">
        <f t="shared" si="586"/>
        <v>0</v>
      </c>
      <c r="AD584" s="61">
        <f t="shared" si="586"/>
        <v>0</v>
      </c>
      <c r="AE584" s="61">
        <f t="shared" si="586"/>
        <v>0</v>
      </c>
      <c r="AF584" s="61">
        <f t="shared" si="586"/>
        <v>0</v>
      </c>
      <c r="AG584" s="61">
        <f t="shared" si="586"/>
        <v>0</v>
      </c>
      <c r="AH584" s="61">
        <f t="shared" si="586"/>
        <v>0</v>
      </c>
      <c r="AI584" s="61">
        <f t="shared" si="586"/>
        <v>0</v>
      </c>
      <c r="AJ584" s="61">
        <f t="shared" si="586"/>
        <v>0</v>
      </c>
      <c r="AK584" s="61">
        <f t="shared" si="586"/>
        <v>0</v>
      </c>
      <c r="AL584" s="61">
        <f t="shared" si="586"/>
        <v>0</v>
      </c>
      <c r="AM584" s="61">
        <f t="shared" si="586"/>
        <v>0</v>
      </c>
      <c r="AN584" s="61">
        <f t="shared" si="586"/>
        <v>0</v>
      </c>
      <c r="AO584" s="61">
        <f t="shared" si="586"/>
        <v>0</v>
      </c>
      <c r="AP584" s="61">
        <f t="shared" si="586"/>
        <v>0</v>
      </c>
      <c r="AQ584" s="61">
        <f t="shared" si="586"/>
        <v>0</v>
      </c>
      <c r="AR584" s="61">
        <f t="shared" si="586"/>
        <v>0</v>
      </c>
      <c r="AS584" s="61">
        <f t="shared" si="586"/>
        <v>0</v>
      </c>
      <c r="AT584" s="61">
        <f t="shared" si="586"/>
        <v>0</v>
      </c>
      <c r="AU584" s="61">
        <f t="shared" si="586"/>
        <v>0</v>
      </c>
      <c r="AV584" s="61">
        <f t="shared" si="586"/>
        <v>0</v>
      </c>
      <c r="AW584" s="61">
        <f t="shared" si="586"/>
        <v>0</v>
      </c>
      <c r="AX584" s="61">
        <f t="shared" si="586"/>
        <v>0</v>
      </c>
      <c r="AY584" s="61">
        <f t="shared" ref="AY584:BO584" si="587">$N$584/$J$582*AY582*AY12*AY13</f>
        <v>0</v>
      </c>
      <c r="AZ584" s="61">
        <f t="shared" si="587"/>
        <v>0</v>
      </c>
      <c r="BA584" s="61">
        <f t="shared" si="587"/>
        <v>0</v>
      </c>
      <c r="BB584" s="61">
        <f t="shared" si="587"/>
        <v>0</v>
      </c>
      <c r="BC584" s="61">
        <f t="shared" si="587"/>
        <v>0</v>
      </c>
      <c r="BD584" s="61">
        <f t="shared" si="587"/>
        <v>0</v>
      </c>
      <c r="BE584" s="61">
        <f t="shared" si="587"/>
        <v>0</v>
      </c>
      <c r="BF584" s="61">
        <f t="shared" si="587"/>
        <v>0</v>
      </c>
      <c r="BG584" s="61">
        <f t="shared" si="587"/>
        <v>0</v>
      </c>
      <c r="BH584" s="61">
        <f t="shared" si="587"/>
        <v>0</v>
      </c>
      <c r="BI584" s="61">
        <f t="shared" si="587"/>
        <v>0</v>
      </c>
      <c r="BJ584" s="61">
        <f t="shared" si="587"/>
        <v>0</v>
      </c>
      <c r="BK584" s="61">
        <f t="shared" si="587"/>
        <v>0</v>
      </c>
      <c r="BL584" s="61">
        <f t="shared" si="587"/>
        <v>0</v>
      </c>
      <c r="BM584" s="61">
        <f t="shared" si="587"/>
        <v>0</v>
      </c>
      <c r="BN584" s="61">
        <f t="shared" si="587"/>
        <v>0</v>
      </c>
      <c r="BO584" s="61">
        <f t="shared" si="587"/>
        <v>0</v>
      </c>
    </row>
    <row r="585" spans="1:67" x14ac:dyDescent="0.2">
      <c r="A585" s="11"/>
      <c r="B585" s="11"/>
      <c r="C585" s="656"/>
      <c r="D585" s="657"/>
      <c r="E585" s="657"/>
      <c r="F585" s="657"/>
      <c r="G585" s="657"/>
      <c r="H585" s="660"/>
      <c r="I585" s="659"/>
      <c r="J585" s="11"/>
      <c r="K585" s="58"/>
      <c r="L585" s="58"/>
      <c r="M585" s="60"/>
      <c r="N585" s="60"/>
      <c r="O585" s="60"/>
      <c r="P585" s="60"/>
      <c r="Q585" s="62">
        <v>6230.02</v>
      </c>
      <c r="R585" s="63">
        <f t="shared" si="569"/>
        <v>8438.0505866679414</v>
      </c>
      <c r="S585" s="64">
        <f t="shared" ref="S585:AX585" si="588">S583+S584</f>
        <v>0</v>
      </c>
      <c r="T585" s="64">
        <f t="shared" si="588"/>
        <v>0</v>
      </c>
      <c r="U585" s="64">
        <f t="shared" si="588"/>
        <v>0</v>
      </c>
      <c r="V585" s="64">
        <f t="shared" si="588"/>
        <v>0</v>
      </c>
      <c r="W585" s="64">
        <f t="shared" si="588"/>
        <v>0</v>
      </c>
      <c r="X585" s="64">
        <f t="shared" si="588"/>
        <v>0</v>
      </c>
      <c r="Y585" s="64">
        <f t="shared" si="588"/>
        <v>0</v>
      </c>
      <c r="Z585" s="64">
        <f t="shared" si="588"/>
        <v>0</v>
      </c>
      <c r="AA585" s="64">
        <f t="shared" si="588"/>
        <v>0</v>
      </c>
      <c r="AB585" s="64">
        <f t="shared" si="588"/>
        <v>0</v>
      </c>
      <c r="AC585" s="64">
        <f t="shared" si="588"/>
        <v>0</v>
      </c>
      <c r="AD585" s="64">
        <f t="shared" si="588"/>
        <v>0</v>
      </c>
      <c r="AE585" s="64">
        <f t="shared" si="588"/>
        <v>0</v>
      </c>
      <c r="AF585" s="64">
        <f t="shared" si="588"/>
        <v>0</v>
      </c>
      <c r="AG585" s="64">
        <f t="shared" si="588"/>
        <v>0</v>
      </c>
      <c r="AH585" s="64">
        <f t="shared" si="588"/>
        <v>0</v>
      </c>
      <c r="AI585" s="64">
        <f t="shared" si="588"/>
        <v>0</v>
      </c>
      <c r="AJ585" s="64">
        <f t="shared" si="588"/>
        <v>0</v>
      </c>
      <c r="AK585" s="64">
        <f t="shared" si="588"/>
        <v>0</v>
      </c>
      <c r="AL585" s="64">
        <f t="shared" si="588"/>
        <v>0</v>
      </c>
      <c r="AM585" s="64">
        <f t="shared" si="588"/>
        <v>0</v>
      </c>
      <c r="AN585" s="64">
        <f t="shared" si="588"/>
        <v>0</v>
      </c>
      <c r="AO585" s="64">
        <f t="shared" si="588"/>
        <v>0</v>
      </c>
      <c r="AP585" s="64">
        <f t="shared" si="588"/>
        <v>0</v>
      </c>
      <c r="AQ585" s="64">
        <f t="shared" si="588"/>
        <v>0</v>
      </c>
      <c r="AR585" s="64">
        <f t="shared" si="588"/>
        <v>0</v>
      </c>
      <c r="AS585" s="64">
        <f t="shared" si="588"/>
        <v>0</v>
      </c>
      <c r="AT585" s="64">
        <f t="shared" si="588"/>
        <v>0</v>
      </c>
      <c r="AU585" s="64">
        <f t="shared" si="588"/>
        <v>0</v>
      </c>
      <c r="AV585" s="64">
        <f t="shared" si="588"/>
        <v>0</v>
      </c>
      <c r="AW585" s="64">
        <f t="shared" si="588"/>
        <v>0</v>
      </c>
      <c r="AX585" s="64">
        <f t="shared" si="588"/>
        <v>0</v>
      </c>
      <c r="AY585" s="64">
        <f t="shared" ref="AY585:BO585" si="589">AY583+AY584</f>
        <v>0</v>
      </c>
      <c r="AZ585" s="64">
        <f t="shared" si="589"/>
        <v>0</v>
      </c>
      <c r="BA585" s="64">
        <f t="shared" si="589"/>
        <v>0</v>
      </c>
      <c r="BB585" s="64">
        <f t="shared" si="589"/>
        <v>0</v>
      </c>
      <c r="BC585" s="64">
        <f t="shared" si="589"/>
        <v>0</v>
      </c>
      <c r="BD585" s="64">
        <f t="shared" si="589"/>
        <v>2434.1062626502203</v>
      </c>
      <c r="BE585" s="64">
        <f t="shared" si="589"/>
        <v>0</v>
      </c>
      <c r="BF585" s="64">
        <f t="shared" si="589"/>
        <v>0</v>
      </c>
      <c r="BG585" s="64">
        <f t="shared" si="589"/>
        <v>0</v>
      </c>
      <c r="BH585" s="64">
        <f t="shared" si="589"/>
        <v>0</v>
      </c>
      <c r="BI585" s="64">
        <f t="shared" si="589"/>
        <v>0</v>
      </c>
      <c r="BJ585" s="64">
        <f t="shared" si="589"/>
        <v>0</v>
      </c>
      <c r="BK585" s="64">
        <f t="shared" si="589"/>
        <v>0</v>
      </c>
      <c r="BL585" s="64">
        <f t="shared" si="589"/>
        <v>2563.5970725997204</v>
      </c>
      <c r="BM585" s="64">
        <f t="shared" si="589"/>
        <v>3440.3472514180003</v>
      </c>
      <c r="BN585" s="64">
        <f t="shared" si="589"/>
        <v>0</v>
      </c>
      <c r="BO585" s="64">
        <f t="shared" si="589"/>
        <v>0</v>
      </c>
    </row>
    <row r="586" spans="1:67" s="5" customFormat="1" ht="10.5" x14ac:dyDescent="0.2">
      <c r="A586" s="65"/>
      <c r="B586" s="65"/>
      <c r="C586" s="65"/>
      <c r="D586" s="65"/>
      <c r="E586" s="65"/>
      <c r="F586" s="65"/>
      <c r="G586" s="66" t="s">
        <v>971</v>
      </c>
      <c r="H586" s="65"/>
      <c r="I586" s="65"/>
      <c r="J586" s="65"/>
      <c r="K586" s="65"/>
      <c r="L586" s="65"/>
      <c r="M586" s="65"/>
      <c r="N586" s="65"/>
      <c r="O586" s="65"/>
      <c r="P586" s="65"/>
      <c r="Q586" s="65">
        <f t="shared" ref="Q586:AV586" si="590">Q$569+Q$573+Q$577+Q$581+Q$585</f>
        <v>354833.38999999996</v>
      </c>
      <c r="R586" s="67">
        <f t="shared" si="590"/>
        <v>480592.6938691808</v>
      </c>
      <c r="S586" s="68">
        <f t="shared" si="590"/>
        <v>0</v>
      </c>
      <c r="T586" s="68">
        <f t="shared" si="590"/>
        <v>0</v>
      </c>
      <c r="U586" s="68">
        <f t="shared" si="590"/>
        <v>0</v>
      </c>
      <c r="V586" s="68">
        <f t="shared" si="590"/>
        <v>0</v>
      </c>
      <c r="W586" s="68">
        <f t="shared" si="590"/>
        <v>0</v>
      </c>
      <c r="X586" s="68">
        <f t="shared" si="590"/>
        <v>0</v>
      </c>
      <c r="Y586" s="68">
        <f t="shared" si="590"/>
        <v>0</v>
      </c>
      <c r="Z586" s="68">
        <f t="shared" si="590"/>
        <v>0</v>
      </c>
      <c r="AA586" s="68">
        <f t="shared" si="590"/>
        <v>0</v>
      </c>
      <c r="AB586" s="68">
        <f t="shared" si="590"/>
        <v>0</v>
      </c>
      <c r="AC586" s="68">
        <f t="shared" si="590"/>
        <v>0</v>
      </c>
      <c r="AD586" s="68">
        <f t="shared" si="590"/>
        <v>0</v>
      </c>
      <c r="AE586" s="68">
        <f t="shared" si="590"/>
        <v>0</v>
      </c>
      <c r="AF586" s="68">
        <f t="shared" si="590"/>
        <v>0</v>
      </c>
      <c r="AG586" s="68">
        <f t="shared" si="590"/>
        <v>0</v>
      </c>
      <c r="AH586" s="68">
        <f t="shared" si="590"/>
        <v>0</v>
      </c>
      <c r="AI586" s="68">
        <f t="shared" si="590"/>
        <v>0</v>
      </c>
      <c r="AJ586" s="68">
        <f t="shared" si="590"/>
        <v>0</v>
      </c>
      <c r="AK586" s="68">
        <f t="shared" si="590"/>
        <v>0</v>
      </c>
      <c r="AL586" s="68">
        <f t="shared" si="590"/>
        <v>0</v>
      </c>
      <c r="AM586" s="68">
        <f t="shared" si="590"/>
        <v>0</v>
      </c>
      <c r="AN586" s="68">
        <f t="shared" si="590"/>
        <v>0</v>
      </c>
      <c r="AO586" s="68">
        <f t="shared" si="590"/>
        <v>0</v>
      </c>
      <c r="AP586" s="68">
        <f t="shared" si="590"/>
        <v>0</v>
      </c>
      <c r="AQ586" s="68">
        <f t="shared" si="590"/>
        <v>0</v>
      </c>
      <c r="AR586" s="68">
        <f t="shared" si="590"/>
        <v>0</v>
      </c>
      <c r="AS586" s="68">
        <f t="shared" si="590"/>
        <v>0</v>
      </c>
      <c r="AT586" s="68">
        <f t="shared" si="590"/>
        <v>0</v>
      </c>
      <c r="AU586" s="68">
        <f t="shared" si="590"/>
        <v>0</v>
      </c>
      <c r="AV586" s="68">
        <f t="shared" si="590"/>
        <v>0</v>
      </c>
      <c r="AW586" s="68">
        <f t="shared" ref="AW586:BO586" si="591">AW$569+AW$573+AW$577+AW$581+AW$585</f>
        <v>0</v>
      </c>
      <c r="AX586" s="68">
        <f t="shared" si="591"/>
        <v>0</v>
      </c>
      <c r="AY586" s="68">
        <f t="shared" si="591"/>
        <v>0</v>
      </c>
      <c r="AZ586" s="68">
        <f t="shared" si="591"/>
        <v>0</v>
      </c>
      <c r="BA586" s="68">
        <f t="shared" si="591"/>
        <v>0</v>
      </c>
      <c r="BB586" s="68">
        <f t="shared" si="591"/>
        <v>0</v>
      </c>
      <c r="BC586" s="68">
        <f t="shared" si="591"/>
        <v>0</v>
      </c>
      <c r="BD586" s="68">
        <f t="shared" si="591"/>
        <v>138635.53837650729</v>
      </c>
      <c r="BE586" s="68">
        <f t="shared" si="591"/>
        <v>0</v>
      </c>
      <c r="BF586" s="68">
        <f t="shared" si="591"/>
        <v>0</v>
      </c>
      <c r="BG586" s="68">
        <f t="shared" si="591"/>
        <v>0</v>
      </c>
      <c r="BH586" s="68">
        <f t="shared" si="591"/>
        <v>0</v>
      </c>
      <c r="BI586" s="68">
        <f t="shared" si="591"/>
        <v>0</v>
      </c>
      <c r="BJ586" s="68">
        <f t="shared" si="591"/>
        <v>0</v>
      </c>
      <c r="BK586" s="68">
        <f t="shared" si="591"/>
        <v>0</v>
      </c>
      <c r="BL586" s="68">
        <f t="shared" si="591"/>
        <v>146010.74151682254</v>
      </c>
      <c r="BM586" s="68">
        <f t="shared" si="591"/>
        <v>195946.41397585097</v>
      </c>
      <c r="BN586" s="68">
        <f t="shared" si="591"/>
        <v>0</v>
      </c>
      <c r="BO586" s="68">
        <f t="shared" si="591"/>
        <v>0</v>
      </c>
    </row>
    <row r="587" spans="1:67" x14ac:dyDescent="0.2">
      <c r="A587" s="56"/>
      <c r="B587" s="56"/>
      <c r="C587" s="57" t="s">
        <v>376</v>
      </c>
      <c r="D587" s="56" t="s">
        <v>377</v>
      </c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</row>
    <row r="588" spans="1:67" ht="14.1" customHeight="1" x14ac:dyDescent="0.2">
      <c r="A588" s="11"/>
      <c r="B588" s="58">
        <v>125</v>
      </c>
      <c r="C588" s="656" t="s">
        <v>378</v>
      </c>
      <c r="D588" s="657" t="s">
        <v>379</v>
      </c>
      <c r="E588" s="657"/>
      <c r="F588" s="657"/>
      <c r="G588" s="657"/>
      <c r="H588" s="660" t="s">
        <v>972</v>
      </c>
      <c r="I588" s="659" t="s">
        <v>102</v>
      </c>
      <c r="J588" s="59">
        <v>26.295300000000001</v>
      </c>
      <c r="K588" s="60"/>
      <c r="L588" s="60"/>
      <c r="M588" s="60"/>
      <c r="N588" s="58"/>
      <c r="O588" s="58"/>
      <c r="P588" s="58"/>
      <c r="Q588" s="58"/>
      <c r="R588" s="58">
        <f t="shared" ref="R588:R595" si="592">SUM(S588:BO588)</f>
        <v>26.295300000000001</v>
      </c>
      <c r="S588" s="58">
        <v>0</v>
      </c>
      <c r="T588" s="58">
        <v>0</v>
      </c>
      <c r="U588" s="58">
        <v>0</v>
      </c>
      <c r="V588" s="58">
        <v>0</v>
      </c>
      <c r="W588" s="58">
        <v>0</v>
      </c>
      <c r="X588" s="58">
        <v>0</v>
      </c>
      <c r="Y588" s="58">
        <v>0</v>
      </c>
      <c r="Z588" s="58">
        <v>0</v>
      </c>
      <c r="AA588" s="58">
        <v>0</v>
      </c>
      <c r="AB588" s="58">
        <v>0</v>
      </c>
      <c r="AC588" s="58">
        <v>0</v>
      </c>
      <c r="AD588" s="58">
        <v>0</v>
      </c>
      <c r="AE588" s="58">
        <v>0</v>
      </c>
      <c r="AF588" s="58">
        <v>0</v>
      </c>
      <c r="AG588" s="58">
        <v>0</v>
      </c>
      <c r="AH588" s="58">
        <v>0</v>
      </c>
      <c r="AI588" s="58">
        <v>0</v>
      </c>
      <c r="AJ588" s="58">
        <v>0</v>
      </c>
      <c r="AK588" s="58">
        <v>0</v>
      </c>
      <c r="AL588" s="58">
        <v>0</v>
      </c>
      <c r="AM588" s="58">
        <v>0</v>
      </c>
      <c r="AN588" s="58">
        <v>0</v>
      </c>
      <c r="AO588" s="58">
        <v>0</v>
      </c>
      <c r="AP588" s="58">
        <v>0</v>
      </c>
      <c r="AQ588" s="58">
        <v>0</v>
      </c>
      <c r="AR588" s="58">
        <v>0</v>
      </c>
      <c r="AS588" s="58">
        <v>0</v>
      </c>
      <c r="AT588" s="58">
        <v>0</v>
      </c>
      <c r="AU588" s="58">
        <v>0</v>
      </c>
      <c r="AV588" s="58">
        <v>0</v>
      </c>
      <c r="AW588" s="58">
        <v>0</v>
      </c>
      <c r="AX588" s="58">
        <v>0</v>
      </c>
      <c r="AY588" s="58">
        <v>0</v>
      </c>
      <c r="AZ588" s="58">
        <v>0</v>
      </c>
      <c r="BA588" s="58">
        <v>0</v>
      </c>
      <c r="BB588" s="58">
        <v>0</v>
      </c>
      <c r="BC588" s="58">
        <v>0</v>
      </c>
      <c r="BD588" s="58">
        <v>0</v>
      </c>
      <c r="BE588" s="58">
        <v>0</v>
      </c>
      <c r="BF588" s="58">
        <v>0</v>
      </c>
      <c r="BG588" s="58">
        <v>0</v>
      </c>
      <c r="BH588" s="58">
        <v>0</v>
      </c>
      <c r="BI588" s="58">
        <v>0</v>
      </c>
      <c r="BJ588" s="58">
        <v>0</v>
      </c>
      <c r="BK588" s="58">
        <v>0</v>
      </c>
      <c r="BL588" s="58">
        <v>0</v>
      </c>
      <c r="BM588" s="58">
        <v>13.147650000000001</v>
      </c>
      <c r="BN588" s="58">
        <v>0</v>
      </c>
      <c r="BO588" s="58">
        <v>13.147650000000001</v>
      </c>
    </row>
    <row r="589" spans="1:67" x14ac:dyDescent="0.2">
      <c r="A589" s="11"/>
      <c r="B589" s="11"/>
      <c r="C589" s="656"/>
      <c r="D589" s="657"/>
      <c r="E589" s="657"/>
      <c r="F589" s="657"/>
      <c r="G589" s="657"/>
      <c r="H589" s="660"/>
      <c r="I589" s="659"/>
      <c r="J589" s="11"/>
      <c r="K589" s="60">
        <v>87605.24</v>
      </c>
      <c r="L589" s="60">
        <v>87666.240000000005</v>
      </c>
      <c r="M589" s="60">
        <v>90514.23</v>
      </c>
      <c r="N589" s="60">
        <v>90577.26</v>
      </c>
      <c r="O589" s="60">
        <v>90514.228937606007</v>
      </c>
      <c r="P589" s="60"/>
      <c r="Q589" s="58">
        <v>90514.23</v>
      </c>
      <c r="R589" s="60">
        <f t="shared" si="592"/>
        <v>125774.50132022116</v>
      </c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  <c r="AZ589" s="58"/>
      <c r="BA589" s="58"/>
      <c r="BB589" s="58"/>
      <c r="BC589" s="58"/>
      <c r="BD589" s="58"/>
      <c r="BE589" s="58"/>
      <c r="BF589" s="58"/>
      <c r="BG589" s="58"/>
      <c r="BH589" s="58"/>
      <c r="BI589" s="58"/>
      <c r="BJ589" s="58"/>
      <c r="BK589" s="58"/>
      <c r="BL589" s="58"/>
      <c r="BM589" s="61">
        <f>$M589*BM588/$J588*BM$13</f>
        <v>62479.811941758751</v>
      </c>
      <c r="BN589" s="58"/>
      <c r="BO589" s="61">
        <f>$M589*BO588/$J588*BO$13</f>
        <v>63294.689378462404</v>
      </c>
    </row>
    <row r="590" spans="1:67" x14ac:dyDescent="0.2">
      <c r="A590" s="11"/>
      <c r="B590" s="11"/>
      <c r="C590" s="656"/>
      <c r="D590" s="657"/>
      <c r="E590" s="657"/>
      <c r="F590" s="657"/>
      <c r="G590" s="657"/>
      <c r="H590" s="660"/>
      <c r="I590" s="659"/>
      <c r="J590" s="11"/>
      <c r="K590" s="58"/>
      <c r="L590" s="60"/>
      <c r="M590" s="60"/>
      <c r="N590" s="60">
        <f>N589-M589</f>
        <v>63.029999999998836</v>
      </c>
      <c r="O590" s="60"/>
      <c r="P590" s="60"/>
      <c r="Q590" s="58"/>
      <c r="R590" s="60">
        <f t="shared" si="592"/>
        <v>0</v>
      </c>
      <c r="S590" s="61">
        <f t="shared" ref="S590:AX590" si="593">$N$590/$J$588*S588*S12*S13</f>
        <v>0</v>
      </c>
      <c r="T590" s="61">
        <f t="shared" si="593"/>
        <v>0</v>
      </c>
      <c r="U590" s="61">
        <f t="shared" si="593"/>
        <v>0</v>
      </c>
      <c r="V590" s="61">
        <f t="shared" si="593"/>
        <v>0</v>
      </c>
      <c r="W590" s="61">
        <f t="shared" si="593"/>
        <v>0</v>
      </c>
      <c r="X590" s="61">
        <f t="shared" si="593"/>
        <v>0</v>
      </c>
      <c r="Y590" s="61">
        <f t="shared" si="593"/>
        <v>0</v>
      </c>
      <c r="Z590" s="61">
        <f t="shared" si="593"/>
        <v>0</v>
      </c>
      <c r="AA590" s="61">
        <f t="shared" si="593"/>
        <v>0</v>
      </c>
      <c r="AB590" s="61">
        <f t="shared" si="593"/>
        <v>0</v>
      </c>
      <c r="AC590" s="61">
        <f t="shared" si="593"/>
        <v>0</v>
      </c>
      <c r="AD590" s="61">
        <f t="shared" si="593"/>
        <v>0</v>
      </c>
      <c r="AE590" s="61">
        <f t="shared" si="593"/>
        <v>0</v>
      </c>
      <c r="AF590" s="61">
        <f t="shared" si="593"/>
        <v>0</v>
      </c>
      <c r="AG590" s="61">
        <f t="shared" si="593"/>
        <v>0</v>
      </c>
      <c r="AH590" s="61">
        <f t="shared" si="593"/>
        <v>0</v>
      </c>
      <c r="AI590" s="61">
        <f t="shared" si="593"/>
        <v>0</v>
      </c>
      <c r="AJ590" s="61">
        <f t="shared" si="593"/>
        <v>0</v>
      </c>
      <c r="AK590" s="61">
        <f t="shared" si="593"/>
        <v>0</v>
      </c>
      <c r="AL590" s="61">
        <f t="shared" si="593"/>
        <v>0</v>
      </c>
      <c r="AM590" s="61">
        <f t="shared" si="593"/>
        <v>0</v>
      </c>
      <c r="AN590" s="61">
        <f t="shared" si="593"/>
        <v>0</v>
      </c>
      <c r="AO590" s="61">
        <f t="shared" si="593"/>
        <v>0</v>
      </c>
      <c r="AP590" s="61">
        <f t="shared" si="593"/>
        <v>0</v>
      </c>
      <c r="AQ590" s="61">
        <f t="shared" si="593"/>
        <v>0</v>
      </c>
      <c r="AR590" s="61">
        <f t="shared" si="593"/>
        <v>0</v>
      </c>
      <c r="AS590" s="61">
        <f t="shared" si="593"/>
        <v>0</v>
      </c>
      <c r="AT590" s="61">
        <f t="shared" si="593"/>
        <v>0</v>
      </c>
      <c r="AU590" s="61">
        <f t="shared" si="593"/>
        <v>0</v>
      </c>
      <c r="AV590" s="61">
        <f t="shared" si="593"/>
        <v>0</v>
      </c>
      <c r="AW590" s="61">
        <f t="shared" si="593"/>
        <v>0</v>
      </c>
      <c r="AX590" s="61">
        <f t="shared" si="593"/>
        <v>0</v>
      </c>
      <c r="AY590" s="61">
        <f t="shared" ref="AY590:BO590" si="594">$N$590/$J$588*AY588*AY12*AY13</f>
        <v>0</v>
      </c>
      <c r="AZ590" s="61">
        <f t="shared" si="594"/>
        <v>0</v>
      </c>
      <c r="BA590" s="61">
        <f t="shared" si="594"/>
        <v>0</v>
      </c>
      <c r="BB590" s="61">
        <f t="shared" si="594"/>
        <v>0</v>
      </c>
      <c r="BC590" s="61">
        <f t="shared" si="594"/>
        <v>0</v>
      </c>
      <c r="BD590" s="61">
        <f t="shared" si="594"/>
        <v>0</v>
      </c>
      <c r="BE590" s="61">
        <f t="shared" si="594"/>
        <v>0</v>
      </c>
      <c r="BF590" s="61">
        <f t="shared" si="594"/>
        <v>0</v>
      </c>
      <c r="BG590" s="61">
        <f t="shared" si="594"/>
        <v>0</v>
      </c>
      <c r="BH590" s="61">
        <f t="shared" si="594"/>
        <v>0</v>
      </c>
      <c r="BI590" s="61">
        <f t="shared" si="594"/>
        <v>0</v>
      </c>
      <c r="BJ590" s="61">
        <f t="shared" si="594"/>
        <v>0</v>
      </c>
      <c r="BK590" s="61">
        <f t="shared" si="594"/>
        <v>0</v>
      </c>
      <c r="BL590" s="61">
        <f t="shared" si="594"/>
        <v>0</v>
      </c>
      <c r="BM590" s="61">
        <f t="shared" si="594"/>
        <v>0</v>
      </c>
      <c r="BN590" s="61">
        <f t="shared" si="594"/>
        <v>0</v>
      </c>
      <c r="BO590" s="61">
        <f t="shared" si="594"/>
        <v>0</v>
      </c>
    </row>
    <row r="591" spans="1:67" x14ac:dyDescent="0.2">
      <c r="A591" s="11"/>
      <c r="B591" s="11"/>
      <c r="C591" s="656"/>
      <c r="D591" s="657"/>
      <c r="E591" s="657"/>
      <c r="F591" s="657"/>
      <c r="G591" s="657"/>
      <c r="H591" s="660"/>
      <c r="I591" s="659"/>
      <c r="J591" s="11"/>
      <c r="K591" s="58"/>
      <c r="L591" s="58"/>
      <c r="M591" s="60"/>
      <c r="N591" s="60"/>
      <c r="O591" s="60"/>
      <c r="P591" s="60"/>
      <c r="Q591" s="62">
        <v>90514.23</v>
      </c>
      <c r="R591" s="63">
        <f t="shared" si="592"/>
        <v>125774.50132022116</v>
      </c>
      <c r="S591" s="64">
        <f t="shared" ref="S591:AX591" si="595">S589+S590</f>
        <v>0</v>
      </c>
      <c r="T591" s="64">
        <f t="shared" si="595"/>
        <v>0</v>
      </c>
      <c r="U591" s="64">
        <f t="shared" si="595"/>
        <v>0</v>
      </c>
      <c r="V591" s="64">
        <f t="shared" si="595"/>
        <v>0</v>
      </c>
      <c r="W591" s="64">
        <f t="shared" si="595"/>
        <v>0</v>
      </c>
      <c r="X591" s="64">
        <f t="shared" si="595"/>
        <v>0</v>
      </c>
      <c r="Y591" s="64">
        <f t="shared" si="595"/>
        <v>0</v>
      </c>
      <c r="Z591" s="64">
        <f t="shared" si="595"/>
        <v>0</v>
      </c>
      <c r="AA591" s="64">
        <f t="shared" si="595"/>
        <v>0</v>
      </c>
      <c r="AB591" s="64">
        <f t="shared" si="595"/>
        <v>0</v>
      </c>
      <c r="AC591" s="64">
        <f t="shared" si="595"/>
        <v>0</v>
      </c>
      <c r="AD591" s="64">
        <f t="shared" si="595"/>
        <v>0</v>
      </c>
      <c r="AE591" s="64">
        <f t="shared" si="595"/>
        <v>0</v>
      </c>
      <c r="AF591" s="64">
        <f t="shared" si="595"/>
        <v>0</v>
      </c>
      <c r="AG591" s="64">
        <f t="shared" si="595"/>
        <v>0</v>
      </c>
      <c r="AH591" s="64">
        <f t="shared" si="595"/>
        <v>0</v>
      </c>
      <c r="AI591" s="64">
        <f t="shared" si="595"/>
        <v>0</v>
      </c>
      <c r="AJ591" s="64">
        <f t="shared" si="595"/>
        <v>0</v>
      </c>
      <c r="AK591" s="64">
        <f t="shared" si="595"/>
        <v>0</v>
      </c>
      <c r="AL591" s="64">
        <f t="shared" si="595"/>
        <v>0</v>
      </c>
      <c r="AM591" s="64">
        <f t="shared" si="595"/>
        <v>0</v>
      </c>
      <c r="AN591" s="64">
        <f t="shared" si="595"/>
        <v>0</v>
      </c>
      <c r="AO591" s="64">
        <f t="shared" si="595"/>
        <v>0</v>
      </c>
      <c r="AP591" s="64">
        <f t="shared" si="595"/>
        <v>0</v>
      </c>
      <c r="AQ591" s="64">
        <f t="shared" si="595"/>
        <v>0</v>
      </c>
      <c r="AR591" s="64">
        <f t="shared" si="595"/>
        <v>0</v>
      </c>
      <c r="AS591" s="64">
        <f t="shared" si="595"/>
        <v>0</v>
      </c>
      <c r="AT591" s="64">
        <f t="shared" si="595"/>
        <v>0</v>
      </c>
      <c r="AU591" s="64">
        <f t="shared" si="595"/>
        <v>0</v>
      </c>
      <c r="AV591" s="64">
        <f t="shared" si="595"/>
        <v>0</v>
      </c>
      <c r="AW591" s="64">
        <f t="shared" si="595"/>
        <v>0</v>
      </c>
      <c r="AX591" s="64">
        <f t="shared" si="595"/>
        <v>0</v>
      </c>
      <c r="AY591" s="64">
        <f t="shared" ref="AY591:BO591" si="596">AY589+AY590</f>
        <v>0</v>
      </c>
      <c r="AZ591" s="64">
        <f t="shared" si="596"/>
        <v>0</v>
      </c>
      <c r="BA591" s="64">
        <f t="shared" si="596"/>
        <v>0</v>
      </c>
      <c r="BB591" s="64">
        <f t="shared" si="596"/>
        <v>0</v>
      </c>
      <c r="BC591" s="64">
        <f t="shared" si="596"/>
        <v>0</v>
      </c>
      <c r="BD591" s="64">
        <f t="shared" si="596"/>
        <v>0</v>
      </c>
      <c r="BE591" s="64">
        <f t="shared" si="596"/>
        <v>0</v>
      </c>
      <c r="BF591" s="64">
        <f t="shared" si="596"/>
        <v>0</v>
      </c>
      <c r="BG591" s="64">
        <f t="shared" si="596"/>
        <v>0</v>
      </c>
      <c r="BH591" s="64">
        <f t="shared" si="596"/>
        <v>0</v>
      </c>
      <c r="BI591" s="64">
        <f t="shared" si="596"/>
        <v>0</v>
      </c>
      <c r="BJ591" s="64">
        <f t="shared" si="596"/>
        <v>0</v>
      </c>
      <c r="BK591" s="64">
        <f t="shared" si="596"/>
        <v>0</v>
      </c>
      <c r="BL591" s="64">
        <f t="shared" si="596"/>
        <v>0</v>
      </c>
      <c r="BM591" s="64">
        <f t="shared" si="596"/>
        <v>62479.811941758751</v>
      </c>
      <c r="BN591" s="64">
        <f t="shared" si="596"/>
        <v>0</v>
      </c>
      <c r="BO591" s="64">
        <f t="shared" si="596"/>
        <v>63294.689378462404</v>
      </c>
    </row>
    <row r="592" spans="1:67" ht="12" customHeight="1" x14ac:dyDescent="0.2">
      <c r="A592" s="11"/>
      <c r="B592" s="58">
        <v>126</v>
      </c>
      <c r="C592" s="656" t="s">
        <v>352</v>
      </c>
      <c r="D592" s="656" t="s">
        <v>353</v>
      </c>
      <c r="E592" s="656"/>
      <c r="F592" s="656"/>
      <c r="G592" s="656"/>
      <c r="H592" s="658" t="s">
        <v>973</v>
      </c>
      <c r="I592" s="659" t="s">
        <v>381</v>
      </c>
      <c r="J592" s="59">
        <v>0.97389999999999999</v>
      </c>
      <c r="K592" s="60"/>
      <c r="L592" s="60"/>
      <c r="M592" s="60"/>
      <c r="N592" s="58"/>
      <c r="O592" s="58"/>
      <c r="P592" s="58"/>
      <c r="Q592" s="58"/>
      <c r="R592" s="58">
        <f t="shared" si="592"/>
        <v>0.97389999999999999</v>
      </c>
      <c r="S592" s="58">
        <v>0</v>
      </c>
      <c r="T592" s="58">
        <v>0</v>
      </c>
      <c r="U592" s="58">
        <v>0</v>
      </c>
      <c r="V592" s="58">
        <v>0</v>
      </c>
      <c r="W592" s="58">
        <v>0</v>
      </c>
      <c r="X592" s="58">
        <v>0</v>
      </c>
      <c r="Y592" s="58">
        <v>0</v>
      </c>
      <c r="Z592" s="58">
        <v>0</v>
      </c>
      <c r="AA592" s="58">
        <v>0</v>
      </c>
      <c r="AB592" s="58">
        <v>0</v>
      </c>
      <c r="AC592" s="58">
        <v>0</v>
      </c>
      <c r="AD592" s="58">
        <v>0</v>
      </c>
      <c r="AE592" s="58">
        <v>0</v>
      </c>
      <c r="AF592" s="58">
        <v>0</v>
      </c>
      <c r="AG592" s="58">
        <v>0</v>
      </c>
      <c r="AH592" s="58">
        <v>0</v>
      </c>
      <c r="AI592" s="58">
        <v>0</v>
      </c>
      <c r="AJ592" s="58">
        <v>0</v>
      </c>
      <c r="AK592" s="58">
        <v>0</v>
      </c>
      <c r="AL592" s="58">
        <v>0</v>
      </c>
      <c r="AM592" s="58">
        <v>0</v>
      </c>
      <c r="AN592" s="58">
        <v>0</v>
      </c>
      <c r="AO592" s="58">
        <v>0</v>
      </c>
      <c r="AP592" s="58">
        <v>0</v>
      </c>
      <c r="AQ592" s="58">
        <v>0</v>
      </c>
      <c r="AR592" s="58">
        <v>0</v>
      </c>
      <c r="AS592" s="58">
        <v>0</v>
      </c>
      <c r="AT592" s="58">
        <v>0</v>
      </c>
      <c r="AU592" s="58">
        <v>0</v>
      </c>
      <c r="AV592" s="58">
        <v>0</v>
      </c>
      <c r="AW592" s="58">
        <v>0</v>
      </c>
      <c r="AX592" s="58">
        <v>0</v>
      </c>
      <c r="AY592" s="58">
        <v>0</v>
      </c>
      <c r="AZ592" s="58">
        <v>0</v>
      </c>
      <c r="BA592" s="58">
        <v>0</v>
      </c>
      <c r="BB592" s="58">
        <v>0</v>
      </c>
      <c r="BC592" s="58">
        <v>0</v>
      </c>
      <c r="BD592" s="58">
        <v>0</v>
      </c>
      <c r="BE592" s="58">
        <v>0</v>
      </c>
      <c r="BF592" s="58">
        <v>0</v>
      </c>
      <c r="BG592" s="58">
        <v>0</v>
      </c>
      <c r="BH592" s="58">
        <v>0</v>
      </c>
      <c r="BI592" s="58">
        <v>0</v>
      </c>
      <c r="BJ592" s="58">
        <v>0</v>
      </c>
      <c r="BK592" s="58">
        <v>0</v>
      </c>
      <c r="BL592" s="58">
        <v>0</v>
      </c>
      <c r="BM592" s="58">
        <v>0.48694999999999999</v>
      </c>
      <c r="BN592" s="58">
        <v>0</v>
      </c>
      <c r="BO592" s="58">
        <v>0.48694999999999999</v>
      </c>
    </row>
    <row r="593" spans="1:67" x14ac:dyDescent="0.2">
      <c r="A593" s="11"/>
      <c r="B593" s="11"/>
      <c r="C593" s="656"/>
      <c r="D593" s="656"/>
      <c r="E593" s="656"/>
      <c r="F593" s="656"/>
      <c r="G593" s="656"/>
      <c r="H593" s="658"/>
      <c r="I593" s="659"/>
      <c r="J593" s="11"/>
      <c r="K593" s="60">
        <v>703.19</v>
      </c>
      <c r="L593" s="60">
        <v>712.62</v>
      </c>
      <c r="M593" s="60">
        <v>726.54</v>
      </c>
      <c r="N593" s="60">
        <v>736.28</v>
      </c>
      <c r="O593" s="60">
        <v>726.53988102350002</v>
      </c>
      <c r="P593" s="60"/>
      <c r="Q593" s="58">
        <v>726.54</v>
      </c>
      <c r="R593" s="60">
        <f t="shared" si="592"/>
        <v>1009.5672933327</v>
      </c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58"/>
      <c r="BK593" s="58"/>
      <c r="BL593" s="58"/>
      <c r="BM593" s="61">
        <f>$M593*BM592/$J592*BM$13</f>
        <v>501.51321585749997</v>
      </c>
      <c r="BN593" s="58"/>
      <c r="BO593" s="61">
        <f>$M593*BO592/$J592*BO$13</f>
        <v>508.05407747520002</v>
      </c>
    </row>
    <row r="594" spans="1:67" x14ac:dyDescent="0.2">
      <c r="A594" s="11"/>
      <c r="B594" s="11"/>
      <c r="C594" s="656"/>
      <c r="D594" s="656"/>
      <c r="E594" s="656"/>
      <c r="F594" s="656"/>
      <c r="G594" s="656"/>
      <c r="H594" s="658"/>
      <c r="I594" s="659"/>
      <c r="J594" s="11"/>
      <c r="K594" s="58"/>
      <c r="L594" s="60"/>
      <c r="M594" s="60"/>
      <c r="N594" s="60">
        <f>N593-M593</f>
        <v>9.7400000000000091</v>
      </c>
      <c r="O594" s="60"/>
      <c r="P594" s="60"/>
      <c r="Q594" s="58"/>
      <c r="R594" s="60">
        <f t="shared" si="592"/>
        <v>0</v>
      </c>
      <c r="S594" s="61">
        <f t="shared" ref="S594:AX594" si="597">$N$594/$J$592*S592*S12*S13</f>
        <v>0</v>
      </c>
      <c r="T594" s="61">
        <f t="shared" si="597"/>
        <v>0</v>
      </c>
      <c r="U594" s="61">
        <f t="shared" si="597"/>
        <v>0</v>
      </c>
      <c r="V594" s="61">
        <f t="shared" si="597"/>
        <v>0</v>
      </c>
      <c r="W594" s="61">
        <f t="shared" si="597"/>
        <v>0</v>
      </c>
      <c r="X594" s="61">
        <f t="shared" si="597"/>
        <v>0</v>
      </c>
      <c r="Y594" s="61">
        <f t="shared" si="597"/>
        <v>0</v>
      </c>
      <c r="Z594" s="61">
        <f t="shared" si="597"/>
        <v>0</v>
      </c>
      <c r="AA594" s="61">
        <f t="shared" si="597"/>
        <v>0</v>
      </c>
      <c r="AB594" s="61">
        <f t="shared" si="597"/>
        <v>0</v>
      </c>
      <c r="AC594" s="61">
        <f t="shared" si="597"/>
        <v>0</v>
      </c>
      <c r="AD594" s="61">
        <f t="shared" si="597"/>
        <v>0</v>
      </c>
      <c r="AE594" s="61">
        <f t="shared" si="597"/>
        <v>0</v>
      </c>
      <c r="AF594" s="61">
        <f t="shared" si="597"/>
        <v>0</v>
      </c>
      <c r="AG594" s="61">
        <f t="shared" si="597"/>
        <v>0</v>
      </c>
      <c r="AH594" s="61">
        <f t="shared" si="597"/>
        <v>0</v>
      </c>
      <c r="AI594" s="61">
        <f t="shared" si="597"/>
        <v>0</v>
      </c>
      <c r="AJ594" s="61">
        <f t="shared" si="597"/>
        <v>0</v>
      </c>
      <c r="AK594" s="61">
        <f t="shared" si="597"/>
        <v>0</v>
      </c>
      <c r="AL594" s="61">
        <f t="shared" si="597"/>
        <v>0</v>
      </c>
      <c r="AM594" s="61">
        <f t="shared" si="597"/>
        <v>0</v>
      </c>
      <c r="AN594" s="61">
        <f t="shared" si="597"/>
        <v>0</v>
      </c>
      <c r="AO594" s="61">
        <f t="shared" si="597"/>
        <v>0</v>
      </c>
      <c r="AP594" s="61">
        <f t="shared" si="597"/>
        <v>0</v>
      </c>
      <c r="AQ594" s="61">
        <f t="shared" si="597"/>
        <v>0</v>
      </c>
      <c r="AR594" s="61">
        <f t="shared" si="597"/>
        <v>0</v>
      </c>
      <c r="AS594" s="61">
        <f t="shared" si="597"/>
        <v>0</v>
      </c>
      <c r="AT594" s="61">
        <f t="shared" si="597"/>
        <v>0</v>
      </c>
      <c r="AU594" s="61">
        <f t="shared" si="597"/>
        <v>0</v>
      </c>
      <c r="AV594" s="61">
        <f t="shared" si="597"/>
        <v>0</v>
      </c>
      <c r="AW594" s="61">
        <f t="shared" si="597"/>
        <v>0</v>
      </c>
      <c r="AX594" s="61">
        <f t="shared" si="597"/>
        <v>0</v>
      </c>
      <c r="AY594" s="61">
        <f t="shared" ref="AY594:BO594" si="598">$N$594/$J$592*AY592*AY12*AY13</f>
        <v>0</v>
      </c>
      <c r="AZ594" s="61">
        <f t="shared" si="598"/>
        <v>0</v>
      </c>
      <c r="BA594" s="61">
        <f t="shared" si="598"/>
        <v>0</v>
      </c>
      <c r="BB594" s="61">
        <f t="shared" si="598"/>
        <v>0</v>
      </c>
      <c r="BC594" s="61">
        <f t="shared" si="598"/>
        <v>0</v>
      </c>
      <c r="BD594" s="61">
        <f t="shared" si="598"/>
        <v>0</v>
      </c>
      <c r="BE594" s="61">
        <f t="shared" si="598"/>
        <v>0</v>
      </c>
      <c r="BF594" s="61">
        <f t="shared" si="598"/>
        <v>0</v>
      </c>
      <c r="BG594" s="61">
        <f t="shared" si="598"/>
        <v>0</v>
      </c>
      <c r="BH594" s="61">
        <f t="shared" si="598"/>
        <v>0</v>
      </c>
      <c r="BI594" s="61">
        <f t="shared" si="598"/>
        <v>0</v>
      </c>
      <c r="BJ594" s="61">
        <f t="shared" si="598"/>
        <v>0</v>
      </c>
      <c r="BK594" s="61">
        <f t="shared" si="598"/>
        <v>0</v>
      </c>
      <c r="BL594" s="61">
        <f t="shared" si="598"/>
        <v>0</v>
      </c>
      <c r="BM594" s="61">
        <f t="shared" si="598"/>
        <v>0</v>
      </c>
      <c r="BN594" s="61">
        <f t="shared" si="598"/>
        <v>0</v>
      </c>
      <c r="BO594" s="61">
        <f t="shared" si="598"/>
        <v>0</v>
      </c>
    </row>
    <row r="595" spans="1:67" x14ac:dyDescent="0.2">
      <c r="A595" s="11"/>
      <c r="B595" s="11"/>
      <c r="C595" s="656"/>
      <c r="D595" s="656"/>
      <c r="E595" s="656"/>
      <c r="F595" s="656"/>
      <c r="G595" s="656"/>
      <c r="H595" s="658"/>
      <c r="I595" s="659"/>
      <c r="J595" s="11"/>
      <c r="K595" s="58"/>
      <c r="L595" s="58"/>
      <c r="M595" s="60"/>
      <c r="N595" s="60"/>
      <c r="O595" s="60"/>
      <c r="P595" s="60"/>
      <c r="Q595" s="62">
        <v>726.54</v>
      </c>
      <c r="R595" s="63">
        <f t="shared" si="592"/>
        <v>1009.5672933327</v>
      </c>
      <c r="S595" s="64">
        <f t="shared" ref="S595:AX595" si="599">S593+S594</f>
        <v>0</v>
      </c>
      <c r="T595" s="64">
        <f t="shared" si="599"/>
        <v>0</v>
      </c>
      <c r="U595" s="64">
        <f t="shared" si="599"/>
        <v>0</v>
      </c>
      <c r="V595" s="64">
        <f t="shared" si="599"/>
        <v>0</v>
      </c>
      <c r="W595" s="64">
        <f t="shared" si="599"/>
        <v>0</v>
      </c>
      <c r="X595" s="64">
        <f t="shared" si="599"/>
        <v>0</v>
      </c>
      <c r="Y595" s="64">
        <f t="shared" si="599"/>
        <v>0</v>
      </c>
      <c r="Z595" s="64">
        <f t="shared" si="599"/>
        <v>0</v>
      </c>
      <c r="AA595" s="64">
        <f t="shared" si="599"/>
        <v>0</v>
      </c>
      <c r="AB595" s="64">
        <f t="shared" si="599"/>
        <v>0</v>
      </c>
      <c r="AC595" s="64">
        <f t="shared" si="599"/>
        <v>0</v>
      </c>
      <c r="AD595" s="64">
        <f t="shared" si="599"/>
        <v>0</v>
      </c>
      <c r="AE595" s="64">
        <f t="shared" si="599"/>
        <v>0</v>
      </c>
      <c r="AF595" s="64">
        <f t="shared" si="599"/>
        <v>0</v>
      </c>
      <c r="AG595" s="64">
        <f t="shared" si="599"/>
        <v>0</v>
      </c>
      <c r="AH595" s="64">
        <f t="shared" si="599"/>
        <v>0</v>
      </c>
      <c r="AI595" s="64">
        <f t="shared" si="599"/>
        <v>0</v>
      </c>
      <c r="AJ595" s="64">
        <f t="shared" si="599"/>
        <v>0</v>
      </c>
      <c r="AK595" s="64">
        <f t="shared" si="599"/>
        <v>0</v>
      </c>
      <c r="AL595" s="64">
        <f t="shared" si="599"/>
        <v>0</v>
      </c>
      <c r="AM595" s="64">
        <f t="shared" si="599"/>
        <v>0</v>
      </c>
      <c r="AN595" s="64">
        <f t="shared" si="599"/>
        <v>0</v>
      </c>
      <c r="AO595" s="64">
        <f t="shared" si="599"/>
        <v>0</v>
      </c>
      <c r="AP595" s="64">
        <f t="shared" si="599"/>
        <v>0</v>
      </c>
      <c r="AQ595" s="64">
        <f t="shared" si="599"/>
        <v>0</v>
      </c>
      <c r="AR595" s="64">
        <f t="shared" si="599"/>
        <v>0</v>
      </c>
      <c r="AS595" s="64">
        <f t="shared" si="599"/>
        <v>0</v>
      </c>
      <c r="AT595" s="64">
        <f t="shared" si="599"/>
        <v>0</v>
      </c>
      <c r="AU595" s="64">
        <f t="shared" si="599"/>
        <v>0</v>
      </c>
      <c r="AV595" s="64">
        <f t="shared" si="599"/>
        <v>0</v>
      </c>
      <c r="AW595" s="64">
        <f t="shared" si="599"/>
        <v>0</v>
      </c>
      <c r="AX595" s="64">
        <f t="shared" si="599"/>
        <v>0</v>
      </c>
      <c r="AY595" s="64">
        <f t="shared" ref="AY595:BO595" si="600">AY593+AY594</f>
        <v>0</v>
      </c>
      <c r="AZ595" s="64">
        <f t="shared" si="600"/>
        <v>0</v>
      </c>
      <c r="BA595" s="64">
        <f t="shared" si="600"/>
        <v>0</v>
      </c>
      <c r="BB595" s="64">
        <f t="shared" si="600"/>
        <v>0</v>
      </c>
      <c r="BC595" s="64">
        <f t="shared" si="600"/>
        <v>0</v>
      </c>
      <c r="BD595" s="64">
        <f t="shared" si="600"/>
        <v>0</v>
      </c>
      <c r="BE595" s="64">
        <f t="shared" si="600"/>
        <v>0</v>
      </c>
      <c r="BF595" s="64">
        <f t="shared" si="600"/>
        <v>0</v>
      </c>
      <c r="BG595" s="64">
        <f t="shared" si="600"/>
        <v>0</v>
      </c>
      <c r="BH595" s="64">
        <f t="shared" si="600"/>
        <v>0</v>
      </c>
      <c r="BI595" s="64">
        <f t="shared" si="600"/>
        <v>0</v>
      </c>
      <c r="BJ595" s="64">
        <f t="shared" si="600"/>
        <v>0</v>
      </c>
      <c r="BK595" s="64">
        <f t="shared" si="600"/>
        <v>0</v>
      </c>
      <c r="BL595" s="64">
        <f t="shared" si="600"/>
        <v>0</v>
      </c>
      <c r="BM595" s="64">
        <f t="shared" si="600"/>
        <v>501.51321585749997</v>
      </c>
      <c r="BN595" s="64">
        <f t="shared" si="600"/>
        <v>0</v>
      </c>
      <c r="BO595" s="64">
        <f t="shared" si="600"/>
        <v>508.05407747520002</v>
      </c>
    </row>
    <row r="596" spans="1:67" s="5" customFormat="1" ht="10.5" x14ac:dyDescent="0.2">
      <c r="A596" s="65"/>
      <c r="B596" s="65"/>
      <c r="C596" s="65"/>
      <c r="D596" s="65"/>
      <c r="E596" s="65"/>
      <c r="F596" s="65"/>
      <c r="G596" s="66" t="s">
        <v>974</v>
      </c>
      <c r="H596" s="65"/>
      <c r="I596" s="65"/>
      <c r="J596" s="65"/>
      <c r="K596" s="65"/>
      <c r="L596" s="65"/>
      <c r="M596" s="65"/>
      <c r="N596" s="65"/>
      <c r="O596" s="65"/>
      <c r="P596" s="65"/>
      <c r="Q596" s="65">
        <f t="shared" ref="Q596:AV596" si="601">Q$591+Q$595</f>
        <v>91240.76999999999</v>
      </c>
      <c r="R596" s="67">
        <f t="shared" si="601"/>
        <v>126784.06861355386</v>
      </c>
      <c r="S596" s="68">
        <f t="shared" si="601"/>
        <v>0</v>
      </c>
      <c r="T596" s="68">
        <f t="shared" si="601"/>
        <v>0</v>
      </c>
      <c r="U596" s="68">
        <f t="shared" si="601"/>
        <v>0</v>
      </c>
      <c r="V596" s="68">
        <f t="shared" si="601"/>
        <v>0</v>
      </c>
      <c r="W596" s="68">
        <f t="shared" si="601"/>
        <v>0</v>
      </c>
      <c r="X596" s="68">
        <f t="shared" si="601"/>
        <v>0</v>
      </c>
      <c r="Y596" s="68">
        <f t="shared" si="601"/>
        <v>0</v>
      </c>
      <c r="Z596" s="68">
        <f t="shared" si="601"/>
        <v>0</v>
      </c>
      <c r="AA596" s="68">
        <f t="shared" si="601"/>
        <v>0</v>
      </c>
      <c r="AB596" s="68">
        <f t="shared" si="601"/>
        <v>0</v>
      </c>
      <c r="AC596" s="68">
        <f t="shared" si="601"/>
        <v>0</v>
      </c>
      <c r="AD596" s="68">
        <f t="shared" si="601"/>
        <v>0</v>
      </c>
      <c r="AE596" s="68">
        <f t="shared" si="601"/>
        <v>0</v>
      </c>
      <c r="AF596" s="68">
        <f t="shared" si="601"/>
        <v>0</v>
      </c>
      <c r="AG596" s="68">
        <f t="shared" si="601"/>
        <v>0</v>
      </c>
      <c r="AH596" s="68">
        <f t="shared" si="601"/>
        <v>0</v>
      </c>
      <c r="AI596" s="68">
        <f t="shared" si="601"/>
        <v>0</v>
      </c>
      <c r="AJ596" s="68">
        <f t="shared" si="601"/>
        <v>0</v>
      </c>
      <c r="AK596" s="68">
        <f t="shared" si="601"/>
        <v>0</v>
      </c>
      <c r="AL596" s="68">
        <f t="shared" si="601"/>
        <v>0</v>
      </c>
      <c r="AM596" s="68">
        <f t="shared" si="601"/>
        <v>0</v>
      </c>
      <c r="AN596" s="68">
        <f t="shared" si="601"/>
        <v>0</v>
      </c>
      <c r="AO596" s="68">
        <f t="shared" si="601"/>
        <v>0</v>
      </c>
      <c r="AP596" s="68">
        <f t="shared" si="601"/>
        <v>0</v>
      </c>
      <c r="AQ596" s="68">
        <f t="shared" si="601"/>
        <v>0</v>
      </c>
      <c r="AR596" s="68">
        <f t="shared" si="601"/>
        <v>0</v>
      </c>
      <c r="AS596" s="68">
        <f t="shared" si="601"/>
        <v>0</v>
      </c>
      <c r="AT596" s="68">
        <f t="shared" si="601"/>
        <v>0</v>
      </c>
      <c r="AU596" s="68">
        <f t="shared" si="601"/>
        <v>0</v>
      </c>
      <c r="AV596" s="68">
        <f t="shared" si="601"/>
        <v>0</v>
      </c>
      <c r="AW596" s="68">
        <f t="shared" ref="AW596:BO596" si="602">AW$591+AW$595</f>
        <v>0</v>
      </c>
      <c r="AX596" s="68">
        <f t="shared" si="602"/>
        <v>0</v>
      </c>
      <c r="AY596" s="68">
        <f t="shared" si="602"/>
        <v>0</v>
      </c>
      <c r="AZ596" s="68">
        <f t="shared" si="602"/>
        <v>0</v>
      </c>
      <c r="BA596" s="68">
        <f t="shared" si="602"/>
        <v>0</v>
      </c>
      <c r="BB596" s="68">
        <f t="shared" si="602"/>
        <v>0</v>
      </c>
      <c r="BC596" s="68">
        <f t="shared" si="602"/>
        <v>0</v>
      </c>
      <c r="BD596" s="68">
        <f t="shared" si="602"/>
        <v>0</v>
      </c>
      <c r="BE596" s="68">
        <f t="shared" si="602"/>
        <v>0</v>
      </c>
      <c r="BF596" s="68">
        <f t="shared" si="602"/>
        <v>0</v>
      </c>
      <c r="BG596" s="68">
        <f t="shared" si="602"/>
        <v>0</v>
      </c>
      <c r="BH596" s="68">
        <f t="shared" si="602"/>
        <v>0</v>
      </c>
      <c r="BI596" s="68">
        <f t="shared" si="602"/>
        <v>0</v>
      </c>
      <c r="BJ596" s="68">
        <f t="shared" si="602"/>
        <v>0</v>
      </c>
      <c r="BK596" s="68">
        <f t="shared" si="602"/>
        <v>0</v>
      </c>
      <c r="BL596" s="68">
        <f t="shared" si="602"/>
        <v>0</v>
      </c>
      <c r="BM596" s="68">
        <f t="shared" si="602"/>
        <v>62981.325157616251</v>
      </c>
      <c r="BN596" s="68">
        <f t="shared" si="602"/>
        <v>0</v>
      </c>
      <c r="BO596" s="68">
        <f t="shared" si="602"/>
        <v>63802.743455937605</v>
      </c>
    </row>
    <row r="597" spans="1:67" x14ac:dyDescent="0.2">
      <c r="A597" s="56"/>
      <c r="B597" s="56"/>
      <c r="C597" s="57" t="s">
        <v>382</v>
      </c>
      <c r="D597" s="56" t="s">
        <v>383</v>
      </c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</row>
    <row r="598" spans="1:67" ht="14.1" customHeight="1" x14ac:dyDescent="0.2">
      <c r="A598" s="11"/>
      <c r="B598" s="58">
        <v>127</v>
      </c>
      <c r="C598" s="656" t="s">
        <v>384</v>
      </c>
      <c r="D598" s="657" t="s">
        <v>385</v>
      </c>
      <c r="E598" s="657"/>
      <c r="F598" s="657"/>
      <c r="G598" s="657"/>
      <c r="H598" s="660" t="s">
        <v>975</v>
      </c>
      <c r="I598" s="659" t="s">
        <v>156</v>
      </c>
      <c r="J598" s="59">
        <v>79359.22</v>
      </c>
      <c r="K598" s="60"/>
      <c r="L598" s="60"/>
      <c r="M598" s="60"/>
      <c r="N598" s="58"/>
      <c r="O598" s="58"/>
      <c r="P598" s="58"/>
      <c r="Q598" s="58"/>
      <c r="R598" s="58">
        <f>SUM(S598:BO598)</f>
        <v>79359.219999999972</v>
      </c>
      <c r="S598" s="58">
        <v>0</v>
      </c>
      <c r="T598" s="58">
        <v>0</v>
      </c>
      <c r="U598" s="58">
        <v>0</v>
      </c>
      <c r="V598" s="58">
        <v>2380.7766000000001</v>
      </c>
      <c r="W598" s="58">
        <v>3174.3688000000002</v>
      </c>
      <c r="X598" s="58">
        <v>14284.659600000001</v>
      </c>
      <c r="Y598" s="58">
        <v>11903.883</v>
      </c>
      <c r="Z598" s="58">
        <v>13491.0674</v>
      </c>
      <c r="AA598" s="58">
        <v>9523.1064000000006</v>
      </c>
      <c r="AB598" s="58">
        <v>0</v>
      </c>
      <c r="AC598" s="58">
        <v>0</v>
      </c>
      <c r="AD598" s="58">
        <v>0</v>
      </c>
      <c r="AE598" s="58">
        <v>0</v>
      </c>
      <c r="AF598" s="58">
        <v>0</v>
      </c>
      <c r="AG598" s="58">
        <v>0</v>
      </c>
      <c r="AH598" s="58">
        <v>0</v>
      </c>
      <c r="AI598" s="58">
        <v>0</v>
      </c>
      <c r="AJ598" s="58">
        <v>2380.7766000000001</v>
      </c>
      <c r="AK598" s="58">
        <v>3174.3688000000002</v>
      </c>
      <c r="AL598" s="58">
        <v>2380.7766000000001</v>
      </c>
      <c r="AM598" s="58">
        <v>0</v>
      </c>
      <c r="AN598" s="58">
        <v>0</v>
      </c>
      <c r="AO598" s="58">
        <v>0</v>
      </c>
      <c r="AP598" s="58">
        <v>0</v>
      </c>
      <c r="AQ598" s="58">
        <v>0</v>
      </c>
      <c r="AR598" s="58">
        <v>0</v>
      </c>
      <c r="AS598" s="58">
        <v>0</v>
      </c>
      <c r="AT598" s="58">
        <v>0</v>
      </c>
      <c r="AU598" s="58">
        <v>0</v>
      </c>
      <c r="AV598" s="58">
        <v>3174.3688000000002</v>
      </c>
      <c r="AW598" s="58">
        <v>3174.3688000000002</v>
      </c>
      <c r="AX598" s="58">
        <v>3174.3688000000002</v>
      </c>
      <c r="AY598" s="58">
        <v>3174.3688000000002</v>
      </c>
      <c r="AZ598" s="58">
        <v>2380.7766000000001</v>
      </c>
      <c r="BA598" s="58">
        <v>1587.1844000000001</v>
      </c>
      <c r="BB598" s="58">
        <v>0</v>
      </c>
      <c r="BC598" s="58">
        <v>0</v>
      </c>
      <c r="BD598" s="58">
        <v>0</v>
      </c>
      <c r="BE598" s="58">
        <v>0</v>
      </c>
      <c r="BF598" s="58">
        <v>0</v>
      </c>
      <c r="BG598" s="58">
        <v>0</v>
      </c>
      <c r="BH598" s="58">
        <v>0</v>
      </c>
      <c r="BI598" s="58">
        <v>0</v>
      </c>
      <c r="BJ598" s="58">
        <v>0</v>
      </c>
      <c r="BK598" s="58">
        <v>0</v>
      </c>
      <c r="BL598" s="58">
        <v>0</v>
      </c>
      <c r="BM598" s="58">
        <v>0</v>
      </c>
      <c r="BN598" s="58">
        <v>0</v>
      </c>
      <c r="BO598" s="58">
        <v>0</v>
      </c>
    </row>
    <row r="599" spans="1:67" x14ac:dyDescent="0.2">
      <c r="A599" s="11"/>
      <c r="B599" s="11"/>
      <c r="C599" s="656"/>
      <c r="D599" s="657"/>
      <c r="E599" s="657"/>
      <c r="F599" s="657"/>
      <c r="G599" s="657"/>
      <c r="H599" s="660"/>
      <c r="I599" s="659"/>
      <c r="J599" s="11"/>
      <c r="K599" s="60">
        <v>3614290.28</v>
      </c>
      <c r="L599" s="60">
        <v>3615726.4</v>
      </c>
      <c r="M599" s="60">
        <v>3734305.14</v>
      </c>
      <c r="N599" s="60">
        <v>3735788.95</v>
      </c>
      <c r="O599" s="60">
        <v>3734305.1380360816</v>
      </c>
      <c r="P599" s="60"/>
      <c r="Q599" s="58">
        <v>3734305.14</v>
      </c>
      <c r="R599" s="60">
        <f>SUM(S599:BO599)</f>
        <v>4138791.2909382512</v>
      </c>
      <c r="S599" s="58"/>
      <c r="T599" s="58"/>
      <c r="U599" s="58"/>
      <c r="V599" s="61">
        <f t="shared" ref="V599:AA599" si="603">$M599*V598/$J598*V$13</f>
        <v>115749.15508416123</v>
      </c>
      <c r="W599" s="61">
        <f t="shared" si="603"/>
        <v>155597.73142266448</v>
      </c>
      <c r="X599" s="61">
        <f t="shared" si="603"/>
        <v>705301.17757694225</v>
      </c>
      <c r="Y599" s="61">
        <f t="shared" si="603"/>
        <v>592041.5634849933</v>
      </c>
      <c r="Z599" s="61">
        <f t="shared" si="603"/>
        <v>675878.59186004836</v>
      </c>
      <c r="AA599" s="61">
        <f t="shared" si="603"/>
        <v>480573.53307050967</v>
      </c>
      <c r="AB599" s="58"/>
      <c r="AC599" s="58"/>
      <c r="AD599" s="58"/>
      <c r="AE599" s="58"/>
      <c r="AF599" s="58"/>
      <c r="AG599" s="58"/>
      <c r="AH599" s="58"/>
      <c r="AI599" s="58"/>
      <c r="AJ599" s="61">
        <f>$M599*AJ598/$J598*AJ$13</f>
        <v>128169.38713573922</v>
      </c>
      <c r="AK599" s="61">
        <f>$M599*AK598/$J598*AK$13</f>
        <v>172003.31810676388</v>
      </c>
      <c r="AL599" s="61">
        <f>$M599*AL598/$J598*AL$13</f>
        <v>129841.00439342906</v>
      </c>
      <c r="AM599" s="58"/>
      <c r="AN599" s="58"/>
      <c r="AO599" s="58"/>
      <c r="AP599" s="58"/>
      <c r="AQ599" s="58"/>
      <c r="AR599" s="58"/>
      <c r="AS599" s="58"/>
      <c r="AT599" s="58"/>
      <c r="AU599" s="58"/>
      <c r="AV599" s="61">
        <f t="shared" ref="AV599:BA599" si="604">$M599*AV598/$J598*AV$13</f>
        <v>184709.1449608524</v>
      </c>
      <c r="AW599" s="61">
        <f t="shared" si="604"/>
        <v>185909.7539378035</v>
      </c>
      <c r="AX599" s="61">
        <f t="shared" si="604"/>
        <v>187118.16761249723</v>
      </c>
      <c r="AY599" s="61">
        <f t="shared" si="604"/>
        <v>188334.4352777614</v>
      </c>
      <c r="AZ599" s="61">
        <f t="shared" si="604"/>
        <v>142168.95691040097</v>
      </c>
      <c r="BA599" s="61">
        <f t="shared" si="604"/>
        <v>95395.370103683439</v>
      </c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58"/>
      <c r="BM599" s="58"/>
      <c r="BN599" s="58"/>
      <c r="BO599" s="58"/>
    </row>
    <row r="600" spans="1:67" x14ac:dyDescent="0.2">
      <c r="A600" s="11"/>
      <c r="B600" s="11"/>
      <c r="C600" s="656"/>
      <c r="D600" s="657"/>
      <c r="E600" s="657"/>
      <c r="F600" s="657"/>
      <c r="G600" s="657"/>
      <c r="H600" s="660"/>
      <c r="I600" s="659"/>
      <c r="J600" s="11"/>
      <c r="K600" s="58"/>
      <c r="L600" s="60"/>
      <c r="M600" s="60"/>
      <c r="N600" s="60">
        <f>N599-M599</f>
        <v>1483.8100000000559</v>
      </c>
      <c r="O600" s="60"/>
      <c r="P600" s="60"/>
      <c r="Q600" s="58">
        <v>1078.73</v>
      </c>
      <c r="R600" s="60">
        <f>SUM(S600:BO600)</f>
        <v>1182.4518045256812</v>
      </c>
      <c r="S600" s="61">
        <f t="shared" ref="S600:AX600" si="605">$N$600/$J$598*S598*S12*S13</f>
        <v>0</v>
      </c>
      <c r="T600" s="61">
        <f t="shared" si="605"/>
        <v>0</v>
      </c>
      <c r="U600" s="61">
        <f t="shared" si="605"/>
        <v>0</v>
      </c>
      <c r="V600" s="61">
        <f t="shared" si="605"/>
        <v>22.996213132898369</v>
      </c>
      <c r="W600" s="61">
        <f t="shared" si="605"/>
        <v>61.826085766058334</v>
      </c>
      <c r="X600" s="61">
        <f t="shared" si="605"/>
        <v>280.24837314191257</v>
      </c>
      <c r="Y600" s="61">
        <f t="shared" si="605"/>
        <v>235.24515522443386</v>
      </c>
      <c r="Z600" s="61">
        <f t="shared" si="605"/>
        <v>214.8459487459873</v>
      </c>
      <c r="AA600" s="61">
        <f t="shared" si="605"/>
        <v>0</v>
      </c>
      <c r="AB600" s="61">
        <f t="shared" si="605"/>
        <v>0</v>
      </c>
      <c r="AC600" s="61">
        <f t="shared" si="605"/>
        <v>0</v>
      </c>
      <c r="AD600" s="61">
        <f t="shared" si="605"/>
        <v>0</v>
      </c>
      <c r="AE600" s="61">
        <f t="shared" si="605"/>
        <v>0</v>
      </c>
      <c r="AF600" s="61">
        <f t="shared" si="605"/>
        <v>0</v>
      </c>
      <c r="AG600" s="61">
        <f t="shared" si="605"/>
        <v>0</v>
      </c>
      <c r="AH600" s="61">
        <f t="shared" si="605"/>
        <v>0</v>
      </c>
      <c r="AI600" s="61">
        <f t="shared" si="605"/>
        <v>0</v>
      </c>
      <c r="AJ600" s="61">
        <f t="shared" si="605"/>
        <v>50.927551765597919</v>
      </c>
      <c r="AK600" s="61">
        <f t="shared" si="605"/>
        <v>68.344774696158581</v>
      </c>
      <c r="AL600" s="61">
        <f t="shared" si="605"/>
        <v>41.273409323807158</v>
      </c>
      <c r="AM600" s="61">
        <f t="shared" si="605"/>
        <v>0</v>
      </c>
      <c r="AN600" s="61">
        <f t="shared" si="605"/>
        <v>0</v>
      </c>
      <c r="AO600" s="61">
        <f t="shared" si="605"/>
        <v>0</v>
      </c>
      <c r="AP600" s="61">
        <f t="shared" si="605"/>
        <v>0</v>
      </c>
      <c r="AQ600" s="61">
        <f t="shared" si="605"/>
        <v>0</v>
      </c>
      <c r="AR600" s="61">
        <f t="shared" si="605"/>
        <v>0</v>
      </c>
      <c r="AS600" s="61">
        <f t="shared" si="605"/>
        <v>0</v>
      </c>
      <c r="AT600" s="61">
        <f t="shared" si="605"/>
        <v>0</v>
      </c>
      <c r="AU600" s="61">
        <f t="shared" si="605"/>
        <v>0</v>
      </c>
      <c r="AV600" s="61">
        <f t="shared" si="605"/>
        <v>73.393380055806773</v>
      </c>
      <c r="AW600" s="61">
        <f t="shared" si="605"/>
        <v>73.870436841286789</v>
      </c>
      <c r="AX600" s="61">
        <f t="shared" si="605"/>
        <v>59.480475831733443</v>
      </c>
      <c r="AY600" s="61">
        <f t="shared" ref="AY600:BO600" si="606">$N$600/$J$598*AY598*AY12*AY13</f>
        <v>0</v>
      </c>
      <c r="AZ600" s="61">
        <f t="shared" si="606"/>
        <v>0</v>
      </c>
      <c r="BA600" s="61">
        <f t="shared" si="606"/>
        <v>0</v>
      </c>
      <c r="BB600" s="61">
        <f t="shared" si="606"/>
        <v>0</v>
      </c>
      <c r="BC600" s="61">
        <f t="shared" si="606"/>
        <v>0</v>
      </c>
      <c r="BD600" s="61">
        <f t="shared" si="606"/>
        <v>0</v>
      </c>
      <c r="BE600" s="61">
        <f t="shared" si="606"/>
        <v>0</v>
      </c>
      <c r="BF600" s="61">
        <f t="shared" si="606"/>
        <v>0</v>
      </c>
      <c r="BG600" s="61">
        <f t="shared" si="606"/>
        <v>0</v>
      </c>
      <c r="BH600" s="61">
        <f t="shared" si="606"/>
        <v>0</v>
      </c>
      <c r="BI600" s="61">
        <f t="shared" si="606"/>
        <v>0</v>
      </c>
      <c r="BJ600" s="61">
        <f t="shared" si="606"/>
        <v>0</v>
      </c>
      <c r="BK600" s="61">
        <f t="shared" si="606"/>
        <v>0</v>
      </c>
      <c r="BL600" s="61">
        <f t="shared" si="606"/>
        <v>0</v>
      </c>
      <c r="BM600" s="61">
        <f t="shared" si="606"/>
        <v>0</v>
      </c>
      <c r="BN600" s="61">
        <f t="shared" si="606"/>
        <v>0</v>
      </c>
      <c r="BO600" s="61">
        <f t="shared" si="606"/>
        <v>0</v>
      </c>
    </row>
    <row r="601" spans="1:67" x14ac:dyDescent="0.2">
      <c r="A601" s="11"/>
      <c r="B601" s="11"/>
      <c r="C601" s="656"/>
      <c r="D601" s="657"/>
      <c r="E601" s="657"/>
      <c r="F601" s="657"/>
      <c r="G601" s="657"/>
      <c r="H601" s="660"/>
      <c r="I601" s="659"/>
      <c r="J601" s="11"/>
      <c r="K601" s="58"/>
      <c r="L601" s="58"/>
      <c r="M601" s="60"/>
      <c r="N601" s="60"/>
      <c r="O601" s="60"/>
      <c r="P601" s="60"/>
      <c r="Q601" s="62">
        <v>3735383.87</v>
      </c>
      <c r="R601" s="63">
        <f>SUM(S601:BO601)</f>
        <v>4139973.7427427759</v>
      </c>
      <c r="S601" s="64">
        <f t="shared" ref="S601:AX601" si="607">S599+S600</f>
        <v>0</v>
      </c>
      <c r="T601" s="64">
        <f t="shared" si="607"/>
        <v>0</v>
      </c>
      <c r="U601" s="64">
        <f t="shared" si="607"/>
        <v>0</v>
      </c>
      <c r="V601" s="64">
        <f t="shared" si="607"/>
        <v>115772.15129729413</v>
      </c>
      <c r="W601" s="64">
        <f t="shared" si="607"/>
        <v>155659.55750843053</v>
      </c>
      <c r="X601" s="64">
        <f t="shared" si="607"/>
        <v>705581.42595008411</v>
      </c>
      <c r="Y601" s="64">
        <f t="shared" si="607"/>
        <v>592276.80864021776</v>
      </c>
      <c r="Z601" s="64">
        <f t="shared" si="607"/>
        <v>676093.43780879432</v>
      </c>
      <c r="AA601" s="64">
        <f t="shared" si="607"/>
        <v>480573.53307050967</v>
      </c>
      <c r="AB601" s="64">
        <f t="shared" si="607"/>
        <v>0</v>
      </c>
      <c r="AC601" s="64">
        <f t="shared" si="607"/>
        <v>0</v>
      </c>
      <c r="AD601" s="64">
        <f t="shared" si="607"/>
        <v>0</v>
      </c>
      <c r="AE601" s="64">
        <f t="shared" si="607"/>
        <v>0</v>
      </c>
      <c r="AF601" s="64">
        <f t="shared" si="607"/>
        <v>0</v>
      </c>
      <c r="AG601" s="64">
        <f t="shared" si="607"/>
        <v>0</v>
      </c>
      <c r="AH601" s="64">
        <f t="shared" si="607"/>
        <v>0</v>
      </c>
      <c r="AI601" s="64">
        <f t="shared" si="607"/>
        <v>0</v>
      </c>
      <c r="AJ601" s="64">
        <f t="shared" si="607"/>
        <v>128220.31468750481</v>
      </c>
      <c r="AK601" s="64">
        <f t="shared" si="607"/>
        <v>172071.66288146004</v>
      </c>
      <c r="AL601" s="64">
        <f t="shared" si="607"/>
        <v>129882.27780275287</v>
      </c>
      <c r="AM601" s="64">
        <f t="shared" si="607"/>
        <v>0</v>
      </c>
      <c r="AN601" s="64">
        <f t="shared" si="607"/>
        <v>0</v>
      </c>
      <c r="AO601" s="64">
        <f t="shared" si="607"/>
        <v>0</v>
      </c>
      <c r="AP601" s="64">
        <f t="shared" si="607"/>
        <v>0</v>
      </c>
      <c r="AQ601" s="64">
        <f t="shared" si="607"/>
        <v>0</v>
      </c>
      <c r="AR601" s="64">
        <f t="shared" si="607"/>
        <v>0</v>
      </c>
      <c r="AS601" s="64">
        <f t="shared" si="607"/>
        <v>0</v>
      </c>
      <c r="AT601" s="64">
        <f t="shared" si="607"/>
        <v>0</v>
      </c>
      <c r="AU601" s="64">
        <f t="shared" si="607"/>
        <v>0</v>
      </c>
      <c r="AV601" s="64">
        <f t="shared" si="607"/>
        <v>184782.53834090821</v>
      </c>
      <c r="AW601" s="64">
        <f t="shared" si="607"/>
        <v>185983.62437464477</v>
      </c>
      <c r="AX601" s="64">
        <f t="shared" si="607"/>
        <v>187177.64808832898</v>
      </c>
      <c r="AY601" s="64">
        <f t="shared" ref="AY601:BO601" si="608">AY599+AY600</f>
        <v>188334.4352777614</v>
      </c>
      <c r="AZ601" s="64">
        <f t="shared" si="608"/>
        <v>142168.95691040097</v>
      </c>
      <c r="BA601" s="64">
        <f t="shared" si="608"/>
        <v>95395.370103683439</v>
      </c>
      <c r="BB601" s="64">
        <f t="shared" si="608"/>
        <v>0</v>
      </c>
      <c r="BC601" s="64">
        <f t="shared" si="608"/>
        <v>0</v>
      </c>
      <c r="BD601" s="64">
        <f t="shared" si="608"/>
        <v>0</v>
      </c>
      <c r="BE601" s="64">
        <f t="shared" si="608"/>
        <v>0</v>
      </c>
      <c r="BF601" s="64">
        <f t="shared" si="608"/>
        <v>0</v>
      </c>
      <c r="BG601" s="64">
        <f t="shared" si="608"/>
        <v>0</v>
      </c>
      <c r="BH601" s="64">
        <f t="shared" si="608"/>
        <v>0</v>
      </c>
      <c r="BI601" s="64">
        <f t="shared" si="608"/>
        <v>0</v>
      </c>
      <c r="BJ601" s="64">
        <f t="shared" si="608"/>
        <v>0</v>
      </c>
      <c r="BK601" s="64">
        <f t="shared" si="608"/>
        <v>0</v>
      </c>
      <c r="BL601" s="64">
        <f t="shared" si="608"/>
        <v>0</v>
      </c>
      <c r="BM601" s="64">
        <f t="shared" si="608"/>
        <v>0</v>
      </c>
      <c r="BN601" s="64">
        <f t="shared" si="608"/>
        <v>0</v>
      </c>
      <c r="BO601" s="64">
        <f t="shared" si="608"/>
        <v>0</v>
      </c>
    </row>
    <row r="602" spans="1:67" s="5" customFormat="1" ht="10.5" x14ac:dyDescent="0.2">
      <c r="A602" s="65"/>
      <c r="B602" s="65"/>
      <c r="C602" s="65"/>
      <c r="D602" s="65"/>
      <c r="E602" s="65"/>
      <c r="F602" s="65"/>
      <c r="G602" s="66" t="s">
        <v>976</v>
      </c>
      <c r="H602" s="65"/>
      <c r="I602" s="65"/>
      <c r="J602" s="65"/>
      <c r="K602" s="65"/>
      <c r="L602" s="65"/>
      <c r="M602" s="65"/>
      <c r="N602" s="65"/>
      <c r="O602" s="65"/>
      <c r="P602" s="65"/>
      <c r="Q602" s="65">
        <f t="shared" ref="Q602:AV602" si="609">Q$601</f>
        <v>3735383.87</v>
      </c>
      <c r="R602" s="67">
        <f t="shared" si="609"/>
        <v>4139973.7427427759</v>
      </c>
      <c r="S602" s="68">
        <f t="shared" si="609"/>
        <v>0</v>
      </c>
      <c r="T602" s="68">
        <f t="shared" si="609"/>
        <v>0</v>
      </c>
      <c r="U602" s="68">
        <f t="shared" si="609"/>
        <v>0</v>
      </c>
      <c r="V602" s="68">
        <f t="shared" si="609"/>
        <v>115772.15129729413</v>
      </c>
      <c r="W602" s="68">
        <f t="shared" si="609"/>
        <v>155659.55750843053</v>
      </c>
      <c r="X602" s="68">
        <f t="shared" si="609"/>
        <v>705581.42595008411</v>
      </c>
      <c r="Y602" s="68">
        <f t="shared" si="609"/>
        <v>592276.80864021776</v>
      </c>
      <c r="Z602" s="68">
        <f t="shared" si="609"/>
        <v>676093.43780879432</v>
      </c>
      <c r="AA602" s="68">
        <f t="shared" si="609"/>
        <v>480573.53307050967</v>
      </c>
      <c r="AB602" s="68">
        <f t="shared" si="609"/>
        <v>0</v>
      </c>
      <c r="AC602" s="68">
        <f t="shared" si="609"/>
        <v>0</v>
      </c>
      <c r="AD602" s="68">
        <f t="shared" si="609"/>
        <v>0</v>
      </c>
      <c r="AE602" s="68">
        <f t="shared" si="609"/>
        <v>0</v>
      </c>
      <c r="AF602" s="68">
        <f t="shared" si="609"/>
        <v>0</v>
      </c>
      <c r="AG602" s="68">
        <f t="shared" si="609"/>
        <v>0</v>
      </c>
      <c r="AH602" s="68">
        <f t="shared" si="609"/>
        <v>0</v>
      </c>
      <c r="AI602" s="68">
        <f t="shared" si="609"/>
        <v>0</v>
      </c>
      <c r="AJ602" s="68">
        <f t="shared" si="609"/>
        <v>128220.31468750481</v>
      </c>
      <c r="AK602" s="68">
        <f t="shared" si="609"/>
        <v>172071.66288146004</v>
      </c>
      <c r="AL602" s="68">
        <f t="shared" si="609"/>
        <v>129882.27780275287</v>
      </c>
      <c r="AM602" s="68">
        <f t="shared" si="609"/>
        <v>0</v>
      </c>
      <c r="AN602" s="68">
        <f t="shared" si="609"/>
        <v>0</v>
      </c>
      <c r="AO602" s="68">
        <f t="shared" si="609"/>
        <v>0</v>
      </c>
      <c r="AP602" s="68">
        <f t="shared" si="609"/>
        <v>0</v>
      </c>
      <c r="AQ602" s="68">
        <f t="shared" si="609"/>
        <v>0</v>
      </c>
      <c r="AR602" s="68">
        <f t="shared" si="609"/>
        <v>0</v>
      </c>
      <c r="AS602" s="68">
        <f t="shared" si="609"/>
        <v>0</v>
      </c>
      <c r="AT602" s="68">
        <f t="shared" si="609"/>
        <v>0</v>
      </c>
      <c r="AU602" s="68">
        <f t="shared" si="609"/>
        <v>0</v>
      </c>
      <c r="AV602" s="68">
        <f t="shared" si="609"/>
        <v>184782.53834090821</v>
      </c>
      <c r="AW602" s="68">
        <f t="shared" ref="AW602:BO602" si="610">AW$601</f>
        <v>185983.62437464477</v>
      </c>
      <c r="AX602" s="68">
        <f t="shared" si="610"/>
        <v>187177.64808832898</v>
      </c>
      <c r="AY602" s="68">
        <f t="shared" si="610"/>
        <v>188334.4352777614</v>
      </c>
      <c r="AZ602" s="68">
        <f t="shared" si="610"/>
        <v>142168.95691040097</v>
      </c>
      <c r="BA602" s="68">
        <f t="shared" si="610"/>
        <v>95395.370103683439</v>
      </c>
      <c r="BB602" s="68">
        <f t="shared" si="610"/>
        <v>0</v>
      </c>
      <c r="BC602" s="68">
        <f t="shared" si="610"/>
        <v>0</v>
      </c>
      <c r="BD602" s="68">
        <f t="shared" si="610"/>
        <v>0</v>
      </c>
      <c r="BE602" s="68">
        <f t="shared" si="610"/>
        <v>0</v>
      </c>
      <c r="BF602" s="68">
        <f t="shared" si="610"/>
        <v>0</v>
      </c>
      <c r="BG602" s="68">
        <f t="shared" si="610"/>
        <v>0</v>
      </c>
      <c r="BH602" s="68">
        <f t="shared" si="610"/>
        <v>0</v>
      </c>
      <c r="BI602" s="68">
        <f t="shared" si="610"/>
        <v>0</v>
      </c>
      <c r="BJ602" s="68">
        <f t="shared" si="610"/>
        <v>0</v>
      </c>
      <c r="BK602" s="68">
        <f t="shared" si="610"/>
        <v>0</v>
      </c>
      <c r="BL602" s="68">
        <f t="shared" si="610"/>
        <v>0</v>
      </c>
      <c r="BM602" s="68">
        <f t="shared" si="610"/>
        <v>0</v>
      </c>
      <c r="BN602" s="68">
        <f t="shared" si="610"/>
        <v>0</v>
      </c>
      <c r="BO602" s="68">
        <f t="shared" si="610"/>
        <v>0</v>
      </c>
    </row>
    <row r="603" spans="1:67" x14ac:dyDescent="0.2">
      <c r="A603" s="56"/>
      <c r="B603" s="56"/>
      <c r="C603" s="57" t="s">
        <v>387</v>
      </c>
      <c r="D603" s="56" t="s">
        <v>388</v>
      </c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</row>
    <row r="604" spans="1:67" ht="14.1" customHeight="1" x14ac:dyDescent="0.2">
      <c r="A604" s="11"/>
      <c r="B604" s="58">
        <v>128</v>
      </c>
      <c r="C604" s="656" t="s">
        <v>352</v>
      </c>
      <c r="D604" s="656" t="s">
        <v>353</v>
      </c>
      <c r="E604" s="656"/>
      <c r="F604" s="656"/>
      <c r="G604" s="656"/>
      <c r="H604" s="660" t="s">
        <v>977</v>
      </c>
      <c r="I604" s="659" t="s">
        <v>156</v>
      </c>
      <c r="J604" s="59">
        <v>302.49400000000003</v>
      </c>
      <c r="K604" s="60"/>
      <c r="L604" s="60"/>
      <c r="M604" s="60"/>
      <c r="N604" s="58"/>
      <c r="O604" s="58"/>
      <c r="P604" s="58"/>
      <c r="Q604" s="58"/>
      <c r="R604" s="58">
        <f t="shared" ref="R604:R611" si="611">SUM(S604:BO604)</f>
        <v>302.49400000000003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  <c r="Z604" s="58">
        <v>0</v>
      </c>
      <c r="AA604" s="58">
        <v>0</v>
      </c>
      <c r="AB604" s="58">
        <v>0</v>
      </c>
      <c r="AC604" s="58">
        <v>0</v>
      </c>
      <c r="AD604" s="58">
        <v>0</v>
      </c>
      <c r="AE604" s="58">
        <v>0</v>
      </c>
      <c r="AF604" s="58">
        <v>0</v>
      </c>
      <c r="AG604" s="58">
        <v>0</v>
      </c>
      <c r="AH604" s="58">
        <v>0</v>
      </c>
      <c r="AI604" s="58">
        <v>0</v>
      </c>
      <c r="AJ604" s="58">
        <v>0</v>
      </c>
      <c r="AK604" s="58">
        <v>0</v>
      </c>
      <c r="AL604" s="58">
        <v>0</v>
      </c>
      <c r="AM604" s="58">
        <v>0</v>
      </c>
      <c r="AN604" s="58">
        <v>0</v>
      </c>
      <c r="AO604" s="58">
        <v>0</v>
      </c>
      <c r="AP604" s="58">
        <v>0</v>
      </c>
      <c r="AQ604" s="58">
        <v>0</v>
      </c>
      <c r="AR604" s="58">
        <v>0</v>
      </c>
      <c r="AS604" s="58">
        <v>0</v>
      </c>
      <c r="AT604" s="58">
        <v>0</v>
      </c>
      <c r="AU604" s="58">
        <v>0</v>
      </c>
      <c r="AV604" s="58">
        <v>0</v>
      </c>
      <c r="AW604" s="58">
        <v>0</v>
      </c>
      <c r="AX604" s="58">
        <v>0</v>
      </c>
      <c r="AY604" s="58">
        <v>0</v>
      </c>
      <c r="AZ604" s="58">
        <v>0</v>
      </c>
      <c r="BA604" s="58">
        <v>0</v>
      </c>
      <c r="BB604" s="58">
        <v>0</v>
      </c>
      <c r="BC604" s="58">
        <v>0</v>
      </c>
      <c r="BD604" s="58">
        <v>0</v>
      </c>
      <c r="BE604" s="58">
        <v>0</v>
      </c>
      <c r="BF604" s="58">
        <v>0</v>
      </c>
      <c r="BG604" s="58">
        <v>0</v>
      </c>
      <c r="BH604" s="58">
        <v>0</v>
      </c>
      <c r="BI604" s="58">
        <v>0</v>
      </c>
      <c r="BJ604" s="58">
        <v>0</v>
      </c>
      <c r="BK604" s="58">
        <v>0</v>
      </c>
      <c r="BL604" s="58">
        <v>0</v>
      </c>
      <c r="BM604" s="58">
        <v>302.49400000000003</v>
      </c>
      <c r="BN604" s="58">
        <v>0</v>
      </c>
      <c r="BO604" s="58">
        <v>0</v>
      </c>
    </row>
    <row r="605" spans="1:67" x14ac:dyDescent="0.2">
      <c r="A605" s="11"/>
      <c r="B605" s="11"/>
      <c r="C605" s="656"/>
      <c r="D605" s="656"/>
      <c r="E605" s="656"/>
      <c r="F605" s="656"/>
      <c r="G605" s="656"/>
      <c r="H605" s="660"/>
      <c r="I605" s="659"/>
      <c r="J605" s="11"/>
      <c r="K605" s="60">
        <v>255659.26</v>
      </c>
      <c r="L605" s="60">
        <v>256751.01</v>
      </c>
      <c r="M605" s="60">
        <v>264148.59000000003</v>
      </c>
      <c r="N605" s="60">
        <v>265276.59000000003</v>
      </c>
      <c r="O605" s="60">
        <v>264148.59190681903</v>
      </c>
      <c r="P605" s="60"/>
      <c r="Q605" s="58">
        <v>264148.59000000003</v>
      </c>
      <c r="R605" s="60">
        <f t="shared" si="611"/>
        <v>364670.93025882752</v>
      </c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58"/>
      <c r="BK605" s="58"/>
      <c r="BL605" s="58"/>
      <c r="BM605" s="61">
        <f>$M605*BM604/$J604*BM$13</f>
        <v>364670.93025882752</v>
      </c>
      <c r="BN605" s="58"/>
      <c r="BO605" s="58"/>
    </row>
    <row r="606" spans="1:67" x14ac:dyDescent="0.2">
      <c r="A606" s="11"/>
      <c r="B606" s="11"/>
      <c r="C606" s="656"/>
      <c r="D606" s="656"/>
      <c r="E606" s="656"/>
      <c r="F606" s="656"/>
      <c r="G606" s="656"/>
      <c r="H606" s="660"/>
      <c r="I606" s="659"/>
      <c r="J606" s="11"/>
      <c r="K606" s="58"/>
      <c r="L606" s="60"/>
      <c r="M606" s="60"/>
      <c r="N606" s="60">
        <f>N605-M605</f>
        <v>1128</v>
      </c>
      <c r="O606" s="60"/>
      <c r="P606" s="60"/>
      <c r="Q606" s="58"/>
      <c r="R606" s="60">
        <f t="shared" si="611"/>
        <v>0</v>
      </c>
      <c r="S606" s="61">
        <f t="shared" ref="S606:AX606" si="612">$N$606/$J$604*S604*S12*S13</f>
        <v>0</v>
      </c>
      <c r="T606" s="61">
        <f t="shared" si="612"/>
        <v>0</v>
      </c>
      <c r="U606" s="61">
        <f t="shared" si="612"/>
        <v>0</v>
      </c>
      <c r="V606" s="61">
        <f t="shared" si="612"/>
        <v>0</v>
      </c>
      <c r="W606" s="61">
        <f t="shared" si="612"/>
        <v>0</v>
      </c>
      <c r="X606" s="61">
        <f t="shared" si="612"/>
        <v>0</v>
      </c>
      <c r="Y606" s="61">
        <f t="shared" si="612"/>
        <v>0</v>
      </c>
      <c r="Z606" s="61">
        <f t="shared" si="612"/>
        <v>0</v>
      </c>
      <c r="AA606" s="61">
        <f t="shared" si="612"/>
        <v>0</v>
      </c>
      <c r="AB606" s="61">
        <f t="shared" si="612"/>
        <v>0</v>
      </c>
      <c r="AC606" s="61">
        <f t="shared" si="612"/>
        <v>0</v>
      </c>
      <c r="AD606" s="61">
        <f t="shared" si="612"/>
        <v>0</v>
      </c>
      <c r="AE606" s="61">
        <f t="shared" si="612"/>
        <v>0</v>
      </c>
      <c r="AF606" s="61">
        <f t="shared" si="612"/>
        <v>0</v>
      </c>
      <c r="AG606" s="61">
        <f t="shared" si="612"/>
        <v>0</v>
      </c>
      <c r="AH606" s="61">
        <f t="shared" si="612"/>
        <v>0</v>
      </c>
      <c r="AI606" s="61">
        <f t="shared" si="612"/>
        <v>0</v>
      </c>
      <c r="AJ606" s="61">
        <f t="shared" si="612"/>
        <v>0</v>
      </c>
      <c r="AK606" s="61">
        <f t="shared" si="612"/>
        <v>0</v>
      </c>
      <c r="AL606" s="61">
        <f t="shared" si="612"/>
        <v>0</v>
      </c>
      <c r="AM606" s="61">
        <f t="shared" si="612"/>
        <v>0</v>
      </c>
      <c r="AN606" s="61">
        <f t="shared" si="612"/>
        <v>0</v>
      </c>
      <c r="AO606" s="61">
        <f t="shared" si="612"/>
        <v>0</v>
      </c>
      <c r="AP606" s="61">
        <f t="shared" si="612"/>
        <v>0</v>
      </c>
      <c r="AQ606" s="61">
        <f t="shared" si="612"/>
        <v>0</v>
      </c>
      <c r="AR606" s="61">
        <f t="shared" si="612"/>
        <v>0</v>
      </c>
      <c r="AS606" s="61">
        <f t="shared" si="612"/>
        <v>0</v>
      </c>
      <c r="AT606" s="61">
        <f t="shared" si="612"/>
        <v>0</v>
      </c>
      <c r="AU606" s="61">
        <f t="shared" si="612"/>
        <v>0</v>
      </c>
      <c r="AV606" s="61">
        <f t="shared" si="612"/>
        <v>0</v>
      </c>
      <c r="AW606" s="61">
        <f t="shared" si="612"/>
        <v>0</v>
      </c>
      <c r="AX606" s="61">
        <f t="shared" si="612"/>
        <v>0</v>
      </c>
      <c r="AY606" s="61">
        <f t="shared" ref="AY606:BO606" si="613">$N$606/$J$604*AY604*AY12*AY13</f>
        <v>0</v>
      </c>
      <c r="AZ606" s="61">
        <f t="shared" si="613"/>
        <v>0</v>
      </c>
      <c r="BA606" s="61">
        <f t="shared" si="613"/>
        <v>0</v>
      </c>
      <c r="BB606" s="61">
        <f t="shared" si="613"/>
        <v>0</v>
      </c>
      <c r="BC606" s="61">
        <f t="shared" si="613"/>
        <v>0</v>
      </c>
      <c r="BD606" s="61">
        <f t="shared" si="613"/>
        <v>0</v>
      </c>
      <c r="BE606" s="61">
        <f t="shared" si="613"/>
        <v>0</v>
      </c>
      <c r="BF606" s="61">
        <f t="shared" si="613"/>
        <v>0</v>
      </c>
      <c r="BG606" s="61">
        <f t="shared" si="613"/>
        <v>0</v>
      </c>
      <c r="BH606" s="61">
        <f t="shared" si="613"/>
        <v>0</v>
      </c>
      <c r="BI606" s="61">
        <f t="shared" si="613"/>
        <v>0</v>
      </c>
      <c r="BJ606" s="61">
        <f t="shared" si="613"/>
        <v>0</v>
      </c>
      <c r="BK606" s="61">
        <f t="shared" si="613"/>
        <v>0</v>
      </c>
      <c r="BL606" s="61">
        <f t="shared" si="613"/>
        <v>0</v>
      </c>
      <c r="BM606" s="61">
        <f t="shared" si="613"/>
        <v>0</v>
      </c>
      <c r="BN606" s="61">
        <f t="shared" si="613"/>
        <v>0</v>
      </c>
      <c r="BO606" s="61">
        <f t="shared" si="613"/>
        <v>0</v>
      </c>
    </row>
    <row r="607" spans="1:67" x14ac:dyDescent="0.2">
      <c r="A607" s="11"/>
      <c r="B607" s="11"/>
      <c r="C607" s="656"/>
      <c r="D607" s="656"/>
      <c r="E607" s="656"/>
      <c r="F607" s="656"/>
      <c r="G607" s="656"/>
      <c r="H607" s="660"/>
      <c r="I607" s="659"/>
      <c r="J607" s="11"/>
      <c r="K607" s="58"/>
      <c r="L607" s="58"/>
      <c r="M607" s="60"/>
      <c r="N607" s="60"/>
      <c r="O607" s="60"/>
      <c r="P607" s="60"/>
      <c r="Q607" s="62">
        <v>264148.59000000003</v>
      </c>
      <c r="R607" s="63">
        <f t="shared" si="611"/>
        <v>364670.93025882752</v>
      </c>
      <c r="S607" s="64">
        <f t="shared" ref="S607:AX607" si="614">S605+S606</f>
        <v>0</v>
      </c>
      <c r="T607" s="64">
        <f t="shared" si="614"/>
        <v>0</v>
      </c>
      <c r="U607" s="64">
        <f t="shared" si="614"/>
        <v>0</v>
      </c>
      <c r="V607" s="64">
        <f t="shared" si="614"/>
        <v>0</v>
      </c>
      <c r="W607" s="64">
        <f t="shared" si="614"/>
        <v>0</v>
      </c>
      <c r="X607" s="64">
        <f t="shared" si="614"/>
        <v>0</v>
      </c>
      <c r="Y607" s="64">
        <f t="shared" si="614"/>
        <v>0</v>
      </c>
      <c r="Z607" s="64">
        <f t="shared" si="614"/>
        <v>0</v>
      </c>
      <c r="AA607" s="64">
        <f t="shared" si="614"/>
        <v>0</v>
      </c>
      <c r="AB607" s="64">
        <f t="shared" si="614"/>
        <v>0</v>
      </c>
      <c r="AC607" s="64">
        <f t="shared" si="614"/>
        <v>0</v>
      </c>
      <c r="AD607" s="64">
        <f t="shared" si="614"/>
        <v>0</v>
      </c>
      <c r="AE607" s="64">
        <f t="shared" si="614"/>
        <v>0</v>
      </c>
      <c r="AF607" s="64">
        <f t="shared" si="614"/>
        <v>0</v>
      </c>
      <c r="AG607" s="64">
        <f t="shared" si="614"/>
        <v>0</v>
      </c>
      <c r="AH607" s="64">
        <f t="shared" si="614"/>
        <v>0</v>
      </c>
      <c r="AI607" s="64">
        <f t="shared" si="614"/>
        <v>0</v>
      </c>
      <c r="AJ607" s="64">
        <f t="shared" si="614"/>
        <v>0</v>
      </c>
      <c r="AK607" s="64">
        <f t="shared" si="614"/>
        <v>0</v>
      </c>
      <c r="AL607" s="64">
        <f t="shared" si="614"/>
        <v>0</v>
      </c>
      <c r="AM607" s="64">
        <f t="shared" si="614"/>
        <v>0</v>
      </c>
      <c r="AN607" s="64">
        <f t="shared" si="614"/>
        <v>0</v>
      </c>
      <c r="AO607" s="64">
        <f t="shared" si="614"/>
        <v>0</v>
      </c>
      <c r="AP607" s="64">
        <f t="shared" si="614"/>
        <v>0</v>
      </c>
      <c r="AQ607" s="64">
        <f t="shared" si="614"/>
        <v>0</v>
      </c>
      <c r="AR607" s="64">
        <f t="shared" si="614"/>
        <v>0</v>
      </c>
      <c r="AS607" s="64">
        <f t="shared" si="614"/>
        <v>0</v>
      </c>
      <c r="AT607" s="64">
        <f t="shared" si="614"/>
        <v>0</v>
      </c>
      <c r="AU607" s="64">
        <f t="shared" si="614"/>
        <v>0</v>
      </c>
      <c r="AV607" s="64">
        <f t="shared" si="614"/>
        <v>0</v>
      </c>
      <c r="AW607" s="64">
        <f t="shared" si="614"/>
        <v>0</v>
      </c>
      <c r="AX607" s="64">
        <f t="shared" si="614"/>
        <v>0</v>
      </c>
      <c r="AY607" s="64">
        <f t="shared" ref="AY607:BO607" si="615">AY605+AY606</f>
        <v>0</v>
      </c>
      <c r="AZ607" s="64">
        <f t="shared" si="615"/>
        <v>0</v>
      </c>
      <c r="BA607" s="64">
        <f t="shared" si="615"/>
        <v>0</v>
      </c>
      <c r="BB607" s="64">
        <f t="shared" si="615"/>
        <v>0</v>
      </c>
      <c r="BC607" s="64">
        <f t="shared" si="615"/>
        <v>0</v>
      </c>
      <c r="BD607" s="64">
        <f t="shared" si="615"/>
        <v>0</v>
      </c>
      <c r="BE607" s="64">
        <f t="shared" si="615"/>
        <v>0</v>
      </c>
      <c r="BF607" s="64">
        <f t="shared" si="615"/>
        <v>0</v>
      </c>
      <c r="BG607" s="64">
        <f t="shared" si="615"/>
        <v>0</v>
      </c>
      <c r="BH607" s="64">
        <f t="shared" si="615"/>
        <v>0</v>
      </c>
      <c r="BI607" s="64">
        <f t="shared" si="615"/>
        <v>0</v>
      </c>
      <c r="BJ607" s="64">
        <f t="shared" si="615"/>
        <v>0</v>
      </c>
      <c r="BK607" s="64">
        <f t="shared" si="615"/>
        <v>0</v>
      </c>
      <c r="BL607" s="64">
        <f t="shared" si="615"/>
        <v>0</v>
      </c>
      <c r="BM607" s="64">
        <f t="shared" si="615"/>
        <v>364670.93025882752</v>
      </c>
      <c r="BN607" s="64">
        <f t="shared" si="615"/>
        <v>0</v>
      </c>
      <c r="BO607" s="64">
        <f t="shared" si="615"/>
        <v>0</v>
      </c>
    </row>
    <row r="608" spans="1:67" ht="14.1" customHeight="1" x14ac:dyDescent="0.2">
      <c r="A608" s="11"/>
      <c r="B608" s="58">
        <v>129</v>
      </c>
      <c r="C608" s="656" t="s">
        <v>352</v>
      </c>
      <c r="D608" s="656" t="s">
        <v>353</v>
      </c>
      <c r="E608" s="656"/>
      <c r="F608" s="656"/>
      <c r="G608" s="656"/>
      <c r="H608" s="660" t="s">
        <v>978</v>
      </c>
      <c r="I608" s="659" t="s">
        <v>156</v>
      </c>
      <c r="J608" s="59">
        <v>906.8</v>
      </c>
      <c r="K608" s="60"/>
      <c r="L608" s="60"/>
      <c r="M608" s="60"/>
      <c r="N608" s="58"/>
      <c r="O608" s="58"/>
      <c r="P608" s="58"/>
      <c r="Q608" s="58"/>
      <c r="R608" s="58">
        <f t="shared" si="611"/>
        <v>906.8</v>
      </c>
      <c r="S608" s="58">
        <v>0</v>
      </c>
      <c r="T608" s="58">
        <v>0</v>
      </c>
      <c r="U608" s="58">
        <v>0</v>
      </c>
      <c r="V608" s="58">
        <v>0</v>
      </c>
      <c r="W608" s="58">
        <v>0</v>
      </c>
      <c r="X608" s="58">
        <v>0</v>
      </c>
      <c r="Y608" s="58">
        <v>0</v>
      </c>
      <c r="Z608" s="58">
        <v>0</v>
      </c>
      <c r="AA608" s="58">
        <v>0</v>
      </c>
      <c r="AB608" s="58">
        <v>0</v>
      </c>
      <c r="AC608" s="58">
        <v>0</v>
      </c>
      <c r="AD608" s="58">
        <v>0</v>
      </c>
      <c r="AE608" s="58">
        <v>0</v>
      </c>
      <c r="AF608" s="58">
        <v>0</v>
      </c>
      <c r="AG608" s="58">
        <v>0</v>
      </c>
      <c r="AH608" s="58">
        <v>0</v>
      </c>
      <c r="AI608" s="58">
        <v>0</v>
      </c>
      <c r="AJ608" s="58">
        <v>0</v>
      </c>
      <c r="AK608" s="58">
        <v>0</v>
      </c>
      <c r="AL608" s="58">
        <v>0</v>
      </c>
      <c r="AM608" s="58">
        <v>0</v>
      </c>
      <c r="AN608" s="58">
        <v>0</v>
      </c>
      <c r="AO608" s="58">
        <v>0</v>
      </c>
      <c r="AP608" s="58">
        <v>0</v>
      </c>
      <c r="AQ608" s="58">
        <v>0</v>
      </c>
      <c r="AR608" s="58">
        <v>0</v>
      </c>
      <c r="AS608" s="58">
        <v>0</v>
      </c>
      <c r="AT608" s="58">
        <v>0</v>
      </c>
      <c r="AU608" s="58">
        <v>0</v>
      </c>
      <c r="AV608" s="58">
        <v>0</v>
      </c>
      <c r="AW608" s="58">
        <v>0</v>
      </c>
      <c r="AX608" s="58">
        <v>0</v>
      </c>
      <c r="AY608" s="58">
        <v>0</v>
      </c>
      <c r="AZ608" s="58">
        <v>0</v>
      </c>
      <c r="BA608" s="58">
        <v>0</v>
      </c>
      <c r="BB608" s="58">
        <v>0</v>
      </c>
      <c r="BC608" s="58">
        <v>0</v>
      </c>
      <c r="BD608" s="58">
        <v>0</v>
      </c>
      <c r="BE608" s="58">
        <v>0</v>
      </c>
      <c r="BF608" s="58">
        <v>0</v>
      </c>
      <c r="BG608" s="58">
        <v>0</v>
      </c>
      <c r="BH608" s="58">
        <v>0</v>
      </c>
      <c r="BI608" s="58">
        <v>0</v>
      </c>
      <c r="BJ608" s="58">
        <v>0</v>
      </c>
      <c r="BK608" s="58">
        <v>0</v>
      </c>
      <c r="BL608" s="58">
        <v>0</v>
      </c>
      <c r="BM608" s="58">
        <v>906.8</v>
      </c>
      <c r="BN608" s="58">
        <v>0</v>
      </c>
      <c r="BO608" s="58">
        <v>0</v>
      </c>
    </row>
    <row r="609" spans="1:67" x14ac:dyDescent="0.2">
      <c r="A609" s="11"/>
      <c r="B609" s="11"/>
      <c r="C609" s="656"/>
      <c r="D609" s="656"/>
      <c r="E609" s="656"/>
      <c r="F609" s="656"/>
      <c r="G609" s="656"/>
      <c r="H609" s="660"/>
      <c r="I609" s="659"/>
      <c r="J609" s="11"/>
      <c r="K609" s="60">
        <v>22518</v>
      </c>
      <c r="L609" s="60">
        <v>22660.86</v>
      </c>
      <c r="M609" s="60">
        <v>23265.72</v>
      </c>
      <c r="N609" s="60">
        <v>23413.32</v>
      </c>
      <c r="O609" s="60">
        <v>23265.7248267</v>
      </c>
      <c r="P609" s="60"/>
      <c r="Q609" s="58">
        <v>23265.72</v>
      </c>
      <c r="R609" s="60">
        <f t="shared" si="611"/>
        <v>32119.542093870001</v>
      </c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  <c r="AZ609" s="58"/>
      <c r="BA609" s="58"/>
      <c r="BB609" s="58"/>
      <c r="BC609" s="58"/>
      <c r="BD609" s="58"/>
      <c r="BE609" s="58"/>
      <c r="BF609" s="58"/>
      <c r="BG609" s="58"/>
      <c r="BH609" s="58"/>
      <c r="BI609" s="58"/>
      <c r="BJ609" s="58"/>
      <c r="BK609" s="58"/>
      <c r="BL609" s="58"/>
      <c r="BM609" s="61">
        <f>$M609*BM608/$J608*BM$13</f>
        <v>32119.542093870001</v>
      </c>
      <c r="BN609" s="58"/>
      <c r="BO609" s="58"/>
    </row>
    <row r="610" spans="1:67" x14ac:dyDescent="0.2">
      <c r="A610" s="11"/>
      <c r="B610" s="11"/>
      <c r="C610" s="656"/>
      <c r="D610" s="656"/>
      <c r="E610" s="656"/>
      <c r="F610" s="656"/>
      <c r="G610" s="656"/>
      <c r="H610" s="660"/>
      <c r="I610" s="659"/>
      <c r="J610" s="11"/>
      <c r="K610" s="58"/>
      <c r="L610" s="60"/>
      <c r="M610" s="60"/>
      <c r="N610" s="60">
        <f>N609-M609</f>
        <v>147.59999999999854</v>
      </c>
      <c r="O610" s="60"/>
      <c r="P610" s="60"/>
      <c r="Q610" s="58"/>
      <c r="R610" s="60">
        <f t="shared" si="611"/>
        <v>0</v>
      </c>
      <c r="S610" s="61">
        <f t="shared" ref="S610:AX610" si="616">$N$610/$J$608*S608*S12*S13</f>
        <v>0</v>
      </c>
      <c r="T610" s="61">
        <f t="shared" si="616"/>
        <v>0</v>
      </c>
      <c r="U610" s="61">
        <f t="shared" si="616"/>
        <v>0</v>
      </c>
      <c r="V610" s="61">
        <f t="shared" si="616"/>
        <v>0</v>
      </c>
      <c r="W610" s="61">
        <f t="shared" si="616"/>
        <v>0</v>
      </c>
      <c r="X610" s="61">
        <f t="shared" si="616"/>
        <v>0</v>
      </c>
      <c r="Y610" s="61">
        <f t="shared" si="616"/>
        <v>0</v>
      </c>
      <c r="Z610" s="61">
        <f t="shared" si="616"/>
        <v>0</v>
      </c>
      <c r="AA610" s="61">
        <f t="shared" si="616"/>
        <v>0</v>
      </c>
      <c r="AB610" s="61">
        <f t="shared" si="616"/>
        <v>0</v>
      </c>
      <c r="AC610" s="61">
        <f t="shared" si="616"/>
        <v>0</v>
      </c>
      <c r="AD610" s="61">
        <f t="shared" si="616"/>
        <v>0</v>
      </c>
      <c r="AE610" s="61">
        <f t="shared" si="616"/>
        <v>0</v>
      </c>
      <c r="AF610" s="61">
        <f t="shared" si="616"/>
        <v>0</v>
      </c>
      <c r="AG610" s="61">
        <f t="shared" si="616"/>
        <v>0</v>
      </c>
      <c r="AH610" s="61">
        <f t="shared" si="616"/>
        <v>0</v>
      </c>
      <c r="AI610" s="61">
        <f t="shared" si="616"/>
        <v>0</v>
      </c>
      <c r="AJ610" s="61">
        <f t="shared" si="616"/>
        <v>0</v>
      </c>
      <c r="AK610" s="61">
        <f t="shared" si="616"/>
        <v>0</v>
      </c>
      <c r="AL610" s="61">
        <f t="shared" si="616"/>
        <v>0</v>
      </c>
      <c r="AM610" s="61">
        <f t="shared" si="616"/>
        <v>0</v>
      </c>
      <c r="AN610" s="61">
        <f t="shared" si="616"/>
        <v>0</v>
      </c>
      <c r="AO610" s="61">
        <f t="shared" si="616"/>
        <v>0</v>
      </c>
      <c r="AP610" s="61">
        <f t="shared" si="616"/>
        <v>0</v>
      </c>
      <c r="AQ610" s="61">
        <f t="shared" si="616"/>
        <v>0</v>
      </c>
      <c r="AR610" s="61">
        <f t="shared" si="616"/>
        <v>0</v>
      </c>
      <c r="AS610" s="61">
        <f t="shared" si="616"/>
        <v>0</v>
      </c>
      <c r="AT610" s="61">
        <f t="shared" si="616"/>
        <v>0</v>
      </c>
      <c r="AU610" s="61">
        <f t="shared" si="616"/>
        <v>0</v>
      </c>
      <c r="AV610" s="61">
        <f t="shared" si="616"/>
        <v>0</v>
      </c>
      <c r="AW610" s="61">
        <f t="shared" si="616"/>
        <v>0</v>
      </c>
      <c r="AX610" s="61">
        <f t="shared" si="616"/>
        <v>0</v>
      </c>
      <c r="AY610" s="61">
        <f t="shared" ref="AY610:BO610" si="617">$N$610/$J$608*AY608*AY12*AY13</f>
        <v>0</v>
      </c>
      <c r="AZ610" s="61">
        <f t="shared" si="617"/>
        <v>0</v>
      </c>
      <c r="BA610" s="61">
        <f t="shared" si="617"/>
        <v>0</v>
      </c>
      <c r="BB610" s="61">
        <f t="shared" si="617"/>
        <v>0</v>
      </c>
      <c r="BC610" s="61">
        <f t="shared" si="617"/>
        <v>0</v>
      </c>
      <c r="BD610" s="61">
        <f t="shared" si="617"/>
        <v>0</v>
      </c>
      <c r="BE610" s="61">
        <f t="shared" si="617"/>
        <v>0</v>
      </c>
      <c r="BF610" s="61">
        <f t="shared" si="617"/>
        <v>0</v>
      </c>
      <c r="BG610" s="61">
        <f t="shared" si="617"/>
        <v>0</v>
      </c>
      <c r="BH610" s="61">
        <f t="shared" si="617"/>
        <v>0</v>
      </c>
      <c r="BI610" s="61">
        <f t="shared" si="617"/>
        <v>0</v>
      </c>
      <c r="BJ610" s="61">
        <f t="shared" si="617"/>
        <v>0</v>
      </c>
      <c r="BK610" s="61">
        <f t="shared" si="617"/>
        <v>0</v>
      </c>
      <c r="BL610" s="61">
        <f t="shared" si="617"/>
        <v>0</v>
      </c>
      <c r="BM610" s="61">
        <f t="shared" si="617"/>
        <v>0</v>
      </c>
      <c r="BN610" s="61">
        <f t="shared" si="617"/>
        <v>0</v>
      </c>
      <c r="BO610" s="61">
        <f t="shared" si="617"/>
        <v>0</v>
      </c>
    </row>
    <row r="611" spans="1:67" x14ac:dyDescent="0.2">
      <c r="A611" s="11"/>
      <c r="B611" s="11"/>
      <c r="C611" s="656"/>
      <c r="D611" s="656"/>
      <c r="E611" s="656"/>
      <c r="F611" s="656"/>
      <c r="G611" s="656"/>
      <c r="H611" s="660"/>
      <c r="I611" s="659"/>
      <c r="J611" s="11"/>
      <c r="K611" s="58"/>
      <c r="L611" s="58"/>
      <c r="M611" s="60"/>
      <c r="N611" s="60"/>
      <c r="O611" s="60"/>
      <c r="P611" s="60"/>
      <c r="Q611" s="62">
        <v>23265.72</v>
      </c>
      <c r="R611" s="63">
        <f t="shared" si="611"/>
        <v>32119.542093870001</v>
      </c>
      <c r="S611" s="64">
        <f t="shared" ref="S611:AX611" si="618">S609+S610</f>
        <v>0</v>
      </c>
      <c r="T611" s="64">
        <f t="shared" si="618"/>
        <v>0</v>
      </c>
      <c r="U611" s="64">
        <f t="shared" si="618"/>
        <v>0</v>
      </c>
      <c r="V611" s="64">
        <f t="shared" si="618"/>
        <v>0</v>
      </c>
      <c r="W611" s="64">
        <f t="shared" si="618"/>
        <v>0</v>
      </c>
      <c r="X611" s="64">
        <f t="shared" si="618"/>
        <v>0</v>
      </c>
      <c r="Y611" s="64">
        <f t="shared" si="618"/>
        <v>0</v>
      </c>
      <c r="Z611" s="64">
        <f t="shared" si="618"/>
        <v>0</v>
      </c>
      <c r="AA611" s="64">
        <f t="shared" si="618"/>
        <v>0</v>
      </c>
      <c r="AB611" s="64">
        <f t="shared" si="618"/>
        <v>0</v>
      </c>
      <c r="AC611" s="64">
        <f t="shared" si="618"/>
        <v>0</v>
      </c>
      <c r="AD611" s="64">
        <f t="shared" si="618"/>
        <v>0</v>
      </c>
      <c r="AE611" s="64">
        <f t="shared" si="618"/>
        <v>0</v>
      </c>
      <c r="AF611" s="64">
        <f t="shared" si="618"/>
        <v>0</v>
      </c>
      <c r="AG611" s="64">
        <f t="shared" si="618"/>
        <v>0</v>
      </c>
      <c r="AH611" s="64">
        <f t="shared" si="618"/>
        <v>0</v>
      </c>
      <c r="AI611" s="64">
        <f t="shared" si="618"/>
        <v>0</v>
      </c>
      <c r="AJ611" s="64">
        <f t="shared" si="618"/>
        <v>0</v>
      </c>
      <c r="AK611" s="64">
        <f t="shared" si="618"/>
        <v>0</v>
      </c>
      <c r="AL611" s="64">
        <f t="shared" si="618"/>
        <v>0</v>
      </c>
      <c r="AM611" s="64">
        <f t="shared" si="618"/>
        <v>0</v>
      </c>
      <c r="AN611" s="64">
        <f t="shared" si="618"/>
        <v>0</v>
      </c>
      <c r="AO611" s="64">
        <f t="shared" si="618"/>
        <v>0</v>
      </c>
      <c r="AP611" s="64">
        <f t="shared" si="618"/>
        <v>0</v>
      </c>
      <c r="AQ611" s="64">
        <f t="shared" si="618"/>
        <v>0</v>
      </c>
      <c r="AR611" s="64">
        <f t="shared" si="618"/>
        <v>0</v>
      </c>
      <c r="AS611" s="64">
        <f t="shared" si="618"/>
        <v>0</v>
      </c>
      <c r="AT611" s="64">
        <f t="shared" si="618"/>
        <v>0</v>
      </c>
      <c r="AU611" s="64">
        <f t="shared" si="618"/>
        <v>0</v>
      </c>
      <c r="AV611" s="64">
        <f t="shared" si="618"/>
        <v>0</v>
      </c>
      <c r="AW611" s="64">
        <f t="shared" si="618"/>
        <v>0</v>
      </c>
      <c r="AX611" s="64">
        <f t="shared" si="618"/>
        <v>0</v>
      </c>
      <c r="AY611" s="64">
        <f t="shared" ref="AY611:BO611" si="619">AY609+AY610</f>
        <v>0</v>
      </c>
      <c r="AZ611" s="64">
        <f t="shared" si="619"/>
        <v>0</v>
      </c>
      <c r="BA611" s="64">
        <f t="shared" si="619"/>
        <v>0</v>
      </c>
      <c r="BB611" s="64">
        <f t="shared" si="619"/>
        <v>0</v>
      </c>
      <c r="BC611" s="64">
        <f t="shared" si="619"/>
        <v>0</v>
      </c>
      <c r="BD611" s="64">
        <f t="shared" si="619"/>
        <v>0</v>
      </c>
      <c r="BE611" s="64">
        <f t="shared" si="619"/>
        <v>0</v>
      </c>
      <c r="BF611" s="64">
        <f t="shared" si="619"/>
        <v>0</v>
      </c>
      <c r="BG611" s="64">
        <f t="shared" si="619"/>
        <v>0</v>
      </c>
      <c r="BH611" s="64">
        <f t="shared" si="619"/>
        <v>0</v>
      </c>
      <c r="BI611" s="64">
        <f t="shared" si="619"/>
        <v>0</v>
      </c>
      <c r="BJ611" s="64">
        <f t="shared" si="619"/>
        <v>0</v>
      </c>
      <c r="BK611" s="64">
        <f t="shared" si="619"/>
        <v>0</v>
      </c>
      <c r="BL611" s="64">
        <f t="shared" si="619"/>
        <v>0</v>
      </c>
      <c r="BM611" s="64">
        <f t="shared" si="619"/>
        <v>32119.542093870001</v>
      </c>
      <c r="BN611" s="64">
        <f t="shared" si="619"/>
        <v>0</v>
      </c>
      <c r="BO611" s="64">
        <f t="shared" si="619"/>
        <v>0</v>
      </c>
    </row>
    <row r="612" spans="1:67" s="5" customFormat="1" ht="10.5" x14ac:dyDescent="0.2">
      <c r="A612" s="65"/>
      <c r="B612" s="65"/>
      <c r="C612" s="65"/>
      <c r="D612" s="65"/>
      <c r="E612" s="65"/>
      <c r="F612" s="65"/>
      <c r="G612" s="66" t="s">
        <v>979</v>
      </c>
      <c r="H612" s="65"/>
      <c r="I612" s="65"/>
      <c r="J612" s="65"/>
      <c r="K612" s="65"/>
      <c r="L612" s="65"/>
      <c r="M612" s="65"/>
      <c r="N612" s="65"/>
      <c r="O612" s="65"/>
      <c r="P612" s="65"/>
      <c r="Q612" s="65">
        <f t="shared" ref="Q612:AV612" si="620">Q$607+Q$611</f>
        <v>287414.31000000006</v>
      </c>
      <c r="R612" s="67">
        <f t="shared" si="620"/>
        <v>396790.47235269751</v>
      </c>
      <c r="S612" s="68">
        <f t="shared" si="620"/>
        <v>0</v>
      </c>
      <c r="T612" s="68">
        <f t="shared" si="620"/>
        <v>0</v>
      </c>
      <c r="U612" s="68">
        <f t="shared" si="620"/>
        <v>0</v>
      </c>
      <c r="V612" s="68">
        <f t="shared" si="620"/>
        <v>0</v>
      </c>
      <c r="W612" s="68">
        <f t="shared" si="620"/>
        <v>0</v>
      </c>
      <c r="X612" s="68">
        <f t="shared" si="620"/>
        <v>0</v>
      </c>
      <c r="Y612" s="68">
        <f t="shared" si="620"/>
        <v>0</v>
      </c>
      <c r="Z612" s="68">
        <f t="shared" si="620"/>
        <v>0</v>
      </c>
      <c r="AA612" s="68">
        <f t="shared" si="620"/>
        <v>0</v>
      </c>
      <c r="AB612" s="68">
        <f t="shared" si="620"/>
        <v>0</v>
      </c>
      <c r="AC612" s="68">
        <f t="shared" si="620"/>
        <v>0</v>
      </c>
      <c r="AD612" s="68">
        <f t="shared" si="620"/>
        <v>0</v>
      </c>
      <c r="AE612" s="68">
        <f t="shared" si="620"/>
        <v>0</v>
      </c>
      <c r="AF612" s="68">
        <f t="shared" si="620"/>
        <v>0</v>
      </c>
      <c r="AG612" s="68">
        <f t="shared" si="620"/>
        <v>0</v>
      </c>
      <c r="AH612" s="68">
        <f t="shared" si="620"/>
        <v>0</v>
      </c>
      <c r="AI612" s="68">
        <f t="shared" si="620"/>
        <v>0</v>
      </c>
      <c r="AJ612" s="68">
        <f t="shared" si="620"/>
        <v>0</v>
      </c>
      <c r="AK612" s="68">
        <f t="shared" si="620"/>
        <v>0</v>
      </c>
      <c r="AL612" s="68">
        <f t="shared" si="620"/>
        <v>0</v>
      </c>
      <c r="AM612" s="68">
        <f t="shared" si="620"/>
        <v>0</v>
      </c>
      <c r="AN612" s="68">
        <f t="shared" si="620"/>
        <v>0</v>
      </c>
      <c r="AO612" s="68">
        <f t="shared" si="620"/>
        <v>0</v>
      </c>
      <c r="AP612" s="68">
        <f t="shared" si="620"/>
        <v>0</v>
      </c>
      <c r="AQ612" s="68">
        <f t="shared" si="620"/>
        <v>0</v>
      </c>
      <c r="AR612" s="68">
        <f t="shared" si="620"/>
        <v>0</v>
      </c>
      <c r="AS612" s="68">
        <f t="shared" si="620"/>
        <v>0</v>
      </c>
      <c r="AT612" s="68">
        <f t="shared" si="620"/>
        <v>0</v>
      </c>
      <c r="AU612" s="68">
        <f t="shared" si="620"/>
        <v>0</v>
      </c>
      <c r="AV612" s="68">
        <f t="shared" si="620"/>
        <v>0</v>
      </c>
      <c r="AW612" s="68">
        <f t="shared" ref="AW612:BO612" si="621">AW$607+AW$611</f>
        <v>0</v>
      </c>
      <c r="AX612" s="68">
        <f t="shared" si="621"/>
        <v>0</v>
      </c>
      <c r="AY612" s="68">
        <f t="shared" si="621"/>
        <v>0</v>
      </c>
      <c r="AZ612" s="68">
        <f t="shared" si="621"/>
        <v>0</v>
      </c>
      <c r="BA612" s="68">
        <f t="shared" si="621"/>
        <v>0</v>
      </c>
      <c r="BB612" s="68">
        <f t="shared" si="621"/>
        <v>0</v>
      </c>
      <c r="BC612" s="68">
        <f t="shared" si="621"/>
        <v>0</v>
      </c>
      <c r="BD612" s="68">
        <f t="shared" si="621"/>
        <v>0</v>
      </c>
      <c r="BE612" s="68">
        <f t="shared" si="621"/>
        <v>0</v>
      </c>
      <c r="BF612" s="68">
        <f t="shared" si="621"/>
        <v>0</v>
      </c>
      <c r="BG612" s="68">
        <f t="shared" si="621"/>
        <v>0</v>
      </c>
      <c r="BH612" s="68">
        <f t="shared" si="621"/>
        <v>0</v>
      </c>
      <c r="BI612" s="68">
        <f t="shared" si="621"/>
        <v>0</v>
      </c>
      <c r="BJ612" s="68">
        <f t="shared" si="621"/>
        <v>0</v>
      </c>
      <c r="BK612" s="68">
        <f t="shared" si="621"/>
        <v>0</v>
      </c>
      <c r="BL612" s="68">
        <f t="shared" si="621"/>
        <v>0</v>
      </c>
      <c r="BM612" s="68">
        <f t="shared" si="621"/>
        <v>396790.47235269751</v>
      </c>
      <c r="BN612" s="68">
        <f t="shared" si="621"/>
        <v>0</v>
      </c>
      <c r="BO612" s="68">
        <f t="shared" si="621"/>
        <v>0</v>
      </c>
    </row>
    <row r="613" spans="1:67" x14ac:dyDescent="0.2">
      <c r="A613" s="56"/>
      <c r="B613" s="56"/>
      <c r="C613" s="57" t="s">
        <v>391</v>
      </c>
      <c r="D613" s="56" t="s">
        <v>392</v>
      </c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</row>
    <row r="614" spans="1:67" ht="14.1" customHeight="1" x14ac:dyDescent="0.2">
      <c r="A614" s="11"/>
      <c r="B614" s="58">
        <v>130</v>
      </c>
      <c r="C614" s="656" t="s">
        <v>384</v>
      </c>
      <c r="D614" s="657" t="s">
        <v>393</v>
      </c>
      <c r="E614" s="657"/>
      <c r="F614" s="657"/>
      <c r="G614" s="657"/>
      <c r="H614" s="660" t="s">
        <v>910</v>
      </c>
      <c r="I614" s="659" t="s">
        <v>156</v>
      </c>
      <c r="J614" s="59">
        <v>495.62</v>
      </c>
      <c r="K614" s="60"/>
      <c r="L614" s="60"/>
      <c r="M614" s="60"/>
      <c r="N614" s="58"/>
      <c r="O614" s="58"/>
      <c r="P614" s="58"/>
      <c r="Q614" s="58"/>
      <c r="R614" s="58">
        <f t="shared" ref="R614:R641" si="622">SUM(S614:BO614)</f>
        <v>495.62000000000006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  <c r="Z614" s="58">
        <v>0</v>
      </c>
      <c r="AA614" s="58">
        <v>0</v>
      </c>
      <c r="AB614" s="58">
        <v>0</v>
      </c>
      <c r="AC614" s="58">
        <v>0</v>
      </c>
      <c r="AD614" s="58">
        <v>0</v>
      </c>
      <c r="AE614" s="58">
        <v>0</v>
      </c>
      <c r="AF614" s="58">
        <v>0</v>
      </c>
      <c r="AG614" s="58">
        <v>0</v>
      </c>
      <c r="AH614" s="58">
        <v>0</v>
      </c>
      <c r="AI614" s="58">
        <v>0</v>
      </c>
      <c r="AJ614" s="58">
        <v>0</v>
      </c>
      <c r="AK614" s="58">
        <v>0</v>
      </c>
      <c r="AL614" s="58">
        <v>0</v>
      </c>
      <c r="AM614" s="58">
        <v>0</v>
      </c>
      <c r="AN614" s="58">
        <v>0</v>
      </c>
      <c r="AO614" s="58">
        <v>0</v>
      </c>
      <c r="AP614" s="58">
        <v>74.343000000000004</v>
      </c>
      <c r="AQ614" s="58">
        <v>74.343000000000004</v>
      </c>
      <c r="AR614" s="58">
        <v>74.343000000000004</v>
      </c>
      <c r="AS614" s="58">
        <v>0</v>
      </c>
      <c r="AT614" s="58">
        <v>0</v>
      </c>
      <c r="AU614" s="58">
        <v>0</v>
      </c>
      <c r="AV614" s="58">
        <v>0</v>
      </c>
      <c r="AW614" s="58">
        <v>0</v>
      </c>
      <c r="AX614" s="58">
        <v>0</v>
      </c>
      <c r="AY614" s="58">
        <v>0</v>
      </c>
      <c r="AZ614" s="58">
        <v>0</v>
      </c>
      <c r="BA614" s="58">
        <v>0</v>
      </c>
      <c r="BB614" s="58">
        <v>0</v>
      </c>
      <c r="BC614" s="58">
        <v>0</v>
      </c>
      <c r="BD614" s="58">
        <v>74.343000000000004</v>
      </c>
      <c r="BE614" s="58">
        <v>0</v>
      </c>
      <c r="BF614" s="58">
        <v>74.343000000000004</v>
      </c>
      <c r="BG614" s="58">
        <v>74.343000000000004</v>
      </c>
      <c r="BH614" s="58">
        <v>0</v>
      </c>
      <c r="BI614" s="58">
        <v>0</v>
      </c>
      <c r="BJ614" s="58">
        <v>0</v>
      </c>
      <c r="BK614" s="58">
        <v>0</v>
      </c>
      <c r="BL614" s="58">
        <v>49.561999999999998</v>
      </c>
      <c r="BM614" s="58">
        <v>0</v>
      </c>
      <c r="BN614" s="58">
        <v>0</v>
      </c>
      <c r="BO614" s="58">
        <v>0</v>
      </c>
    </row>
    <row r="615" spans="1:67" x14ac:dyDescent="0.2">
      <c r="A615" s="11"/>
      <c r="B615" s="11"/>
      <c r="C615" s="656"/>
      <c r="D615" s="657"/>
      <c r="E615" s="657"/>
      <c r="F615" s="657"/>
      <c r="G615" s="657"/>
      <c r="H615" s="660"/>
      <c r="I615" s="659"/>
      <c r="J615" s="11"/>
      <c r="K615" s="60">
        <v>19141.46</v>
      </c>
      <c r="L615" s="60">
        <v>19270.88</v>
      </c>
      <c r="M615" s="60">
        <v>19777.060000000001</v>
      </c>
      <c r="N615" s="60">
        <v>19910.78</v>
      </c>
      <c r="O615" s="60">
        <v>19777.064621248999</v>
      </c>
      <c r="P615" s="60"/>
      <c r="Q615" s="58">
        <v>19777.060000000001</v>
      </c>
      <c r="R615" s="60">
        <f t="shared" si="622"/>
        <v>25083.861559963429</v>
      </c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61">
        <f>$M615*AP614/$J614*AP$13</f>
        <v>3528.4902125765102</v>
      </c>
      <c r="AQ615" s="61">
        <f>$M615*AQ614/$J614*AQ$13</f>
        <v>3551.4253921796703</v>
      </c>
      <c r="AR615" s="61">
        <f>$M615*AR614/$J614*AR$13</f>
        <v>3574.5096710381699</v>
      </c>
      <c r="AS615" s="58"/>
      <c r="AT615" s="58"/>
      <c r="AU615" s="58"/>
      <c r="AV615" s="58"/>
      <c r="AW615" s="58"/>
      <c r="AX615" s="58"/>
      <c r="AY615" s="58"/>
      <c r="AZ615" s="58"/>
      <c r="BA615" s="58"/>
      <c r="BB615" s="58"/>
      <c r="BC615" s="58"/>
      <c r="BD615" s="61">
        <f>$M615*BD614/$J614*BD$13</f>
        <v>3863.5081109538305</v>
      </c>
      <c r="BE615" s="58"/>
      <c r="BF615" s="61">
        <f>$M615*BF614/$J614*BF$13</f>
        <v>3913.89692516982</v>
      </c>
      <c r="BG615" s="61">
        <f>$M615*BG614/$J614*BG$13</f>
        <v>3939.3372748517104</v>
      </c>
      <c r="BH615" s="58"/>
      <c r="BI615" s="58"/>
      <c r="BJ615" s="58"/>
      <c r="BK615" s="58"/>
      <c r="BL615" s="61">
        <f>$M615*BL614/$J614*BL$13</f>
        <v>2712.69397319372</v>
      </c>
      <c r="BM615" s="58"/>
      <c r="BN615" s="58"/>
      <c r="BO615" s="58"/>
    </row>
    <row r="616" spans="1:67" x14ac:dyDescent="0.2">
      <c r="A616" s="11"/>
      <c r="B616" s="11"/>
      <c r="C616" s="656"/>
      <c r="D616" s="657"/>
      <c r="E616" s="657"/>
      <c r="F616" s="657"/>
      <c r="G616" s="657"/>
      <c r="H616" s="660"/>
      <c r="I616" s="659"/>
      <c r="J616" s="11"/>
      <c r="K616" s="58"/>
      <c r="L616" s="60"/>
      <c r="M616" s="60"/>
      <c r="N616" s="60">
        <f>N615-M615</f>
        <v>133.71999999999753</v>
      </c>
      <c r="O616" s="60"/>
      <c r="P616" s="60"/>
      <c r="Q616" s="58">
        <v>30.09</v>
      </c>
      <c r="R616" s="60">
        <f t="shared" si="622"/>
        <v>39.866963482439267</v>
      </c>
      <c r="S616" s="61">
        <f t="shared" ref="S616:AX616" si="623">$N$616/$J$614*S614*S12*S13</f>
        <v>0</v>
      </c>
      <c r="T616" s="61">
        <f t="shared" si="623"/>
        <v>0</v>
      </c>
      <c r="U616" s="61">
        <f t="shared" si="623"/>
        <v>0</v>
      </c>
      <c r="V616" s="61">
        <f t="shared" si="623"/>
        <v>0</v>
      </c>
      <c r="W616" s="61">
        <f t="shared" si="623"/>
        <v>0</v>
      </c>
      <c r="X616" s="61">
        <f t="shared" si="623"/>
        <v>0</v>
      </c>
      <c r="Y616" s="61">
        <f t="shared" si="623"/>
        <v>0</v>
      </c>
      <c r="Z616" s="61">
        <f t="shared" si="623"/>
        <v>0</v>
      </c>
      <c r="AA616" s="61">
        <f t="shared" si="623"/>
        <v>0</v>
      </c>
      <c r="AB616" s="61">
        <f t="shared" si="623"/>
        <v>0</v>
      </c>
      <c r="AC616" s="61">
        <f t="shared" si="623"/>
        <v>0</v>
      </c>
      <c r="AD616" s="61">
        <f t="shared" si="623"/>
        <v>0</v>
      </c>
      <c r="AE616" s="61">
        <f t="shared" si="623"/>
        <v>0</v>
      </c>
      <c r="AF616" s="61">
        <f t="shared" si="623"/>
        <v>0</v>
      </c>
      <c r="AG616" s="61">
        <f t="shared" si="623"/>
        <v>0</v>
      </c>
      <c r="AH616" s="61">
        <f t="shared" si="623"/>
        <v>0</v>
      </c>
      <c r="AI616" s="61">
        <f t="shared" si="623"/>
        <v>0</v>
      </c>
      <c r="AJ616" s="61">
        <f t="shared" si="623"/>
        <v>0</v>
      </c>
      <c r="AK616" s="61">
        <f t="shared" si="623"/>
        <v>0</v>
      </c>
      <c r="AL616" s="61">
        <f t="shared" si="623"/>
        <v>0</v>
      </c>
      <c r="AM616" s="61">
        <f t="shared" si="623"/>
        <v>0</v>
      </c>
      <c r="AN616" s="61">
        <f t="shared" si="623"/>
        <v>0</v>
      </c>
      <c r="AO616" s="61">
        <f t="shared" si="623"/>
        <v>0</v>
      </c>
      <c r="AP616" s="61">
        <f t="shared" si="623"/>
        <v>0</v>
      </c>
      <c r="AQ616" s="61">
        <f t="shared" si="623"/>
        <v>0</v>
      </c>
      <c r="AR616" s="61">
        <f t="shared" si="623"/>
        <v>0</v>
      </c>
      <c r="AS616" s="61">
        <f t="shared" si="623"/>
        <v>0</v>
      </c>
      <c r="AT616" s="61">
        <f t="shared" si="623"/>
        <v>0</v>
      </c>
      <c r="AU616" s="61">
        <f t="shared" si="623"/>
        <v>0</v>
      </c>
      <c r="AV616" s="61">
        <f t="shared" si="623"/>
        <v>0</v>
      </c>
      <c r="AW616" s="61">
        <f t="shared" si="623"/>
        <v>0</v>
      </c>
      <c r="AX616" s="61">
        <f t="shared" si="623"/>
        <v>0</v>
      </c>
      <c r="AY616" s="61">
        <f t="shared" ref="AY616:BO616" si="624">$N$616/$J$614*AY614*AY12*AY13</f>
        <v>0</v>
      </c>
      <c r="AZ616" s="61">
        <f t="shared" si="624"/>
        <v>0</v>
      </c>
      <c r="BA616" s="61">
        <f t="shared" si="624"/>
        <v>0</v>
      </c>
      <c r="BB616" s="61">
        <f t="shared" si="624"/>
        <v>0</v>
      </c>
      <c r="BC616" s="61">
        <f t="shared" si="624"/>
        <v>0</v>
      </c>
      <c r="BD616" s="61">
        <f t="shared" si="624"/>
        <v>0</v>
      </c>
      <c r="BE616" s="61">
        <f t="shared" si="624"/>
        <v>0</v>
      </c>
      <c r="BF616" s="61">
        <f t="shared" si="624"/>
        <v>13.231650630419756</v>
      </c>
      <c r="BG616" s="61">
        <f t="shared" si="624"/>
        <v>26.63531285201951</v>
      </c>
      <c r="BH616" s="61">
        <f t="shared" si="624"/>
        <v>0</v>
      </c>
      <c r="BI616" s="61">
        <f t="shared" si="624"/>
        <v>0</v>
      </c>
      <c r="BJ616" s="61">
        <f t="shared" si="624"/>
        <v>0</v>
      </c>
      <c r="BK616" s="61">
        <f t="shared" si="624"/>
        <v>0</v>
      </c>
      <c r="BL616" s="61">
        <f t="shared" si="624"/>
        <v>0</v>
      </c>
      <c r="BM616" s="61">
        <f t="shared" si="624"/>
        <v>0</v>
      </c>
      <c r="BN616" s="61">
        <f t="shared" si="624"/>
        <v>0</v>
      </c>
      <c r="BO616" s="61">
        <f t="shared" si="624"/>
        <v>0</v>
      </c>
    </row>
    <row r="617" spans="1:67" x14ac:dyDescent="0.2">
      <c r="A617" s="11"/>
      <c r="B617" s="11"/>
      <c r="C617" s="656"/>
      <c r="D617" s="657"/>
      <c r="E617" s="657"/>
      <c r="F617" s="657"/>
      <c r="G617" s="657"/>
      <c r="H617" s="660"/>
      <c r="I617" s="659"/>
      <c r="J617" s="11"/>
      <c r="K617" s="58"/>
      <c r="L617" s="58"/>
      <c r="M617" s="60"/>
      <c r="N617" s="60"/>
      <c r="O617" s="60"/>
      <c r="P617" s="60"/>
      <c r="Q617" s="62">
        <v>19807.150000000001</v>
      </c>
      <c r="R617" s="63">
        <f t="shared" si="622"/>
        <v>25123.728523445869</v>
      </c>
      <c r="S617" s="64">
        <f t="shared" ref="S617:AX617" si="625">S615+S616</f>
        <v>0</v>
      </c>
      <c r="T617" s="64">
        <f t="shared" si="625"/>
        <v>0</v>
      </c>
      <c r="U617" s="64">
        <f t="shared" si="625"/>
        <v>0</v>
      </c>
      <c r="V617" s="64">
        <f t="shared" si="625"/>
        <v>0</v>
      </c>
      <c r="W617" s="64">
        <f t="shared" si="625"/>
        <v>0</v>
      </c>
      <c r="X617" s="64">
        <f t="shared" si="625"/>
        <v>0</v>
      </c>
      <c r="Y617" s="64">
        <f t="shared" si="625"/>
        <v>0</v>
      </c>
      <c r="Z617" s="64">
        <f t="shared" si="625"/>
        <v>0</v>
      </c>
      <c r="AA617" s="64">
        <f t="shared" si="625"/>
        <v>0</v>
      </c>
      <c r="AB617" s="64">
        <f t="shared" si="625"/>
        <v>0</v>
      </c>
      <c r="AC617" s="64">
        <f t="shared" si="625"/>
        <v>0</v>
      </c>
      <c r="AD617" s="64">
        <f t="shared" si="625"/>
        <v>0</v>
      </c>
      <c r="AE617" s="64">
        <f t="shared" si="625"/>
        <v>0</v>
      </c>
      <c r="AF617" s="64">
        <f t="shared" si="625"/>
        <v>0</v>
      </c>
      <c r="AG617" s="64">
        <f t="shared" si="625"/>
        <v>0</v>
      </c>
      <c r="AH617" s="64">
        <f t="shared" si="625"/>
        <v>0</v>
      </c>
      <c r="AI617" s="64">
        <f t="shared" si="625"/>
        <v>0</v>
      </c>
      <c r="AJ617" s="64">
        <f t="shared" si="625"/>
        <v>0</v>
      </c>
      <c r="AK617" s="64">
        <f t="shared" si="625"/>
        <v>0</v>
      </c>
      <c r="AL617" s="64">
        <f t="shared" si="625"/>
        <v>0</v>
      </c>
      <c r="AM617" s="64">
        <f t="shared" si="625"/>
        <v>0</v>
      </c>
      <c r="AN617" s="64">
        <f t="shared" si="625"/>
        <v>0</v>
      </c>
      <c r="AO617" s="64">
        <f t="shared" si="625"/>
        <v>0</v>
      </c>
      <c r="AP617" s="64">
        <f t="shared" si="625"/>
        <v>3528.4902125765102</v>
      </c>
      <c r="AQ617" s="64">
        <f t="shared" si="625"/>
        <v>3551.4253921796703</v>
      </c>
      <c r="AR617" s="64">
        <f t="shared" si="625"/>
        <v>3574.5096710381699</v>
      </c>
      <c r="AS617" s="64">
        <f t="shared" si="625"/>
        <v>0</v>
      </c>
      <c r="AT617" s="64">
        <f t="shared" si="625"/>
        <v>0</v>
      </c>
      <c r="AU617" s="64">
        <f t="shared" si="625"/>
        <v>0</v>
      </c>
      <c r="AV617" s="64">
        <f t="shared" si="625"/>
        <v>0</v>
      </c>
      <c r="AW617" s="64">
        <f t="shared" si="625"/>
        <v>0</v>
      </c>
      <c r="AX617" s="64">
        <f t="shared" si="625"/>
        <v>0</v>
      </c>
      <c r="AY617" s="64">
        <f t="shared" ref="AY617:BO617" si="626">AY615+AY616</f>
        <v>0</v>
      </c>
      <c r="AZ617" s="64">
        <f t="shared" si="626"/>
        <v>0</v>
      </c>
      <c r="BA617" s="64">
        <f t="shared" si="626"/>
        <v>0</v>
      </c>
      <c r="BB617" s="64">
        <f t="shared" si="626"/>
        <v>0</v>
      </c>
      <c r="BC617" s="64">
        <f t="shared" si="626"/>
        <v>0</v>
      </c>
      <c r="BD617" s="64">
        <f t="shared" si="626"/>
        <v>3863.5081109538305</v>
      </c>
      <c r="BE617" s="64">
        <f t="shared" si="626"/>
        <v>0</v>
      </c>
      <c r="BF617" s="64">
        <f t="shared" si="626"/>
        <v>3927.1285758002396</v>
      </c>
      <c r="BG617" s="64">
        <f t="shared" si="626"/>
        <v>3965.9725877037299</v>
      </c>
      <c r="BH617" s="64">
        <f t="shared" si="626"/>
        <v>0</v>
      </c>
      <c r="BI617" s="64">
        <f t="shared" si="626"/>
        <v>0</v>
      </c>
      <c r="BJ617" s="64">
        <f t="shared" si="626"/>
        <v>0</v>
      </c>
      <c r="BK617" s="64">
        <f t="shared" si="626"/>
        <v>0</v>
      </c>
      <c r="BL617" s="64">
        <f t="shared" si="626"/>
        <v>2712.69397319372</v>
      </c>
      <c r="BM617" s="64">
        <f t="shared" si="626"/>
        <v>0</v>
      </c>
      <c r="BN617" s="64">
        <f t="shared" si="626"/>
        <v>0</v>
      </c>
      <c r="BO617" s="64">
        <f t="shared" si="626"/>
        <v>0</v>
      </c>
    </row>
    <row r="618" spans="1:67" ht="14.1" customHeight="1" x14ac:dyDescent="0.2">
      <c r="A618" s="11"/>
      <c r="B618" s="58">
        <v>131</v>
      </c>
      <c r="C618" s="656" t="s">
        <v>395</v>
      </c>
      <c r="D618" s="657" t="s">
        <v>396</v>
      </c>
      <c r="E618" s="657"/>
      <c r="F618" s="657"/>
      <c r="G618" s="657"/>
      <c r="H618" s="660" t="s">
        <v>980</v>
      </c>
      <c r="I618" s="659" t="s">
        <v>194</v>
      </c>
      <c r="J618" s="59">
        <v>3133.42</v>
      </c>
      <c r="K618" s="60"/>
      <c r="L618" s="60"/>
      <c r="M618" s="60"/>
      <c r="N618" s="58"/>
      <c r="O618" s="58"/>
      <c r="P618" s="58"/>
      <c r="Q618" s="58"/>
      <c r="R618" s="58">
        <f t="shared" si="622"/>
        <v>3133.42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  <c r="Z618" s="58">
        <v>0</v>
      </c>
      <c r="AA618" s="58">
        <v>0</v>
      </c>
      <c r="AB618" s="58">
        <v>0</v>
      </c>
      <c r="AC618" s="58">
        <v>0</v>
      </c>
      <c r="AD618" s="58">
        <v>0</v>
      </c>
      <c r="AE618" s="58">
        <v>0</v>
      </c>
      <c r="AF618" s="58">
        <v>0</v>
      </c>
      <c r="AG618" s="58">
        <v>0</v>
      </c>
      <c r="AH618" s="58">
        <v>0</v>
      </c>
      <c r="AI618" s="58">
        <v>0</v>
      </c>
      <c r="AJ618" s="58">
        <v>0</v>
      </c>
      <c r="AK618" s="58">
        <v>0</v>
      </c>
      <c r="AL618" s="58">
        <v>0</v>
      </c>
      <c r="AM618" s="58">
        <v>0</v>
      </c>
      <c r="AN618" s="58">
        <v>0</v>
      </c>
      <c r="AO618" s="58">
        <v>0</v>
      </c>
      <c r="AP618" s="58">
        <v>470.01299999999998</v>
      </c>
      <c r="AQ618" s="58">
        <v>470.01299999999998</v>
      </c>
      <c r="AR618" s="58">
        <v>470.01299999999998</v>
      </c>
      <c r="AS618" s="58">
        <v>0</v>
      </c>
      <c r="AT618" s="58">
        <v>0</v>
      </c>
      <c r="AU618" s="58">
        <v>0</v>
      </c>
      <c r="AV618" s="58">
        <v>0</v>
      </c>
      <c r="AW618" s="58">
        <v>0</v>
      </c>
      <c r="AX618" s="58">
        <v>0</v>
      </c>
      <c r="AY618" s="58">
        <v>0</v>
      </c>
      <c r="AZ618" s="58">
        <v>0</v>
      </c>
      <c r="BA618" s="58">
        <v>0</v>
      </c>
      <c r="BB618" s="58">
        <v>0</v>
      </c>
      <c r="BC618" s="58">
        <v>0</v>
      </c>
      <c r="BD618" s="58">
        <v>470.01299999999998</v>
      </c>
      <c r="BE618" s="58">
        <v>0</v>
      </c>
      <c r="BF618" s="58">
        <v>470.01299999999998</v>
      </c>
      <c r="BG618" s="58">
        <v>470.01299999999998</v>
      </c>
      <c r="BH618" s="58">
        <v>0</v>
      </c>
      <c r="BI618" s="58">
        <v>0</v>
      </c>
      <c r="BJ618" s="58">
        <v>0</v>
      </c>
      <c r="BK618" s="58">
        <v>0</v>
      </c>
      <c r="BL618" s="58">
        <v>313.34199999999998</v>
      </c>
      <c r="BM618" s="58">
        <v>0</v>
      </c>
      <c r="BN618" s="58">
        <v>0</v>
      </c>
      <c r="BO618" s="58">
        <v>0</v>
      </c>
    </row>
    <row r="619" spans="1:67" x14ac:dyDescent="0.2">
      <c r="A619" s="11"/>
      <c r="B619" s="11"/>
      <c r="C619" s="656"/>
      <c r="D619" s="657"/>
      <c r="E619" s="657"/>
      <c r="F619" s="657"/>
      <c r="G619" s="657"/>
      <c r="H619" s="660"/>
      <c r="I619" s="659"/>
      <c r="J619" s="11"/>
      <c r="K619" s="60">
        <v>61134.69</v>
      </c>
      <c r="L619" s="60">
        <v>61340.15</v>
      </c>
      <c r="M619" s="60">
        <v>63164.71</v>
      </c>
      <c r="N619" s="60">
        <v>63376.99</v>
      </c>
      <c r="O619" s="60">
        <v>63164.7071189985</v>
      </c>
      <c r="P619" s="60"/>
      <c r="Q619" s="58">
        <v>63164.71</v>
      </c>
      <c r="R619" s="60">
        <f t="shared" si="622"/>
        <v>80113.770252769493</v>
      </c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61">
        <f>$M619*AP618/$J618*AP$13</f>
        <v>11269.423312425282</v>
      </c>
      <c r="AQ619" s="61">
        <f>$M619*AQ618/$J618*AQ$13</f>
        <v>11342.674542306344</v>
      </c>
      <c r="AR619" s="61">
        <f>$M619*AR618/$J618*AR$13</f>
        <v>11416.401970936093</v>
      </c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58"/>
      <c r="BD619" s="61">
        <f>$M619*BD618/$J618*BD$13</f>
        <v>12339.415940035904</v>
      </c>
      <c r="BE619" s="58"/>
      <c r="BF619" s="61">
        <f>$M619*BF618/$J618*BF$13</f>
        <v>12500.349609509367</v>
      </c>
      <c r="BG619" s="61">
        <f>$M619*BG618/$J618*BG$13</f>
        <v>12581.601944788483</v>
      </c>
      <c r="BH619" s="58"/>
      <c r="BI619" s="58"/>
      <c r="BJ619" s="58"/>
      <c r="BK619" s="58"/>
      <c r="BL619" s="61">
        <f>$M619*BL618/$J618*BL$13</f>
        <v>8663.90293276802</v>
      </c>
      <c r="BM619" s="58"/>
      <c r="BN619" s="58"/>
      <c r="BO619" s="58"/>
    </row>
    <row r="620" spans="1:67" x14ac:dyDescent="0.2">
      <c r="A620" s="11"/>
      <c r="B620" s="11"/>
      <c r="C620" s="656"/>
      <c r="D620" s="657"/>
      <c r="E620" s="657"/>
      <c r="F620" s="657"/>
      <c r="G620" s="657"/>
      <c r="H620" s="660"/>
      <c r="I620" s="659"/>
      <c r="J620" s="11"/>
      <c r="K620" s="58"/>
      <c r="L620" s="60"/>
      <c r="M620" s="60"/>
      <c r="N620" s="60">
        <f>N619-M619</f>
        <v>212.27999999999884</v>
      </c>
      <c r="O620" s="60"/>
      <c r="P620" s="60"/>
      <c r="Q620" s="58">
        <v>47.76</v>
      </c>
      <c r="R620" s="60">
        <f t="shared" si="622"/>
        <v>63.288655459559649</v>
      </c>
      <c r="S620" s="61">
        <f t="shared" ref="S620:AX620" si="627">$N$620/$J$618*S618*S12*S13</f>
        <v>0</v>
      </c>
      <c r="T620" s="61">
        <f t="shared" si="627"/>
        <v>0</v>
      </c>
      <c r="U620" s="61">
        <f t="shared" si="627"/>
        <v>0</v>
      </c>
      <c r="V620" s="61">
        <f t="shared" si="627"/>
        <v>0</v>
      </c>
      <c r="W620" s="61">
        <f t="shared" si="627"/>
        <v>0</v>
      </c>
      <c r="X620" s="61">
        <f t="shared" si="627"/>
        <v>0</v>
      </c>
      <c r="Y620" s="61">
        <f t="shared" si="627"/>
        <v>0</v>
      </c>
      <c r="Z620" s="61">
        <f t="shared" si="627"/>
        <v>0</v>
      </c>
      <c r="AA620" s="61">
        <f t="shared" si="627"/>
        <v>0</v>
      </c>
      <c r="AB620" s="61">
        <f t="shared" si="627"/>
        <v>0</v>
      </c>
      <c r="AC620" s="61">
        <f t="shared" si="627"/>
        <v>0</v>
      </c>
      <c r="AD620" s="61">
        <f t="shared" si="627"/>
        <v>0</v>
      </c>
      <c r="AE620" s="61">
        <f t="shared" si="627"/>
        <v>0</v>
      </c>
      <c r="AF620" s="61">
        <f t="shared" si="627"/>
        <v>0</v>
      </c>
      <c r="AG620" s="61">
        <f t="shared" si="627"/>
        <v>0</v>
      </c>
      <c r="AH620" s="61">
        <f t="shared" si="627"/>
        <v>0</v>
      </c>
      <c r="AI620" s="61">
        <f t="shared" si="627"/>
        <v>0</v>
      </c>
      <c r="AJ620" s="61">
        <f t="shared" si="627"/>
        <v>0</v>
      </c>
      <c r="AK620" s="61">
        <f t="shared" si="627"/>
        <v>0</v>
      </c>
      <c r="AL620" s="61">
        <f t="shared" si="627"/>
        <v>0</v>
      </c>
      <c r="AM620" s="61">
        <f t="shared" si="627"/>
        <v>0</v>
      </c>
      <c r="AN620" s="61">
        <f t="shared" si="627"/>
        <v>0</v>
      </c>
      <c r="AO620" s="61">
        <f t="shared" si="627"/>
        <v>0</v>
      </c>
      <c r="AP620" s="61">
        <f t="shared" si="627"/>
        <v>0</v>
      </c>
      <c r="AQ620" s="61">
        <f t="shared" si="627"/>
        <v>0</v>
      </c>
      <c r="AR620" s="61">
        <f t="shared" si="627"/>
        <v>0</v>
      </c>
      <c r="AS620" s="61">
        <f t="shared" si="627"/>
        <v>0</v>
      </c>
      <c r="AT620" s="61">
        <f t="shared" si="627"/>
        <v>0</v>
      </c>
      <c r="AU620" s="61">
        <f t="shared" si="627"/>
        <v>0</v>
      </c>
      <c r="AV620" s="61">
        <f t="shared" si="627"/>
        <v>0</v>
      </c>
      <c r="AW620" s="61">
        <f t="shared" si="627"/>
        <v>0</v>
      </c>
      <c r="AX620" s="61">
        <f t="shared" si="627"/>
        <v>0</v>
      </c>
      <c r="AY620" s="61">
        <f t="shared" ref="AY620:BO620" si="628">$N$620/$J$618*AY618*AY12*AY13</f>
        <v>0</v>
      </c>
      <c r="AZ620" s="61">
        <f t="shared" si="628"/>
        <v>0</v>
      </c>
      <c r="BA620" s="61">
        <f t="shared" si="628"/>
        <v>0</v>
      </c>
      <c r="BB620" s="61">
        <f t="shared" si="628"/>
        <v>0</v>
      </c>
      <c r="BC620" s="61">
        <f t="shared" si="628"/>
        <v>0</v>
      </c>
      <c r="BD620" s="61">
        <f t="shared" si="628"/>
        <v>0</v>
      </c>
      <c r="BE620" s="61">
        <f t="shared" si="628"/>
        <v>0</v>
      </c>
      <c r="BF620" s="61">
        <f t="shared" si="628"/>
        <v>21.005195900579881</v>
      </c>
      <c r="BG620" s="61">
        <f t="shared" si="628"/>
        <v>42.283459558979764</v>
      </c>
      <c r="BH620" s="61">
        <f t="shared" si="628"/>
        <v>0</v>
      </c>
      <c r="BI620" s="61">
        <f t="shared" si="628"/>
        <v>0</v>
      </c>
      <c r="BJ620" s="61">
        <f t="shared" si="628"/>
        <v>0</v>
      </c>
      <c r="BK620" s="61">
        <f t="shared" si="628"/>
        <v>0</v>
      </c>
      <c r="BL620" s="61">
        <f t="shared" si="628"/>
        <v>0</v>
      </c>
      <c r="BM620" s="61">
        <f t="shared" si="628"/>
        <v>0</v>
      </c>
      <c r="BN620" s="61">
        <f t="shared" si="628"/>
        <v>0</v>
      </c>
      <c r="BO620" s="61">
        <f t="shared" si="628"/>
        <v>0</v>
      </c>
    </row>
    <row r="621" spans="1:67" x14ac:dyDescent="0.2">
      <c r="A621" s="11"/>
      <c r="B621" s="11"/>
      <c r="C621" s="656"/>
      <c r="D621" s="657"/>
      <c r="E621" s="657"/>
      <c r="F621" s="657"/>
      <c r="G621" s="657"/>
      <c r="H621" s="660"/>
      <c r="I621" s="659"/>
      <c r="J621" s="11"/>
      <c r="K621" s="58"/>
      <c r="L621" s="58"/>
      <c r="M621" s="60"/>
      <c r="N621" s="60"/>
      <c r="O621" s="60"/>
      <c r="P621" s="60"/>
      <c r="Q621" s="62">
        <v>63212.47</v>
      </c>
      <c r="R621" s="63">
        <f t="shared" si="622"/>
        <v>80177.058908229053</v>
      </c>
      <c r="S621" s="64">
        <f t="shared" ref="S621:AX621" si="629">S619+S620</f>
        <v>0</v>
      </c>
      <c r="T621" s="64">
        <f t="shared" si="629"/>
        <v>0</v>
      </c>
      <c r="U621" s="64">
        <f t="shared" si="629"/>
        <v>0</v>
      </c>
      <c r="V621" s="64">
        <f t="shared" si="629"/>
        <v>0</v>
      </c>
      <c r="W621" s="64">
        <f t="shared" si="629"/>
        <v>0</v>
      </c>
      <c r="X621" s="64">
        <f t="shared" si="629"/>
        <v>0</v>
      </c>
      <c r="Y621" s="64">
        <f t="shared" si="629"/>
        <v>0</v>
      </c>
      <c r="Z621" s="64">
        <f t="shared" si="629"/>
        <v>0</v>
      </c>
      <c r="AA621" s="64">
        <f t="shared" si="629"/>
        <v>0</v>
      </c>
      <c r="AB621" s="64">
        <f t="shared" si="629"/>
        <v>0</v>
      </c>
      <c r="AC621" s="64">
        <f t="shared" si="629"/>
        <v>0</v>
      </c>
      <c r="AD621" s="64">
        <f t="shared" si="629"/>
        <v>0</v>
      </c>
      <c r="AE621" s="64">
        <f t="shared" si="629"/>
        <v>0</v>
      </c>
      <c r="AF621" s="64">
        <f t="shared" si="629"/>
        <v>0</v>
      </c>
      <c r="AG621" s="64">
        <f t="shared" si="629"/>
        <v>0</v>
      </c>
      <c r="AH621" s="64">
        <f t="shared" si="629"/>
        <v>0</v>
      </c>
      <c r="AI621" s="64">
        <f t="shared" si="629"/>
        <v>0</v>
      </c>
      <c r="AJ621" s="64">
        <f t="shared" si="629"/>
        <v>0</v>
      </c>
      <c r="AK621" s="64">
        <f t="shared" si="629"/>
        <v>0</v>
      </c>
      <c r="AL621" s="64">
        <f t="shared" si="629"/>
        <v>0</v>
      </c>
      <c r="AM621" s="64">
        <f t="shared" si="629"/>
        <v>0</v>
      </c>
      <c r="AN621" s="64">
        <f t="shared" si="629"/>
        <v>0</v>
      </c>
      <c r="AO621" s="64">
        <f t="shared" si="629"/>
        <v>0</v>
      </c>
      <c r="AP621" s="64">
        <f t="shared" si="629"/>
        <v>11269.423312425282</v>
      </c>
      <c r="AQ621" s="64">
        <f t="shared" si="629"/>
        <v>11342.674542306344</v>
      </c>
      <c r="AR621" s="64">
        <f t="shared" si="629"/>
        <v>11416.401970936093</v>
      </c>
      <c r="AS621" s="64">
        <f t="shared" si="629"/>
        <v>0</v>
      </c>
      <c r="AT621" s="64">
        <f t="shared" si="629"/>
        <v>0</v>
      </c>
      <c r="AU621" s="64">
        <f t="shared" si="629"/>
        <v>0</v>
      </c>
      <c r="AV621" s="64">
        <f t="shared" si="629"/>
        <v>0</v>
      </c>
      <c r="AW621" s="64">
        <f t="shared" si="629"/>
        <v>0</v>
      </c>
      <c r="AX621" s="64">
        <f t="shared" si="629"/>
        <v>0</v>
      </c>
      <c r="AY621" s="64">
        <f t="shared" ref="AY621:BO621" si="630">AY619+AY620</f>
        <v>0</v>
      </c>
      <c r="AZ621" s="64">
        <f t="shared" si="630"/>
        <v>0</v>
      </c>
      <c r="BA621" s="64">
        <f t="shared" si="630"/>
        <v>0</v>
      </c>
      <c r="BB621" s="64">
        <f t="shared" si="630"/>
        <v>0</v>
      </c>
      <c r="BC621" s="64">
        <f t="shared" si="630"/>
        <v>0</v>
      </c>
      <c r="BD621" s="64">
        <f t="shared" si="630"/>
        <v>12339.415940035904</v>
      </c>
      <c r="BE621" s="64">
        <f t="shared" si="630"/>
        <v>0</v>
      </c>
      <c r="BF621" s="64">
        <f t="shared" si="630"/>
        <v>12521.354805409946</v>
      </c>
      <c r="BG621" s="64">
        <f t="shared" si="630"/>
        <v>12623.885404347462</v>
      </c>
      <c r="BH621" s="64">
        <f t="shared" si="630"/>
        <v>0</v>
      </c>
      <c r="BI621" s="64">
        <f t="shared" si="630"/>
        <v>0</v>
      </c>
      <c r="BJ621" s="64">
        <f t="shared" si="630"/>
        <v>0</v>
      </c>
      <c r="BK621" s="64">
        <f t="shared" si="630"/>
        <v>0</v>
      </c>
      <c r="BL621" s="64">
        <f t="shared" si="630"/>
        <v>8663.90293276802</v>
      </c>
      <c r="BM621" s="64">
        <f t="shared" si="630"/>
        <v>0</v>
      </c>
      <c r="BN621" s="64">
        <f t="shared" si="630"/>
        <v>0</v>
      </c>
      <c r="BO621" s="64">
        <f t="shared" si="630"/>
        <v>0</v>
      </c>
    </row>
    <row r="622" spans="1:67" ht="14.1" customHeight="1" x14ac:dyDescent="0.2">
      <c r="A622" s="11"/>
      <c r="B622" s="58">
        <v>132</v>
      </c>
      <c r="C622" s="656" t="s">
        <v>395</v>
      </c>
      <c r="D622" s="657" t="s">
        <v>398</v>
      </c>
      <c r="E622" s="657"/>
      <c r="F622" s="657"/>
      <c r="G622" s="657"/>
      <c r="H622" s="660" t="s">
        <v>981</v>
      </c>
      <c r="I622" s="661" t="s">
        <v>399</v>
      </c>
      <c r="J622" s="59">
        <v>100.3117</v>
      </c>
      <c r="K622" s="60"/>
      <c r="L622" s="60"/>
      <c r="M622" s="60"/>
      <c r="N622" s="58"/>
      <c r="O622" s="58"/>
      <c r="P622" s="58"/>
      <c r="Q622" s="58"/>
      <c r="R622" s="58">
        <f t="shared" si="622"/>
        <v>100.3117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  <c r="Z622" s="58">
        <v>0</v>
      </c>
      <c r="AA622" s="58">
        <v>0</v>
      </c>
      <c r="AB622" s="58">
        <v>0</v>
      </c>
      <c r="AC622" s="58">
        <v>0</v>
      </c>
      <c r="AD622" s="58">
        <v>0</v>
      </c>
      <c r="AE622" s="58">
        <v>0</v>
      </c>
      <c r="AF622" s="58">
        <v>0</v>
      </c>
      <c r="AG622" s="58">
        <v>0</v>
      </c>
      <c r="AH622" s="58">
        <v>0</v>
      </c>
      <c r="AI622" s="58">
        <v>0</v>
      </c>
      <c r="AJ622" s="58">
        <v>0</v>
      </c>
      <c r="AK622" s="58">
        <v>0</v>
      </c>
      <c r="AL622" s="58">
        <v>0</v>
      </c>
      <c r="AM622" s="58">
        <v>0</v>
      </c>
      <c r="AN622" s="58">
        <v>0</v>
      </c>
      <c r="AO622" s="58">
        <v>0</v>
      </c>
      <c r="AP622" s="58">
        <v>15.046754999999999</v>
      </c>
      <c r="AQ622" s="58">
        <v>15.046754999999999</v>
      </c>
      <c r="AR622" s="58">
        <v>15.046754999999999</v>
      </c>
      <c r="AS622" s="58">
        <v>0</v>
      </c>
      <c r="AT622" s="58">
        <v>0</v>
      </c>
      <c r="AU622" s="58">
        <v>0</v>
      </c>
      <c r="AV622" s="58">
        <v>0</v>
      </c>
      <c r="AW622" s="58">
        <v>0</v>
      </c>
      <c r="AX622" s="58">
        <v>0</v>
      </c>
      <c r="AY622" s="58">
        <v>0</v>
      </c>
      <c r="AZ622" s="58">
        <v>0</v>
      </c>
      <c r="BA622" s="58">
        <v>0</v>
      </c>
      <c r="BB622" s="58">
        <v>0</v>
      </c>
      <c r="BC622" s="58">
        <v>0</v>
      </c>
      <c r="BD622" s="58">
        <v>15.046754999999999</v>
      </c>
      <c r="BE622" s="58">
        <v>0</v>
      </c>
      <c r="BF622" s="58">
        <v>15.046754999999999</v>
      </c>
      <c r="BG622" s="58">
        <v>15.046754999999999</v>
      </c>
      <c r="BH622" s="58">
        <v>0</v>
      </c>
      <c r="BI622" s="58">
        <v>0</v>
      </c>
      <c r="BJ622" s="58">
        <v>0</v>
      </c>
      <c r="BK622" s="58">
        <v>0</v>
      </c>
      <c r="BL622" s="58">
        <v>10.031169999999999</v>
      </c>
      <c r="BM622" s="58">
        <v>0</v>
      </c>
      <c r="BN622" s="58">
        <v>0</v>
      </c>
      <c r="BO622" s="58">
        <v>0</v>
      </c>
    </row>
    <row r="623" spans="1:67" x14ac:dyDescent="0.2">
      <c r="A623" s="11"/>
      <c r="B623" s="11"/>
      <c r="C623" s="656"/>
      <c r="D623" s="657"/>
      <c r="E623" s="657"/>
      <c r="F623" s="657"/>
      <c r="G623" s="657"/>
      <c r="H623" s="660"/>
      <c r="I623" s="661"/>
      <c r="J623" s="11"/>
      <c r="K623" s="60">
        <v>230099.81</v>
      </c>
      <c r="L623" s="60">
        <v>230361.77</v>
      </c>
      <c r="M623" s="60">
        <v>237740.42</v>
      </c>
      <c r="N623" s="60">
        <v>238011.08</v>
      </c>
      <c r="O623" s="60">
        <v>237740.42375592649</v>
      </c>
      <c r="P623" s="60"/>
      <c r="Q623" s="58">
        <v>237740.42</v>
      </c>
      <c r="R623" s="60">
        <f t="shared" si="622"/>
        <v>301533.58398505952</v>
      </c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61">
        <f>$M623*AP622/$J622*AP$13</f>
        <v>42416.04895286906</v>
      </c>
      <c r="AQ623" s="61">
        <f>$M623*AQ622/$J622*AQ$13</f>
        <v>42691.753189577183</v>
      </c>
      <c r="AR623" s="61">
        <f>$M623*AR622/$J622*AR$13</f>
        <v>42969.249751311683</v>
      </c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58"/>
      <c r="BD623" s="61">
        <f>$M623*BD622/$J622*BD$13</f>
        <v>46443.305575832303</v>
      </c>
      <c r="BE623" s="58"/>
      <c r="BF623" s="61">
        <f>$M623*BF622/$J622*BF$13</f>
        <v>47049.030484135728</v>
      </c>
      <c r="BG623" s="61">
        <f>$M623*BG622/$J622*BG$13</f>
        <v>47354.849418715465</v>
      </c>
      <c r="BH623" s="58"/>
      <c r="BI623" s="58"/>
      <c r="BJ623" s="58"/>
      <c r="BK623" s="58"/>
      <c r="BL623" s="61">
        <f>$M623*BL622/$J622*BL$13</f>
        <v>32609.346612618043</v>
      </c>
      <c r="BM623" s="58"/>
      <c r="BN623" s="58"/>
      <c r="BO623" s="58"/>
    </row>
    <row r="624" spans="1:67" x14ac:dyDescent="0.2">
      <c r="A624" s="11"/>
      <c r="B624" s="11"/>
      <c r="C624" s="656"/>
      <c r="D624" s="657"/>
      <c r="E624" s="657"/>
      <c r="F624" s="657"/>
      <c r="G624" s="657"/>
      <c r="H624" s="660"/>
      <c r="I624" s="661"/>
      <c r="J624" s="11"/>
      <c r="K624" s="58"/>
      <c r="L624" s="60"/>
      <c r="M624" s="60"/>
      <c r="N624" s="60">
        <f>N623-M623</f>
        <v>270.65999999997439</v>
      </c>
      <c r="O624" s="60"/>
      <c r="P624" s="60"/>
      <c r="Q624" s="58">
        <v>60.9</v>
      </c>
      <c r="R624" s="60">
        <f t="shared" si="622"/>
        <v>80.693930123812365</v>
      </c>
      <c r="S624" s="61">
        <f t="shared" ref="S624:AX624" si="631">$N$624/$J$622*S622*S12*S13</f>
        <v>0</v>
      </c>
      <c r="T624" s="61">
        <f t="shared" si="631"/>
        <v>0</v>
      </c>
      <c r="U624" s="61">
        <f t="shared" si="631"/>
        <v>0</v>
      </c>
      <c r="V624" s="61">
        <f t="shared" si="631"/>
        <v>0</v>
      </c>
      <c r="W624" s="61">
        <f t="shared" si="631"/>
        <v>0</v>
      </c>
      <c r="X624" s="61">
        <f t="shared" si="631"/>
        <v>0</v>
      </c>
      <c r="Y624" s="61">
        <f t="shared" si="631"/>
        <v>0</v>
      </c>
      <c r="Z624" s="61">
        <f t="shared" si="631"/>
        <v>0</v>
      </c>
      <c r="AA624" s="61">
        <f t="shared" si="631"/>
        <v>0</v>
      </c>
      <c r="AB624" s="61">
        <f t="shared" si="631"/>
        <v>0</v>
      </c>
      <c r="AC624" s="61">
        <f t="shared" si="631"/>
        <v>0</v>
      </c>
      <c r="AD624" s="61">
        <f t="shared" si="631"/>
        <v>0</v>
      </c>
      <c r="AE624" s="61">
        <f t="shared" si="631"/>
        <v>0</v>
      </c>
      <c r="AF624" s="61">
        <f t="shared" si="631"/>
        <v>0</v>
      </c>
      <c r="AG624" s="61">
        <f t="shared" si="631"/>
        <v>0</v>
      </c>
      <c r="AH624" s="61">
        <f t="shared" si="631"/>
        <v>0</v>
      </c>
      <c r="AI624" s="61">
        <f t="shared" si="631"/>
        <v>0</v>
      </c>
      <c r="AJ624" s="61">
        <f t="shared" si="631"/>
        <v>0</v>
      </c>
      <c r="AK624" s="61">
        <f t="shared" si="631"/>
        <v>0</v>
      </c>
      <c r="AL624" s="61">
        <f t="shared" si="631"/>
        <v>0</v>
      </c>
      <c r="AM624" s="61">
        <f t="shared" si="631"/>
        <v>0</v>
      </c>
      <c r="AN624" s="61">
        <f t="shared" si="631"/>
        <v>0</v>
      </c>
      <c r="AO624" s="61">
        <f t="shared" si="631"/>
        <v>0</v>
      </c>
      <c r="AP624" s="61">
        <f t="shared" si="631"/>
        <v>0</v>
      </c>
      <c r="AQ624" s="61">
        <f t="shared" si="631"/>
        <v>0</v>
      </c>
      <c r="AR624" s="61">
        <f t="shared" si="631"/>
        <v>0</v>
      </c>
      <c r="AS624" s="61">
        <f t="shared" si="631"/>
        <v>0</v>
      </c>
      <c r="AT624" s="61">
        <f t="shared" si="631"/>
        <v>0</v>
      </c>
      <c r="AU624" s="61">
        <f t="shared" si="631"/>
        <v>0</v>
      </c>
      <c r="AV624" s="61">
        <f t="shared" si="631"/>
        <v>0</v>
      </c>
      <c r="AW624" s="61">
        <f t="shared" si="631"/>
        <v>0</v>
      </c>
      <c r="AX624" s="61">
        <f t="shared" si="631"/>
        <v>0</v>
      </c>
      <c r="AY624" s="61">
        <f t="shared" ref="AY624:BO624" si="632">$N$624/$J$622*AY622*AY12*AY13</f>
        <v>0</v>
      </c>
      <c r="AZ624" s="61">
        <f t="shared" si="632"/>
        <v>0</v>
      </c>
      <c r="BA624" s="61">
        <f t="shared" si="632"/>
        <v>0</v>
      </c>
      <c r="BB624" s="61">
        <f t="shared" si="632"/>
        <v>0</v>
      </c>
      <c r="BC624" s="61">
        <f t="shared" si="632"/>
        <v>0</v>
      </c>
      <c r="BD624" s="61">
        <f t="shared" si="632"/>
        <v>0</v>
      </c>
      <c r="BE624" s="61">
        <f t="shared" si="632"/>
        <v>0</v>
      </c>
      <c r="BF624" s="61">
        <f t="shared" si="632"/>
        <v>26.781921624507465</v>
      </c>
      <c r="BG624" s="61">
        <f t="shared" si="632"/>
        <v>53.912008499304903</v>
      </c>
      <c r="BH624" s="61">
        <f t="shared" si="632"/>
        <v>0</v>
      </c>
      <c r="BI624" s="61">
        <f t="shared" si="632"/>
        <v>0</v>
      </c>
      <c r="BJ624" s="61">
        <f t="shared" si="632"/>
        <v>0</v>
      </c>
      <c r="BK624" s="61">
        <f t="shared" si="632"/>
        <v>0</v>
      </c>
      <c r="BL624" s="61">
        <f t="shared" si="632"/>
        <v>0</v>
      </c>
      <c r="BM624" s="61">
        <f t="shared" si="632"/>
        <v>0</v>
      </c>
      <c r="BN624" s="61">
        <f t="shared" si="632"/>
        <v>0</v>
      </c>
      <c r="BO624" s="61">
        <f t="shared" si="632"/>
        <v>0</v>
      </c>
    </row>
    <row r="625" spans="1:67" x14ac:dyDescent="0.2">
      <c r="A625" s="11"/>
      <c r="B625" s="11"/>
      <c r="C625" s="656"/>
      <c r="D625" s="657"/>
      <c r="E625" s="657"/>
      <c r="F625" s="657"/>
      <c r="G625" s="657"/>
      <c r="H625" s="660"/>
      <c r="I625" s="661"/>
      <c r="J625" s="11"/>
      <c r="K625" s="58"/>
      <c r="L625" s="58"/>
      <c r="M625" s="60"/>
      <c r="N625" s="60"/>
      <c r="O625" s="60"/>
      <c r="P625" s="60"/>
      <c r="Q625" s="62">
        <v>237801.32</v>
      </c>
      <c r="R625" s="63">
        <f t="shared" si="622"/>
        <v>301614.27791518322</v>
      </c>
      <c r="S625" s="64">
        <f t="shared" ref="S625:AX625" si="633">S623+S624</f>
        <v>0</v>
      </c>
      <c r="T625" s="64">
        <f t="shared" si="633"/>
        <v>0</v>
      </c>
      <c r="U625" s="64">
        <f t="shared" si="633"/>
        <v>0</v>
      </c>
      <c r="V625" s="64">
        <f t="shared" si="633"/>
        <v>0</v>
      </c>
      <c r="W625" s="64">
        <f t="shared" si="633"/>
        <v>0</v>
      </c>
      <c r="X625" s="64">
        <f t="shared" si="633"/>
        <v>0</v>
      </c>
      <c r="Y625" s="64">
        <f t="shared" si="633"/>
        <v>0</v>
      </c>
      <c r="Z625" s="64">
        <f t="shared" si="633"/>
        <v>0</v>
      </c>
      <c r="AA625" s="64">
        <f t="shared" si="633"/>
        <v>0</v>
      </c>
      <c r="AB625" s="64">
        <f t="shared" si="633"/>
        <v>0</v>
      </c>
      <c r="AC625" s="64">
        <f t="shared" si="633"/>
        <v>0</v>
      </c>
      <c r="AD625" s="64">
        <f t="shared" si="633"/>
        <v>0</v>
      </c>
      <c r="AE625" s="64">
        <f t="shared" si="633"/>
        <v>0</v>
      </c>
      <c r="AF625" s="64">
        <f t="shared" si="633"/>
        <v>0</v>
      </c>
      <c r="AG625" s="64">
        <f t="shared" si="633"/>
        <v>0</v>
      </c>
      <c r="AH625" s="64">
        <f t="shared" si="633"/>
        <v>0</v>
      </c>
      <c r="AI625" s="64">
        <f t="shared" si="633"/>
        <v>0</v>
      </c>
      <c r="AJ625" s="64">
        <f t="shared" si="633"/>
        <v>0</v>
      </c>
      <c r="AK625" s="64">
        <f t="shared" si="633"/>
        <v>0</v>
      </c>
      <c r="AL625" s="64">
        <f t="shared" si="633"/>
        <v>0</v>
      </c>
      <c r="AM625" s="64">
        <f t="shared" si="633"/>
        <v>0</v>
      </c>
      <c r="AN625" s="64">
        <f t="shared" si="633"/>
        <v>0</v>
      </c>
      <c r="AO625" s="64">
        <f t="shared" si="633"/>
        <v>0</v>
      </c>
      <c r="AP625" s="64">
        <f t="shared" si="633"/>
        <v>42416.04895286906</v>
      </c>
      <c r="AQ625" s="64">
        <f t="shared" si="633"/>
        <v>42691.753189577183</v>
      </c>
      <c r="AR625" s="64">
        <f t="shared" si="633"/>
        <v>42969.249751311683</v>
      </c>
      <c r="AS625" s="64">
        <f t="shared" si="633"/>
        <v>0</v>
      </c>
      <c r="AT625" s="64">
        <f t="shared" si="633"/>
        <v>0</v>
      </c>
      <c r="AU625" s="64">
        <f t="shared" si="633"/>
        <v>0</v>
      </c>
      <c r="AV625" s="64">
        <f t="shared" si="633"/>
        <v>0</v>
      </c>
      <c r="AW625" s="64">
        <f t="shared" si="633"/>
        <v>0</v>
      </c>
      <c r="AX625" s="64">
        <f t="shared" si="633"/>
        <v>0</v>
      </c>
      <c r="AY625" s="64">
        <f t="shared" ref="AY625:BO625" si="634">AY623+AY624</f>
        <v>0</v>
      </c>
      <c r="AZ625" s="64">
        <f t="shared" si="634"/>
        <v>0</v>
      </c>
      <c r="BA625" s="64">
        <f t="shared" si="634"/>
        <v>0</v>
      </c>
      <c r="BB625" s="64">
        <f t="shared" si="634"/>
        <v>0</v>
      </c>
      <c r="BC625" s="64">
        <f t="shared" si="634"/>
        <v>0</v>
      </c>
      <c r="BD625" s="64">
        <f t="shared" si="634"/>
        <v>46443.305575832303</v>
      </c>
      <c r="BE625" s="64">
        <f t="shared" si="634"/>
        <v>0</v>
      </c>
      <c r="BF625" s="64">
        <f t="shared" si="634"/>
        <v>47075.812405760233</v>
      </c>
      <c r="BG625" s="64">
        <f t="shared" si="634"/>
        <v>47408.761427214769</v>
      </c>
      <c r="BH625" s="64">
        <f t="shared" si="634"/>
        <v>0</v>
      </c>
      <c r="BI625" s="64">
        <f t="shared" si="634"/>
        <v>0</v>
      </c>
      <c r="BJ625" s="64">
        <f t="shared" si="634"/>
        <v>0</v>
      </c>
      <c r="BK625" s="64">
        <f t="shared" si="634"/>
        <v>0</v>
      </c>
      <c r="BL625" s="64">
        <f t="shared" si="634"/>
        <v>32609.346612618043</v>
      </c>
      <c r="BM625" s="64">
        <f t="shared" si="634"/>
        <v>0</v>
      </c>
      <c r="BN625" s="64">
        <f t="shared" si="634"/>
        <v>0</v>
      </c>
      <c r="BO625" s="64">
        <f t="shared" si="634"/>
        <v>0</v>
      </c>
    </row>
    <row r="626" spans="1:67" ht="14.1" customHeight="1" x14ac:dyDescent="0.2">
      <c r="A626" s="11"/>
      <c r="B626" s="58">
        <v>133</v>
      </c>
      <c r="C626" s="656" t="s">
        <v>395</v>
      </c>
      <c r="D626" s="657" t="s">
        <v>401</v>
      </c>
      <c r="E626" s="657"/>
      <c r="F626" s="657"/>
      <c r="G626" s="657"/>
      <c r="H626" s="658" t="s">
        <v>982</v>
      </c>
      <c r="I626" s="659" t="s">
        <v>78</v>
      </c>
      <c r="J626" s="59">
        <v>1947.8</v>
      </c>
      <c r="K626" s="60"/>
      <c r="L626" s="60"/>
      <c r="M626" s="60"/>
      <c r="N626" s="58"/>
      <c r="O626" s="58"/>
      <c r="P626" s="58"/>
      <c r="Q626" s="58"/>
      <c r="R626" s="58">
        <f t="shared" si="622"/>
        <v>1947.8000000000002</v>
      </c>
      <c r="S626" s="58">
        <v>0</v>
      </c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  <c r="Z626" s="58">
        <v>0</v>
      </c>
      <c r="AA626" s="58">
        <v>0</v>
      </c>
      <c r="AB626" s="58">
        <v>0</v>
      </c>
      <c r="AC626" s="58">
        <v>0</v>
      </c>
      <c r="AD626" s="58">
        <v>0</v>
      </c>
      <c r="AE626" s="58">
        <v>0</v>
      </c>
      <c r="AF626" s="58">
        <v>0</v>
      </c>
      <c r="AG626" s="58">
        <v>0</v>
      </c>
      <c r="AH626" s="58">
        <v>0</v>
      </c>
      <c r="AI626" s="58">
        <v>0</v>
      </c>
      <c r="AJ626" s="58">
        <v>0</v>
      </c>
      <c r="AK626" s="58">
        <v>0</v>
      </c>
      <c r="AL626" s="58">
        <v>0</v>
      </c>
      <c r="AM626" s="58">
        <v>0</v>
      </c>
      <c r="AN626" s="58">
        <v>0</v>
      </c>
      <c r="AO626" s="58">
        <v>0</v>
      </c>
      <c r="AP626" s="58">
        <v>292.17</v>
      </c>
      <c r="AQ626" s="58">
        <v>292.17</v>
      </c>
      <c r="AR626" s="58">
        <v>292.17</v>
      </c>
      <c r="AS626" s="58">
        <v>0</v>
      </c>
      <c r="AT626" s="58">
        <v>0</v>
      </c>
      <c r="AU626" s="58">
        <v>0</v>
      </c>
      <c r="AV626" s="58">
        <v>0</v>
      </c>
      <c r="AW626" s="58">
        <v>0</v>
      </c>
      <c r="AX626" s="58">
        <v>0</v>
      </c>
      <c r="AY626" s="58">
        <v>0</v>
      </c>
      <c r="AZ626" s="58">
        <v>0</v>
      </c>
      <c r="BA626" s="58">
        <v>0</v>
      </c>
      <c r="BB626" s="58">
        <v>0</v>
      </c>
      <c r="BC626" s="58">
        <v>0</v>
      </c>
      <c r="BD626" s="58">
        <v>292.17</v>
      </c>
      <c r="BE626" s="58">
        <v>0</v>
      </c>
      <c r="BF626" s="58">
        <v>292.17</v>
      </c>
      <c r="BG626" s="58">
        <v>292.17</v>
      </c>
      <c r="BH626" s="58">
        <v>0</v>
      </c>
      <c r="BI626" s="58">
        <v>0</v>
      </c>
      <c r="BJ626" s="58">
        <v>0</v>
      </c>
      <c r="BK626" s="58">
        <v>0</v>
      </c>
      <c r="BL626" s="58">
        <v>194.78</v>
      </c>
      <c r="BM626" s="58">
        <v>0</v>
      </c>
      <c r="BN626" s="58">
        <v>0</v>
      </c>
      <c r="BO626" s="58">
        <v>0</v>
      </c>
    </row>
    <row r="627" spans="1:67" x14ac:dyDescent="0.2">
      <c r="A627" s="11"/>
      <c r="B627" s="11"/>
      <c r="C627" s="656"/>
      <c r="D627" s="657"/>
      <c r="E627" s="657"/>
      <c r="F627" s="657"/>
      <c r="G627" s="657"/>
      <c r="H627" s="658"/>
      <c r="I627" s="659"/>
      <c r="J627" s="11"/>
      <c r="K627" s="60">
        <v>33881.33</v>
      </c>
      <c r="L627" s="60">
        <v>34038.980000000003</v>
      </c>
      <c r="M627" s="60">
        <v>35006.379999999997</v>
      </c>
      <c r="N627" s="60">
        <v>35169.26</v>
      </c>
      <c r="O627" s="60">
        <v>35006.3815855145</v>
      </c>
      <c r="P627" s="60"/>
      <c r="Q627" s="58">
        <v>35006.379999999997</v>
      </c>
      <c r="R627" s="60">
        <f t="shared" si="622"/>
        <v>44399.682745335886</v>
      </c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61">
        <f>$M627*AP626/$J626*AP$13</f>
        <v>6245.6031992487306</v>
      </c>
      <c r="AQ627" s="61">
        <f>$M627*AQ626/$J626*AQ$13</f>
        <v>6286.1996080454101</v>
      </c>
      <c r="AR627" s="61">
        <f>$M627*AR626/$J626*AR$13</f>
        <v>6327.0599299409096</v>
      </c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8"/>
      <c r="BD627" s="61">
        <f>$M627*BD626/$J626*BD$13</f>
        <v>6838.6015446750907</v>
      </c>
      <c r="BE627" s="58"/>
      <c r="BF627" s="61">
        <f>$M627*BF626/$J626*BF$13</f>
        <v>6927.7922524038604</v>
      </c>
      <c r="BG627" s="61">
        <f>$M627*BG626/$J626*BG$13</f>
        <v>6972.8229368583306</v>
      </c>
      <c r="BH627" s="58"/>
      <c r="BI627" s="58"/>
      <c r="BJ627" s="58"/>
      <c r="BK627" s="58"/>
      <c r="BL627" s="61">
        <f>$M627*BL626/$J626*BL$13</f>
        <v>4801.6032741635599</v>
      </c>
      <c r="BM627" s="58"/>
      <c r="BN627" s="58"/>
      <c r="BO627" s="58"/>
    </row>
    <row r="628" spans="1:67" x14ac:dyDescent="0.2">
      <c r="A628" s="11"/>
      <c r="B628" s="11"/>
      <c r="C628" s="656"/>
      <c r="D628" s="657"/>
      <c r="E628" s="657"/>
      <c r="F628" s="657"/>
      <c r="G628" s="657"/>
      <c r="H628" s="658"/>
      <c r="I628" s="659"/>
      <c r="J628" s="11"/>
      <c r="K628" s="58"/>
      <c r="L628" s="60"/>
      <c r="M628" s="60"/>
      <c r="N628" s="60">
        <f>N627-M627</f>
        <v>162.88000000000466</v>
      </c>
      <c r="O628" s="60"/>
      <c r="P628" s="60"/>
      <c r="Q628" s="58">
        <v>36.65</v>
      </c>
      <c r="R628" s="60">
        <f t="shared" si="622"/>
        <v>48.560656685761401</v>
      </c>
      <c r="S628" s="61">
        <f t="shared" ref="S628:AX628" si="635">$N$628/$J$626*S626*S12*S13</f>
        <v>0</v>
      </c>
      <c r="T628" s="61">
        <f t="shared" si="635"/>
        <v>0</v>
      </c>
      <c r="U628" s="61">
        <f t="shared" si="635"/>
        <v>0</v>
      </c>
      <c r="V628" s="61">
        <f t="shared" si="635"/>
        <v>0</v>
      </c>
      <c r="W628" s="61">
        <f t="shared" si="635"/>
        <v>0</v>
      </c>
      <c r="X628" s="61">
        <f t="shared" si="635"/>
        <v>0</v>
      </c>
      <c r="Y628" s="61">
        <f t="shared" si="635"/>
        <v>0</v>
      </c>
      <c r="Z628" s="61">
        <f t="shared" si="635"/>
        <v>0</v>
      </c>
      <c r="AA628" s="61">
        <f t="shared" si="635"/>
        <v>0</v>
      </c>
      <c r="AB628" s="61">
        <f t="shared" si="635"/>
        <v>0</v>
      </c>
      <c r="AC628" s="61">
        <f t="shared" si="635"/>
        <v>0</v>
      </c>
      <c r="AD628" s="61">
        <f t="shared" si="635"/>
        <v>0</v>
      </c>
      <c r="AE628" s="61">
        <f t="shared" si="635"/>
        <v>0</v>
      </c>
      <c r="AF628" s="61">
        <f t="shared" si="635"/>
        <v>0</v>
      </c>
      <c r="AG628" s="61">
        <f t="shared" si="635"/>
        <v>0</v>
      </c>
      <c r="AH628" s="61">
        <f t="shared" si="635"/>
        <v>0</v>
      </c>
      <c r="AI628" s="61">
        <f t="shared" si="635"/>
        <v>0</v>
      </c>
      <c r="AJ628" s="61">
        <f t="shared" si="635"/>
        <v>0</v>
      </c>
      <c r="AK628" s="61">
        <f t="shared" si="635"/>
        <v>0</v>
      </c>
      <c r="AL628" s="61">
        <f t="shared" si="635"/>
        <v>0</v>
      </c>
      <c r="AM628" s="61">
        <f t="shared" si="635"/>
        <v>0</v>
      </c>
      <c r="AN628" s="61">
        <f t="shared" si="635"/>
        <v>0</v>
      </c>
      <c r="AO628" s="61">
        <f t="shared" si="635"/>
        <v>0</v>
      </c>
      <c r="AP628" s="61">
        <f t="shared" si="635"/>
        <v>0</v>
      </c>
      <c r="AQ628" s="61">
        <f t="shared" si="635"/>
        <v>0</v>
      </c>
      <c r="AR628" s="61">
        <f t="shared" si="635"/>
        <v>0</v>
      </c>
      <c r="AS628" s="61">
        <f t="shared" si="635"/>
        <v>0</v>
      </c>
      <c r="AT628" s="61">
        <f t="shared" si="635"/>
        <v>0</v>
      </c>
      <c r="AU628" s="61">
        <f t="shared" si="635"/>
        <v>0</v>
      </c>
      <c r="AV628" s="61">
        <f t="shared" si="635"/>
        <v>0</v>
      </c>
      <c r="AW628" s="61">
        <f t="shared" si="635"/>
        <v>0</v>
      </c>
      <c r="AX628" s="61">
        <f t="shared" si="635"/>
        <v>0</v>
      </c>
      <c r="AY628" s="61">
        <f t="shared" ref="AY628:BO628" si="636">$N$628/$J$626*AY626*AY12*AY13</f>
        <v>0</v>
      </c>
      <c r="AZ628" s="61">
        <f t="shared" si="636"/>
        <v>0</v>
      </c>
      <c r="BA628" s="61">
        <f t="shared" si="636"/>
        <v>0</v>
      </c>
      <c r="BB628" s="61">
        <f t="shared" si="636"/>
        <v>0</v>
      </c>
      <c r="BC628" s="61">
        <f t="shared" si="636"/>
        <v>0</v>
      </c>
      <c r="BD628" s="61">
        <f t="shared" si="636"/>
        <v>0</v>
      </c>
      <c r="BE628" s="61">
        <f t="shared" si="636"/>
        <v>0</v>
      </c>
      <c r="BF628" s="61">
        <f t="shared" si="636"/>
        <v>16.117044979680461</v>
      </c>
      <c r="BG628" s="61">
        <f t="shared" si="636"/>
        <v>32.443611706080937</v>
      </c>
      <c r="BH628" s="61">
        <f t="shared" si="636"/>
        <v>0</v>
      </c>
      <c r="BI628" s="61">
        <f t="shared" si="636"/>
        <v>0</v>
      </c>
      <c r="BJ628" s="61">
        <f t="shared" si="636"/>
        <v>0</v>
      </c>
      <c r="BK628" s="61">
        <f t="shared" si="636"/>
        <v>0</v>
      </c>
      <c r="BL628" s="61">
        <f t="shared" si="636"/>
        <v>0</v>
      </c>
      <c r="BM628" s="61">
        <f t="shared" si="636"/>
        <v>0</v>
      </c>
      <c r="BN628" s="61">
        <f t="shared" si="636"/>
        <v>0</v>
      </c>
      <c r="BO628" s="61">
        <f t="shared" si="636"/>
        <v>0</v>
      </c>
    </row>
    <row r="629" spans="1:67" x14ac:dyDescent="0.2">
      <c r="A629" s="11"/>
      <c r="B629" s="11"/>
      <c r="C629" s="656"/>
      <c r="D629" s="657"/>
      <c r="E629" s="657"/>
      <c r="F629" s="657"/>
      <c r="G629" s="657"/>
      <c r="H629" s="658"/>
      <c r="I629" s="659"/>
      <c r="J629" s="11"/>
      <c r="K629" s="58"/>
      <c r="L629" s="58"/>
      <c r="M629" s="60"/>
      <c r="N629" s="60"/>
      <c r="O629" s="60"/>
      <c r="P629" s="60"/>
      <c r="Q629" s="62">
        <v>35043.03</v>
      </c>
      <c r="R629" s="63">
        <f t="shared" si="622"/>
        <v>44448.243402021653</v>
      </c>
      <c r="S629" s="64">
        <f t="shared" ref="S629:AX629" si="637">S627+S628</f>
        <v>0</v>
      </c>
      <c r="T629" s="64">
        <f t="shared" si="637"/>
        <v>0</v>
      </c>
      <c r="U629" s="64">
        <f t="shared" si="637"/>
        <v>0</v>
      </c>
      <c r="V629" s="64">
        <f t="shared" si="637"/>
        <v>0</v>
      </c>
      <c r="W629" s="64">
        <f t="shared" si="637"/>
        <v>0</v>
      </c>
      <c r="X629" s="64">
        <f t="shared" si="637"/>
        <v>0</v>
      </c>
      <c r="Y629" s="64">
        <f t="shared" si="637"/>
        <v>0</v>
      </c>
      <c r="Z629" s="64">
        <f t="shared" si="637"/>
        <v>0</v>
      </c>
      <c r="AA629" s="64">
        <f t="shared" si="637"/>
        <v>0</v>
      </c>
      <c r="AB629" s="64">
        <f t="shared" si="637"/>
        <v>0</v>
      </c>
      <c r="AC629" s="64">
        <f t="shared" si="637"/>
        <v>0</v>
      </c>
      <c r="AD629" s="64">
        <f t="shared" si="637"/>
        <v>0</v>
      </c>
      <c r="AE629" s="64">
        <f t="shared" si="637"/>
        <v>0</v>
      </c>
      <c r="AF629" s="64">
        <f t="shared" si="637"/>
        <v>0</v>
      </c>
      <c r="AG629" s="64">
        <f t="shared" si="637"/>
        <v>0</v>
      </c>
      <c r="AH629" s="64">
        <f t="shared" si="637"/>
        <v>0</v>
      </c>
      <c r="AI629" s="64">
        <f t="shared" si="637"/>
        <v>0</v>
      </c>
      <c r="AJ629" s="64">
        <f t="shared" si="637"/>
        <v>0</v>
      </c>
      <c r="AK629" s="64">
        <f t="shared" si="637"/>
        <v>0</v>
      </c>
      <c r="AL629" s="64">
        <f t="shared" si="637"/>
        <v>0</v>
      </c>
      <c r="AM629" s="64">
        <f t="shared" si="637"/>
        <v>0</v>
      </c>
      <c r="AN629" s="64">
        <f t="shared" si="637"/>
        <v>0</v>
      </c>
      <c r="AO629" s="64">
        <f t="shared" si="637"/>
        <v>0</v>
      </c>
      <c r="AP629" s="64">
        <f t="shared" si="637"/>
        <v>6245.6031992487306</v>
      </c>
      <c r="AQ629" s="64">
        <f t="shared" si="637"/>
        <v>6286.1996080454101</v>
      </c>
      <c r="AR629" s="64">
        <f t="shared" si="637"/>
        <v>6327.0599299409096</v>
      </c>
      <c r="AS629" s="64">
        <f t="shared" si="637"/>
        <v>0</v>
      </c>
      <c r="AT629" s="64">
        <f t="shared" si="637"/>
        <v>0</v>
      </c>
      <c r="AU629" s="64">
        <f t="shared" si="637"/>
        <v>0</v>
      </c>
      <c r="AV629" s="64">
        <f t="shared" si="637"/>
        <v>0</v>
      </c>
      <c r="AW629" s="64">
        <f t="shared" si="637"/>
        <v>0</v>
      </c>
      <c r="AX629" s="64">
        <f t="shared" si="637"/>
        <v>0</v>
      </c>
      <c r="AY629" s="64">
        <f t="shared" ref="AY629:BO629" si="638">AY627+AY628</f>
        <v>0</v>
      </c>
      <c r="AZ629" s="64">
        <f t="shared" si="638"/>
        <v>0</v>
      </c>
      <c r="BA629" s="64">
        <f t="shared" si="638"/>
        <v>0</v>
      </c>
      <c r="BB629" s="64">
        <f t="shared" si="638"/>
        <v>0</v>
      </c>
      <c r="BC629" s="64">
        <f t="shared" si="638"/>
        <v>0</v>
      </c>
      <c r="BD629" s="64">
        <f t="shared" si="638"/>
        <v>6838.6015446750907</v>
      </c>
      <c r="BE629" s="64">
        <f t="shared" si="638"/>
        <v>0</v>
      </c>
      <c r="BF629" s="64">
        <f t="shared" si="638"/>
        <v>6943.9092973835404</v>
      </c>
      <c r="BG629" s="64">
        <f t="shared" si="638"/>
        <v>7005.266548564412</v>
      </c>
      <c r="BH629" s="64">
        <f t="shared" si="638"/>
        <v>0</v>
      </c>
      <c r="BI629" s="64">
        <f t="shared" si="638"/>
        <v>0</v>
      </c>
      <c r="BJ629" s="64">
        <f t="shared" si="638"/>
        <v>0</v>
      </c>
      <c r="BK629" s="64">
        <f t="shared" si="638"/>
        <v>0</v>
      </c>
      <c r="BL629" s="64">
        <f t="shared" si="638"/>
        <v>4801.6032741635599</v>
      </c>
      <c r="BM629" s="64">
        <f t="shared" si="638"/>
        <v>0</v>
      </c>
      <c r="BN629" s="64">
        <f t="shared" si="638"/>
        <v>0</v>
      </c>
      <c r="BO629" s="64">
        <f t="shared" si="638"/>
        <v>0</v>
      </c>
    </row>
    <row r="630" spans="1:67" ht="14.1" customHeight="1" x14ac:dyDescent="0.2">
      <c r="A630" s="11"/>
      <c r="B630" s="58">
        <v>134</v>
      </c>
      <c r="C630" s="656" t="s">
        <v>395</v>
      </c>
      <c r="D630" s="657" t="s">
        <v>403</v>
      </c>
      <c r="E630" s="657"/>
      <c r="F630" s="657"/>
      <c r="G630" s="657"/>
      <c r="H630" s="658" t="s">
        <v>983</v>
      </c>
      <c r="I630" s="661" t="s">
        <v>399</v>
      </c>
      <c r="J630" s="59">
        <v>4.8695000000000004</v>
      </c>
      <c r="K630" s="60"/>
      <c r="L630" s="60"/>
      <c r="M630" s="60"/>
      <c r="N630" s="58"/>
      <c r="O630" s="58"/>
      <c r="P630" s="58"/>
      <c r="Q630" s="58"/>
      <c r="R630" s="58">
        <f t="shared" si="622"/>
        <v>4.8695000000000004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  <c r="Z630" s="58">
        <v>0</v>
      </c>
      <c r="AA630" s="58">
        <v>0</v>
      </c>
      <c r="AB630" s="58">
        <v>0</v>
      </c>
      <c r="AC630" s="58">
        <v>0</v>
      </c>
      <c r="AD630" s="58">
        <v>0</v>
      </c>
      <c r="AE630" s="58">
        <v>0</v>
      </c>
      <c r="AF630" s="58">
        <v>0</v>
      </c>
      <c r="AG630" s="58">
        <v>0</v>
      </c>
      <c r="AH630" s="58">
        <v>0</v>
      </c>
      <c r="AI630" s="58">
        <v>0</v>
      </c>
      <c r="AJ630" s="58">
        <v>0</v>
      </c>
      <c r="AK630" s="58">
        <v>0</v>
      </c>
      <c r="AL630" s="58">
        <v>0</v>
      </c>
      <c r="AM630" s="58">
        <v>0</v>
      </c>
      <c r="AN630" s="58">
        <v>0</v>
      </c>
      <c r="AO630" s="58">
        <v>0</v>
      </c>
      <c r="AP630" s="58">
        <v>0.73042499999999999</v>
      </c>
      <c r="AQ630" s="58">
        <v>0.73042499999999999</v>
      </c>
      <c r="AR630" s="58">
        <v>0.73042499999999999</v>
      </c>
      <c r="AS630" s="58">
        <v>0</v>
      </c>
      <c r="AT630" s="58">
        <v>0</v>
      </c>
      <c r="AU630" s="58">
        <v>0</v>
      </c>
      <c r="AV630" s="58">
        <v>0</v>
      </c>
      <c r="AW630" s="58">
        <v>0</v>
      </c>
      <c r="AX630" s="58">
        <v>0</v>
      </c>
      <c r="AY630" s="58">
        <v>0</v>
      </c>
      <c r="AZ630" s="58">
        <v>0</v>
      </c>
      <c r="BA630" s="58">
        <v>0</v>
      </c>
      <c r="BB630" s="58">
        <v>0</v>
      </c>
      <c r="BC630" s="58">
        <v>0</v>
      </c>
      <c r="BD630" s="58">
        <v>0.73042499999999999</v>
      </c>
      <c r="BE630" s="58">
        <v>0</v>
      </c>
      <c r="BF630" s="58">
        <v>0.73042499999999999</v>
      </c>
      <c r="BG630" s="58">
        <v>0.73042499999999999</v>
      </c>
      <c r="BH630" s="58">
        <v>0</v>
      </c>
      <c r="BI630" s="58">
        <v>0</v>
      </c>
      <c r="BJ630" s="58">
        <v>0</v>
      </c>
      <c r="BK630" s="58">
        <v>0</v>
      </c>
      <c r="BL630" s="58">
        <v>0.48694999999999999</v>
      </c>
      <c r="BM630" s="58">
        <v>0</v>
      </c>
      <c r="BN630" s="58">
        <v>0</v>
      </c>
      <c r="BO630" s="58">
        <v>0</v>
      </c>
    </row>
    <row r="631" spans="1:67" x14ac:dyDescent="0.2">
      <c r="A631" s="11"/>
      <c r="B631" s="11"/>
      <c r="C631" s="656"/>
      <c r="D631" s="657"/>
      <c r="E631" s="657"/>
      <c r="F631" s="657"/>
      <c r="G631" s="657"/>
      <c r="H631" s="658"/>
      <c r="I631" s="661"/>
      <c r="J631" s="11"/>
      <c r="K631" s="60">
        <v>320.64</v>
      </c>
      <c r="L631" s="60">
        <v>322.95999999999998</v>
      </c>
      <c r="M631" s="60">
        <v>331.29</v>
      </c>
      <c r="N631" s="60">
        <v>333.69</v>
      </c>
      <c r="O631" s="60">
        <v>331.28705961599996</v>
      </c>
      <c r="P631" s="60"/>
      <c r="Q631" s="58">
        <v>331.29</v>
      </c>
      <c r="R631" s="60">
        <f t="shared" si="622"/>
        <v>420.18543181849503</v>
      </c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61">
        <f>$M631*AP630/$J630*AP$13</f>
        <v>59.106536690714996</v>
      </c>
      <c r="AQ631" s="61">
        <f>$M631*AQ630/$J630*AQ$13</f>
        <v>59.490729065655003</v>
      </c>
      <c r="AR631" s="61">
        <f>$M631*AR630/$J630*AR$13</f>
        <v>59.877419035904992</v>
      </c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58"/>
      <c r="BD631" s="61">
        <f>$M631*BD630/$J630*BD$13</f>
        <v>64.718497192095001</v>
      </c>
      <c r="BE631" s="58"/>
      <c r="BF631" s="61">
        <f>$M631*BF630/$J630*BF$13</f>
        <v>65.562571602630001</v>
      </c>
      <c r="BG631" s="61">
        <f>$M631*BG630/$J630*BG$13</f>
        <v>65.988728647515003</v>
      </c>
      <c r="BH631" s="58"/>
      <c r="BI631" s="58"/>
      <c r="BJ631" s="58"/>
      <c r="BK631" s="58"/>
      <c r="BL631" s="61">
        <f>$M631*BL630/$J630*BL$13</f>
        <v>45.44094958398</v>
      </c>
      <c r="BM631" s="58"/>
      <c r="BN631" s="58"/>
      <c r="BO631" s="58"/>
    </row>
    <row r="632" spans="1:67" x14ac:dyDescent="0.2">
      <c r="A632" s="11"/>
      <c r="B632" s="11"/>
      <c r="C632" s="656"/>
      <c r="D632" s="657"/>
      <c r="E632" s="657"/>
      <c r="F632" s="657"/>
      <c r="G632" s="657"/>
      <c r="H632" s="658"/>
      <c r="I632" s="661"/>
      <c r="J632" s="11"/>
      <c r="K632" s="58"/>
      <c r="L632" s="60"/>
      <c r="M632" s="60"/>
      <c r="N632" s="60">
        <f>N631-M631</f>
        <v>2.3999999999999773</v>
      </c>
      <c r="O632" s="60"/>
      <c r="P632" s="60"/>
      <c r="Q632" s="58">
        <v>0.54</v>
      </c>
      <c r="R632" s="60">
        <f t="shared" si="622"/>
        <v>0.71553030479999313</v>
      </c>
      <c r="S632" s="61">
        <f t="shared" ref="S632:AX632" si="639">$N$632/$J$630*S630*S12*S13</f>
        <v>0</v>
      </c>
      <c r="T632" s="61">
        <f t="shared" si="639"/>
        <v>0</v>
      </c>
      <c r="U632" s="61">
        <f t="shared" si="639"/>
        <v>0</v>
      </c>
      <c r="V632" s="61">
        <f t="shared" si="639"/>
        <v>0</v>
      </c>
      <c r="W632" s="61">
        <f t="shared" si="639"/>
        <v>0</v>
      </c>
      <c r="X632" s="61">
        <f t="shared" si="639"/>
        <v>0</v>
      </c>
      <c r="Y632" s="61">
        <f t="shared" si="639"/>
        <v>0</v>
      </c>
      <c r="Z632" s="61">
        <f t="shared" si="639"/>
        <v>0</v>
      </c>
      <c r="AA632" s="61">
        <f t="shared" si="639"/>
        <v>0</v>
      </c>
      <c r="AB632" s="61">
        <f t="shared" si="639"/>
        <v>0</v>
      </c>
      <c r="AC632" s="61">
        <f t="shared" si="639"/>
        <v>0</v>
      </c>
      <c r="AD632" s="61">
        <f t="shared" si="639"/>
        <v>0</v>
      </c>
      <c r="AE632" s="61">
        <f t="shared" si="639"/>
        <v>0</v>
      </c>
      <c r="AF632" s="61">
        <f t="shared" si="639"/>
        <v>0</v>
      </c>
      <c r="AG632" s="61">
        <f t="shared" si="639"/>
        <v>0</v>
      </c>
      <c r="AH632" s="61">
        <f t="shared" si="639"/>
        <v>0</v>
      </c>
      <c r="AI632" s="61">
        <f t="shared" si="639"/>
        <v>0</v>
      </c>
      <c r="AJ632" s="61">
        <f t="shared" si="639"/>
        <v>0</v>
      </c>
      <c r="AK632" s="61">
        <f t="shared" si="639"/>
        <v>0</v>
      </c>
      <c r="AL632" s="61">
        <f t="shared" si="639"/>
        <v>0</v>
      </c>
      <c r="AM632" s="61">
        <f t="shared" si="639"/>
        <v>0</v>
      </c>
      <c r="AN632" s="61">
        <f t="shared" si="639"/>
        <v>0</v>
      </c>
      <c r="AO632" s="61">
        <f t="shared" si="639"/>
        <v>0</v>
      </c>
      <c r="AP632" s="61">
        <f t="shared" si="639"/>
        <v>0</v>
      </c>
      <c r="AQ632" s="61">
        <f t="shared" si="639"/>
        <v>0</v>
      </c>
      <c r="AR632" s="61">
        <f t="shared" si="639"/>
        <v>0</v>
      </c>
      <c r="AS632" s="61">
        <f t="shared" si="639"/>
        <v>0</v>
      </c>
      <c r="AT632" s="61">
        <f t="shared" si="639"/>
        <v>0</v>
      </c>
      <c r="AU632" s="61">
        <f t="shared" si="639"/>
        <v>0</v>
      </c>
      <c r="AV632" s="61">
        <f t="shared" si="639"/>
        <v>0</v>
      </c>
      <c r="AW632" s="61">
        <f t="shared" si="639"/>
        <v>0</v>
      </c>
      <c r="AX632" s="61">
        <f t="shared" si="639"/>
        <v>0</v>
      </c>
      <c r="AY632" s="61">
        <f t="shared" ref="AY632:BO632" si="640">$N$632/$J$630*AY630*AY12*AY13</f>
        <v>0</v>
      </c>
      <c r="AZ632" s="61">
        <f t="shared" si="640"/>
        <v>0</v>
      </c>
      <c r="BA632" s="61">
        <f t="shared" si="640"/>
        <v>0</v>
      </c>
      <c r="BB632" s="61">
        <f t="shared" si="640"/>
        <v>0</v>
      </c>
      <c r="BC632" s="61">
        <f t="shared" si="640"/>
        <v>0</v>
      </c>
      <c r="BD632" s="61">
        <f t="shared" si="640"/>
        <v>0</v>
      </c>
      <c r="BE632" s="61">
        <f t="shared" si="640"/>
        <v>0</v>
      </c>
      <c r="BF632" s="61">
        <f t="shared" si="640"/>
        <v>0.23748101639999772</v>
      </c>
      <c r="BG632" s="61">
        <f t="shared" si="640"/>
        <v>0.47804928839999544</v>
      </c>
      <c r="BH632" s="61">
        <f t="shared" si="640"/>
        <v>0</v>
      </c>
      <c r="BI632" s="61">
        <f t="shared" si="640"/>
        <v>0</v>
      </c>
      <c r="BJ632" s="61">
        <f t="shared" si="640"/>
        <v>0</v>
      </c>
      <c r="BK632" s="61">
        <f t="shared" si="640"/>
        <v>0</v>
      </c>
      <c r="BL632" s="61">
        <f t="shared" si="640"/>
        <v>0</v>
      </c>
      <c r="BM632" s="61">
        <f t="shared" si="640"/>
        <v>0</v>
      </c>
      <c r="BN632" s="61">
        <f t="shared" si="640"/>
        <v>0</v>
      </c>
      <c r="BO632" s="61">
        <f t="shared" si="640"/>
        <v>0</v>
      </c>
    </row>
    <row r="633" spans="1:67" x14ac:dyDescent="0.2">
      <c r="A633" s="11"/>
      <c r="B633" s="11"/>
      <c r="C633" s="656"/>
      <c r="D633" s="657"/>
      <c r="E633" s="657"/>
      <c r="F633" s="657"/>
      <c r="G633" s="657"/>
      <c r="H633" s="658"/>
      <c r="I633" s="661"/>
      <c r="J633" s="11"/>
      <c r="K633" s="58"/>
      <c r="L633" s="58"/>
      <c r="M633" s="60"/>
      <c r="N633" s="60"/>
      <c r="O633" s="60"/>
      <c r="P633" s="60"/>
      <c r="Q633" s="62">
        <v>331.83000000000004</v>
      </c>
      <c r="R633" s="63">
        <f t="shared" si="622"/>
        <v>420.90096212329502</v>
      </c>
      <c r="S633" s="64">
        <f t="shared" ref="S633:AX633" si="641">S631+S632</f>
        <v>0</v>
      </c>
      <c r="T633" s="64">
        <f t="shared" si="641"/>
        <v>0</v>
      </c>
      <c r="U633" s="64">
        <f t="shared" si="641"/>
        <v>0</v>
      </c>
      <c r="V633" s="64">
        <f t="shared" si="641"/>
        <v>0</v>
      </c>
      <c r="W633" s="64">
        <f t="shared" si="641"/>
        <v>0</v>
      </c>
      <c r="X633" s="64">
        <f t="shared" si="641"/>
        <v>0</v>
      </c>
      <c r="Y633" s="64">
        <f t="shared" si="641"/>
        <v>0</v>
      </c>
      <c r="Z633" s="64">
        <f t="shared" si="641"/>
        <v>0</v>
      </c>
      <c r="AA633" s="64">
        <f t="shared" si="641"/>
        <v>0</v>
      </c>
      <c r="AB633" s="64">
        <f t="shared" si="641"/>
        <v>0</v>
      </c>
      <c r="AC633" s="64">
        <f t="shared" si="641"/>
        <v>0</v>
      </c>
      <c r="AD633" s="64">
        <f t="shared" si="641"/>
        <v>0</v>
      </c>
      <c r="AE633" s="64">
        <f t="shared" si="641"/>
        <v>0</v>
      </c>
      <c r="AF633" s="64">
        <f t="shared" si="641"/>
        <v>0</v>
      </c>
      <c r="AG633" s="64">
        <f t="shared" si="641"/>
        <v>0</v>
      </c>
      <c r="AH633" s="64">
        <f t="shared" si="641"/>
        <v>0</v>
      </c>
      <c r="AI633" s="64">
        <f t="shared" si="641"/>
        <v>0</v>
      </c>
      <c r="AJ633" s="64">
        <f t="shared" si="641"/>
        <v>0</v>
      </c>
      <c r="AK633" s="64">
        <f t="shared" si="641"/>
        <v>0</v>
      </c>
      <c r="AL633" s="64">
        <f t="shared" si="641"/>
        <v>0</v>
      </c>
      <c r="AM633" s="64">
        <f t="shared" si="641"/>
        <v>0</v>
      </c>
      <c r="AN633" s="64">
        <f t="shared" si="641"/>
        <v>0</v>
      </c>
      <c r="AO633" s="64">
        <f t="shared" si="641"/>
        <v>0</v>
      </c>
      <c r="AP633" s="64">
        <f t="shared" si="641"/>
        <v>59.106536690714996</v>
      </c>
      <c r="AQ633" s="64">
        <f t="shared" si="641"/>
        <v>59.490729065655003</v>
      </c>
      <c r="AR633" s="64">
        <f t="shared" si="641"/>
        <v>59.877419035904992</v>
      </c>
      <c r="AS633" s="64">
        <f t="shared" si="641"/>
        <v>0</v>
      </c>
      <c r="AT633" s="64">
        <f t="shared" si="641"/>
        <v>0</v>
      </c>
      <c r="AU633" s="64">
        <f t="shared" si="641"/>
        <v>0</v>
      </c>
      <c r="AV633" s="64">
        <f t="shared" si="641"/>
        <v>0</v>
      </c>
      <c r="AW633" s="64">
        <f t="shared" si="641"/>
        <v>0</v>
      </c>
      <c r="AX633" s="64">
        <f t="shared" si="641"/>
        <v>0</v>
      </c>
      <c r="AY633" s="64">
        <f t="shared" ref="AY633:BO633" si="642">AY631+AY632</f>
        <v>0</v>
      </c>
      <c r="AZ633" s="64">
        <f t="shared" si="642"/>
        <v>0</v>
      </c>
      <c r="BA633" s="64">
        <f t="shared" si="642"/>
        <v>0</v>
      </c>
      <c r="BB633" s="64">
        <f t="shared" si="642"/>
        <v>0</v>
      </c>
      <c r="BC633" s="64">
        <f t="shared" si="642"/>
        <v>0</v>
      </c>
      <c r="BD633" s="64">
        <f t="shared" si="642"/>
        <v>64.718497192095001</v>
      </c>
      <c r="BE633" s="64">
        <f t="shared" si="642"/>
        <v>0</v>
      </c>
      <c r="BF633" s="64">
        <f t="shared" si="642"/>
        <v>65.800052619029998</v>
      </c>
      <c r="BG633" s="64">
        <f t="shared" si="642"/>
        <v>66.466777935915005</v>
      </c>
      <c r="BH633" s="64">
        <f t="shared" si="642"/>
        <v>0</v>
      </c>
      <c r="BI633" s="64">
        <f t="shared" si="642"/>
        <v>0</v>
      </c>
      <c r="BJ633" s="64">
        <f t="shared" si="642"/>
        <v>0</v>
      </c>
      <c r="BK633" s="64">
        <f t="shared" si="642"/>
        <v>0</v>
      </c>
      <c r="BL633" s="64">
        <f t="shared" si="642"/>
        <v>45.44094958398</v>
      </c>
      <c r="BM633" s="64">
        <f t="shared" si="642"/>
        <v>0</v>
      </c>
      <c r="BN633" s="64">
        <f t="shared" si="642"/>
        <v>0</v>
      </c>
      <c r="BO633" s="64">
        <f t="shared" si="642"/>
        <v>0</v>
      </c>
    </row>
    <row r="634" spans="1:67" ht="14.1" customHeight="1" x14ac:dyDescent="0.2">
      <c r="A634" s="11"/>
      <c r="B634" s="58">
        <v>135</v>
      </c>
      <c r="C634" s="656" t="s">
        <v>352</v>
      </c>
      <c r="D634" s="656" t="s">
        <v>405</v>
      </c>
      <c r="E634" s="656"/>
      <c r="F634" s="656"/>
      <c r="G634" s="656"/>
      <c r="H634" s="660" t="s">
        <v>984</v>
      </c>
      <c r="I634" s="659" t="s">
        <v>156</v>
      </c>
      <c r="J634" s="59">
        <v>97.39</v>
      </c>
      <c r="K634" s="60"/>
      <c r="L634" s="60"/>
      <c r="M634" s="60"/>
      <c r="N634" s="58"/>
      <c r="O634" s="58"/>
      <c r="P634" s="58"/>
      <c r="Q634" s="58"/>
      <c r="R634" s="58">
        <f t="shared" si="622"/>
        <v>97.389999999999986</v>
      </c>
      <c r="S634" s="58">
        <v>0</v>
      </c>
      <c r="T634" s="58">
        <v>0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  <c r="Z634" s="58">
        <v>0</v>
      </c>
      <c r="AA634" s="58">
        <v>0</v>
      </c>
      <c r="AB634" s="58">
        <v>0</v>
      </c>
      <c r="AC634" s="58">
        <v>0</v>
      </c>
      <c r="AD634" s="58">
        <v>0</v>
      </c>
      <c r="AE634" s="58">
        <v>0</v>
      </c>
      <c r="AF634" s="58">
        <v>0</v>
      </c>
      <c r="AG634" s="58">
        <v>0</v>
      </c>
      <c r="AH634" s="58">
        <v>0</v>
      </c>
      <c r="AI634" s="58">
        <v>0</v>
      </c>
      <c r="AJ634" s="58">
        <v>0</v>
      </c>
      <c r="AK634" s="58">
        <v>0</v>
      </c>
      <c r="AL634" s="58">
        <v>0</v>
      </c>
      <c r="AM634" s="58">
        <v>0</v>
      </c>
      <c r="AN634" s="58">
        <v>0</v>
      </c>
      <c r="AO634" s="58">
        <v>0</v>
      </c>
      <c r="AP634" s="58">
        <v>14.608499999999999</v>
      </c>
      <c r="AQ634" s="58">
        <v>14.608499999999999</v>
      </c>
      <c r="AR634" s="58">
        <v>14.608499999999999</v>
      </c>
      <c r="AS634" s="58">
        <v>0</v>
      </c>
      <c r="AT634" s="58">
        <v>0</v>
      </c>
      <c r="AU634" s="58">
        <v>0</v>
      </c>
      <c r="AV634" s="58">
        <v>0</v>
      </c>
      <c r="AW634" s="58">
        <v>0</v>
      </c>
      <c r="AX634" s="58">
        <v>0</v>
      </c>
      <c r="AY634" s="58">
        <v>0</v>
      </c>
      <c r="AZ634" s="58">
        <v>0</v>
      </c>
      <c r="BA634" s="58">
        <v>0</v>
      </c>
      <c r="BB634" s="58">
        <v>0</v>
      </c>
      <c r="BC634" s="58">
        <v>0</v>
      </c>
      <c r="BD634" s="58">
        <v>14.608499999999999</v>
      </c>
      <c r="BE634" s="58">
        <v>0</v>
      </c>
      <c r="BF634" s="58">
        <v>14.608499999999999</v>
      </c>
      <c r="BG634" s="58">
        <v>14.608499999999999</v>
      </c>
      <c r="BH634" s="58">
        <v>0</v>
      </c>
      <c r="BI634" s="58">
        <v>0</v>
      </c>
      <c r="BJ634" s="58">
        <v>0</v>
      </c>
      <c r="BK634" s="58">
        <v>0</v>
      </c>
      <c r="BL634" s="58">
        <v>9.7390000000000008</v>
      </c>
      <c r="BM634" s="58">
        <v>0</v>
      </c>
      <c r="BN634" s="58">
        <v>0</v>
      </c>
      <c r="BO634" s="58">
        <v>0</v>
      </c>
    </row>
    <row r="635" spans="1:67" x14ac:dyDescent="0.2">
      <c r="A635" s="11"/>
      <c r="B635" s="11"/>
      <c r="C635" s="656"/>
      <c r="D635" s="656"/>
      <c r="E635" s="656"/>
      <c r="F635" s="656"/>
      <c r="G635" s="656"/>
      <c r="H635" s="660"/>
      <c r="I635" s="659"/>
      <c r="J635" s="11"/>
      <c r="K635" s="60">
        <v>486.39</v>
      </c>
      <c r="L635" s="60">
        <v>488.28</v>
      </c>
      <c r="M635" s="60">
        <v>502.54</v>
      </c>
      <c r="N635" s="60">
        <v>504.49</v>
      </c>
      <c r="O635" s="60">
        <v>502.54089610349996</v>
      </c>
      <c r="P635" s="60"/>
      <c r="Q635" s="58">
        <v>502.54</v>
      </c>
      <c r="R635" s="60">
        <f t="shared" si="622"/>
        <v>637.38714391037001</v>
      </c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61">
        <f>$M635*AP634/$J634*AP$13</f>
        <v>89.659811490089993</v>
      </c>
      <c r="AQ635" s="61">
        <f>$M635*AQ634/$J634*AQ$13</f>
        <v>90.242600092529997</v>
      </c>
      <c r="AR635" s="61">
        <f>$M635*AR634/$J634*AR$13</f>
        <v>90.829177344029986</v>
      </c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58"/>
      <c r="BD635" s="61">
        <f>$M635*BD634/$J634*BD$13</f>
        <v>98.172699383969999</v>
      </c>
      <c r="BE635" s="58"/>
      <c r="BF635" s="61">
        <f>$M635*BF634/$J634*BF$13</f>
        <v>99.453091651379992</v>
      </c>
      <c r="BG635" s="61">
        <f>$M635*BG634/$J634*BG$13</f>
        <v>100.09953724689001</v>
      </c>
      <c r="BH635" s="58"/>
      <c r="BI635" s="58"/>
      <c r="BJ635" s="58"/>
      <c r="BK635" s="58"/>
      <c r="BL635" s="61">
        <f>$M635*BL634/$J634*BL$13</f>
        <v>68.930226701480009</v>
      </c>
      <c r="BM635" s="58"/>
      <c r="BN635" s="58"/>
      <c r="BO635" s="58"/>
    </row>
    <row r="636" spans="1:67" x14ac:dyDescent="0.2">
      <c r="A636" s="11"/>
      <c r="B636" s="11"/>
      <c r="C636" s="656"/>
      <c r="D636" s="656"/>
      <c r="E636" s="656"/>
      <c r="F636" s="656"/>
      <c r="G636" s="656"/>
      <c r="H636" s="660"/>
      <c r="I636" s="659"/>
      <c r="J636" s="11"/>
      <c r="K636" s="58"/>
      <c r="L636" s="60"/>
      <c r="M636" s="60"/>
      <c r="N636" s="60">
        <f>N635-M635</f>
        <v>1.9499999999999886</v>
      </c>
      <c r="O636" s="60"/>
      <c r="P636" s="60"/>
      <c r="Q636" s="58">
        <v>0.44</v>
      </c>
      <c r="R636" s="60">
        <f t="shared" si="622"/>
        <v>0.58136837264999652</v>
      </c>
      <c r="S636" s="61">
        <f t="shared" ref="S636:AX636" si="643">$N$636/$J$634*S634*S12*S13</f>
        <v>0</v>
      </c>
      <c r="T636" s="61">
        <f t="shared" si="643"/>
        <v>0</v>
      </c>
      <c r="U636" s="61">
        <f t="shared" si="643"/>
        <v>0</v>
      </c>
      <c r="V636" s="61">
        <f t="shared" si="643"/>
        <v>0</v>
      </c>
      <c r="W636" s="61">
        <f t="shared" si="643"/>
        <v>0</v>
      </c>
      <c r="X636" s="61">
        <f t="shared" si="643"/>
        <v>0</v>
      </c>
      <c r="Y636" s="61">
        <f t="shared" si="643"/>
        <v>0</v>
      </c>
      <c r="Z636" s="61">
        <f t="shared" si="643"/>
        <v>0</v>
      </c>
      <c r="AA636" s="61">
        <f t="shared" si="643"/>
        <v>0</v>
      </c>
      <c r="AB636" s="61">
        <f t="shared" si="643"/>
        <v>0</v>
      </c>
      <c r="AC636" s="61">
        <f t="shared" si="643"/>
        <v>0</v>
      </c>
      <c r="AD636" s="61">
        <f t="shared" si="643"/>
        <v>0</v>
      </c>
      <c r="AE636" s="61">
        <f t="shared" si="643"/>
        <v>0</v>
      </c>
      <c r="AF636" s="61">
        <f t="shared" si="643"/>
        <v>0</v>
      </c>
      <c r="AG636" s="61">
        <f t="shared" si="643"/>
        <v>0</v>
      </c>
      <c r="AH636" s="61">
        <f t="shared" si="643"/>
        <v>0</v>
      </c>
      <c r="AI636" s="61">
        <f t="shared" si="643"/>
        <v>0</v>
      </c>
      <c r="AJ636" s="61">
        <f t="shared" si="643"/>
        <v>0</v>
      </c>
      <c r="AK636" s="61">
        <f t="shared" si="643"/>
        <v>0</v>
      </c>
      <c r="AL636" s="61">
        <f t="shared" si="643"/>
        <v>0</v>
      </c>
      <c r="AM636" s="61">
        <f t="shared" si="643"/>
        <v>0</v>
      </c>
      <c r="AN636" s="61">
        <f t="shared" si="643"/>
        <v>0</v>
      </c>
      <c r="AO636" s="61">
        <f t="shared" si="643"/>
        <v>0</v>
      </c>
      <c r="AP636" s="61">
        <f t="shared" si="643"/>
        <v>0</v>
      </c>
      <c r="AQ636" s="61">
        <f t="shared" si="643"/>
        <v>0</v>
      </c>
      <c r="AR636" s="61">
        <f t="shared" si="643"/>
        <v>0</v>
      </c>
      <c r="AS636" s="61">
        <f t="shared" si="643"/>
        <v>0</v>
      </c>
      <c r="AT636" s="61">
        <f t="shared" si="643"/>
        <v>0</v>
      </c>
      <c r="AU636" s="61">
        <f t="shared" si="643"/>
        <v>0</v>
      </c>
      <c r="AV636" s="61">
        <f t="shared" si="643"/>
        <v>0</v>
      </c>
      <c r="AW636" s="61">
        <f t="shared" si="643"/>
        <v>0</v>
      </c>
      <c r="AX636" s="61">
        <f t="shared" si="643"/>
        <v>0</v>
      </c>
      <c r="AY636" s="61">
        <f t="shared" ref="AY636:BO636" si="644">$N$636/$J$634*AY634*AY12*AY13</f>
        <v>0</v>
      </c>
      <c r="AZ636" s="61">
        <f t="shared" si="644"/>
        <v>0</v>
      </c>
      <c r="BA636" s="61">
        <f t="shared" si="644"/>
        <v>0</v>
      </c>
      <c r="BB636" s="61">
        <f t="shared" si="644"/>
        <v>0</v>
      </c>
      <c r="BC636" s="61">
        <f t="shared" si="644"/>
        <v>0</v>
      </c>
      <c r="BD636" s="61">
        <f t="shared" si="644"/>
        <v>0</v>
      </c>
      <c r="BE636" s="61">
        <f t="shared" si="644"/>
        <v>0</v>
      </c>
      <c r="BF636" s="61">
        <f t="shared" si="644"/>
        <v>0.19295332582499886</v>
      </c>
      <c r="BG636" s="61">
        <f t="shared" si="644"/>
        <v>0.38841504682499772</v>
      </c>
      <c r="BH636" s="61">
        <f t="shared" si="644"/>
        <v>0</v>
      </c>
      <c r="BI636" s="61">
        <f t="shared" si="644"/>
        <v>0</v>
      </c>
      <c r="BJ636" s="61">
        <f t="shared" si="644"/>
        <v>0</v>
      </c>
      <c r="BK636" s="61">
        <f t="shared" si="644"/>
        <v>0</v>
      </c>
      <c r="BL636" s="61">
        <f t="shared" si="644"/>
        <v>0</v>
      </c>
      <c r="BM636" s="61">
        <f t="shared" si="644"/>
        <v>0</v>
      </c>
      <c r="BN636" s="61">
        <f t="shared" si="644"/>
        <v>0</v>
      </c>
      <c r="BO636" s="61">
        <f t="shared" si="644"/>
        <v>0</v>
      </c>
    </row>
    <row r="637" spans="1:67" x14ac:dyDescent="0.2">
      <c r="A637" s="11"/>
      <c r="B637" s="11"/>
      <c r="C637" s="656"/>
      <c r="D637" s="656"/>
      <c r="E637" s="656"/>
      <c r="F637" s="656"/>
      <c r="G637" s="656"/>
      <c r="H637" s="660"/>
      <c r="I637" s="659"/>
      <c r="J637" s="11"/>
      <c r="K637" s="58"/>
      <c r="L637" s="58"/>
      <c r="M637" s="60"/>
      <c r="N637" s="60"/>
      <c r="O637" s="60"/>
      <c r="P637" s="60"/>
      <c r="Q637" s="62">
        <v>502.98</v>
      </c>
      <c r="R637" s="63">
        <f t="shared" si="622"/>
        <v>637.96851228302</v>
      </c>
      <c r="S637" s="64">
        <f t="shared" ref="S637:AX637" si="645">S635+S636</f>
        <v>0</v>
      </c>
      <c r="T637" s="64">
        <f t="shared" si="645"/>
        <v>0</v>
      </c>
      <c r="U637" s="64">
        <f t="shared" si="645"/>
        <v>0</v>
      </c>
      <c r="V637" s="64">
        <f t="shared" si="645"/>
        <v>0</v>
      </c>
      <c r="W637" s="64">
        <f t="shared" si="645"/>
        <v>0</v>
      </c>
      <c r="X637" s="64">
        <f t="shared" si="645"/>
        <v>0</v>
      </c>
      <c r="Y637" s="64">
        <f t="shared" si="645"/>
        <v>0</v>
      </c>
      <c r="Z637" s="64">
        <f t="shared" si="645"/>
        <v>0</v>
      </c>
      <c r="AA637" s="64">
        <f t="shared" si="645"/>
        <v>0</v>
      </c>
      <c r="AB637" s="64">
        <f t="shared" si="645"/>
        <v>0</v>
      </c>
      <c r="AC637" s="64">
        <f t="shared" si="645"/>
        <v>0</v>
      </c>
      <c r="AD637" s="64">
        <f t="shared" si="645"/>
        <v>0</v>
      </c>
      <c r="AE637" s="64">
        <f t="shared" si="645"/>
        <v>0</v>
      </c>
      <c r="AF637" s="64">
        <f t="shared" si="645"/>
        <v>0</v>
      </c>
      <c r="AG637" s="64">
        <f t="shared" si="645"/>
        <v>0</v>
      </c>
      <c r="AH637" s="64">
        <f t="shared" si="645"/>
        <v>0</v>
      </c>
      <c r="AI637" s="64">
        <f t="shared" si="645"/>
        <v>0</v>
      </c>
      <c r="AJ637" s="64">
        <f t="shared" si="645"/>
        <v>0</v>
      </c>
      <c r="AK637" s="64">
        <f t="shared" si="645"/>
        <v>0</v>
      </c>
      <c r="AL637" s="64">
        <f t="shared" si="645"/>
        <v>0</v>
      </c>
      <c r="AM637" s="64">
        <f t="shared" si="645"/>
        <v>0</v>
      </c>
      <c r="AN637" s="64">
        <f t="shared" si="645"/>
        <v>0</v>
      </c>
      <c r="AO637" s="64">
        <f t="shared" si="645"/>
        <v>0</v>
      </c>
      <c r="AP637" s="64">
        <f t="shared" si="645"/>
        <v>89.659811490089993</v>
      </c>
      <c r="AQ637" s="64">
        <f t="shared" si="645"/>
        <v>90.242600092529997</v>
      </c>
      <c r="AR637" s="64">
        <f t="shared" si="645"/>
        <v>90.829177344029986</v>
      </c>
      <c r="AS637" s="64">
        <f t="shared" si="645"/>
        <v>0</v>
      </c>
      <c r="AT637" s="64">
        <f t="shared" si="645"/>
        <v>0</v>
      </c>
      <c r="AU637" s="64">
        <f t="shared" si="645"/>
        <v>0</v>
      </c>
      <c r="AV637" s="64">
        <f t="shared" si="645"/>
        <v>0</v>
      </c>
      <c r="AW637" s="64">
        <f t="shared" si="645"/>
        <v>0</v>
      </c>
      <c r="AX637" s="64">
        <f t="shared" si="645"/>
        <v>0</v>
      </c>
      <c r="AY637" s="64">
        <f t="shared" ref="AY637:BO637" si="646">AY635+AY636</f>
        <v>0</v>
      </c>
      <c r="AZ637" s="64">
        <f t="shared" si="646"/>
        <v>0</v>
      </c>
      <c r="BA637" s="64">
        <f t="shared" si="646"/>
        <v>0</v>
      </c>
      <c r="BB637" s="64">
        <f t="shared" si="646"/>
        <v>0</v>
      </c>
      <c r="BC637" s="64">
        <f t="shared" si="646"/>
        <v>0</v>
      </c>
      <c r="BD637" s="64">
        <f t="shared" si="646"/>
        <v>98.172699383969999</v>
      </c>
      <c r="BE637" s="64">
        <f t="shared" si="646"/>
        <v>0</v>
      </c>
      <c r="BF637" s="64">
        <f t="shared" si="646"/>
        <v>99.646044977204994</v>
      </c>
      <c r="BG637" s="64">
        <f t="shared" si="646"/>
        <v>100.48795229371501</v>
      </c>
      <c r="BH637" s="64">
        <f t="shared" si="646"/>
        <v>0</v>
      </c>
      <c r="BI637" s="64">
        <f t="shared" si="646"/>
        <v>0</v>
      </c>
      <c r="BJ637" s="64">
        <f t="shared" si="646"/>
        <v>0</v>
      </c>
      <c r="BK637" s="64">
        <f t="shared" si="646"/>
        <v>0</v>
      </c>
      <c r="BL637" s="64">
        <f t="shared" si="646"/>
        <v>68.930226701480009</v>
      </c>
      <c r="BM637" s="64">
        <f t="shared" si="646"/>
        <v>0</v>
      </c>
      <c r="BN637" s="64">
        <f t="shared" si="646"/>
        <v>0</v>
      </c>
      <c r="BO637" s="64">
        <f t="shared" si="646"/>
        <v>0</v>
      </c>
    </row>
    <row r="638" spans="1:67" ht="14.1" customHeight="1" x14ac:dyDescent="0.2">
      <c r="A638" s="11"/>
      <c r="B638" s="58">
        <v>136</v>
      </c>
      <c r="C638" s="656" t="s">
        <v>395</v>
      </c>
      <c r="D638" s="657" t="s">
        <v>407</v>
      </c>
      <c r="E638" s="657"/>
      <c r="F638" s="657"/>
      <c r="G638" s="657"/>
      <c r="H638" s="660" t="s">
        <v>985</v>
      </c>
      <c r="I638" s="659" t="s">
        <v>156</v>
      </c>
      <c r="J638" s="59">
        <v>1.3021</v>
      </c>
      <c r="K638" s="60"/>
      <c r="L638" s="60"/>
      <c r="M638" s="60"/>
      <c r="N638" s="58"/>
      <c r="O638" s="58"/>
      <c r="P638" s="58"/>
      <c r="Q638" s="58"/>
      <c r="R638" s="58">
        <f t="shared" si="622"/>
        <v>1.3020999999999998</v>
      </c>
      <c r="S638" s="58">
        <v>0</v>
      </c>
      <c r="T638" s="58">
        <v>0</v>
      </c>
      <c r="U638" s="58">
        <v>0</v>
      </c>
      <c r="V638" s="58">
        <v>0</v>
      </c>
      <c r="W638" s="58">
        <v>0</v>
      </c>
      <c r="X638" s="58">
        <v>0</v>
      </c>
      <c r="Y638" s="58">
        <v>0</v>
      </c>
      <c r="Z638" s="58">
        <v>0</v>
      </c>
      <c r="AA638" s="58">
        <v>0</v>
      </c>
      <c r="AB638" s="58">
        <v>0</v>
      </c>
      <c r="AC638" s="58">
        <v>0</v>
      </c>
      <c r="AD638" s="58">
        <v>0</v>
      </c>
      <c r="AE638" s="58">
        <v>0</v>
      </c>
      <c r="AF638" s="58">
        <v>0</v>
      </c>
      <c r="AG638" s="58">
        <v>0</v>
      </c>
      <c r="AH638" s="58">
        <v>0</v>
      </c>
      <c r="AI638" s="58">
        <v>0</v>
      </c>
      <c r="AJ638" s="58">
        <v>0</v>
      </c>
      <c r="AK638" s="58">
        <v>0</v>
      </c>
      <c r="AL638" s="58">
        <v>0</v>
      </c>
      <c r="AM638" s="58">
        <v>0</v>
      </c>
      <c r="AN638" s="58">
        <v>0</v>
      </c>
      <c r="AO638" s="58">
        <v>0</v>
      </c>
      <c r="AP638" s="58">
        <v>0.19531499999999999</v>
      </c>
      <c r="AQ638" s="58">
        <v>0.19531499999999999</v>
      </c>
      <c r="AR638" s="58">
        <v>0.19531499999999999</v>
      </c>
      <c r="AS638" s="58">
        <v>0</v>
      </c>
      <c r="AT638" s="58">
        <v>0</v>
      </c>
      <c r="AU638" s="58">
        <v>0</v>
      </c>
      <c r="AV638" s="58">
        <v>0</v>
      </c>
      <c r="AW638" s="58">
        <v>0</v>
      </c>
      <c r="AX638" s="58">
        <v>0</v>
      </c>
      <c r="AY638" s="58">
        <v>0</v>
      </c>
      <c r="AZ638" s="58">
        <v>0</v>
      </c>
      <c r="BA638" s="58">
        <v>0</v>
      </c>
      <c r="BB638" s="58">
        <v>0</v>
      </c>
      <c r="BC638" s="58">
        <v>0</v>
      </c>
      <c r="BD638" s="58">
        <v>0.19531499999999999</v>
      </c>
      <c r="BE638" s="58">
        <v>0</v>
      </c>
      <c r="BF638" s="58">
        <v>0.19531499999999999</v>
      </c>
      <c r="BG638" s="58">
        <v>0.19531499999999999</v>
      </c>
      <c r="BH638" s="58">
        <v>0</v>
      </c>
      <c r="BI638" s="58">
        <v>0</v>
      </c>
      <c r="BJ638" s="58">
        <v>0</v>
      </c>
      <c r="BK638" s="58">
        <v>0</v>
      </c>
      <c r="BL638" s="58">
        <v>0.13020999999999999</v>
      </c>
      <c r="BM638" s="58">
        <v>0</v>
      </c>
      <c r="BN638" s="58">
        <v>0</v>
      </c>
      <c r="BO638" s="58">
        <v>0</v>
      </c>
    </row>
    <row r="639" spans="1:67" x14ac:dyDescent="0.2">
      <c r="A639" s="11"/>
      <c r="B639" s="11"/>
      <c r="C639" s="656"/>
      <c r="D639" s="657"/>
      <c r="E639" s="657"/>
      <c r="F639" s="657"/>
      <c r="G639" s="657"/>
      <c r="H639" s="660"/>
      <c r="I639" s="659"/>
      <c r="J639" s="11"/>
      <c r="K639" s="60">
        <v>4678.28</v>
      </c>
      <c r="L639" s="60">
        <v>4693.68</v>
      </c>
      <c r="M639" s="60">
        <v>4833.63</v>
      </c>
      <c r="N639" s="60">
        <v>4849.54</v>
      </c>
      <c r="O639" s="60">
        <v>4833.6253282819998</v>
      </c>
      <c r="P639" s="60"/>
      <c r="Q639" s="58">
        <v>4833.63</v>
      </c>
      <c r="R639" s="60">
        <f t="shared" si="622"/>
        <v>6130.6435714957652</v>
      </c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61">
        <f>$M639*AP638/$J638*AP$13</f>
        <v>862.38379952410492</v>
      </c>
      <c r="AQ639" s="61">
        <f>$M639*AQ638/$J638*AQ$13</f>
        <v>867.98929256428494</v>
      </c>
      <c r="AR639" s="61">
        <f>$M639*AR638/$J638*AR$13</f>
        <v>873.6312263410349</v>
      </c>
      <c r="AS639" s="58"/>
      <c r="AT639" s="58"/>
      <c r="AU639" s="58"/>
      <c r="AV639" s="58"/>
      <c r="AW639" s="58"/>
      <c r="AX639" s="58"/>
      <c r="AY639" s="58"/>
      <c r="AZ639" s="58"/>
      <c r="BA639" s="58"/>
      <c r="BB639" s="58"/>
      <c r="BC639" s="58"/>
      <c r="BD639" s="61">
        <f>$M639*BD638/$J638*BD$13</f>
        <v>944.264147974965</v>
      </c>
      <c r="BE639" s="58"/>
      <c r="BF639" s="61">
        <f>$M639*BF638/$J638*BF$13</f>
        <v>956.57947108460996</v>
      </c>
      <c r="BG639" s="61">
        <f>$M639*BG638/$J638*BG$13</f>
        <v>962.79724245370505</v>
      </c>
      <c r="BH639" s="58"/>
      <c r="BI639" s="58"/>
      <c r="BJ639" s="58"/>
      <c r="BK639" s="58"/>
      <c r="BL639" s="61">
        <f>$M639*BL638/$J638*BL$13</f>
        <v>662.99839155305995</v>
      </c>
      <c r="BM639" s="58"/>
      <c r="BN639" s="58"/>
      <c r="BO639" s="58"/>
    </row>
    <row r="640" spans="1:67" x14ac:dyDescent="0.2">
      <c r="A640" s="11"/>
      <c r="B640" s="11"/>
      <c r="C640" s="656"/>
      <c r="D640" s="657"/>
      <c r="E640" s="657"/>
      <c r="F640" s="657"/>
      <c r="G640" s="657"/>
      <c r="H640" s="660"/>
      <c r="I640" s="659"/>
      <c r="J640" s="11"/>
      <c r="K640" s="58"/>
      <c r="L640" s="60"/>
      <c r="M640" s="60"/>
      <c r="N640" s="60">
        <f>N639-M639</f>
        <v>15.909999999999854</v>
      </c>
      <c r="O640" s="60"/>
      <c r="P640" s="60"/>
      <c r="Q640" s="58">
        <v>3.58</v>
      </c>
      <c r="R640" s="60">
        <f t="shared" si="622"/>
        <v>4.7433696455699561</v>
      </c>
      <c r="S640" s="61">
        <f t="shared" ref="S640:AX640" si="647">$N$640/$J$638*S638*S12*S13</f>
        <v>0</v>
      </c>
      <c r="T640" s="61">
        <f t="shared" si="647"/>
        <v>0</v>
      </c>
      <c r="U640" s="61">
        <f t="shared" si="647"/>
        <v>0</v>
      </c>
      <c r="V640" s="61">
        <f t="shared" si="647"/>
        <v>0</v>
      </c>
      <c r="W640" s="61">
        <f t="shared" si="647"/>
        <v>0</v>
      </c>
      <c r="X640" s="61">
        <f t="shared" si="647"/>
        <v>0</v>
      </c>
      <c r="Y640" s="61">
        <f t="shared" si="647"/>
        <v>0</v>
      </c>
      <c r="Z640" s="61">
        <f t="shared" si="647"/>
        <v>0</v>
      </c>
      <c r="AA640" s="61">
        <f t="shared" si="647"/>
        <v>0</v>
      </c>
      <c r="AB640" s="61">
        <f t="shared" si="647"/>
        <v>0</v>
      </c>
      <c r="AC640" s="61">
        <f t="shared" si="647"/>
        <v>0</v>
      </c>
      <c r="AD640" s="61">
        <f t="shared" si="647"/>
        <v>0</v>
      </c>
      <c r="AE640" s="61">
        <f t="shared" si="647"/>
        <v>0</v>
      </c>
      <c r="AF640" s="61">
        <f t="shared" si="647"/>
        <v>0</v>
      </c>
      <c r="AG640" s="61">
        <f t="shared" si="647"/>
        <v>0</v>
      </c>
      <c r="AH640" s="61">
        <f t="shared" si="647"/>
        <v>0</v>
      </c>
      <c r="AI640" s="61">
        <f t="shared" si="647"/>
        <v>0</v>
      </c>
      <c r="AJ640" s="61">
        <f t="shared" si="647"/>
        <v>0</v>
      </c>
      <c r="AK640" s="61">
        <f t="shared" si="647"/>
        <v>0</v>
      </c>
      <c r="AL640" s="61">
        <f t="shared" si="647"/>
        <v>0</v>
      </c>
      <c r="AM640" s="61">
        <f t="shared" si="647"/>
        <v>0</v>
      </c>
      <c r="AN640" s="61">
        <f t="shared" si="647"/>
        <v>0</v>
      </c>
      <c r="AO640" s="61">
        <f t="shared" si="647"/>
        <v>0</v>
      </c>
      <c r="AP640" s="61">
        <f t="shared" si="647"/>
        <v>0</v>
      </c>
      <c r="AQ640" s="61">
        <f t="shared" si="647"/>
        <v>0</v>
      </c>
      <c r="AR640" s="61">
        <f t="shared" si="647"/>
        <v>0</v>
      </c>
      <c r="AS640" s="61">
        <f t="shared" si="647"/>
        <v>0</v>
      </c>
      <c r="AT640" s="61">
        <f t="shared" si="647"/>
        <v>0</v>
      </c>
      <c r="AU640" s="61">
        <f t="shared" si="647"/>
        <v>0</v>
      </c>
      <c r="AV640" s="61">
        <f t="shared" si="647"/>
        <v>0</v>
      </c>
      <c r="AW640" s="61">
        <f t="shared" si="647"/>
        <v>0</v>
      </c>
      <c r="AX640" s="61">
        <f t="shared" si="647"/>
        <v>0</v>
      </c>
      <c r="AY640" s="61">
        <f t="shared" ref="AY640:BO640" si="648">$N$640/$J$638*AY638*AY12*AY13</f>
        <v>0</v>
      </c>
      <c r="AZ640" s="61">
        <f t="shared" si="648"/>
        <v>0</v>
      </c>
      <c r="BA640" s="61">
        <f t="shared" si="648"/>
        <v>0</v>
      </c>
      <c r="BB640" s="61">
        <f t="shared" si="648"/>
        <v>0</v>
      </c>
      <c r="BC640" s="61">
        <f t="shared" si="648"/>
        <v>0</v>
      </c>
      <c r="BD640" s="61">
        <f t="shared" si="648"/>
        <v>0</v>
      </c>
      <c r="BE640" s="61">
        <f t="shared" si="648"/>
        <v>0</v>
      </c>
      <c r="BF640" s="61">
        <f t="shared" si="648"/>
        <v>1.5743012378849854</v>
      </c>
      <c r="BG640" s="61">
        <f t="shared" si="648"/>
        <v>3.1690684076849709</v>
      </c>
      <c r="BH640" s="61">
        <f t="shared" si="648"/>
        <v>0</v>
      </c>
      <c r="BI640" s="61">
        <f t="shared" si="648"/>
        <v>0</v>
      </c>
      <c r="BJ640" s="61">
        <f t="shared" si="648"/>
        <v>0</v>
      </c>
      <c r="BK640" s="61">
        <f t="shared" si="648"/>
        <v>0</v>
      </c>
      <c r="BL640" s="61">
        <f t="shared" si="648"/>
        <v>0</v>
      </c>
      <c r="BM640" s="61">
        <f t="shared" si="648"/>
        <v>0</v>
      </c>
      <c r="BN640" s="61">
        <f t="shared" si="648"/>
        <v>0</v>
      </c>
      <c r="BO640" s="61">
        <f t="shared" si="648"/>
        <v>0</v>
      </c>
    </row>
    <row r="641" spans="1:67" x14ac:dyDescent="0.2">
      <c r="A641" s="11"/>
      <c r="B641" s="11"/>
      <c r="C641" s="656"/>
      <c r="D641" s="657"/>
      <c r="E641" s="657"/>
      <c r="F641" s="657"/>
      <c r="G641" s="657"/>
      <c r="H641" s="660"/>
      <c r="I641" s="659"/>
      <c r="J641" s="11"/>
      <c r="K641" s="58"/>
      <c r="L641" s="58"/>
      <c r="M641" s="60"/>
      <c r="N641" s="60"/>
      <c r="O641" s="60"/>
      <c r="P641" s="60"/>
      <c r="Q641" s="62">
        <v>4837.21</v>
      </c>
      <c r="R641" s="63">
        <f t="shared" si="622"/>
        <v>6135.3869411413352</v>
      </c>
      <c r="S641" s="64">
        <f t="shared" ref="S641:AX641" si="649">S639+S640</f>
        <v>0</v>
      </c>
      <c r="T641" s="64">
        <f t="shared" si="649"/>
        <v>0</v>
      </c>
      <c r="U641" s="64">
        <f t="shared" si="649"/>
        <v>0</v>
      </c>
      <c r="V641" s="64">
        <f t="shared" si="649"/>
        <v>0</v>
      </c>
      <c r="W641" s="64">
        <f t="shared" si="649"/>
        <v>0</v>
      </c>
      <c r="X641" s="64">
        <f t="shared" si="649"/>
        <v>0</v>
      </c>
      <c r="Y641" s="64">
        <f t="shared" si="649"/>
        <v>0</v>
      </c>
      <c r="Z641" s="64">
        <f t="shared" si="649"/>
        <v>0</v>
      </c>
      <c r="AA641" s="64">
        <f t="shared" si="649"/>
        <v>0</v>
      </c>
      <c r="AB641" s="64">
        <f t="shared" si="649"/>
        <v>0</v>
      </c>
      <c r="AC641" s="64">
        <f t="shared" si="649"/>
        <v>0</v>
      </c>
      <c r="AD641" s="64">
        <f t="shared" si="649"/>
        <v>0</v>
      </c>
      <c r="AE641" s="64">
        <f t="shared" si="649"/>
        <v>0</v>
      </c>
      <c r="AF641" s="64">
        <f t="shared" si="649"/>
        <v>0</v>
      </c>
      <c r="AG641" s="64">
        <f t="shared" si="649"/>
        <v>0</v>
      </c>
      <c r="AH641" s="64">
        <f t="shared" si="649"/>
        <v>0</v>
      </c>
      <c r="AI641" s="64">
        <f t="shared" si="649"/>
        <v>0</v>
      </c>
      <c r="AJ641" s="64">
        <f t="shared" si="649"/>
        <v>0</v>
      </c>
      <c r="AK641" s="64">
        <f t="shared" si="649"/>
        <v>0</v>
      </c>
      <c r="AL641" s="64">
        <f t="shared" si="649"/>
        <v>0</v>
      </c>
      <c r="AM641" s="64">
        <f t="shared" si="649"/>
        <v>0</v>
      </c>
      <c r="AN641" s="64">
        <f t="shared" si="649"/>
        <v>0</v>
      </c>
      <c r="AO641" s="64">
        <f t="shared" si="649"/>
        <v>0</v>
      </c>
      <c r="AP641" s="64">
        <f t="shared" si="649"/>
        <v>862.38379952410492</v>
      </c>
      <c r="AQ641" s="64">
        <f t="shared" si="649"/>
        <v>867.98929256428494</v>
      </c>
      <c r="AR641" s="64">
        <f t="shared" si="649"/>
        <v>873.6312263410349</v>
      </c>
      <c r="AS641" s="64">
        <f t="shared" si="649"/>
        <v>0</v>
      </c>
      <c r="AT641" s="64">
        <f t="shared" si="649"/>
        <v>0</v>
      </c>
      <c r="AU641" s="64">
        <f t="shared" si="649"/>
        <v>0</v>
      </c>
      <c r="AV641" s="64">
        <f t="shared" si="649"/>
        <v>0</v>
      </c>
      <c r="AW641" s="64">
        <f t="shared" si="649"/>
        <v>0</v>
      </c>
      <c r="AX641" s="64">
        <f t="shared" si="649"/>
        <v>0</v>
      </c>
      <c r="AY641" s="64">
        <f t="shared" ref="AY641:BO641" si="650">AY639+AY640</f>
        <v>0</v>
      </c>
      <c r="AZ641" s="64">
        <f t="shared" si="650"/>
        <v>0</v>
      </c>
      <c r="BA641" s="64">
        <f t="shared" si="650"/>
        <v>0</v>
      </c>
      <c r="BB641" s="64">
        <f t="shared" si="650"/>
        <v>0</v>
      </c>
      <c r="BC641" s="64">
        <f t="shared" si="650"/>
        <v>0</v>
      </c>
      <c r="BD641" s="64">
        <f t="shared" si="650"/>
        <v>944.264147974965</v>
      </c>
      <c r="BE641" s="64">
        <f t="shared" si="650"/>
        <v>0</v>
      </c>
      <c r="BF641" s="64">
        <f t="shared" si="650"/>
        <v>958.153772322495</v>
      </c>
      <c r="BG641" s="64">
        <f t="shared" si="650"/>
        <v>965.96631086139007</v>
      </c>
      <c r="BH641" s="64">
        <f t="shared" si="650"/>
        <v>0</v>
      </c>
      <c r="BI641" s="64">
        <f t="shared" si="650"/>
        <v>0</v>
      </c>
      <c r="BJ641" s="64">
        <f t="shared" si="650"/>
        <v>0</v>
      </c>
      <c r="BK641" s="64">
        <f t="shared" si="650"/>
        <v>0</v>
      </c>
      <c r="BL641" s="64">
        <f t="shared" si="650"/>
        <v>662.99839155305995</v>
      </c>
      <c r="BM641" s="64">
        <f t="shared" si="650"/>
        <v>0</v>
      </c>
      <c r="BN641" s="64">
        <f t="shared" si="650"/>
        <v>0</v>
      </c>
      <c r="BO641" s="64">
        <f t="shared" si="650"/>
        <v>0</v>
      </c>
    </row>
    <row r="642" spans="1:67" s="5" customFormat="1" ht="10.5" x14ac:dyDescent="0.2">
      <c r="A642" s="65"/>
      <c r="B642" s="65"/>
      <c r="C642" s="65"/>
      <c r="D642" s="65"/>
      <c r="E642" s="65"/>
      <c r="F642" s="65"/>
      <c r="G642" s="66" t="s">
        <v>986</v>
      </c>
      <c r="H642" s="65"/>
      <c r="I642" s="65"/>
      <c r="J642" s="65"/>
      <c r="K642" s="65"/>
      <c r="L642" s="65"/>
      <c r="M642" s="65"/>
      <c r="N642" s="65"/>
      <c r="O642" s="65"/>
      <c r="P642" s="65"/>
      <c r="Q642" s="65">
        <f t="shared" ref="Q642:AV642" si="651">Q$617+Q$621+Q$625+Q$629+Q$633+Q$637+Q$641</f>
        <v>361535.99</v>
      </c>
      <c r="R642" s="67">
        <f t="shared" si="651"/>
        <v>458557.56516442739</v>
      </c>
      <c r="S642" s="68">
        <f t="shared" si="651"/>
        <v>0</v>
      </c>
      <c r="T642" s="68">
        <f t="shared" si="651"/>
        <v>0</v>
      </c>
      <c r="U642" s="68">
        <f t="shared" si="651"/>
        <v>0</v>
      </c>
      <c r="V642" s="68">
        <f t="shared" si="651"/>
        <v>0</v>
      </c>
      <c r="W642" s="68">
        <f t="shared" si="651"/>
        <v>0</v>
      </c>
      <c r="X642" s="68">
        <f t="shared" si="651"/>
        <v>0</v>
      </c>
      <c r="Y642" s="68">
        <f t="shared" si="651"/>
        <v>0</v>
      </c>
      <c r="Z642" s="68">
        <f t="shared" si="651"/>
        <v>0</v>
      </c>
      <c r="AA642" s="68">
        <f t="shared" si="651"/>
        <v>0</v>
      </c>
      <c r="AB642" s="68">
        <f t="shared" si="651"/>
        <v>0</v>
      </c>
      <c r="AC642" s="68">
        <f t="shared" si="651"/>
        <v>0</v>
      </c>
      <c r="AD642" s="68">
        <f t="shared" si="651"/>
        <v>0</v>
      </c>
      <c r="AE642" s="68">
        <f t="shared" si="651"/>
        <v>0</v>
      </c>
      <c r="AF642" s="68">
        <f t="shared" si="651"/>
        <v>0</v>
      </c>
      <c r="AG642" s="68">
        <f t="shared" si="651"/>
        <v>0</v>
      </c>
      <c r="AH642" s="68">
        <f t="shared" si="651"/>
        <v>0</v>
      </c>
      <c r="AI642" s="68">
        <f t="shared" si="651"/>
        <v>0</v>
      </c>
      <c r="AJ642" s="68">
        <f t="shared" si="651"/>
        <v>0</v>
      </c>
      <c r="AK642" s="68">
        <f t="shared" si="651"/>
        <v>0</v>
      </c>
      <c r="AL642" s="68">
        <f t="shared" si="651"/>
        <v>0</v>
      </c>
      <c r="AM642" s="68">
        <f t="shared" si="651"/>
        <v>0</v>
      </c>
      <c r="AN642" s="68">
        <f t="shared" si="651"/>
        <v>0</v>
      </c>
      <c r="AO642" s="68">
        <f t="shared" si="651"/>
        <v>0</v>
      </c>
      <c r="AP642" s="68">
        <f t="shared" si="651"/>
        <v>64470.715824824496</v>
      </c>
      <c r="AQ642" s="68">
        <f t="shared" si="651"/>
        <v>64889.775353831086</v>
      </c>
      <c r="AR642" s="68">
        <f t="shared" si="651"/>
        <v>65311.559145947824</v>
      </c>
      <c r="AS642" s="68">
        <f t="shared" si="651"/>
        <v>0</v>
      </c>
      <c r="AT642" s="68">
        <f t="shared" si="651"/>
        <v>0</v>
      </c>
      <c r="AU642" s="68">
        <f t="shared" si="651"/>
        <v>0</v>
      </c>
      <c r="AV642" s="68">
        <f t="shared" si="651"/>
        <v>0</v>
      </c>
      <c r="AW642" s="68">
        <f t="shared" ref="AW642:BO642" si="652">AW$617+AW$621+AW$625+AW$629+AW$633+AW$637+AW$641</f>
        <v>0</v>
      </c>
      <c r="AX642" s="68">
        <f t="shared" si="652"/>
        <v>0</v>
      </c>
      <c r="AY642" s="68">
        <f t="shared" si="652"/>
        <v>0</v>
      </c>
      <c r="AZ642" s="68">
        <f t="shared" si="652"/>
        <v>0</v>
      </c>
      <c r="BA642" s="68">
        <f t="shared" si="652"/>
        <v>0</v>
      </c>
      <c r="BB642" s="68">
        <f t="shared" si="652"/>
        <v>0</v>
      </c>
      <c r="BC642" s="68">
        <f t="shared" si="652"/>
        <v>0</v>
      </c>
      <c r="BD642" s="68">
        <f t="shared" si="652"/>
        <v>70591.986516048157</v>
      </c>
      <c r="BE642" s="68">
        <f t="shared" si="652"/>
        <v>0</v>
      </c>
      <c r="BF642" s="68">
        <f t="shared" si="652"/>
        <v>71591.80495427268</v>
      </c>
      <c r="BG642" s="68">
        <f t="shared" si="652"/>
        <v>72136.807008921387</v>
      </c>
      <c r="BH642" s="68">
        <f t="shared" si="652"/>
        <v>0</v>
      </c>
      <c r="BI642" s="68">
        <f t="shared" si="652"/>
        <v>0</v>
      </c>
      <c r="BJ642" s="68">
        <f t="shared" si="652"/>
        <v>0</v>
      </c>
      <c r="BK642" s="68">
        <f t="shared" si="652"/>
        <v>0</v>
      </c>
      <c r="BL642" s="68">
        <f t="shared" si="652"/>
        <v>49564.916360581861</v>
      </c>
      <c r="BM642" s="68">
        <f t="shared" si="652"/>
        <v>0</v>
      </c>
      <c r="BN642" s="68">
        <f t="shared" si="652"/>
        <v>0</v>
      </c>
      <c r="BO642" s="68">
        <f t="shared" si="652"/>
        <v>0</v>
      </c>
    </row>
    <row r="643" spans="1:67" x14ac:dyDescent="0.2">
      <c r="A643" s="56"/>
      <c r="B643" s="56"/>
      <c r="C643" s="57" t="s">
        <v>409</v>
      </c>
      <c r="D643" s="56" t="s">
        <v>410</v>
      </c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</row>
    <row r="644" spans="1:67" ht="14.1" customHeight="1" x14ac:dyDescent="0.2">
      <c r="A644" s="11"/>
      <c r="B644" s="58">
        <v>137</v>
      </c>
      <c r="C644" s="656" t="s">
        <v>352</v>
      </c>
      <c r="D644" s="657" t="s">
        <v>411</v>
      </c>
      <c r="E644" s="657"/>
      <c r="F644" s="657"/>
      <c r="G644" s="657"/>
      <c r="H644" s="660" t="s">
        <v>987</v>
      </c>
      <c r="I644" s="659" t="s">
        <v>412</v>
      </c>
      <c r="J644" s="59">
        <v>33.113</v>
      </c>
      <c r="K644" s="60"/>
      <c r="L644" s="60"/>
      <c r="M644" s="60"/>
      <c r="N644" s="58"/>
      <c r="O644" s="58"/>
      <c r="P644" s="58"/>
      <c r="Q644" s="58"/>
      <c r="R644" s="58">
        <f t="shared" ref="R644:R663" si="653">SUM(S644:BO644)</f>
        <v>33.113</v>
      </c>
      <c r="S644" s="58">
        <v>0</v>
      </c>
      <c r="T644" s="58">
        <v>0</v>
      </c>
      <c r="U644" s="58">
        <v>0</v>
      </c>
      <c r="V644" s="58">
        <v>0</v>
      </c>
      <c r="W644" s="58">
        <v>0</v>
      </c>
      <c r="X644" s="58">
        <v>0</v>
      </c>
      <c r="Y644" s="58">
        <v>0</v>
      </c>
      <c r="Z644" s="58">
        <v>0</v>
      </c>
      <c r="AA644" s="58">
        <v>0</v>
      </c>
      <c r="AB644" s="58">
        <v>0</v>
      </c>
      <c r="AC644" s="58">
        <v>0</v>
      </c>
      <c r="AD644" s="58">
        <v>0</v>
      </c>
      <c r="AE644" s="58">
        <v>0</v>
      </c>
      <c r="AF644" s="58">
        <v>0</v>
      </c>
      <c r="AG644" s="58">
        <v>0</v>
      </c>
      <c r="AH644" s="58">
        <v>0</v>
      </c>
      <c r="AI644" s="58">
        <v>0</v>
      </c>
      <c r="AJ644" s="58">
        <v>0</v>
      </c>
      <c r="AK644" s="58">
        <v>0</v>
      </c>
      <c r="AL644" s="58">
        <v>0</v>
      </c>
      <c r="AM644" s="58">
        <v>0</v>
      </c>
      <c r="AN644" s="58">
        <v>0</v>
      </c>
      <c r="AO644" s="58">
        <v>0</v>
      </c>
      <c r="AP644" s="58">
        <v>0</v>
      </c>
      <c r="AQ644" s="58">
        <v>0</v>
      </c>
      <c r="AR644" s="58">
        <v>0</v>
      </c>
      <c r="AS644" s="58">
        <v>0</v>
      </c>
      <c r="AT644" s="58">
        <v>0</v>
      </c>
      <c r="AU644" s="58">
        <v>0</v>
      </c>
      <c r="AV644" s="58">
        <v>0</v>
      </c>
      <c r="AW644" s="58">
        <v>0</v>
      </c>
      <c r="AX644" s="58">
        <v>0</v>
      </c>
      <c r="AY644" s="58">
        <v>0</v>
      </c>
      <c r="AZ644" s="58">
        <v>0</v>
      </c>
      <c r="BA644" s="58">
        <v>0</v>
      </c>
      <c r="BB644" s="58">
        <v>0</v>
      </c>
      <c r="BC644" s="58">
        <v>0</v>
      </c>
      <c r="BD644" s="58">
        <v>0</v>
      </c>
      <c r="BE644" s="58">
        <v>0</v>
      </c>
      <c r="BF644" s="58">
        <v>0</v>
      </c>
      <c r="BG644" s="58">
        <v>0</v>
      </c>
      <c r="BH644" s="58">
        <v>0</v>
      </c>
      <c r="BI644" s="58">
        <v>0</v>
      </c>
      <c r="BJ644" s="58">
        <v>0</v>
      </c>
      <c r="BK644" s="58">
        <v>0</v>
      </c>
      <c r="BL644" s="58">
        <v>0</v>
      </c>
      <c r="BM644" s="58">
        <v>0</v>
      </c>
      <c r="BN644" s="58">
        <v>0</v>
      </c>
      <c r="BO644" s="58">
        <v>33.113</v>
      </c>
    </row>
    <row r="645" spans="1:67" x14ac:dyDescent="0.2">
      <c r="A645" s="11"/>
      <c r="B645" s="11"/>
      <c r="C645" s="656"/>
      <c r="D645" s="657"/>
      <c r="E645" s="657"/>
      <c r="F645" s="657"/>
      <c r="G645" s="657"/>
      <c r="H645" s="660"/>
      <c r="I645" s="659"/>
      <c r="J645" s="11"/>
      <c r="K645" s="60">
        <v>23206.37</v>
      </c>
      <c r="L645" s="60">
        <v>23256.35</v>
      </c>
      <c r="M645" s="60">
        <v>23976.95</v>
      </c>
      <c r="N645" s="60">
        <v>24028.59</v>
      </c>
      <c r="O645" s="60">
        <v>23976.952599990498</v>
      </c>
      <c r="P645" s="60"/>
      <c r="Q645" s="58">
        <v>23976.95</v>
      </c>
      <c r="R645" s="60">
        <f t="shared" si="653"/>
        <v>33533.149483632005</v>
      </c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  <c r="AZ645" s="58"/>
      <c r="BA645" s="58"/>
      <c r="BB645" s="58"/>
      <c r="BC645" s="58"/>
      <c r="BD645" s="58"/>
      <c r="BE645" s="58"/>
      <c r="BF645" s="58"/>
      <c r="BG645" s="58"/>
      <c r="BH645" s="58"/>
      <c r="BI645" s="58"/>
      <c r="BJ645" s="58"/>
      <c r="BK645" s="58"/>
      <c r="BL645" s="58"/>
      <c r="BM645" s="58"/>
      <c r="BN645" s="58"/>
      <c r="BO645" s="61">
        <f>$M645*BO644/$J644*BO$13</f>
        <v>33533.149483632005</v>
      </c>
    </row>
    <row r="646" spans="1:67" x14ac:dyDescent="0.2">
      <c r="A646" s="11"/>
      <c r="B646" s="11"/>
      <c r="C646" s="656"/>
      <c r="D646" s="657"/>
      <c r="E646" s="657"/>
      <c r="F646" s="657"/>
      <c r="G646" s="657"/>
      <c r="H646" s="660"/>
      <c r="I646" s="659"/>
      <c r="J646" s="11"/>
      <c r="K646" s="58"/>
      <c r="L646" s="60"/>
      <c r="M646" s="60"/>
      <c r="N646" s="60">
        <f>N645-M645</f>
        <v>51.639999999999418</v>
      </c>
      <c r="O646" s="60"/>
      <c r="P646" s="60"/>
      <c r="Q646" s="58"/>
      <c r="R646" s="60">
        <f t="shared" si="653"/>
        <v>0</v>
      </c>
      <c r="S646" s="61">
        <f t="shared" ref="S646:AX646" si="654">$N$646/$J$644*S644*S12*S13</f>
        <v>0</v>
      </c>
      <c r="T646" s="61">
        <f t="shared" si="654"/>
        <v>0</v>
      </c>
      <c r="U646" s="61">
        <f t="shared" si="654"/>
        <v>0</v>
      </c>
      <c r="V646" s="61">
        <f t="shared" si="654"/>
        <v>0</v>
      </c>
      <c r="W646" s="61">
        <f t="shared" si="654"/>
        <v>0</v>
      </c>
      <c r="X646" s="61">
        <f t="shared" si="654"/>
        <v>0</v>
      </c>
      <c r="Y646" s="61">
        <f t="shared" si="654"/>
        <v>0</v>
      </c>
      <c r="Z646" s="61">
        <f t="shared" si="654"/>
        <v>0</v>
      </c>
      <c r="AA646" s="61">
        <f t="shared" si="654"/>
        <v>0</v>
      </c>
      <c r="AB646" s="61">
        <f t="shared" si="654"/>
        <v>0</v>
      </c>
      <c r="AC646" s="61">
        <f t="shared" si="654"/>
        <v>0</v>
      </c>
      <c r="AD646" s="61">
        <f t="shared" si="654"/>
        <v>0</v>
      </c>
      <c r="AE646" s="61">
        <f t="shared" si="654"/>
        <v>0</v>
      </c>
      <c r="AF646" s="61">
        <f t="shared" si="654"/>
        <v>0</v>
      </c>
      <c r="AG646" s="61">
        <f t="shared" si="654"/>
        <v>0</v>
      </c>
      <c r="AH646" s="61">
        <f t="shared" si="654"/>
        <v>0</v>
      </c>
      <c r="AI646" s="61">
        <f t="shared" si="654"/>
        <v>0</v>
      </c>
      <c r="AJ646" s="61">
        <f t="shared" si="654"/>
        <v>0</v>
      </c>
      <c r="AK646" s="61">
        <f t="shared" si="654"/>
        <v>0</v>
      </c>
      <c r="AL646" s="61">
        <f t="shared" si="654"/>
        <v>0</v>
      </c>
      <c r="AM646" s="61">
        <f t="shared" si="654"/>
        <v>0</v>
      </c>
      <c r="AN646" s="61">
        <f t="shared" si="654"/>
        <v>0</v>
      </c>
      <c r="AO646" s="61">
        <f t="shared" si="654"/>
        <v>0</v>
      </c>
      <c r="AP646" s="61">
        <f t="shared" si="654"/>
        <v>0</v>
      </c>
      <c r="AQ646" s="61">
        <f t="shared" si="654"/>
        <v>0</v>
      </c>
      <c r="AR646" s="61">
        <f t="shared" si="654"/>
        <v>0</v>
      </c>
      <c r="AS646" s="61">
        <f t="shared" si="654"/>
        <v>0</v>
      </c>
      <c r="AT646" s="61">
        <f t="shared" si="654"/>
        <v>0</v>
      </c>
      <c r="AU646" s="61">
        <f t="shared" si="654"/>
        <v>0</v>
      </c>
      <c r="AV646" s="61">
        <f t="shared" si="654"/>
        <v>0</v>
      </c>
      <c r="AW646" s="61">
        <f t="shared" si="654"/>
        <v>0</v>
      </c>
      <c r="AX646" s="61">
        <f t="shared" si="654"/>
        <v>0</v>
      </c>
      <c r="AY646" s="61">
        <f t="shared" ref="AY646:BO646" si="655">$N$646/$J$644*AY644*AY12*AY13</f>
        <v>0</v>
      </c>
      <c r="AZ646" s="61">
        <f t="shared" si="655"/>
        <v>0</v>
      </c>
      <c r="BA646" s="61">
        <f t="shared" si="655"/>
        <v>0</v>
      </c>
      <c r="BB646" s="61">
        <f t="shared" si="655"/>
        <v>0</v>
      </c>
      <c r="BC646" s="61">
        <f t="shared" si="655"/>
        <v>0</v>
      </c>
      <c r="BD646" s="61">
        <f t="shared" si="655"/>
        <v>0</v>
      </c>
      <c r="BE646" s="61">
        <f t="shared" si="655"/>
        <v>0</v>
      </c>
      <c r="BF646" s="61">
        <f t="shared" si="655"/>
        <v>0</v>
      </c>
      <c r="BG646" s="61">
        <f t="shared" si="655"/>
        <v>0</v>
      </c>
      <c r="BH646" s="61">
        <f t="shared" si="655"/>
        <v>0</v>
      </c>
      <c r="BI646" s="61">
        <f t="shared" si="655"/>
        <v>0</v>
      </c>
      <c r="BJ646" s="61">
        <f t="shared" si="655"/>
        <v>0</v>
      </c>
      <c r="BK646" s="61">
        <f t="shared" si="655"/>
        <v>0</v>
      </c>
      <c r="BL646" s="61">
        <f t="shared" si="655"/>
        <v>0</v>
      </c>
      <c r="BM646" s="61">
        <f t="shared" si="655"/>
        <v>0</v>
      </c>
      <c r="BN646" s="61">
        <f t="shared" si="655"/>
        <v>0</v>
      </c>
      <c r="BO646" s="61">
        <f t="shared" si="655"/>
        <v>0</v>
      </c>
    </row>
    <row r="647" spans="1:67" x14ac:dyDescent="0.2">
      <c r="A647" s="11"/>
      <c r="B647" s="11"/>
      <c r="C647" s="656"/>
      <c r="D647" s="657"/>
      <c r="E647" s="657"/>
      <c r="F647" s="657"/>
      <c r="G647" s="657"/>
      <c r="H647" s="660"/>
      <c r="I647" s="659"/>
      <c r="J647" s="11"/>
      <c r="K647" s="58"/>
      <c r="L647" s="58"/>
      <c r="M647" s="60"/>
      <c r="N647" s="60"/>
      <c r="O647" s="60"/>
      <c r="P647" s="60"/>
      <c r="Q647" s="62">
        <v>23976.95</v>
      </c>
      <c r="R647" s="63">
        <f t="shared" si="653"/>
        <v>33533.149483632005</v>
      </c>
      <c r="S647" s="64">
        <f t="shared" ref="S647:AX647" si="656">S645+S646</f>
        <v>0</v>
      </c>
      <c r="T647" s="64">
        <f t="shared" si="656"/>
        <v>0</v>
      </c>
      <c r="U647" s="64">
        <f t="shared" si="656"/>
        <v>0</v>
      </c>
      <c r="V647" s="64">
        <f t="shared" si="656"/>
        <v>0</v>
      </c>
      <c r="W647" s="64">
        <f t="shared" si="656"/>
        <v>0</v>
      </c>
      <c r="X647" s="64">
        <f t="shared" si="656"/>
        <v>0</v>
      </c>
      <c r="Y647" s="64">
        <f t="shared" si="656"/>
        <v>0</v>
      </c>
      <c r="Z647" s="64">
        <f t="shared" si="656"/>
        <v>0</v>
      </c>
      <c r="AA647" s="64">
        <f t="shared" si="656"/>
        <v>0</v>
      </c>
      <c r="AB647" s="64">
        <f t="shared" si="656"/>
        <v>0</v>
      </c>
      <c r="AC647" s="64">
        <f t="shared" si="656"/>
        <v>0</v>
      </c>
      <c r="AD647" s="64">
        <f t="shared" si="656"/>
        <v>0</v>
      </c>
      <c r="AE647" s="64">
        <f t="shared" si="656"/>
        <v>0</v>
      </c>
      <c r="AF647" s="64">
        <f t="shared" si="656"/>
        <v>0</v>
      </c>
      <c r="AG647" s="64">
        <f t="shared" si="656"/>
        <v>0</v>
      </c>
      <c r="AH647" s="64">
        <f t="shared" si="656"/>
        <v>0</v>
      </c>
      <c r="AI647" s="64">
        <f t="shared" si="656"/>
        <v>0</v>
      </c>
      <c r="AJ647" s="64">
        <f t="shared" si="656"/>
        <v>0</v>
      </c>
      <c r="AK647" s="64">
        <f t="shared" si="656"/>
        <v>0</v>
      </c>
      <c r="AL647" s="64">
        <f t="shared" si="656"/>
        <v>0</v>
      </c>
      <c r="AM647" s="64">
        <f t="shared" si="656"/>
        <v>0</v>
      </c>
      <c r="AN647" s="64">
        <f t="shared" si="656"/>
        <v>0</v>
      </c>
      <c r="AO647" s="64">
        <f t="shared" si="656"/>
        <v>0</v>
      </c>
      <c r="AP647" s="64">
        <f t="shared" si="656"/>
        <v>0</v>
      </c>
      <c r="AQ647" s="64">
        <f t="shared" si="656"/>
        <v>0</v>
      </c>
      <c r="AR647" s="64">
        <f t="shared" si="656"/>
        <v>0</v>
      </c>
      <c r="AS647" s="64">
        <f t="shared" si="656"/>
        <v>0</v>
      </c>
      <c r="AT647" s="64">
        <f t="shared" si="656"/>
        <v>0</v>
      </c>
      <c r="AU647" s="64">
        <f t="shared" si="656"/>
        <v>0</v>
      </c>
      <c r="AV647" s="64">
        <f t="shared" si="656"/>
        <v>0</v>
      </c>
      <c r="AW647" s="64">
        <f t="shared" si="656"/>
        <v>0</v>
      </c>
      <c r="AX647" s="64">
        <f t="shared" si="656"/>
        <v>0</v>
      </c>
      <c r="AY647" s="64">
        <f t="shared" ref="AY647:BO647" si="657">AY645+AY646</f>
        <v>0</v>
      </c>
      <c r="AZ647" s="64">
        <f t="shared" si="657"/>
        <v>0</v>
      </c>
      <c r="BA647" s="64">
        <f t="shared" si="657"/>
        <v>0</v>
      </c>
      <c r="BB647" s="64">
        <f t="shared" si="657"/>
        <v>0</v>
      </c>
      <c r="BC647" s="64">
        <f t="shared" si="657"/>
        <v>0</v>
      </c>
      <c r="BD647" s="64">
        <f t="shared" si="657"/>
        <v>0</v>
      </c>
      <c r="BE647" s="64">
        <f t="shared" si="657"/>
        <v>0</v>
      </c>
      <c r="BF647" s="64">
        <f t="shared" si="657"/>
        <v>0</v>
      </c>
      <c r="BG647" s="64">
        <f t="shared" si="657"/>
        <v>0</v>
      </c>
      <c r="BH647" s="64">
        <f t="shared" si="657"/>
        <v>0</v>
      </c>
      <c r="BI647" s="64">
        <f t="shared" si="657"/>
        <v>0</v>
      </c>
      <c r="BJ647" s="64">
        <f t="shared" si="657"/>
        <v>0</v>
      </c>
      <c r="BK647" s="64">
        <f t="shared" si="657"/>
        <v>0</v>
      </c>
      <c r="BL647" s="64">
        <f t="shared" si="657"/>
        <v>0</v>
      </c>
      <c r="BM647" s="64">
        <f t="shared" si="657"/>
        <v>0</v>
      </c>
      <c r="BN647" s="64">
        <f t="shared" si="657"/>
        <v>0</v>
      </c>
      <c r="BO647" s="64">
        <f t="shared" si="657"/>
        <v>33533.149483632005</v>
      </c>
    </row>
    <row r="648" spans="1:67" ht="14.1" customHeight="1" x14ac:dyDescent="0.2">
      <c r="A648" s="11"/>
      <c r="B648" s="58">
        <v>138</v>
      </c>
      <c r="C648" s="656" t="s">
        <v>352</v>
      </c>
      <c r="D648" s="656" t="s">
        <v>353</v>
      </c>
      <c r="E648" s="656"/>
      <c r="F648" s="656"/>
      <c r="G648" s="656"/>
      <c r="H648" s="660" t="s">
        <v>988</v>
      </c>
      <c r="I648" s="659" t="s">
        <v>414</v>
      </c>
      <c r="J648" s="59">
        <v>0.90464999999999995</v>
      </c>
      <c r="K648" s="60"/>
      <c r="L648" s="60"/>
      <c r="M648" s="60"/>
      <c r="N648" s="58"/>
      <c r="O648" s="58"/>
      <c r="P648" s="58"/>
      <c r="Q648" s="58"/>
      <c r="R648" s="58">
        <f t="shared" si="653"/>
        <v>0.90464999999999995</v>
      </c>
      <c r="S648" s="58">
        <v>0</v>
      </c>
      <c r="T648" s="58">
        <v>0</v>
      </c>
      <c r="U648" s="58">
        <v>0</v>
      </c>
      <c r="V648" s="58">
        <v>0</v>
      </c>
      <c r="W648" s="58">
        <v>0</v>
      </c>
      <c r="X648" s="58">
        <v>0</v>
      </c>
      <c r="Y648" s="58">
        <v>0</v>
      </c>
      <c r="Z648" s="58">
        <v>0</v>
      </c>
      <c r="AA648" s="58">
        <v>0</v>
      </c>
      <c r="AB648" s="58">
        <v>0</v>
      </c>
      <c r="AC648" s="58">
        <v>0</v>
      </c>
      <c r="AD648" s="58">
        <v>0</v>
      </c>
      <c r="AE648" s="58">
        <v>0</v>
      </c>
      <c r="AF648" s="58">
        <v>0</v>
      </c>
      <c r="AG648" s="58">
        <v>0</v>
      </c>
      <c r="AH648" s="58">
        <v>0</v>
      </c>
      <c r="AI648" s="58">
        <v>0</v>
      </c>
      <c r="AJ648" s="58">
        <v>0</v>
      </c>
      <c r="AK648" s="58">
        <v>0</v>
      </c>
      <c r="AL648" s="58">
        <v>0</v>
      </c>
      <c r="AM648" s="58">
        <v>0</v>
      </c>
      <c r="AN648" s="58">
        <v>0</v>
      </c>
      <c r="AO648" s="58">
        <v>0</v>
      </c>
      <c r="AP648" s="58">
        <v>0</v>
      </c>
      <c r="AQ648" s="58">
        <v>0</v>
      </c>
      <c r="AR648" s="58">
        <v>0</v>
      </c>
      <c r="AS648" s="58">
        <v>0</v>
      </c>
      <c r="AT648" s="58">
        <v>0</v>
      </c>
      <c r="AU648" s="58">
        <v>0</v>
      </c>
      <c r="AV648" s="58">
        <v>0</v>
      </c>
      <c r="AW648" s="58">
        <v>0</v>
      </c>
      <c r="AX648" s="58">
        <v>0</v>
      </c>
      <c r="AY648" s="58">
        <v>0</v>
      </c>
      <c r="AZ648" s="58">
        <v>0</v>
      </c>
      <c r="BA648" s="58">
        <v>0</v>
      </c>
      <c r="BB648" s="58">
        <v>0</v>
      </c>
      <c r="BC648" s="58">
        <v>0</v>
      </c>
      <c r="BD648" s="58">
        <v>0</v>
      </c>
      <c r="BE648" s="58">
        <v>0</v>
      </c>
      <c r="BF648" s="58">
        <v>0</v>
      </c>
      <c r="BG648" s="58">
        <v>0</v>
      </c>
      <c r="BH648" s="58">
        <v>0</v>
      </c>
      <c r="BI648" s="58">
        <v>0</v>
      </c>
      <c r="BJ648" s="58">
        <v>0</v>
      </c>
      <c r="BK648" s="58">
        <v>0</v>
      </c>
      <c r="BL648" s="58">
        <v>0</v>
      </c>
      <c r="BM648" s="58">
        <v>0</v>
      </c>
      <c r="BN648" s="58">
        <v>0</v>
      </c>
      <c r="BO648" s="58">
        <v>0.90464999999999995</v>
      </c>
    </row>
    <row r="649" spans="1:67" x14ac:dyDescent="0.2">
      <c r="A649" s="11"/>
      <c r="B649" s="11"/>
      <c r="C649" s="656"/>
      <c r="D649" s="656"/>
      <c r="E649" s="656"/>
      <c r="F649" s="656"/>
      <c r="G649" s="656"/>
      <c r="H649" s="660"/>
      <c r="I649" s="659"/>
      <c r="J649" s="11"/>
      <c r="K649" s="60">
        <v>57620.29</v>
      </c>
      <c r="L649" s="60">
        <v>57823.93</v>
      </c>
      <c r="M649" s="60">
        <v>59533.61</v>
      </c>
      <c r="N649" s="60">
        <v>59744.01</v>
      </c>
      <c r="O649" s="60">
        <v>59533.609182638502</v>
      </c>
      <c r="P649" s="60"/>
      <c r="Q649" s="58">
        <v>59533.61</v>
      </c>
      <c r="R649" s="60">
        <f t="shared" si="653"/>
        <v>83261.1922463136</v>
      </c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  <c r="AZ649" s="58"/>
      <c r="BA649" s="58"/>
      <c r="BB649" s="58"/>
      <c r="BC649" s="58"/>
      <c r="BD649" s="58"/>
      <c r="BE649" s="58"/>
      <c r="BF649" s="58"/>
      <c r="BG649" s="58"/>
      <c r="BH649" s="58"/>
      <c r="BI649" s="58"/>
      <c r="BJ649" s="58"/>
      <c r="BK649" s="58"/>
      <c r="BL649" s="58"/>
      <c r="BM649" s="58"/>
      <c r="BN649" s="58"/>
      <c r="BO649" s="61">
        <f>$M649*BO648/$J648*BO$13</f>
        <v>83261.1922463136</v>
      </c>
    </row>
    <row r="650" spans="1:67" x14ac:dyDescent="0.2">
      <c r="A650" s="11"/>
      <c r="B650" s="11"/>
      <c r="C650" s="656"/>
      <c r="D650" s="656"/>
      <c r="E650" s="656"/>
      <c r="F650" s="656"/>
      <c r="G650" s="656"/>
      <c r="H650" s="660"/>
      <c r="I650" s="659"/>
      <c r="J650" s="11"/>
      <c r="K650" s="58"/>
      <c r="L650" s="60"/>
      <c r="M650" s="60"/>
      <c r="N650" s="60">
        <f>N649-M649</f>
        <v>210.40000000000146</v>
      </c>
      <c r="O650" s="60"/>
      <c r="P650" s="60"/>
      <c r="Q650" s="58"/>
      <c r="R650" s="60">
        <f t="shared" si="653"/>
        <v>0</v>
      </c>
      <c r="S650" s="61">
        <f t="shared" ref="S650:AX650" si="658">$N$650/$J$648*S648*S12*S13</f>
        <v>0</v>
      </c>
      <c r="T650" s="61">
        <f t="shared" si="658"/>
        <v>0</v>
      </c>
      <c r="U650" s="61">
        <f t="shared" si="658"/>
        <v>0</v>
      </c>
      <c r="V650" s="61">
        <f t="shared" si="658"/>
        <v>0</v>
      </c>
      <c r="W650" s="61">
        <f t="shared" si="658"/>
        <v>0</v>
      </c>
      <c r="X650" s="61">
        <f t="shared" si="658"/>
        <v>0</v>
      </c>
      <c r="Y650" s="61">
        <f t="shared" si="658"/>
        <v>0</v>
      </c>
      <c r="Z650" s="61">
        <f t="shared" si="658"/>
        <v>0</v>
      </c>
      <c r="AA650" s="61">
        <f t="shared" si="658"/>
        <v>0</v>
      </c>
      <c r="AB650" s="61">
        <f t="shared" si="658"/>
        <v>0</v>
      </c>
      <c r="AC650" s="61">
        <f t="shared" si="658"/>
        <v>0</v>
      </c>
      <c r="AD650" s="61">
        <f t="shared" si="658"/>
        <v>0</v>
      </c>
      <c r="AE650" s="61">
        <f t="shared" si="658"/>
        <v>0</v>
      </c>
      <c r="AF650" s="61">
        <f t="shared" si="658"/>
        <v>0</v>
      </c>
      <c r="AG650" s="61">
        <f t="shared" si="658"/>
        <v>0</v>
      </c>
      <c r="AH650" s="61">
        <f t="shared" si="658"/>
        <v>0</v>
      </c>
      <c r="AI650" s="61">
        <f t="shared" si="658"/>
        <v>0</v>
      </c>
      <c r="AJ650" s="61">
        <f t="shared" si="658"/>
        <v>0</v>
      </c>
      <c r="AK650" s="61">
        <f t="shared" si="658"/>
        <v>0</v>
      </c>
      <c r="AL650" s="61">
        <f t="shared" si="658"/>
        <v>0</v>
      </c>
      <c r="AM650" s="61">
        <f t="shared" si="658"/>
        <v>0</v>
      </c>
      <c r="AN650" s="61">
        <f t="shared" si="658"/>
        <v>0</v>
      </c>
      <c r="AO650" s="61">
        <f t="shared" si="658"/>
        <v>0</v>
      </c>
      <c r="AP650" s="61">
        <f t="shared" si="658"/>
        <v>0</v>
      </c>
      <c r="AQ650" s="61">
        <f t="shared" si="658"/>
        <v>0</v>
      </c>
      <c r="AR650" s="61">
        <f t="shared" si="658"/>
        <v>0</v>
      </c>
      <c r="AS650" s="61">
        <f t="shared" si="658"/>
        <v>0</v>
      </c>
      <c r="AT650" s="61">
        <f t="shared" si="658"/>
        <v>0</v>
      </c>
      <c r="AU650" s="61">
        <f t="shared" si="658"/>
        <v>0</v>
      </c>
      <c r="AV650" s="61">
        <f t="shared" si="658"/>
        <v>0</v>
      </c>
      <c r="AW650" s="61">
        <f t="shared" si="658"/>
        <v>0</v>
      </c>
      <c r="AX650" s="61">
        <f t="shared" si="658"/>
        <v>0</v>
      </c>
      <c r="AY650" s="61">
        <f t="shared" ref="AY650:BO650" si="659">$N$650/$J$648*AY648*AY12*AY13</f>
        <v>0</v>
      </c>
      <c r="AZ650" s="61">
        <f t="shared" si="659"/>
        <v>0</v>
      </c>
      <c r="BA650" s="61">
        <f t="shared" si="659"/>
        <v>0</v>
      </c>
      <c r="BB650" s="61">
        <f t="shared" si="659"/>
        <v>0</v>
      </c>
      <c r="BC650" s="61">
        <f t="shared" si="659"/>
        <v>0</v>
      </c>
      <c r="BD650" s="61">
        <f t="shared" si="659"/>
        <v>0</v>
      </c>
      <c r="BE650" s="61">
        <f t="shared" si="659"/>
        <v>0</v>
      </c>
      <c r="BF650" s="61">
        <f t="shared" si="659"/>
        <v>0</v>
      </c>
      <c r="BG650" s="61">
        <f t="shared" si="659"/>
        <v>0</v>
      </c>
      <c r="BH650" s="61">
        <f t="shared" si="659"/>
        <v>0</v>
      </c>
      <c r="BI650" s="61">
        <f t="shared" si="659"/>
        <v>0</v>
      </c>
      <c r="BJ650" s="61">
        <f t="shared" si="659"/>
        <v>0</v>
      </c>
      <c r="BK650" s="61">
        <f t="shared" si="659"/>
        <v>0</v>
      </c>
      <c r="BL650" s="61">
        <f t="shared" si="659"/>
        <v>0</v>
      </c>
      <c r="BM650" s="61">
        <f t="shared" si="659"/>
        <v>0</v>
      </c>
      <c r="BN650" s="61">
        <f t="shared" si="659"/>
        <v>0</v>
      </c>
      <c r="BO650" s="61">
        <f t="shared" si="659"/>
        <v>0</v>
      </c>
    </row>
    <row r="651" spans="1:67" x14ac:dyDescent="0.2">
      <c r="A651" s="11"/>
      <c r="B651" s="11"/>
      <c r="C651" s="656"/>
      <c r="D651" s="656"/>
      <c r="E651" s="656"/>
      <c r="F651" s="656"/>
      <c r="G651" s="656"/>
      <c r="H651" s="660"/>
      <c r="I651" s="659"/>
      <c r="J651" s="11"/>
      <c r="K651" s="58"/>
      <c r="L651" s="58"/>
      <c r="M651" s="60"/>
      <c r="N651" s="60"/>
      <c r="O651" s="60"/>
      <c r="P651" s="60"/>
      <c r="Q651" s="62">
        <v>59533.61</v>
      </c>
      <c r="R651" s="63">
        <f t="shared" si="653"/>
        <v>83261.1922463136</v>
      </c>
      <c r="S651" s="64">
        <f t="shared" ref="S651:AX651" si="660">S649+S650</f>
        <v>0</v>
      </c>
      <c r="T651" s="64">
        <f t="shared" si="660"/>
        <v>0</v>
      </c>
      <c r="U651" s="64">
        <f t="shared" si="660"/>
        <v>0</v>
      </c>
      <c r="V651" s="64">
        <f t="shared" si="660"/>
        <v>0</v>
      </c>
      <c r="W651" s="64">
        <f t="shared" si="660"/>
        <v>0</v>
      </c>
      <c r="X651" s="64">
        <f t="shared" si="660"/>
        <v>0</v>
      </c>
      <c r="Y651" s="64">
        <f t="shared" si="660"/>
        <v>0</v>
      </c>
      <c r="Z651" s="64">
        <f t="shared" si="660"/>
        <v>0</v>
      </c>
      <c r="AA651" s="64">
        <f t="shared" si="660"/>
        <v>0</v>
      </c>
      <c r="AB651" s="64">
        <f t="shared" si="660"/>
        <v>0</v>
      </c>
      <c r="AC651" s="64">
        <f t="shared" si="660"/>
        <v>0</v>
      </c>
      <c r="AD651" s="64">
        <f t="shared" si="660"/>
        <v>0</v>
      </c>
      <c r="AE651" s="64">
        <f t="shared" si="660"/>
        <v>0</v>
      </c>
      <c r="AF651" s="64">
        <f t="shared" si="660"/>
        <v>0</v>
      </c>
      <c r="AG651" s="64">
        <f t="shared" si="660"/>
        <v>0</v>
      </c>
      <c r="AH651" s="64">
        <f t="shared" si="660"/>
        <v>0</v>
      </c>
      <c r="AI651" s="64">
        <f t="shared" si="660"/>
        <v>0</v>
      </c>
      <c r="AJ651" s="64">
        <f t="shared" si="660"/>
        <v>0</v>
      </c>
      <c r="AK651" s="64">
        <f t="shared" si="660"/>
        <v>0</v>
      </c>
      <c r="AL651" s="64">
        <f t="shared" si="660"/>
        <v>0</v>
      </c>
      <c r="AM651" s="64">
        <f t="shared" si="660"/>
        <v>0</v>
      </c>
      <c r="AN651" s="64">
        <f t="shared" si="660"/>
        <v>0</v>
      </c>
      <c r="AO651" s="64">
        <f t="shared" si="660"/>
        <v>0</v>
      </c>
      <c r="AP651" s="64">
        <f t="shared" si="660"/>
        <v>0</v>
      </c>
      <c r="AQ651" s="64">
        <f t="shared" si="660"/>
        <v>0</v>
      </c>
      <c r="AR651" s="64">
        <f t="shared" si="660"/>
        <v>0</v>
      </c>
      <c r="AS651" s="64">
        <f t="shared" si="660"/>
        <v>0</v>
      </c>
      <c r="AT651" s="64">
        <f t="shared" si="660"/>
        <v>0</v>
      </c>
      <c r="AU651" s="64">
        <f t="shared" si="660"/>
        <v>0</v>
      </c>
      <c r="AV651" s="64">
        <f t="shared" si="660"/>
        <v>0</v>
      </c>
      <c r="AW651" s="64">
        <f t="shared" si="660"/>
        <v>0</v>
      </c>
      <c r="AX651" s="64">
        <f t="shared" si="660"/>
        <v>0</v>
      </c>
      <c r="AY651" s="64">
        <f t="shared" ref="AY651:BO651" si="661">AY649+AY650</f>
        <v>0</v>
      </c>
      <c r="AZ651" s="64">
        <f t="shared" si="661"/>
        <v>0</v>
      </c>
      <c r="BA651" s="64">
        <f t="shared" si="661"/>
        <v>0</v>
      </c>
      <c r="BB651" s="64">
        <f t="shared" si="661"/>
        <v>0</v>
      </c>
      <c r="BC651" s="64">
        <f t="shared" si="661"/>
        <v>0</v>
      </c>
      <c r="BD651" s="64">
        <f t="shared" si="661"/>
        <v>0</v>
      </c>
      <c r="BE651" s="64">
        <f t="shared" si="661"/>
        <v>0</v>
      </c>
      <c r="BF651" s="64">
        <f t="shared" si="661"/>
        <v>0</v>
      </c>
      <c r="BG651" s="64">
        <f t="shared" si="661"/>
        <v>0</v>
      </c>
      <c r="BH651" s="64">
        <f t="shared" si="661"/>
        <v>0</v>
      </c>
      <c r="BI651" s="64">
        <f t="shared" si="661"/>
        <v>0</v>
      </c>
      <c r="BJ651" s="64">
        <f t="shared" si="661"/>
        <v>0</v>
      </c>
      <c r="BK651" s="64">
        <f t="shared" si="661"/>
        <v>0</v>
      </c>
      <c r="BL651" s="64">
        <f t="shared" si="661"/>
        <v>0</v>
      </c>
      <c r="BM651" s="64">
        <f t="shared" si="661"/>
        <v>0</v>
      </c>
      <c r="BN651" s="64">
        <f t="shared" si="661"/>
        <v>0</v>
      </c>
      <c r="BO651" s="64">
        <f t="shared" si="661"/>
        <v>83261.1922463136</v>
      </c>
    </row>
    <row r="652" spans="1:67" ht="14.1" customHeight="1" x14ac:dyDescent="0.2">
      <c r="A652" s="11"/>
      <c r="B652" s="58">
        <v>139</v>
      </c>
      <c r="C652" s="656" t="s">
        <v>352</v>
      </c>
      <c r="D652" s="656" t="s">
        <v>353</v>
      </c>
      <c r="E652" s="656"/>
      <c r="F652" s="656"/>
      <c r="G652" s="656"/>
      <c r="H652" s="660" t="s">
        <v>989</v>
      </c>
      <c r="I652" s="659" t="s">
        <v>82</v>
      </c>
      <c r="J652" s="59">
        <v>23.860600000000002</v>
      </c>
      <c r="K652" s="60"/>
      <c r="L652" s="60"/>
      <c r="M652" s="60"/>
      <c r="N652" s="58"/>
      <c r="O652" s="58"/>
      <c r="P652" s="58"/>
      <c r="Q652" s="58"/>
      <c r="R652" s="58">
        <f t="shared" si="653"/>
        <v>23.860600000000002</v>
      </c>
      <c r="S652" s="58">
        <v>0</v>
      </c>
      <c r="T652" s="58">
        <v>0</v>
      </c>
      <c r="U652" s="58">
        <v>0</v>
      </c>
      <c r="V652" s="58">
        <v>0</v>
      </c>
      <c r="W652" s="58">
        <v>0</v>
      </c>
      <c r="X652" s="58">
        <v>0</v>
      </c>
      <c r="Y652" s="58">
        <v>0</v>
      </c>
      <c r="Z652" s="58">
        <v>0</v>
      </c>
      <c r="AA652" s="58">
        <v>0</v>
      </c>
      <c r="AB652" s="58">
        <v>0</v>
      </c>
      <c r="AC652" s="58">
        <v>0</v>
      </c>
      <c r="AD652" s="58">
        <v>0</v>
      </c>
      <c r="AE652" s="58">
        <v>0</v>
      </c>
      <c r="AF652" s="58">
        <v>0</v>
      </c>
      <c r="AG652" s="58">
        <v>0</v>
      </c>
      <c r="AH652" s="58">
        <v>0</v>
      </c>
      <c r="AI652" s="58">
        <v>0</v>
      </c>
      <c r="AJ652" s="58">
        <v>0</v>
      </c>
      <c r="AK652" s="58">
        <v>0</v>
      </c>
      <c r="AL652" s="58">
        <v>0</v>
      </c>
      <c r="AM652" s="58">
        <v>0</v>
      </c>
      <c r="AN652" s="58">
        <v>0</v>
      </c>
      <c r="AO652" s="58">
        <v>0</v>
      </c>
      <c r="AP652" s="58">
        <v>0</v>
      </c>
      <c r="AQ652" s="58">
        <v>0</v>
      </c>
      <c r="AR652" s="58">
        <v>0</v>
      </c>
      <c r="AS652" s="58">
        <v>0</v>
      </c>
      <c r="AT652" s="58">
        <v>0</v>
      </c>
      <c r="AU652" s="58">
        <v>0</v>
      </c>
      <c r="AV652" s="58">
        <v>0</v>
      </c>
      <c r="AW652" s="58">
        <v>0</v>
      </c>
      <c r="AX652" s="58">
        <v>0</v>
      </c>
      <c r="AY652" s="58">
        <v>0</v>
      </c>
      <c r="AZ652" s="58">
        <v>0</v>
      </c>
      <c r="BA652" s="58">
        <v>0</v>
      </c>
      <c r="BB652" s="58">
        <v>0</v>
      </c>
      <c r="BC652" s="58">
        <v>0</v>
      </c>
      <c r="BD652" s="58">
        <v>0</v>
      </c>
      <c r="BE652" s="58">
        <v>0</v>
      </c>
      <c r="BF652" s="58">
        <v>0</v>
      </c>
      <c r="BG652" s="58">
        <v>0</v>
      </c>
      <c r="BH652" s="58">
        <v>0</v>
      </c>
      <c r="BI652" s="58">
        <v>0</v>
      </c>
      <c r="BJ652" s="58">
        <v>0</v>
      </c>
      <c r="BK652" s="58">
        <v>0</v>
      </c>
      <c r="BL652" s="58">
        <v>0</v>
      </c>
      <c r="BM652" s="58">
        <v>0</v>
      </c>
      <c r="BN652" s="58">
        <v>0</v>
      </c>
      <c r="BO652" s="58">
        <v>23.860600000000002</v>
      </c>
    </row>
    <row r="653" spans="1:67" x14ac:dyDescent="0.2">
      <c r="A653" s="11"/>
      <c r="B653" s="11"/>
      <c r="C653" s="656"/>
      <c r="D653" s="656"/>
      <c r="E653" s="656"/>
      <c r="F653" s="656"/>
      <c r="G653" s="656"/>
      <c r="H653" s="660"/>
      <c r="I653" s="659"/>
      <c r="J653" s="11"/>
      <c r="K653" s="60">
        <v>10890.17</v>
      </c>
      <c r="L653" s="60">
        <v>10896.96</v>
      </c>
      <c r="M653" s="60">
        <v>11251.79</v>
      </c>
      <c r="N653" s="60">
        <v>11258.81</v>
      </c>
      <c r="O653" s="60">
        <v>11251.785173460499</v>
      </c>
      <c r="P653" s="60"/>
      <c r="Q653" s="58">
        <v>11251.79</v>
      </c>
      <c r="R653" s="60">
        <f t="shared" si="653"/>
        <v>15736.278218390402</v>
      </c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58"/>
      <c r="BD653" s="58"/>
      <c r="BE653" s="58"/>
      <c r="BF653" s="58"/>
      <c r="BG653" s="58"/>
      <c r="BH653" s="58"/>
      <c r="BI653" s="58"/>
      <c r="BJ653" s="58"/>
      <c r="BK653" s="58"/>
      <c r="BL653" s="58"/>
      <c r="BM653" s="58"/>
      <c r="BN653" s="58"/>
      <c r="BO653" s="61">
        <f>$M653*BO652/$J652*BO$13</f>
        <v>15736.278218390402</v>
      </c>
    </row>
    <row r="654" spans="1:67" x14ac:dyDescent="0.2">
      <c r="A654" s="11"/>
      <c r="B654" s="11"/>
      <c r="C654" s="656"/>
      <c r="D654" s="656"/>
      <c r="E654" s="656"/>
      <c r="F654" s="656"/>
      <c r="G654" s="656"/>
      <c r="H654" s="660"/>
      <c r="I654" s="659"/>
      <c r="J654" s="11"/>
      <c r="K654" s="58"/>
      <c r="L654" s="60"/>
      <c r="M654" s="60"/>
      <c r="N654" s="60">
        <f>N653-M653</f>
        <v>7.0199999999986176</v>
      </c>
      <c r="O654" s="60"/>
      <c r="P654" s="60"/>
      <c r="Q654" s="58"/>
      <c r="R654" s="60">
        <f t="shared" si="653"/>
        <v>0</v>
      </c>
      <c r="S654" s="61">
        <f t="shared" ref="S654:AX654" si="662">$N$654/$J$652*S652*S12*S13</f>
        <v>0</v>
      </c>
      <c r="T654" s="61">
        <f t="shared" si="662"/>
        <v>0</v>
      </c>
      <c r="U654" s="61">
        <f t="shared" si="662"/>
        <v>0</v>
      </c>
      <c r="V654" s="61">
        <f t="shared" si="662"/>
        <v>0</v>
      </c>
      <c r="W654" s="61">
        <f t="shared" si="662"/>
        <v>0</v>
      </c>
      <c r="X654" s="61">
        <f t="shared" si="662"/>
        <v>0</v>
      </c>
      <c r="Y654" s="61">
        <f t="shared" si="662"/>
        <v>0</v>
      </c>
      <c r="Z654" s="61">
        <f t="shared" si="662"/>
        <v>0</v>
      </c>
      <c r="AA654" s="61">
        <f t="shared" si="662"/>
        <v>0</v>
      </c>
      <c r="AB654" s="61">
        <f t="shared" si="662"/>
        <v>0</v>
      </c>
      <c r="AC654" s="61">
        <f t="shared" si="662"/>
        <v>0</v>
      </c>
      <c r="AD654" s="61">
        <f t="shared" si="662"/>
        <v>0</v>
      </c>
      <c r="AE654" s="61">
        <f t="shared" si="662"/>
        <v>0</v>
      </c>
      <c r="AF654" s="61">
        <f t="shared" si="662"/>
        <v>0</v>
      </c>
      <c r="AG654" s="61">
        <f t="shared" si="662"/>
        <v>0</v>
      </c>
      <c r="AH654" s="61">
        <f t="shared" si="662"/>
        <v>0</v>
      </c>
      <c r="AI654" s="61">
        <f t="shared" si="662"/>
        <v>0</v>
      </c>
      <c r="AJ654" s="61">
        <f t="shared" si="662"/>
        <v>0</v>
      </c>
      <c r="AK654" s="61">
        <f t="shared" si="662"/>
        <v>0</v>
      </c>
      <c r="AL654" s="61">
        <f t="shared" si="662"/>
        <v>0</v>
      </c>
      <c r="AM654" s="61">
        <f t="shared" si="662"/>
        <v>0</v>
      </c>
      <c r="AN654" s="61">
        <f t="shared" si="662"/>
        <v>0</v>
      </c>
      <c r="AO654" s="61">
        <f t="shared" si="662"/>
        <v>0</v>
      </c>
      <c r="AP654" s="61">
        <f t="shared" si="662"/>
        <v>0</v>
      </c>
      <c r="AQ654" s="61">
        <f t="shared" si="662"/>
        <v>0</v>
      </c>
      <c r="AR654" s="61">
        <f t="shared" si="662"/>
        <v>0</v>
      </c>
      <c r="AS654" s="61">
        <f t="shared" si="662"/>
        <v>0</v>
      </c>
      <c r="AT654" s="61">
        <f t="shared" si="662"/>
        <v>0</v>
      </c>
      <c r="AU654" s="61">
        <f t="shared" si="662"/>
        <v>0</v>
      </c>
      <c r="AV654" s="61">
        <f t="shared" si="662"/>
        <v>0</v>
      </c>
      <c r="AW654" s="61">
        <f t="shared" si="662"/>
        <v>0</v>
      </c>
      <c r="AX654" s="61">
        <f t="shared" si="662"/>
        <v>0</v>
      </c>
      <c r="AY654" s="61">
        <f t="shared" ref="AY654:BO654" si="663">$N$654/$J$652*AY652*AY12*AY13</f>
        <v>0</v>
      </c>
      <c r="AZ654" s="61">
        <f t="shared" si="663"/>
        <v>0</v>
      </c>
      <c r="BA654" s="61">
        <f t="shared" si="663"/>
        <v>0</v>
      </c>
      <c r="BB654" s="61">
        <f t="shared" si="663"/>
        <v>0</v>
      </c>
      <c r="BC654" s="61">
        <f t="shared" si="663"/>
        <v>0</v>
      </c>
      <c r="BD654" s="61">
        <f t="shared" si="663"/>
        <v>0</v>
      </c>
      <c r="BE654" s="61">
        <f t="shared" si="663"/>
        <v>0</v>
      </c>
      <c r="BF654" s="61">
        <f t="shared" si="663"/>
        <v>0</v>
      </c>
      <c r="BG654" s="61">
        <f t="shared" si="663"/>
        <v>0</v>
      </c>
      <c r="BH654" s="61">
        <f t="shared" si="663"/>
        <v>0</v>
      </c>
      <c r="BI654" s="61">
        <f t="shared" si="663"/>
        <v>0</v>
      </c>
      <c r="BJ654" s="61">
        <f t="shared" si="663"/>
        <v>0</v>
      </c>
      <c r="BK654" s="61">
        <f t="shared" si="663"/>
        <v>0</v>
      </c>
      <c r="BL654" s="61">
        <f t="shared" si="663"/>
        <v>0</v>
      </c>
      <c r="BM654" s="61">
        <f t="shared" si="663"/>
        <v>0</v>
      </c>
      <c r="BN654" s="61">
        <f t="shared" si="663"/>
        <v>0</v>
      </c>
      <c r="BO654" s="61">
        <f t="shared" si="663"/>
        <v>0</v>
      </c>
    </row>
    <row r="655" spans="1:67" x14ac:dyDescent="0.2">
      <c r="A655" s="11"/>
      <c r="B655" s="11"/>
      <c r="C655" s="656"/>
      <c r="D655" s="656"/>
      <c r="E655" s="656"/>
      <c r="F655" s="656"/>
      <c r="G655" s="656"/>
      <c r="H655" s="660"/>
      <c r="I655" s="659"/>
      <c r="J655" s="11"/>
      <c r="K655" s="58"/>
      <c r="L655" s="58"/>
      <c r="M655" s="60"/>
      <c r="N655" s="60"/>
      <c r="O655" s="60"/>
      <c r="P655" s="60"/>
      <c r="Q655" s="62">
        <v>11251.79</v>
      </c>
      <c r="R655" s="63">
        <f t="shared" si="653"/>
        <v>15736.278218390402</v>
      </c>
      <c r="S655" s="64">
        <f t="shared" ref="S655:AX655" si="664">S653+S654</f>
        <v>0</v>
      </c>
      <c r="T655" s="64">
        <f t="shared" si="664"/>
        <v>0</v>
      </c>
      <c r="U655" s="64">
        <f t="shared" si="664"/>
        <v>0</v>
      </c>
      <c r="V655" s="64">
        <f t="shared" si="664"/>
        <v>0</v>
      </c>
      <c r="W655" s="64">
        <f t="shared" si="664"/>
        <v>0</v>
      </c>
      <c r="X655" s="64">
        <f t="shared" si="664"/>
        <v>0</v>
      </c>
      <c r="Y655" s="64">
        <f t="shared" si="664"/>
        <v>0</v>
      </c>
      <c r="Z655" s="64">
        <f t="shared" si="664"/>
        <v>0</v>
      </c>
      <c r="AA655" s="64">
        <f t="shared" si="664"/>
        <v>0</v>
      </c>
      <c r="AB655" s="64">
        <f t="shared" si="664"/>
        <v>0</v>
      </c>
      <c r="AC655" s="64">
        <f t="shared" si="664"/>
        <v>0</v>
      </c>
      <c r="AD655" s="64">
        <f t="shared" si="664"/>
        <v>0</v>
      </c>
      <c r="AE655" s="64">
        <f t="shared" si="664"/>
        <v>0</v>
      </c>
      <c r="AF655" s="64">
        <f t="shared" si="664"/>
        <v>0</v>
      </c>
      <c r="AG655" s="64">
        <f t="shared" si="664"/>
        <v>0</v>
      </c>
      <c r="AH655" s="64">
        <f t="shared" si="664"/>
        <v>0</v>
      </c>
      <c r="AI655" s="64">
        <f t="shared" si="664"/>
        <v>0</v>
      </c>
      <c r="AJ655" s="64">
        <f t="shared" si="664"/>
        <v>0</v>
      </c>
      <c r="AK655" s="64">
        <f t="shared" si="664"/>
        <v>0</v>
      </c>
      <c r="AL655" s="64">
        <f t="shared" si="664"/>
        <v>0</v>
      </c>
      <c r="AM655" s="64">
        <f t="shared" si="664"/>
        <v>0</v>
      </c>
      <c r="AN655" s="64">
        <f t="shared" si="664"/>
        <v>0</v>
      </c>
      <c r="AO655" s="64">
        <f t="shared" si="664"/>
        <v>0</v>
      </c>
      <c r="AP655" s="64">
        <f t="shared" si="664"/>
        <v>0</v>
      </c>
      <c r="AQ655" s="64">
        <f t="shared" si="664"/>
        <v>0</v>
      </c>
      <c r="AR655" s="64">
        <f t="shared" si="664"/>
        <v>0</v>
      </c>
      <c r="AS655" s="64">
        <f t="shared" si="664"/>
        <v>0</v>
      </c>
      <c r="AT655" s="64">
        <f t="shared" si="664"/>
        <v>0</v>
      </c>
      <c r="AU655" s="64">
        <f t="shared" si="664"/>
        <v>0</v>
      </c>
      <c r="AV655" s="64">
        <f t="shared" si="664"/>
        <v>0</v>
      </c>
      <c r="AW655" s="64">
        <f t="shared" si="664"/>
        <v>0</v>
      </c>
      <c r="AX655" s="64">
        <f t="shared" si="664"/>
        <v>0</v>
      </c>
      <c r="AY655" s="64">
        <f t="shared" ref="AY655:BO655" si="665">AY653+AY654</f>
        <v>0</v>
      </c>
      <c r="AZ655" s="64">
        <f t="shared" si="665"/>
        <v>0</v>
      </c>
      <c r="BA655" s="64">
        <f t="shared" si="665"/>
        <v>0</v>
      </c>
      <c r="BB655" s="64">
        <f t="shared" si="665"/>
        <v>0</v>
      </c>
      <c r="BC655" s="64">
        <f t="shared" si="665"/>
        <v>0</v>
      </c>
      <c r="BD655" s="64">
        <f t="shared" si="665"/>
        <v>0</v>
      </c>
      <c r="BE655" s="64">
        <f t="shared" si="665"/>
        <v>0</v>
      </c>
      <c r="BF655" s="64">
        <f t="shared" si="665"/>
        <v>0</v>
      </c>
      <c r="BG655" s="64">
        <f t="shared" si="665"/>
        <v>0</v>
      </c>
      <c r="BH655" s="64">
        <f t="shared" si="665"/>
        <v>0</v>
      </c>
      <c r="BI655" s="64">
        <f t="shared" si="665"/>
        <v>0</v>
      </c>
      <c r="BJ655" s="64">
        <f t="shared" si="665"/>
        <v>0</v>
      </c>
      <c r="BK655" s="64">
        <f t="shared" si="665"/>
        <v>0</v>
      </c>
      <c r="BL655" s="64">
        <f t="shared" si="665"/>
        <v>0</v>
      </c>
      <c r="BM655" s="64">
        <f t="shared" si="665"/>
        <v>0</v>
      </c>
      <c r="BN655" s="64">
        <f t="shared" si="665"/>
        <v>0</v>
      </c>
      <c r="BO655" s="64">
        <f t="shared" si="665"/>
        <v>15736.278218390402</v>
      </c>
    </row>
    <row r="656" spans="1:67" ht="14.1" customHeight="1" x14ac:dyDescent="0.2">
      <c r="A656" s="11"/>
      <c r="B656" s="58">
        <v>140</v>
      </c>
      <c r="C656" s="656" t="s">
        <v>352</v>
      </c>
      <c r="D656" s="656" t="s">
        <v>353</v>
      </c>
      <c r="E656" s="656"/>
      <c r="F656" s="656"/>
      <c r="G656" s="656"/>
      <c r="H656" s="660" t="s">
        <v>990</v>
      </c>
      <c r="I656" s="659" t="s">
        <v>412</v>
      </c>
      <c r="J656" s="59">
        <v>4.87</v>
      </c>
      <c r="K656" s="60"/>
      <c r="L656" s="60"/>
      <c r="M656" s="60"/>
      <c r="N656" s="58"/>
      <c r="O656" s="58"/>
      <c r="P656" s="58"/>
      <c r="Q656" s="58"/>
      <c r="R656" s="58">
        <f t="shared" si="653"/>
        <v>4.87</v>
      </c>
      <c r="S656" s="58">
        <v>0</v>
      </c>
      <c r="T656" s="58">
        <v>0</v>
      </c>
      <c r="U656" s="58">
        <v>0</v>
      </c>
      <c r="V656" s="58">
        <v>0</v>
      </c>
      <c r="W656" s="58">
        <v>0</v>
      </c>
      <c r="X656" s="58">
        <v>0</v>
      </c>
      <c r="Y656" s="58">
        <v>0</v>
      </c>
      <c r="Z656" s="58">
        <v>0</v>
      </c>
      <c r="AA656" s="58">
        <v>0</v>
      </c>
      <c r="AB656" s="58">
        <v>0</v>
      </c>
      <c r="AC656" s="58">
        <v>0</v>
      </c>
      <c r="AD656" s="58">
        <v>0</v>
      </c>
      <c r="AE656" s="58">
        <v>0</v>
      </c>
      <c r="AF656" s="58">
        <v>0</v>
      </c>
      <c r="AG656" s="58">
        <v>0</v>
      </c>
      <c r="AH656" s="58">
        <v>0</v>
      </c>
      <c r="AI656" s="58">
        <v>0</v>
      </c>
      <c r="AJ656" s="58">
        <v>0</v>
      </c>
      <c r="AK656" s="58">
        <v>0</v>
      </c>
      <c r="AL656" s="58">
        <v>0</v>
      </c>
      <c r="AM656" s="58">
        <v>0</v>
      </c>
      <c r="AN656" s="58">
        <v>0</v>
      </c>
      <c r="AO656" s="58">
        <v>0</v>
      </c>
      <c r="AP656" s="58">
        <v>0</v>
      </c>
      <c r="AQ656" s="58">
        <v>0</v>
      </c>
      <c r="AR656" s="58">
        <v>0</v>
      </c>
      <c r="AS656" s="58">
        <v>0</v>
      </c>
      <c r="AT656" s="58">
        <v>0</v>
      </c>
      <c r="AU656" s="58">
        <v>0</v>
      </c>
      <c r="AV656" s="58">
        <v>0</v>
      </c>
      <c r="AW656" s="58">
        <v>0</v>
      </c>
      <c r="AX656" s="58">
        <v>0</v>
      </c>
      <c r="AY656" s="58">
        <v>0</v>
      </c>
      <c r="AZ656" s="58">
        <v>0</v>
      </c>
      <c r="BA656" s="58">
        <v>0</v>
      </c>
      <c r="BB656" s="58">
        <v>0</v>
      </c>
      <c r="BC656" s="58">
        <v>0</v>
      </c>
      <c r="BD656" s="58">
        <v>0</v>
      </c>
      <c r="BE656" s="58">
        <v>0</v>
      </c>
      <c r="BF656" s="58">
        <v>0</v>
      </c>
      <c r="BG656" s="58">
        <v>0</v>
      </c>
      <c r="BH656" s="58">
        <v>0</v>
      </c>
      <c r="BI656" s="58">
        <v>0</v>
      </c>
      <c r="BJ656" s="58">
        <v>0</v>
      </c>
      <c r="BK656" s="58">
        <v>0</v>
      </c>
      <c r="BL656" s="58">
        <v>0</v>
      </c>
      <c r="BM656" s="58">
        <v>0</v>
      </c>
      <c r="BN656" s="58">
        <v>0</v>
      </c>
      <c r="BO656" s="58">
        <v>4.87</v>
      </c>
    </row>
    <row r="657" spans="1:67" x14ac:dyDescent="0.2">
      <c r="A657" s="11"/>
      <c r="B657" s="11"/>
      <c r="C657" s="656"/>
      <c r="D657" s="656"/>
      <c r="E657" s="656"/>
      <c r="F657" s="656"/>
      <c r="G657" s="656"/>
      <c r="H657" s="660"/>
      <c r="I657" s="659"/>
      <c r="J657" s="11"/>
      <c r="K657" s="60">
        <v>216.22</v>
      </c>
      <c r="L657" s="60">
        <v>218.39</v>
      </c>
      <c r="M657" s="60">
        <v>223.4</v>
      </c>
      <c r="N657" s="60">
        <v>225.64</v>
      </c>
      <c r="O657" s="60">
        <v>223.39972564299998</v>
      </c>
      <c r="P657" s="60"/>
      <c r="Q657" s="58">
        <v>223.4</v>
      </c>
      <c r="R657" s="60">
        <f t="shared" si="653"/>
        <v>312.43780358400005</v>
      </c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  <c r="BI657" s="58"/>
      <c r="BJ657" s="58"/>
      <c r="BK657" s="58"/>
      <c r="BL657" s="58"/>
      <c r="BM657" s="58"/>
      <c r="BN657" s="58"/>
      <c r="BO657" s="61">
        <f>$M657*BO656/$J656*BO$13</f>
        <v>312.43780358400005</v>
      </c>
    </row>
    <row r="658" spans="1:67" x14ac:dyDescent="0.2">
      <c r="A658" s="11"/>
      <c r="B658" s="11"/>
      <c r="C658" s="656"/>
      <c r="D658" s="656"/>
      <c r="E658" s="656"/>
      <c r="F658" s="656"/>
      <c r="G658" s="656"/>
      <c r="H658" s="660"/>
      <c r="I658" s="659"/>
      <c r="J658" s="11"/>
      <c r="K658" s="58"/>
      <c r="L658" s="60"/>
      <c r="M658" s="60"/>
      <c r="N658" s="60">
        <f>N657-M657</f>
        <v>2.2399999999999807</v>
      </c>
      <c r="O658" s="60"/>
      <c r="P658" s="60"/>
      <c r="Q658" s="58"/>
      <c r="R658" s="60">
        <f t="shared" si="653"/>
        <v>0</v>
      </c>
      <c r="S658" s="61">
        <f t="shared" ref="S658:AX658" si="666">$N$658/$J$656*S656*S12*S13</f>
        <v>0</v>
      </c>
      <c r="T658" s="61">
        <f t="shared" si="666"/>
        <v>0</v>
      </c>
      <c r="U658" s="61">
        <f t="shared" si="666"/>
        <v>0</v>
      </c>
      <c r="V658" s="61">
        <f t="shared" si="666"/>
        <v>0</v>
      </c>
      <c r="W658" s="61">
        <f t="shared" si="666"/>
        <v>0</v>
      </c>
      <c r="X658" s="61">
        <f t="shared" si="666"/>
        <v>0</v>
      </c>
      <c r="Y658" s="61">
        <f t="shared" si="666"/>
        <v>0</v>
      </c>
      <c r="Z658" s="61">
        <f t="shared" si="666"/>
        <v>0</v>
      </c>
      <c r="AA658" s="61">
        <f t="shared" si="666"/>
        <v>0</v>
      </c>
      <c r="AB658" s="61">
        <f t="shared" si="666"/>
        <v>0</v>
      </c>
      <c r="AC658" s="61">
        <f t="shared" si="666"/>
        <v>0</v>
      </c>
      <c r="AD658" s="61">
        <f t="shared" si="666"/>
        <v>0</v>
      </c>
      <c r="AE658" s="61">
        <f t="shared" si="666"/>
        <v>0</v>
      </c>
      <c r="AF658" s="61">
        <f t="shared" si="666"/>
        <v>0</v>
      </c>
      <c r="AG658" s="61">
        <f t="shared" si="666"/>
        <v>0</v>
      </c>
      <c r="AH658" s="61">
        <f t="shared" si="666"/>
        <v>0</v>
      </c>
      <c r="AI658" s="61">
        <f t="shared" si="666"/>
        <v>0</v>
      </c>
      <c r="AJ658" s="61">
        <f t="shared" si="666"/>
        <v>0</v>
      </c>
      <c r="AK658" s="61">
        <f t="shared" si="666"/>
        <v>0</v>
      </c>
      <c r="AL658" s="61">
        <f t="shared" si="666"/>
        <v>0</v>
      </c>
      <c r="AM658" s="61">
        <f t="shared" si="666"/>
        <v>0</v>
      </c>
      <c r="AN658" s="61">
        <f t="shared" si="666"/>
        <v>0</v>
      </c>
      <c r="AO658" s="61">
        <f t="shared" si="666"/>
        <v>0</v>
      </c>
      <c r="AP658" s="61">
        <f t="shared" si="666"/>
        <v>0</v>
      </c>
      <c r="AQ658" s="61">
        <f t="shared" si="666"/>
        <v>0</v>
      </c>
      <c r="AR658" s="61">
        <f t="shared" si="666"/>
        <v>0</v>
      </c>
      <c r="AS658" s="61">
        <f t="shared" si="666"/>
        <v>0</v>
      </c>
      <c r="AT658" s="61">
        <f t="shared" si="666"/>
        <v>0</v>
      </c>
      <c r="AU658" s="61">
        <f t="shared" si="666"/>
        <v>0</v>
      </c>
      <c r="AV658" s="61">
        <f t="shared" si="666"/>
        <v>0</v>
      </c>
      <c r="AW658" s="61">
        <f t="shared" si="666"/>
        <v>0</v>
      </c>
      <c r="AX658" s="61">
        <f t="shared" si="666"/>
        <v>0</v>
      </c>
      <c r="AY658" s="61">
        <f t="shared" ref="AY658:BO658" si="667">$N$658/$J$656*AY656*AY12*AY13</f>
        <v>0</v>
      </c>
      <c r="AZ658" s="61">
        <f t="shared" si="667"/>
        <v>0</v>
      </c>
      <c r="BA658" s="61">
        <f t="shared" si="667"/>
        <v>0</v>
      </c>
      <c r="BB658" s="61">
        <f t="shared" si="667"/>
        <v>0</v>
      </c>
      <c r="BC658" s="61">
        <f t="shared" si="667"/>
        <v>0</v>
      </c>
      <c r="BD658" s="61">
        <f t="shared" si="667"/>
        <v>0</v>
      </c>
      <c r="BE658" s="61">
        <f t="shared" si="667"/>
        <v>0</v>
      </c>
      <c r="BF658" s="61">
        <f t="shared" si="667"/>
        <v>0</v>
      </c>
      <c r="BG658" s="61">
        <f t="shared" si="667"/>
        <v>0</v>
      </c>
      <c r="BH658" s="61">
        <f t="shared" si="667"/>
        <v>0</v>
      </c>
      <c r="BI658" s="61">
        <f t="shared" si="667"/>
        <v>0</v>
      </c>
      <c r="BJ658" s="61">
        <f t="shared" si="667"/>
        <v>0</v>
      </c>
      <c r="BK658" s="61">
        <f t="shared" si="667"/>
        <v>0</v>
      </c>
      <c r="BL658" s="61">
        <f t="shared" si="667"/>
        <v>0</v>
      </c>
      <c r="BM658" s="61">
        <f t="shared" si="667"/>
        <v>0</v>
      </c>
      <c r="BN658" s="61">
        <f t="shared" si="667"/>
        <v>0</v>
      </c>
      <c r="BO658" s="61">
        <f t="shared" si="667"/>
        <v>0</v>
      </c>
    </row>
    <row r="659" spans="1:67" x14ac:dyDescent="0.2">
      <c r="A659" s="11"/>
      <c r="B659" s="11"/>
      <c r="C659" s="656"/>
      <c r="D659" s="656"/>
      <c r="E659" s="656"/>
      <c r="F659" s="656"/>
      <c r="G659" s="656"/>
      <c r="H659" s="660"/>
      <c r="I659" s="659"/>
      <c r="J659" s="11"/>
      <c r="K659" s="58"/>
      <c r="L659" s="58"/>
      <c r="M659" s="60"/>
      <c r="N659" s="60"/>
      <c r="O659" s="60"/>
      <c r="P659" s="60"/>
      <c r="Q659" s="62">
        <v>223.4</v>
      </c>
      <c r="R659" s="63">
        <f t="shared" si="653"/>
        <v>312.43780358400005</v>
      </c>
      <c r="S659" s="64">
        <f t="shared" ref="S659:AX659" si="668">S657+S658</f>
        <v>0</v>
      </c>
      <c r="T659" s="64">
        <f t="shared" si="668"/>
        <v>0</v>
      </c>
      <c r="U659" s="64">
        <f t="shared" si="668"/>
        <v>0</v>
      </c>
      <c r="V659" s="64">
        <f t="shared" si="668"/>
        <v>0</v>
      </c>
      <c r="W659" s="64">
        <f t="shared" si="668"/>
        <v>0</v>
      </c>
      <c r="X659" s="64">
        <f t="shared" si="668"/>
        <v>0</v>
      </c>
      <c r="Y659" s="64">
        <f t="shared" si="668"/>
        <v>0</v>
      </c>
      <c r="Z659" s="64">
        <f t="shared" si="668"/>
        <v>0</v>
      </c>
      <c r="AA659" s="64">
        <f t="shared" si="668"/>
        <v>0</v>
      </c>
      <c r="AB659" s="64">
        <f t="shared" si="668"/>
        <v>0</v>
      </c>
      <c r="AC659" s="64">
        <f t="shared" si="668"/>
        <v>0</v>
      </c>
      <c r="AD659" s="64">
        <f t="shared" si="668"/>
        <v>0</v>
      </c>
      <c r="AE659" s="64">
        <f t="shared" si="668"/>
        <v>0</v>
      </c>
      <c r="AF659" s="64">
        <f t="shared" si="668"/>
        <v>0</v>
      </c>
      <c r="AG659" s="64">
        <f t="shared" si="668"/>
        <v>0</v>
      </c>
      <c r="AH659" s="64">
        <f t="shared" si="668"/>
        <v>0</v>
      </c>
      <c r="AI659" s="64">
        <f t="shared" si="668"/>
        <v>0</v>
      </c>
      <c r="AJ659" s="64">
        <f t="shared" si="668"/>
        <v>0</v>
      </c>
      <c r="AK659" s="64">
        <f t="shared" si="668"/>
        <v>0</v>
      </c>
      <c r="AL659" s="64">
        <f t="shared" si="668"/>
        <v>0</v>
      </c>
      <c r="AM659" s="64">
        <f t="shared" si="668"/>
        <v>0</v>
      </c>
      <c r="AN659" s="64">
        <f t="shared" si="668"/>
        <v>0</v>
      </c>
      <c r="AO659" s="64">
        <f t="shared" si="668"/>
        <v>0</v>
      </c>
      <c r="AP659" s="64">
        <f t="shared" si="668"/>
        <v>0</v>
      </c>
      <c r="AQ659" s="64">
        <f t="shared" si="668"/>
        <v>0</v>
      </c>
      <c r="AR659" s="64">
        <f t="shared" si="668"/>
        <v>0</v>
      </c>
      <c r="AS659" s="64">
        <f t="shared" si="668"/>
        <v>0</v>
      </c>
      <c r="AT659" s="64">
        <f t="shared" si="668"/>
        <v>0</v>
      </c>
      <c r="AU659" s="64">
        <f t="shared" si="668"/>
        <v>0</v>
      </c>
      <c r="AV659" s="64">
        <f t="shared" si="668"/>
        <v>0</v>
      </c>
      <c r="AW659" s="64">
        <f t="shared" si="668"/>
        <v>0</v>
      </c>
      <c r="AX659" s="64">
        <f t="shared" si="668"/>
        <v>0</v>
      </c>
      <c r="AY659" s="64">
        <f t="shared" ref="AY659:BO659" si="669">AY657+AY658</f>
        <v>0</v>
      </c>
      <c r="AZ659" s="64">
        <f t="shared" si="669"/>
        <v>0</v>
      </c>
      <c r="BA659" s="64">
        <f t="shared" si="669"/>
        <v>0</v>
      </c>
      <c r="BB659" s="64">
        <f t="shared" si="669"/>
        <v>0</v>
      </c>
      <c r="BC659" s="64">
        <f t="shared" si="669"/>
        <v>0</v>
      </c>
      <c r="BD659" s="64">
        <f t="shared" si="669"/>
        <v>0</v>
      </c>
      <c r="BE659" s="64">
        <f t="shared" si="669"/>
        <v>0</v>
      </c>
      <c r="BF659" s="64">
        <f t="shared" si="669"/>
        <v>0</v>
      </c>
      <c r="BG659" s="64">
        <f t="shared" si="669"/>
        <v>0</v>
      </c>
      <c r="BH659" s="64">
        <f t="shared" si="669"/>
        <v>0</v>
      </c>
      <c r="BI659" s="64">
        <f t="shared" si="669"/>
        <v>0</v>
      </c>
      <c r="BJ659" s="64">
        <f t="shared" si="669"/>
        <v>0</v>
      </c>
      <c r="BK659" s="64">
        <f t="shared" si="669"/>
        <v>0</v>
      </c>
      <c r="BL659" s="64">
        <f t="shared" si="669"/>
        <v>0</v>
      </c>
      <c r="BM659" s="64">
        <f t="shared" si="669"/>
        <v>0</v>
      </c>
      <c r="BN659" s="64">
        <f t="shared" si="669"/>
        <v>0</v>
      </c>
      <c r="BO659" s="64">
        <f t="shared" si="669"/>
        <v>312.43780358400005</v>
      </c>
    </row>
    <row r="660" spans="1:67" ht="14.1" customHeight="1" x14ac:dyDescent="0.2">
      <c r="A660" s="11"/>
      <c r="B660" s="58">
        <v>141</v>
      </c>
      <c r="C660" s="656" t="s">
        <v>352</v>
      </c>
      <c r="D660" s="657" t="s">
        <v>418</v>
      </c>
      <c r="E660" s="657"/>
      <c r="F660" s="657"/>
      <c r="G660" s="657"/>
      <c r="H660" s="658" t="s">
        <v>991</v>
      </c>
      <c r="I660" s="659" t="s">
        <v>178</v>
      </c>
      <c r="J660" s="59">
        <v>7.7909999999999993E-2</v>
      </c>
      <c r="K660" s="60"/>
      <c r="L660" s="60"/>
      <c r="M660" s="60"/>
      <c r="N660" s="58"/>
      <c r="O660" s="58"/>
      <c r="P660" s="58"/>
      <c r="Q660" s="58"/>
      <c r="R660" s="58">
        <f t="shared" si="653"/>
        <v>7.7909999999999993E-2</v>
      </c>
      <c r="S660" s="58">
        <v>0</v>
      </c>
      <c r="T660" s="58">
        <v>0</v>
      </c>
      <c r="U660" s="58">
        <v>0</v>
      </c>
      <c r="V660" s="58">
        <v>0</v>
      </c>
      <c r="W660" s="58">
        <v>0</v>
      </c>
      <c r="X660" s="58">
        <v>0</v>
      </c>
      <c r="Y660" s="58">
        <v>0</v>
      </c>
      <c r="Z660" s="58">
        <v>0</v>
      </c>
      <c r="AA660" s="58">
        <v>0</v>
      </c>
      <c r="AB660" s="58">
        <v>0</v>
      </c>
      <c r="AC660" s="58">
        <v>0</v>
      </c>
      <c r="AD660" s="58">
        <v>0</v>
      </c>
      <c r="AE660" s="58">
        <v>0</v>
      </c>
      <c r="AF660" s="58">
        <v>0</v>
      </c>
      <c r="AG660" s="58">
        <v>0</v>
      </c>
      <c r="AH660" s="58">
        <v>0</v>
      </c>
      <c r="AI660" s="58">
        <v>0</v>
      </c>
      <c r="AJ660" s="58">
        <v>0</v>
      </c>
      <c r="AK660" s="58">
        <v>0</v>
      </c>
      <c r="AL660" s="58">
        <v>0</v>
      </c>
      <c r="AM660" s="58">
        <v>0</v>
      </c>
      <c r="AN660" s="58">
        <v>0</v>
      </c>
      <c r="AO660" s="58">
        <v>0</v>
      </c>
      <c r="AP660" s="58">
        <v>0</v>
      </c>
      <c r="AQ660" s="58">
        <v>0</v>
      </c>
      <c r="AR660" s="58">
        <v>0</v>
      </c>
      <c r="AS660" s="58">
        <v>0</v>
      </c>
      <c r="AT660" s="58">
        <v>0</v>
      </c>
      <c r="AU660" s="58">
        <v>0</v>
      </c>
      <c r="AV660" s="58">
        <v>0</v>
      </c>
      <c r="AW660" s="58">
        <v>0</v>
      </c>
      <c r="AX660" s="58">
        <v>0</v>
      </c>
      <c r="AY660" s="58">
        <v>0</v>
      </c>
      <c r="AZ660" s="58">
        <v>0</v>
      </c>
      <c r="BA660" s="58">
        <v>0</v>
      </c>
      <c r="BB660" s="58">
        <v>0</v>
      </c>
      <c r="BC660" s="58">
        <v>0</v>
      </c>
      <c r="BD660" s="58">
        <v>0</v>
      </c>
      <c r="BE660" s="58">
        <v>0</v>
      </c>
      <c r="BF660" s="58">
        <v>0</v>
      </c>
      <c r="BG660" s="58">
        <v>0</v>
      </c>
      <c r="BH660" s="58">
        <v>0</v>
      </c>
      <c r="BI660" s="58">
        <v>0</v>
      </c>
      <c r="BJ660" s="58">
        <v>0</v>
      </c>
      <c r="BK660" s="58">
        <v>0</v>
      </c>
      <c r="BL660" s="58">
        <v>0</v>
      </c>
      <c r="BM660" s="58">
        <v>0</v>
      </c>
      <c r="BN660" s="58">
        <v>0</v>
      </c>
      <c r="BO660" s="58">
        <v>7.7909999999999993E-2</v>
      </c>
    </row>
    <row r="661" spans="1:67" x14ac:dyDescent="0.2">
      <c r="A661" s="11"/>
      <c r="B661" s="11"/>
      <c r="C661" s="656"/>
      <c r="D661" s="657"/>
      <c r="E661" s="657"/>
      <c r="F661" s="657"/>
      <c r="G661" s="657"/>
      <c r="H661" s="658"/>
      <c r="I661" s="659"/>
      <c r="J661" s="11"/>
      <c r="K661" s="60"/>
      <c r="L661" s="60"/>
      <c r="M661" s="60"/>
      <c r="N661" s="60"/>
      <c r="O661" s="60"/>
      <c r="P661" s="60"/>
      <c r="Q661" s="58"/>
      <c r="R661" s="60">
        <f t="shared" si="653"/>
        <v>0</v>
      </c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8"/>
      <c r="BD661" s="58"/>
      <c r="BE661" s="58"/>
      <c r="BF661" s="58"/>
      <c r="BG661" s="58"/>
      <c r="BH661" s="58"/>
      <c r="BI661" s="58"/>
      <c r="BJ661" s="58"/>
      <c r="BK661" s="58"/>
      <c r="BL661" s="58"/>
      <c r="BM661" s="58"/>
      <c r="BN661" s="58"/>
      <c r="BO661" s="58"/>
    </row>
    <row r="662" spans="1:67" x14ac:dyDescent="0.2">
      <c r="A662" s="11"/>
      <c r="B662" s="11"/>
      <c r="C662" s="656"/>
      <c r="D662" s="657"/>
      <c r="E662" s="657"/>
      <c r="F662" s="657"/>
      <c r="G662" s="657"/>
      <c r="H662" s="658"/>
      <c r="I662" s="659"/>
      <c r="J662" s="11"/>
      <c r="K662" s="58"/>
      <c r="L662" s="60"/>
      <c r="M662" s="60"/>
      <c r="N662" s="60">
        <f>N661-M661</f>
        <v>0</v>
      </c>
      <c r="O662" s="60"/>
      <c r="P662" s="60"/>
      <c r="Q662" s="58"/>
      <c r="R662" s="60">
        <f t="shared" si="653"/>
        <v>0</v>
      </c>
      <c r="S662" s="61">
        <f t="shared" ref="S662:AX662" si="670">$N$662/$J$660*S660*S12*S13</f>
        <v>0</v>
      </c>
      <c r="T662" s="61">
        <f t="shared" si="670"/>
        <v>0</v>
      </c>
      <c r="U662" s="61">
        <f t="shared" si="670"/>
        <v>0</v>
      </c>
      <c r="V662" s="61">
        <f t="shared" si="670"/>
        <v>0</v>
      </c>
      <c r="W662" s="61">
        <f t="shared" si="670"/>
        <v>0</v>
      </c>
      <c r="X662" s="61">
        <f t="shared" si="670"/>
        <v>0</v>
      </c>
      <c r="Y662" s="61">
        <f t="shared" si="670"/>
        <v>0</v>
      </c>
      <c r="Z662" s="61">
        <f t="shared" si="670"/>
        <v>0</v>
      </c>
      <c r="AA662" s="61">
        <f t="shared" si="670"/>
        <v>0</v>
      </c>
      <c r="AB662" s="61">
        <f t="shared" si="670"/>
        <v>0</v>
      </c>
      <c r="AC662" s="61">
        <f t="shared" si="670"/>
        <v>0</v>
      </c>
      <c r="AD662" s="61">
        <f t="shared" si="670"/>
        <v>0</v>
      </c>
      <c r="AE662" s="61">
        <f t="shared" si="670"/>
        <v>0</v>
      </c>
      <c r="AF662" s="61">
        <f t="shared" si="670"/>
        <v>0</v>
      </c>
      <c r="AG662" s="61">
        <f t="shared" si="670"/>
        <v>0</v>
      </c>
      <c r="AH662" s="61">
        <f t="shared" si="670"/>
        <v>0</v>
      </c>
      <c r="AI662" s="61">
        <f t="shared" si="670"/>
        <v>0</v>
      </c>
      <c r="AJ662" s="61">
        <f t="shared" si="670"/>
        <v>0</v>
      </c>
      <c r="AK662" s="61">
        <f t="shared" si="670"/>
        <v>0</v>
      </c>
      <c r="AL662" s="61">
        <f t="shared" si="670"/>
        <v>0</v>
      </c>
      <c r="AM662" s="61">
        <f t="shared" si="670"/>
        <v>0</v>
      </c>
      <c r="AN662" s="61">
        <f t="shared" si="670"/>
        <v>0</v>
      </c>
      <c r="AO662" s="61">
        <f t="shared" si="670"/>
        <v>0</v>
      </c>
      <c r="AP662" s="61">
        <f t="shared" si="670"/>
        <v>0</v>
      </c>
      <c r="AQ662" s="61">
        <f t="shared" si="670"/>
        <v>0</v>
      </c>
      <c r="AR662" s="61">
        <f t="shared" si="670"/>
        <v>0</v>
      </c>
      <c r="AS662" s="61">
        <f t="shared" si="670"/>
        <v>0</v>
      </c>
      <c r="AT662" s="61">
        <f t="shared" si="670"/>
        <v>0</v>
      </c>
      <c r="AU662" s="61">
        <f t="shared" si="670"/>
        <v>0</v>
      </c>
      <c r="AV662" s="61">
        <f t="shared" si="670"/>
        <v>0</v>
      </c>
      <c r="AW662" s="61">
        <f t="shared" si="670"/>
        <v>0</v>
      </c>
      <c r="AX662" s="61">
        <f t="shared" si="670"/>
        <v>0</v>
      </c>
      <c r="AY662" s="61">
        <f t="shared" ref="AY662:BO662" si="671">$N$662/$J$660*AY660*AY12*AY13</f>
        <v>0</v>
      </c>
      <c r="AZ662" s="61">
        <f t="shared" si="671"/>
        <v>0</v>
      </c>
      <c r="BA662" s="61">
        <f t="shared" si="671"/>
        <v>0</v>
      </c>
      <c r="BB662" s="61">
        <f t="shared" si="671"/>
        <v>0</v>
      </c>
      <c r="BC662" s="61">
        <f t="shared" si="671"/>
        <v>0</v>
      </c>
      <c r="BD662" s="61">
        <f t="shared" si="671"/>
        <v>0</v>
      </c>
      <c r="BE662" s="61">
        <f t="shared" si="671"/>
        <v>0</v>
      </c>
      <c r="BF662" s="61">
        <f t="shared" si="671"/>
        <v>0</v>
      </c>
      <c r="BG662" s="61">
        <f t="shared" si="671"/>
        <v>0</v>
      </c>
      <c r="BH662" s="61">
        <f t="shared" si="671"/>
        <v>0</v>
      </c>
      <c r="BI662" s="61">
        <f t="shared" si="671"/>
        <v>0</v>
      </c>
      <c r="BJ662" s="61">
        <f t="shared" si="671"/>
        <v>0</v>
      </c>
      <c r="BK662" s="61">
        <f t="shared" si="671"/>
        <v>0</v>
      </c>
      <c r="BL662" s="61">
        <f t="shared" si="671"/>
        <v>0</v>
      </c>
      <c r="BM662" s="61">
        <f t="shared" si="671"/>
        <v>0</v>
      </c>
      <c r="BN662" s="61">
        <f t="shared" si="671"/>
        <v>0</v>
      </c>
      <c r="BO662" s="61">
        <f t="shared" si="671"/>
        <v>0</v>
      </c>
    </row>
    <row r="663" spans="1:67" x14ac:dyDescent="0.2">
      <c r="A663" s="11"/>
      <c r="B663" s="11"/>
      <c r="C663" s="656"/>
      <c r="D663" s="657"/>
      <c r="E663" s="657"/>
      <c r="F663" s="657"/>
      <c r="G663" s="657"/>
      <c r="H663" s="658"/>
      <c r="I663" s="659"/>
      <c r="J663" s="11"/>
      <c r="K663" s="58"/>
      <c r="L663" s="58"/>
      <c r="M663" s="60"/>
      <c r="N663" s="60"/>
      <c r="O663" s="60"/>
      <c r="P663" s="60"/>
      <c r="Q663" s="62"/>
      <c r="R663" s="63">
        <f t="shared" si="653"/>
        <v>0</v>
      </c>
      <c r="S663" s="64">
        <f t="shared" ref="S663:AX663" si="672">S661+S662</f>
        <v>0</v>
      </c>
      <c r="T663" s="64">
        <f t="shared" si="672"/>
        <v>0</v>
      </c>
      <c r="U663" s="64">
        <f t="shared" si="672"/>
        <v>0</v>
      </c>
      <c r="V663" s="64">
        <f t="shared" si="672"/>
        <v>0</v>
      </c>
      <c r="W663" s="64">
        <f t="shared" si="672"/>
        <v>0</v>
      </c>
      <c r="X663" s="64">
        <f t="shared" si="672"/>
        <v>0</v>
      </c>
      <c r="Y663" s="64">
        <f t="shared" si="672"/>
        <v>0</v>
      </c>
      <c r="Z663" s="64">
        <f t="shared" si="672"/>
        <v>0</v>
      </c>
      <c r="AA663" s="64">
        <f t="shared" si="672"/>
        <v>0</v>
      </c>
      <c r="AB663" s="64">
        <f t="shared" si="672"/>
        <v>0</v>
      </c>
      <c r="AC663" s="64">
        <f t="shared" si="672"/>
        <v>0</v>
      </c>
      <c r="AD663" s="64">
        <f t="shared" si="672"/>
        <v>0</v>
      </c>
      <c r="AE663" s="64">
        <f t="shared" si="672"/>
        <v>0</v>
      </c>
      <c r="AF663" s="64">
        <f t="shared" si="672"/>
        <v>0</v>
      </c>
      <c r="AG663" s="64">
        <f t="shared" si="672"/>
        <v>0</v>
      </c>
      <c r="AH663" s="64">
        <f t="shared" si="672"/>
        <v>0</v>
      </c>
      <c r="AI663" s="64">
        <f t="shared" si="672"/>
        <v>0</v>
      </c>
      <c r="AJ663" s="64">
        <f t="shared" si="672"/>
        <v>0</v>
      </c>
      <c r="AK663" s="64">
        <f t="shared" si="672"/>
        <v>0</v>
      </c>
      <c r="AL663" s="64">
        <f t="shared" si="672"/>
        <v>0</v>
      </c>
      <c r="AM663" s="64">
        <f t="shared" si="672"/>
        <v>0</v>
      </c>
      <c r="AN663" s="64">
        <f t="shared" si="672"/>
        <v>0</v>
      </c>
      <c r="AO663" s="64">
        <f t="shared" si="672"/>
        <v>0</v>
      </c>
      <c r="AP663" s="64">
        <f t="shared" si="672"/>
        <v>0</v>
      </c>
      <c r="AQ663" s="64">
        <f t="shared" si="672"/>
        <v>0</v>
      </c>
      <c r="AR663" s="64">
        <f t="shared" si="672"/>
        <v>0</v>
      </c>
      <c r="AS663" s="64">
        <f t="shared" si="672"/>
        <v>0</v>
      </c>
      <c r="AT663" s="64">
        <f t="shared" si="672"/>
        <v>0</v>
      </c>
      <c r="AU663" s="64">
        <f t="shared" si="672"/>
        <v>0</v>
      </c>
      <c r="AV663" s="64">
        <f t="shared" si="672"/>
        <v>0</v>
      </c>
      <c r="AW663" s="64">
        <f t="shared" si="672"/>
        <v>0</v>
      </c>
      <c r="AX663" s="64">
        <f t="shared" si="672"/>
        <v>0</v>
      </c>
      <c r="AY663" s="64">
        <f t="shared" ref="AY663:BO663" si="673">AY661+AY662</f>
        <v>0</v>
      </c>
      <c r="AZ663" s="64">
        <f t="shared" si="673"/>
        <v>0</v>
      </c>
      <c r="BA663" s="64">
        <f t="shared" si="673"/>
        <v>0</v>
      </c>
      <c r="BB663" s="64">
        <f t="shared" si="673"/>
        <v>0</v>
      </c>
      <c r="BC663" s="64">
        <f t="shared" si="673"/>
        <v>0</v>
      </c>
      <c r="BD663" s="64">
        <f t="shared" si="673"/>
        <v>0</v>
      </c>
      <c r="BE663" s="64">
        <f t="shared" si="673"/>
        <v>0</v>
      </c>
      <c r="BF663" s="64">
        <f t="shared" si="673"/>
        <v>0</v>
      </c>
      <c r="BG663" s="64">
        <f t="shared" si="673"/>
        <v>0</v>
      </c>
      <c r="BH663" s="64">
        <f t="shared" si="673"/>
        <v>0</v>
      </c>
      <c r="BI663" s="64">
        <f t="shared" si="673"/>
        <v>0</v>
      </c>
      <c r="BJ663" s="64">
        <f t="shared" si="673"/>
        <v>0</v>
      </c>
      <c r="BK663" s="64">
        <f t="shared" si="673"/>
        <v>0</v>
      </c>
      <c r="BL663" s="64">
        <f t="shared" si="673"/>
        <v>0</v>
      </c>
      <c r="BM663" s="64">
        <f t="shared" si="673"/>
        <v>0</v>
      </c>
      <c r="BN663" s="64">
        <f t="shared" si="673"/>
        <v>0</v>
      </c>
      <c r="BO663" s="64">
        <f t="shared" si="673"/>
        <v>0</v>
      </c>
    </row>
    <row r="664" spans="1:67" s="5" customFormat="1" ht="10.5" x14ac:dyDescent="0.2">
      <c r="A664" s="65"/>
      <c r="B664" s="65"/>
      <c r="C664" s="65"/>
      <c r="D664" s="65"/>
      <c r="E664" s="65"/>
      <c r="F664" s="65"/>
      <c r="G664" s="66" t="s">
        <v>992</v>
      </c>
      <c r="H664" s="65"/>
      <c r="I664" s="65"/>
      <c r="J664" s="65"/>
      <c r="K664" s="65"/>
      <c r="L664" s="65"/>
      <c r="M664" s="65"/>
      <c r="N664" s="65"/>
      <c r="O664" s="65"/>
      <c r="P664" s="65"/>
      <c r="Q664" s="65">
        <f t="shared" ref="Q664:AV664" si="674">Q$647+Q$651+Q$655+Q$659+Q$663</f>
        <v>94985.75</v>
      </c>
      <c r="R664" s="67">
        <f t="shared" si="674"/>
        <v>132843.05775192002</v>
      </c>
      <c r="S664" s="68">
        <f t="shared" si="674"/>
        <v>0</v>
      </c>
      <c r="T664" s="68">
        <f t="shared" si="674"/>
        <v>0</v>
      </c>
      <c r="U664" s="68">
        <f t="shared" si="674"/>
        <v>0</v>
      </c>
      <c r="V664" s="68">
        <f t="shared" si="674"/>
        <v>0</v>
      </c>
      <c r="W664" s="68">
        <f t="shared" si="674"/>
        <v>0</v>
      </c>
      <c r="X664" s="68">
        <f t="shared" si="674"/>
        <v>0</v>
      </c>
      <c r="Y664" s="68">
        <f t="shared" si="674"/>
        <v>0</v>
      </c>
      <c r="Z664" s="68">
        <f t="shared" si="674"/>
        <v>0</v>
      </c>
      <c r="AA664" s="68">
        <f t="shared" si="674"/>
        <v>0</v>
      </c>
      <c r="AB664" s="68">
        <f t="shared" si="674"/>
        <v>0</v>
      </c>
      <c r="AC664" s="68">
        <f t="shared" si="674"/>
        <v>0</v>
      </c>
      <c r="AD664" s="68">
        <f t="shared" si="674"/>
        <v>0</v>
      </c>
      <c r="AE664" s="68">
        <f t="shared" si="674"/>
        <v>0</v>
      </c>
      <c r="AF664" s="68">
        <f t="shared" si="674"/>
        <v>0</v>
      </c>
      <c r="AG664" s="68">
        <f t="shared" si="674"/>
        <v>0</v>
      </c>
      <c r="AH664" s="68">
        <f t="shared" si="674"/>
        <v>0</v>
      </c>
      <c r="AI664" s="68">
        <f t="shared" si="674"/>
        <v>0</v>
      </c>
      <c r="AJ664" s="68">
        <f t="shared" si="674"/>
        <v>0</v>
      </c>
      <c r="AK664" s="68">
        <f t="shared" si="674"/>
        <v>0</v>
      </c>
      <c r="AL664" s="68">
        <f t="shared" si="674"/>
        <v>0</v>
      </c>
      <c r="AM664" s="68">
        <f t="shared" si="674"/>
        <v>0</v>
      </c>
      <c r="AN664" s="68">
        <f t="shared" si="674"/>
        <v>0</v>
      </c>
      <c r="AO664" s="68">
        <f t="shared" si="674"/>
        <v>0</v>
      </c>
      <c r="AP664" s="68">
        <f t="shared" si="674"/>
        <v>0</v>
      </c>
      <c r="AQ664" s="68">
        <f t="shared" si="674"/>
        <v>0</v>
      </c>
      <c r="AR664" s="68">
        <f t="shared" si="674"/>
        <v>0</v>
      </c>
      <c r="AS664" s="68">
        <f t="shared" si="674"/>
        <v>0</v>
      </c>
      <c r="AT664" s="68">
        <f t="shared" si="674"/>
        <v>0</v>
      </c>
      <c r="AU664" s="68">
        <f t="shared" si="674"/>
        <v>0</v>
      </c>
      <c r="AV664" s="68">
        <f t="shared" si="674"/>
        <v>0</v>
      </c>
      <c r="AW664" s="68">
        <f t="shared" ref="AW664:BO664" si="675">AW$647+AW$651+AW$655+AW$659+AW$663</f>
        <v>0</v>
      </c>
      <c r="AX664" s="68">
        <f t="shared" si="675"/>
        <v>0</v>
      </c>
      <c r="AY664" s="68">
        <f t="shared" si="675"/>
        <v>0</v>
      </c>
      <c r="AZ664" s="68">
        <f t="shared" si="675"/>
        <v>0</v>
      </c>
      <c r="BA664" s="68">
        <f t="shared" si="675"/>
        <v>0</v>
      </c>
      <c r="BB664" s="68">
        <f t="shared" si="675"/>
        <v>0</v>
      </c>
      <c r="BC664" s="68">
        <f t="shared" si="675"/>
        <v>0</v>
      </c>
      <c r="BD664" s="68">
        <f t="shared" si="675"/>
        <v>0</v>
      </c>
      <c r="BE664" s="68">
        <f t="shared" si="675"/>
        <v>0</v>
      </c>
      <c r="BF664" s="68">
        <f t="shared" si="675"/>
        <v>0</v>
      </c>
      <c r="BG664" s="68">
        <f t="shared" si="675"/>
        <v>0</v>
      </c>
      <c r="BH664" s="68">
        <f t="shared" si="675"/>
        <v>0</v>
      </c>
      <c r="BI664" s="68">
        <f t="shared" si="675"/>
        <v>0</v>
      </c>
      <c r="BJ664" s="68">
        <f t="shared" si="675"/>
        <v>0</v>
      </c>
      <c r="BK664" s="68">
        <f t="shared" si="675"/>
        <v>0</v>
      </c>
      <c r="BL664" s="68">
        <f t="shared" si="675"/>
        <v>0</v>
      </c>
      <c r="BM664" s="68">
        <f t="shared" si="675"/>
        <v>0</v>
      </c>
      <c r="BN664" s="68">
        <f t="shared" si="675"/>
        <v>0</v>
      </c>
      <c r="BO664" s="68">
        <f t="shared" si="675"/>
        <v>132843.05775192002</v>
      </c>
    </row>
    <row r="665" spans="1:67" x14ac:dyDescent="0.2">
      <c r="A665" s="56"/>
      <c r="B665" s="56"/>
      <c r="C665" s="57" t="s">
        <v>420</v>
      </c>
      <c r="D665" s="56" t="s">
        <v>421</v>
      </c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</row>
    <row r="666" spans="1:67" ht="14.1" customHeight="1" x14ac:dyDescent="0.2">
      <c r="A666" s="11"/>
      <c r="B666" s="58">
        <v>142</v>
      </c>
      <c r="C666" s="656" t="s">
        <v>422</v>
      </c>
      <c r="D666" s="657" t="s">
        <v>423</v>
      </c>
      <c r="E666" s="657"/>
      <c r="F666" s="657"/>
      <c r="G666" s="657"/>
      <c r="H666" s="660" t="s">
        <v>993</v>
      </c>
      <c r="I666" s="659" t="s">
        <v>354</v>
      </c>
      <c r="J666" s="59">
        <v>136.053</v>
      </c>
      <c r="K666" s="60"/>
      <c r="L666" s="60"/>
      <c r="M666" s="60"/>
      <c r="N666" s="58"/>
      <c r="O666" s="58"/>
      <c r="P666" s="58"/>
      <c r="Q666" s="58"/>
      <c r="R666" s="58">
        <f t="shared" ref="R666:R673" si="676">SUM(S666:BO666)</f>
        <v>136.053</v>
      </c>
      <c r="S666" s="58">
        <v>0</v>
      </c>
      <c r="T666" s="58">
        <v>0</v>
      </c>
      <c r="U666" s="58">
        <v>0</v>
      </c>
      <c r="V666" s="58">
        <v>0</v>
      </c>
      <c r="W666" s="58">
        <v>0</v>
      </c>
      <c r="X666" s="58">
        <v>0</v>
      </c>
      <c r="Y666" s="58">
        <v>0</v>
      </c>
      <c r="Z666" s="58">
        <v>0</v>
      </c>
      <c r="AA666" s="58">
        <v>0</v>
      </c>
      <c r="AB666" s="58">
        <v>0</v>
      </c>
      <c r="AC666" s="58">
        <v>0</v>
      </c>
      <c r="AD666" s="58">
        <v>0</v>
      </c>
      <c r="AE666" s="58">
        <v>0</v>
      </c>
      <c r="AF666" s="58">
        <v>0</v>
      </c>
      <c r="AG666" s="58">
        <v>0</v>
      </c>
      <c r="AH666" s="58">
        <v>0</v>
      </c>
      <c r="AI666" s="58">
        <v>0</v>
      </c>
      <c r="AJ666" s="58">
        <v>0</v>
      </c>
      <c r="AK666" s="58">
        <v>0</v>
      </c>
      <c r="AL666" s="58">
        <v>0</v>
      </c>
      <c r="AM666" s="58">
        <v>0</v>
      </c>
      <c r="AN666" s="58">
        <v>0</v>
      </c>
      <c r="AO666" s="58">
        <v>0</v>
      </c>
      <c r="AP666" s="58">
        <v>0</v>
      </c>
      <c r="AQ666" s="58">
        <v>0</v>
      </c>
      <c r="AR666" s="58">
        <v>0</v>
      </c>
      <c r="AS666" s="58">
        <v>0</v>
      </c>
      <c r="AT666" s="58">
        <v>0</v>
      </c>
      <c r="AU666" s="58">
        <v>0</v>
      </c>
      <c r="AV666" s="58">
        <v>0</v>
      </c>
      <c r="AW666" s="58">
        <v>0</v>
      </c>
      <c r="AX666" s="58">
        <v>0</v>
      </c>
      <c r="AY666" s="58">
        <v>0</v>
      </c>
      <c r="AZ666" s="58">
        <v>0</v>
      </c>
      <c r="BA666" s="58">
        <v>0</v>
      </c>
      <c r="BB666" s="58">
        <v>0</v>
      </c>
      <c r="BC666" s="58">
        <v>0</v>
      </c>
      <c r="BD666" s="58">
        <v>0</v>
      </c>
      <c r="BE666" s="58">
        <v>0</v>
      </c>
      <c r="BF666" s="58">
        <v>0</v>
      </c>
      <c r="BG666" s="58">
        <v>0</v>
      </c>
      <c r="BH666" s="58">
        <v>0</v>
      </c>
      <c r="BI666" s="58">
        <v>0</v>
      </c>
      <c r="BJ666" s="58">
        <v>0</v>
      </c>
      <c r="BK666" s="58">
        <v>0</v>
      </c>
      <c r="BL666" s="58">
        <v>136.053</v>
      </c>
      <c r="BM666" s="58">
        <v>0</v>
      </c>
      <c r="BN666" s="58">
        <v>0</v>
      </c>
      <c r="BO666" s="58">
        <v>0</v>
      </c>
    </row>
    <row r="667" spans="1:67" x14ac:dyDescent="0.2">
      <c r="A667" s="11"/>
      <c r="B667" s="11"/>
      <c r="C667" s="656"/>
      <c r="D667" s="657"/>
      <c r="E667" s="657"/>
      <c r="F667" s="657"/>
      <c r="G667" s="657"/>
      <c r="H667" s="660"/>
      <c r="I667" s="659"/>
      <c r="J667" s="11"/>
      <c r="K667" s="60">
        <v>24525.03</v>
      </c>
      <c r="L667" s="60">
        <v>24563.49</v>
      </c>
      <c r="M667" s="60">
        <v>25339.4</v>
      </c>
      <c r="N667" s="60">
        <v>25379.14</v>
      </c>
      <c r="O667" s="60">
        <v>25339.399562419498</v>
      </c>
      <c r="P667" s="60"/>
      <c r="Q667" s="58">
        <v>25339.4</v>
      </c>
      <c r="R667" s="60">
        <f t="shared" si="676"/>
        <v>34756.448968828001</v>
      </c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  <c r="BI667" s="58"/>
      <c r="BJ667" s="58"/>
      <c r="BK667" s="58"/>
      <c r="BL667" s="61">
        <f>$M667*BL666/$J666*BL$13</f>
        <v>34756.448968828001</v>
      </c>
      <c r="BM667" s="58"/>
      <c r="BN667" s="58"/>
      <c r="BO667" s="58"/>
    </row>
    <row r="668" spans="1:67" x14ac:dyDescent="0.2">
      <c r="A668" s="11"/>
      <c r="B668" s="11"/>
      <c r="C668" s="656"/>
      <c r="D668" s="657"/>
      <c r="E668" s="657"/>
      <c r="F668" s="657"/>
      <c r="G668" s="657"/>
      <c r="H668" s="660"/>
      <c r="I668" s="659"/>
      <c r="J668" s="11"/>
      <c r="K668" s="58"/>
      <c r="L668" s="60"/>
      <c r="M668" s="60"/>
      <c r="N668" s="60">
        <f>N667-M667</f>
        <v>39.739999999997963</v>
      </c>
      <c r="O668" s="60"/>
      <c r="P668" s="60"/>
      <c r="Q668" s="58"/>
      <c r="R668" s="60">
        <f t="shared" si="676"/>
        <v>0</v>
      </c>
      <c r="S668" s="61">
        <f t="shared" ref="S668:AX668" si="677">$N$668/$J$666*S666*S12*S13</f>
        <v>0</v>
      </c>
      <c r="T668" s="61">
        <f t="shared" si="677"/>
        <v>0</v>
      </c>
      <c r="U668" s="61">
        <f t="shared" si="677"/>
        <v>0</v>
      </c>
      <c r="V668" s="61">
        <f t="shared" si="677"/>
        <v>0</v>
      </c>
      <c r="W668" s="61">
        <f t="shared" si="677"/>
        <v>0</v>
      </c>
      <c r="X668" s="61">
        <f t="shared" si="677"/>
        <v>0</v>
      </c>
      <c r="Y668" s="61">
        <f t="shared" si="677"/>
        <v>0</v>
      </c>
      <c r="Z668" s="61">
        <f t="shared" si="677"/>
        <v>0</v>
      </c>
      <c r="AA668" s="61">
        <f t="shared" si="677"/>
        <v>0</v>
      </c>
      <c r="AB668" s="61">
        <f t="shared" si="677"/>
        <v>0</v>
      </c>
      <c r="AC668" s="61">
        <f t="shared" si="677"/>
        <v>0</v>
      </c>
      <c r="AD668" s="61">
        <f t="shared" si="677"/>
        <v>0</v>
      </c>
      <c r="AE668" s="61">
        <f t="shared" si="677"/>
        <v>0</v>
      </c>
      <c r="AF668" s="61">
        <f t="shared" si="677"/>
        <v>0</v>
      </c>
      <c r="AG668" s="61">
        <f t="shared" si="677"/>
        <v>0</v>
      </c>
      <c r="AH668" s="61">
        <f t="shared" si="677"/>
        <v>0</v>
      </c>
      <c r="AI668" s="61">
        <f t="shared" si="677"/>
        <v>0</v>
      </c>
      <c r="AJ668" s="61">
        <f t="shared" si="677"/>
        <v>0</v>
      </c>
      <c r="AK668" s="61">
        <f t="shared" si="677"/>
        <v>0</v>
      </c>
      <c r="AL668" s="61">
        <f t="shared" si="677"/>
        <v>0</v>
      </c>
      <c r="AM668" s="61">
        <f t="shared" si="677"/>
        <v>0</v>
      </c>
      <c r="AN668" s="61">
        <f t="shared" si="677"/>
        <v>0</v>
      </c>
      <c r="AO668" s="61">
        <f t="shared" si="677"/>
        <v>0</v>
      </c>
      <c r="AP668" s="61">
        <f t="shared" si="677"/>
        <v>0</v>
      </c>
      <c r="AQ668" s="61">
        <f t="shared" si="677"/>
        <v>0</v>
      </c>
      <c r="AR668" s="61">
        <f t="shared" si="677"/>
        <v>0</v>
      </c>
      <c r="AS668" s="61">
        <f t="shared" si="677"/>
        <v>0</v>
      </c>
      <c r="AT668" s="61">
        <f t="shared" si="677"/>
        <v>0</v>
      </c>
      <c r="AU668" s="61">
        <f t="shared" si="677"/>
        <v>0</v>
      </c>
      <c r="AV668" s="61">
        <f t="shared" si="677"/>
        <v>0</v>
      </c>
      <c r="AW668" s="61">
        <f t="shared" si="677"/>
        <v>0</v>
      </c>
      <c r="AX668" s="61">
        <f t="shared" si="677"/>
        <v>0</v>
      </c>
      <c r="AY668" s="61">
        <f t="shared" ref="AY668:BO668" si="678">$N$668/$J$666*AY666*AY12*AY13</f>
        <v>0</v>
      </c>
      <c r="AZ668" s="61">
        <f t="shared" si="678"/>
        <v>0</v>
      </c>
      <c r="BA668" s="61">
        <f t="shared" si="678"/>
        <v>0</v>
      </c>
      <c r="BB668" s="61">
        <f t="shared" si="678"/>
        <v>0</v>
      </c>
      <c r="BC668" s="61">
        <f t="shared" si="678"/>
        <v>0</v>
      </c>
      <c r="BD668" s="61">
        <f t="shared" si="678"/>
        <v>0</v>
      </c>
      <c r="BE668" s="61">
        <f t="shared" si="678"/>
        <v>0</v>
      </c>
      <c r="BF668" s="61">
        <f t="shared" si="678"/>
        <v>0</v>
      </c>
      <c r="BG668" s="61">
        <f t="shared" si="678"/>
        <v>0</v>
      </c>
      <c r="BH668" s="61">
        <f t="shared" si="678"/>
        <v>0</v>
      </c>
      <c r="BI668" s="61">
        <f t="shared" si="678"/>
        <v>0</v>
      </c>
      <c r="BJ668" s="61">
        <f t="shared" si="678"/>
        <v>0</v>
      </c>
      <c r="BK668" s="61">
        <f t="shared" si="678"/>
        <v>0</v>
      </c>
      <c r="BL668" s="61">
        <f t="shared" si="678"/>
        <v>0</v>
      </c>
      <c r="BM668" s="61">
        <f t="shared" si="678"/>
        <v>0</v>
      </c>
      <c r="BN668" s="61">
        <f t="shared" si="678"/>
        <v>0</v>
      </c>
      <c r="BO668" s="61">
        <f t="shared" si="678"/>
        <v>0</v>
      </c>
    </row>
    <row r="669" spans="1:67" x14ac:dyDescent="0.2">
      <c r="A669" s="11"/>
      <c r="B669" s="11"/>
      <c r="C669" s="656"/>
      <c r="D669" s="657"/>
      <c r="E669" s="657"/>
      <c r="F669" s="657"/>
      <c r="G669" s="657"/>
      <c r="H669" s="660"/>
      <c r="I669" s="659"/>
      <c r="J669" s="11"/>
      <c r="K669" s="58"/>
      <c r="L669" s="58"/>
      <c r="M669" s="60"/>
      <c r="N669" s="60"/>
      <c r="O669" s="60"/>
      <c r="P669" s="60"/>
      <c r="Q669" s="62">
        <v>25339.4</v>
      </c>
      <c r="R669" s="63">
        <f t="shared" si="676"/>
        <v>34756.448968828001</v>
      </c>
      <c r="S669" s="64">
        <f t="shared" ref="S669:AX669" si="679">S667+S668</f>
        <v>0</v>
      </c>
      <c r="T669" s="64">
        <f t="shared" si="679"/>
        <v>0</v>
      </c>
      <c r="U669" s="64">
        <f t="shared" si="679"/>
        <v>0</v>
      </c>
      <c r="V669" s="64">
        <f t="shared" si="679"/>
        <v>0</v>
      </c>
      <c r="W669" s="64">
        <f t="shared" si="679"/>
        <v>0</v>
      </c>
      <c r="X669" s="64">
        <f t="shared" si="679"/>
        <v>0</v>
      </c>
      <c r="Y669" s="64">
        <f t="shared" si="679"/>
        <v>0</v>
      </c>
      <c r="Z669" s="64">
        <f t="shared" si="679"/>
        <v>0</v>
      </c>
      <c r="AA669" s="64">
        <f t="shared" si="679"/>
        <v>0</v>
      </c>
      <c r="AB669" s="64">
        <f t="shared" si="679"/>
        <v>0</v>
      </c>
      <c r="AC669" s="64">
        <f t="shared" si="679"/>
        <v>0</v>
      </c>
      <c r="AD669" s="64">
        <f t="shared" si="679"/>
        <v>0</v>
      </c>
      <c r="AE669" s="64">
        <f t="shared" si="679"/>
        <v>0</v>
      </c>
      <c r="AF669" s="64">
        <f t="shared" si="679"/>
        <v>0</v>
      </c>
      <c r="AG669" s="64">
        <f t="shared" si="679"/>
        <v>0</v>
      </c>
      <c r="AH669" s="64">
        <f t="shared" si="679"/>
        <v>0</v>
      </c>
      <c r="AI669" s="64">
        <f t="shared" si="679"/>
        <v>0</v>
      </c>
      <c r="AJ669" s="64">
        <f t="shared" si="679"/>
        <v>0</v>
      </c>
      <c r="AK669" s="64">
        <f t="shared" si="679"/>
        <v>0</v>
      </c>
      <c r="AL669" s="64">
        <f t="shared" si="679"/>
        <v>0</v>
      </c>
      <c r="AM669" s="64">
        <f t="shared" si="679"/>
        <v>0</v>
      </c>
      <c r="AN669" s="64">
        <f t="shared" si="679"/>
        <v>0</v>
      </c>
      <c r="AO669" s="64">
        <f t="shared" si="679"/>
        <v>0</v>
      </c>
      <c r="AP669" s="64">
        <f t="shared" si="679"/>
        <v>0</v>
      </c>
      <c r="AQ669" s="64">
        <f t="shared" si="679"/>
        <v>0</v>
      </c>
      <c r="AR669" s="64">
        <f t="shared" si="679"/>
        <v>0</v>
      </c>
      <c r="AS669" s="64">
        <f t="shared" si="679"/>
        <v>0</v>
      </c>
      <c r="AT669" s="64">
        <f t="shared" si="679"/>
        <v>0</v>
      </c>
      <c r="AU669" s="64">
        <f t="shared" si="679"/>
        <v>0</v>
      </c>
      <c r="AV669" s="64">
        <f t="shared" si="679"/>
        <v>0</v>
      </c>
      <c r="AW669" s="64">
        <f t="shared" si="679"/>
        <v>0</v>
      </c>
      <c r="AX669" s="64">
        <f t="shared" si="679"/>
        <v>0</v>
      </c>
      <c r="AY669" s="64">
        <f t="shared" ref="AY669:BO669" si="680">AY667+AY668</f>
        <v>0</v>
      </c>
      <c r="AZ669" s="64">
        <f t="shared" si="680"/>
        <v>0</v>
      </c>
      <c r="BA669" s="64">
        <f t="shared" si="680"/>
        <v>0</v>
      </c>
      <c r="BB669" s="64">
        <f t="shared" si="680"/>
        <v>0</v>
      </c>
      <c r="BC669" s="64">
        <f t="shared" si="680"/>
        <v>0</v>
      </c>
      <c r="BD669" s="64">
        <f t="shared" si="680"/>
        <v>0</v>
      </c>
      <c r="BE669" s="64">
        <f t="shared" si="680"/>
        <v>0</v>
      </c>
      <c r="BF669" s="64">
        <f t="shared" si="680"/>
        <v>0</v>
      </c>
      <c r="BG669" s="64">
        <f t="shared" si="680"/>
        <v>0</v>
      </c>
      <c r="BH669" s="64">
        <f t="shared" si="680"/>
        <v>0</v>
      </c>
      <c r="BI669" s="64">
        <f t="shared" si="680"/>
        <v>0</v>
      </c>
      <c r="BJ669" s="64">
        <f t="shared" si="680"/>
        <v>0</v>
      </c>
      <c r="BK669" s="64">
        <f t="shared" si="680"/>
        <v>0</v>
      </c>
      <c r="BL669" s="64">
        <f t="shared" si="680"/>
        <v>34756.448968828001</v>
      </c>
      <c r="BM669" s="64">
        <f t="shared" si="680"/>
        <v>0</v>
      </c>
      <c r="BN669" s="64">
        <f t="shared" si="680"/>
        <v>0</v>
      </c>
      <c r="BO669" s="64">
        <f t="shared" si="680"/>
        <v>0</v>
      </c>
    </row>
    <row r="670" spans="1:67" ht="12" customHeight="1" x14ac:dyDescent="0.2">
      <c r="A670" s="11"/>
      <c r="B670" s="58">
        <v>143</v>
      </c>
      <c r="C670" s="656" t="s">
        <v>146</v>
      </c>
      <c r="D670" s="656" t="s">
        <v>425</v>
      </c>
      <c r="E670" s="656"/>
      <c r="F670" s="656"/>
      <c r="G670" s="656"/>
      <c r="H670" s="658" t="s">
        <v>994</v>
      </c>
      <c r="I670" s="659" t="s">
        <v>82</v>
      </c>
      <c r="J670" s="59">
        <v>1017.092</v>
      </c>
      <c r="K670" s="60"/>
      <c r="L670" s="60"/>
      <c r="M670" s="60"/>
      <c r="N670" s="58"/>
      <c r="O670" s="58"/>
      <c r="P670" s="58"/>
      <c r="Q670" s="58"/>
      <c r="R670" s="58">
        <f t="shared" si="676"/>
        <v>1017.092</v>
      </c>
      <c r="S670" s="58">
        <v>0</v>
      </c>
      <c r="T670" s="58">
        <v>0</v>
      </c>
      <c r="U670" s="58">
        <v>0</v>
      </c>
      <c r="V670" s="58">
        <v>0</v>
      </c>
      <c r="W670" s="58">
        <v>0</v>
      </c>
      <c r="X670" s="58">
        <v>0</v>
      </c>
      <c r="Y670" s="58">
        <v>0</v>
      </c>
      <c r="Z670" s="58">
        <v>0</v>
      </c>
      <c r="AA670" s="58">
        <v>0</v>
      </c>
      <c r="AB670" s="58">
        <v>0</v>
      </c>
      <c r="AC670" s="58">
        <v>0</v>
      </c>
      <c r="AD670" s="58">
        <v>0</v>
      </c>
      <c r="AE670" s="58">
        <v>0</v>
      </c>
      <c r="AF670" s="58">
        <v>0</v>
      </c>
      <c r="AG670" s="58">
        <v>0</v>
      </c>
      <c r="AH670" s="58">
        <v>0</v>
      </c>
      <c r="AI670" s="58">
        <v>0</v>
      </c>
      <c r="AJ670" s="58">
        <v>0</v>
      </c>
      <c r="AK670" s="58">
        <v>0</v>
      </c>
      <c r="AL670" s="58">
        <v>0</v>
      </c>
      <c r="AM670" s="58">
        <v>0</v>
      </c>
      <c r="AN670" s="58">
        <v>0</v>
      </c>
      <c r="AO670" s="58">
        <v>0</v>
      </c>
      <c r="AP670" s="58">
        <v>0</v>
      </c>
      <c r="AQ670" s="58">
        <v>0</v>
      </c>
      <c r="AR670" s="58">
        <v>0</v>
      </c>
      <c r="AS670" s="58">
        <v>0</v>
      </c>
      <c r="AT670" s="58">
        <v>0</v>
      </c>
      <c r="AU670" s="58">
        <v>0</v>
      </c>
      <c r="AV670" s="58">
        <v>0</v>
      </c>
      <c r="AW670" s="58">
        <v>0</v>
      </c>
      <c r="AX670" s="58">
        <v>0</v>
      </c>
      <c r="AY670" s="58">
        <v>0</v>
      </c>
      <c r="AZ670" s="58">
        <v>0</v>
      </c>
      <c r="BA670" s="58">
        <v>0</v>
      </c>
      <c r="BB670" s="58">
        <v>0</v>
      </c>
      <c r="BC670" s="58">
        <v>0</v>
      </c>
      <c r="BD670" s="58">
        <v>0</v>
      </c>
      <c r="BE670" s="58">
        <v>0</v>
      </c>
      <c r="BF670" s="58">
        <v>0</v>
      </c>
      <c r="BG670" s="58">
        <v>0</v>
      </c>
      <c r="BH670" s="58">
        <v>0</v>
      </c>
      <c r="BI670" s="58">
        <v>0</v>
      </c>
      <c r="BJ670" s="58">
        <v>0</v>
      </c>
      <c r="BK670" s="58">
        <v>0</v>
      </c>
      <c r="BL670" s="58">
        <v>1017.092</v>
      </c>
      <c r="BM670" s="58">
        <v>0</v>
      </c>
      <c r="BN670" s="58">
        <v>0</v>
      </c>
      <c r="BO670" s="58">
        <v>0</v>
      </c>
    </row>
    <row r="671" spans="1:67" x14ac:dyDescent="0.2">
      <c r="A671" s="11"/>
      <c r="B671" s="11"/>
      <c r="C671" s="656"/>
      <c r="D671" s="656"/>
      <c r="E671" s="656"/>
      <c r="F671" s="656"/>
      <c r="G671" s="656"/>
      <c r="H671" s="658"/>
      <c r="I671" s="659"/>
      <c r="J671" s="11"/>
      <c r="K671" s="60">
        <v>9087.2199999999993</v>
      </c>
      <c r="L671" s="60">
        <v>9139.7099999999991</v>
      </c>
      <c r="M671" s="60">
        <v>9388.9699999999993</v>
      </c>
      <c r="N671" s="60">
        <v>9443.2000000000007</v>
      </c>
      <c r="O671" s="60">
        <v>9388.9670467929991</v>
      </c>
      <c r="P671" s="60"/>
      <c r="Q671" s="58">
        <v>9388.9699999999993</v>
      </c>
      <c r="R671" s="60">
        <f t="shared" si="676"/>
        <v>12878.255076081399</v>
      </c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58"/>
      <c r="BK671" s="58"/>
      <c r="BL671" s="61">
        <f>$M671*BL670/$J670*BL$13</f>
        <v>12878.255076081399</v>
      </c>
      <c r="BM671" s="58"/>
      <c r="BN671" s="58"/>
      <c r="BO671" s="58"/>
    </row>
    <row r="672" spans="1:67" x14ac:dyDescent="0.2">
      <c r="A672" s="11"/>
      <c r="B672" s="11"/>
      <c r="C672" s="656"/>
      <c r="D672" s="656"/>
      <c r="E672" s="656"/>
      <c r="F672" s="656"/>
      <c r="G672" s="656"/>
      <c r="H672" s="658"/>
      <c r="I672" s="659"/>
      <c r="J672" s="11"/>
      <c r="K672" s="58"/>
      <c r="L672" s="60"/>
      <c r="M672" s="60"/>
      <c r="N672" s="60">
        <f>N671-M671</f>
        <v>54.230000000001382</v>
      </c>
      <c r="O672" s="60"/>
      <c r="P672" s="60"/>
      <c r="Q672" s="58"/>
      <c r="R672" s="60">
        <f t="shared" si="676"/>
        <v>0</v>
      </c>
      <c r="S672" s="61">
        <f t="shared" ref="S672:AX672" si="681">$N$672/$J$670*S670*S12*S13</f>
        <v>0</v>
      </c>
      <c r="T672" s="61">
        <f t="shared" si="681"/>
        <v>0</v>
      </c>
      <c r="U672" s="61">
        <f t="shared" si="681"/>
        <v>0</v>
      </c>
      <c r="V672" s="61">
        <f t="shared" si="681"/>
        <v>0</v>
      </c>
      <c r="W672" s="61">
        <f t="shared" si="681"/>
        <v>0</v>
      </c>
      <c r="X672" s="61">
        <f t="shared" si="681"/>
        <v>0</v>
      </c>
      <c r="Y672" s="61">
        <f t="shared" si="681"/>
        <v>0</v>
      </c>
      <c r="Z672" s="61">
        <f t="shared" si="681"/>
        <v>0</v>
      </c>
      <c r="AA672" s="61">
        <f t="shared" si="681"/>
        <v>0</v>
      </c>
      <c r="AB672" s="61">
        <f t="shared" si="681"/>
        <v>0</v>
      </c>
      <c r="AC672" s="61">
        <f t="shared" si="681"/>
        <v>0</v>
      </c>
      <c r="AD672" s="61">
        <f t="shared" si="681"/>
        <v>0</v>
      </c>
      <c r="AE672" s="61">
        <f t="shared" si="681"/>
        <v>0</v>
      </c>
      <c r="AF672" s="61">
        <f t="shared" si="681"/>
        <v>0</v>
      </c>
      <c r="AG672" s="61">
        <f t="shared" si="681"/>
        <v>0</v>
      </c>
      <c r="AH672" s="61">
        <f t="shared" si="681"/>
        <v>0</v>
      </c>
      <c r="AI672" s="61">
        <f t="shared" si="681"/>
        <v>0</v>
      </c>
      <c r="AJ672" s="61">
        <f t="shared" si="681"/>
        <v>0</v>
      </c>
      <c r="AK672" s="61">
        <f t="shared" si="681"/>
        <v>0</v>
      </c>
      <c r="AL672" s="61">
        <f t="shared" si="681"/>
        <v>0</v>
      </c>
      <c r="AM672" s="61">
        <f t="shared" si="681"/>
        <v>0</v>
      </c>
      <c r="AN672" s="61">
        <f t="shared" si="681"/>
        <v>0</v>
      </c>
      <c r="AO672" s="61">
        <f t="shared" si="681"/>
        <v>0</v>
      </c>
      <c r="AP672" s="61">
        <f t="shared" si="681"/>
        <v>0</v>
      </c>
      <c r="AQ672" s="61">
        <f t="shared" si="681"/>
        <v>0</v>
      </c>
      <c r="AR672" s="61">
        <f t="shared" si="681"/>
        <v>0</v>
      </c>
      <c r="AS672" s="61">
        <f t="shared" si="681"/>
        <v>0</v>
      </c>
      <c r="AT672" s="61">
        <f t="shared" si="681"/>
        <v>0</v>
      </c>
      <c r="AU672" s="61">
        <f t="shared" si="681"/>
        <v>0</v>
      </c>
      <c r="AV672" s="61">
        <f t="shared" si="681"/>
        <v>0</v>
      </c>
      <c r="AW672" s="61">
        <f t="shared" si="681"/>
        <v>0</v>
      </c>
      <c r="AX672" s="61">
        <f t="shared" si="681"/>
        <v>0</v>
      </c>
      <c r="AY672" s="61">
        <f t="shared" ref="AY672:BO672" si="682">$N$672/$J$670*AY670*AY12*AY13</f>
        <v>0</v>
      </c>
      <c r="AZ672" s="61">
        <f t="shared" si="682"/>
        <v>0</v>
      </c>
      <c r="BA672" s="61">
        <f t="shared" si="682"/>
        <v>0</v>
      </c>
      <c r="BB672" s="61">
        <f t="shared" si="682"/>
        <v>0</v>
      </c>
      <c r="BC672" s="61">
        <f t="shared" si="682"/>
        <v>0</v>
      </c>
      <c r="BD672" s="61">
        <f t="shared" si="682"/>
        <v>0</v>
      </c>
      <c r="BE672" s="61">
        <f t="shared" si="682"/>
        <v>0</v>
      </c>
      <c r="BF672" s="61">
        <f t="shared" si="682"/>
        <v>0</v>
      </c>
      <c r="BG672" s="61">
        <f t="shared" si="682"/>
        <v>0</v>
      </c>
      <c r="BH672" s="61">
        <f t="shared" si="682"/>
        <v>0</v>
      </c>
      <c r="BI672" s="61">
        <f t="shared" si="682"/>
        <v>0</v>
      </c>
      <c r="BJ672" s="61">
        <f t="shared" si="682"/>
        <v>0</v>
      </c>
      <c r="BK672" s="61">
        <f t="shared" si="682"/>
        <v>0</v>
      </c>
      <c r="BL672" s="61">
        <f t="shared" si="682"/>
        <v>0</v>
      </c>
      <c r="BM672" s="61">
        <f t="shared" si="682"/>
        <v>0</v>
      </c>
      <c r="BN672" s="61">
        <f t="shared" si="682"/>
        <v>0</v>
      </c>
      <c r="BO672" s="61">
        <f t="shared" si="682"/>
        <v>0</v>
      </c>
    </row>
    <row r="673" spans="1:67" x14ac:dyDescent="0.2">
      <c r="A673" s="11"/>
      <c r="B673" s="11"/>
      <c r="C673" s="656"/>
      <c r="D673" s="656"/>
      <c r="E673" s="656"/>
      <c r="F673" s="656"/>
      <c r="G673" s="656"/>
      <c r="H673" s="658"/>
      <c r="I673" s="659"/>
      <c r="J673" s="11"/>
      <c r="K673" s="58"/>
      <c r="L673" s="58"/>
      <c r="M673" s="60"/>
      <c r="N673" s="60"/>
      <c r="O673" s="60"/>
      <c r="P673" s="60"/>
      <c r="Q673" s="62">
        <v>9388.9699999999993</v>
      </c>
      <c r="R673" s="63">
        <f t="shared" si="676"/>
        <v>12878.255076081399</v>
      </c>
      <c r="S673" s="64">
        <f t="shared" ref="S673:AX673" si="683">S671+S672</f>
        <v>0</v>
      </c>
      <c r="T673" s="64">
        <f t="shared" si="683"/>
        <v>0</v>
      </c>
      <c r="U673" s="64">
        <f t="shared" si="683"/>
        <v>0</v>
      </c>
      <c r="V673" s="64">
        <f t="shared" si="683"/>
        <v>0</v>
      </c>
      <c r="W673" s="64">
        <f t="shared" si="683"/>
        <v>0</v>
      </c>
      <c r="X673" s="64">
        <f t="shared" si="683"/>
        <v>0</v>
      </c>
      <c r="Y673" s="64">
        <f t="shared" si="683"/>
        <v>0</v>
      </c>
      <c r="Z673" s="64">
        <f t="shared" si="683"/>
        <v>0</v>
      </c>
      <c r="AA673" s="64">
        <f t="shared" si="683"/>
        <v>0</v>
      </c>
      <c r="AB673" s="64">
        <f t="shared" si="683"/>
        <v>0</v>
      </c>
      <c r="AC673" s="64">
        <f t="shared" si="683"/>
        <v>0</v>
      </c>
      <c r="AD673" s="64">
        <f t="shared" si="683"/>
        <v>0</v>
      </c>
      <c r="AE673" s="64">
        <f t="shared" si="683"/>
        <v>0</v>
      </c>
      <c r="AF673" s="64">
        <f t="shared" si="683"/>
        <v>0</v>
      </c>
      <c r="AG673" s="64">
        <f t="shared" si="683"/>
        <v>0</v>
      </c>
      <c r="AH673" s="64">
        <f t="shared" si="683"/>
        <v>0</v>
      </c>
      <c r="AI673" s="64">
        <f t="shared" si="683"/>
        <v>0</v>
      </c>
      <c r="AJ673" s="64">
        <f t="shared" si="683"/>
        <v>0</v>
      </c>
      <c r="AK673" s="64">
        <f t="shared" si="683"/>
        <v>0</v>
      </c>
      <c r="AL673" s="64">
        <f t="shared" si="683"/>
        <v>0</v>
      </c>
      <c r="AM673" s="64">
        <f t="shared" si="683"/>
        <v>0</v>
      </c>
      <c r="AN673" s="64">
        <f t="shared" si="683"/>
        <v>0</v>
      </c>
      <c r="AO673" s="64">
        <f t="shared" si="683"/>
        <v>0</v>
      </c>
      <c r="AP673" s="64">
        <f t="shared" si="683"/>
        <v>0</v>
      </c>
      <c r="AQ673" s="64">
        <f t="shared" si="683"/>
        <v>0</v>
      </c>
      <c r="AR673" s="64">
        <f t="shared" si="683"/>
        <v>0</v>
      </c>
      <c r="AS673" s="64">
        <f t="shared" si="683"/>
        <v>0</v>
      </c>
      <c r="AT673" s="64">
        <f t="shared" si="683"/>
        <v>0</v>
      </c>
      <c r="AU673" s="64">
        <f t="shared" si="683"/>
        <v>0</v>
      </c>
      <c r="AV673" s="64">
        <f t="shared" si="683"/>
        <v>0</v>
      </c>
      <c r="AW673" s="64">
        <f t="shared" si="683"/>
        <v>0</v>
      </c>
      <c r="AX673" s="64">
        <f t="shared" si="683"/>
        <v>0</v>
      </c>
      <c r="AY673" s="64">
        <f t="shared" ref="AY673:BO673" si="684">AY671+AY672</f>
        <v>0</v>
      </c>
      <c r="AZ673" s="64">
        <f t="shared" si="684"/>
        <v>0</v>
      </c>
      <c r="BA673" s="64">
        <f t="shared" si="684"/>
        <v>0</v>
      </c>
      <c r="BB673" s="64">
        <f t="shared" si="684"/>
        <v>0</v>
      </c>
      <c r="BC673" s="64">
        <f t="shared" si="684"/>
        <v>0</v>
      </c>
      <c r="BD673" s="64">
        <f t="shared" si="684"/>
        <v>0</v>
      </c>
      <c r="BE673" s="64">
        <f t="shared" si="684"/>
        <v>0</v>
      </c>
      <c r="BF673" s="64">
        <f t="shared" si="684"/>
        <v>0</v>
      </c>
      <c r="BG673" s="64">
        <f t="shared" si="684"/>
        <v>0</v>
      </c>
      <c r="BH673" s="64">
        <f t="shared" si="684"/>
        <v>0</v>
      </c>
      <c r="BI673" s="64">
        <f t="shared" si="684"/>
        <v>0</v>
      </c>
      <c r="BJ673" s="64">
        <f t="shared" si="684"/>
        <v>0</v>
      </c>
      <c r="BK673" s="64">
        <f t="shared" si="684"/>
        <v>0</v>
      </c>
      <c r="BL673" s="64">
        <f t="shared" si="684"/>
        <v>12878.255076081399</v>
      </c>
      <c r="BM673" s="64">
        <f t="shared" si="684"/>
        <v>0</v>
      </c>
      <c r="BN673" s="64">
        <f t="shared" si="684"/>
        <v>0</v>
      </c>
      <c r="BO673" s="64">
        <f t="shared" si="684"/>
        <v>0</v>
      </c>
    </row>
    <row r="674" spans="1:67" s="5" customFormat="1" ht="10.5" x14ac:dyDescent="0.2">
      <c r="A674" s="65"/>
      <c r="B674" s="65"/>
      <c r="C674" s="65"/>
      <c r="D674" s="65"/>
      <c r="E674" s="65"/>
      <c r="F674" s="65"/>
      <c r="G674" s="66" t="s">
        <v>995</v>
      </c>
      <c r="H674" s="65"/>
      <c r="I674" s="65"/>
      <c r="J674" s="65"/>
      <c r="K674" s="65"/>
      <c r="L674" s="65"/>
      <c r="M674" s="65"/>
      <c r="N674" s="65"/>
      <c r="O674" s="65"/>
      <c r="P674" s="65"/>
      <c r="Q674" s="65">
        <f t="shared" ref="Q674:AV674" si="685">Q$669+Q$673</f>
        <v>34728.370000000003</v>
      </c>
      <c r="R674" s="67">
        <f t="shared" si="685"/>
        <v>47634.704044909398</v>
      </c>
      <c r="S674" s="68">
        <f t="shared" si="685"/>
        <v>0</v>
      </c>
      <c r="T674" s="68">
        <f t="shared" si="685"/>
        <v>0</v>
      </c>
      <c r="U674" s="68">
        <f t="shared" si="685"/>
        <v>0</v>
      </c>
      <c r="V674" s="68">
        <f t="shared" si="685"/>
        <v>0</v>
      </c>
      <c r="W674" s="68">
        <f t="shared" si="685"/>
        <v>0</v>
      </c>
      <c r="X674" s="68">
        <f t="shared" si="685"/>
        <v>0</v>
      </c>
      <c r="Y674" s="68">
        <f t="shared" si="685"/>
        <v>0</v>
      </c>
      <c r="Z674" s="68">
        <f t="shared" si="685"/>
        <v>0</v>
      </c>
      <c r="AA674" s="68">
        <f t="shared" si="685"/>
        <v>0</v>
      </c>
      <c r="AB674" s="68">
        <f t="shared" si="685"/>
        <v>0</v>
      </c>
      <c r="AC674" s="68">
        <f t="shared" si="685"/>
        <v>0</v>
      </c>
      <c r="AD674" s="68">
        <f t="shared" si="685"/>
        <v>0</v>
      </c>
      <c r="AE674" s="68">
        <f t="shared" si="685"/>
        <v>0</v>
      </c>
      <c r="AF674" s="68">
        <f t="shared" si="685"/>
        <v>0</v>
      </c>
      <c r="AG674" s="68">
        <f t="shared" si="685"/>
        <v>0</v>
      </c>
      <c r="AH674" s="68">
        <f t="shared" si="685"/>
        <v>0</v>
      </c>
      <c r="AI674" s="68">
        <f t="shared" si="685"/>
        <v>0</v>
      </c>
      <c r="AJ674" s="68">
        <f t="shared" si="685"/>
        <v>0</v>
      </c>
      <c r="AK674" s="68">
        <f t="shared" si="685"/>
        <v>0</v>
      </c>
      <c r="AL674" s="68">
        <f t="shared" si="685"/>
        <v>0</v>
      </c>
      <c r="AM674" s="68">
        <f t="shared" si="685"/>
        <v>0</v>
      </c>
      <c r="AN674" s="68">
        <f t="shared" si="685"/>
        <v>0</v>
      </c>
      <c r="AO674" s="68">
        <f t="shared" si="685"/>
        <v>0</v>
      </c>
      <c r="AP674" s="68">
        <f t="shared" si="685"/>
        <v>0</v>
      </c>
      <c r="AQ674" s="68">
        <f t="shared" si="685"/>
        <v>0</v>
      </c>
      <c r="AR674" s="68">
        <f t="shared" si="685"/>
        <v>0</v>
      </c>
      <c r="AS674" s="68">
        <f t="shared" si="685"/>
        <v>0</v>
      </c>
      <c r="AT674" s="68">
        <f t="shared" si="685"/>
        <v>0</v>
      </c>
      <c r="AU674" s="68">
        <f t="shared" si="685"/>
        <v>0</v>
      </c>
      <c r="AV674" s="68">
        <f t="shared" si="685"/>
        <v>0</v>
      </c>
      <c r="AW674" s="68">
        <f t="shared" ref="AW674:BO674" si="686">AW$669+AW$673</f>
        <v>0</v>
      </c>
      <c r="AX674" s="68">
        <f t="shared" si="686"/>
        <v>0</v>
      </c>
      <c r="AY674" s="68">
        <f t="shared" si="686"/>
        <v>0</v>
      </c>
      <c r="AZ674" s="68">
        <f t="shared" si="686"/>
        <v>0</v>
      </c>
      <c r="BA674" s="68">
        <f t="shared" si="686"/>
        <v>0</v>
      </c>
      <c r="BB674" s="68">
        <f t="shared" si="686"/>
        <v>0</v>
      </c>
      <c r="BC674" s="68">
        <f t="shared" si="686"/>
        <v>0</v>
      </c>
      <c r="BD674" s="68">
        <f t="shared" si="686"/>
        <v>0</v>
      </c>
      <c r="BE674" s="68">
        <f t="shared" si="686"/>
        <v>0</v>
      </c>
      <c r="BF674" s="68">
        <f t="shared" si="686"/>
        <v>0</v>
      </c>
      <c r="BG674" s="68">
        <f t="shared" si="686"/>
        <v>0</v>
      </c>
      <c r="BH674" s="68">
        <f t="shared" si="686"/>
        <v>0</v>
      </c>
      <c r="BI674" s="68">
        <f t="shared" si="686"/>
        <v>0</v>
      </c>
      <c r="BJ674" s="68">
        <f t="shared" si="686"/>
        <v>0</v>
      </c>
      <c r="BK674" s="68">
        <f t="shared" si="686"/>
        <v>0</v>
      </c>
      <c r="BL674" s="68">
        <f t="shared" si="686"/>
        <v>47634.704044909398</v>
      </c>
      <c r="BM674" s="68">
        <f t="shared" si="686"/>
        <v>0</v>
      </c>
      <c r="BN674" s="68">
        <f t="shared" si="686"/>
        <v>0</v>
      </c>
      <c r="BO674" s="68">
        <f t="shared" si="686"/>
        <v>0</v>
      </c>
    </row>
    <row r="675" spans="1:67" x14ac:dyDescent="0.2">
      <c r="A675" s="56"/>
      <c r="B675" s="56"/>
      <c r="C675" s="57" t="s">
        <v>427</v>
      </c>
      <c r="D675" s="56" t="s">
        <v>428</v>
      </c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</row>
    <row r="676" spans="1:67" ht="14.1" customHeight="1" x14ac:dyDescent="0.2">
      <c r="A676" s="11"/>
      <c r="B676" s="58">
        <v>144</v>
      </c>
      <c r="C676" s="656" t="s">
        <v>429</v>
      </c>
      <c r="D676" s="657" t="s">
        <v>430</v>
      </c>
      <c r="E676" s="657"/>
      <c r="F676" s="657"/>
      <c r="G676" s="657"/>
      <c r="H676" s="658" t="s">
        <v>902</v>
      </c>
      <c r="I676" s="659" t="s">
        <v>102</v>
      </c>
      <c r="J676" s="59">
        <v>2.9220000000000002</v>
      </c>
      <c r="K676" s="60"/>
      <c r="L676" s="60"/>
      <c r="M676" s="60"/>
      <c r="N676" s="58"/>
      <c r="O676" s="58"/>
      <c r="P676" s="58"/>
      <c r="Q676" s="58"/>
      <c r="R676" s="58">
        <f t="shared" ref="R676:R683" si="687">SUM(S676:BO676)</f>
        <v>2.9220000000000002</v>
      </c>
      <c r="S676" s="58">
        <v>0</v>
      </c>
      <c r="T676" s="58">
        <v>0</v>
      </c>
      <c r="U676" s="58">
        <v>0</v>
      </c>
      <c r="V676" s="58">
        <v>0</v>
      </c>
      <c r="W676" s="58">
        <v>0</v>
      </c>
      <c r="X676" s="58">
        <v>0</v>
      </c>
      <c r="Y676" s="58">
        <v>0</v>
      </c>
      <c r="Z676" s="58">
        <v>0</v>
      </c>
      <c r="AA676" s="58">
        <v>0</v>
      </c>
      <c r="AB676" s="58">
        <v>0</v>
      </c>
      <c r="AC676" s="58">
        <v>0</v>
      </c>
      <c r="AD676" s="58">
        <v>0</v>
      </c>
      <c r="AE676" s="58">
        <v>0</v>
      </c>
      <c r="AF676" s="58">
        <v>0</v>
      </c>
      <c r="AG676" s="58">
        <v>0</v>
      </c>
      <c r="AH676" s="58">
        <v>0</v>
      </c>
      <c r="AI676" s="58">
        <v>0</v>
      </c>
      <c r="AJ676" s="58">
        <v>0</v>
      </c>
      <c r="AK676" s="58">
        <v>0</v>
      </c>
      <c r="AL676" s="58">
        <v>0</v>
      </c>
      <c r="AM676" s="58">
        <v>0</v>
      </c>
      <c r="AN676" s="58">
        <v>0</v>
      </c>
      <c r="AO676" s="58">
        <v>0</v>
      </c>
      <c r="AP676" s="58">
        <v>0</v>
      </c>
      <c r="AQ676" s="58">
        <v>0</v>
      </c>
      <c r="AR676" s="58">
        <v>0</v>
      </c>
      <c r="AS676" s="58">
        <v>0</v>
      </c>
      <c r="AT676" s="58">
        <v>0</v>
      </c>
      <c r="AU676" s="58">
        <v>0</v>
      </c>
      <c r="AV676" s="58">
        <v>0</v>
      </c>
      <c r="AW676" s="58">
        <v>0</v>
      </c>
      <c r="AX676" s="58">
        <v>0</v>
      </c>
      <c r="AY676" s="58">
        <v>0</v>
      </c>
      <c r="AZ676" s="58">
        <v>0</v>
      </c>
      <c r="BA676" s="58">
        <v>0</v>
      </c>
      <c r="BB676" s="58">
        <v>0</v>
      </c>
      <c r="BC676" s="58">
        <v>0</v>
      </c>
      <c r="BD676" s="58">
        <v>0</v>
      </c>
      <c r="BE676" s="58">
        <v>0</v>
      </c>
      <c r="BF676" s="58">
        <v>0</v>
      </c>
      <c r="BG676" s="58">
        <v>0</v>
      </c>
      <c r="BH676" s="58">
        <v>0</v>
      </c>
      <c r="BI676" s="58">
        <v>0</v>
      </c>
      <c r="BJ676" s="58">
        <v>0</v>
      </c>
      <c r="BK676" s="58">
        <v>0</v>
      </c>
      <c r="BL676" s="58">
        <v>0</v>
      </c>
      <c r="BM676" s="58">
        <v>0</v>
      </c>
      <c r="BN676" s="58">
        <v>0</v>
      </c>
      <c r="BO676" s="58">
        <v>2.9220000000000002</v>
      </c>
    </row>
    <row r="677" spans="1:67" x14ac:dyDescent="0.2">
      <c r="A677" s="11"/>
      <c r="B677" s="11"/>
      <c r="C677" s="656"/>
      <c r="D677" s="657"/>
      <c r="E677" s="657"/>
      <c r="F677" s="657"/>
      <c r="G677" s="657"/>
      <c r="H677" s="658"/>
      <c r="I677" s="659"/>
      <c r="J677" s="11"/>
      <c r="K677" s="60">
        <v>1639.36</v>
      </c>
      <c r="L677" s="60">
        <v>1661.8</v>
      </c>
      <c r="M677" s="60">
        <v>1693.8</v>
      </c>
      <c r="N677" s="60">
        <v>1716.99</v>
      </c>
      <c r="O677" s="60">
        <v>1693.7960143839998</v>
      </c>
      <c r="P677" s="60"/>
      <c r="Q677" s="58">
        <v>1693.8</v>
      </c>
      <c r="R677" s="60">
        <f t="shared" si="687"/>
        <v>2368.8771338879997</v>
      </c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  <c r="BI677" s="58"/>
      <c r="BJ677" s="58"/>
      <c r="BK677" s="58"/>
      <c r="BL677" s="58"/>
      <c r="BM677" s="58"/>
      <c r="BN677" s="58"/>
      <c r="BO677" s="61">
        <f>$M677*BO676/$J676*BO$13</f>
        <v>2368.8771338879997</v>
      </c>
    </row>
    <row r="678" spans="1:67" x14ac:dyDescent="0.2">
      <c r="A678" s="11"/>
      <c r="B678" s="11"/>
      <c r="C678" s="656"/>
      <c r="D678" s="657"/>
      <c r="E678" s="657"/>
      <c r="F678" s="657"/>
      <c r="G678" s="657"/>
      <c r="H678" s="658"/>
      <c r="I678" s="659"/>
      <c r="J678" s="11"/>
      <c r="K678" s="58"/>
      <c r="L678" s="60"/>
      <c r="M678" s="60"/>
      <c r="N678" s="60">
        <f>N677-M677</f>
        <v>23.190000000000055</v>
      </c>
      <c r="O678" s="60"/>
      <c r="P678" s="60"/>
      <c r="Q678" s="58"/>
      <c r="R678" s="60">
        <f t="shared" si="687"/>
        <v>0</v>
      </c>
      <c r="S678" s="61">
        <f t="shared" ref="S678:AX678" si="688">$N$678/$J$676*S676*S12*S13</f>
        <v>0</v>
      </c>
      <c r="T678" s="61">
        <f t="shared" si="688"/>
        <v>0</v>
      </c>
      <c r="U678" s="61">
        <f t="shared" si="688"/>
        <v>0</v>
      </c>
      <c r="V678" s="61">
        <f t="shared" si="688"/>
        <v>0</v>
      </c>
      <c r="W678" s="61">
        <f t="shared" si="688"/>
        <v>0</v>
      </c>
      <c r="X678" s="61">
        <f t="shared" si="688"/>
        <v>0</v>
      </c>
      <c r="Y678" s="61">
        <f t="shared" si="688"/>
        <v>0</v>
      </c>
      <c r="Z678" s="61">
        <f t="shared" si="688"/>
        <v>0</v>
      </c>
      <c r="AA678" s="61">
        <f t="shared" si="688"/>
        <v>0</v>
      </c>
      <c r="AB678" s="61">
        <f t="shared" si="688"/>
        <v>0</v>
      </c>
      <c r="AC678" s="61">
        <f t="shared" si="688"/>
        <v>0</v>
      </c>
      <c r="AD678" s="61">
        <f t="shared" si="688"/>
        <v>0</v>
      </c>
      <c r="AE678" s="61">
        <f t="shared" si="688"/>
        <v>0</v>
      </c>
      <c r="AF678" s="61">
        <f t="shared" si="688"/>
        <v>0</v>
      </c>
      <c r="AG678" s="61">
        <f t="shared" si="688"/>
        <v>0</v>
      </c>
      <c r="AH678" s="61">
        <f t="shared" si="688"/>
        <v>0</v>
      </c>
      <c r="AI678" s="61">
        <f t="shared" si="688"/>
        <v>0</v>
      </c>
      <c r="AJ678" s="61">
        <f t="shared" si="688"/>
        <v>0</v>
      </c>
      <c r="AK678" s="61">
        <f t="shared" si="688"/>
        <v>0</v>
      </c>
      <c r="AL678" s="61">
        <f t="shared" si="688"/>
        <v>0</v>
      </c>
      <c r="AM678" s="61">
        <f t="shared" si="688"/>
        <v>0</v>
      </c>
      <c r="AN678" s="61">
        <f t="shared" si="688"/>
        <v>0</v>
      </c>
      <c r="AO678" s="61">
        <f t="shared" si="688"/>
        <v>0</v>
      </c>
      <c r="AP678" s="61">
        <f t="shared" si="688"/>
        <v>0</v>
      </c>
      <c r="AQ678" s="61">
        <f t="shared" si="688"/>
        <v>0</v>
      </c>
      <c r="AR678" s="61">
        <f t="shared" si="688"/>
        <v>0</v>
      </c>
      <c r="AS678" s="61">
        <f t="shared" si="688"/>
        <v>0</v>
      </c>
      <c r="AT678" s="61">
        <f t="shared" si="688"/>
        <v>0</v>
      </c>
      <c r="AU678" s="61">
        <f t="shared" si="688"/>
        <v>0</v>
      </c>
      <c r="AV678" s="61">
        <f t="shared" si="688"/>
        <v>0</v>
      </c>
      <c r="AW678" s="61">
        <f t="shared" si="688"/>
        <v>0</v>
      </c>
      <c r="AX678" s="61">
        <f t="shared" si="688"/>
        <v>0</v>
      </c>
      <c r="AY678" s="61">
        <f t="shared" ref="AY678:BO678" si="689">$N$678/$J$676*AY676*AY12*AY13</f>
        <v>0</v>
      </c>
      <c r="AZ678" s="61">
        <f t="shared" si="689"/>
        <v>0</v>
      </c>
      <c r="BA678" s="61">
        <f t="shared" si="689"/>
        <v>0</v>
      </c>
      <c r="BB678" s="61">
        <f t="shared" si="689"/>
        <v>0</v>
      </c>
      <c r="BC678" s="61">
        <f t="shared" si="689"/>
        <v>0</v>
      </c>
      <c r="BD678" s="61">
        <f t="shared" si="689"/>
        <v>0</v>
      </c>
      <c r="BE678" s="61">
        <f t="shared" si="689"/>
        <v>0</v>
      </c>
      <c r="BF678" s="61">
        <f t="shared" si="689"/>
        <v>0</v>
      </c>
      <c r="BG678" s="61">
        <f t="shared" si="689"/>
        <v>0</v>
      </c>
      <c r="BH678" s="61">
        <f t="shared" si="689"/>
        <v>0</v>
      </c>
      <c r="BI678" s="61">
        <f t="shared" si="689"/>
        <v>0</v>
      </c>
      <c r="BJ678" s="61">
        <f t="shared" si="689"/>
        <v>0</v>
      </c>
      <c r="BK678" s="61">
        <f t="shared" si="689"/>
        <v>0</v>
      </c>
      <c r="BL678" s="61">
        <f t="shared" si="689"/>
        <v>0</v>
      </c>
      <c r="BM678" s="61">
        <f t="shared" si="689"/>
        <v>0</v>
      </c>
      <c r="BN678" s="61">
        <f t="shared" si="689"/>
        <v>0</v>
      </c>
      <c r="BO678" s="61">
        <f t="shared" si="689"/>
        <v>0</v>
      </c>
    </row>
    <row r="679" spans="1:67" x14ac:dyDescent="0.2">
      <c r="A679" s="11"/>
      <c r="B679" s="11"/>
      <c r="C679" s="656"/>
      <c r="D679" s="657"/>
      <c r="E679" s="657"/>
      <c r="F679" s="657"/>
      <c r="G679" s="657"/>
      <c r="H679" s="658"/>
      <c r="I679" s="659"/>
      <c r="J679" s="11"/>
      <c r="K679" s="58"/>
      <c r="L679" s="58"/>
      <c r="M679" s="60"/>
      <c r="N679" s="60"/>
      <c r="O679" s="60"/>
      <c r="P679" s="60"/>
      <c r="Q679" s="62">
        <v>1693.8</v>
      </c>
      <c r="R679" s="63">
        <f t="shared" si="687"/>
        <v>2368.8771338879997</v>
      </c>
      <c r="S679" s="64">
        <f t="shared" ref="S679:AX679" si="690">S677+S678</f>
        <v>0</v>
      </c>
      <c r="T679" s="64">
        <f t="shared" si="690"/>
        <v>0</v>
      </c>
      <c r="U679" s="64">
        <f t="shared" si="690"/>
        <v>0</v>
      </c>
      <c r="V679" s="64">
        <f t="shared" si="690"/>
        <v>0</v>
      </c>
      <c r="W679" s="64">
        <f t="shared" si="690"/>
        <v>0</v>
      </c>
      <c r="X679" s="64">
        <f t="shared" si="690"/>
        <v>0</v>
      </c>
      <c r="Y679" s="64">
        <f t="shared" si="690"/>
        <v>0</v>
      </c>
      <c r="Z679" s="64">
        <f t="shared" si="690"/>
        <v>0</v>
      </c>
      <c r="AA679" s="64">
        <f t="shared" si="690"/>
        <v>0</v>
      </c>
      <c r="AB679" s="64">
        <f t="shared" si="690"/>
        <v>0</v>
      </c>
      <c r="AC679" s="64">
        <f t="shared" si="690"/>
        <v>0</v>
      </c>
      <c r="AD679" s="64">
        <f t="shared" si="690"/>
        <v>0</v>
      </c>
      <c r="AE679" s="64">
        <f t="shared" si="690"/>
        <v>0</v>
      </c>
      <c r="AF679" s="64">
        <f t="shared" si="690"/>
        <v>0</v>
      </c>
      <c r="AG679" s="64">
        <f t="shared" si="690"/>
        <v>0</v>
      </c>
      <c r="AH679" s="64">
        <f t="shared" si="690"/>
        <v>0</v>
      </c>
      <c r="AI679" s="64">
        <f t="shared" si="690"/>
        <v>0</v>
      </c>
      <c r="AJ679" s="64">
        <f t="shared" si="690"/>
        <v>0</v>
      </c>
      <c r="AK679" s="64">
        <f t="shared" si="690"/>
        <v>0</v>
      </c>
      <c r="AL679" s="64">
        <f t="shared" si="690"/>
        <v>0</v>
      </c>
      <c r="AM679" s="64">
        <f t="shared" si="690"/>
        <v>0</v>
      </c>
      <c r="AN679" s="64">
        <f t="shared" si="690"/>
        <v>0</v>
      </c>
      <c r="AO679" s="64">
        <f t="shared" si="690"/>
        <v>0</v>
      </c>
      <c r="AP679" s="64">
        <f t="shared" si="690"/>
        <v>0</v>
      </c>
      <c r="AQ679" s="64">
        <f t="shared" si="690"/>
        <v>0</v>
      </c>
      <c r="AR679" s="64">
        <f t="shared" si="690"/>
        <v>0</v>
      </c>
      <c r="AS679" s="64">
        <f t="shared" si="690"/>
        <v>0</v>
      </c>
      <c r="AT679" s="64">
        <f t="shared" si="690"/>
        <v>0</v>
      </c>
      <c r="AU679" s="64">
        <f t="shared" si="690"/>
        <v>0</v>
      </c>
      <c r="AV679" s="64">
        <f t="shared" si="690"/>
        <v>0</v>
      </c>
      <c r="AW679" s="64">
        <f t="shared" si="690"/>
        <v>0</v>
      </c>
      <c r="AX679" s="64">
        <f t="shared" si="690"/>
        <v>0</v>
      </c>
      <c r="AY679" s="64">
        <f t="shared" ref="AY679:BO679" si="691">AY677+AY678</f>
        <v>0</v>
      </c>
      <c r="AZ679" s="64">
        <f t="shared" si="691"/>
        <v>0</v>
      </c>
      <c r="BA679" s="64">
        <f t="shared" si="691"/>
        <v>0</v>
      </c>
      <c r="BB679" s="64">
        <f t="shared" si="691"/>
        <v>0</v>
      </c>
      <c r="BC679" s="64">
        <f t="shared" si="691"/>
        <v>0</v>
      </c>
      <c r="BD679" s="64">
        <f t="shared" si="691"/>
        <v>0</v>
      </c>
      <c r="BE679" s="64">
        <f t="shared" si="691"/>
        <v>0</v>
      </c>
      <c r="BF679" s="64">
        <f t="shared" si="691"/>
        <v>0</v>
      </c>
      <c r="BG679" s="64">
        <f t="shared" si="691"/>
        <v>0</v>
      </c>
      <c r="BH679" s="64">
        <f t="shared" si="691"/>
        <v>0</v>
      </c>
      <c r="BI679" s="64">
        <f t="shared" si="691"/>
        <v>0</v>
      </c>
      <c r="BJ679" s="64">
        <f t="shared" si="691"/>
        <v>0</v>
      </c>
      <c r="BK679" s="64">
        <f t="shared" si="691"/>
        <v>0</v>
      </c>
      <c r="BL679" s="64">
        <f t="shared" si="691"/>
        <v>0</v>
      </c>
      <c r="BM679" s="64">
        <f t="shared" si="691"/>
        <v>0</v>
      </c>
      <c r="BN679" s="64">
        <f t="shared" si="691"/>
        <v>0</v>
      </c>
      <c r="BO679" s="64">
        <f t="shared" si="691"/>
        <v>2368.8771338879997</v>
      </c>
    </row>
    <row r="680" spans="1:67" ht="12" customHeight="1" x14ac:dyDescent="0.2">
      <c r="A680" s="11"/>
      <c r="B680" s="58">
        <v>145</v>
      </c>
      <c r="C680" s="656" t="s">
        <v>124</v>
      </c>
      <c r="D680" s="656" t="s">
        <v>125</v>
      </c>
      <c r="E680" s="656"/>
      <c r="F680" s="656"/>
      <c r="G680" s="656"/>
      <c r="H680" s="658" t="s">
        <v>996</v>
      </c>
      <c r="I680" s="659" t="s">
        <v>136</v>
      </c>
      <c r="J680" s="59">
        <v>0.36499999999999999</v>
      </c>
      <c r="K680" s="60"/>
      <c r="L680" s="60"/>
      <c r="M680" s="60"/>
      <c r="N680" s="58"/>
      <c r="O680" s="58"/>
      <c r="P680" s="58"/>
      <c r="Q680" s="58"/>
      <c r="R680" s="58">
        <f t="shared" si="687"/>
        <v>0.36499999999999999</v>
      </c>
      <c r="S680" s="58">
        <v>0</v>
      </c>
      <c r="T680" s="58">
        <v>0</v>
      </c>
      <c r="U680" s="58">
        <v>0</v>
      </c>
      <c r="V680" s="58">
        <v>0</v>
      </c>
      <c r="W680" s="58">
        <v>0</v>
      </c>
      <c r="X680" s="58">
        <v>0</v>
      </c>
      <c r="Y680" s="58">
        <v>0</v>
      </c>
      <c r="Z680" s="58">
        <v>0</v>
      </c>
      <c r="AA680" s="58">
        <v>0</v>
      </c>
      <c r="AB680" s="58">
        <v>0</v>
      </c>
      <c r="AC680" s="58">
        <v>0</v>
      </c>
      <c r="AD680" s="58">
        <v>0</v>
      </c>
      <c r="AE680" s="58">
        <v>0</v>
      </c>
      <c r="AF680" s="58">
        <v>0</v>
      </c>
      <c r="AG680" s="58">
        <v>0</v>
      </c>
      <c r="AH680" s="58">
        <v>0</v>
      </c>
      <c r="AI680" s="58">
        <v>0</v>
      </c>
      <c r="AJ680" s="58">
        <v>0</v>
      </c>
      <c r="AK680" s="58">
        <v>0</v>
      </c>
      <c r="AL680" s="58">
        <v>0</v>
      </c>
      <c r="AM680" s="58">
        <v>0</v>
      </c>
      <c r="AN680" s="58">
        <v>0</v>
      </c>
      <c r="AO680" s="58">
        <v>0</v>
      </c>
      <c r="AP680" s="58">
        <v>0</v>
      </c>
      <c r="AQ680" s="58">
        <v>0</v>
      </c>
      <c r="AR680" s="58">
        <v>0</v>
      </c>
      <c r="AS680" s="58">
        <v>0</v>
      </c>
      <c r="AT680" s="58">
        <v>0</v>
      </c>
      <c r="AU680" s="58">
        <v>0</v>
      </c>
      <c r="AV680" s="58">
        <v>0</v>
      </c>
      <c r="AW680" s="58">
        <v>0</v>
      </c>
      <c r="AX680" s="58">
        <v>0</v>
      </c>
      <c r="AY680" s="58">
        <v>0</v>
      </c>
      <c r="AZ680" s="58">
        <v>0</v>
      </c>
      <c r="BA680" s="58">
        <v>0</v>
      </c>
      <c r="BB680" s="58">
        <v>0</v>
      </c>
      <c r="BC680" s="58">
        <v>0</v>
      </c>
      <c r="BD680" s="58">
        <v>0</v>
      </c>
      <c r="BE680" s="58">
        <v>0</v>
      </c>
      <c r="BF680" s="58">
        <v>0</v>
      </c>
      <c r="BG680" s="58">
        <v>0</v>
      </c>
      <c r="BH680" s="58">
        <v>0</v>
      </c>
      <c r="BI680" s="58">
        <v>0</v>
      </c>
      <c r="BJ680" s="58">
        <v>0</v>
      </c>
      <c r="BK680" s="58">
        <v>0</v>
      </c>
      <c r="BL680" s="58">
        <v>0</v>
      </c>
      <c r="BM680" s="58">
        <v>0</v>
      </c>
      <c r="BN680" s="58">
        <v>0</v>
      </c>
      <c r="BO680" s="58">
        <v>0.36499999999999999</v>
      </c>
    </row>
    <row r="681" spans="1:67" x14ac:dyDescent="0.2">
      <c r="A681" s="11"/>
      <c r="B681" s="11"/>
      <c r="C681" s="656"/>
      <c r="D681" s="656"/>
      <c r="E681" s="656"/>
      <c r="F681" s="656"/>
      <c r="G681" s="656"/>
      <c r="H681" s="658"/>
      <c r="I681" s="659"/>
      <c r="J681" s="11"/>
      <c r="K681" s="60">
        <v>49.52</v>
      </c>
      <c r="L681" s="60">
        <v>49.66</v>
      </c>
      <c r="M681" s="60">
        <v>51.16</v>
      </c>
      <c r="N681" s="60">
        <v>51.3</v>
      </c>
      <c r="O681" s="60">
        <v>51.164343788000004</v>
      </c>
      <c r="P681" s="60"/>
      <c r="Q681" s="58">
        <v>51.16</v>
      </c>
      <c r="R681" s="60">
        <f t="shared" si="687"/>
        <v>71.550215001599994</v>
      </c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  <c r="BI681" s="58"/>
      <c r="BJ681" s="58"/>
      <c r="BK681" s="58"/>
      <c r="BL681" s="58"/>
      <c r="BM681" s="58"/>
      <c r="BN681" s="58"/>
      <c r="BO681" s="61">
        <f>$M681*BO680/$J680*BO$13</f>
        <v>71.550215001599994</v>
      </c>
    </row>
    <row r="682" spans="1:67" x14ac:dyDescent="0.2">
      <c r="A682" s="11"/>
      <c r="B682" s="11"/>
      <c r="C682" s="656"/>
      <c r="D682" s="656"/>
      <c r="E682" s="656"/>
      <c r="F682" s="656"/>
      <c r="G682" s="656"/>
      <c r="H682" s="658"/>
      <c r="I682" s="659"/>
      <c r="J682" s="11"/>
      <c r="K682" s="58"/>
      <c r="L682" s="60"/>
      <c r="M682" s="60"/>
      <c r="N682" s="60">
        <f>N681-M681</f>
        <v>0.14000000000000057</v>
      </c>
      <c r="O682" s="60"/>
      <c r="P682" s="60"/>
      <c r="Q682" s="58"/>
      <c r="R682" s="60">
        <f t="shared" si="687"/>
        <v>0</v>
      </c>
      <c r="S682" s="61">
        <f t="shared" ref="S682:AX682" si="692">$N$682/$J$680*S680*S12*S13</f>
        <v>0</v>
      </c>
      <c r="T682" s="61">
        <f t="shared" si="692"/>
        <v>0</v>
      </c>
      <c r="U682" s="61">
        <f t="shared" si="692"/>
        <v>0</v>
      </c>
      <c r="V682" s="61">
        <f t="shared" si="692"/>
        <v>0</v>
      </c>
      <c r="W682" s="61">
        <f t="shared" si="692"/>
        <v>0</v>
      </c>
      <c r="X682" s="61">
        <f t="shared" si="692"/>
        <v>0</v>
      </c>
      <c r="Y682" s="61">
        <f t="shared" si="692"/>
        <v>0</v>
      </c>
      <c r="Z682" s="61">
        <f t="shared" si="692"/>
        <v>0</v>
      </c>
      <c r="AA682" s="61">
        <f t="shared" si="692"/>
        <v>0</v>
      </c>
      <c r="AB682" s="61">
        <f t="shared" si="692"/>
        <v>0</v>
      </c>
      <c r="AC682" s="61">
        <f t="shared" si="692"/>
        <v>0</v>
      </c>
      <c r="AD682" s="61">
        <f t="shared" si="692"/>
        <v>0</v>
      </c>
      <c r="AE682" s="61">
        <f t="shared" si="692"/>
        <v>0</v>
      </c>
      <c r="AF682" s="61">
        <f t="shared" si="692"/>
        <v>0</v>
      </c>
      <c r="AG682" s="61">
        <f t="shared" si="692"/>
        <v>0</v>
      </c>
      <c r="AH682" s="61">
        <f t="shared" si="692"/>
        <v>0</v>
      </c>
      <c r="AI682" s="61">
        <f t="shared" si="692"/>
        <v>0</v>
      </c>
      <c r="AJ682" s="61">
        <f t="shared" si="692"/>
        <v>0</v>
      </c>
      <c r="AK682" s="61">
        <f t="shared" si="692"/>
        <v>0</v>
      </c>
      <c r="AL682" s="61">
        <f t="shared" si="692"/>
        <v>0</v>
      </c>
      <c r="AM682" s="61">
        <f t="shared" si="692"/>
        <v>0</v>
      </c>
      <c r="AN682" s="61">
        <f t="shared" si="692"/>
        <v>0</v>
      </c>
      <c r="AO682" s="61">
        <f t="shared" si="692"/>
        <v>0</v>
      </c>
      <c r="AP682" s="61">
        <f t="shared" si="692"/>
        <v>0</v>
      </c>
      <c r="AQ682" s="61">
        <f t="shared" si="692"/>
        <v>0</v>
      </c>
      <c r="AR682" s="61">
        <f t="shared" si="692"/>
        <v>0</v>
      </c>
      <c r="AS682" s="61">
        <f t="shared" si="692"/>
        <v>0</v>
      </c>
      <c r="AT682" s="61">
        <f t="shared" si="692"/>
        <v>0</v>
      </c>
      <c r="AU682" s="61">
        <f t="shared" si="692"/>
        <v>0</v>
      </c>
      <c r="AV682" s="61">
        <f t="shared" si="692"/>
        <v>0</v>
      </c>
      <c r="AW682" s="61">
        <f t="shared" si="692"/>
        <v>0</v>
      </c>
      <c r="AX682" s="61">
        <f t="shared" si="692"/>
        <v>0</v>
      </c>
      <c r="AY682" s="61">
        <f t="shared" ref="AY682:BO682" si="693">$N$682/$J$680*AY680*AY12*AY13</f>
        <v>0</v>
      </c>
      <c r="AZ682" s="61">
        <f t="shared" si="693"/>
        <v>0</v>
      </c>
      <c r="BA682" s="61">
        <f t="shared" si="693"/>
        <v>0</v>
      </c>
      <c r="BB682" s="61">
        <f t="shared" si="693"/>
        <v>0</v>
      </c>
      <c r="BC682" s="61">
        <f t="shared" si="693"/>
        <v>0</v>
      </c>
      <c r="BD682" s="61">
        <f t="shared" si="693"/>
        <v>0</v>
      </c>
      <c r="BE682" s="61">
        <f t="shared" si="693"/>
        <v>0</v>
      </c>
      <c r="BF682" s="61">
        <f t="shared" si="693"/>
        <v>0</v>
      </c>
      <c r="BG682" s="61">
        <f t="shared" si="693"/>
        <v>0</v>
      </c>
      <c r="BH682" s="61">
        <f t="shared" si="693"/>
        <v>0</v>
      </c>
      <c r="BI682" s="61">
        <f t="shared" si="693"/>
        <v>0</v>
      </c>
      <c r="BJ682" s="61">
        <f t="shared" si="693"/>
        <v>0</v>
      </c>
      <c r="BK682" s="61">
        <f t="shared" si="693"/>
        <v>0</v>
      </c>
      <c r="BL682" s="61">
        <f t="shared" si="693"/>
        <v>0</v>
      </c>
      <c r="BM682" s="61">
        <f t="shared" si="693"/>
        <v>0</v>
      </c>
      <c r="BN682" s="61">
        <f t="shared" si="693"/>
        <v>0</v>
      </c>
      <c r="BO682" s="61">
        <f t="shared" si="693"/>
        <v>0</v>
      </c>
    </row>
    <row r="683" spans="1:67" x14ac:dyDescent="0.2">
      <c r="A683" s="11"/>
      <c r="B683" s="11"/>
      <c r="C683" s="656"/>
      <c r="D683" s="656"/>
      <c r="E683" s="656"/>
      <c r="F683" s="656"/>
      <c r="G683" s="656"/>
      <c r="H683" s="658"/>
      <c r="I683" s="659"/>
      <c r="J683" s="11"/>
      <c r="K683" s="58"/>
      <c r="L683" s="58"/>
      <c r="M683" s="60"/>
      <c r="N683" s="60"/>
      <c r="O683" s="60"/>
      <c r="P683" s="60"/>
      <c r="Q683" s="62">
        <v>51.16</v>
      </c>
      <c r="R683" s="63">
        <f t="shared" si="687"/>
        <v>71.550215001599994</v>
      </c>
      <c r="S683" s="64">
        <f t="shared" ref="S683:AX683" si="694">S681+S682</f>
        <v>0</v>
      </c>
      <c r="T683" s="64">
        <f t="shared" si="694"/>
        <v>0</v>
      </c>
      <c r="U683" s="64">
        <f t="shared" si="694"/>
        <v>0</v>
      </c>
      <c r="V683" s="64">
        <f t="shared" si="694"/>
        <v>0</v>
      </c>
      <c r="W683" s="64">
        <f t="shared" si="694"/>
        <v>0</v>
      </c>
      <c r="X683" s="64">
        <f t="shared" si="694"/>
        <v>0</v>
      </c>
      <c r="Y683" s="64">
        <f t="shared" si="694"/>
        <v>0</v>
      </c>
      <c r="Z683" s="64">
        <f t="shared" si="694"/>
        <v>0</v>
      </c>
      <c r="AA683" s="64">
        <f t="shared" si="694"/>
        <v>0</v>
      </c>
      <c r="AB683" s="64">
        <f t="shared" si="694"/>
        <v>0</v>
      </c>
      <c r="AC683" s="64">
        <f t="shared" si="694"/>
        <v>0</v>
      </c>
      <c r="AD683" s="64">
        <f t="shared" si="694"/>
        <v>0</v>
      </c>
      <c r="AE683" s="64">
        <f t="shared" si="694"/>
        <v>0</v>
      </c>
      <c r="AF683" s="64">
        <f t="shared" si="694"/>
        <v>0</v>
      </c>
      <c r="AG683" s="64">
        <f t="shared" si="694"/>
        <v>0</v>
      </c>
      <c r="AH683" s="64">
        <f t="shared" si="694"/>
        <v>0</v>
      </c>
      <c r="AI683" s="64">
        <f t="shared" si="694"/>
        <v>0</v>
      </c>
      <c r="AJ683" s="64">
        <f t="shared" si="694"/>
        <v>0</v>
      </c>
      <c r="AK683" s="64">
        <f t="shared" si="694"/>
        <v>0</v>
      </c>
      <c r="AL683" s="64">
        <f t="shared" si="694"/>
        <v>0</v>
      </c>
      <c r="AM683" s="64">
        <f t="shared" si="694"/>
        <v>0</v>
      </c>
      <c r="AN683" s="64">
        <f t="shared" si="694"/>
        <v>0</v>
      </c>
      <c r="AO683" s="64">
        <f t="shared" si="694"/>
        <v>0</v>
      </c>
      <c r="AP683" s="64">
        <f t="shared" si="694"/>
        <v>0</v>
      </c>
      <c r="AQ683" s="64">
        <f t="shared" si="694"/>
        <v>0</v>
      </c>
      <c r="AR683" s="64">
        <f t="shared" si="694"/>
        <v>0</v>
      </c>
      <c r="AS683" s="64">
        <f t="shared" si="694"/>
        <v>0</v>
      </c>
      <c r="AT683" s="64">
        <f t="shared" si="694"/>
        <v>0</v>
      </c>
      <c r="AU683" s="64">
        <f t="shared" si="694"/>
        <v>0</v>
      </c>
      <c r="AV683" s="64">
        <f t="shared" si="694"/>
        <v>0</v>
      </c>
      <c r="AW683" s="64">
        <f t="shared" si="694"/>
        <v>0</v>
      </c>
      <c r="AX683" s="64">
        <f t="shared" si="694"/>
        <v>0</v>
      </c>
      <c r="AY683" s="64">
        <f t="shared" ref="AY683:BO683" si="695">AY681+AY682</f>
        <v>0</v>
      </c>
      <c r="AZ683" s="64">
        <f t="shared" si="695"/>
        <v>0</v>
      </c>
      <c r="BA683" s="64">
        <f t="shared" si="695"/>
        <v>0</v>
      </c>
      <c r="BB683" s="64">
        <f t="shared" si="695"/>
        <v>0</v>
      </c>
      <c r="BC683" s="64">
        <f t="shared" si="695"/>
        <v>0</v>
      </c>
      <c r="BD683" s="64">
        <f t="shared" si="695"/>
        <v>0</v>
      </c>
      <c r="BE683" s="64">
        <f t="shared" si="695"/>
        <v>0</v>
      </c>
      <c r="BF683" s="64">
        <f t="shared" si="695"/>
        <v>0</v>
      </c>
      <c r="BG683" s="64">
        <f t="shared" si="695"/>
        <v>0</v>
      </c>
      <c r="BH683" s="64">
        <f t="shared" si="695"/>
        <v>0</v>
      </c>
      <c r="BI683" s="64">
        <f t="shared" si="695"/>
        <v>0</v>
      </c>
      <c r="BJ683" s="64">
        <f t="shared" si="695"/>
        <v>0</v>
      </c>
      <c r="BK683" s="64">
        <f t="shared" si="695"/>
        <v>0</v>
      </c>
      <c r="BL683" s="64">
        <f t="shared" si="695"/>
        <v>0</v>
      </c>
      <c r="BM683" s="64">
        <f t="shared" si="695"/>
        <v>0</v>
      </c>
      <c r="BN683" s="64">
        <f t="shared" si="695"/>
        <v>0</v>
      </c>
      <c r="BO683" s="64">
        <f t="shared" si="695"/>
        <v>71.550215001599994</v>
      </c>
    </row>
    <row r="684" spans="1:67" s="5" customFormat="1" ht="10.5" x14ac:dyDescent="0.2">
      <c r="A684" s="65"/>
      <c r="B684" s="65"/>
      <c r="C684" s="65"/>
      <c r="D684" s="65"/>
      <c r="E684" s="65"/>
      <c r="F684" s="65"/>
      <c r="G684" s="66" t="s">
        <v>997</v>
      </c>
      <c r="H684" s="65"/>
      <c r="I684" s="65"/>
      <c r="J684" s="65"/>
      <c r="K684" s="65"/>
      <c r="L684" s="65"/>
      <c r="M684" s="65"/>
      <c r="N684" s="65"/>
      <c r="O684" s="65"/>
      <c r="P684" s="65"/>
      <c r="Q684" s="65">
        <f t="shared" ref="Q684:AV684" si="696">Q$679+Q$683</f>
        <v>1744.96</v>
      </c>
      <c r="R684" s="67">
        <f t="shared" si="696"/>
        <v>2440.4273488895997</v>
      </c>
      <c r="S684" s="68">
        <f t="shared" si="696"/>
        <v>0</v>
      </c>
      <c r="T684" s="68">
        <f t="shared" si="696"/>
        <v>0</v>
      </c>
      <c r="U684" s="68">
        <f t="shared" si="696"/>
        <v>0</v>
      </c>
      <c r="V684" s="68">
        <f t="shared" si="696"/>
        <v>0</v>
      </c>
      <c r="W684" s="68">
        <f t="shared" si="696"/>
        <v>0</v>
      </c>
      <c r="X684" s="68">
        <f t="shared" si="696"/>
        <v>0</v>
      </c>
      <c r="Y684" s="68">
        <f t="shared" si="696"/>
        <v>0</v>
      </c>
      <c r="Z684" s="68">
        <f t="shared" si="696"/>
        <v>0</v>
      </c>
      <c r="AA684" s="68">
        <f t="shared" si="696"/>
        <v>0</v>
      </c>
      <c r="AB684" s="68">
        <f t="shared" si="696"/>
        <v>0</v>
      </c>
      <c r="AC684" s="68">
        <f t="shared" si="696"/>
        <v>0</v>
      </c>
      <c r="AD684" s="68">
        <f t="shared" si="696"/>
        <v>0</v>
      </c>
      <c r="AE684" s="68">
        <f t="shared" si="696"/>
        <v>0</v>
      </c>
      <c r="AF684" s="68">
        <f t="shared" si="696"/>
        <v>0</v>
      </c>
      <c r="AG684" s="68">
        <f t="shared" si="696"/>
        <v>0</v>
      </c>
      <c r="AH684" s="68">
        <f t="shared" si="696"/>
        <v>0</v>
      </c>
      <c r="AI684" s="68">
        <f t="shared" si="696"/>
        <v>0</v>
      </c>
      <c r="AJ684" s="68">
        <f t="shared" si="696"/>
        <v>0</v>
      </c>
      <c r="AK684" s="68">
        <f t="shared" si="696"/>
        <v>0</v>
      </c>
      <c r="AL684" s="68">
        <f t="shared" si="696"/>
        <v>0</v>
      </c>
      <c r="AM684" s="68">
        <f t="shared" si="696"/>
        <v>0</v>
      </c>
      <c r="AN684" s="68">
        <f t="shared" si="696"/>
        <v>0</v>
      </c>
      <c r="AO684" s="68">
        <f t="shared" si="696"/>
        <v>0</v>
      </c>
      <c r="AP684" s="68">
        <f t="shared" si="696"/>
        <v>0</v>
      </c>
      <c r="AQ684" s="68">
        <f t="shared" si="696"/>
        <v>0</v>
      </c>
      <c r="AR684" s="68">
        <f t="shared" si="696"/>
        <v>0</v>
      </c>
      <c r="AS684" s="68">
        <f t="shared" si="696"/>
        <v>0</v>
      </c>
      <c r="AT684" s="68">
        <f t="shared" si="696"/>
        <v>0</v>
      </c>
      <c r="AU684" s="68">
        <f t="shared" si="696"/>
        <v>0</v>
      </c>
      <c r="AV684" s="68">
        <f t="shared" si="696"/>
        <v>0</v>
      </c>
      <c r="AW684" s="68">
        <f t="shared" ref="AW684:BO684" si="697">AW$679+AW$683</f>
        <v>0</v>
      </c>
      <c r="AX684" s="68">
        <f t="shared" si="697"/>
        <v>0</v>
      </c>
      <c r="AY684" s="68">
        <f t="shared" si="697"/>
        <v>0</v>
      </c>
      <c r="AZ684" s="68">
        <f t="shared" si="697"/>
        <v>0</v>
      </c>
      <c r="BA684" s="68">
        <f t="shared" si="697"/>
        <v>0</v>
      </c>
      <c r="BB684" s="68">
        <f t="shared" si="697"/>
        <v>0</v>
      </c>
      <c r="BC684" s="68">
        <f t="shared" si="697"/>
        <v>0</v>
      </c>
      <c r="BD684" s="68">
        <f t="shared" si="697"/>
        <v>0</v>
      </c>
      <c r="BE684" s="68">
        <f t="shared" si="697"/>
        <v>0</v>
      </c>
      <c r="BF684" s="68">
        <f t="shared" si="697"/>
        <v>0</v>
      </c>
      <c r="BG684" s="68">
        <f t="shared" si="697"/>
        <v>0</v>
      </c>
      <c r="BH684" s="68">
        <f t="shared" si="697"/>
        <v>0</v>
      </c>
      <c r="BI684" s="68">
        <f t="shared" si="697"/>
        <v>0</v>
      </c>
      <c r="BJ684" s="68">
        <f t="shared" si="697"/>
        <v>0</v>
      </c>
      <c r="BK684" s="68">
        <f t="shared" si="697"/>
        <v>0</v>
      </c>
      <c r="BL684" s="68">
        <f t="shared" si="697"/>
        <v>0</v>
      </c>
      <c r="BM684" s="68">
        <f t="shared" si="697"/>
        <v>0</v>
      </c>
      <c r="BN684" s="68">
        <f t="shared" si="697"/>
        <v>0</v>
      </c>
      <c r="BO684" s="68">
        <f t="shared" si="697"/>
        <v>2440.4273488895997</v>
      </c>
    </row>
    <row r="685" spans="1:67" x14ac:dyDescent="0.2">
      <c r="A685" s="56"/>
      <c r="B685" s="56"/>
      <c r="C685" s="57" t="s">
        <v>433</v>
      </c>
      <c r="D685" s="56" t="s">
        <v>434</v>
      </c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</row>
    <row r="686" spans="1:67" ht="14.1" customHeight="1" x14ac:dyDescent="0.2">
      <c r="A686" s="11"/>
      <c r="B686" s="58">
        <v>146</v>
      </c>
      <c r="C686" s="656" t="s">
        <v>352</v>
      </c>
      <c r="D686" s="656" t="s">
        <v>353</v>
      </c>
      <c r="E686" s="656"/>
      <c r="F686" s="656"/>
      <c r="G686" s="656"/>
      <c r="H686" s="660" t="s">
        <v>998</v>
      </c>
      <c r="I686" s="659" t="s">
        <v>156</v>
      </c>
      <c r="J686" s="59">
        <v>177.44499999999999</v>
      </c>
      <c r="K686" s="60"/>
      <c r="L686" s="60"/>
      <c r="M686" s="60"/>
      <c r="N686" s="58"/>
      <c r="O686" s="58"/>
      <c r="P686" s="58"/>
      <c r="Q686" s="58"/>
      <c r="R686" s="58">
        <f>SUM(S686:BO686)</f>
        <v>177.44499999999999</v>
      </c>
      <c r="S686" s="58">
        <v>0</v>
      </c>
      <c r="T686" s="58">
        <v>0</v>
      </c>
      <c r="U686" s="58">
        <v>177.44499999999999</v>
      </c>
      <c r="V686" s="58">
        <v>0</v>
      </c>
      <c r="W686" s="58">
        <v>0</v>
      </c>
      <c r="X686" s="58">
        <v>0</v>
      </c>
      <c r="Y686" s="58">
        <v>0</v>
      </c>
      <c r="Z686" s="58">
        <v>0</v>
      </c>
      <c r="AA686" s="58">
        <v>0</v>
      </c>
      <c r="AB686" s="58">
        <v>0</v>
      </c>
      <c r="AC686" s="58">
        <v>0</v>
      </c>
      <c r="AD686" s="58">
        <v>0</v>
      </c>
      <c r="AE686" s="58">
        <v>0</v>
      </c>
      <c r="AF686" s="58">
        <v>0</v>
      </c>
      <c r="AG686" s="58">
        <v>0</v>
      </c>
      <c r="AH686" s="58">
        <v>0</v>
      </c>
      <c r="AI686" s="58">
        <v>0</v>
      </c>
      <c r="AJ686" s="58">
        <v>0</v>
      </c>
      <c r="AK686" s="58">
        <v>0</v>
      </c>
      <c r="AL686" s="58">
        <v>0</v>
      </c>
      <c r="AM686" s="58">
        <v>0</v>
      </c>
      <c r="AN686" s="58">
        <v>0</v>
      </c>
      <c r="AO686" s="58">
        <v>0</v>
      </c>
      <c r="AP686" s="58">
        <v>0</v>
      </c>
      <c r="AQ686" s="58">
        <v>0</v>
      </c>
      <c r="AR686" s="58">
        <v>0</v>
      </c>
      <c r="AS686" s="58">
        <v>0</v>
      </c>
      <c r="AT686" s="58">
        <v>0</v>
      </c>
      <c r="AU686" s="58">
        <v>0</v>
      </c>
      <c r="AV686" s="58">
        <v>0</v>
      </c>
      <c r="AW686" s="58">
        <v>0</v>
      </c>
      <c r="AX686" s="58">
        <v>0</v>
      </c>
      <c r="AY686" s="58">
        <v>0</v>
      </c>
      <c r="AZ686" s="58">
        <v>0</v>
      </c>
      <c r="BA686" s="58">
        <v>0</v>
      </c>
      <c r="BB686" s="58">
        <v>0</v>
      </c>
      <c r="BC686" s="58">
        <v>0</v>
      </c>
      <c r="BD686" s="58">
        <v>0</v>
      </c>
      <c r="BE686" s="58">
        <v>0</v>
      </c>
      <c r="BF686" s="58">
        <v>0</v>
      </c>
      <c r="BG686" s="58">
        <v>0</v>
      </c>
      <c r="BH686" s="58">
        <v>0</v>
      </c>
      <c r="BI686" s="58">
        <v>0</v>
      </c>
      <c r="BJ686" s="58">
        <v>0</v>
      </c>
      <c r="BK686" s="58">
        <v>0</v>
      </c>
      <c r="BL686" s="58">
        <v>0</v>
      </c>
      <c r="BM686" s="58">
        <v>0</v>
      </c>
      <c r="BN686" s="58">
        <v>0</v>
      </c>
      <c r="BO686" s="58">
        <v>0</v>
      </c>
    </row>
    <row r="687" spans="1:67" x14ac:dyDescent="0.2">
      <c r="A687" s="11"/>
      <c r="B687" s="11"/>
      <c r="C687" s="656"/>
      <c r="D687" s="656"/>
      <c r="E687" s="656"/>
      <c r="F687" s="656"/>
      <c r="G687" s="656"/>
      <c r="H687" s="660"/>
      <c r="I687" s="659"/>
      <c r="J687" s="11"/>
      <c r="K687" s="60">
        <v>56126.74</v>
      </c>
      <c r="L687" s="60">
        <v>56431.199999999997</v>
      </c>
      <c r="M687" s="60">
        <v>57990.46</v>
      </c>
      <c r="N687" s="60">
        <v>58305.03</v>
      </c>
      <c r="O687" s="60">
        <v>57990.464884080997</v>
      </c>
      <c r="P687" s="60"/>
      <c r="Q687" s="58">
        <v>57990.46</v>
      </c>
      <c r="R687" s="60">
        <f>SUM(S687:BO687)</f>
        <v>59428.755046344195</v>
      </c>
      <c r="S687" s="58"/>
      <c r="T687" s="58"/>
      <c r="U687" s="61">
        <f>$M687*U686/$J686*U$13</f>
        <v>59428.755046344195</v>
      </c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  <c r="BI687" s="58"/>
      <c r="BJ687" s="58"/>
      <c r="BK687" s="58"/>
      <c r="BL687" s="58"/>
      <c r="BM687" s="58"/>
      <c r="BN687" s="58"/>
      <c r="BO687" s="58"/>
    </row>
    <row r="688" spans="1:67" x14ac:dyDescent="0.2">
      <c r="A688" s="11"/>
      <c r="B688" s="11"/>
      <c r="C688" s="656"/>
      <c r="D688" s="656"/>
      <c r="E688" s="656"/>
      <c r="F688" s="656"/>
      <c r="G688" s="656"/>
      <c r="H688" s="660"/>
      <c r="I688" s="659"/>
      <c r="J688" s="11"/>
      <c r="K688" s="58"/>
      <c r="L688" s="60"/>
      <c r="M688" s="60"/>
      <c r="N688" s="60">
        <f>N687-M687</f>
        <v>314.56999999999971</v>
      </c>
      <c r="O688" s="60"/>
      <c r="P688" s="60"/>
      <c r="Q688" s="58"/>
      <c r="R688" s="60">
        <f>SUM(S688:BO688)</f>
        <v>0</v>
      </c>
      <c r="S688" s="61">
        <f t="shared" ref="S688:AX688" si="698">$N$688/$J$686*S686*S12*S13</f>
        <v>0</v>
      </c>
      <c r="T688" s="61">
        <f t="shared" si="698"/>
        <v>0</v>
      </c>
      <c r="U688" s="61">
        <f t="shared" si="698"/>
        <v>0</v>
      </c>
      <c r="V688" s="61">
        <f t="shared" si="698"/>
        <v>0</v>
      </c>
      <c r="W688" s="61">
        <f t="shared" si="698"/>
        <v>0</v>
      </c>
      <c r="X688" s="61">
        <f t="shared" si="698"/>
        <v>0</v>
      </c>
      <c r="Y688" s="61">
        <f t="shared" si="698"/>
        <v>0</v>
      </c>
      <c r="Z688" s="61">
        <f t="shared" si="698"/>
        <v>0</v>
      </c>
      <c r="AA688" s="61">
        <f t="shared" si="698"/>
        <v>0</v>
      </c>
      <c r="AB688" s="61">
        <f t="shared" si="698"/>
        <v>0</v>
      </c>
      <c r="AC688" s="61">
        <f t="shared" si="698"/>
        <v>0</v>
      </c>
      <c r="AD688" s="61">
        <f t="shared" si="698"/>
        <v>0</v>
      </c>
      <c r="AE688" s="61">
        <f t="shared" si="698"/>
        <v>0</v>
      </c>
      <c r="AF688" s="61">
        <f t="shared" si="698"/>
        <v>0</v>
      </c>
      <c r="AG688" s="61">
        <f t="shared" si="698"/>
        <v>0</v>
      </c>
      <c r="AH688" s="61">
        <f t="shared" si="698"/>
        <v>0</v>
      </c>
      <c r="AI688" s="61">
        <f t="shared" si="698"/>
        <v>0</v>
      </c>
      <c r="AJ688" s="61">
        <f t="shared" si="698"/>
        <v>0</v>
      </c>
      <c r="AK688" s="61">
        <f t="shared" si="698"/>
        <v>0</v>
      </c>
      <c r="AL688" s="61">
        <f t="shared" si="698"/>
        <v>0</v>
      </c>
      <c r="AM688" s="61">
        <f t="shared" si="698"/>
        <v>0</v>
      </c>
      <c r="AN688" s="61">
        <f t="shared" si="698"/>
        <v>0</v>
      </c>
      <c r="AO688" s="61">
        <f t="shared" si="698"/>
        <v>0</v>
      </c>
      <c r="AP688" s="61">
        <f t="shared" si="698"/>
        <v>0</v>
      </c>
      <c r="AQ688" s="61">
        <f t="shared" si="698"/>
        <v>0</v>
      </c>
      <c r="AR688" s="61">
        <f t="shared" si="698"/>
        <v>0</v>
      </c>
      <c r="AS688" s="61">
        <f t="shared" si="698"/>
        <v>0</v>
      </c>
      <c r="AT688" s="61">
        <f t="shared" si="698"/>
        <v>0</v>
      </c>
      <c r="AU688" s="61">
        <f t="shared" si="698"/>
        <v>0</v>
      </c>
      <c r="AV688" s="61">
        <f t="shared" si="698"/>
        <v>0</v>
      </c>
      <c r="AW688" s="61">
        <f t="shared" si="698"/>
        <v>0</v>
      </c>
      <c r="AX688" s="61">
        <f t="shared" si="698"/>
        <v>0</v>
      </c>
      <c r="AY688" s="61">
        <f t="shared" ref="AY688:BO688" si="699">$N$688/$J$686*AY686*AY12*AY13</f>
        <v>0</v>
      </c>
      <c r="AZ688" s="61">
        <f t="shared" si="699"/>
        <v>0</v>
      </c>
      <c r="BA688" s="61">
        <f t="shared" si="699"/>
        <v>0</v>
      </c>
      <c r="BB688" s="61">
        <f t="shared" si="699"/>
        <v>0</v>
      </c>
      <c r="BC688" s="61">
        <f t="shared" si="699"/>
        <v>0</v>
      </c>
      <c r="BD688" s="61">
        <f t="shared" si="699"/>
        <v>0</v>
      </c>
      <c r="BE688" s="61">
        <f t="shared" si="699"/>
        <v>0</v>
      </c>
      <c r="BF688" s="61">
        <f t="shared" si="699"/>
        <v>0</v>
      </c>
      <c r="BG688" s="61">
        <f t="shared" si="699"/>
        <v>0</v>
      </c>
      <c r="BH688" s="61">
        <f t="shared" si="699"/>
        <v>0</v>
      </c>
      <c r="BI688" s="61">
        <f t="shared" si="699"/>
        <v>0</v>
      </c>
      <c r="BJ688" s="61">
        <f t="shared" si="699"/>
        <v>0</v>
      </c>
      <c r="BK688" s="61">
        <f t="shared" si="699"/>
        <v>0</v>
      </c>
      <c r="BL688" s="61">
        <f t="shared" si="699"/>
        <v>0</v>
      </c>
      <c r="BM688" s="61">
        <f t="shared" si="699"/>
        <v>0</v>
      </c>
      <c r="BN688" s="61">
        <f t="shared" si="699"/>
        <v>0</v>
      </c>
      <c r="BO688" s="61">
        <f t="shared" si="699"/>
        <v>0</v>
      </c>
    </row>
    <row r="689" spans="1:67" x14ac:dyDescent="0.2">
      <c r="A689" s="11"/>
      <c r="B689" s="11"/>
      <c r="C689" s="656"/>
      <c r="D689" s="656"/>
      <c r="E689" s="656"/>
      <c r="F689" s="656"/>
      <c r="G689" s="656"/>
      <c r="H689" s="660"/>
      <c r="I689" s="659"/>
      <c r="J689" s="11"/>
      <c r="K689" s="58"/>
      <c r="L689" s="58"/>
      <c r="M689" s="60"/>
      <c r="N689" s="60"/>
      <c r="O689" s="60"/>
      <c r="P689" s="60"/>
      <c r="Q689" s="62">
        <v>57990.46</v>
      </c>
      <c r="R689" s="63">
        <f>SUM(S689:BO689)</f>
        <v>59428.755046344195</v>
      </c>
      <c r="S689" s="64">
        <f t="shared" ref="S689:AX689" si="700">S687+S688</f>
        <v>0</v>
      </c>
      <c r="T689" s="64">
        <f t="shared" si="700"/>
        <v>0</v>
      </c>
      <c r="U689" s="64">
        <f t="shared" si="700"/>
        <v>59428.755046344195</v>
      </c>
      <c r="V689" s="64">
        <f t="shared" si="700"/>
        <v>0</v>
      </c>
      <c r="W689" s="64">
        <f t="shared" si="700"/>
        <v>0</v>
      </c>
      <c r="X689" s="64">
        <f t="shared" si="700"/>
        <v>0</v>
      </c>
      <c r="Y689" s="64">
        <f t="shared" si="700"/>
        <v>0</v>
      </c>
      <c r="Z689" s="64">
        <f t="shared" si="700"/>
        <v>0</v>
      </c>
      <c r="AA689" s="64">
        <f t="shared" si="700"/>
        <v>0</v>
      </c>
      <c r="AB689" s="64">
        <f t="shared" si="700"/>
        <v>0</v>
      </c>
      <c r="AC689" s="64">
        <f t="shared" si="700"/>
        <v>0</v>
      </c>
      <c r="AD689" s="64">
        <f t="shared" si="700"/>
        <v>0</v>
      </c>
      <c r="AE689" s="64">
        <f t="shared" si="700"/>
        <v>0</v>
      </c>
      <c r="AF689" s="64">
        <f t="shared" si="700"/>
        <v>0</v>
      </c>
      <c r="AG689" s="64">
        <f t="shared" si="700"/>
        <v>0</v>
      </c>
      <c r="AH689" s="64">
        <f t="shared" si="700"/>
        <v>0</v>
      </c>
      <c r="AI689" s="64">
        <f t="shared" si="700"/>
        <v>0</v>
      </c>
      <c r="AJ689" s="64">
        <f t="shared" si="700"/>
        <v>0</v>
      </c>
      <c r="AK689" s="64">
        <f t="shared" si="700"/>
        <v>0</v>
      </c>
      <c r="AL689" s="64">
        <f t="shared" si="700"/>
        <v>0</v>
      </c>
      <c r="AM689" s="64">
        <f t="shared" si="700"/>
        <v>0</v>
      </c>
      <c r="AN689" s="64">
        <f t="shared" si="700"/>
        <v>0</v>
      </c>
      <c r="AO689" s="64">
        <f t="shared" si="700"/>
        <v>0</v>
      </c>
      <c r="AP689" s="64">
        <f t="shared" si="700"/>
        <v>0</v>
      </c>
      <c r="AQ689" s="64">
        <f t="shared" si="700"/>
        <v>0</v>
      </c>
      <c r="AR689" s="64">
        <f t="shared" si="700"/>
        <v>0</v>
      </c>
      <c r="AS689" s="64">
        <f t="shared" si="700"/>
        <v>0</v>
      </c>
      <c r="AT689" s="64">
        <f t="shared" si="700"/>
        <v>0</v>
      </c>
      <c r="AU689" s="64">
        <f t="shared" si="700"/>
        <v>0</v>
      </c>
      <c r="AV689" s="64">
        <f t="shared" si="700"/>
        <v>0</v>
      </c>
      <c r="AW689" s="64">
        <f t="shared" si="700"/>
        <v>0</v>
      </c>
      <c r="AX689" s="64">
        <f t="shared" si="700"/>
        <v>0</v>
      </c>
      <c r="AY689" s="64">
        <f t="shared" ref="AY689:BO689" si="701">AY687+AY688</f>
        <v>0</v>
      </c>
      <c r="AZ689" s="64">
        <f t="shared" si="701"/>
        <v>0</v>
      </c>
      <c r="BA689" s="64">
        <f t="shared" si="701"/>
        <v>0</v>
      </c>
      <c r="BB689" s="64">
        <f t="shared" si="701"/>
        <v>0</v>
      </c>
      <c r="BC689" s="64">
        <f t="shared" si="701"/>
        <v>0</v>
      </c>
      <c r="BD689" s="64">
        <f t="shared" si="701"/>
        <v>0</v>
      </c>
      <c r="BE689" s="64">
        <f t="shared" si="701"/>
        <v>0</v>
      </c>
      <c r="BF689" s="64">
        <f t="shared" si="701"/>
        <v>0</v>
      </c>
      <c r="BG689" s="64">
        <f t="shared" si="701"/>
        <v>0</v>
      </c>
      <c r="BH689" s="64">
        <f t="shared" si="701"/>
        <v>0</v>
      </c>
      <c r="BI689" s="64">
        <f t="shared" si="701"/>
        <v>0</v>
      </c>
      <c r="BJ689" s="64">
        <f t="shared" si="701"/>
        <v>0</v>
      </c>
      <c r="BK689" s="64">
        <f t="shared" si="701"/>
        <v>0</v>
      </c>
      <c r="BL689" s="64">
        <f t="shared" si="701"/>
        <v>0</v>
      </c>
      <c r="BM689" s="64">
        <f t="shared" si="701"/>
        <v>0</v>
      </c>
      <c r="BN689" s="64">
        <f t="shared" si="701"/>
        <v>0</v>
      </c>
      <c r="BO689" s="64">
        <f t="shared" si="701"/>
        <v>0</v>
      </c>
    </row>
    <row r="690" spans="1:67" s="5" customFormat="1" ht="10.5" x14ac:dyDescent="0.2">
      <c r="A690" s="65"/>
      <c r="B690" s="65"/>
      <c r="C690" s="65"/>
      <c r="D690" s="65"/>
      <c r="E690" s="65"/>
      <c r="F690" s="65"/>
      <c r="G690" s="66" t="s">
        <v>999</v>
      </c>
      <c r="H690" s="65"/>
      <c r="I690" s="65"/>
      <c r="J690" s="65"/>
      <c r="K690" s="65"/>
      <c r="L690" s="65"/>
      <c r="M690" s="65"/>
      <c r="N690" s="65"/>
      <c r="O690" s="65"/>
      <c r="P690" s="65"/>
      <c r="Q690" s="65">
        <f t="shared" ref="Q690:AV690" si="702">Q$689</f>
        <v>57990.46</v>
      </c>
      <c r="R690" s="67">
        <f t="shared" si="702"/>
        <v>59428.755046344195</v>
      </c>
      <c r="S690" s="68">
        <f t="shared" si="702"/>
        <v>0</v>
      </c>
      <c r="T690" s="68">
        <f t="shared" si="702"/>
        <v>0</v>
      </c>
      <c r="U690" s="68">
        <f t="shared" si="702"/>
        <v>59428.755046344195</v>
      </c>
      <c r="V690" s="68">
        <f t="shared" si="702"/>
        <v>0</v>
      </c>
      <c r="W690" s="68">
        <f t="shared" si="702"/>
        <v>0</v>
      </c>
      <c r="X690" s="68">
        <f t="shared" si="702"/>
        <v>0</v>
      </c>
      <c r="Y690" s="68">
        <f t="shared" si="702"/>
        <v>0</v>
      </c>
      <c r="Z690" s="68">
        <f t="shared" si="702"/>
        <v>0</v>
      </c>
      <c r="AA690" s="68">
        <f t="shared" si="702"/>
        <v>0</v>
      </c>
      <c r="AB690" s="68">
        <f t="shared" si="702"/>
        <v>0</v>
      </c>
      <c r="AC690" s="68">
        <f t="shared" si="702"/>
        <v>0</v>
      </c>
      <c r="AD690" s="68">
        <f t="shared" si="702"/>
        <v>0</v>
      </c>
      <c r="AE690" s="68">
        <f t="shared" si="702"/>
        <v>0</v>
      </c>
      <c r="AF690" s="68">
        <f t="shared" si="702"/>
        <v>0</v>
      </c>
      <c r="AG690" s="68">
        <f t="shared" si="702"/>
        <v>0</v>
      </c>
      <c r="AH690" s="68">
        <f t="shared" si="702"/>
        <v>0</v>
      </c>
      <c r="AI690" s="68">
        <f t="shared" si="702"/>
        <v>0</v>
      </c>
      <c r="AJ690" s="68">
        <f t="shared" si="702"/>
        <v>0</v>
      </c>
      <c r="AK690" s="68">
        <f t="shared" si="702"/>
        <v>0</v>
      </c>
      <c r="AL690" s="68">
        <f t="shared" si="702"/>
        <v>0</v>
      </c>
      <c r="AM690" s="68">
        <f t="shared" si="702"/>
        <v>0</v>
      </c>
      <c r="AN690" s="68">
        <f t="shared" si="702"/>
        <v>0</v>
      </c>
      <c r="AO690" s="68">
        <f t="shared" si="702"/>
        <v>0</v>
      </c>
      <c r="AP690" s="68">
        <f t="shared" si="702"/>
        <v>0</v>
      </c>
      <c r="AQ690" s="68">
        <f t="shared" si="702"/>
        <v>0</v>
      </c>
      <c r="AR690" s="68">
        <f t="shared" si="702"/>
        <v>0</v>
      </c>
      <c r="AS690" s="68">
        <f t="shared" si="702"/>
        <v>0</v>
      </c>
      <c r="AT690" s="68">
        <f t="shared" si="702"/>
        <v>0</v>
      </c>
      <c r="AU690" s="68">
        <f t="shared" si="702"/>
        <v>0</v>
      </c>
      <c r="AV690" s="68">
        <f t="shared" si="702"/>
        <v>0</v>
      </c>
      <c r="AW690" s="68">
        <f t="shared" ref="AW690:BO690" si="703">AW$689</f>
        <v>0</v>
      </c>
      <c r="AX690" s="68">
        <f t="shared" si="703"/>
        <v>0</v>
      </c>
      <c r="AY690" s="68">
        <f t="shared" si="703"/>
        <v>0</v>
      </c>
      <c r="AZ690" s="68">
        <f t="shared" si="703"/>
        <v>0</v>
      </c>
      <c r="BA690" s="68">
        <f t="shared" si="703"/>
        <v>0</v>
      </c>
      <c r="BB690" s="68">
        <f t="shared" si="703"/>
        <v>0</v>
      </c>
      <c r="BC690" s="68">
        <f t="shared" si="703"/>
        <v>0</v>
      </c>
      <c r="BD690" s="68">
        <f t="shared" si="703"/>
        <v>0</v>
      </c>
      <c r="BE690" s="68">
        <f t="shared" si="703"/>
        <v>0</v>
      </c>
      <c r="BF690" s="68">
        <f t="shared" si="703"/>
        <v>0</v>
      </c>
      <c r="BG690" s="68">
        <f t="shared" si="703"/>
        <v>0</v>
      </c>
      <c r="BH690" s="68">
        <f t="shared" si="703"/>
        <v>0</v>
      </c>
      <c r="BI690" s="68">
        <f t="shared" si="703"/>
        <v>0</v>
      </c>
      <c r="BJ690" s="68">
        <f t="shared" si="703"/>
        <v>0</v>
      </c>
      <c r="BK690" s="68">
        <f t="shared" si="703"/>
        <v>0</v>
      </c>
      <c r="BL690" s="68">
        <f t="shared" si="703"/>
        <v>0</v>
      </c>
      <c r="BM690" s="68">
        <f t="shared" si="703"/>
        <v>0</v>
      </c>
      <c r="BN690" s="68">
        <f t="shared" si="703"/>
        <v>0</v>
      </c>
      <c r="BO690" s="68">
        <f t="shared" si="703"/>
        <v>0</v>
      </c>
    </row>
    <row r="691" spans="1:67" s="5" customFormat="1" ht="10.5" x14ac:dyDescent="0.2">
      <c r="A691" s="69"/>
      <c r="B691" s="69"/>
      <c r="C691" s="69"/>
      <c r="D691" s="69"/>
      <c r="E691" s="69"/>
      <c r="F691" s="69"/>
      <c r="G691" s="70" t="s">
        <v>1000</v>
      </c>
      <c r="H691" s="69"/>
      <c r="I691" s="69"/>
      <c r="J691" s="69"/>
      <c r="K691" s="69"/>
      <c r="L691" s="69"/>
      <c r="M691" s="69"/>
      <c r="N691" s="69"/>
      <c r="O691" s="69"/>
      <c r="P691" s="69"/>
      <c r="Q691" s="69">
        <f t="shared" ref="Q691:AV691" si="704">Q$546+Q$564+Q$586+Q$596+Q$602+Q$612+Q$642+Q$664+Q$674+Q$684+Q$690</f>
        <v>7130581.5400000019</v>
      </c>
      <c r="R691" s="71">
        <f t="shared" si="704"/>
        <v>8495243.4498157818</v>
      </c>
      <c r="S691" s="72">
        <f t="shared" si="704"/>
        <v>0</v>
      </c>
      <c r="T691" s="72">
        <f t="shared" si="704"/>
        <v>118691.92413559441</v>
      </c>
      <c r="U691" s="72">
        <f t="shared" si="704"/>
        <v>64242.866189896195</v>
      </c>
      <c r="V691" s="72">
        <f t="shared" si="704"/>
        <v>115772.15129729413</v>
      </c>
      <c r="W691" s="72">
        <f t="shared" si="704"/>
        <v>155659.55750843053</v>
      </c>
      <c r="X691" s="72">
        <f t="shared" si="704"/>
        <v>705581.42595008411</v>
      </c>
      <c r="Y691" s="72">
        <f t="shared" si="704"/>
        <v>592276.80864021776</v>
      </c>
      <c r="Z691" s="72">
        <f t="shared" si="704"/>
        <v>676093.43780879432</v>
      </c>
      <c r="AA691" s="72">
        <f t="shared" si="704"/>
        <v>480573.53307050967</v>
      </c>
      <c r="AB691" s="72">
        <f t="shared" si="704"/>
        <v>0</v>
      </c>
      <c r="AC691" s="72">
        <f t="shared" si="704"/>
        <v>0</v>
      </c>
      <c r="AD691" s="72">
        <f t="shared" si="704"/>
        <v>0</v>
      </c>
      <c r="AE691" s="72">
        <f t="shared" si="704"/>
        <v>0</v>
      </c>
      <c r="AF691" s="72">
        <f t="shared" si="704"/>
        <v>0</v>
      </c>
      <c r="AG691" s="72">
        <f t="shared" si="704"/>
        <v>0</v>
      </c>
      <c r="AH691" s="72">
        <f t="shared" si="704"/>
        <v>0</v>
      </c>
      <c r="AI691" s="72">
        <f t="shared" si="704"/>
        <v>0</v>
      </c>
      <c r="AJ691" s="72">
        <f t="shared" si="704"/>
        <v>128220.31468750481</v>
      </c>
      <c r="AK691" s="72">
        <f t="shared" si="704"/>
        <v>172071.66288146004</v>
      </c>
      <c r="AL691" s="72">
        <f t="shared" si="704"/>
        <v>129882.27780275287</v>
      </c>
      <c r="AM691" s="72">
        <f t="shared" si="704"/>
        <v>0</v>
      </c>
      <c r="AN691" s="72">
        <f t="shared" si="704"/>
        <v>0</v>
      </c>
      <c r="AO691" s="72">
        <f t="shared" si="704"/>
        <v>0</v>
      </c>
      <c r="AP691" s="72">
        <f t="shared" si="704"/>
        <v>64470.715824824496</v>
      </c>
      <c r="AQ691" s="72">
        <f t="shared" si="704"/>
        <v>588280.39958414948</v>
      </c>
      <c r="AR691" s="72">
        <f t="shared" si="704"/>
        <v>616049.34561995452</v>
      </c>
      <c r="AS691" s="72">
        <f t="shared" si="704"/>
        <v>0</v>
      </c>
      <c r="AT691" s="72">
        <f t="shared" si="704"/>
        <v>0</v>
      </c>
      <c r="AU691" s="72">
        <f t="shared" si="704"/>
        <v>0</v>
      </c>
      <c r="AV691" s="72">
        <f t="shared" si="704"/>
        <v>184782.53834090821</v>
      </c>
      <c r="AW691" s="72">
        <f t="shared" ref="AW691:BO691" si="705">AW$546+AW$564+AW$586+AW$596+AW$602+AW$612+AW$642+AW$664+AW$674+AW$684+AW$690</f>
        <v>185983.62437464477</v>
      </c>
      <c r="AX691" s="72">
        <f t="shared" si="705"/>
        <v>187177.64808832898</v>
      </c>
      <c r="AY691" s="72">
        <f t="shared" si="705"/>
        <v>188334.4352777614</v>
      </c>
      <c r="AZ691" s="72">
        <f t="shared" si="705"/>
        <v>142168.95691040097</v>
      </c>
      <c r="BA691" s="72">
        <f t="shared" si="705"/>
        <v>95395.370103683439</v>
      </c>
      <c r="BB691" s="72">
        <f t="shared" si="705"/>
        <v>0</v>
      </c>
      <c r="BC691" s="72">
        <f t="shared" si="705"/>
        <v>0</v>
      </c>
      <c r="BD691" s="72">
        <f t="shared" si="705"/>
        <v>597443.72081332677</v>
      </c>
      <c r="BE691" s="72">
        <f t="shared" si="705"/>
        <v>0</v>
      </c>
      <c r="BF691" s="72">
        <f t="shared" si="705"/>
        <v>465751.74420219206</v>
      </c>
      <c r="BG691" s="72">
        <f t="shared" si="705"/>
        <v>469745.04441440268</v>
      </c>
      <c r="BH691" s="72">
        <f t="shared" si="705"/>
        <v>0</v>
      </c>
      <c r="BI691" s="72">
        <f t="shared" si="705"/>
        <v>0</v>
      </c>
      <c r="BJ691" s="72">
        <f t="shared" si="705"/>
        <v>0</v>
      </c>
      <c r="BK691" s="72">
        <f t="shared" si="705"/>
        <v>0</v>
      </c>
      <c r="BL691" s="72">
        <f t="shared" si="705"/>
        <v>515789.50624575478</v>
      </c>
      <c r="BM691" s="72">
        <f t="shared" si="705"/>
        <v>655718.21148616471</v>
      </c>
      <c r="BN691" s="72">
        <f t="shared" si="705"/>
        <v>0</v>
      </c>
      <c r="BO691" s="72">
        <f t="shared" si="705"/>
        <v>199086.2285567472</v>
      </c>
    </row>
    <row r="692" spans="1:67" x14ac:dyDescent="0.2">
      <c r="A692" s="54"/>
      <c r="B692" s="54"/>
      <c r="C692" s="55" t="s">
        <v>1001</v>
      </c>
      <c r="D692" s="54" t="s">
        <v>437</v>
      </c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</row>
    <row r="693" spans="1:67" x14ac:dyDescent="0.2">
      <c r="A693" s="56"/>
      <c r="B693" s="56"/>
      <c r="C693" s="57" t="s">
        <v>438</v>
      </c>
      <c r="D693" s="56" t="s">
        <v>439</v>
      </c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</row>
    <row r="694" spans="1:67" ht="14.1" customHeight="1" x14ac:dyDescent="0.2">
      <c r="A694" s="11"/>
      <c r="B694" s="58">
        <v>147</v>
      </c>
      <c r="C694" s="656" t="s">
        <v>440</v>
      </c>
      <c r="D694" s="657" t="s">
        <v>441</v>
      </c>
      <c r="E694" s="657"/>
      <c r="F694" s="657"/>
      <c r="G694" s="657"/>
      <c r="H694" s="660" t="s">
        <v>839</v>
      </c>
      <c r="I694" s="659" t="s">
        <v>156</v>
      </c>
      <c r="J694" s="59">
        <v>514.32000000000005</v>
      </c>
      <c r="K694" s="60"/>
      <c r="L694" s="60"/>
      <c r="M694" s="60"/>
      <c r="N694" s="58"/>
      <c r="O694" s="58"/>
      <c r="P694" s="58"/>
      <c r="Q694" s="58"/>
      <c r="R694" s="58">
        <f t="shared" ref="R694:R709" si="706">SUM(S694:BO694)</f>
        <v>514.32000000000005</v>
      </c>
      <c r="S694" s="58">
        <v>0</v>
      </c>
      <c r="T694" s="58">
        <v>0</v>
      </c>
      <c r="U694" s="58">
        <v>0</v>
      </c>
      <c r="V694" s="58">
        <v>0</v>
      </c>
      <c r="W694" s="58">
        <v>0</v>
      </c>
      <c r="X694" s="58">
        <v>0</v>
      </c>
      <c r="Y694" s="58">
        <v>0</v>
      </c>
      <c r="Z694" s="58">
        <v>0</v>
      </c>
      <c r="AA694" s="58">
        <v>0</v>
      </c>
      <c r="AB694" s="58">
        <v>0</v>
      </c>
      <c r="AC694" s="58">
        <v>0</v>
      </c>
      <c r="AD694" s="58">
        <v>0</v>
      </c>
      <c r="AE694" s="58">
        <v>0</v>
      </c>
      <c r="AF694" s="58">
        <v>0</v>
      </c>
      <c r="AG694" s="58">
        <v>0</v>
      </c>
      <c r="AH694" s="58">
        <v>0</v>
      </c>
      <c r="AI694" s="58">
        <v>0</v>
      </c>
      <c r="AJ694" s="58">
        <v>0</v>
      </c>
      <c r="AK694" s="58">
        <v>0</v>
      </c>
      <c r="AL694" s="58">
        <v>0</v>
      </c>
      <c r="AM694" s="58">
        <v>0</v>
      </c>
      <c r="AN694" s="58">
        <v>514.32000000000005</v>
      </c>
      <c r="AO694" s="58">
        <v>0</v>
      </c>
      <c r="AP694" s="58">
        <v>0</v>
      </c>
      <c r="AQ694" s="58">
        <v>0</v>
      </c>
      <c r="AR694" s="58">
        <v>0</v>
      </c>
      <c r="AS694" s="58">
        <v>0</v>
      </c>
      <c r="AT694" s="58">
        <v>0</v>
      </c>
      <c r="AU694" s="58">
        <v>0</v>
      </c>
      <c r="AV694" s="58">
        <v>0</v>
      </c>
      <c r="AW694" s="58">
        <v>0</v>
      </c>
      <c r="AX694" s="58">
        <v>0</v>
      </c>
      <c r="AY694" s="58">
        <v>0</v>
      </c>
      <c r="AZ694" s="58">
        <v>0</v>
      </c>
      <c r="BA694" s="58">
        <v>0</v>
      </c>
      <c r="BB694" s="58">
        <v>0</v>
      </c>
      <c r="BC694" s="58">
        <v>0</v>
      </c>
      <c r="BD694" s="58">
        <v>0</v>
      </c>
      <c r="BE694" s="58">
        <v>0</v>
      </c>
      <c r="BF694" s="58">
        <v>0</v>
      </c>
      <c r="BG694" s="58">
        <v>0</v>
      </c>
      <c r="BH694" s="58">
        <v>0</v>
      </c>
      <c r="BI694" s="58">
        <v>0</v>
      </c>
      <c r="BJ694" s="58">
        <v>0</v>
      </c>
      <c r="BK694" s="58">
        <v>0</v>
      </c>
      <c r="BL694" s="58">
        <v>0</v>
      </c>
      <c r="BM694" s="58">
        <v>0</v>
      </c>
      <c r="BN694" s="58">
        <v>0</v>
      </c>
      <c r="BO694" s="58">
        <v>0</v>
      </c>
    </row>
    <row r="695" spans="1:67" x14ac:dyDescent="0.2">
      <c r="A695" s="11"/>
      <c r="B695" s="11"/>
      <c r="C695" s="656"/>
      <c r="D695" s="657"/>
      <c r="E695" s="657"/>
      <c r="F695" s="657"/>
      <c r="G695" s="657"/>
      <c r="H695" s="660"/>
      <c r="I695" s="659"/>
      <c r="J695" s="11"/>
      <c r="K695" s="60">
        <v>45010.93</v>
      </c>
      <c r="L695" s="60">
        <v>45226.55</v>
      </c>
      <c r="M695" s="60">
        <v>46505.55</v>
      </c>
      <c r="N695" s="60">
        <v>46728.33</v>
      </c>
      <c r="O695" s="60">
        <v>46505.547187754499</v>
      </c>
      <c r="P695" s="60"/>
      <c r="Q695" s="58">
        <v>46505.55</v>
      </c>
      <c r="R695" s="60">
        <f t="shared" si="706"/>
        <v>54602.578759228505</v>
      </c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61">
        <f>$M695*AN694/$J694*AN$13</f>
        <v>54602.578759228505</v>
      </c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  <c r="BI695" s="58"/>
      <c r="BJ695" s="58"/>
      <c r="BK695" s="58"/>
      <c r="BL695" s="58"/>
      <c r="BM695" s="58"/>
      <c r="BN695" s="58"/>
      <c r="BO695" s="58"/>
    </row>
    <row r="696" spans="1:67" x14ac:dyDescent="0.2">
      <c r="A696" s="11"/>
      <c r="B696" s="11"/>
      <c r="C696" s="656"/>
      <c r="D696" s="657"/>
      <c r="E696" s="657"/>
      <c r="F696" s="657"/>
      <c r="G696" s="657"/>
      <c r="H696" s="660"/>
      <c r="I696" s="659"/>
      <c r="J696" s="11"/>
      <c r="K696" s="58"/>
      <c r="L696" s="60"/>
      <c r="M696" s="60"/>
      <c r="N696" s="60">
        <f>N695-M695</f>
        <v>222.77999999999884</v>
      </c>
      <c r="O696" s="60"/>
      <c r="P696" s="60"/>
      <c r="Q696" s="58"/>
      <c r="R696" s="60">
        <f t="shared" si="706"/>
        <v>0</v>
      </c>
      <c r="S696" s="61">
        <f t="shared" ref="S696:AX696" si="707">$N$696/$J$694*S694*S12*S13</f>
        <v>0</v>
      </c>
      <c r="T696" s="61">
        <f t="shared" si="707"/>
        <v>0</v>
      </c>
      <c r="U696" s="61">
        <f t="shared" si="707"/>
        <v>0</v>
      </c>
      <c r="V696" s="61">
        <f t="shared" si="707"/>
        <v>0</v>
      </c>
      <c r="W696" s="61">
        <f t="shared" si="707"/>
        <v>0</v>
      </c>
      <c r="X696" s="61">
        <f t="shared" si="707"/>
        <v>0</v>
      </c>
      <c r="Y696" s="61">
        <f t="shared" si="707"/>
        <v>0</v>
      </c>
      <c r="Z696" s="61">
        <f t="shared" si="707"/>
        <v>0</v>
      </c>
      <c r="AA696" s="61">
        <f t="shared" si="707"/>
        <v>0</v>
      </c>
      <c r="AB696" s="61">
        <f t="shared" si="707"/>
        <v>0</v>
      </c>
      <c r="AC696" s="61">
        <f t="shared" si="707"/>
        <v>0</v>
      </c>
      <c r="AD696" s="61">
        <f t="shared" si="707"/>
        <v>0</v>
      </c>
      <c r="AE696" s="61">
        <f t="shared" si="707"/>
        <v>0</v>
      </c>
      <c r="AF696" s="61">
        <f t="shared" si="707"/>
        <v>0</v>
      </c>
      <c r="AG696" s="61">
        <f t="shared" si="707"/>
        <v>0</v>
      </c>
      <c r="AH696" s="61">
        <f t="shared" si="707"/>
        <v>0</v>
      </c>
      <c r="AI696" s="61">
        <f t="shared" si="707"/>
        <v>0</v>
      </c>
      <c r="AJ696" s="61">
        <f t="shared" si="707"/>
        <v>0</v>
      </c>
      <c r="AK696" s="61">
        <f t="shared" si="707"/>
        <v>0</v>
      </c>
      <c r="AL696" s="61">
        <f t="shared" si="707"/>
        <v>0</v>
      </c>
      <c r="AM696" s="61">
        <f t="shared" si="707"/>
        <v>0</v>
      </c>
      <c r="AN696" s="61">
        <f t="shared" si="707"/>
        <v>0</v>
      </c>
      <c r="AO696" s="61">
        <f t="shared" si="707"/>
        <v>0</v>
      </c>
      <c r="AP696" s="61">
        <f t="shared" si="707"/>
        <v>0</v>
      </c>
      <c r="AQ696" s="61">
        <f t="shared" si="707"/>
        <v>0</v>
      </c>
      <c r="AR696" s="61">
        <f t="shared" si="707"/>
        <v>0</v>
      </c>
      <c r="AS696" s="61">
        <f t="shared" si="707"/>
        <v>0</v>
      </c>
      <c r="AT696" s="61">
        <f t="shared" si="707"/>
        <v>0</v>
      </c>
      <c r="AU696" s="61">
        <f t="shared" si="707"/>
        <v>0</v>
      </c>
      <c r="AV696" s="61">
        <f t="shared" si="707"/>
        <v>0</v>
      </c>
      <c r="AW696" s="61">
        <f t="shared" si="707"/>
        <v>0</v>
      </c>
      <c r="AX696" s="61">
        <f t="shared" si="707"/>
        <v>0</v>
      </c>
      <c r="AY696" s="61">
        <f t="shared" ref="AY696:BO696" si="708">$N$696/$J$694*AY694*AY12*AY13</f>
        <v>0</v>
      </c>
      <c r="AZ696" s="61">
        <f t="shared" si="708"/>
        <v>0</v>
      </c>
      <c r="BA696" s="61">
        <f t="shared" si="708"/>
        <v>0</v>
      </c>
      <c r="BB696" s="61">
        <f t="shared" si="708"/>
        <v>0</v>
      </c>
      <c r="BC696" s="61">
        <f t="shared" si="708"/>
        <v>0</v>
      </c>
      <c r="BD696" s="61">
        <f t="shared" si="708"/>
        <v>0</v>
      </c>
      <c r="BE696" s="61">
        <f t="shared" si="708"/>
        <v>0</v>
      </c>
      <c r="BF696" s="61">
        <f t="shared" si="708"/>
        <v>0</v>
      </c>
      <c r="BG696" s="61">
        <f t="shared" si="708"/>
        <v>0</v>
      </c>
      <c r="BH696" s="61">
        <f t="shared" si="708"/>
        <v>0</v>
      </c>
      <c r="BI696" s="61">
        <f t="shared" si="708"/>
        <v>0</v>
      </c>
      <c r="BJ696" s="61">
        <f t="shared" si="708"/>
        <v>0</v>
      </c>
      <c r="BK696" s="61">
        <f t="shared" si="708"/>
        <v>0</v>
      </c>
      <c r="BL696" s="61">
        <f t="shared" si="708"/>
        <v>0</v>
      </c>
      <c r="BM696" s="61">
        <f t="shared" si="708"/>
        <v>0</v>
      </c>
      <c r="BN696" s="61">
        <f t="shared" si="708"/>
        <v>0</v>
      </c>
      <c r="BO696" s="61">
        <f t="shared" si="708"/>
        <v>0</v>
      </c>
    </row>
    <row r="697" spans="1:67" x14ac:dyDescent="0.2">
      <c r="A697" s="11"/>
      <c r="B697" s="11"/>
      <c r="C697" s="656"/>
      <c r="D697" s="657"/>
      <c r="E697" s="657"/>
      <c r="F697" s="657"/>
      <c r="G697" s="657"/>
      <c r="H697" s="660"/>
      <c r="I697" s="659"/>
      <c r="J697" s="11"/>
      <c r="K697" s="58"/>
      <c r="L697" s="58"/>
      <c r="M697" s="60"/>
      <c r="N697" s="60"/>
      <c r="O697" s="60"/>
      <c r="P697" s="60"/>
      <c r="Q697" s="62">
        <v>46505.55</v>
      </c>
      <c r="R697" s="63">
        <f t="shared" si="706"/>
        <v>54602.578759228505</v>
      </c>
      <c r="S697" s="64">
        <f t="shared" ref="S697:AX697" si="709">S695+S696</f>
        <v>0</v>
      </c>
      <c r="T697" s="64">
        <f t="shared" si="709"/>
        <v>0</v>
      </c>
      <c r="U697" s="64">
        <f t="shared" si="709"/>
        <v>0</v>
      </c>
      <c r="V697" s="64">
        <f t="shared" si="709"/>
        <v>0</v>
      </c>
      <c r="W697" s="64">
        <f t="shared" si="709"/>
        <v>0</v>
      </c>
      <c r="X697" s="64">
        <f t="shared" si="709"/>
        <v>0</v>
      </c>
      <c r="Y697" s="64">
        <f t="shared" si="709"/>
        <v>0</v>
      </c>
      <c r="Z697" s="64">
        <f t="shared" si="709"/>
        <v>0</v>
      </c>
      <c r="AA697" s="64">
        <f t="shared" si="709"/>
        <v>0</v>
      </c>
      <c r="AB697" s="64">
        <f t="shared" si="709"/>
        <v>0</v>
      </c>
      <c r="AC697" s="64">
        <f t="shared" si="709"/>
        <v>0</v>
      </c>
      <c r="AD697" s="64">
        <f t="shared" si="709"/>
        <v>0</v>
      </c>
      <c r="AE697" s="64">
        <f t="shared" si="709"/>
        <v>0</v>
      </c>
      <c r="AF697" s="64">
        <f t="shared" si="709"/>
        <v>0</v>
      </c>
      <c r="AG697" s="64">
        <f t="shared" si="709"/>
        <v>0</v>
      </c>
      <c r="AH697" s="64">
        <f t="shared" si="709"/>
        <v>0</v>
      </c>
      <c r="AI697" s="64">
        <f t="shared" si="709"/>
        <v>0</v>
      </c>
      <c r="AJ697" s="64">
        <f t="shared" si="709"/>
        <v>0</v>
      </c>
      <c r="AK697" s="64">
        <f t="shared" si="709"/>
        <v>0</v>
      </c>
      <c r="AL697" s="64">
        <f t="shared" si="709"/>
        <v>0</v>
      </c>
      <c r="AM697" s="64">
        <f t="shared" si="709"/>
        <v>0</v>
      </c>
      <c r="AN697" s="64">
        <f t="shared" si="709"/>
        <v>54602.578759228505</v>
      </c>
      <c r="AO697" s="64">
        <f t="shared" si="709"/>
        <v>0</v>
      </c>
      <c r="AP697" s="64">
        <f t="shared" si="709"/>
        <v>0</v>
      </c>
      <c r="AQ697" s="64">
        <f t="shared" si="709"/>
        <v>0</v>
      </c>
      <c r="AR697" s="64">
        <f t="shared" si="709"/>
        <v>0</v>
      </c>
      <c r="AS697" s="64">
        <f t="shared" si="709"/>
        <v>0</v>
      </c>
      <c r="AT697" s="64">
        <f t="shared" si="709"/>
        <v>0</v>
      </c>
      <c r="AU697" s="64">
        <f t="shared" si="709"/>
        <v>0</v>
      </c>
      <c r="AV697" s="64">
        <f t="shared" si="709"/>
        <v>0</v>
      </c>
      <c r="AW697" s="64">
        <f t="shared" si="709"/>
        <v>0</v>
      </c>
      <c r="AX697" s="64">
        <f t="shared" si="709"/>
        <v>0</v>
      </c>
      <c r="AY697" s="64">
        <f t="shared" ref="AY697:BO697" si="710">AY695+AY696</f>
        <v>0</v>
      </c>
      <c r="AZ697" s="64">
        <f t="shared" si="710"/>
        <v>0</v>
      </c>
      <c r="BA697" s="64">
        <f t="shared" si="710"/>
        <v>0</v>
      </c>
      <c r="BB697" s="64">
        <f t="shared" si="710"/>
        <v>0</v>
      </c>
      <c r="BC697" s="64">
        <f t="shared" si="710"/>
        <v>0</v>
      </c>
      <c r="BD697" s="64">
        <f t="shared" si="710"/>
        <v>0</v>
      </c>
      <c r="BE697" s="64">
        <f t="shared" si="710"/>
        <v>0</v>
      </c>
      <c r="BF697" s="64">
        <f t="shared" si="710"/>
        <v>0</v>
      </c>
      <c r="BG697" s="64">
        <f t="shared" si="710"/>
        <v>0</v>
      </c>
      <c r="BH697" s="64">
        <f t="shared" si="710"/>
        <v>0</v>
      </c>
      <c r="BI697" s="64">
        <f t="shared" si="710"/>
        <v>0</v>
      </c>
      <c r="BJ697" s="64">
        <f t="shared" si="710"/>
        <v>0</v>
      </c>
      <c r="BK697" s="64">
        <f t="shared" si="710"/>
        <v>0</v>
      </c>
      <c r="BL697" s="64">
        <f t="shared" si="710"/>
        <v>0</v>
      </c>
      <c r="BM697" s="64">
        <f t="shared" si="710"/>
        <v>0</v>
      </c>
      <c r="BN697" s="64">
        <f t="shared" si="710"/>
        <v>0</v>
      </c>
      <c r="BO697" s="64">
        <f t="shared" si="710"/>
        <v>0</v>
      </c>
    </row>
    <row r="698" spans="1:67" ht="14.1" customHeight="1" x14ac:dyDescent="0.2">
      <c r="A698" s="11"/>
      <c r="B698" s="58">
        <v>148</v>
      </c>
      <c r="C698" s="656" t="s">
        <v>251</v>
      </c>
      <c r="D698" s="657" t="s">
        <v>443</v>
      </c>
      <c r="E698" s="657"/>
      <c r="F698" s="657"/>
      <c r="G698" s="657"/>
      <c r="H698" s="660" t="s">
        <v>1002</v>
      </c>
      <c r="I698" s="659" t="s">
        <v>194</v>
      </c>
      <c r="J698" s="59">
        <v>5391.5309999999999</v>
      </c>
      <c r="K698" s="60"/>
      <c r="L698" s="60"/>
      <c r="M698" s="60"/>
      <c r="N698" s="58"/>
      <c r="O698" s="58"/>
      <c r="P698" s="58"/>
      <c r="Q698" s="58"/>
      <c r="R698" s="58">
        <f t="shared" si="706"/>
        <v>5391.5309999999999</v>
      </c>
      <c r="S698" s="58">
        <v>0</v>
      </c>
      <c r="T698" s="58">
        <v>0</v>
      </c>
      <c r="U698" s="58">
        <v>0</v>
      </c>
      <c r="V698" s="58">
        <v>0</v>
      </c>
      <c r="W698" s="58">
        <v>0</v>
      </c>
      <c r="X698" s="58">
        <v>0</v>
      </c>
      <c r="Y698" s="58">
        <v>0</v>
      </c>
      <c r="Z698" s="58">
        <v>0</v>
      </c>
      <c r="AA698" s="58">
        <v>0</v>
      </c>
      <c r="AB698" s="58">
        <v>0</v>
      </c>
      <c r="AC698" s="58">
        <v>0</v>
      </c>
      <c r="AD698" s="58">
        <v>0</v>
      </c>
      <c r="AE698" s="58">
        <v>0</v>
      </c>
      <c r="AF698" s="58">
        <v>0</v>
      </c>
      <c r="AG698" s="58">
        <v>0</v>
      </c>
      <c r="AH698" s="58">
        <v>0</v>
      </c>
      <c r="AI698" s="58">
        <v>0</v>
      </c>
      <c r="AJ698" s="58">
        <v>0</v>
      </c>
      <c r="AK698" s="58">
        <v>0</v>
      </c>
      <c r="AL698" s="58">
        <v>0</v>
      </c>
      <c r="AM698" s="58">
        <v>0</v>
      </c>
      <c r="AN698" s="58">
        <v>2500</v>
      </c>
      <c r="AO698" s="58">
        <v>2891.5309999999999</v>
      </c>
      <c r="AP698" s="58">
        <v>0</v>
      </c>
      <c r="AQ698" s="58">
        <v>0</v>
      </c>
      <c r="AR698" s="58">
        <v>0</v>
      </c>
      <c r="AS698" s="58">
        <v>0</v>
      </c>
      <c r="AT698" s="58">
        <v>0</v>
      </c>
      <c r="AU698" s="58">
        <v>0</v>
      </c>
      <c r="AV698" s="58">
        <v>0</v>
      </c>
      <c r="AW698" s="58">
        <v>0</v>
      </c>
      <c r="AX698" s="58">
        <v>0</v>
      </c>
      <c r="AY698" s="58">
        <v>0</v>
      </c>
      <c r="AZ698" s="58">
        <v>0</v>
      </c>
      <c r="BA698" s="58">
        <v>0</v>
      </c>
      <c r="BB698" s="58">
        <v>0</v>
      </c>
      <c r="BC698" s="58">
        <v>0</v>
      </c>
      <c r="BD698" s="58">
        <v>0</v>
      </c>
      <c r="BE698" s="58">
        <v>0</v>
      </c>
      <c r="BF698" s="58">
        <v>0</v>
      </c>
      <c r="BG698" s="58">
        <v>0</v>
      </c>
      <c r="BH698" s="58">
        <v>0</v>
      </c>
      <c r="BI698" s="58">
        <v>0</v>
      </c>
      <c r="BJ698" s="58">
        <v>0</v>
      </c>
      <c r="BK698" s="58">
        <v>0</v>
      </c>
      <c r="BL698" s="58">
        <v>0</v>
      </c>
      <c r="BM698" s="58">
        <v>0</v>
      </c>
      <c r="BN698" s="58">
        <v>0</v>
      </c>
      <c r="BO698" s="58">
        <v>0</v>
      </c>
    </row>
    <row r="699" spans="1:67" x14ac:dyDescent="0.2">
      <c r="A699" s="11"/>
      <c r="B699" s="11"/>
      <c r="C699" s="656"/>
      <c r="D699" s="657"/>
      <c r="E699" s="657"/>
      <c r="F699" s="657"/>
      <c r="G699" s="657"/>
      <c r="H699" s="660"/>
      <c r="I699" s="659"/>
      <c r="J699" s="11"/>
      <c r="K699" s="60">
        <v>253852.98</v>
      </c>
      <c r="L699" s="60">
        <v>254329.19</v>
      </c>
      <c r="M699" s="60">
        <v>262282.33</v>
      </c>
      <c r="N699" s="60">
        <v>262774.34999999998</v>
      </c>
      <c r="O699" s="60">
        <v>262282.333205337</v>
      </c>
      <c r="P699" s="60"/>
      <c r="Q699" s="58">
        <v>262282.33</v>
      </c>
      <c r="R699" s="60">
        <f t="shared" si="706"/>
        <v>309021.52144177048</v>
      </c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61">
        <f>$M699*AN698/$J698*AN$13</f>
        <v>142792.46938266102</v>
      </c>
      <c r="AO699" s="61">
        <f>$M699*AO698/$J698*AO$13</f>
        <v>166229.05205910947</v>
      </c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58"/>
      <c r="BK699" s="58"/>
      <c r="BL699" s="58"/>
      <c r="BM699" s="58"/>
      <c r="BN699" s="58"/>
      <c r="BO699" s="58"/>
    </row>
    <row r="700" spans="1:67" x14ac:dyDescent="0.2">
      <c r="A700" s="11"/>
      <c r="B700" s="11"/>
      <c r="C700" s="656"/>
      <c r="D700" s="657"/>
      <c r="E700" s="657"/>
      <c r="F700" s="657"/>
      <c r="G700" s="657"/>
      <c r="H700" s="660"/>
      <c r="I700" s="659"/>
      <c r="J700" s="11"/>
      <c r="K700" s="58"/>
      <c r="L700" s="60"/>
      <c r="M700" s="60"/>
      <c r="N700" s="60">
        <f>N699-M699</f>
        <v>492.01999999996042</v>
      </c>
      <c r="O700" s="60"/>
      <c r="P700" s="60"/>
      <c r="Q700" s="58"/>
      <c r="R700" s="60">
        <f t="shared" si="706"/>
        <v>0</v>
      </c>
      <c r="S700" s="61">
        <f t="shared" ref="S700:AX700" si="711">$N$700/$J$698*S698*S12*S13</f>
        <v>0</v>
      </c>
      <c r="T700" s="61">
        <f t="shared" si="711"/>
        <v>0</v>
      </c>
      <c r="U700" s="61">
        <f t="shared" si="711"/>
        <v>0</v>
      </c>
      <c r="V700" s="61">
        <f t="shared" si="711"/>
        <v>0</v>
      </c>
      <c r="W700" s="61">
        <f t="shared" si="711"/>
        <v>0</v>
      </c>
      <c r="X700" s="61">
        <f t="shared" si="711"/>
        <v>0</v>
      </c>
      <c r="Y700" s="61">
        <f t="shared" si="711"/>
        <v>0</v>
      </c>
      <c r="Z700" s="61">
        <f t="shared" si="711"/>
        <v>0</v>
      </c>
      <c r="AA700" s="61">
        <f t="shared" si="711"/>
        <v>0</v>
      </c>
      <c r="AB700" s="61">
        <f t="shared" si="711"/>
        <v>0</v>
      </c>
      <c r="AC700" s="61">
        <f t="shared" si="711"/>
        <v>0</v>
      </c>
      <c r="AD700" s="61">
        <f t="shared" si="711"/>
        <v>0</v>
      </c>
      <c r="AE700" s="61">
        <f t="shared" si="711"/>
        <v>0</v>
      </c>
      <c r="AF700" s="61">
        <f t="shared" si="711"/>
        <v>0</v>
      </c>
      <c r="AG700" s="61">
        <f t="shared" si="711"/>
        <v>0</v>
      </c>
      <c r="AH700" s="61">
        <f t="shared" si="711"/>
        <v>0</v>
      </c>
      <c r="AI700" s="61">
        <f t="shared" si="711"/>
        <v>0</v>
      </c>
      <c r="AJ700" s="61">
        <f t="shared" si="711"/>
        <v>0</v>
      </c>
      <c r="AK700" s="61">
        <f t="shared" si="711"/>
        <v>0</v>
      </c>
      <c r="AL700" s="61">
        <f t="shared" si="711"/>
        <v>0</v>
      </c>
      <c r="AM700" s="61">
        <f t="shared" si="711"/>
        <v>0</v>
      </c>
      <c r="AN700" s="61">
        <f t="shared" si="711"/>
        <v>0</v>
      </c>
      <c r="AO700" s="61">
        <f t="shared" si="711"/>
        <v>0</v>
      </c>
      <c r="AP700" s="61">
        <f t="shared" si="711"/>
        <v>0</v>
      </c>
      <c r="AQ700" s="61">
        <f t="shared" si="711"/>
        <v>0</v>
      </c>
      <c r="AR700" s="61">
        <f t="shared" si="711"/>
        <v>0</v>
      </c>
      <c r="AS700" s="61">
        <f t="shared" si="711"/>
        <v>0</v>
      </c>
      <c r="AT700" s="61">
        <f t="shared" si="711"/>
        <v>0</v>
      </c>
      <c r="AU700" s="61">
        <f t="shared" si="711"/>
        <v>0</v>
      </c>
      <c r="AV700" s="61">
        <f t="shared" si="711"/>
        <v>0</v>
      </c>
      <c r="AW700" s="61">
        <f t="shared" si="711"/>
        <v>0</v>
      </c>
      <c r="AX700" s="61">
        <f t="shared" si="711"/>
        <v>0</v>
      </c>
      <c r="AY700" s="61">
        <f t="shared" ref="AY700:BO700" si="712">$N$700/$J$698*AY698*AY12*AY13</f>
        <v>0</v>
      </c>
      <c r="AZ700" s="61">
        <f t="shared" si="712"/>
        <v>0</v>
      </c>
      <c r="BA700" s="61">
        <f t="shared" si="712"/>
        <v>0</v>
      </c>
      <c r="BB700" s="61">
        <f t="shared" si="712"/>
        <v>0</v>
      </c>
      <c r="BC700" s="61">
        <f t="shared" si="712"/>
        <v>0</v>
      </c>
      <c r="BD700" s="61">
        <f t="shared" si="712"/>
        <v>0</v>
      </c>
      <c r="BE700" s="61">
        <f t="shared" si="712"/>
        <v>0</v>
      </c>
      <c r="BF700" s="61">
        <f t="shared" si="712"/>
        <v>0</v>
      </c>
      <c r="BG700" s="61">
        <f t="shared" si="712"/>
        <v>0</v>
      </c>
      <c r="BH700" s="61">
        <f t="shared" si="712"/>
        <v>0</v>
      </c>
      <c r="BI700" s="61">
        <f t="shared" si="712"/>
        <v>0</v>
      </c>
      <c r="BJ700" s="61">
        <f t="shared" si="712"/>
        <v>0</v>
      </c>
      <c r="BK700" s="61">
        <f t="shared" si="712"/>
        <v>0</v>
      </c>
      <c r="BL700" s="61">
        <f t="shared" si="712"/>
        <v>0</v>
      </c>
      <c r="BM700" s="61">
        <f t="shared" si="712"/>
        <v>0</v>
      </c>
      <c r="BN700" s="61">
        <f t="shared" si="712"/>
        <v>0</v>
      </c>
      <c r="BO700" s="61">
        <f t="shared" si="712"/>
        <v>0</v>
      </c>
    </row>
    <row r="701" spans="1:67" x14ac:dyDescent="0.2">
      <c r="A701" s="11"/>
      <c r="B701" s="11"/>
      <c r="C701" s="656"/>
      <c r="D701" s="657"/>
      <c r="E701" s="657"/>
      <c r="F701" s="657"/>
      <c r="G701" s="657"/>
      <c r="H701" s="660"/>
      <c r="I701" s="659"/>
      <c r="J701" s="11"/>
      <c r="K701" s="58"/>
      <c r="L701" s="58"/>
      <c r="M701" s="60"/>
      <c r="N701" s="60"/>
      <c r="O701" s="60"/>
      <c r="P701" s="60"/>
      <c r="Q701" s="62">
        <v>262282.33</v>
      </c>
      <c r="R701" s="63">
        <f t="shared" si="706"/>
        <v>309021.52144177048</v>
      </c>
      <c r="S701" s="64">
        <f t="shared" ref="S701:AX701" si="713">S699+S700</f>
        <v>0</v>
      </c>
      <c r="T701" s="64">
        <f t="shared" si="713"/>
        <v>0</v>
      </c>
      <c r="U701" s="64">
        <f t="shared" si="713"/>
        <v>0</v>
      </c>
      <c r="V701" s="64">
        <f t="shared" si="713"/>
        <v>0</v>
      </c>
      <c r="W701" s="64">
        <f t="shared" si="713"/>
        <v>0</v>
      </c>
      <c r="X701" s="64">
        <f t="shared" si="713"/>
        <v>0</v>
      </c>
      <c r="Y701" s="64">
        <f t="shared" si="713"/>
        <v>0</v>
      </c>
      <c r="Z701" s="64">
        <f t="shared" si="713"/>
        <v>0</v>
      </c>
      <c r="AA701" s="64">
        <f t="shared" si="713"/>
        <v>0</v>
      </c>
      <c r="AB701" s="64">
        <f t="shared" si="713"/>
        <v>0</v>
      </c>
      <c r="AC701" s="64">
        <f t="shared" si="713"/>
        <v>0</v>
      </c>
      <c r="AD701" s="64">
        <f t="shared" si="713"/>
        <v>0</v>
      </c>
      <c r="AE701" s="64">
        <f t="shared" si="713"/>
        <v>0</v>
      </c>
      <c r="AF701" s="64">
        <f t="shared" si="713"/>
        <v>0</v>
      </c>
      <c r="AG701" s="64">
        <f t="shared" si="713"/>
        <v>0</v>
      </c>
      <c r="AH701" s="64">
        <f t="shared" si="713"/>
        <v>0</v>
      </c>
      <c r="AI701" s="64">
        <f t="shared" si="713"/>
        <v>0</v>
      </c>
      <c r="AJ701" s="64">
        <f t="shared" si="713"/>
        <v>0</v>
      </c>
      <c r="AK701" s="64">
        <f t="shared" si="713"/>
        <v>0</v>
      </c>
      <c r="AL701" s="64">
        <f t="shared" si="713"/>
        <v>0</v>
      </c>
      <c r="AM701" s="64">
        <f t="shared" si="713"/>
        <v>0</v>
      </c>
      <c r="AN701" s="64">
        <f t="shared" si="713"/>
        <v>142792.46938266102</v>
      </c>
      <c r="AO701" s="64">
        <f t="shared" si="713"/>
        <v>166229.05205910947</v>
      </c>
      <c r="AP701" s="64">
        <f t="shared" si="713"/>
        <v>0</v>
      </c>
      <c r="AQ701" s="64">
        <f t="shared" si="713"/>
        <v>0</v>
      </c>
      <c r="AR701" s="64">
        <f t="shared" si="713"/>
        <v>0</v>
      </c>
      <c r="AS701" s="64">
        <f t="shared" si="713"/>
        <v>0</v>
      </c>
      <c r="AT701" s="64">
        <f t="shared" si="713"/>
        <v>0</v>
      </c>
      <c r="AU701" s="64">
        <f t="shared" si="713"/>
        <v>0</v>
      </c>
      <c r="AV701" s="64">
        <f t="shared" si="713"/>
        <v>0</v>
      </c>
      <c r="AW701" s="64">
        <f t="shared" si="713"/>
        <v>0</v>
      </c>
      <c r="AX701" s="64">
        <f t="shared" si="713"/>
        <v>0</v>
      </c>
      <c r="AY701" s="64">
        <f t="shared" ref="AY701:BO701" si="714">AY699+AY700</f>
        <v>0</v>
      </c>
      <c r="AZ701" s="64">
        <f t="shared" si="714"/>
        <v>0</v>
      </c>
      <c r="BA701" s="64">
        <f t="shared" si="714"/>
        <v>0</v>
      </c>
      <c r="BB701" s="64">
        <f t="shared" si="714"/>
        <v>0</v>
      </c>
      <c r="BC701" s="64">
        <f t="shared" si="714"/>
        <v>0</v>
      </c>
      <c r="BD701" s="64">
        <f t="shared" si="714"/>
        <v>0</v>
      </c>
      <c r="BE701" s="64">
        <f t="shared" si="714"/>
        <v>0</v>
      </c>
      <c r="BF701" s="64">
        <f t="shared" si="714"/>
        <v>0</v>
      </c>
      <c r="BG701" s="64">
        <f t="shared" si="714"/>
        <v>0</v>
      </c>
      <c r="BH701" s="64">
        <f t="shared" si="714"/>
        <v>0</v>
      </c>
      <c r="BI701" s="64">
        <f t="shared" si="714"/>
        <v>0</v>
      </c>
      <c r="BJ701" s="64">
        <f t="shared" si="714"/>
        <v>0</v>
      </c>
      <c r="BK701" s="64">
        <f t="shared" si="714"/>
        <v>0</v>
      </c>
      <c r="BL701" s="64">
        <f t="shared" si="714"/>
        <v>0</v>
      </c>
      <c r="BM701" s="64">
        <f t="shared" si="714"/>
        <v>0</v>
      </c>
      <c r="BN701" s="64">
        <f t="shared" si="714"/>
        <v>0</v>
      </c>
      <c r="BO701" s="64">
        <f t="shared" si="714"/>
        <v>0</v>
      </c>
    </row>
    <row r="702" spans="1:67" ht="14.1" customHeight="1" x14ac:dyDescent="0.2">
      <c r="A702" s="11"/>
      <c r="B702" s="58">
        <v>149</v>
      </c>
      <c r="C702" s="656" t="s">
        <v>445</v>
      </c>
      <c r="D702" s="657" t="s">
        <v>446</v>
      </c>
      <c r="E702" s="657"/>
      <c r="F702" s="657"/>
      <c r="G702" s="657"/>
      <c r="H702" s="660" t="s">
        <v>1003</v>
      </c>
      <c r="I702" s="659" t="s">
        <v>102</v>
      </c>
      <c r="J702" s="59">
        <v>95.4422</v>
      </c>
      <c r="K702" s="60"/>
      <c r="L702" s="60"/>
      <c r="M702" s="60"/>
      <c r="N702" s="58"/>
      <c r="O702" s="58"/>
      <c r="P702" s="58"/>
      <c r="Q702" s="58"/>
      <c r="R702" s="58">
        <f t="shared" si="706"/>
        <v>95.4422</v>
      </c>
      <c r="S702" s="58">
        <v>0</v>
      </c>
      <c r="T702" s="58">
        <v>0</v>
      </c>
      <c r="U702" s="58">
        <v>0</v>
      </c>
      <c r="V702" s="58">
        <v>0</v>
      </c>
      <c r="W702" s="58">
        <v>0</v>
      </c>
      <c r="X702" s="58">
        <v>0</v>
      </c>
      <c r="Y702" s="58">
        <v>0</v>
      </c>
      <c r="Z702" s="58">
        <v>0</v>
      </c>
      <c r="AA702" s="58">
        <v>0</v>
      </c>
      <c r="AB702" s="58">
        <v>0</v>
      </c>
      <c r="AC702" s="58">
        <v>0</v>
      </c>
      <c r="AD702" s="58">
        <v>0</v>
      </c>
      <c r="AE702" s="58">
        <v>0</v>
      </c>
      <c r="AF702" s="58">
        <v>0</v>
      </c>
      <c r="AG702" s="58">
        <v>0</v>
      </c>
      <c r="AH702" s="58">
        <v>0</v>
      </c>
      <c r="AI702" s="58">
        <v>0</v>
      </c>
      <c r="AJ702" s="58">
        <v>0</v>
      </c>
      <c r="AK702" s="58">
        <v>0</v>
      </c>
      <c r="AL702" s="58">
        <v>0</v>
      </c>
      <c r="AM702" s="58">
        <v>0</v>
      </c>
      <c r="AN702" s="58">
        <v>95.4422</v>
      </c>
      <c r="AO702" s="58">
        <v>0</v>
      </c>
      <c r="AP702" s="58">
        <v>0</v>
      </c>
      <c r="AQ702" s="58">
        <v>0</v>
      </c>
      <c r="AR702" s="58">
        <v>0</v>
      </c>
      <c r="AS702" s="58">
        <v>0</v>
      </c>
      <c r="AT702" s="58">
        <v>0</v>
      </c>
      <c r="AU702" s="58">
        <v>0</v>
      </c>
      <c r="AV702" s="58">
        <v>0</v>
      </c>
      <c r="AW702" s="58">
        <v>0</v>
      </c>
      <c r="AX702" s="58">
        <v>0</v>
      </c>
      <c r="AY702" s="58">
        <v>0</v>
      </c>
      <c r="AZ702" s="58">
        <v>0</v>
      </c>
      <c r="BA702" s="58">
        <v>0</v>
      </c>
      <c r="BB702" s="58">
        <v>0</v>
      </c>
      <c r="BC702" s="58">
        <v>0</v>
      </c>
      <c r="BD702" s="58">
        <v>0</v>
      </c>
      <c r="BE702" s="58">
        <v>0</v>
      </c>
      <c r="BF702" s="58">
        <v>0</v>
      </c>
      <c r="BG702" s="58">
        <v>0</v>
      </c>
      <c r="BH702" s="58">
        <v>0</v>
      </c>
      <c r="BI702" s="58">
        <v>0</v>
      </c>
      <c r="BJ702" s="58">
        <v>0</v>
      </c>
      <c r="BK702" s="58">
        <v>0</v>
      </c>
      <c r="BL702" s="58">
        <v>0</v>
      </c>
      <c r="BM702" s="58">
        <v>0</v>
      </c>
      <c r="BN702" s="58">
        <v>0</v>
      </c>
      <c r="BO702" s="58">
        <v>0</v>
      </c>
    </row>
    <row r="703" spans="1:67" x14ac:dyDescent="0.2">
      <c r="A703" s="11"/>
      <c r="B703" s="11"/>
      <c r="C703" s="656"/>
      <c r="D703" s="657"/>
      <c r="E703" s="657"/>
      <c r="F703" s="657"/>
      <c r="G703" s="657"/>
      <c r="H703" s="660"/>
      <c r="I703" s="659"/>
      <c r="J703" s="11"/>
      <c r="K703" s="60">
        <v>13090.26</v>
      </c>
      <c r="L703" s="60">
        <v>13131.38</v>
      </c>
      <c r="M703" s="60">
        <v>13524.93</v>
      </c>
      <c r="N703" s="60">
        <v>13567.42</v>
      </c>
      <c r="O703" s="60">
        <v>13524.930591969</v>
      </c>
      <c r="P703" s="60"/>
      <c r="Q703" s="58">
        <v>13524.93</v>
      </c>
      <c r="R703" s="60">
        <f t="shared" si="706"/>
        <v>15879.740279129102</v>
      </c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61">
        <f>$M703*AN702/$J702*AN$13</f>
        <v>15879.740279129102</v>
      </c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  <c r="BI703" s="58"/>
      <c r="BJ703" s="58"/>
      <c r="BK703" s="58"/>
      <c r="BL703" s="58"/>
      <c r="BM703" s="58"/>
      <c r="BN703" s="58"/>
      <c r="BO703" s="58"/>
    </row>
    <row r="704" spans="1:67" x14ac:dyDescent="0.2">
      <c r="A704" s="11"/>
      <c r="B704" s="11"/>
      <c r="C704" s="656"/>
      <c r="D704" s="657"/>
      <c r="E704" s="657"/>
      <c r="F704" s="657"/>
      <c r="G704" s="657"/>
      <c r="H704" s="660"/>
      <c r="I704" s="659"/>
      <c r="J704" s="11"/>
      <c r="K704" s="58"/>
      <c r="L704" s="60"/>
      <c r="M704" s="60"/>
      <c r="N704" s="60">
        <f>N703-M703</f>
        <v>42.489999999999782</v>
      </c>
      <c r="O704" s="60"/>
      <c r="P704" s="60"/>
      <c r="Q704" s="58"/>
      <c r="R704" s="60">
        <f t="shared" si="706"/>
        <v>0</v>
      </c>
      <c r="S704" s="61">
        <f t="shared" ref="S704:AX704" si="715">$N$704/$J$702*S702*S12*S13</f>
        <v>0</v>
      </c>
      <c r="T704" s="61">
        <f t="shared" si="715"/>
        <v>0</v>
      </c>
      <c r="U704" s="61">
        <f t="shared" si="715"/>
        <v>0</v>
      </c>
      <c r="V704" s="61">
        <f t="shared" si="715"/>
        <v>0</v>
      </c>
      <c r="W704" s="61">
        <f t="shared" si="715"/>
        <v>0</v>
      </c>
      <c r="X704" s="61">
        <f t="shared" si="715"/>
        <v>0</v>
      </c>
      <c r="Y704" s="61">
        <f t="shared" si="715"/>
        <v>0</v>
      </c>
      <c r="Z704" s="61">
        <f t="shared" si="715"/>
        <v>0</v>
      </c>
      <c r="AA704" s="61">
        <f t="shared" si="715"/>
        <v>0</v>
      </c>
      <c r="AB704" s="61">
        <f t="shared" si="715"/>
        <v>0</v>
      </c>
      <c r="AC704" s="61">
        <f t="shared" si="715"/>
        <v>0</v>
      </c>
      <c r="AD704" s="61">
        <f t="shared" si="715"/>
        <v>0</v>
      </c>
      <c r="AE704" s="61">
        <f t="shared" si="715"/>
        <v>0</v>
      </c>
      <c r="AF704" s="61">
        <f t="shared" si="715"/>
        <v>0</v>
      </c>
      <c r="AG704" s="61">
        <f t="shared" si="715"/>
        <v>0</v>
      </c>
      <c r="AH704" s="61">
        <f t="shared" si="715"/>
        <v>0</v>
      </c>
      <c r="AI704" s="61">
        <f t="shared" si="715"/>
        <v>0</v>
      </c>
      <c r="AJ704" s="61">
        <f t="shared" si="715"/>
        <v>0</v>
      </c>
      <c r="AK704" s="61">
        <f t="shared" si="715"/>
        <v>0</v>
      </c>
      <c r="AL704" s="61">
        <f t="shared" si="715"/>
        <v>0</v>
      </c>
      <c r="AM704" s="61">
        <f t="shared" si="715"/>
        <v>0</v>
      </c>
      <c r="AN704" s="61">
        <f t="shared" si="715"/>
        <v>0</v>
      </c>
      <c r="AO704" s="61">
        <f t="shared" si="715"/>
        <v>0</v>
      </c>
      <c r="AP704" s="61">
        <f t="shared" si="715"/>
        <v>0</v>
      </c>
      <c r="AQ704" s="61">
        <f t="shared" si="715"/>
        <v>0</v>
      </c>
      <c r="AR704" s="61">
        <f t="shared" si="715"/>
        <v>0</v>
      </c>
      <c r="AS704" s="61">
        <f t="shared" si="715"/>
        <v>0</v>
      </c>
      <c r="AT704" s="61">
        <f t="shared" si="715"/>
        <v>0</v>
      </c>
      <c r="AU704" s="61">
        <f t="shared" si="715"/>
        <v>0</v>
      </c>
      <c r="AV704" s="61">
        <f t="shared" si="715"/>
        <v>0</v>
      </c>
      <c r="AW704" s="61">
        <f t="shared" si="715"/>
        <v>0</v>
      </c>
      <c r="AX704" s="61">
        <f t="shared" si="715"/>
        <v>0</v>
      </c>
      <c r="AY704" s="61">
        <f t="shared" ref="AY704:BO704" si="716">$N$704/$J$702*AY702*AY12*AY13</f>
        <v>0</v>
      </c>
      <c r="AZ704" s="61">
        <f t="shared" si="716"/>
        <v>0</v>
      </c>
      <c r="BA704" s="61">
        <f t="shared" si="716"/>
        <v>0</v>
      </c>
      <c r="BB704" s="61">
        <f t="shared" si="716"/>
        <v>0</v>
      </c>
      <c r="BC704" s="61">
        <f t="shared" si="716"/>
        <v>0</v>
      </c>
      <c r="BD704" s="61">
        <f t="shared" si="716"/>
        <v>0</v>
      </c>
      <c r="BE704" s="61">
        <f t="shared" si="716"/>
        <v>0</v>
      </c>
      <c r="BF704" s="61">
        <f t="shared" si="716"/>
        <v>0</v>
      </c>
      <c r="BG704" s="61">
        <f t="shared" si="716"/>
        <v>0</v>
      </c>
      <c r="BH704" s="61">
        <f t="shared" si="716"/>
        <v>0</v>
      </c>
      <c r="BI704" s="61">
        <f t="shared" si="716"/>
        <v>0</v>
      </c>
      <c r="BJ704" s="61">
        <f t="shared" si="716"/>
        <v>0</v>
      </c>
      <c r="BK704" s="61">
        <f t="shared" si="716"/>
        <v>0</v>
      </c>
      <c r="BL704" s="61">
        <f t="shared" si="716"/>
        <v>0</v>
      </c>
      <c r="BM704" s="61">
        <f t="shared" si="716"/>
        <v>0</v>
      </c>
      <c r="BN704" s="61">
        <f t="shared" si="716"/>
        <v>0</v>
      </c>
      <c r="BO704" s="61">
        <f t="shared" si="716"/>
        <v>0</v>
      </c>
    </row>
    <row r="705" spans="1:67" x14ac:dyDescent="0.2">
      <c r="A705" s="11"/>
      <c r="B705" s="11"/>
      <c r="C705" s="656"/>
      <c r="D705" s="657"/>
      <c r="E705" s="657"/>
      <c r="F705" s="657"/>
      <c r="G705" s="657"/>
      <c r="H705" s="660"/>
      <c r="I705" s="659"/>
      <c r="J705" s="11"/>
      <c r="K705" s="58"/>
      <c r="L705" s="58"/>
      <c r="M705" s="60"/>
      <c r="N705" s="60"/>
      <c r="O705" s="60"/>
      <c r="P705" s="60"/>
      <c r="Q705" s="62">
        <v>13524.93</v>
      </c>
      <c r="R705" s="63">
        <f t="shared" si="706"/>
        <v>15879.740279129102</v>
      </c>
      <c r="S705" s="64">
        <f t="shared" ref="S705:AX705" si="717">S703+S704</f>
        <v>0</v>
      </c>
      <c r="T705" s="64">
        <f t="shared" si="717"/>
        <v>0</v>
      </c>
      <c r="U705" s="64">
        <f t="shared" si="717"/>
        <v>0</v>
      </c>
      <c r="V705" s="64">
        <f t="shared" si="717"/>
        <v>0</v>
      </c>
      <c r="W705" s="64">
        <f t="shared" si="717"/>
        <v>0</v>
      </c>
      <c r="X705" s="64">
        <f t="shared" si="717"/>
        <v>0</v>
      </c>
      <c r="Y705" s="64">
        <f t="shared" si="717"/>
        <v>0</v>
      </c>
      <c r="Z705" s="64">
        <f t="shared" si="717"/>
        <v>0</v>
      </c>
      <c r="AA705" s="64">
        <f t="shared" si="717"/>
        <v>0</v>
      </c>
      <c r="AB705" s="64">
        <f t="shared" si="717"/>
        <v>0</v>
      </c>
      <c r="AC705" s="64">
        <f t="shared" si="717"/>
        <v>0</v>
      </c>
      <c r="AD705" s="64">
        <f t="shared" si="717"/>
        <v>0</v>
      </c>
      <c r="AE705" s="64">
        <f t="shared" si="717"/>
        <v>0</v>
      </c>
      <c r="AF705" s="64">
        <f t="shared" si="717"/>
        <v>0</v>
      </c>
      <c r="AG705" s="64">
        <f t="shared" si="717"/>
        <v>0</v>
      </c>
      <c r="AH705" s="64">
        <f t="shared" si="717"/>
        <v>0</v>
      </c>
      <c r="AI705" s="64">
        <f t="shared" si="717"/>
        <v>0</v>
      </c>
      <c r="AJ705" s="64">
        <f t="shared" si="717"/>
        <v>0</v>
      </c>
      <c r="AK705" s="64">
        <f t="shared" si="717"/>
        <v>0</v>
      </c>
      <c r="AL705" s="64">
        <f t="shared" si="717"/>
        <v>0</v>
      </c>
      <c r="AM705" s="64">
        <f t="shared" si="717"/>
        <v>0</v>
      </c>
      <c r="AN705" s="64">
        <f t="shared" si="717"/>
        <v>15879.740279129102</v>
      </c>
      <c r="AO705" s="64">
        <f t="shared" si="717"/>
        <v>0</v>
      </c>
      <c r="AP705" s="64">
        <f t="shared" si="717"/>
        <v>0</v>
      </c>
      <c r="AQ705" s="64">
        <f t="shared" si="717"/>
        <v>0</v>
      </c>
      <c r="AR705" s="64">
        <f t="shared" si="717"/>
        <v>0</v>
      </c>
      <c r="AS705" s="64">
        <f t="shared" si="717"/>
        <v>0</v>
      </c>
      <c r="AT705" s="64">
        <f t="shared" si="717"/>
        <v>0</v>
      </c>
      <c r="AU705" s="64">
        <f t="shared" si="717"/>
        <v>0</v>
      </c>
      <c r="AV705" s="64">
        <f t="shared" si="717"/>
        <v>0</v>
      </c>
      <c r="AW705" s="64">
        <f t="shared" si="717"/>
        <v>0</v>
      </c>
      <c r="AX705" s="64">
        <f t="shared" si="717"/>
        <v>0</v>
      </c>
      <c r="AY705" s="64">
        <f t="shared" ref="AY705:BO705" si="718">AY703+AY704</f>
        <v>0</v>
      </c>
      <c r="AZ705" s="64">
        <f t="shared" si="718"/>
        <v>0</v>
      </c>
      <c r="BA705" s="64">
        <f t="shared" si="718"/>
        <v>0</v>
      </c>
      <c r="BB705" s="64">
        <f t="shared" si="718"/>
        <v>0</v>
      </c>
      <c r="BC705" s="64">
        <f t="shared" si="718"/>
        <v>0</v>
      </c>
      <c r="BD705" s="64">
        <f t="shared" si="718"/>
        <v>0</v>
      </c>
      <c r="BE705" s="64">
        <f t="shared" si="718"/>
        <v>0</v>
      </c>
      <c r="BF705" s="64">
        <f t="shared" si="718"/>
        <v>0</v>
      </c>
      <c r="BG705" s="64">
        <f t="shared" si="718"/>
        <v>0</v>
      </c>
      <c r="BH705" s="64">
        <f t="shared" si="718"/>
        <v>0</v>
      </c>
      <c r="BI705" s="64">
        <f t="shared" si="718"/>
        <v>0</v>
      </c>
      <c r="BJ705" s="64">
        <f t="shared" si="718"/>
        <v>0</v>
      </c>
      <c r="BK705" s="64">
        <f t="shared" si="718"/>
        <v>0</v>
      </c>
      <c r="BL705" s="64">
        <f t="shared" si="718"/>
        <v>0</v>
      </c>
      <c r="BM705" s="64">
        <f t="shared" si="718"/>
        <v>0</v>
      </c>
      <c r="BN705" s="64">
        <f t="shared" si="718"/>
        <v>0</v>
      </c>
      <c r="BO705" s="64">
        <f t="shared" si="718"/>
        <v>0</v>
      </c>
    </row>
    <row r="706" spans="1:67" ht="14.1" customHeight="1" x14ac:dyDescent="0.2">
      <c r="A706" s="11"/>
      <c r="B706" s="58">
        <v>150</v>
      </c>
      <c r="C706" s="656" t="s">
        <v>448</v>
      </c>
      <c r="D706" s="657" t="s">
        <v>449</v>
      </c>
      <c r="E706" s="657"/>
      <c r="F706" s="657"/>
      <c r="G706" s="657"/>
      <c r="H706" s="658" t="s">
        <v>1004</v>
      </c>
      <c r="I706" s="659" t="s">
        <v>329</v>
      </c>
      <c r="J706" s="59">
        <v>2.0558999999999998</v>
      </c>
      <c r="K706" s="60"/>
      <c r="L706" s="60"/>
      <c r="M706" s="60"/>
      <c r="N706" s="58"/>
      <c r="O706" s="58"/>
      <c r="P706" s="58"/>
      <c r="Q706" s="58"/>
      <c r="R706" s="58">
        <f t="shared" si="706"/>
        <v>2.0558999999999998</v>
      </c>
      <c r="S706" s="58">
        <v>0</v>
      </c>
      <c r="T706" s="58">
        <v>0</v>
      </c>
      <c r="U706" s="58">
        <v>0</v>
      </c>
      <c r="V706" s="58">
        <v>0</v>
      </c>
      <c r="W706" s="58">
        <v>0</v>
      </c>
      <c r="X706" s="58">
        <v>0</v>
      </c>
      <c r="Y706" s="58">
        <v>0</v>
      </c>
      <c r="Z706" s="58">
        <v>0</v>
      </c>
      <c r="AA706" s="58">
        <v>0</v>
      </c>
      <c r="AB706" s="58">
        <v>0</v>
      </c>
      <c r="AC706" s="58">
        <v>0</v>
      </c>
      <c r="AD706" s="58">
        <v>0</v>
      </c>
      <c r="AE706" s="58">
        <v>0</v>
      </c>
      <c r="AF706" s="58">
        <v>0</v>
      </c>
      <c r="AG706" s="58">
        <v>0</v>
      </c>
      <c r="AH706" s="58">
        <v>0</v>
      </c>
      <c r="AI706" s="58">
        <v>0</v>
      </c>
      <c r="AJ706" s="58">
        <v>0</v>
      </c>
      <c r="AK706" s="58">
        <v>0</v>
      </c>
      <c r="AL706" s="58">
        <v>0</v>
      </c>
      <c r="AM706" s="58">
        <v>0</v>
      </c>
      <c r="AN706" s="58">
        <v>2.0558999999999998</v>
      </c>
      <c r="AO706" s="58">
        <v>0</v>
      </c>
      <c r="AP706" s="58">
        <v>0</v>
      </c>
      <c r="AQ706" s="58">
        <v>0</v>
      </c>
      <c r="AR706" s="58">
        <v>0</v>
      </c>
      <c r="AS706" s="58">
        <v>0</v>
      </c>
      <c r="AT706" s="58">
        <v>0</v>
      </c>
      <c r="AU706" s="58">
        <v>0</v>
      </c>
      <c r="AV706" s="58">
        <v>0</v>
      </c>
      <c r="AW706" s="58">
        <v>0</v>
      </c>
      <c r="AX706" s="58">
        <v>0</v>
      </c>
      <c r="AY706" s="58">
        <v>0</v>
      </c>
      <c r="AZ706" s="58">
        <v>0</v>
      </c>
      <c r="BA706" s="58">
        <v>0</v>
      </c>
      <c r="BB706" s="58">
        <v>0</v>
      </c>
      <c r="BC706" s="58">
        <v>0</v>
      </c>
      <c r="BD706" s="58">
        <v>0</v>
      </c>
      <c r="BE706" s="58">
        <v>0</v>
      </c>
      <c r="BF706" s="58">
        <v>0</v>
      </c>
      <c r="BG706" s="58">
        <v>0</v>
      </c>
      <c r="BH706" s="58">
        <v>0</v>
      </c>
      <c r="BI706" s="58">
        <v>0</v>
      </c>
      <c r="BJ706" s="58">
        <v>0</v>
      </c>
      <c r="BK706" s="58">
        <v>0</v>
      </c>
      <c r="BL706" s="58">
        <v>0</v>
      </c>
      <c r="BM706" s="58">
        <v>0</v>
      </c>
      <c r="BN706" s="58">
        <v>0</v>
      </c>
      <c r="BO706" s="58">
        <v>0</v>
      </c>
    </row>
    <row r="707" spans="1:67" x14ac:dyDescent="0.2">
      <c r="A707" s="11"/>
      <c r="B707" s="11"/>
      <c r="C707" s="656"/>
      <c r="D707" s="657"/>
      <c r="E707" s="657"/>
      <c r="F707" s="657"/>
      <c r="G707" s="657"/>
      <c r="H707" s="658"/>
      <c r="I707" s="659"/>
      <c r="J707" s="11"/>
      <c r="K707" s="60">
        <v>18059.009999999998</v>
      </c>
      <c r="L707" s="60">
        <v>18135.560000000001</v>
      </c>
      <c r="M707" s="60">
        <v>18658.669999999998</v>
      </c>
      <c r="N707" s="60">
        <v>18737.759999999998</v>
      </c>
      <c r="O707" s="60">
        <v>18658.671165406497</v>
      </c>
      <c r="P707" s="60"/>
      <c r="Q707" s="58">
        <v>18658.669999999998</v>
      </c>
      <c r="R707" s="60">
        <f t="shared" si="706"/>
        <v>21907.309949402897</v>
      </c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61">
        <f>$M707*AN706/$J706*AN$13</f>
        <v>21907.309949402897</v>
      </c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  <c r="BI707" s="58"/>
      <c r="BJ707" s="58"/>
      <c r="BK707" s="58"/>
      <c r="BL707" s="58"/>
      <c r="BM707" s="58"/>
      <c r="BN707" s="58"/>
      <c r="BO707" s="58"/>
    </row>
    <row r="708" spans="1:67" x14ac:dyDescent="0.2">
      <c r="A708" s="11"/>
      <c r="B708" s="11"/>
      <c r="C708" s="656"/>
      <c r="D708" s="657"/>
      <c r="E708" s="657"/>
      <c r="F708" s="657"/>
      <c r="G708" s="657"/>
      <c r="H708" s="658"/>
      <c r="I708" s="659"/>
      <c r="J708" s="11"/>
      <c r="K708" s="58"/>
      <c r="L708" s="60"/>
      <c r="M708" s="60"/>
      <c r="N708" s="60">
        <f>N707-M707</f>
        <v>79.090000000000146</v>
      </c>
      <c r="O708" s="60"/>
      <c r="P708" s="60"/>
      <c r="Q708" s="58"/>
      <c r="R708" s="60">
        <f t="shared" si="706"/>
        <v>0</v>
      </c>
      <c r="S708" s="61">
        <f t="shared" ref="S708:AX708" si="719">$N$708/$J$706*S706*S12*S13</f>
        <v>0</v>
      </c>
      <c r="T708" s="61">
        <f t="shared" si="719"/>
        <v>0</v>
      </c>
      <c r="U708" s="61">
        <f t="shared" si="719"/>
        <v>0</v>
      </c>
      <c r="V708" s="61">
        <f t="shared" si="719"/>
        <v>0</v>
      </c>
      <c r="W708" s="61">
        <f t="shared" si="719"/>
        <v>0</v>
      </c>
      <c r="X708" s="61">
        <f t="shared" si="719"/>
        <v>0</v>
      </c>
      <c r="Y708" s="61">
        <f t="shared" si="719"/>
        <v>0</v>
      </c>
      <c r="Z708" s="61">
        <f t="shared" si="719"/>
        <v>0</v>
      </c>
      <c r="AA708" s="61">
        <f t="shared" si="719"/>
        <v>0</v>
      </c>
      <c r="AB708" s="61">
        <f t="shared" si="719"/>
        <v>0</v>
      </c>
      <c r="AC708" s="61">
        <f t="shared" si="719"/>
        <v>0</v>
      </c>
      <c r="AD708" s="61">
        <f t="shared" si="719"/>
        <v>0</v>
      </c>
      <c r="AE708" s="61">
        <f t="shared" si="719"/>
        <v>0</v>
      </c>
      <c r="AF708" s="61">
        <f t="shared" si="719"/>
        <v>0</v>
      </c>
      <c r="AG708" s="61">
        <f t="shared" si="719"/>
        <v>0</v>
      </c>
      <c r="AH708" s="61">
        <f t="shared" si="719"/>
        <v>0</v>
      </c>
      <c r="AI708" s="61">
        <f t="shared" si="719"/>
        <v>0</v>
      </c>
      <c r="AJ708" s="61">
        <f t="shared" si="719"/>
        <v>0</v>
      </c>
      <c r="AK708" s="61">
        <f t="shared" si="719"/>
        <v>0</v>
      </c>
      <c r="AL708" s="61">
        <f t="shared" si="719"/>
        <v>0</v>
      </c>
      <c r="AM708" s="61">
        <f t="shared" si="719"/>
        <v>0</v>
      </c>
      <c r="AN708" s="61">
        <f t="shared" si="719"/>
        <v>0</v>
      </c>
      <c r="AO708" s="61">
        <f t="shared" si="719"/>
        <v>0</v>
      </c>
      <c r="AP708" s="61">
        <f t="shared" si="719"/>
        <v>0</v>
      </c>
      <c r="AQ708" s="61">
        <f t="shared" si="719"/>
        <v>0</v>
      </c>
      <c r="AR708" s="61">
        <f t="shared" si="719"/>
        <v>0</v>
      </c>
      <c r="AS708" s="61">
        <f t="shared" si="719"/>
        <v>0</v>
      </c>
      <c r="AT708" s="61">
        <f t="shared" si="719"/>
        <v>0</v>
      </c>
      <c r="AU708" s="61">
        <f t="shared" si="719"/>
        <v>0</v>
      </c>
      <c r="AV708" s="61">
        <f t="shared" si="719"/>
        <v>0</v>
      </c>
      <c r="AW708" s="61">
        <f t="shared" si="719"/>
        <v>0</v>
      </c>
      <c r="AX708" s="61">
        <f t="shared" si="719"/>
        <v>0</v>
      </c>
      <c r="AY708" s="61">
        <f t="shared" ref="AY708:BO708" si="720">$N$708/$J$706*AY706*AY12*AY13</f>
        <v>0</v>
      </c>
      <c r="AZ708" s="61">
        <f t="shared" si="720"/>
        <v>0</v>
      </c>
      <c r="BA708" s="61">
        <f t="shared" si="720"/>
        <v>0</v>
      </c>
      <c r="BB708" s="61">
        <f t="shared" si="720"/>
        <v>0</v>
      </c>
      <c r="BC708" s="61">
        <f t="shared" si="720"/>
        <v>0</v>
      </c>
      <c r="BD708" s="61">
        <f t="shared" si="720"/>
        <v>0</v>
      </c>
      <c r="BE708" s="61">
        <f t="shared" si="720"/>
        <v>0</v>
      </c>
      <c r="BF708" s="61">
        <f t="shared" si="720"/>
        <v>0</v>
      </c>
      <c r="BG708" s="61">
        <f t="shared" si="720"/>
        <v>0</v>
      </c>
      <c r="BH708" s="61">
        <f t="shared" si="720"/>
        <v>0</v>
      </c>
      <c r="BI708" s="61">
        <f t="shared" si="720"/>
        <v>0</v>
      </c>
      <c r="BJ708" s="61">
        <f t="shared" si="720"/>
        <v>0</v>
      </c>
      <c r="BK708" s="61">
        <f t="shared" si="720"/>
        <v>0</v>
      </c>
      <c r="BL708" s="61">
        <f t="shared" si="720"/>
        <v>0</v>
      </c>
      <c r="BM708" s="61">
        <f t="shared" si="720"/>
        <v>0</v>
      </c>
      <c r="BN708" s="61">
        <f t="shared" si="720"/>
        <v>0</v>
      </c>
      <c r="BO708" s="61">
        <f t="shared" si="720"/>
        <v>0</v>
      </c>
    </row>
    <row r="709" spans="1:67" x14ac:dyDescent="0.2">
      <c r="A709" s="11"/>
      <c r="B709" s="11"/>
      <c r="C709" s="656"/>
      <c r="D709" s="657"/>
      <c r="E709" s="657"/>
      <c r="F709" s="657"/>
      <c r="G709" s="657"/>
      <c r="H709" s="658"/>
      <c r="I709" s="659"/>
      <c r="J709" s="11"/>
      <c r="K709" s="58"/>
      <c r="L709" s="58"/>
      <c r="M709" s="60"/>
      <c r="N709" s="60"/>
      <c r="O709" s="60"/>
      <c r="P709" s="60"/>
      <c r="Q709" s="62">
        <v>18658.669999999998</v>
      </c>
      <c r="R709" s="63">
        <f t="shared" si="706"/>
        <v>21907.309949402897</v>
      </c>
      <c r="S709" s="64">
        <f t="shared" ref="S709:AX709" si="721">S707+S708</f>
        <v>0</v>
      </c>
      <c r="T709" s="64">
        <f t="shared" si="721"/>
        <v>0</v>
      </c>
      <c r="U709" s="64">
        <f t="shared" si="721"/>
        <v>0</v>
      </c>
      <c r="V709" s="64">
        <f t="shared" si="721"/>
        <v>0</v>
      </c>
      <c r="W709" s="64">
        <f t="shared" si="721"/>
        <v>0</v>
      </c>
      <c r="X709" s="64">
        <f t="shared" si="721"/>
        <v>0</v>
      </c>
      <c r="Y709" s="64">
        <f t="shared" si="721"/>
        <v>0</v>
      </c>
      <c r="Z709" s="64">
        <f t="shared" si="721"/>
        <v>0</v>
      </c>
      <c r="AA709" s="64">
        <f t="shared" si="721"/>
        <v>0</v>
      </c>
      <c r="AB709" s="64">
        <f t="shared" si="721"/>
        <v>0</v>
      </c>
      <c r="AC709" s="64">
        <f t="shared" si="721"/>
        <v>0</v>
      </c>
      <c r="AD709" s="64">
        <f t="shared" si="721"/>
        <v>0</v>
      </c>
      <c r="AE709" s="64">
        <f t="shared" si="721"/>
        <v>0</v>
      </c>
      <c r="AF709" s="64">
        <f t="shared" si="721"/>
        <v>0</v>
      </c>
      <c r="AG709" s="64">
        <f t="shared" si="721"/>
        <v>0</v>
      </c>
      <c r="AH709" s="64">
        <f t="shared" si="721"/>
        <v>0</v>
      </c>
      <c r="AI709" s="64">
        <f t="shared" si="721"/>
        <v>0</v>
      </c>
      <c r="AJ709" s="64">
        <f t="shared" si="721"/>
        <v>0</v>
      </c>
      <c r="AK709" s="64">
        <f t="shared" si="721"/>
        <v>0</v>
      </c>
      <c r="AL709" s="64">
        <f t="shared" si="721"/>
        <v>0</v>
      </c>
      <c r="AM709" s="64">
        <f t="shared" si="721"/>
        <v>0</v>
      </c>
      <c r="AN709" s="64">
        <f t="shared" si="721"/>
        <v>21907.309949402897</v>
      </c>
      <c r="AO709" s="64">
        <f t="shared" si="721"/>
        <v>0</v>
      </c>
      <c r="AP709" s="64">
        <f t="shared" si="721"/>
        <v>0</v>
      </c>
      <c r="AQ709" s="64">
        <f t="shared" si="721"/>
        <v>0</v>
      </c>
      <c r="AR709" s="64">
        <f t="shared" si="721"/>
        <v>0</v>
      </c>
      <c r="AS709" s="64">
        <f t="shared" si="721"/>
        <v>0</v>
      </c>
      <c r="AT709" s="64">
        <f t="shared" si="721"/>
        <v>0</v>
      </c>
      <c r="AU709" s="64">
        <f t="shared" si="721"/>
        <v>0</v>
      </c>
      <c r="AV709" s="64">
        <f t="shared" si="721"/>
        <v>0</v>
      </c>
      <c r="AW709" s="64">
        <f t="shared" si="721"/>
        <v>0</v>
      </c>
      <c r="AX709" s="64">
        <f t="shared" si="721"/>
        <v>0</v>
      </c>
      <c r="AY709" s="64">
        <f t="shared" ref="AY709:BO709" si="722">AY707+AY708</f>
        <v>0</v>
      </c>
      <c r="AZ709" s="64">
        <f t="shared" si="722"/>
        <v>0</v>
      </c>
      <c r="BA709" s="64">
        <f t="shared" si="722"/>
        <v>0</v>
      </c>
      <c r="BB709" s="64">
        <f t="shared" si="722"/>
        <v>0</v>
      </c>
      <c r="BC709" s="64">
        <f t="shared" si="722"/>
        <v>0</v>
      </c>
      <c r="BD709" s="64">
        <f t="shared" si="722"/>
        <v>0</v>
      </c>
      <c r="BE709" s="64">
        <f t="shared" si="722"/>
        <v>0</v>
      </c>
      <c r="BF709" s="64">
        <f t="shared" si="722"/>
        <v>0</v>
      </c>
      <c r="BG709" s="64">
        <f t="shared" si="722"/>
        <v>0</v>
      </c>
      <c r="BH709" s="64">
        <f t="shared" si="722"/>
        <v>0</v>
      </c>
      <c r="BI709" s="64">
        <f t="shared" si="722"/>
        <v>0</v>
      </c>
      <c r="BJ709" s="64">
        <f t="shared" si="722"/>
        <v>0</v>
      </c>
      <c r="BK709" s="64">
        <f t="shared" si="722"/>
        <v>0</v>
      </c>
      <c r="BL709" s="64">
        <f t="shared" si="722"/>
        <v>0</v>
      </c>
      <c r="BM709" s="64">
        <f t="shared" si="722"/>
        <v>0</v>
      </c>
      <c r="BN709" s="64">
        <f t="shared" si="722"/>
        <v>0</v>
      </c>
      <c r="BO709" s="64">
        <f t="shared" si="722"/>
        <v>0</v>
      </c>
    </row>
    <row r="710" spans="1:67" s="5" customFormat="1" ht="10.5" x14ac:dyDescent="0.2">
      <c r="A710" s="65"/>
      <c r="B710" s="65"/>
      <c r="C710" s="65"/>
      <c r="D710" s="65"/>
      <c r="E710" s="65"/>
      <c r="F710" s="65"/>
      <c r="G710" s="66" t="s">
        <v>1005</v>
      </c>
      <c r="H710" s="65"/>
      <c r="I710" s="65"/>
      <c r="J710" s="65"/>
      <c r="K710" s="65"/>
      <c r="L710" s="65"/>
      <c r="M710" s="65"/>
      <c r="N710" s="65"/>
      <c r="O710" s="65"/>
      <c r="P710" s="65"/>
      <c r="Q710" s="65">
        <f t="shared" ref="Q710:AV710" si="723">Q$697+Q$701+Q$705+Q$709</f>
        <v>340971.48</v>
      </c>
      <c r="R710" s="67">
        <f t="shared" si="723"/>
        <v>401411.150429531</v>
      </c>
      <c r="S710" s="68">
        <f t="shared" si="723"/>
        <v>0</v>
      </c>
      <c r="T710" s="68">
        <f t="shared" si="723"/>
        <v>0</v>
      </c>
      <c r="U710" s="68">
        <f t="shared" si="723"/>
        <v>0</v>
      </c>
      <c r="V710" s="68">
        <f t="shared" si="723"/>
        <v>0</v>
      </c>
      <c r="W710" s="68">
        <f t="shared" si="723"/>
        <v>0</v>
      </c>
      <c r="X710" s="68">
        <f t="shared" si="723"/>
        <v>0</v>
      </c>
      <c r="Y710" s="68">
        <f t="shared" si="723"/>
        <v>0</v>
      </c>
      <c r="Z710" s="68">
        <f t="shared" si="723"/>
        <v>0</v>
      </c>
      <c r="AA710" s="68">
        <f t="shared" si="723"/>
        <v>0</v>
      </c>
      <c r="AB710" s="68">
        <f t="shared" si="723"/>
        <v>0</v>
      </c>
      <c r="AC710" s="68">
        <f t="shared" si="723"/>
        <v>0</v>
      </c>
      <c r="AD710" s="68">
        <f t="shared" si="723"/>
        <v>0</v>
      </c>
      <c r="AE710" s="68">
        <f t="shared" si="723"/>
        <v>0</v>
      </c>
      <c r="AF710" s="68">
        <f t="shared" si="723"/>
        <v>0</v>
      </c>
      <c r="AG710" s="68">
        <f t="shared" si="723"/>
        <v>0</v>
      </c>
      <c r="AH710" s="68">
        <f t="shared" si="723"/>
        <v>0</v>
      </c>
      <c r="AI710" s="68">
        <f t="shared" si="723"/>
        <v>0</v>
      </c>
      <c r="AJ710" s="68">
        <f t="shared" si="723"/>
        <v>0</v>
      </c>
      <c r="AK710" s="68">
        <f t="shared" si="723"/>
        <v>0</v>
      </c>
      <c r="AL710" s="68">
        <f t="shared" si="723"/>
        <v>0</v>
      </c>
      <c r="AM710" s="68">
        <f t="shared" si="723"/>
        <v>0</v>
      </c>
      <c r="AN710" s="68">
        <f t="shared" si="723"/>
        <v>235182.0983704215</v>
      </c>
      <c r="AO710" s="68">
        <f t="shared" si="723"/>
        <v>166229.05205910947</v>
      </c>
      <c r="AP710" s="68">
        <f t="shared" si="723"/>
        <v>0</v>
      </c>
      <c r="AQ710" s="68">
        <f t="shared" si="723"/>
        <v>0</v>
      </c>
      <c r="AR710" s="68">
        <f t="shared" si="723"/>
        <v>0</v>
      </c>
      <c r="AS710" s="68">
        <f t="shared" si="723"/>
        <v>0</v>
      </c>
      <c r="AT710" s="68">
        <f t="shared" si="723"/>
        <v>0</v>
      </c>
      <c r="AU710" s="68">
        <f t="shared" si="723"/>
        <v>0</v>
      </c>
      <c r="AV710" s="68">
        <f t="shared" si="723"/>
        <v>0</v>
      </c>
      <c r="AW710" s="68">
        <f t="shared" ref="AW710:BO710" si="724">AW$697+AW$701+AW$705+AW$709</f>
        <v>0</v>
      </c>
      <c r="AX710" s="68">
        <f t="shared" si="724"/>
        <v>0</v>
      </c>
      <c r="AY710" s="68">
        <f t="shared" si="724"/>
        <v>0</v>
      </c>
      <c r="AZ710" s="68">
        <f t="shared" si="724"/>
        <v>0</v>
      </c>
      <c r="BA710" s="68">
        <f t="shared" si="724"/>
        <v>0</v>
      </c>
      <c r="BB710" s="68">
        <f t="shared" si="724"/>
        <v>0</v>
      </c>
      <c r="BC710" s="68">
        <f t="shared" si="724"/>
        <v>0</v>
      </c>
      <c r="BD710" s="68">
        <f t="shared" si="724"/>
        <v>0</v>
      </c>
      <c r="BE710" s="68">
        <f t="shared" si="724"/>
        <v>0</v>
      </c>
      <c r="BF710" s="68">
        <f t="shared" si="724"/>
        <v>0</v>
      </c>
      <c r="BG710" s="68">
        <f t="shared" si="724"/>
        <v>0</v>
      </c>
      <c r="BH710" s="68">
        <f t="shared" si="724"/>
        <v>0</v>
      </c>
      <c r="BI710" s="68">
        <f t="shared" si="724"/>
        <v>0</v>
      </c>
      <c r="BJ710" s="68">
        <f t="shared" si="724"/>
        <v>0</v>
      </c>
      <c r="BK710" s="68">
        <f t="shared" si="724"/>
        <v>0</v>
      </c>
      <c r="BL710" s="68">
        <f t="shared" si="724"/>
        <v>0</v>
      </c>
      <c r="BM710" s="68">
        <f t="shared" si="724"/>
        <v>0</v>
      </c>
      <c r="BN710" s="68">
        <f t="shared" si="724"/>
        <v>0</v>
      </c>
      <c r="BO710" s="68">
        <f t="shared" si="724"/>
        <v>0</v>
      </c>
    </row>
    <row r="711" spans="1:67" x14ac:dyDescent="0.2">
      <c r="A711" s="56"/>
      <c r="B711" s="56"/>
      <c r="C711" s="57" t="s">
        <v>451</v>
      </c>
      <c r="D711" s="56" t="s">
        <v>452</v>
      </c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</row>
    <row r="712" spans="1:67" ht="14.1" customHeight="1" x14ac:dyDescent="0.2">
      <c r="A712" s="11"/>
      <c r="B712" s="58">
        <v>151</v>
      </c>
      <c r="C712" s="656" t="s">
        <v>429</v>
      </c>
      <c r="D712" s="657" t="s">
        <v>430</v>
      </c>
      <c r="E712" s="657"/>
      <c r="F712" s="657"/>
      <c r="G712" s="657"/>
      <c r="H712" s="658" t="s">
        <v>902</v>
      </c>
      <c r="I712" s="659" t="s">
        <v>162</v>
      </c>
      <c r="J712" s="59">
        <v>365.99200000000002</v>
      </c>
      <c r="K712" s="60"/>
      <c r="L712" s="60"/>
      <c r="M712" s="60"/>
      <c r="N712" s="58"/>
      <c r="O712" s="58"/>
      <c r="P712" s="58"/>
      <c r="Q712" s="58"/>
      <c r="R712" s="58">
        <f t="shared" ref="R712:R723" si="725">SUM(S712:BO712)</f>
        <v>365.99200000000002</v>
      </c>
      <c r="S712" s="58">
        <v>0</v>
      </c>
      <c r="T712" s="58">
        <v>0</v>
      </c>
      <c r="U712" s="58">
        <v>0</v>
      </c>
      <c r="V712" s="58">
        <v>0</v>
      </c>
      <c r="W712" s="58">
        <v>0</v>
      </c>
      <c r="X712" s="58">
        <v>0</v>
      </c>
      <c r="Y712" s="58">
        <v>0</v>
      </c>
      <c r="Z712" s="58">
        <v>0</v>
      </c>
      <c r="AA712" s="58">
        <v>0</v>
      </c>
      <c r="AB712" s="58">
        <v>0</v>
      </c>
      <c r="AC712" s="58">
        <v>0</v>
      </c>
      <c r="AD712" s="58">
        <v>0</v>
      </c>
      <c r="AE712" s="58">
        <v>0</v>
      </c>
      <c r="AF712" s="58">
        <v>0</v>
      </c>
      <c r="AG712" s="58">
        <v>0</v>
      </c>
      <c r="AH712" s="58">
        <v>0</v>
      </c>
      <c r="AI712" s="58">
        <v>0</v>
      </c>
      <c r="AJ712" s="58">
        <v>0</v>
      </c>
      <c r="AK712" s="58">
        <v>0</v>
      </c>
      <c r="AL712" s="58">
        <v>0</v>
      </c>
      <c r="AM712" s="58">
        <v>0</v>
      </c>
      <c r="AN712" s="58">
        <v>365.99200000000002</v>
      </c>
      <c r="AO712" s="58">
        <v>0</v>
      </c>
      <c r="AP712" s="58">
        <v>0</v>
      </c>
      <c r="AQ712" s="58">
        <v>0</v>
      </c>
      <c r="AR712" s="58">
        <v>0</v>
      </c>
      <c r="AS712" s="58">
        <v>0</v>
      </c>
      <c r="AT712" s="58">
        <v>0</v>
      </c>
      <c r="AU712" s="58">
        <v>0</v>
      </c>
      <c r="AV712" s="58">
        <v>0</v>
      </c>
      <c r="AW712" s="58">
        <v>0</v>
      </c>
      <c r="AX712" s="58">
        <v>0</v>
      </c>
      <c r="AY712" s="58">
        <v>0</v>
      </c>
      <c r="AZ712" s="58">
        <v>0</v>
      </c>
      <c r="BA712" s="58">
        <v>0</v>
      </c>
      <c r="BB712" s="58">
        <v>0</v>
      </c>
      <c r="BC712" s="58">
        <v>0</v>
      </c>
      <c r="BD712" s="58">
        <v>0</v>
      </c>
      <c r="BE712" s="58">
        <v>0</v>
      </c>
      <c r="BF712" s="58">
        <v>0</v>
      </c>
      <c r="BG712" s="58">
        <v>0</v>
      </c>
      <c r="BH712" s="58">
        <v>0</v>
      </c>
      <c r="BI712" s="58">
        <v>0</v>
      </c>
      <c r="BJ712" s="58">
        <v>0</v>
      </c>
      <c r="BK712" s="58">
        <v>0</v>
      </c>
      <c r="BL712" s="58">
        <v>0</v>
      </c>
      <c r="BM712" s="58">
        <v>0</v>
      </c>
      <c r="BN712" s="58">
        <v>0</v>
      </c>
      <c r="BO712" s="58">
        <v>0</v>
      </c>
    </row>
    <row r="713" spans="1:67" x14ac:dyDescent="0.2">
      <c r="A713" s="11"/>
      <c r="B713" s="11"/>
      <c r="C713" s="656"/>
      <c r="D713" s="657"/>
      <c r="E713" s="657"/>
      <c r="F713" s="657"/>
      <c r="G713" s="657"/>
      <c r="H713" s="658"/>
      <c r="I713" s="659"/>
      <c r="J713" s="11"/>
      <c r="K713" s="60">
        <v>12971.84</v>
      </c>
      <c r="L713" s="60">
        <v>12988.28</v>
      </c>
      <c r="M713" s="60">
        <v>13402.58</v>
      </c>
      <c r="N713" s="60">
        <v>13419.57</v>
      </c>
      <c r="O713" s="60">
        <v>13402.578378896</v>
      </c>
      <c r="P713" s="60"/>
      <c r="Q713" s="58">
        <v>13402.58</v>
      </c>
      <c r="R713" s="60">
        <f t="shared" si="725"/>
        <v>15736.088058884599</v>
      </c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61">
        <f>$M713*AN712/$J712*AN$13</f>
        <v>15736.088058884599</v>
      </c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  <c r="BI713" s="58"/>
      <c r="BJ713" s="58"/>
      <c r="BK713" s="58"/>
      <c r="BL713" s="58"/>
      <c r="BM713" s="58"/>
      <c r="BN713" s="58"/>
      <c r="BO713" s="58"/>
    </row>
    <row r="714" spans="1:67" x14ac:dyDescent="0.2">
      <c r="A714" s="11"/>
      <c r="B714" s="11"/>
      <c r="C714" s="656"/>
      <c r="D714" s="657"/>
      <c r="E714" s="657"/>
      <c r="F714" s="657"/>
      <c r="G714" s="657"/>
      <c r="H714" s="658"/>
      <c r="I714" s="659"/>
      <c r="J714" s="11"/>
      <c r="K714" s="58"/>
      <c r="L714" s="60"/>
      <c r="M714" s="60"/>
      <c r="N714" s="60">
        <f>N713-M713</f>
        <v>16.989999999999782</v>
      </c>
      <c r="O714" s="60"/>
      <c r="P714" s="60"/>
      <c r="Q714" s="58"/>
      <c r="R714" s="60">
        <f t="shared" si="725"/>
        <v>0</v>
      </c>
      <c r="S714" s="61">
        <f t="shared" ref="S714:AX714" si="726">$N$714/$J$712*S712*S12*S13</f>
        <v>0</v>
      </c>
      <c r="T714" s="61">
        <f t="shared" si="726"/>
        <v>0</v>
      </c>
      <c r="U714" s="61">
        <f t="shared" si="726"/>
        <v>0</v>
      </c>
      <c r="V714" s="61">
        <f t="shared" si="726"/>
        <v>0</v>
      </c>
      <c r="W714" s="61">
        <f t="shared" si="726"/>
        <v>0</v>
      </c>
      <c r="X714" s="61">
        <f t="shared" si="726"/>
        <v>0</v>
      </c>
      <c r="Y714" s="61">
        <f t="shared" si="726"/>
        <v>0</v>
      </c>
      <c r="Z714" s="61">
        <f t="shared" si="726"/>
        <v>0</v>
      </c>
      <c r="AA714" s="61">
        <f t="shared" si="726"/>
        <v>0</v>
      </c>
      <c r="AB714" s="61">
        <f t="shared" si="726"/>
        <v>0</v>
      </c>
      <c r="AC714" s="61">
        <f t="shared" si="726"/>
        <v>0</v>
      </c>
      <c r="AD714" s="61">
        <f t="shared" si="726"/>
        <v>0</v>
      </c>
      <c r="AE714" s="61">
        <f t="shared" si="726"/>
        <v>0</v>
      </c>
      <c r="AF714" s="61">
        <f t="shared" si="726"/>
        <v>0</v>
      </c>
      <c r="AG714" s="61">
        <f t="shared" si="726"/>
        <v>0</v>
      </c>
      <c r="AH714" s="61">
        <f t="shared" si="726"/>
        <v>0</v>
      </c>
      <c r="AI714" s="61">
        <f t="shared" si="726"/>
        <v>0</v>
      </c>
      <c r="AJ714" s="61">
        <f t="shared" si="726"/>
        <v>0</v>
      </c>
      <c r="AK714" s="61">
        <f t="shared" si="726"/>
        <v>0</v>
      </c>
      <c r="AL714" s="61">
        <f t="shared" si="726"/>
        <v>0</v>
      </c>
      <c r="AM714" s="61">
        <f t="shared" si="726"/>
        <v>0</v>
      </c>
      <c r="AN714" s="61">
        <f t="shared" si="726"/>
        <v>0</v>
      </c>
      <c r="AO714" s="61">
        <f t="shared" si="726"/>
        <v>0</v>
      </c>
      <c r="AP714" s="61">
        <f t="shared" si="726"/>
        <v>0</v>
      </c>
      <c r="AQ714" s="61">
        <f t="shared" si="726"/>
        <v>0</v>
      </c>
      <c r="AR714" s="61">
        <f t="shared" si="726"/>
        <v>0</v>
      </c>
      <c r="AS714" s="61">
        <f t="shared" si="726"/>
        <v>0</v>
      </c>
      <c r="AT714" s="61">
        <f t="shared" si="726"/>
        <v>0</v>
      </c>
      <c r="AU714" s="61">
        <f t="shared" si="726"/>
        <v>0</v>
      </c>
      <c r="AV714" s="61">
        <f t="shared" si="726"/>
        <v>0</v>
      </c>
      <c r="AW714" s="61">
        <f t="shared" si="726"/>
        <v>0</v>
      </c>
      <c r="AX714" s="61">
        <f t="shared" si="726"/>
        <v>0</v>
      </c>
      <c r="AY714" s="61">
        <f t="shared" ref="AY714:BO714" si="727">$N$714/$J$712*AY712*AY12*AY13</f>
        <v>0</v>
      </c>
      <c r="AZ714" s="61">
        <f t="shared" si="727"/>
        <v>0</v>
      </c>
      <c r="BA714" s="61">
        <f t="shared" si="727"/>
        <v>0</v>
      </c>
      <c r="BB714" s="61">
        <f t="shared" si="727"/>
        <v>0</v>
      </c>
      <c r="BC714" s="61">
        <f t="shared" si="727"/>
        <v>0</v>
      </c>
      <c r="BD714" s="61">
        <f t="shared" si="727"/>
        <v>0</v>
      </c>
      <c r="BE714" s="61">
        <f t="shared" si="727"/>
        <v>0</v>
      </c>
      <c r="BF714" s="61">
        <f t="shared" si="727"/>
        <v>0</v>
      </c>
      <c r="BG714" s="61">
        <f t="shared" si="727"/>
        <v>0</v>
      </c>
      <c r="BH714" s="61">
        <f t="shared" si="727"/>
        <v>0</v>
      </c>
      <c r="BI714" s="61">
        <f t="shared" si="727"/>
        <v>0</v>
      </c>
      <c r="BJ714" s="61">
        <f t="shared" si="727"/>
        <v>0</v>
      </c>
      <c r="BK714" s="61">
        <f t="shared" si="727"/>
        <v>0</v>
      </c>
      <c r="BL714" s="61">
        <f t="shared" si="727"/>
        <v>0</v>
      </c>
      <c r="BM714" s="61">
        <f t="shared" si="727"/>
        <v>0</v>
      </c>
      <c r="BN714" s="61">
        <f t="shared" si="727"/>
        <v>0</v>
      </c>
      <c r="BO714" s="61">
        <f t="shared" si="727"/>
        <v>0</v>
      </c>
    </row>
    <row r="715" spans="1:67" x14ac:dyDescent="0.2">
      <c r="A715" s="11"/>
      <c r="B715" s="11"/>
      <c r="C715" s="656"/>
      <c r="D715" s="657"/>
      <c r="E715" s="657"/>
      <c r="F715" s="657"/>
      <c r="G715" s="657"/>
      <c r="H715" s="658"/>
      <c r="I715" s="659"/>
      <c r="J715" s="11"/>
      <c r="K715" s="58"/>
      <c r="L715" s="58"/>
      <c r="M715" s="60"/>
      <c r="N715" s="60"/>
      <c r="O715" s="60"/>
      <c r="P715" s="60"/>
      <c r="Q715" s="62">
        <v>13402.58</v>
      </c>
      <c r="R715" s="63">
        <f t="shared" si="725"/>
        <v>15736.088058884599</v>
      </c>
      <c r="S715" s="64">
        <f t="shared" ref="S715:AX715" si="728">S713+S714</f>
        <v>0</v>
      </c>
      <c r="T715" s="64">
        <f t="shared" si="728"/>
        <v>0</v>
      </c>
      <c r="U715" s="64">
        <f t="shared" si="728"/>
        <v>0</v>
      </c>
      <c r="V715" s="64">
        <f t="shared" si="728"/>
        <v>0</v>
      </c>
      <c r="W715" s="64">
        <f t="shared" si="728"/>
        <v>0</v>
      </c>
      <c r="X715" s="64">
        <f t="shared" si="728"/>
        <v>0</v>
      </c>
      <c r="Y715" s="64">
        <f t="shared" si="728"/>
        <v>0</v>
      </c>
      <c r="Z715" s="64">
        <f t="shared" si="728"/>
        <v>0</v>
      </c>
      <c r="AA715" s="64">
        <f t="shared" si="728"/>
        <v>0</v>
      </c>
      <c r="AB715" s="64">
        <f t="shared" si="728"/>
        <v>0</v>
      </c>
      <c r="AC715" s="64">
        <f t="shared" si="728"/>
        <v>0</v>
      </c>
      <c r="AD715" s="64">
        <f t="shared" si="728"/>
        <v>0</v>
      </c>
      <c r="AE715" s="64">
        <f t="shared" si="728"/>
        <v>0</v>
      </c>
      <c r="AF715" s="64">
        <f t="shared" si="728"/>
        <v>0</v>
      </c>
      <c r="AG715" s="64">
        <f t="shared" si="728"/>
        <v>0</v>
      </c>
      <c r="AH715" s="64">
        <f t="shared" si="728"/>
        <v>0</v>
      </c>
      <c r="AI715" s="64">
        <f t="shared" si="728"/>
        <v>0</v>
      </c>
      <c r="AJ715" s="64">
        <f t="shared" si="728"/>
        <v>0</v>
      </c>
      <c r="AK715" s="64">
        <f t="shared" si="728"/>
        <v>0</v>
      </c>
      <c r="AL715" s="64">
        <f t="shared" si="728"/>
        <v>0</v>
      </c>
      <c r="AM715" s="64">
        <f t="shared" si="728"/>
        <v>0</v>
      </c>
      <c r="AN715" s="64">
        <f t="shared" si="728"/>
        <v>15736.088058884599</v>
      </c>
      <c r="AO715" s="64">
        <f t="shared" si="728"/>
        <v>0</v>
      </c>
      <c r="AP715" s="64">
        <f t="shared" si="728"/>
        <v>0</v>
      </c>
      <c r="AQ715" s="64">
        <f t="shared" si="728"/>
        <v>0</v>
      </c>
      <c r="AR715" s="64">
        <f t="shared" si="728"/>
        <v>0</v>
      </c>
      <c r="AS715" s="64">
        <f t="shared" si="728"/>
        <v>0</v>
      </c>
      <c r="AT715" s="64">
        <f t="shared" si="728"/>
        <v>0</v>
      </c>
      <c r="AU715" s="64">
        <f t="shared" si="728"/>
        <v>0</v>
      </c>
      <c r="AV715" s="64">
        <f t="shared" si="728"/>
        <v>0</v>
      </c>
      <c r="AW715" s="64">
        <f t="shared" si="728"/>
        <v>0</v>
      </c>
      <c r="AX715" s="64">
        <f t="shared" si="728"/>
        <v>0</v>
      </c>
      <c r="AY715" s="64">
        <f t="shared" ref="AY715:BO715" si="729">AY713+AY714</f>
        <v>0</v>
      </c>
      <c r="AZ715" s="64">
        <f t="shared" si="729"/>
        <v>0</v>
      </c>
      <c r="BA715" s="64">
        <f t="shared" si="729"/>
        <v>0</v>
      </c>
      <c r="BB715" s="64">
        <f t="shared" si="729"/>
        <v>0</v>
      </c>
      <c r="BC715" s="64">
        <f t="shared" si="729"/>
        <v>0</v>
      </c>
      <c r="BD715" s="64">
        <f t="shared" si="729"/>
        <v>0</v>
      </c>
      <c r="BE715" s="64">
        <f t="shared" si="729"/>
        <v>0</v>
      </c>
      <c r="BF715" s="64">
        <f t="shared" si="729"/>
        <v>0</v>
      </c>
      <c r="BG715" s="64">
        <f t="shared" si="729"/>
        <v>0</v>
      </c>
      <c r="BH715" s="64">
        <f t="shared" si="729"/>
        <v>0</v>
      </c>
      <c r="BI715" s="64">
        <f t="shared" si="729"/>
        <v>0</v>
      </c>
      <c r="BJ715" s="64">
        <f t="shared" si="729"/>
        <v>0</v>
      </c>
      <c r="BK715" s="64">
        <f t="shared" si="729"/>
        <v>0</v>
      </c>
      <c r="BL715" s="64">
        <f t="shared" si="729"/>
        <v>0</v>
      </c>
      <c r="BM715" s="64">
        <f t="shared" si="729"/>
        <v>0</v>
      </c>
      <c r="BN715" s="64">
        <f t="shared" si="729"/>
        <v>0</v>
      </c>
      <c r="BO715" s="64">
        <f t="shared" si="729"/>
        <v>0</v>
      </c>
    </row>
    <row r="716" spans="1:67" ht="14.1" customHeight="1" x14ac:dyDescent="0.2">
      <c r="A716" s="11"/>
      <c r="B716" s="58">
        <v>152</v>
      </c>
      <c r="C716" s="656" t="s">
        <v>251</v>
      </c>
      <c r="D716" s="657" t="s">
        <v>443</v>
      </c>
      <c r="E716" s="657"/>
      <c r="F716" s="657"/>
      <c r="G716" s="657"/>
      <c r="H716" s="660" t="s">
        <v>1006</v>
      </c>
      <c r="I716" s="659" t="s">
        <v>194</v>
      </c>
      <c r="J716" s="59">
        <v>-231.92400000000001</v>
      </c>
      <c r="K716" s="60"/>
      <c r="L716" s="60"/>
      <c r="M716" s="60"/>
      <c r="N716" s="58"/>
      <c r="O716" s="58"/>
      <c r="P716" s="58"/>
      <c r="Q716" s="58"/>
      <c r="R716" s="58">
        <f t="shared" si="725"/>
        <v>-231.92400000000001</v>
      </c>
      <c r="S716" s="58">
        <v>0</v>
      </c>
      <c r="T716" s="58">
        <v>0</v>
      </c>
      <c r="U716" s="58">
        <v>0</v>
      </c>
      <c r="V716" s="58">
        <v>0</v>
      </c>
      <c r="W716" s="58">
        <v>0</v>
      </c>
      <c r="X716" s="58">
        <v>0</v>
      </c>
      <c r="Y716" s="58">
        <v>0</v>
      </c>
      <c r="Z716" s="58">
        <v>0</v>
      </c>
      <c r="AA716" s="58">
        <v>0</v>
      </c>
      <c r="AB716" s="58">
        <v>0</v>
      </c>
      <c r="AC716" s="58">
        <v>0</v>
      </c>
      <c r="AD716" s="58">
        <v>0</v>
      </c>
      <c r="AE716" s="58">
        <v>0</v>
      </c>
      <c r="AF716" s="58">
        <v>0</v>
      </c>
      <c r="AG716" s="58">
        <v>0</v>
      </c>
      <c r="AH716" s="58">
        <v>0</v>
      </c>
      <c r="AI716" s="58">
        <v>0</v>
      </c>
      <c r="AJ716" s="58">
        <v>0</v>
      </c>
      <c r="AK716" s="58">
        <v>0</v>
      </c>
      <c r="AL716" s="58">
        <v>0</v>
      </c>
      <c r="AM716" s="58">
        <v>0</v>
      </c>
      <c r="AN716" s="58">
        <v>-231.92400000000001</v>
      </c>
      <c r="AO716" s="58">
        <v>0</v>
      </c>
      <c r="AP716" s="58">
        <v>0</v>
      </c>
      <c r="AQ716" s="58">
        <v>0</v>
      </c>
      <c r="AR716" s="58">
        <v>0</v>
      </c>
      <c r="AS716" s="58">
        <v>0</v>
      </c>
      <c r="AT716" s="58">
        <v>0</v>
      </c>
      <c r="AU716" s="58">
        <v>0</v>
      </c>
      <c r="AV716" s="58">
        <v>0</v>
      </c>
      <c r="AW716" s="58">
        <v>0</v>
      </c>
      <c r="AX716" s="58">
        <v>0</v>
      </c>
      <c r="AY716" s="58">
        <v>0</v>
      </c>
      <c r="AZ716" s="58">
        <v>0</v>
      </c>
      <c r="BA716" s="58">
        <v>0</v>
      </c>
      <c r="BB716" s="58">
        <v>0</v>
      </c>
      <c r="BC716" s="58">
        <v>0</v>
      </c>
      <c r="BD716" s="58">
        <v>0</v>
      </c>
      <c r="BE716" s="58">
        <v>0</v>
      </c>
      <c r="BF716" s="58">
        <v>0</v>
      </c>
      <c r="BG716" s="58">
        <v>0</v>
      </c>
      <c r="BH716" s="58">
        <v>0</v>
      </c>
      <c r="BI716" s="58">
        <v>0</v>
      </c>
      <c r="BJ716" s="58">
        <v>0</v>
      </c>
      <c r="BK716" s="58">
        <v>0</v>
      </c>
      <c r="BL716" s="58">
        <v>0</v>
      </c>
      <c r="BM716" s="58">
        <v>0</v>
      </c>
      <c r="BN716" s="58">
        <v>0</v>
      </c>
      <c r="BO716" s="58">
        <v>0</v>
      </c>
    </row>
    <row r="717" spans="1:67" x14ac:dyDescent="0.2">
      <c r="A717" s="11"/>
      <c r="B717" s="11"/>
      <c r="C717" s="656"/>
      <c r="D717" s="657"/>
      <c r="E717" s="657"/>
      <c r="F717" s="657"/>
      <c r="G717" s="657"/>
      <c r="H717" s="660"/>
      <c r="I717" s="659"/>
      <c r="J717" s="11"/>
      <c r="K717" s="60">
        <v>-400.28</v>
      </c>
      <c r="L717" s="60">
        <v>-400.95</v>
      </c>
      <c r="M717" s="60">
        <v>-413.57</v>
      </c>
      <c r="N717" s="60">
        <v>-414.26</v>
      </c>
      <c r="O717" s="60">
        <v>-413.57155758199997</v>
      </c>
      <c r="P717" s="60"/>
      <c r="Q717" s="58">
        <v>-413.57</v>
      </c>
      <c r="R717" s="60">
        <f t="shared" si="725"/>
        <v>-485.57620536589997</v>
      </c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61">
        <f>$M717*AN716/$J716*AN$13</f>
        <v>-485.57620536589997</v>
      </c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  <c r="BI717" s="58"/>
      <c r="BJ717" s="58"/>
      <c r="BK717" s="58"/>
      <c r="BL717" s="58"/>
      <c r="BM717" s="58"/>
      <c r="BN717" s="58"/>
      <c r="BO717" s="58"/>
    </row>
    <row r="718" spans="1:67" x14ac:dyDescent="0.2">
      <c r="A718" s="11"/>
      <c r="B718" s="11"/>
      <c r="C718" s="656"/>
      <c r="D718" s="657"/>
      <c r="E718" s="657"/>
      <c r="F718" s="657"/>
      <c r="G718" s="657"/>
      <c r="H718" s="660"/>
      <c r="I718" s="659"/>
      <c r="J718" s="11"/>
      <c r="K718" s="58"/>
      <c r="L718" s="60"/>
      <c r="M718" s="60"/>
      <c r="N718" s="60">
        <f>N717-M717</f>
        <v>-0.68999999999999773</v>
      </c>
      <c r="O718" s="60"/>
      <c r="P718" s="60"/>
      <c r="Q718" s="58"/>
      <c r="R718" s="60">
        <f t="shared" si="725"/>
        <v>0</v>
      </c>
      <c r="S718" s="61">
        <f t="shared" ref="S718:AX718" si="730">$N$718/$J$716*S716*S12*S13</f>
        <v>0</v>
      </c>
      <c r="T718" s="61">
        <f t="shared" si="730"/>
        <v>0</v>
      </c>
      <c r="U718" s="61">
        <f t="shared" si="730"/>
        <v>0</v>
      </c>
      <c r="V718" s="61">
        <f t="shared" si="730"/>
        <v>0</v>
      </c>
      <c r="W718" s="61">
        <f t="shared" si="730"/>
        <v>0</v>
      </c>
      <c r="X718" s="61">
        <f t="shared" si="730"/>
        <v>0</v>
      </c>
      <c r="Y718" s="61">
        <f t="shared" si="730"/>
        <v>0</v>
      </c>
      <c r="Z718" s="61">
        <f t="shared" si="730"/>
        <v>0</v>
      </c>
      <c r="AA718" s="61">
        <f t="shared" si="730"/>
        <v>0</v>
      </c>
      <c r="AB718" s="61">
        <f t="shared" si="730"/>
        <v>0</v>
      </c>
      <c r="AC718" s="61">
        <f t="shared" si="730"/>
        <v>0</v>
      </c>
      <c r="AD718" s="61">
        <f t="shared" si="730"/>
        <v>0</v>
      </c>
      <c r="AE718" s="61">
        <f t="shared" si="730"/>
        <v>0</v>
      </c>
      <c r="AF718" s="61">
        <f t="shared" si="730"/>
        <v>0</v>
      </c>
      <c r="AG718" s="61">
        <f t="shared" si="730"/>
        <v>0</v>
      </c>
      <c r="AH718" s="61">
        <f t="shared" si="730"/>
        <v>0</v>
      </c>
      <c r="AI718" s="61">
        <f t="shared" si="730"/>
        <v>0</v>
      </c>
      <c r="AJ718" s="61">
        <f t="shared" si="730"/>
        <v>0</v>
      </c>
      <c r="AK718" s="61">
        <f t="shared" si="730"/>
        <v>0</v>
      </c>
      <c r="AL718" s="61">
        <f t="shared" si="730"/>
        <v>0</v>
      </c>
      <c r="AM718" s="61">
        <f t="shared" si="730"/>
        <v>0</v>
      </c>
      <c r="AN718" s="61">
        <f t="shared" si="730"/>
        <v>0</v>
      </c>
      <c r="AO718" s="61">
        <f t="shared" si="730"/>
        <v>0</v>
      </c>
      <c r="AP718" s="61">
        <f t="shared" si="730"/>
        <v>0</v>
      </c>
      <c r="AQ718" s="61">
        <f t="shared" si="730"/>
        <v>0</v>
      </c>
      <c r="AR718" s="61">
        <f t="shared" si="730"/>
        <v>0</v>
      </c>
      <c r="AS718" s="61">
        <f t="shared" si="730"/>
        <v>0</v>
      </c>
      <c r="AT718" s="61">
        <f t="shared" si="730"/>
        <v>0</v>
      </c>
      <c r="AU718" s="61">
        <f t="shared" si="730"/>
        <v>0</v>
      </c>
      <c r="AV718" s="61">
        <f t="shared" si="730"/>
        <v>0</v>
      </c>
      <c r="AW718" s="61">
        <f t="shared" si="730"/>
        <v>0</v>
      </c>
      <c r="AX718" s="61">
        <f t="shared" si="730"/>
        <v>0</v>
      </c>
      <c r="AY718" s="61">
        <f t="shared" ref="AY718:BO718" si="731">$N$718/$J$716*AY716*AY12*AY13</f>
        <v>0</v>
      </c>
      <c r="AZ718" s="61">
        <f t="shared" si="731"/>
        <v>0</v>
      </c>
      <c r="BA718" s="61">
        <f t="shared" si="731"/>
        <v>0</v>
      </c>
      <c r="BB718" s="61">
        <f t="shared" si="731"/>
        <v>0</v>
      </c>
      <c r="BC718" s="61">
        <f t="shared" si="731"/>
        <v>0</v>
      </c>
      <c r="BD718" s="61">
        <f t="shared" si="731"/>
        <v>0</v>
      </c>
      <c r="BE718" s="61">
        <f t="shared" si="731"/>
        <v>0</v>
      </c>
      <c r="BF718" s="61">
        <f t="shared" si="731"/>
        <v>0</v>
      </c>
      <c r="BG718" s="61">
        <f t="shared" si="731"/>
        <v>0</v>
      </c>
      <c r="BH718" s="61">
        <f t="shared" si="731"/>
        <v>0</v>
      </c>
      <c r="BI718" s="61">
        <f t="shared" si="731"/>
        <v>0</v>
      </c>
      <c r="BJ718" s="61">
        <f t="shared" si="731"/>
        <v>0</v>
      </c>
      <c r="BK718" s="61">
        <f t="shared" si="731"/>
        <v>0</v>
      </c>
      <c r="BL718" s="61">
        <f t="shared" si="731"/>
        <v>0</v>
      </c>
      <c r="BM718" s="61">
        <f t="shared" si="731"/>
        <v>0</v>
      </c>
      <c r="BN718" s="61">
        <f t="shared" si="731"/>
        <v>0</v>
      </c>
      <c r="BO718" s="61">
        <f t="shared" si="731"/>
        <v>0</v>
      </c>
    </row>
    <row r="719" spans="1:67" x14ac:dyDescent="0.2">
      <c r="A719" s="11"/>
      <c r="B719" s="11"/>
      <c r="C719" s="656"/>
      <c r="D719" s="657"/>
      <c r="E719" s="657"/>
      <c r="F719" s="657"/>
      <c r="G719" s="657"/>
      <c r="H719" s="660"/>
      <c r="I719" s="659"/>
      <c r="J719" s="11"/>
      <c r="K719" s="58"/>
      <c r="L719" s="58"/>
      <c r="M719" s="60"/>
      <c r="N719" s="60"/>
      <c r="O719" s="60"/>
      <c r="P719" s="60"/>
      <c r="Q719" s="62">
        <v>-413.57</v>
      </c>
      <c r="R719" s="63">
        <f t="shared" si="725"/>
        <v>-485.57620536589997</v>
      </c>
      <c r="S719" s="64">
        <f t="shared" ref="S719:AX719" si="732">S717+S718</f>
        <v>0</v>
      </c>
      <c r="T719" s="64">
        <f t="shared" si="732"/>
        <v>0</v>
      </c>
      <c r="U719" s="64">
        <f t="shared" si="732"/>
        <v>0</v>
      </c>
      <c r="V719" s="64">
        <f t="shared" si="732"/>
        <v>0</v>
      </c>
      <c r="W719" s="64">
        <f t="shared" si="732"/>
        <v>0</v>
      </c>
      <c r="X719" s="64">
        <f t="shared" si="732"/>
        <v>0</v>
      </c>
      <c r="Y719" s="64">
        <f t="shared" si="732"/>
        <v>0</v>
      </c>
      <c r="Z719" s="64">
        <f t="shared" si="732"/>
        <v>0</v>
      </c>
      <c r="AA719" s="64">
        <f t="shared" si="732"/>
        <v>0</v>
      </c>
      <c r="AB719" s="64">
        <f t="shared" si="732"/>
        <v>0</v>
      </c>
      <c r="AC719" s="64">
        <f t="shared" si="732"/>
        <v>0</v>
      </c>
      <c r="AD719" s="64">
        <f t="shared" si="732"/>
        <v>0</v>
      </c>
      <c r="AE719" s="64">
        <f t="shared" si="732"/>
        <v>0</v>
      </c>
      <c r="AF719" s="64">
        <f t="shared" si="732"/>
        <v>0</v>
      </c>
      <c r="AG719" s="64">
        <f t="shared" si="732"/>
        <v>0</v>
      </c>
      <c r="AH719" s="64">
        <f t="shared" si="732"/>
        <v>0</v>
      </c>
      <c r="AI719" s="64">
        <f t="shared" si="732"/>
        <v>0</v>
      </c>
      <c r="AJ719" s="64">
        <f t="shared" si="732"/>
        <v>0</v>
      </c>
      <c r="AK719" s="64">
        <f t="shared" si="732"/>
        <v>0</v>
      </c>
      <c r="AL719" s="64">
        <f t="shared" si="732"/>
        <v>0</v>
      </c>
      <c r="AM719" s="64">
        <f t="shared" si="732"/>
        <v>0</v>
      </c>
      <c r="AN719" s="64">
        <f t="shared" si="732"/>
        <v>-485.57620536589997</v>
      </c>
      <c r="AO719" s="64">
        <f t="shared" si="732"/>
        <v>0</v>
      </c>
      <c r="AP719" s="64">
        <f t="shared" si="732"/>
        <v>0</v>
      </c>
      <c r="AQ719" s="64">
        <f t="shared" si="732"/>
        <v>0</v>
      </c>
      <c r="AR719" s="64">
        <f t="shared" si="732"/>
        <v>0</v>
      </c>
      <c r="AS719" s="64">
        <f t="shared" si="732"/>
        <v>0</v>
      </c>
      <c r="AT719" s="64">
        <f t="shared" si="732"/>
        <v>0</v>
      </c>
      <c r="AU719" s="64">
        <f t="shared" si="732"/>
        <v>0</v>
      </c>
      <c r="AV719" s="64">
        <f t="shared" si="732"/>
        <v>0</v>
      </c>
      <c r="AW719" s="64">
        <f t="shared" si="732"/>
        <v>0</v>
      </c>
      <c r="AX719" s="64">
        <f t="shared" si="732"/>
        <v>0</v>
      </c>
      <c r="AY719" s="64">
        <f t="shared" ref="AY719:BO719" si="733">AY717+AY718</f>
        <v>0</v>
      </c>
      <c r="AZ719" s="64">
        <f t="shared" si="733"/>
        <v>0</v>
      </c>
      <c r="BA719" s="64">
        <f t="shared" si="733"/>
        <v>0</v>
      </c>
      <c r="BB719" s="64">
        <f t="shared" si="733"/>
        <v>0</v>
      </c>
      <c r="BC719" s="64">
        <f t="shared" si="733"/>
        <v>0</v>
      </c>
      <c r="BD719" s="64">
        <f t="shared" si="733"/>
        <v>0</v>
      </c>
      <c r="BE719" s="64">
        <f t="shared" si="733"/>
        <v>0</v>
      </c>
      <c r="BF719" s="64">
        <f t="shared" si="733"/>
        <v>0</v>
      </c>
      <c r="BG719" s="64">
        <f t="shared" si="733"/>
        <v>0</v>
      </c>
      <c r="BH719" s="64">
        <f t="shared" si="733"/>
        <v>0</v>
      </c>
      <c r="BI719" s="64">
        <f t="shared" si="733"/>
        <v>0</v>
      </c>
      <c r="BJ719" s="64">
        <f t="shared" si="733"/>
        <v>0</v>
      </c>
      <c r="BK719" s="64">
        <f t="shared" si="733"/>
        <v>0</v>
      </c>
      <c r="BL719" s="64">
        <f t="shared" si="733"/>
        <v>0</v>
      </c>
      <c r="BM719" s="64">
        <f t="shared" si="733"/>
        <v>0</v>
      </c>
      <c r="BN719" s="64">
        <f t="shared" si="733"/>
        <v>0</v>
      </c>
      <c r="BO719" s="64">
        <f t="shared" si="733"/>
        <v>0</v>
      </c>
    </row>
    <row r="720" spans="1:67" ht="14.1" customHeight="1" x14ac:dyDescent="0.2">
      <c r="A720" s="11"/>
      <c r="B720" s="58">
        <v>153</v>
      </c>
      <c r="C720" s="656" t="s">
        <v>445</v>
      </c>
      <c r="D720" s="657" t="s">
        <v>446</v>
      </c>
      <c r="E720" s="657"/>
      <c r="F720" s="657"/>
      <c r="G720" s="657"/>
      <c r="H720" s="658" t="s">
        <v>1007</v>
      </c>
      <c r="I720" s="659" t="s">
        <v>112</v>
      </c>
      <c r="J720" s="59">
        <v>-5.8433999999999999</v>
      </c>
      <c r="K720" s="60"/>
      <c r="L720" s="60"/>
      <c r="M720" s="60"/>
      <c r="N720" s="58"/>
      <c r="O720" s="58"/>
      <c r="P720" s="58"/>
      <c r="Q720" s="58"/>
      <c r="R720" s="58">
        <f t="shared" si="725"/>
        <v>-5.8433999999999999</v>
      </c>
      <c r="S720" s="58">
        <v>0</v>
      </c>
      <c r="T720" s="58">
        <v>0</v>
      </c>
      <c r="U720" s="58">
        <v>0</v>
      </c>
      <c r="V720" s="58">
        <v>0</v>
      </c>
      <c r="W720" s="58">
        <v>0</v>
      </c>
      <c r="X720" s="58">
        <v>0</v>
      </c>
      <c r="Y720" s="58">
        <v>0</v>
      </c>
      <c r="Z720" s="58">
        <v>0</v>
      </c>
      <c r="AA720" s="58">
        <v>0</v>
      </c>
      <c r="AB720" s="58">
        <v>0</v>
      </c>
      <c r="AC720" s="58">
        <v>0</v>
      </c>
      <c r="AD720" s="58">
        <v>0</v>
      </c>
      <c r="AE720" s="58">
        <v>0</v>
      </c>
      <c r="AF720" s="58">
        <v>0</v>
      </c>
      <c r="AG720" s="58">
        <v>0</v>
      </c>
      <c r="AH720" s="58">
        <v>0</v>
      </c>
      <c r="AI720" s="58">
        <v>0</v>
      </c>
      <c r="AJ720" s="58">
        <v>0</v>
      </c>
      <c r="AK720" s="58">
        <v>0</v>
      </c>
      <c r="AL720" s="58">
        <v>0</v>
      </c>
      <c r="AM720" s="58">
        <v>0</v>
      </c>
      <c r="AN720" s="58">
        <v>-5.8433999999999999</v>
      </c>
      <c r="AO720" s="58">
        <v>0</v>
      </c>
      <c r="AP720" s="58">
        <v>0</v>
      </c>
      <c r="AQ720" s="58">
        <v>0</v>
      </c>
      <c r="AR720" s="58">
        <v>0</v>
      </c>
      <c r="AS720" s="58">
        <v>0</v>
      </c>
      <c r="AT720" s="58">
        <v>0</v>
      </c>
      <c r="AU720" s="58">
        <v>0</v>
      </c>
      <c r="AV720" s="58">
        <v>0</v>
      </c>
      <c r="AW720" s="58">
        <v>0</v>
      </c>
      <c r="AX720" s="58">
        <v>0</v>
      </c>
      <c r="AY720" s="58">
        <v>0</v>
      </c>
      <c r="AZ720" s="58">
        <v>0</v>
      </c>
      <c r="BA720" s="58">
        <v>0</v>
      </c>
      <c r="BB720" s="58">
        <v>0</v>
      </c>
      <c r="BC720" s="58">
        <v>0</v>
      </c>
      <c r="BD720" s="58">
        <v>0</v>
      </c>
      <c r="BE720" s="58">
        <v>0</v>
      </c>
      <c r="BF720" s="58">
        <v>0</v>
      </c>
      <c r="BG720" s="58">
        <v>0</v>
      </c>
      <c r="BH720" s="58">
        <v>0</v>
      </c>
      <c r="BI720" s="58">
        <v>0</v>
      </c>
      <c r="BJ720" s="58">
        <v>0</v>
      </c>
      <c r="BK720" s="58">
        <v>0</v>
      </c>
      <c r="BL720" s="58">
        <v>0</v>
      </c>
      <c r="BM720" s="58">
        <v>0</v>
      </c>
      <c r="BN720" s="58">
        <v>0</v>
      </c>
      <c r="BO720" s="58">
        <v>0</v>
      </c>
    </row>
    <row r="721" spans="1:67" x14ac:dyDescent="0.2">
      <c r="A721" s="11"/>
      <c r="B721" s="11"/>
      <c r="C721" s="656"/>
      <c r="D721" s="657"/>
      <c r="E721" s="657"/>
      <c r="F721" s="657"/>
      <c r="G721" s="657"/>
      <c r="H721" s="658"/>
      <c r="I721" s="659"/>
      <c r="J721" s="11"/>
      <c r="K721" s="60">
        <v>-179.1</v>
      </c>
      <c r="L721" s="60">
        <v>-179.1</v>
      </c>
      <c r="M721" s="60">
        <v>-185.05</v>
      </c>
      <c r="N721" s="60">
        <v>-185.05</v>
      </c>
      <c r="O721" s="60">
        <v>-185.04713191499999</v>
      </c>
      <c r="P721" s="60"/>
      <c r="Q721" s="58">
        <v>-185.05</v>
      </c>
      <c r="R721" s="60">
        <f t="shared" si="725"/>
        <v>-217.26884639350004</v>
      </c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61">
        <f>$M721*AN720/$J720*AN$13</f>
        <v>-217.26884639350004</v>
      </c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</row>
    <row r="722" spans="1:67" x14ac:dyDescent="0.2">
      <c r="A722" s="11"/>
      <c r="B722" s="11"/>
      <c r="C722" s="656"/>
      <c r="D722" s="657"/>
      <c r="E722" s="657"/>
      <c r="F722" s="657"/>
      <c r="G722" s="657"/>
      <c r="H722" s="658"/>
      <c r="I722" s="659"/>
      <c r="J722" s="11"/>
      <c r="K722" s="58"/>
      <c r="L722" s="60"/>
      <c r="M722" s="60"/>
      <c r="N722" s="60">
        <f>N721-M721</f>
        <v>0</v>
      </c>
      <c r="O722" s="60"/>
      <c r="P722" s="60"/>
      <c r="Q722" s="58"/>
      <c r="R722" s="60">
        <f t="shared" si="725"/>
        <v>0</v>
      </c>
      <c r="S722" s="61">
        <f t="shared" ref="S722:AX722" si="734">$N$722/$J$720*S720*S12*S13</f>
        <v>0</v>
      </c>
      <c r="T722" s="61">
        <f t="shared" si="734"/>
        <v>0</v>
      </c>
      <c r="U722" s="61">
        <f t="shared" si="734"/>
        <v>0</v>
      </c>
      <c r="V722" s="61">
        <f t="shared" si="734"/>
        <v>0</v>
      </c>
      <c r="W722" s="61">
        <f t="shared" si="734"/>
        <v>0</v>
      </c>
      <c r="X722" s="61">
        <f t="shared" si="734"/>
        <v>0</v>
      </c>
      <c r="Y722" s="61">
        <f t="shared" si="734"/>
        <v>0</v>
      </c>
      <c r="Z722" s="61">
        <f t="shared" si="734"/>
        <v>0</v>
      </c>
      <c r="AA722" s="61">
        <f t="shared" si="734"/>
        <v>0</v>
      </c>
      <c r="AB722" s="61">
        <f t="shared" si="734"/>
        <v>0</v>
      </c>
      <c r="AC722" s="61">
        <f t="shared" si="734"/>
        <v>0</v>
      </c>
      <c r="AD722" s="61">
        <f t="shared" si="734"/>
        <v>0</v>
      </c>
      <c r="AE722" s="61">
        <f t="shared" si="734"/>
        <v>0</v>
      </c>
      <c r="AF722" s="61">
        <f t="shared" si="734"/>
        <v>0</v>
      </c>
      <c r="AG722" s="61">
        <f t="shared" si="734"/>
        <v>0</v>
      </c>
      <c r="AH722" s="61">
        <f t="shared" si="734"/>
        <v>0</v>
      </c>
      <c r="AI722" s="61">
        <f t="shared" si="734"/>
        <v>0</v>
      </c>
      <c r="AJ722" s="61">
        <f t="shared" si="734"/>
        <v>0</v>
      </c>
      <c r="AK722" s="61">
        <f t="shared" si="734"/>
        <v>0</v>
      </c>
      <c r="AL722" s="61">
        <f t="shared" si="734"/>
        <v>0</v>
      </c>
      <c r="AM722" s="61">
        <f t="shared" si="734"/>
        <v>0</v>
      </c>
      <c r="AN722" s="61">
        <f t="shared" si="734"/>
        <v>0</v>
      </c>
      <c r="AO722" s="61">
        <f t="shared" si="734"/>
        <v>0</v>
      </c>
      <c r="AP722" s="61">
        <f t="shared" si="734"/>
        <v>0</v>
      </c>
      <c r="AQ722" s="61">
        <f t="shared" si="734"/>
        <v>0</v>
      </c>
      <c r="AR722" s="61">
        <f t="shared" si="734"/>
        <v>0</v>
      </c>
      <c r="AS722" s="61">
        <f t="shared" si="734"/>
        <v>0</v>
      </c>
      <c r="AT722" s="61">
        <f t="shared" si="734"/>
        <v>0</v>
      </c>
      <c r="AU722" s="61">
        <f t="shared" si="734"/>
        <v>0</v>
      </c>
      <c r="AV722" s="61">
        <f t="shared" si="734"/>
        <v>0</v>
      </c>
      <c r="AW722" s="61">
        <f t="shared" si="734"/>
        <v>0</v>
      </c>
      <c r="AX722" s="61">
        <f t="shared" si="734"/>
        <v>0</v>
      </c>
      <c r="AY722" s="61">
        <f t="shared" ref="AY722:BO722" si="735">$N$722/$J$720*AY720*AY12*AY13</f>
        <v>0</v>
      </c>
      <c r="AZ722" s="61">
        <f t="shared" si="735"/>
        <v>0</v>
      </c>
      <c r="BA722" s="61">
        <f t="shared" si="735"/>
        <v>0</v>
      </c>
      <c r="BB722" s="61">
        <f t="shared" si="735"/>
        <v>0</v>
      </c>
      <c r="BC722" s="61">
        <f t="shared" si="735"/>
        <v>0</v>
      </c>
      <c r="BD722" s="61">
        <f t="shared" si="735"/>
        <v>0</v>
      </c>
      <c r="BE722" s="61">
        <f t="shared" si="735"/>
        <v>0</v>
      </c>
      <c r="BF722" s="61">
        <f t="shared" si="735"/>
        <v>0</v>
      </c>
      <c r="BG722" s="61">
        <f t="shared" si="735"/>
        <v>0</v>
      </c>
      <c r="BH722" s="61">
        <f t="shared" si="735"/>
        <v>0</v>
      </c>
      <c r="BI722" s="61">
        <f t="shared" si="735"/>
        <v>0</v>
      </c>
      <c r="BJ722" s="61">
        <f t="shared" si="735"/>
        <v>0</v>
      </c>
      <c r="BK722" s="61">
        <f t="shared" si="735"/>
        <v>0</v>
      </c>
      <c r="BL722" s="61">
        <f t="shared" si="735"/>
        <v>0</v>
      </c>
      <c r="BM722" s="61">
        <f t="shared" si="735"/>
        <v>0</v>
      </c>
      <c r="BN722" s="61">
        <f t="shared" si="735"/>
        <v>0</v>
      </c>
      <c r="BO722" s="61">
        <f t="shared" si="735"/>
        <v>0</v>
      </c>
    </row>
    <row r="723" spans="1:67" x14ac:dyDescent="0.2">
      <c r="A723" s="11"/>
      <c r="B723" s="11"/>
      <c r="C723" s="656"/>
      <c r="D723" s="657"/>
      <c r="E723" s="657"/>
      <c r="F723" s="657"/>
      <c r="G723" s="657"/>
      <c r="H723" s="658"/>
      <c r="I723" s="659"/>
      <c r="J723" s="11"/>
      <c r="K723" s="58"/>
      <c r="L723" s="58"/>
      <c r="M723" s="60"/>
      <c r="N723" s="60"/>
      <c r="O723" s="60"/>
      <c r="P723" s="60"/>
      <c r="Q723" s="62">
        <v>-185.05</v>
      </c>
      <c r="R723" s="63">
        <f t="shared" si="725"/>
        <v>-217.26884639350004</v>
      </c>
      <c r="S723" s="64">
        <f t="shared" ref="S723:AX723" si="736">S721+S722</f>
        <v>0</v>
      </c>
      <c r="T723" s="64">
        <f t="shared" si="736"/>
        <v>0</v>
      </c>
      <c r="U723" s="64">
        <f t="shared" si="736"/>
        <v>0</v>
      </c>
      <c r="V723" s="64">
        <f t="shared" si="736"/>
        <v>0</v>
      </c>
      <c r="W723" s="64">
        <f t="shared" si="736"/>
        <v>0</v>
      </c>
      <c r="X723" s="64">
        <f t="shared" si="736"/>
        <v>0</v>
      </c>
      <c r="Y723" s="64">
        <f t="shared" si="736"/>
        <v>0</v>
      </c>
      <c r="Z723" s="64">
        <f t="shared" si="736"/>
        <v>0</v>
      </c>
      <c r="AA723" s="64">
        <f t="shared" si="736"/>
        <v>0</v>
      </c>
      <c r="AB723" s="64">
        <f t="shared" si="736"/>
        <v>0</v>
      </c>
      <c r="AC723" s="64">
        <f t="shared" si="736"/>
        <v>0</v>
      </c>
      <c r="AD723" s="64">
        <f t="shared" si="736"/>
        <v>0</v>
      </c>
      <c r="AE723" s="64">
        <f t="shared" si="736"/>
        <v>0</v>
      </c>
      <c r="AF723" s="64">
        <f t="shared" si="736"/>
        <v>0</v>
      </c>
      <c r="AG723" s="64">
        <f t="shared" si="736"/>
        <v>0</v>
      </c>
      <c r="AH723" s="64">
        <f t="shared" si="736"/>
        <v>0</v>
      </c>
      <c r="AI723" s="64">
        <f t="shared" si="736"/>
        <v>0</v>
      </c>
      <c r="AJ723" s="64">
        <f t="shared" si="736"/>
        <v>0</v>
      </c>
      <c r="AK723" s="64">
        <f t="shared" si="736"/>
        <v>0</v>
      </c>
      <c r="AL723" s="64">
        <f t="shared" si="736"/>
        <v>0</v>
      </c>
      <c r="AM723" s="64">
        <f t="shared" si="736"/>
        <v>0</v>
      </c>
      <c r="AN723" s="64">
        <f t="shared" si="736"/>
        <v>-217.26884639350004</v>
      </c>
      <c r="AO723" s="64">
        <f t="shared" si="736"/>
        <v>0</v>
      </c>
      <c r="AP723" s="64">
        <f t="shared" si="736"/>
        <v>0</v>
      </c>
      <c r="AQ723" s="64">
        <f t="shared" si="736"/>
        <v>0</v>
      </c>
      <c r="AR723" s="64">
        <f t="shared" si="736"/>
        <v>0</v>
      </c>
      <c r="AS723" s="64">
        <f t="shared" si="736"/>
        <v>0</v>
      </c>
      <c r="AT723" s="64">
        <f t="shared" si="736"/>
        <v>0</v>
      </c>
      <c r="AU723" s="64">
        <f t="shared" si="736"/>
        <v>0</v>
      </c>
      <c r="AV723" s="64">
        <f t="shared" si="736"/>
        <v>0</v>
      </c>
      <c r="AW723" s="64">
        <f t="shared" si="736"/>
        <v>0</v>
      </c>
      <c r="AX723" s="64">
        <f t="shared" si="736"/>
        <v>0</v>
      </c>
      <c r="AY723" s="64">
        <f t="shared" ref="AY723:BO723" si="737">AY721+AY722</f>
        <v>0</v>
      </c>
      <c r="AZ723" s="64">
        <f t="shared" si="737"/>
        <v>0</v>
      </c>
      <c r="BA723" s="64">
        <f t="shared" si="737"/>
        <v>0</v>
      </c>
      <c r="BB723" s="64">
        <f t="shared" si="737"/>
        <v>0</v>
      </c>
      <c r="BC723" s="64">
        <f t="shared" si="737"/>
        <v>0</v>
      </c>
      <c r="BD723" s="64">
        <f t="shared" si="737"/>
        <v>0</v>
      </c>
      <c r="BE723" s="64">
        <f t="shared" si="737"/>
        <v>0</v>
      </c>
      <c r="BF723" s="64">
        <f t="shared" si="737"/>
        <v>0</v>
      </c>
      <c r="BG723" s="64">
        <f t="shared" si="737"/>
        <v>0</v>
      </c>
      <c r="BH723" s="64">
        <f t="shared" si="737"/>
        <v>0</v>
      </c>
      <c r="BI723" s="64">
        <f t="shared" si="737"/>
        <v>0</v>
      </c>
      <c r="BJ723" s="64">
        <f t="shared" si="737"/>
        <v>0</v>
      </c>
      <c r="BK723" s="64">
        <f t="shared" si="737"/>
        <v>0</v>
      </c>
      <c r="BL723" s="64">
        <f t="shared" si="737"/>
        <v>0</v>
      </c>
      <c r="BM723" s="64">
        <f t="shared" si="737"/>
        <v>0</v>
      </c>
      <c r="BN723" s="64">
        <f t="shared" si="737"/>
        <v>0</v>
      </c>
      <c r="BO723" s="64">
        <f t="shared" si="737"/>
        <v>0</v>
      </c>
    </row>
    <row r="724" spans="1:67" s="5" customFormat="1" ht="10.5" x14ac:dyDescent="0.2">
      <c r="A724" s="65"/>
      <c r="B724" s="65"/>
      <c r="C724" s="65"/>
      <c r="D724" s="65"/>
      <c r="E724" s="65"/>
      <c r="F724" s="65"/>
      <c r="G724" s="66" t="s">
        <v>1008</v>
      </c>
      <c r="H724" s="65"/>
      <c r="I724" s="65"/>
      <c r="J724" s="65"/>
      <c r="K724" s="65"/>
      <c r="L724" s="65"/>
      <c r="M724" s="65"/>
      <c r="N724" s="65"/>
      <c r="O724" s="65"/>
      <c r="P724" s="65"/>
      <c r="Q724" s="65">
        <f t="shared" ref="Q724:AV724" si="738">Q$715+Q$719+Q$723</f>
        <v>12803.960000000001</v>
      </c>
      <c r="R724" s="67">
        <f t="shared" si="738"/>
        <v>15033.2430071252</v>
      </c>
      <c r="S724" s="68">
        <f t="shared" si="738"/>
        <v>0</v>
      </c>
      <c r="T724" s="68">
        <f t="shared" si="738"/>
        <v>0</v>
      </c>
      <c r="U724" s="68">
        <f t="shared" si="738"/>
        <v>0</v>
      </c>
      <c r="V724" s="68">
        <f t="shared" si="738"/>
        <v>0</v>
      </c>
      <c r="W724" s="68">
        <f t="shared" si="738"/>
        <v>0</v>
      </c>
      <c r="X724" s="68">
        <f t="shared" si="738"/>
        <v>0</v>
      </c>
      <c r="Y724" s="68">
        <f t="shared" si="738"/>
        <v>0</v>
      </c>
      <c r="Z724" s="68">
        <f t="shared" si="738"/>
        <v>0</v>
      </c>
      <c r="AA724" s="68">
        <f t="shared" si="738"/>
        <v>0</v>
      </c>
      <c r="AB724" s="68">
        <f t="shared" si="738"/>
        <v>0</v>
      </c>
      <c r="AC724" s="68">
        <f t="shared" si="738"/>
        <v>0</v>
      </c>
      <c r="AD724" s="68">
        <f t="shared" si="738"/>
        <v>0</v>
      </c>
      <c r="AE724" s="68">
        <f t="shared" si="738"/>
        <v>0</v>
      </c>
      <c r="AF724" s="68">
        <f t="shared" si="738"/>
        <v>0</v>
      </c>
      <c r="AG724" s="68">
        <f t="shared" si="738"/>
        <v>0</v>
      </c>
      <c r="AH724" s="68">
        <f t="shared" si="738"/>
        <v>0</v>
      </c>
      <c r="AI724" s="68">
        <f t="shared" si="738"/>
        <v>0</v>
      </c>
      <c r="AJ724" s="68">
        <f t="shared" si="738"/>
        <v>0</v>
      </c>
      <c r="AK724" s="68">
        <f t="shared" si="738"/>
        <v>0</v>
      </c>
      <c r="AL724" s="68">
        <f t="shared" si="738"/>
        <v>0</v>
      </c>
      <c r="AM724" s="68">
        <f t="shared" si="738"/>
        <v>0</v>
      </c>
      <c r="AN724" s="68">
        <f t="shared" si="738"/>
        <v>15033.2430071252</v>
      </c>
      <c r="AO724" s="68">
        <f t="shared" si="738"/>
        <v>0</v>
      </c>
      <c r="AP724" s="68">
        <f t="shared" si="738"/>
        <v>0</v>
      </c>
      <c r="AQ724" s="68">
        <f t="shared" si="738"/>
        <v>0</v>
      </c>
      <c r="AR724" s="68">
        <f t="shared" si="738"/>
        <v>0</v>
      </c>
      <c r="AS724" s="68">
        <f t="shared" si="738"/>
        <v>0</v>
      </c>
      <c r="AT724" s="68">
        <f t="shared" si="738"/>
        <v>0</v>
      </c>
      <c r="AU724" s="68">
        <f t="shared" si="738"/>
        <v>0</v>
      </c>
      <c r="AV724" s="68">
        <f t="shared" si="738"/>
        <v>0</v>
      </c>
      <c r="AW724" s="68">
        <f t="shared" ref="AW724:BO724" si="739">AW$715+AW$719+AW$723</f>
        <v>0</v>
      </c>
      <c r="AX724" s="68">
        <f t="shared" si="739"/>
        <v>0</v>
      </c>
      <c r="AY724" s="68">
        <f t="shared" si="739"/>
        <v>0</v>
      </c>
      <c r="AZ724" s="68">
        <f t="shared" si="739"/>
        <v>0</v>
      </c>
      <c r="BA724" s="68">
        <f t="shared" si="739"/>
        <v>0</v>
      </c>
      <c r="BB724" s="68">
        <f t="shared" si="739"/>
        <v>0</v>
      </c>
      <c r="BC724" s="68">
        <f t="shared" si="739"/>
        <v>0</v>
      </c>
      <c r="BD724" s="68">
        <f t="shared" si="739"/>
        <v>0</v>
      </c>
      <c r="BE724" s="68">
        <f t="shared" si="739"/>
        <v>0</v>
      </c>
      <c r="BF724" s="68">
        <f t="shared" si="739"/>
        <v>0</v>
      </c>
      <c r="BG724" s="68">
        <f t="shared" si="739"/>
        <v>0</v>
      </c>
      <c r="BH724" s="68">
        <f t="shared" si="739"/>
        <v>0</v>
      </c>
      <c r="BI724" s="68">
        <f t="shared" si="739"/>
        <v>0</v>
      </c>
      <c r="BJ724" s="68">
        <f t="shared" si="739"/>
        <v>0</v>
      </c>
      <c r="BK724" s="68">
        <f t="shared" si="739"/>
        <v>0</v>
      </c>
      <c r="BL724" s="68">
        <f t="shared" si="739"/>
        <v>0</v>
      </c>
      <c r="BM724" s="68">
        <f t="shared" si="739"/>
        <v>0</v>
      </c>
      <c r="BN724" s="68">
        <f t="shared" si="739"/>
        <v>0</v>
      </c>
      <c r="BO724" s="68">
        <f t="shared" si="739"/>
        <v>0</v>
      </c>
    </row>
    <row r="725" spans="1:67" s="5" customFormat="1" ht="10.5" x14ac:dyDescent="0.2">
      <c r="A725" s="69"/>
      <c r="B725" s="69"/>
      <c r="C725" s="69"/>
      <c r="D725" s="69"/>
      <c r="E725" s="69"/>
      <c r="F725" s="69"/>
      <c r="G725" s="70" t="s">
        <v>1009</v>
      </c>
      <c r="H725" s="69"/>
      <c r="I725" s="69"/>
      <c r="J725" s="69"/>
      <c r="K725" s="69"/>
      <c r="L725" s="69"/>
      <c r="M725" s="69"/>
      <c r="N725" s="69"/>
      <c r="O725" s="69"/>
      <c r="P725" s="69"/>
      <c r="Q725" s="69">
        <f t="shared" ref="Q725:AV725" si="740">Q$710+Q$724</f>
        <v>353775.44</v>
      </c>
      <c r="R725" s="71">
        <f t="shared" si="740"/>
        <v>416444.39343665622</v>
      </c>
      <c r="S725" s="72">
        <f t="shared" si="740"/>
        <v>0</v>
      </c>
      <c r="T725" s="72">
        <f t="shared" si="740"/>
        <v>0</v>
      </c>
      <c r="U725" s="72">
        <f t="shared" si="740"/>
        <v>0</v>
      </c>
      <c r="V725" s="72">
        <f t="shared" si="740"/>
        <v>0</v>
      </c>
      <c r="W725" s="72">
        <f t="shared" si="740"/>
        <v>0</v>
      </c>
      <c r="X725" s="72">
        <f t="shared" si="740"/>
        <v>0</v>
      </c>
      <c r="Y725" s="72">
        <f t="shared" si="740"/>
        <v>0</v>
      </c>
      <c r="Z725" s="72">
        <f t="shared" si="740"/>
        <v>0</v>
      </c>
      <c r="AA725" s="72">
        <f t="shared" si="740"/>
        <v>0</v>
      </c>
      <c r="AB725" s="72">
        <f t="shared" si="740"/>
        <v>0</v>
      </c>
      <c r="AC725" s="72">
        <f t="shared" si="740"/>
        <v>0</v>
      </c>
      <c r="AD725" s="72">
        <f t="shared" si="740"/>
        <v>0</v>
      </c>
      <c r="AE725" s="72">
        <f t="shared" si="740"/>
        <v>0</v>
      </c>
      <c r="AF725" s="72">
        <f t="shared" si="740"/>
        <v>0</v>
      </c>
      <c r="AG725" s="72">
        <f t="shared" si="740"/>
        <v>0</v>
      </c>
      <c r="AH725" s="72">
        <f t="shared" si="740"/>
        <v>0</v>
      </c>
      <c r="AI725" s="72">
        <f t="shared" si="740"/>
        <v>0</v>
      </c>
      <c r="AJ725" s="72">
        <f t="shared" si="740"/>
        <v>0</v>
      </c>
      <c r="AK725" s="72">
        <f t="shared" si="740"/>
        <v>0</v>
      </c>
      <c r="AL725" s="72">
        <f t="shared" si="740"/>
        <v>0</v>
      </c>
      <c r="AM725" s="72">
        <f t="shared" si="740"/>
        <v>0</v>
      </c>
      <c r="AN725" s="72">
        <f t="shared" si="740"/>
        <v>250215.34137754669</v>
      </c>
      <c r="AO725" s="72">
        <f t="shared" si="740"/>
        <v>166229.05205910947</v>
      </c>
      <c r="AP725" s="72">
        <f t="shared" si="740"/>
        <v>0</v>
      </c>
      <c r="AQ725" s="72">
        <f t="shared" si="740"/>
        <v>0</v>
      </c>
      <c r="AR725" s="72">
        <f t="shared" si="740"/>
        <v>0</v>
      </c>
      <c r="AS725" s="72">
        <f t="shared" si="740"/>
        <v>0</v>
      </c>
      <c r="AT725" s="72">
        <f t="shared" si="740"/>
        <v>0</v>
      </c>
      <c r="AU725" s="72">
        <f t="shared" si="740"/>
        <v>0</v>
      </c>
      <c r="AV725" s="72">
        <f t="shared" si="740"/>
        <v>0</v>
      </c>
      <c r="AW725" s="72">
        <f t="shared" ref="AW725:BO725" si="741">AW$710+AW$724</f>
        <v>0</v>
      </c>
      <c r="AX725" s="72">
        <f t="shared" si="741"/>
        <v>0</v>
      </c>
      <c r="AY725" s="72">
        <f t="shared" si="741"/>
        <v>0</v>
      </c>
      <c r="AZ725" s="72">
        <f t="shared" si="741"/>
        <v>0</v>
      </c>
      <c r="BA725" s="72">
        <f t="shared" si="741"/>
        <v>0</v>
      </c>
      <c r="BB725" s="72">
        <f t="shared" si="741"/>
        <v>0</v>
      </c>
      <c r="BC725" s="72">
        <f t="shared" si="741"/>
        <v>0</v>
      </c>
      <c r="BD725" s="72">
        <f t="shared" si="741"/>
        <v>0</v>
      </c>
      <c r="BE725" s="72">
        <f t="shared" si="741"/>
        <v>0</v>
      </c>
      <c r="BF725" s="72">
        <f t="shared" si="741"/>
        <v>0</v>
      </c>
      <c r="BG725" s="72">
        <f t="shared" si="741"/>
        <v>0</v>
      </c>
      <c r="BH725" s="72">
        <f t="shared" si="741"/>
        <v>0</v>
      </c>
      <c r="BI725" s="72">
        <f t="shared" si="741"/>
        <v>0</v>
      </c>
      <c r="BJ725" s="72">
        <f t="shared" si="741"/>
        <v>0</v>
      </c>
      <c r="BK725" s="72">
        <f t="shared" si="741"/>
        <v>0</v>
      </c>
      <c r="BL725" s="72">
        <f t="shared" si="741"/>
        <v>0</v>
      </c>
      <c r="BM725" s="72">
        <f t="shared" si="741"/>
        <v>0</v>
      </c>
      <c r="BN725" s="72">
        <f t="shared" si="741"/>
        <v>0</v>
      </c>
      <c r="BO725" s="72">
        <f t="shared" si="741"/>
        <v>0</v>
      </c>
    </row>
    <row r="726" spans="1:67" x14ac:dyDescent="0.2">
      <c r="A726" s="54"/>
      <c r="B726" s="54"/>
      <c r="C726" s="55" t="s">
        <v>1010</v>
      </c>
      <c r="D726" s="54" t="s">
        <v>457</v>
      </c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</row>
    <row r="727" spans="1:67" x14ac:dyDescent="0.2">
      <c r="A727" s="56"/>
      <c r="B727" s="56"/>
      <c r="C727" s="57" t="s">
        <v>458</v>
      </c>
      <c r="D727" s="56" t="s">
        <v>459</v>
      </c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</row>
    <row r="728" spans="1:67" ht="14.1" customHeight="1" x14ac:dyDescent="0.2">
      <c r="A728" s="11"/>
      <c r="B728" s="58">
        <v>154</v>
      </c>
      <c r="C728" s="656" t="s">
        <v>460</v>
      </c>
      <c r="D728" s="657" t="s">
        <v>461</v>
      </c>
      <c r="E728" s="657"/>
      <c r="F728" s="657"/>
      <c r="G728" s="657"/>
      <c r="H728" s="660" t="s">
        <v>977</v>
      </c>
      <c r="I728" s="659" t="s">
        <v>78</v>
      </c>
      <c r="J728" s="59">
        <v>510.1</v>
      </c>
      <c r="K728" s="60"/>
      <c r="L728" s="60"/>
      <c r="M728" s="60"/>
      <c r="N728" s="58"/>
      <c r="O728" s="58"/>
      <c r="P728" s="58"/>
      <c r="Q728" s="58"/>
      <c r="R728" s="58">
        <f t="shared" ref="R728:R747" si="742">SUM(S728:BO728)</f>
        <v>510.09999999999997</v>
      </c>
      <c r="S728" s="58">
        <v>0</v>
      </c>
      <c r="T728" s="58">
        <v>0</v>
      </c>
      <c r="U728" s="58">
        <v>0</v>
      </c>
      <c r="V728" s="58">
        <v>0</v>
      </c>
      <c r="W728" s="58">
        <v>0</v>
      </c>
      <c r="X728" s="58">
        <v>0</v>
      </c>
      <c r="Y728" s="58">
        <v>0</v>
      </c>
      <c r="Z728" s="58">
        <v>0</v>
      </c>
      <c r="AA728" s="58">
        <v>0</v>
      </c>
      <c r="AB728" s="58">
        <v>0</v>
      </c>
      <c r="AC728" s="58">
        <v>0</v>
      </c>
      <c r="AD728" s="58">
        <v>0</v>
      </c>
      <c r="AE728" s="58">
        <v>0</v>
      </c>
      <c r="AF728" s="58">
        <v>0</v>
      </c>
      <c r="AG728" s="58">
        <v>0</v>
      </c>
      <c r="AH728" s="58">
        <v>0</v>
      </c>
      <c r="AI728" s="58">
        <v>0</v>
      </c>
      <c r="AJ728" s="58">
        <v>0</v>
      </c>
      <c r="AK728" s="58">
        <v>0</v>
      </c>
      <c r="AL728" s="58">
        <v>0</v>
      </c>
      <c r="AM728" s="58">
        <v>0</v>
      </c>
      <c r="AN728" s="58">
        <v>76.515000000000001</v>
      </c>
      <c r="AO728" s="58">
        <v>76.515000000000001</v>
      </c>
      <c r="AP728" s="58">
        <v>76.515000000000001</v>
      </c>
      <c r="AQ728" s="58">
        <v>0</v>
      </c>
      <c r="AR728" s="58">
        <v>0</v>
      </c>
      <c r="AS728" s="58">
        <v>0</v>
      </c>
      <c r="AT728" s="58">
        <v>0</v>
      </c>
      <c r="AU728" s="58">
        <v>0</v>
      </c>
      <c r="AV728" s="58">
        <v>0</v>
      </c>
      <c r="AW728" s="58">
        <v>0</v>
      </c>
      <c r="AX728" s="58">
        <v>0</v>
      </c>
      <c r="AY728" s="58">
        <v>0</v>
      </c>
      <c r="AZ728" s="58">
        <v>0</v>
      </c>
      <c r="BA728" s="58">
        <v>0</v>
      </c>
      <c r="BB728" s="58">
        <v>0</v>
      </c>
      <c r="BC728" s="58">
        <v>76.515000000000001</v>
      </c>
      <c r="BD728" s="58">
        <v>0</v>
      </c>
      <c r="BE728" s="58">
        <v>76.515000000000001</v>
      </c>
      <c r="BF728" s="58">
        <v>0</v>
      </c>
      <c r="BG728" s="58">
        <v>0</v>
      </c>
      <c r="BH728" s="58">
        <v>0</v>
      </c>
      <c r="BI728" s="58">
        <v>0</v>
      </c>
      <c r="BJ728" s="58">
        <v>0</v>
      </c>
      <c r="BK728" s="58">
        <v>76.515000000000001</v>
      </c>
      <c r="BL728" s="58">
        <v>0</v>
      </c>
      <c r="BM728" s="58">
        <v>0</v>
      </c>
      <c r="BN728" s="58">
        <v>51.01</v>
      </c>
      <c r="BO728" s="58">
        <v>0</v>
      </c>
    </row>
    <row r="729" spans="1:67" x14ac:dyDescent="0.2">
      <c r="A729" s="11"/>
      <c r="B729" s="11"/>
      <c r="C729" s="656"/>
      <c r="D729" s="657"/>
      <c r="E729" s="657"/>
      <c r="F729" s="657"/>
      <c r="G729" s="657"/>
      <c r="H729" s="660"/>
      <c r="I729" s="659"/>
      <c r="J729" s="11"/>
      <c r="K729" s="60">
        <v>344496.3</v>
      </c>
      <c r="L729" s="60">
        <v>345303.1</v>
      </c>
      <c r="M729" s="60">
        <v>355935.52</v>
      </c>
      <c r="N729" s="60">
        <v>356769.11</v>
      </c>
      <c r="O729" s="60">
        <v>355935.52356409497</v>
      </c>
      <c r="P729" s="60"/>
      <c r="Q729" s="58">
        <v>355935.52</v>
      </c>
      <c r="R729" s="60">
        <f t="shared" si="742"/>
        <v>450569.61975049006</v>
      </c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61">
        <f>$M729*AN728/$J728*AN$13</f>
        <v>62686.057677009361</v>
      </c>
      <c r="AO729" s="61">
        <f>$M729*AO728/$J728*AO$13</f>
        <v>63093.517177110247</v>
      </c>
      <c r="AP729" s="61">
        <f>$M729*AP728/$J728*AP$13</f>
        <v>63503.624837479918</v>
      </c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61">
        <f>$M729*BC728/$J728*BC$13</f>
        <v>69084.027301818729</v>
      </c>
      <c r="BD729" s="58"/>
      <c r="BE729" s="61">
        <f>$M729*BE728/$J728*BE$13</f>
        <v>69985.038205920486</v>
      </c>
      <c r="BF729" s="58"/>
      <c r="BG729" s="58"/>
      <c r="BH729" s="58"/>
      <c r="BI729" s="58"/>
      <c r="BJ729" s="58"/>
      <c r="BK729" s="61">
        <f>$M729*BK728/$J728*BK$13</f>
        <v>72759.194309767685</v>
      </c>
      <c r="BL729" s="58"/>
      <c r="BM729" s="58"/>
      <c r="BN729" s="61">
        <f>$M729*BN728/$J728*BN$13</f>
        <v>49458.160241383674</v>
      </c>
      <c r="BO729" s="58"/>
    </row>
    <row r="730" spans="1:67" x14ac:dyDescent="0.2">
      <c r="A730" s="11"/>
      <c r="B730" s="11"/>
      <c r="C730" s="656"/>
      <c r="D730" s="657"/>
      <c r="E730" s="657"/>
      <c r="F730" s="657"/>
      <c r="G730" s="657"/>
      <c r="H730" s="660"/>
      <c r="I730" s="659"/>
      <c r="J730" s="11"/>
      <c r="K730" s="58"/>
      <c r="L730" s="60"/>
      <c r="M730" s="60"/>
      <c r="N730" s="60">
        <f>N729-M729</f>
        <v>833.5899999999674</v>
      </c>
      <c r="O730" s="60"/>
      <c r="P730" s="60"/>
      <c r="Q730" s="58"/>
      <c r="R730" s="60">
        <f t="shared" si="742"/>
        <v>0</v>
      </c>
      <c r="S730" s="61">
        <f t="shared" ref="S730:AX730" si="743">$N$730/$J$728*S728*S12*S13</f>
        <v>0</v>
      </c>
      <c r="T730" s="61">
        <f t="shared" si="743"/>
        <v>0</v>
      </c>
      <c r="U730" s="61">
        <f t="shared" si="743"/>
        <v>0</v>
      </c>
      <c r="V730" s="61">
        <f t="shared" si="743"/>
        <v>0</v>
      </c>
      <c r="W730" s="61">
        <f t="shared" si="743"/>
        <v>0</v>
      </c>
      <c r="X730" s="61">
        <f t="shared" si="743"/>
        <v>0</v>
      </c>
      <c r="Y730" s="61">
        <f t="shared" si="743"/>
        <v>0</v>
      </c>
      <c r="Z730" s="61">
        <f t="shared" si="743"/>
        <v>0</v>
      </c>
      <c r="AA730" s="61">
        <f t="shared" si="743"/>
        <v>0</v>
      </c>
      <c r="AB730" s="61">
        <f t="shared" si="743"/>
        <v>0</v>
      </c>
      <c r="AC730" s="61">
        <f t="shared" si="743"/>
        <v>0</v>
      </c>
      <c r="AD730" s="61">
        <f t="shared" si="743"/>
        <v>0</v>
      </c>
      <c r="AE730" s="61">
        <f t="shared" si="743"/>
        <v>0</v>
      </c>
      <c r="AF730" s="61">
        <f t="shared" si="743"/>
        <v>0</v>
      </c>
      <c r="AG730" s="61">
        <f t="shared" si="743"/>
        <v>0</v>
      </c>
      <c r="AH730" s="61">
        <f t="shared" si="743"/>
        <v>0</v>
      </c>
      <c r="AI730" s="61">
        <f t="shared" si="743"/>
        <v>0</v>
      </c>
      <c r="AJ730" s="61">
        <f t="shared" si="743"/>
        <v>0</v>
      </c>
      <c r="AK730" s="61">
        <f t="shared" si="743"/>
        <v>0</v>
      </c>
      <c r="AL730" s="61">
        <f t="shared" si="743"/>
        <v>0</v>
      </c>
      <c r="AM730" s="61">
        <f t="shared" si="743"/>
        <v>0</v>
      </c>
      <c r="AN730" s="61">
        <f t="shared" si="743"/>
        <v>0</v>
      </c>
      <c r="AO730" s="61">
        <f t="shared" si="743"/>
        <v>0</v>
      </c>
      <c r="AP730" s="61">
        <f t="shared" si="743"/>
        <v>0</v>
      </c>
      <c r="AQ730" s="61">
        <f t="shared" si="743"/>
        <v>0</v>
      </c>
      <c r="AR730" s="61">
        <f t="shared" si="743"/>
        <v>0</v>
      </c>
      <c r="AS730" s="61">
        <f t="shared" si="743"/>
        <v>0</v>
      </c>
      <c r="AT730" s="61">
        <f t="shared" si="743"/>
        <v>0</v>
      </c>
      <c r="AU730" s="61">
        <f t="shared" si="743"/>
        <v>0</v>
      </c>
      <c r="AV730" s="61">
        <f t="shared" si="743"/>
        <v>0</v>
      </c>
      <c r="AW730" s="61">
        <f t="shared" si="743"/>
        <v>0</v>
      </c>
      <c r="AX730" s="61">
        <f t="shared" si="743"/>
        <v>0</v>
      </c>
      <c r="AY730" s="61">
        <f t="shared" ref="AY730:BO730" si="744">$N$730/$J$728*AY728*AY12*AY13</f>
        <v>0</v>
      </c>
      <c r="AZ730" s="61">
        <f t="shared" si="744"/>
        <v>0</v>
      </c>
      <c r="BA730" s="61">
        <f t="shared" si="744"/>
        <v>0</v>
      </c>
      <c r="BB730" s="61">
        <f t="shared" si="744"/>
        <v>0</v>
      </c>
      <c r="BC730" s="61">
        <f t="shared" si="744"/>
        <v>0</v>
      </c>
      <c r="BD730" s="61">
        <f t="shared" si="744"/>
        <v>0</v>
      </c>
      <c r="BE730" s="61">
        <f t="shared" si="744"/>
        <v>0</v>
      </c>
      <c r="BF730" s="61">
        <f t="shared" si="744"/>
        <v>0</v>
      </c>
      <c r="BG730" s="61">
        <f t="shared" si="744"/>
        <v>0</v>
      </c>
      <c r="BH730" s="61">
        <f t="shared" si="744"/>
        <v>0</v>
      </c>
      <c r="BI730" s="61">
        <f t="shared" si="744"/>
        <v>0</v>
      </c>
      <c r="BJ730" s="61">
        <f t="shared" si="744"/>
        <v>0</v>
      </c>
      <c r="BK730" s="61">
        <f t="shared" si="744"/>
        <v>0</v>
      </c>
      <c r="BL730" s="61">
        <f t="shared" si="744"/>
        <v>0</v>
      </c>
      <c r="BM730" s="61">
        <f t="shared" si="744"/>
        <v>0</v>
      </c>
      <c r="BN730" s="61">
        <f t="shared" si="744"/>
        <v>0</v>
      </c>
      <c r="BO730" s="61">
        <f t="shared" si="744"/>
        <v>0</v>
      </c>
    </row>
    <row r="731" spans="1:67" x14ac:dyDescent="0.2">
      <c r="A731" s="11"/>
      <c r="B731" s="11"/>
      <c r="C731" s="656"/>
      <c r="D731" s="657"/>
      <c r="E731" s="657"/>
      <c r="F731" s="657"/>
      <c r="G731" s="657"/>
      <c r="H731" s="660"/>
      <c r="I731" s="659"/>
      <c r="J731" s="11"/>
      <c r="K731" s="58"/>
      <c r="L731" s="58"/>
      <c r="M731" s="60"/>
      <c r="N731" s="60"/>
      <c r="O731" s="60"/>
      <c r="P731" s="60"/>
      <c r="Q731" s="62">
        <v>355935.52</v>
      </c>
      <c r="R731" s="63">
        <f t="shared" si="742"/>
        <v>450569.61975049006</v>
      </c>
      <c r="S731" s="64">
        <f t="shared" ref="S731:AX731" si="745">S729+S730</f>
        <v>0</v>
      </c>
      <c r="T731" s="64">
        <f t="shared" si="745"/>
        <v>0</v>
      </c>
      <c r="U731" s="64">
        <f t="shared" si="745"/>
        <v>0</v>
      </c>
      <c r="V731" s="64">
        <f t="shared" si="745"/>
        <v>0</v>
      </c>
      <c r="W731" s="64">
        <f t="shared" si="745"/>
        <v>0</v>
      </c>
      <c r="X731" s="64">
        <f t="shared" si="745"/>
        <v>0</v>
      </c>
      <c r="Y731" s="64">
        <f t="shared" si="745"/>
        <v>0</v>
      </c>
      <c r="Z731" s="64">
        <f t="shared" si="745"/>
        <v>0</v>
      </c>
      <c r="AA731" s="64">
        <f t="shared" si="745"/>
        <v>0</v>
      </c>
      <c r="AB731" s="64">
        <f t="shared" si="745"/>
        <v>0</v>
      </c>
      <c r="AC731" s="64">
        <f t="shared" si="745"/>
        <v>0</v>
      </c>
      <c r="AD731" s="64">
        <f t="shared" si="745"/>
        <v>0</v>
      </c>
      <c r="AE731" s="64">
        <f t="shared" si="745"/>
        <v>0</v>
      </c>
      <c r="AF731" s="64">
        <f t="shared" si="745"/>
        <v>0</v>
      </c>
      <c r="AG731" s="64">
        <f t="shared" si="745"/>
        <v>0</v>
      </c>
      <c r="AH731" s="64">
        <f t="shared" si="745"/>
        <v>0</v>
      </c>
      <c r="AI731" s="64">
        <f t="shared" si="745"/>
        <v>0</v>
      </c>
      <c r="AJ731" s="64">
        <f t="shared" si="745"/>
        <v>0</v>
      </c>
      <c r="AK731" s="64">
        <f t="shared" si="745"/>
        <v>0</v>
      </c>
      <c r="AL731" s="64">
        <f t="shared" si="745"/>
        <v>0</v>
      </c>
      <c r="AM731" s="64">
        <f t="shared" si="745"/>
        <v>0</v>
      </c>
      <c r="AN731" s="64">
        <f t="shared" si="745"/>
        <v>62686.057677009361</v>
      </c>
      <c r="AO731" s="64">
        <f t="shared" si="745"/>
        <v>63093.517177110247</v>
      </c>
      <c r="AP731" s="64">
        <f t="shared" si="745"/>
        <v>63503.624837479918</v>
      </c>
      <c r="AQ731" s="64">
        <f t="shared" si="745"/>
        <v>0</v>
      </c>
      <c r="AR731" s="64">
        <f t="shared" si="745"/>
        <v>0</v>
      </c>
      <c r="AS731" s="64">
        <f t="shared" si="745"/>
        <v>0</v>
      </c>
      <c r="AT731" s="64">
        <f t="shared" si="745"/>
        <v>0</v>
      </c>
      <c r="AU731" s="64">
        <f t="shared" si="745"/>
        <v>0</v>
      </c>
      <c r="AV731" s="64">
        <f t="shared" si="745"/>
        <v>0</v>
      </c>
      <c r="AW731" s="64">
        <f t="shared" si="745"/>
        <v>0</v>
      </c>
      <c r="AX731" s="64">
        <f t="shared" si="745"/>
        <v>0</v>
      </c>
      <c r="AY731" s="64">
        <f t="shared" ref="AY731:BO731" si="746">AY729+AY730</f>
        <v>0</v>
      </c>
      <c r="AZ731" s="64">
        <f t="shared" si="746"/>
        <v>0</v>
      </c>
      <c r="BA731" s="64">
        <f t="shared" si="746"/>
        <v>0</v>
      </c>
      <c r="BB731" s="64">
        <f t="shared" si="746"/>
        <v>0</v>
      </c>
      <c r="BC731" s="64">
        <f t="shared" si="746"/>
        <v>69084.027301818729</v>
      </c>
      <c r="BD731" s="64">
        <f t="shared" si="746"/>
        <v>0</v>
      </c>
      <c r="BE731" s="64">
        <f t="shared" si="746"/>
        <v>69985.038205920486</v>
      </c>
      <c r="BF731" s="64">
        <f t="shared" si="746"/>
        <v>0</v>
      </c>
      <c r="BG731" s="64">
        <f t="shared" si="746"/>
        <v>0</v>
      </c>
      <c r="BH731" s="64">
        <f t="shared" si="746"/>
        <v>0</v>
      </c>
      <c r="BI731" s="64">
        <f t="shared" si="746"/>
        <v>0</v>
      </c>
      <c r="BJ731" s="64">
        <f t="shared" si="746"/>
        <v>0</v>
      </c>
      <c r="BK731" s="64">
        <f t="shared" si="746"/>
        <v>72759.194309767685</v>
      </c>
      <c r="BL731" s="64">
        <f t="shared" si="746"/>
        <v>0</v>
      </c>
      <c r="BM731" s="64">
        <f t="shared" si="746"/>
        <v>0</v>
      </c>
      <c r="BN731" s="64">
        <f t="shared" si="746"/>
        <v>49458.160241383674</v>
      </c>
      <c r="BO731" s="64">
        <f t="shared" si="746"/>
        <v>0</v>
      </c>
    </row>
    <row r="732" spans="1:67" ht="14.1" customHeight="1" x14ac:dyDescent="0.2">
      <c r="A732" s="11"/>
      <c r="B732" s="58">
        <v>155</v>
      </c>
      <c r="C732" s="656" t="s">
        <v>460</v>
      </c>
      <c r="D732" s="657" t="s">
        <v>461</v>
      </c>
      <c r="E732" s="657"/>
      <c r="F732" s="657"/>
      <c r="G732" s="657"/>
      <c r="H732" s="660" t="s">
        <v>1011</v>
      </c>
      <c r="I732" s="659" t="s">
        <v>306</v>
      </c>
      <c r="J732" s="59">
        <v>6.8238200000000004</v>
      </c>
      <c r="K732" s="60"/>
      <c r="L732" s="60"/>
      <c r="M732" s="60"/>
      <c r="N732" s="58"/>
      <c r="O732" s="58"/>
      <c r="P732" s="58"/>
      <c r="Q732" s="58"/>
      <c r="R732" s="58">
        <f t="shared" si="742"/>
        <v>6.8238200000000004</v>
      </c>
      <c r="S732" s="58">
        <v>0</v>
      </c>
      <c r="T732" s="58">
        <v>0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  <c r="Z732" s="58">
        <v>0</v>
      </c>
      <c r="AA732" s="58">
        <v>0</v>
      </c>
      <c r="AB732" s="58">
        <v>0</v>
      </c>
      <c r="AC732" s="58">
        <v>0</v>
      </c>
      <c r="AD732" s="58">
        <v>0</v>
      </c>
      <c r="AE732" s="58">
        <v>0</v>
      </c>
      <c r="AF732" s="58">
        <v>0</v>
      </c>
      <c r="AG732" s="58">
        <v>0</v>
      </c>
      <c r="AH732" s="58">
        <v>0</v>
      </c>
      <c r="AI732" s="58">
        <v>0</v>
      </c>
      <c r="AJ732" s="58">
        <v>0</v>
      </c>
      <c r="AK732" s="58">
        <v>0</v>
      </c>
      <c r="AL732" s="58">
        <v>0</v>
      </c>
      <c r="AM732" s="58">
        <v>0</v>
      </c>
      <c r="AN732" s="58">
        <v>0</v>
      </c>
      <c r="AO732" s="58">
        <v>0</v>
      </c>
      <c r="AP732" s="58">
        <v>0</v>
      </c>
      <c r="AQ732" s="58">
        <v>0</v>
      </c>
      <c r="AR732" s="58">
        <v>0</v>
      </c>
      <c r="AS732" s="58">
        <v>0</v>
      </c>
      <c r="AT732" s="58">
        <v>0</v>
      </c>
      <c r="AU732" s="58">
        <v>0</v>
      </c>
      <c r="AV732" s="58">
        <v>0</v>
      </c>
      <c r="AW732" s="58">
        <v>0</v>
      </c>
      <c r="AX732" s="58">
        <v>0</v>
      </c>
      <c r="AY732" s="58">
        <v>0</v>
      </c>
      <c r="AZ732" s="58">
        <v>0</v>
      </c>
      <c r="BA732" s="58">
        <v>0</v>
      </c>
      <c r="BB732" s="58">
        <v>0</v>
      </c>
      <c r="BC732" s="58">
        <v>0</v>
      </c>
      <c r="BD732" s="58">
        <v>0</v>
      </c>
      <c r="BE732" s="58">
        <v>0</v>
      </c>
      <c r="BF732" s="58">
        <v>0</v>
      </c>
      <c r="BG732" s="58">
        <v>0</v>
      </c>
      <c r="BH732" s="58">
        <v>0</v>
      </c>
      <c r="BI732" s="58">
        <v>0</v>
      </c>
      <c r="BJ732" s="58">
        <v>0</v>
      </c>
      <c r="BK732" s="58">
        <v>0</v>
      </c>
      <c r="BL732" s="58">
        <v>0</v>
      </c>
      <c r="BM732" s="58">
        <v>0</v>
      </c>
      <c r="BN732" s="58">
        <v>6.8238200000000004</v>
      </c>
      <c r="BO732" s="58">
        <v>0</v>
      </c>
    </row>
    <row r="733" spans="1:67" x14ac:dyDescent="0.2">
      <c r="A733" s="11"/>
      <c r="B733" s="11"/>
      <c r="C733" s="656"/>
      <c r="D733" s="657"/>
      <c r="E733" s="657"/>
      <c r="F733" s="657"/>
      <c r="G733" s="657"/>
      <c r="H733" s="660"/>
      <c r="I733" s="659"/>
      <c r="J733" s="11"/>
      <c r="K733" s="60">
        <v>5777.15</v>
      </c>
      <c r="L733" s="60">
        <v>5790.49</v>
      </c>
      <c r="M733" s="60">
        <v>5968.98</v>
      </c>
      <c r="N733" s="60">
        <v>5982.76</v>
      </c>
      <c r="O733" s="60">
        <v>5968.9840208974992</v>
      </c>
      <c r="P733" s="60"/>
      <c r="Q733" s="58">
        <v>5968.98</v>
      </c>
      <c r="R733" s="60">
        <f t="shared" si="742"/>
        <v>8294.0519484431989</v>
      </c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  <c r="BI733" s="58"/>
      <c r="BJ733" s="58"/>
      <c r="BK733" s="58"/>
      <c r="BL733" s="58"/>
      <c r="BM733" s="58"/>
      <c r="BN733" s="61">
        <f>$M733*BN732/$J732*BN$13</f>
        <v>8294.0519484431989</v>
      </c>
      <c r="BO733" s="58"/>
    </row>
    <row r="734" spans="1:67" x14ac:dyDescent="0.2">
      <c r="A734" s="11"/>
      <c r="B734" s="11"/>
      <c r="C734" s="656"/>
      <c r="D734" s="657"/>
      <c r="E734" s="657"/>
      <c r="F734" s="657"/>
      <c r="G734" s="657"/>
      <c r="H734" s="660"/>
      <c r="I734" s="659"/>
      <c r="J734" s="11"/>
      <c r="K734" s="58"/>
      <c r="L734" s="60"/>
      <c r="M734" s="60"/>
      <c r="N734" s="60">
        <f>N733-M733</f>
        <v>13.780000000000655</v>
      </c>
      <c r="O734" s="60"/>
      <c r="P734" s="60"/>
      <c r="Q734" s="58"/>
      <c r="R734" s="60">
        <f t="shared" si="742"/>
        <v>0</v>
      </c>
      <c r="S734" s="61">
        <f t="shared" ref="S734:AX734" si="747">$N$734/$J$732*S732*S12*S13</f>
        <v>0</v>
      </c>
      <c r="T734" s="61">
        <f t="shared" si="747"/>
        <v>0</v>
      </c>
      <c r="U734" s="61">
        <f t="shared" si="747"/>
        <v>0</v>
      </c>
      <c r="V734" s="61">
        <f t="shared" si="747"/>
        <v>0</v>
      </c>
      <c r="W734" s="61">
        <f t="shared" si="747"/>
        <v>0</v>
      </c>
      <c r="X734" s="61">
        <f t="shared" si="747"/>
        <v>0</v>
      </c>
      <c r="Y734" s="61">
        <f t="shared" si="747"/>
        <v>0</v>
      </c>
      <c r="Z734" s="61">
        <f t="shared" si="747"/>
        <v>0</v>
      </c>
      <c r="AA734" s="61">
        <f t="shared" si="747"/>
        <v>0</v>
      </c>
      <c r="AB734" s="61">
        <f t="shared" si="747"/>
        <v>0</v>
      </c>
      <c r="AC734" s="61">
        <f t="shared" si="747"/>
        <v>0</v>
      </c>
      <c r="AD734" s="61">
        <f t="shared" si="747"/>
        <v>0</v>
      </c>
      <c r="AE734" s="61">
        <f t="shared" si="747"/>
        <v>0</v>
      </c>
      <c r="AF734" s="61">
        <f t="shared" si="747"/>
        <v>0</v>
      </c>
      <c r="AG734" s="61">
        <f t="shared" si="747"/>
        <v>0</v>
      </c>
      <c r="AH734" s="61">
        <f t="shared" si="747"/>
        <v>0</v>
      </c>
      <c r="AI734" s="61">
        <f t="shared" si="747"/>
        <v>0</v>
      </c>
      <c r="AJ734" s="61">
        <f t="shared" si="747"/>
        <v>0</v>
      </c>
      <c r="AK734" s="61">
        <f t="shared" si="747"/>
        <v>0</v>
      </c>
      <c r="AL734" s="61">
        <f t="shared" si="747"/>
        <v>0</v>
      </c>
      <c r="AM734" s="61">
        <f t="shared" si="747"/>
        <v>0</v>
      </c>
      <c r="AN734" s="61">
        <f t="shared" si="747"/>
        <v>0</v>
      </c>
      <c r="AO734" s="61">
        <f t="shared" si="747"/>
        <v>0</v>
      </c>
      <c r="AP734" s="61">
        <f t="shared" si="747"/>
        <v>0</v>
      </c>
      <c r="AQ734" s="61">
        <f t="shared" si="747"/>
        <v>0</v>
      </c>
      <c r="AR734" s="61">
        <f t="shared" si="747"/>
        <v>0</v>
      </c>
      <c r="AS734" s="61">
        <f t="shared" si="747"/>
        <v>0</v>
      </c>
      <c r="AT734" s="61">
        <f t="shared" si="747"/>
        <v>0</v>
      </c>
      <c r="AU734" s="61">
        <f t="shared" si="747"/>
        <v>0</v>
      </c>
      <c r="AV734" s="61">
        <f t="shared" si="747"/>
        <v>0</v>
      </c>
      <c r="AW734" s="61">
        <f t="shared" si="747"/>
        <v>0</v>
      </c>
      <c r="AX734" s="61">
        <f t="shared" si="747"/>
        <v>0</v>
      </c>
      <c r="AY734" s="61">
        <f t="shared" ref="AY734:BO734" si="748">$N$734/$J$732*AY732*AY12*AY13</f>
        <v>0</v>
      </c>
      <c r="AZ734" s="61">
        <f t="shared" si="748"/>
        <v>0</v>
      </c>
      <c r="BA734" s="61">
        <f t="shared" si="748"/>
        <v>0</v>
      </c>
      <c r="BB734" s="61">
        <f t="shared" si="748"/>
        <v>0</v>
      </c>
      <c r="BC734" s="61">
        <f t="shared" si="748"/>
        <v>0</v>
      </c>
      <c r="BD734" s="61">
        <f t="shared" si="748"/>
        <v>0</v>
      </c>
      <c r="BE734" s="61">
        <f t="shared" si="748"/>
        <v>0</v>
      </c>
      <c r="BF734" s="61">
        <f t="shared" si="748"/>
        <v>0</v>
      </c>
      <c r="BG734" s="61">
        <f t="shared" si="748"/>
        <v>0</v>
      </c>
      <c r="BH734" s="61">
        <f t="shared" si="748"/>
        <v>0</v>
      </c>
      <c r="BI734" s="61">
        <f t="shared" si="748"/>
        <v>0</v>
      </c>
      <c r="BJ734" s="61">
        <f t="shared" si="748"/>
        <v>0</v>
      </c>
      <c r="BK734" s="61">
        <f t="shared" si="748"/>
        <v>0</v>
      </c>
      <c r="BL734" s="61">
        <f t="shared" si="748"/>
        <v>0</v>
      </c>
      <c r="BM734" s="61">
        <f t="shared" si="748"/>
        <v>0</v>
      </c>
      <c r="BN734" s="61">
        <f t="shared" si="748"/>
        <v>0</v>
      </c>
      <c r="BO734" s="61">
        <f t="shared" si="748"/>
        <v>0</v>
      </c>
    </row>
    <row r="735" spans="1:67" x14ac:dyDescent="0.2">
      <c r="A735" s="11"/>
      <c r="B735" s="11"/>
      <c r="C735" s="656"/>
      <c r="D735" s="657"/>
      <c r="E735" s="657"/>
      <c r="F735" s="657"/>
      <c r="G735" s="657"/>
      <c r="H735" s="660"/>
      <c r="I735" s="659"/>
      <c r="J735" s="11"/>
      <c r="K735" s="58"/>
      <c r="L735" s="58"/>
      <c r="M735" s="60"/>
      <c r="N735" s="60"/>
      <c r="O735" s="60"/>
      <c r="P735" s="60"/>
      <c r="Q735" s="62">
        <v>5968.98</v>
      </c>
      <c r="R735" s="63">
        <f t="shared" si="742"/>
        <v>8294.0519484431989</v>
      </c>
      <c r="S735" s="64">
        <f t="shared" ref="S735:AX735" si="749">S733+S734</f>
        <v>0</v>
      </c>
      <c r="T735" s="64">
        <f t="shared" si="749"/>
        <v>0</v>
      </c>
      <c r="U735" s="64">
        <f t="shared" si="749"/>
        <v>0</v>
      </c>
      <c r="V735" s="64">
        <f t="shared" si="749"/>
        <v>0</v>
      </c>
      <c r="W735" s="64">
        <f t="shared" si="749"/>
        <v>0</v>
      </c>
      <c r="X735" s="64">
        <f t="shared" si="749"/>
        <v>0</v>
      </c>
      <c r="Y735" s="64">
        <f t="shared" si="749"/>
        <v>0</v>
      </c>
      <c r="Z735" s="64">
        <f t="shared" si="749"/>
        <v>0</v>
      </c>
      <c r="AA735" s="64">
        <f t="shared" si="749"/>
        <v>0</v>
      </c>
      <c r="AB735" s="64">
        <f t="shared" si="749"/>
        <v>0</v>
      </c>
      <c r="AC735" s="64">
        <f t="shared" si="749"/>
        <v>0</v>
      </c>
      <c r="AD735" s="64">
        <f t="shared" si="749"/>
        <v>0</v>
      </c>
      <c r="AE735" s="64">
        <f t="shared" si="749"/>
        <v>0</v>
      </c>
      <c r="AF735" s="64">
        <f t="shared" si="749"/>
        <v>0</v>
      </c>
      <c r="AG735" s="64">
        <f t="shared" si="749"/>
        <v>0</v>
      </c>
      <c r="AH735" s="64">
        <f t="shared" si="749"/>
        <v>0</v>
      </c>
      <c r="AI735" s="64">
        <f t="shared" si="749"/>
        <v>0</v>
      </c>
      <c r="AJ735" s="64">
        <f t="shared" si="749"/>
        <v>0</v>
      </c>
      <c r="AK735" s="64">
        <f t="shared" si="749"/>
        <v>0</v>
      </c>
      <c r="AL735" s="64">
        <f t="shared" si="749"/>
        <v>0</v>
      </c>
      <c r="AM735" s="64">
        <f t="shared" si="749"/>
        <v>0</v>
      </c>
      <c r="AN735" s="64">
        <f t="shared" si="749"/>
        <v>0</v>
      </c>
      <c r="AO735" s="64">
        <f t="shared" si="749"/>
        <v>0</v>
      </c>
      <c r="AP735" s="64">
        <f t="shared" si="749"/>
        <v>0</v>
      </c>
      <c r="AQ735" s="64">
        <f t="shared" si="749"/>
        <v>0</v>
      </c>
      <c r="AR735" s="64">
        <f t="shared" si="749"/>
        <v>0</v>
      </c>
      <c r="AS735" s="64">
        <f t="shared" si="749"/>
        <v>0</v>
      </c>
      <c r="AT735" s="64">
        <f t="shared" si="749"/>
        <v>0</v>
      </c>
      <c r="AU735" s="64">
        <f t="shared" si="749"/>
        <v>0</v>
      </c>
      <c r="AV735" s="64">
        <f t="shared" si="749"/>
        <v>0</v>
      </c>
      <c r="AW735" s="64">
        <f t="shared" si="749"/>
        <v>0</v>
      </c>
      <c r="AX735" s="64">
        <f t="shared" si="749"/>
        <v>0</v>
      </c>
      <c r="AY735" s="64">
        <f t="shared" ref="AY735:BO735" si="750">AY733+AY734</f>
        <v>0</v>
      </c>
      <c r="AZ735" s="64">
        <f t="shared" si="750"/>
        <v>0</v>
      </c>
      <c r="BA735" s="64">
        <f t="shared" si="750"/>
        <v>0</v>
      </c>
      <c r="BB735" s="64">
        <f t="shared" si="750"/>
        <v>0</v>
      </c>
      <c r="BC735" s="64">
        <f t="shared" si="750"/>
        <v>0</v>
      </c>
      <c r="BD735" s="64">
        <f t="shared" si="750"/>
        <v>0</v>
      </c>
      <c r="BE735" s="64">
        <f t="shared" si="750"/>
        <v>0</v>
      </c>
      <c r="BF735" s="64">
        <f t="shared" si="750"/>
        <v>0</v>
      </c>
      <c r="BG735" s="64">
        <f t="shared" si="750"/>
        <v>0</v>
      </c>
      <c r="BH735" s="64">
        <f t="shared" si="750"/>
        <v>0</v>
      </c>
      <c r="BI735" s="64">
        <f t="shared" si="750"/>
        <v>0</v>
      </c>
      <c r="BJ735" s="64">
        <f t="shared" si="750"/>
        <v>0</v>
      </c>
      <c r="BK735" s="64">
        <f t="shared" si="750"/>
        <v>0</v>
      </c>
      <c r="BL735" s="64">
        <f t="shared" si="750"/>
        <v>0</v>
      </c>
      <c r="BM735" s="64">
        <f t="shared" si="750"/>
        <v>0</v>
      </c>
      <c r="BN735" s="64">
        <f t="shared" si="750"/>
        <v>8294.0519484431989</v>
      </c>
      <c r="BO735" s="64">
        <f t="shared" si="750"/>
        <v>0</v>
      </c>
    </row>
    <row r="736" spans="1:67" ht="14.1" customHeight="1" x14ac:dyDescent="0.2">
      <c r="A736" s="11"/>
      <c r="B736" s="58">
        <v>156</v>
      </c>
      <c r="C736" s="656" t="s">
        <v>460</v>
      </c>
      <c r="D736" s="657" t="s">
        <v>461</v>
      </c>
      <c r="E736" s="657"/>
      <c r="F736" s="657"/>
      <c r="G736" s="657"/>
      <c r="H736" s="660" t="s">
        <v>1012</v>
      </c>
      <c r="I736" s="659" t="s">
        <v>306</v>
      </c>
      <c r="J736" s="59">
        <v>6.8199999999999997E-3</v>
      </c>
      <c r="K736" s="60"/>
      <c r="L736" s="60"/>
      <c r="M736" s="60"/>
      <c r="N736" s="58"/>
      <c r="O736" s="58"/>
      <c r="P736" s="58"/>
      <c r="Q736" s="58"/>
      <c r="R736" s="58">
        <f t="shared" si="742"/>
        <v>6.8199999999999997E-3</v>
      </c>
      <c r="S736" s="58">
        <v>0</v>
      </c>
      <c r="T736" s="58">
        <v>0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  <c r="Z736" s="58">
        <v>0</v>
      </c>
      <c r="AA736" s="58">
        <v>0</v>
      </c>
      <c r="AB736" s="58">
        <v>0</v>
      </c>
      <c r="AC736" s="58">
        <v>0</v>
      </c>
      <c r="AD736" s="58">
        <v>0</v>
      </c>
      <c r="AE736" s="58">
        <v>0</v>
      </c>
      <c r="AF736" s="58">
        <v>0</v>
      </c>
      <c r="AG736" s="58">
        <v>0</v>
      </c>
      <c r="AH736" s="58">
        <v>0</v>
      </c>
      <c r="AI736" s="58">
        <v>0</v>
      </c>
      <c r="AJ736" s="58">
        <v>0</v>
      </c>
      <c r="AK736" s="58">
        <v>0</v>
      </c>
      <c r="AL736" s="58">
        <v>0</v>
      </c>
      <c r="AM736" s="58">
        <v>0</v>
      </c>
      <c r="AN736" s="58">
        <v>0</v>
      </c>
      <c r="AO736" s="58">
        <v>0</v>
      </c>
      <c r="AP736" s="58">
        <v>0</v>
      </c>
      <c r="AQ736" s="58">
        <v>0</v>
      </c>
      <c r="AR736" s="58">
        <v>0</v>
      </c>
      <c r="AS736" s="58">
        <v>0</v>
      </c>
      <c r="AT736" s="58">
        <v>0</v>
      </c>
      <c r="AU736" s="58">
        <v>0</v>
      </c>
      <c r="AV736" s="58">
        <v>0</v>
      </c>
      <c r="AW736" s="58">
        <v>0</v>
      </c>
      <c r="AX736" s="58">
        <v>0</v>
      </c>
      <c r="AY736" s="58">
        <v>0</v>
      </c>
      <c r="AZ736" s="58">
        <v>0</v>
      </c>
      <c r="BA736" s="58">
        <v>0</v>
      </c>
      <c r="BB736" s="58">
        <v>0</v>
      </c>
      <c r="BC736" s="58">
        <v>0</v>
      </c>
      <c r="BD736" s="58">
        <v>0</v>
      </c>
      <c r="BE736" s="58">
        <v>0</v>
      </c>
      <c r="BF736" s="58">
        <v>0</v>
      </c>
      <c r="BG736" s="58">
        <v>0</v>
      </c>
      <c r="BH736" s="58">
        <v>0</v>
      </c>
      <c r="BI736" s="58">
        <v>0</v>
      </c>
      <c r="BJ736" s="58">
        <v>0</v>
      </c>
      <c r="BK736" s="58">
        <v>0</v>
      </c>
      <c r="BL736" s="58">
        <v>0</v>
      </c>
      <c r="BM736" s="58">
        <v>0</v>
      </c>
      <c r="BN736" s="58">
        <v>6.8199999999999997E-3</v>
      </c>
      <c r="BO736" s="58">
        <v>0</v>
      </c>
    </row>
    <row r="737" spans="1:67" x14ac:dyDescent="0.2">
      <c r="A737" s="11"/>
      <c r="B737" s="11"/>
      <c r="C737" s="656"/>
      <c r="D737" s="657"/>
      <c r="E737" s="657"/>
      <c r="F737" s="657"/>
      <c r="G737" s="657"/>
      <c r="H737" s="660"/>
      <c r="I737" s="659"/>
      <c r="J737" s="11"/>
      <c r="K737" s="60">
        <v>5663</v>
      </c>
      <c r="L737" s="60">
        <v>5671.16</v>
      </c>
      <c r="M737" s="60">
        <v>5851.04</v>
      </c>
      <c r="N737" s="60">
        <v>5859.47</v>
      </c>
      <c r="O737" s="60">
        <v>5851.0435959500001</v>
      </c>
      <c r="P737" s="60"/>
      <c r="Q737" s="58">
        <v>5851.04</v>
      </c>
      <c r="R737" s="60">
        <f t="shared" si="742"/>
        <v>8130.1712708735995</v>
      </c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  <c r="BI737" s="58"/>
      <c r="BJ737" s="58"/>
      <c r="BK737" s="58"/>
      <c r="BL737" s="58"/>
      <c r="BM737" s="58"/>
      <c r="BN737" s="61">
        <f>$M737*BN736/$J736*BN$13</f>
        <v>8130.1712708735995</v>
      </c>
      <c r="BO737" s="58"/>
    </row>
    <row r="738" spans="1:67" x14ac:dyDescent="0.2">
      <c r="A738" s="11"/>
      <c r="B738" s="11"/>
      <c r="C738" s="656"/>
      <c r="D738" s="657"/>
      <c r="E738" s="657"/>
      <c r="F738" s="657"/>
      <c r="G738" s="657"/>
      <c r="H738" s="660"/>
      <c r="I738" s="659"/>
      <c r="J738" s="11"/>
      <c r="K738" s="58"/>
      <c r="L738" s="60"/>
      <c r="M738" s="60"/>
      <c r="N738" s="60">
        <f>N737-M737</f>
        <v>8.430000000000291</v>
      </c>
      <c r="O738" s="60"/>
      <c r="P738" s="60"/>
      <c r="Q738" s="58"/>
      <c r="R738" s="60">
        <f t="shared" si="742"/>
        <v>0</v>
      </c>
      <c r="S738" s="61">
        <f t="shared" ref="S738:AX738" si="751">$N$738/$J$736*S736*S12*S13</f>
        <v>0</v>
      </c>
      <c r="T738" s="61">
        <f t="shared" si="751"/>
        <v>0</v>
      </c>
      <c r="U738" s="61">
        <f t="shared" si="751"/>
        <v>0</v>
      </c>
      <c r="V738" s="61">
        <f t="shared" si="751"/>
        <v>0</v>
      </c>
      <c r="W738" s="61">
        <f t="shared" si="751"/>
        <v>0</v>
      </c>
      <c r="X738" s="61">
        <f t="shared" si="751"/>
        <v>0</v>
      </c>
      <c r="Y738" s="61">
        <f t="shared" si="751"/>
        <v>0</v>
      </c>
      <c r="Z738" s="61">
        <f t="shared" si="751"/>
        <v>0</v>
      </c>
      <c r="AA738" s="61">
        <f t="shared" si="751"/>
        <v>0</v>
      </c>
      <c r="AB738" s="61">
        <f t="shared" si="751"/>
        <v>0</v>
      </c>
      <c r="AC738" s="61">
        <f t="shared" si="751"/>
        <v>0</v>
      </c>
      <c r="AD738" s="61">
        <f t="shared" si="751"/>
        <v>0</v>
      </c>
      <c r="AE738" s="61">
        <f t="shared" si="751"/>
        <v>0</v>
      </c>
      <c r="AF738" s="61">
        <f t="shared" si="751"/>
        <v>0</v>
      </c>
      <c r="AG738" s="61">
        <f t="shared" si="751"/>
        <v>0</v>
      </c>
      <c r="AH738" s="61">
        <f t="shared" si="751"/>
        <v>0</v>
      </c>
      <c r="AI738" s="61">
        <f t="shared" si="751"/>
        <v>0</v>
      </c>
      <c r="AJ738" s="61">
        <f t="shared" si="751"/>
        <v>0</v>
      </c>
      <c r="AK738" s="61">
        <f t="shared" si="751"/>
        <v>0</v>
      </c>
      <c r="AL738" s="61">
        <f t="shared" si="751"/>
        <v>0</v>
      </c>
      <c r="AM738" s="61">
        <f t="shared" si="751"/>
        <v>0</v>
      </c>
      <c r="AN738" s="61">
        <f t="shared" si="751"/>
        <v>0</v>
      </c>
      <c r="AO738" s="61">
        <f t="shared" si="751"/>
        <v>0</v>
      </c>
      <c r="AP738" s="61">
        <f t="shared" si="751"/>
        <v>0</v>
      </c>
      <c r="AQ738" s="61">
        <f t="shared" si="751"/>
        <v>0</v>
      </c>
      <c r="AR738" s="61">
        <f t="shared" si="751"/>
        <v>0</v>
      </c>
      <c r="AS738" s="61">
        <f t="shared" si="751"/>
        <v>0</v>
      </c>
      <c r="AT738" s="61">
        <f t="shared" si="751"/>
        <v>0</v>
      </c>
      <c r="AU738" s="61">
        <f t="shared" si="751"/>
        <v>0</v>
      </c>
      <c r="AV738" s="61">
        <f t="shared" si="751"/>
        <v>0</v>
      </c>
      <c r="AW738" s="61">
        <f t="shared" si="751"/>
        <v>0</v>
      </c>
      <c r="AX738" s="61">
        <f t="shared" si="751"/>
        <v>0</v>
      </c>
      <c r="AY738" s="61">
        <f t="shared" ref="AY738:BO738" si="752">$N$738/$J$736*AY736*AY12*AY13</f>
        <v>0</v>
      </c>
      <c r="AZ738" s="61">
        <f t="shared" si="752"/>
        <v>0</v>
      </c>
      <c r="BA738" s="61">
        <f t="shared" si="752"/>
        <v>0</v>
      </c>
      <c r="BB738" s="61">
        <f t="shared" si="752"/>
        <v>0</v>
      </c>
      <c r="BC738" s="61">
        <f t="shared" si="752"/>
        <v>0</v>
      </c>
      <c r="BD738" s="61">
        <f t="shared" si="752"/>
        <v>0</v>
      </c>
      <c r="BE738" s="61">
        <f t="shared" si="752"/>
        <v>0</v>
      </c>
      <c r="BF738" s="61">
        <f t="shared" si="752"/>
        <v>0</v>
      </c>
      <c r="BG738" s="61">
        <f t="shared" si="752"/>
        <v>0</v>
      </c>
      <c r="BH738" s="61">
        <f t="shared" si="752"/>
        <v>0</v>
      </c>
      <c r="BI738" s="61">
        <f t="shared" si="752"/>
        <v>0</v>
      </c>
      <c r="BJ738" s="61">
        <f t="shared" si="752"/>
        <v>0</v>
      </c>
      <c r="BK738" s="61">
        <f t="shared" si="752"/>
        <v>0</v>
      </c>
      <c r="BL738" s="61">
        <f t="shared" si="752"/>
        <v>0</v>
      </c>
      <c r="BM738" s="61">
        <f t="shared" si="752"/>
        <v>0</v>
      </c>
      <c r="BN738" s="61">
        <f t="shared" si="752"/>
        <v>0</v>
      </c>
      <c r="BO738" s="61">
        <f t="shared" si="752"/>
        <v>0</v>
      </c>
    </row>
    <row r="739" spans="1:67" x14ac:dyDescent="0.2">
      <c r="A739" s="11"/>
      <c r="B739" s="11"/>
      <c r="C739" s="656"/>
      <c r="D739" s="657"/>
      <c r="E739" s="657"/>
      <c r="F739" s="657"/>
      <c r="G739" s="657"/>
      <c r="H739" s="660"/>
      <c r="I739" s="659"/>
      <c r="J739" s="11"/>
      <c r="K739" s="58"/>
      <c r="L739" s="58"/>
      <c r="M739" s="60"/>
      <c r="N739" s="60"/>
      <c r="O739" s="60"/>
      <c r="P739" s="60"/>
      <c r="Q739" s="62">
        <v>5851.04</v>
      </c>
      <c r="R739" s="63">
        <f t="shared" si="742"/>
        <v>8130.1712708735995</v>
      </c>
      <c r="S739" s="64">
        <f t="shared" ref="S739:AX739" si="753">S737+S738</f>
        <v>0</v>
      </c>
      <c r="T739" s="64">
        <f t="shared" si="753"/>
        <v>0</v>
      </c>
      <c r="U739" s="64">
        <f t="shared" si="753"/>
        <v>0</v>
      </c>
      <c r="V739" s="64">
        <f t="shared" si="753"/>
        <v>0</v>
      </c>
      <c r="W739" s="64">
        <f t="shared" si="753"/>
        <v>0</v>
      </c>
      <c r="X739" s="64">
        <f t="shared" si="753"/>
        <v>0</v>
      </c>
      <c r="Y739" s="64">
        <f t="shared" si="753"/>
        <v>0</v>
      </c>
      <c r="Z739" s="64">
        <f t="shared" si="753"/>
        <v>0</v>
      </c>
      <c r="AA739" s="64">
        <f t="shared" si="753"/>
        <v>0</v>
      </c>
      <c r="AB739" s="64">
        <f t="shared" si="753"/>
        <v>0</v>
      </c>
      <c r="AC739" s="64">
        <f t="shared" si="753"/>
        <v>0</v>
      </c>
      <c r="AD739" s="64">
        <f t="shared" si="753"/>
        <v>0</v>
      </c>
      <c r="AE739" s="64">
        <f t="shared" si="753"/>
        <v>0</v>
      </c>
      <c r="AF739" s="64">
        <f t="shared" si="753"/>
        <v>0</v>
      </c>
      <c r="AG739" s="64">
        <f t="shared" si="753"/>
        <v>0</v>
      </c>
      <c r="AH739" s="64">
        <f t="shared" si="753"/>
        <v>0</v>
      </c>
      <c r="AI739" s="64">
        <f t="shared" si="753"/>
        <v>0</v>
      </c>
      <c r="AJ739" s="64">
        <f t="shared" si="753"/>
        <v>0</v>
      </c>
      <c r="AK739" s="64">
        <f t="shared" si="753"/>
        <v>0</v>
      </c>
      <c r="AL739" s="64">
        <f t="shared" si="753"/>
        <v>0</v>
      </c>
      <c r="AM739" s="64">
        <f t="shared" si="753"/>
        <v>0</v>
      </c>
      <c r="AN739" s="64">
        <f t="shared" si="753"/>
        <v>0</v>
      </c>
      <c r="AO739" s="64">
        <f t="shared" si="753"/>
        <v>0</v>
      </c>
      <c r="AP739" s="64">
        <f t="shared" si="753"/>
        <v>0</v>
      </c>
      <c r="AQ739" s="64">
        <f t="shared" si="753"/>
        <v>0</v>
      </c>
      <c r="AR739" s="64">
        <f t="shared" si="753"/>
        <v>0</v>
      </c>
      <c r="AS739" s="64">
        <f t="shared" si="753"/>
        <v>0</v>
      </c>
      <c r="AT739" s="64">
        <f t="shared" si="753"/>
        <v>0</v>
      </c>
      <c r="AU739" s="64">
        <f t="shared" si="753"/>
        <v>0</v>
      </c>
      <c r="AV739" s="64">
        <f t="shared" si="753"/>
        <v>0</v>
      </c>
      <c r="AW739" s="64">
        <f t="shared" si="753"/>
        <v>0</v>
      </c>
      <c r="AX739" s="64">
        <f t="shared" si="753"/>
        <v>0</v>
      </c>
      <c r="AY739" s="64">
        <f t="shared" ref="AY739:BO739" si="754">AY737+AY738</f>
        <v>0</v>
      </c>
      <c r="AZ739" s="64">
        <f t="shared" si="754"/>
        <v>0</v>
      </c>
      <c r="BA739" s="64">
        <f t="shared" si="754"/>
        <v>0</v>
      </c>
      <c r="BB739" s="64">
        <f t="shared" si="754"/>
        <v>0</v>
      </c>
      <c r="BC739" s="64">
        <f t="shared" si="754"/>
        <v>0</v>
      </c>
      <c r="BD739" s="64">
        <f t="shared" si="754"/>
        <v>0</v>
      </c>
      <c r="BE739" s="64">
        <f t="shared" si="754"/>
        <v>0</v>
      </c>
      <c r="BF739" s="64">
        <f t="shared" si="754"/>
        <v>0</v>
      </c>
      <c r="BG739" s="64">
        <f t="shared" si="754"/>
        <v>0</v>
      </c>
      <c r="BH739" s="64">
        <f t="shared" si="754"/>
        <v>0</v>
      </c>
      <c r="BI739" s="64">
        <f t="shared" si="754"/>
        <v>0</v>
      </c>
      <c r="BJ739" s="64">
        <f t="shared" si="754"/>
        <v>0</v>
      </c>
      <c r="BK739" s="64">
        <f t="shared" si="754"/>
        <v>0</v>
      </c>
      <c r="BL739" s="64">
        <f t="shared" si="754"/>
        <v>0</v>
      </c>
      <c r="BM739" s="64">
        <f t="shared" si="754"/>
        <v>0</v>
      </c>
      <c r="BN739" s="64">
        <f t="shared" si="754"/>
        <v>8130.1712708735995</v>
      </c>
      <c r="BO739" s="64">
        <f t="shared" si="754"/>
        <v>0</v>
      </c>
    </row>
    <row r="740" spans="1:67" ht="14.1" customHeight="1" x14ac:dyDescent="0.2">
      <c r="A740" s="11"/>
      <c r="B740" s="58">
        <v>157</v>
      </c>
      <c r="C740" s="656" t="s">
        <v>460</v>
      </c>
      <c r="D740" s="657" t="s">
        <v>461</v>
      </c>
      <c r="E740" s="657"/>
      <c r="F740" s="657"/>
      <c r="G740" s="657"/>
      <c r="H740" s="660" t="s">
        <v>1013</v>
      </c>
      <c r="I740" s="659" t="s">
        <v>102</v>
      </c>
      <c r="J740" s="59">
        <v>11.686</v>
      </c>
      <c r="K740" s="60"/>
      <c r="L740" s="60"/>
      <c r="M740" s="60"/>
      <c r="N740" s="58"/>
      <c r="O740" s="58"/>
      <c r="P740" s="58"/>
      <c r="Q740" s="58"/>
      <c r="R740" s="58">
        <f t="shared" si="742"/>
        <v>11.686</v>
      </c>
      <c r="S740" s="58">
        <v>0</v>
      </c>
      <c r="T740" s="58">
        <v>0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  <c r="Z740" s="58">
        <v>0</v>
      </c>
      <c r="AA740" s="58">
        <v>0</v>
      </c>
      <c r="AB740" s="58">
        <v>0</v>
      </c>
      <c r="AC740" s="58">
        <v>0</v>
      </c>
      <c r="AD740" s="58">
        <v>0</v>
      </c>
      <c r="AE740" s="58">
        <v>0</v>
      </c>
      <c r="AF740" s="58">
        <v>0</v>
      </c>
      <c r="AG740" s="58">
        <v>0</v>
      </c>
      <c r="AH740" s="58">
        <v>0</v>
      </c>
      <c r="AI740" s="58">
        <v>0</v>
      </c>
      <c r="AJ740" s="58">
        <v>0</v>
      </c>
      <c r="AK740" s="58">
        <v>0</v>
      </c>
      <c r="AL740" s="58">
        <v>0</v>
      </c>
      <c r="AM740" s="58">
        <v>0</v>
      </c>
      <c r="AN740" s="58">
        <v>0</v>
      </c>
      <c r="AO740" s="58">
        <v>0</v>
      </c>
      <c r="AP740" s="58">
        <v>0</v>
      </c>
      <c r="AQ740" s="58">
        <v>0</v>
      </c>
      <c r="AR740" s="58">
        <v>0</v>
      </c>
      <c r="AS740" s="58">
        <v>0</v>
      </c>
      <c r="AT740" s="58">
        <v>0</v>
      </c>
      <c r="AU740" s="58">
        <v>0</v>
      </c>
      <c r="AV740" s="58">
        <v>0</v>
      </c>
      <c r="AW740" s="58">
        <v>0</v>
      </c>
      <c r="AX740" s="58">
        <v>0</v>
      </c>
      <c r="AY740" s="58">
        <v>0</v>
      </c>
      <c r="AZ740" s="58">
        <v>0</v>
      </c>
      <c r="BA740" s="58">
        <v>0</v>
      </c>
      <c r="BB740" s="58">
        <v>0</v>
      </c>
      <c r="BC740" s="58">
        <v>0</v>
      </c>
      <c r="BD740" s="58">
        <v>0</v>
      </c>
      <c r="BE740" s="58">
        <v>0</v>
      </c>
      <c r="BF740" s="58">
        <v>0</v>
      </c>
      <c r="BG740" s="58">
        <v>0</v>
      </c>
      <c r="BH740" s="58">
        <v>0</v>
      </c>
      <c r="BI740" s="58">
        <v>0</v>
      </c>
      <c r="BJ740" s="58">
        <v>0</v>
      </c>
      <c r="BK740" s="58">
        <v>0</v>
      </c>
      <c r="BL740" s="58">
        <v>0</v>
      </c>
      <c r="BM740" s="58">
        <v>0</v>
      </c>
      <c r="BN740" s="58">
        <v>11.686</v>
      </c>
      <c r="BO740" s="58">
        <v>0</v>
      </c>
    </row>
    <row r="741" spans="1:67" x14ac:dyDescent="0.2">
      <c r="A741" s="11"/>
      <c r="B741" s="11"/>
      <c r="C741" s="656"/>
      <c r="D741" s="657"/>
      <c r="E741" s="657"/>
      <c r="F741" s="657"/>
      <c r="G741" s="657"/>
      <c r="H741" s="660"/>
      <c r="I741" s="659"/>
      <c r="J741" s="11"/>
      <c r="K741" s="60">
        <v>9496.52</v>
      </c>
      <c r="L741" s="60">
        <v>9532.74</v>
      </c>
      <c r="M741" s="60">
        <v>9811.86</v>
      </c>
      <c r="N741" s="60">
        <v>9849.2800000000007</v>
      </c>
      <c r="O741" s="60">
        <v>9811.8581193379996</v>
      </c>
      <c r="P741" s="60"/>
      <c r="Q741" s="58">
        <v>9811.86</v>
      </c>
      <c r="R741" s="60">
        <f t="shared" si="742"/>
        <v>13633.833008462399</v>
      </c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61">
        <f>$M741*BN740/$J740*BN$13</f>
        <v>13633.833008462399</v>
      </c>
      <c r="BO741" s="58"/>
    </row>
    <row r="742" spans="1:67" x14ac:dyDescent="0.2">
      <c r="A742" s="11"/>
      <c r="B742" s="11"/>
      <c r="C742" s="656"/>
      <c r="D742" s="657"/>
      <c r="E742" s="657"/>
      <c r="F742" s="657"/>
      <c r="G742" s="657"/>
      <c r="H742" s="660"/>
      <c r="I742" s="659"/>
      <c r="J742" s="11"/>
      <c r="K742" s="58"/>
      <c r="L742" s="60"/>
      <c r="M742" s="60"/>
      <c r="N742" s="60">
        <f>N741-M741</f>
        <v>37.420000000000073</v>
      </c>
      <c r="O742" s="60"/>
      <c r="P742" s="60"/>
      <c r="Q742" s="58"/>
      <c r="R742" s="60">
        <f t="shared" si="742"/>
        <v>0</v>
      </c>
      <c r="S742" s="61">
        <f t="shared" ref="S742:AX742" si="755">$N$742/$J$740*S740*S12*S13</f>
        <v>0</v>
      </c>
      <c r="T742" s="61">
        <f t="shared" si="755"/>
        <v>0</v>
      </c>
      <c r="U742" s="61">
        <f t="shared" si="755"/>
        <v>0</v>
      </c>
      <c r="V742" s="61">
        <f t="shared" si="755"/>
        <v>0</v>
      </c>
      <c r="W742" s="61">
        <f t="shared" si="755"/>
        <v>0</v>
      </c>
      <c r="X742" s="61">
        <f t="shared" si="755"/>
        <v>0</v>
      </c>
      <c r="Y742" s="61">
        <f t="shared" si="755"/>
        <v>0</v>
      </c>
      <c r="Z742" s="61">
        <f t="shared" si="755"/>
        <v>0</v>
      </c>
      <c r="AA742" s="61">
        <f t="shared" si="755"/>
        <v>0</v>
      </c>
      <c r="AB742" s="61">
        <f t="shared" si="755"/>
        <v>0</v>
      </c>
      <c r="AC742" s="61">
        <f t="shared" si="755"/>
        <v>0</v>
      </c>
      <c r="AD742" s="61">
        <f t="shared" si="755"/>
        <v>0</v>
      </c>
      <c r="AE742" s="61">
        <f t="shared" si="755"/>
        <v>0</v>
      </c>
      <c r="AF742" s="61">
        <f t="shared" si="755"/>
        <v>0</v>
      </c>
      <c r="AG742" s="61">
        <f t="shared" si="755"/>
        <v>0</v>
      </c>
      <c r="AH742" s="61">
        <f t="shared" si="755"/>
        <v>0</v>
      </c>
      <c r="AI742" s="61">
        <f t="shared" si="755"/>
        <v>0</v>
      </c>
      <c r="AJ742" s="61">
        <f t="shared" si="755"/>
        <v>0</v>
      </c>
      <c r="AK742" s="61">
        <f t="shared" si="755"/>
        <v>0</v>
      </c>
      <c r="AL742" s="61">
        <f t="shared" si="755"/>
        <v>0</v>
      </c>
      <c r="AM742" s="61">
        <f t="shared" si="755"/>
        <v>0</v>
      </c>
      <c r="AN742" s="61">
        <f t="shared" si="755"/>
        <v>0</v>
      </c>
      <c r="AO742" s="61">
        <f t="shared" si="755"/>
        <v>0</v>
      </c>
      <c r="AP742" s="61">
        <f t="shared" si="755"/>
        <v>0</v>
      </c>
      <c r="AQ742" s="61">
        <f t="shared" si="755"/>
        <v>0</v>
      </c>
      <c r="AR742" s="61">
        <f t="shared" si="755"/>
        <v>0</v>
      </c>
      <c r="AS742" s="61">
        <f t="shared" si="755"/>
        <v>0</v>
      </c>
      <c r="AT742" s="61">
        <f t="shared" si="755"/>
        <v>0</v>
      </c>
      <c r="AU742" s="61">
        <f t="shared" si="755"/>
        <v>0</v>
      </c>
      <c r="AV742" s="61">
        <f t="shared" si="755"/>
        <v>0</v>
      </c>
      <c r="AW742" s="61">
        <f t="shared" si="755"/>
        <v>0</v>
      </c>
      <c r="AX742" s="61">
        <f t="shared" si="755"/>
        <v>0</v>
      </c>
      <c r="AY742" s="61">
        <f t="shared" ref="AY742:BO742" si="756">$N$742/$J$740*AY740*AY12*AY13</f>
        <v>0</v>
      </c>
      <c r="AZ742" s="61">
        <f t="shared" si="756"/>
        <v>0</v>
      </c>
      <c r="BA742" s="61">
        <f t="shared" si="756"/>
        <v>0</v>
      </c>
      <c r="BB742" s="61">
        <f t="shared" si="756"/>
        <v>0</v>
      </c>
      <c r="BC742" s="61">
        <f t="shared" si="756"/>
        <v>0</v>
      </c>
      <c r="BD742" s="61">
        <f t="shared" si="756"/>
        <v>0</v>
      </c>
      <c r="BE742" s="61">
        <f t="shared" si="756"/>
        <v>0</v>
      </c>
      <c r="BF742" s="61">
        <f t="shared" si="756"/>
        <v>0</v>
      </c>
      <c r="BG742" s="61">
        <f t="shared" si="756"/>
        <v>0</v>
      </c>
      <c r="BH742" s="61">
        <f t="shared" si="756"/>
        <v>0</v>
      </c>
      <c r="BI742" s="61">
        <f t="shared" si="756"/>
        <v>0</v>
      </c>
      <c r="BJ742" s="61">
        <f t="shared" si="756"/>
        <v>0</v>
      </c>
      <c r="BK742" s="61">
        <f t="shared" si="756"/>
        <v>0</v>
      </c>
      <c r="BL742" s="61">
        <f t="shared" si="756"/>
        <v>0</v>
      </c>
      <c r="BM742" s="61">
        <f t="shared" si="756"/>
        <v>0</v>
      </c>
      <c r="BN742" s="61">
        <f t="shared" si="756"/>
        <v>0</v>
      </c>
      <c r="BO742" s="61">
        <f t="shared" si="756"/>
        <v>0</v>
      </c>
    </row>
    <row r="743" spans="1:67" x14ac:dyDescent="0.2">
      <c r="A743" s="11"/>
      <c r="B743" s="11"/>
      <c r="C743" s="656"/>
      <c r="D743" s="657"/>
      <c r="E743" s="657"/>
      <c r="F743" s="657"/>
      <c r="G743" s="657"/>
      <c r="H743" s="660"/>
      <c r="I743" s="659"/>
      <c r="J743" s="11"/>
      <c r="K743" s="58"/>
      <c r="L743" s="58"/>
      <c r="M743" s="60"/>
      <c r="N743" s="60"/>
      <c r="O743" s="60"/>
      <c r="P743" s="60"/>
      <c r="Q743" s="62">
        <v>9811.86</v>
      </c>
      <c r="R743" s="63">
        <f t="shared" si="742"/>
        <v>13633.833008462399</v>
      </c>
      <c r="S743" s="64">
        <f t="shared" ref="S743:AX743" si="757">S741+S742</f>
        <v>0</v>
      </c>
      <c r="T743" s="64">
        <f t="shared" si="757"/>
        <v>0</v>
      </c>
      <c r="U743" s="64">
        <f t="shared" si="757"/>
        <v>0</v>
      </c>
      <c r="V743" s="64">
        <f t="shared" si="757"/>
        <v>0</v>
      </c>
      <c r="W743" s="64">
        <f t="shared" si="757"/>
        <v>0</v>
      </c>
      <c r="X743" s="64">
        <f t="shared" si="757"/>
        <v>0</v>
      </c>
      <c r="Y743" s="64">
        <f t="shared" si="757"/>
        <v>0</v>
      </c>
      <c r="Z743" s="64">
        <f t="shared" si="757"/>
        <v>0</v>
      </c>
      <c r="AA743" s="64">
        <f t="shared" si="757"/>
        <v>0</v>
      </c>
      <c r="AB743" s="64">
        <f t="shared" si="757"/>
        <v>0</v>
      </c>
      <c r="AC743" s="64">
        <f t="shared" si="757"/>
        <v>0</v>
      </c>
      <c r="AD743" s="64">
        <f t="shared" si="757"/>
        <v>0</v>
      </c>
      <c r="AE743" s="64">
        <f t="shared" si="757"/>
        <v>0</v>
      </c>
      <c r="AF743" s="64">
        <f t="shared" si="757"/>
        <v>0</v>
      </c>
      <c r="AG743" s="64">
        <f t="shared" si="757"/>
        <v>0</v>
      </c>
      <c r="AH743" s="64">
        <f t="shared" si="757"/>
        <v>0</v>
      </c>
      <c r="AI743" s="64">
        <f t="shared" si="757"/>
        <v>0</v>
      </c>
      <c r="AJ743" s="64">
        <f t="shared" si="757"/>
        <v>0</v>
      </c>
      <c r="AK743" s="64">
        <f t="shared" si="757"/>
        <v>0</v>
      </c>
      <c r="AL743" s="64">
        <f t="shared" si="757"/>
        <v>0</v>
      </c>
      <c r="AM743" s="64">
        <f t="shared" si="757"/>
        <v>0</v>
      </c>
      <c r="AN743" s="64">
        <f t="shared" si="757"/>
        <v>0</v>
      </c>
      <c r="AO743" s="64">
        <f t="shared" si="757"/>
        <v>0</v>
      </c>
      <c r="AP743" s="64">
        <f t="shared" si="757"/>
        <v>0</v>
      </c>
      <c r="AQ743" s="64">
        <f t="shared" si="757"/>
        <v>0</v>
      </c>
      <c r="AR743" s="64">
        <f t="shared" si="757"/>
        <v>0</v>
      </c>
      <c r="AS743" s="64">
        <f t="shared" si="757"/>
        <v>0</v>
      </c>
      <c r="AT743" s="64">
        <f t="shared" si="757"/>
        <v>0</v>
      </c>
      <c r="AU743" s="64">
        <f t="shared" si="757"/>
        <v>0</v>
      </c>
      <c r="AV743" s="64">
        <f t="shared" si="757"/>
        <v>0</v>
      </c>
      <c r="AW743" s="64">
        <f t="shared" si="757"/>
        <v>0</v>
      </c>
      <c r="AX743" s="64">
        <f t="shared" si="757"/>
        <v>0</v>
      </c>
      <c r="AY743" s="64">
        <f t="shared" ref="AY743:BO743" si="758">AY741+AY742</f>
        <v>0</v>
      </c>
      <c r="AZ743" s="64">
        <f t="shared" si="758"/>
        <v>0</v>
      </c>
      <c r="BA743" s="64">
        <f t="shared" si="758"/>
        <v>0</v>
      </c>
      <c r="BB743" s="64">
        <f t="shared" si="758"/>
        <v>0</v>
      </c>
      <c r="BC743" s="64">
        <f t="shared" si="758"/>
        <v>0</v>
      </c>
      <c r="BD743" s="64">
        <f t="shared" si="758"/>
        <v>0</v>
      </c>
      <c r="BE743" s="64">
        <f t="shared" si="758"/>
        <v>0</v>
      </c>
      <c r="BF743" s="64">
        <f t="shared" si="758"/>
        <v>0</v>
      </c>
      <c r="BG743" s="64">
        <f t="shared" si="758"/>
        <v>0</v>
      </c>
      <c r="BH743" s="64">
        <f t="shared" si="758"/>
        <v>0</v>
      </c>
      <c r="BI743" s="64">
        <f t="shared" si="758"/>
        <v>0</v>
      </c>
      <c r="BJ743" s="64">
        <f t="shared" si="758"/>
        <v>0</v>
      </c>
      <c r="BK743" s="64">
        <f t="shared" si="758"/>
        <v>0</v>
      </c>
      <c r="BL743" s="64">
        <f t="shared" si="758"/>
        <v>0</v>
      </c>
      <c r="BM743" s="64">
        <f t="shared" si="758"/>
        <v>0</v>
      </c>
      <c r="BN743" s="64">
        <f t="shared" si="758"/>
        <v>13633.833008462399</v>
      </c>
      <c r="BO743" s="64">
        <f t="shared" si="758"/>
        <v>0</v>
      </c>
    </row>
    <row r="744" spans="1:67" ht="14.1" customHeight="1" x14ac:dyDescent="0.2">
      <c r="A744" s="11"/>
      <c r="B744" s="58">
        <v>158</v>
      </c>
      <c r="C744" s="656" t="s">
        <v>466</v>
      </c>
      <c r="D744" s="657" t="s">
        <v>467</v>
      </c>
      <c r="E744" s="657"/>
      <c r="F744" s="657"/>
      <c r="G744" s="657"/>
      <c r="H744" s="660" t="s">
        <v>1014</v>
      </c>
      <c r="I744" s="659" t="s">
        <v>468</v>
      </c>
      <c r="J744" s="59">
        <v>1.9478</v>
      </c>
      <c r="K744" s="60"/>
      <c r="L744" s="60"/>
      <c r="M744" s="60"/>
      <c r="N744" s="58"/>
      <c r="O744" s="58"/>
      <c r="P744" s="58"/>
      <c r="Q744" s="58"/>
      <c r="R744" s="58">
        <f t="shared" si="742"/>
        <v>1.9478</v>
      </c>
      <c r="S744" s="58">
        <v>0</v>
      </c>
      <c r="T744" s="58">
        <v>0</v>
      </c>
      <c r="U744" s="58">
        <v>0</v>
      </c>
      <c r="V744" s="58">
        <v>0</v>
      </c>
      <c r="W744" s="58">
        <v>0</v>
      </c>
      <c r="X744" s="58">
        <v>0</v>
      </c>
      <c r="Y744" s="58">
        <v>0</v>
      </c>
      <c r="Z744" s="58">
        <v>0</v>
      </c>
      <c r="AA744" s="58">
        <v>0</v>
      </c>
      <c r="AB744" s="58">
        <v>0</v>
      </c>
      <c r="AC744" s="58">
        <v>0</v>
      </c>
      <c r="AD744" s="58">
        <v>0</v>
      </c>
      <c r="AE744" s="58">
        <v>0</v>
      </c>
      <c r="AF744" s="58">
        <v>0</v>
      </c>
      <c r="AG744" s="58">
        <v>0</v>
      </c>
      <c r="AH744" s="58">
        <v>0</v>
      </c>
      <c r="AI744" s="58">
        <v>0</v>
      </c>
      <c r="AJ744" s="58">
        <v>0</v>
      </c>
      <c r="AK744" s="58">
        <v>0</v>
      </c>
      <c r="AL744" s="58">
        <v>0</v>
      </c>
      <c r="AM744" s="58">
        <v>0</v>
      </c>
      <c r="AN744" s="58">
        <v>0</v>
      </c>
      <c r="AO744" s="58">
        <v>0</v>
      </c>
      <c r="AP744" s="58">
        <v>0</v>
      </c>
      <c r="AQ744" s="58">
        <v>0</v>
      </c>
      <c r="AR744" s="58">
        <v>0</v>
      </c>
      <c r="AS744" s="58">
        <v>0</v>
      </c>
      <c r="AT744" s="58">
        <v>0</v>
      </c>
      <c r="AU744" s="58">
        <v>0</v>
      </c>
      <c r="AV744" s="58">
        <v>0</v>
      </c>
      <c r="AW744" s="58">
        <v>0</v>
      </c>
      <c r="AX744" s="58">
        <v>0</v>
      </c>
      <c r="AY744" s="58">
        <v>0</v>
      </c>
      <c r="AZ744" s="58">
        <v>0</v>
      </c>
      <c r="BA744" s="58">
        <v>0</v>
      </c>
      <c r="BB744" s="58">
        <v>0</v>
      </c>
      <c r="BC744" s="58">
        <v>0</v>
      </c>
      <c r="BD744" s="58">
        <v>0</v>
      </c>
      <c r="BE744" s="58">
        <v>0</v>
      </c>
      <c r="BF744" s="58">
        <v>0</v>
      </c>
      <c r="BG744" s="58">
        <v>0</v>
      </c>
      <c r="BH744" s="58">
        <v>0</v>
      </c>
      <c r="BI744" s="58">
        <v>0</v>
      </c>
      <c r="BJ744" s="58">
        <v>0</v>
      </c>
      <c r="BK744" s="58">
        <v>0</v>
      </c>
      <c r="BL744" s="58">
        <v>0</v>
      </c>
      <c r="BM744" s="58">
        <v>0</v>
      </c>
      <c r="BN744" s="58">
        <v>1.9478</v>
      </c>
      <c r="BO744" s="58">
        <v>0</v>
      </c>
    </row>
    <row r="745" spans="1:67" x14ac:dyDescent="0.2">
      <c r="A745" s="11"/>
      <c r="B745" s="11"/>
      <c r="C745" s="656"/>
      <c r="D745" s="657"/>
      <c r="E745" s="657"/>
      <c r="F745" s="657"/>
      <c r="G745" s="657"/>
      <c r="H745" s="660"/>
      <c r="I745" s="659"/>
      <c r="J745" s="11"/>
      <c r="K745" s="60">
        <v>1541.02</v>
      </c>
      <c r="L745" s="60">
        <v>1553.8</v>
      </c>
      <c r="M745" s="60">
        <v>1592.19</v>
      </c>
      <c r="N745" s="60">
        <v>1605.39</v>
      </c>
      <c r="O745" s="60">
        <v>1592.1905707629999</v>
      </c>
      <c r="P745" s="60"/>
      <c r="Q745" s="58">
        <v>1592.19</v>
      </c>
      <c r="R745" s="60">
        <f t="shared" si="742"/>
        <v>2212.3891471896</v>
      </c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  <c r="BI745" s="58"/>
      <c r="BJ745" s="58"/>
      <c r="BK745" s="58"/>
      <c r="BL745" s="58"/>
      <c r="BM745" s="58"/>
      <c r="BN745" s="61">
        <f>$M745*BN744/$J744*BN$13</f>
        <v>2212.3891471896</v>
      </c>
      <c r="BO745" s="58"/>
    </row>
    <row r="746" spans="1:67" x14ac:dyDescent="0.2">
      <c r="A746" s="11"/>
      <c r="B746" s="11"/>
      <c r="C746" s="656"/>
      <c r="D746" s="657"/>
      <c r="E746" s="657"/>
      <c r="F746" s="657"/>
      <c r="G746" s="657"/>
      <c r="H746" s="660"/>
      <c r="I746" s="659"/>
      <c r="J746" s="11"/>
      <c r="K746" s="58"/>
      <c r="L746" s="60"/>
      <c r="M746" s="60"/>
      <c r="N746" s="60">
        <f>N745-M745</f>
        <v>13.200000000000045</v>
      </c>
      <c r="O746" s="60"/>
      <c r="P746" s="60"/>
      <c r="Q746" s="58"/>
      <c r="R746" s="60">
        <f t="shared" si="742"/>
        <v>0</v>
      </c>
      <c r="S746" s="61">
        <f t="shared" ref="S746:AX746" si="759">$N$746/$J$744*S744*S12*S13</f>
        <v>0</v>
      </c>
      <c r="T746" s="61">
        <f t="shared" si="759"/>
        <v>0</v>
      </c>
      <c r="U746" s="61">
        <f t="shared" si="759"/>
        <v>0</v>
      </c>
      <c r="V746" s="61">
        <f t="shared" si="759"/>
        <v>0</v>
      </c>
      <c r="W746" s="61">
        <f t="shared" si="759"/>
        <v>0</v>
      </c>
      <c r="X746" s="61">
        <f t="shared" si="759"/>
        <v>0</v>
      </c>
      <c r="Y746" s="61">
        <f t="shared" si="759"/>
        <v>0</v>
      </c>
      <c r="Z746" s="61">
        <f t="shared" si="759"/>
        <v>0</v>
      </c>
      <c r="AA746" s="61">
        <f t="shared" si="759"/>
        <v>0</v>
      </c>
      <c r="AB746" s="61">
        <f t="shared" si="759"/>
        <v>0</v>
      </c>
      <c r="AC746" s="61">
        <f t="shared" si="759"/>
        <v>0</v>
      </c>
      <c r="AD746" s="61">
        <f t="shared" si="759"/>
        <v>0</v>
      </c>
      <c r="AE746" s="61">
        <f t="shared" si="759"/>
        <v>0</v>
      </c>
      <c r="AF746" s="61">
        <f t="shared" si="759"/>
        <v>0</v>
      </c>
      <c r="AG746" s="61">
        <f t="shared" si="759"/>
        <v>0</v>
      </c>
      <c r="AH746" s="61">
        <f t="shared" si="759"/>
        <v>0</v>
      </c>
      <c r="AI746" s="61">
        <f t="shared" si="759"/>
        <v>0</v>
      </c>
      <c r="AJ746" s="61">
        <f t="shared" si="759"/>
        <v>0</v>
      </c>
      <c r="AK746" s="61">
        <f t="shared" si="759"/>
        <v>0</v>
      </c>
      <c r="AL746" s="61">
        <f t="shared" si="759"/>
        <v>0</v>
      </c>
      <c r="AM746" s="61">
        <f t="shared" si="759"/>
        <v>0</v>
      </c>
      <c r="AN746" s="61">
        <f t="shared" si="759"/>
        <v>0</v>
      </c>
      <c r="AO746" s="61">
        <f t="shared" si="759"/>
        <v>0</v>
      </c>
      <c r="AP746" s="61">
        <f t="shared" si="759"/>
        <v>0</v>
      </c>
      <c r="AQ746" s="61">
        <f t="shared" si="759"/>
        <v>0</v>
      </c>
      <c r="AR746" s="61">
        <f t="shared" si="759"/>
        <v>0</v>
      </c>
      <c r="AS746" s="61">
        <f t="shared" si="759"/>
        <v>0</v>
      </c>
      <c r="AT746" s="61">
        <f t="shared" si="759"/>
        <v>0</v>
      </c>
      <c r="AU746" s="61">
        <f t="shared" si="759"/>
        <v>0</v>
      </c>
      <c r="AV746" s="61">
        <f t="shared" si="759"/>
        <v>0</v>
      </c>
      <c r="AW746" s="61">
        <f t="shared" si="759"/>
        <v>0</v>
      </c>
      <c r="AX746" s="61">
        <f t="shared" si="759"/>
        <v>0</v>
      </c>
      <c r="AY746" s="61">
        <f t="shared" ref="AY746:BO746" si="760">$N$746/$J$744*AY744*AY12*AY13</f>
        <v>0</v>
      </c>
      <c r="AZ746" s="61">
        <f t="shared" si="760"/>
        <v>0</v>
      </c>
      <c r="BA746" s="61">
        <f t="shared" si="760"/>
        <v>0</v>
      </c>
      <c r="BB746" s="61">
        <f t="shared" si="760"/>
        <v>0</v>
      </c>
      <c r="BC746" s="61">
        <f t="shared" si="760"/>
        <v>0</v>
      </c>
      <c r="BD746" s="61">
        <f t="shared" si="760"/>
        <v>0</v>
      </c>
      <c r="BE746" s="61">
        <f t="shared" si="760"/>
        <v>0</v>
      </c>
      <c r="BF746" s="61">
        <f t="shared" si="760"/>
        <v>0</v>
      </c>
      <c r="BG746" s="61">
        <f t="shared" si="760"/>
        <v>0</v>
      </c>
      <c r="BH746" s="61">
        <f t="shared" si="760"/>
        <v>0</v>
      </c>
      <c r="BI746" s="61">
        <f t="shared" si="760"/>
        <v>0</v>
      </c>
      <c r="BJ746" s="61">
        <f t="shared" si="760"/>
        <v>0</v>
      </c>
      <c r="BK746" s="61">
        <f t="shared" si="760"/>
        <v>0</v>
      </c>
      <c r="BL746" s="61">
        <f t="shared" si="760"/>
        <v>0</v>
      </c>
      <c r="BM746" s="61">
        <f t="shared" si="760"/>
        <v>0</v>
      </c>
      <c r="BN746" s="61">
        <f t="shared" si="760"/>
        <v>0</v>
      </c>
      <c r="BO746" s="61">
        <f t="shared" si="760"/>
        <v>0</v>
      </c>
    </row>
    <row r="747" spans="1:67" x14ac:dyDescent="0.2">
      <c r="A747" s="11"/>
      <c r="B747" s="11"/>
      <c r="C747" s="656"/>
      <c r="D747" s="657"/>
      <c r="E747" s="657"/>
      <c r="F747" s="657"/>
      <c r="G747" s="657"/>
      <c r="H747" s="660"/>
      <c r="I747" s="659"/>
      <c r="J747" s="11"/>
      <c r="K747" s="58"/>
      <c r="L747" s="58"/>
      <c r="M747" s="60"/>
      <c r="N747" s="60"/>
      <c r="O747" s="60"/>
      <c r="P747" s="60"/>
      <c r="Q747" s="62">
        <v>1592.19</v>
      </c>
      <c r="R747" s="63">
        <f t="shared" si="742"/>
        <v>2212.3891471896</v>
      </c>
      <c r="S747" s="64">
        <f t="shared" ref="S747:AX747" si="761">S745+S746</f>
        <v>0</v>
      </c>
      <c r="T747" s="64">
        <f t="shared" si="761"/>
        <v>0</v>
      </c>
      <c r="U747" s="64">
        <f t="shared" si="761"/>
        <v>0</v>
      </c>
      <c r="V747" s="64">
        <f t="shared" si="761"/>
        <v>0</v>
      </c>
      <c r="W747" s="64">
        <f t="shared" si="761"/>
        <v>0</v>
      </c>
      <c r="X747" s="64">
        <f t="shared" si="761"/>
        <v>0</v>
      </c>
      <c r="Y747" s="64">
        <f t="shared" si="761"/>
        <v>0</v>
      </c>
      <c r="Z747" s="64">
        <f t="shared" si="761"/>
        <v>0</v>
      </c>
      <c r="AA747" s="64">
        <f t="shared" si="761"/>
        <v>0</v>
      </c>
      <c r="AB747" s="64">
        <f t="shared" si="761"/>
        <v>0</v>
      </c>
      <c r="AC747" s="64">
        <f t="shared" si="761"/>
        <v>0</v>
      </c>
      <c r="AD747" s="64">
        <f t="shared" si="761"/>
        <v>0</v>
      </c>
      <c r="AE747" s="64">
        <f t="shared" si="761"/>
        <v>0</v>
      </c>
      <c r="AF747" s="64">
        <f t="shared" si="761"/>
        <v>0</v>
      </c>
      <c r="AG747" s="64">
        <f t="shared" si="761"/>
        <v>0</v>
      </c>
      <c r="AH747" s="64">
        <f t="shared" si="761"/>
        <v>0</v>
      </c>
      <c r="AI747" s="64">
        <f t="shared" si="761"/>
        <v>0</v>
      </c>
      <c r="AJ747" s="64">
        <f t="shared" si="761"/>
        <v>0</v>
      </c>
      <c r="AK747" s="64">
        <f t="shared" si="761"/>
        <v>0</v>
      </c>
      <c r="AL747" s="64">
        <f t="shared" si="761"/>
        <v>0</v>
      </c>
      <c r="AM747" s="64">
        <f t="shared" si="761"/>
        <v>0</v>
      </c>
      <c r="AN747" s="64">
        <f t="shared" si="761"/>
        <v>0</v>
      </c>
      <c r="AO747" s="64">
        <f t="shared" si="761"/>
        <v>0</v>
      </c>
      <c r="AP747" s="64">
        <f t="shared" si="761"/>
        <v>0</v>
      </c>
      <c r="AQ747" s="64">
        <f t="shared" si="761"/>
        <v>0</v>
      </c>
      <c r="AR747" s="64">
        <f t="shared" si="761"/>
        <v>0</v>
      </c>
      <c r="AS747" s="64">
        <f t="shared" si="761"/>
        <v>0</v>
      </c>
      <c r="AT747" s="64">
        <f t="shared" si="761"/>
        <v>0</v>
      </c>
      <c r="AU747" s="64">
        <f t="shared" si="761"/>
        <v>0</v>
      </c>
      <c r="AV747" s="64">
        <f t="shared" si="761"/>
        <v>0</v>
      </c>
      <c r="AW747" s="64">
        <f t="shared" si="761"/>
        <v>0</v>
      </c>
      <c r="AX747" s="64">
        <f t="shared" si="761"/>
        <v>0</v>
      </c>
      <c r="AY747" s="64">
        <f t="shared" ref="AY747:BO747" si="762">AY745+AY746</f>
        <v>0</v>
      </c>
      <c r="AZ747" s="64">
        <f t="shared" si="762"/>
        <v>0</v>
      </c>
      <c r="BA747" s="64">
        <f t="shared" si="762"/>
        <v>0</v>
      </c>
      <c r="BB747" s="64">
        <f t="shared" si="762"/>
        <v>0</v>
      </c>
      <c r="BC747" s="64">
        <f t="shared" si="762"/>
        <v>0</v>
      </c>
      <c r="BD747" s="64">
        <f t="shared" si="762"/>
        <v>0</v>
      </c>
      <c r="BE747" s="64">
        <f t="shared" si="762"/>
        <v>0</v>
      </c>
      <c r="BF747" s="64">
        <f t="shared" si="762"/>
        <v>0</v>
      </c>
      <c r="BG747" s="64">
        <f t="shared" si="762"/>
        <v>0</v>
      </c>
      <c r="BH747" s="64">
        <f t="shared" si="762"/>
        <v>0</v>
      </c>
      <c r="BI747" s="64">
        <f t="shared" si="762"/>
        <v>0</v>
      </c>
      <c r="BJ747" s="64">
        <f t="shared" si="762"/>
        <v>0</v>
      </c>
      <c r="BK747" s="64">
        <f t="shared" si="762"/>
        <v>0</v>
      </c>
      <c r="BL747" s="64">
        <f t="shared" si="762"/>
        <v>0</v>
      </c>
      <c r="BM747" s="64">
        <f t="shared" si="762"/>
        <v>0</v>
      </c>
      <c r="BN747" s="64">
        <f t="shared" si="762"/>
        <v>2212.3891471896</v>
      </c>
      <c r="BO747" s="64">
        <f t="shared" si="762"/>
        <v>0</v>
      </c>
    </row>
    <row r="748" spans="1:67" s="5" customFormat="1" ht="10.5" x14ac:dyDescent="0.2">
      <c r="A748" s="65"/>
      <c r="B748" s="65"/>
      <c r="C748" s="65"/>
      <c r="D748" s="65"/>
      <c r="E748" s="65"/>
      <c r="F748" s="65"/>
      <c r="G748" s="66" t="s">
        <v>1015</v>
      </c>
      <c r="H748" s="65"/>
      <c r="I748" s="65"/>
      <c r="J748" s="65"/>
      <c r="K748" s="65"/>
      <c r="L748" s="65"/>
      <c r="M748" s="65"/>
      <c r="N748" s="65"/>
      <c r="O748" s="65"/>
      <c r="P748" s="65"/>
      <c r="Q748" s="65">
        <f t="shared" ref="Q748:AV748" si="763">Q$731+Q$735+Q$739+Q$743+Q$747</f>
        <v>379159.58999999997</v>
      </c>
      <c r="R748" s="67">
        <f t="shared" si="763"/>
        <v>482840.06512545882</v>
      </c>
      <c r="S748" s="68">
        <f t="shared" si="763"/>
        <v>0</v>
      </c>
      <c r="T748" s="68">
        <f t="shared" si="763"/>
        <v>0</v>
      </c>
      <c r="U748" s="68">
        <f t="shared" si="763"/>
        <v>0</v>
      </c>
      <c r="V748" s="68">
        <f t="shared" si="763"/>
        <v>0</v>
      </c>
      <c r="W748" s="68">
        <f t="shared" si="763"/>
        <v>0</v>
      </c>
      <c r="X748" s="68">
        <f t="shared" si="763"/>
        <v>0</v>
      </c>
      <c r="Y748" s="68">
        <f t="shared" si="763"/>
        <v>0</v>
      </c>
      <c r="Z748" s="68">
        <f t="shared" si="763"/>
        <v>0</v>
      </c>
      <c r="AA748" s="68">
        <f t="shared" si="763"/>
        <v>0</v>
      </c>
      <c r="AB748" s="68">
        <f t="shared" si="763"/>
        <v>0</v>
      </c>
      <c r="AC748" s="68">
        <f t="shared" si="763"/>
        <v>0</v>
      </c>
      <c r="AD748" s="68">
        <f t="shared" si="763"/>
        <v>0</v>
      </c>
      <c r="AE748" s="68">
        <f t="shared" si="763"/>
        <v>0</v>
      </c>
      <c r="AF748" s="68">
        <f t="shared" si="763"/>
        <v>0</v>
      </c>
      <c r="AG748" s="68">
        <f t="shared" si="763"/>
        <v>0</v>
      </c>
      <c r="AH748" s="68">
        <f t="shared" si="763"/>
        <v>0</v>
      </c>
      <c r="AI748" s="68">
        <f t="shared" si="763"/>
        <v>0</v>
      </c>
      <c r="AJ748" s="68">
        <f t="shared" si="763"/>
        <v>0</v>
      </c>
      <c r="AK748" s="68">
        <f t="shared" si="763"/>
        <v>0</v>
      </c>
      <c r="AL748" s="68">
        <f t="shared" si="763"/>
        <v>0</v>
      </c>
      <c r="AM748" s="68">
        <f t="shared" si="763"/>
        <v>0</v>
      </c>
      <c r="AN748" s="68">
        <f t="shared" si="763"/>
        <v>62686.057677009361</v>
      </c>
      <c r="AO748" s="68">
        <f t="shared" si="763"/>
        <v>63093.517177110247</v>
      </c>
      <c r="AP748" s="68">
        <f t="shared" si="763"/>
        <v>63503.624837479918</v>
      </c>
      <c r="AQ748" s="68">
        <f t="shared" si="763"/>
        <v>0</v>
      </c>
      <c r="AR748" s="68">
        <f t="shared" si="763"/>
        <v>0</v>
      </c>
      <c r="AS748" s="68">
        <f t="shared" si="763"/>
        <v>0</v>
      </c>
      <c r="AT748" s="68">
        <f t="shared" si="763"/>
        <v>0</v>
      </c>
      <c r="AU748" s="68">
        <f t="shared" si="763"/>
        <v>0</v>
      </c>
      <c r="AV748" s="68">
        <f t="shared" si="763"/>
        <v>0</v>
      </c>
      <c r="AW748" s="68">
        <f t="shared" ref="AW748:BO748" si="764">AW$731+AW$735+AW$739+AW$743+AW$747</f>
        <v>0</v>
      </c>
      <c r="AX748" s="68">
        <f t="shared" si="764"/>
        <v>0</v>
      </c>
      <c r="AY748" s="68">
        <f t="shared" si="764"/>
        <v>0</v>
      </c>
      <c r="AZ748" s="68">
        <f t="shared" si="764"/>
        <v>0</v>
      </c>
      <c r="BA748" s="68">
        <f t="shared" si="764"/>
        <v>0</v>
      </c>
      <c r="BB748" s="68">
        <f t="shared" si="764"/>
        <v>0</v>
      </c>
      <c r="BC748" s="68">
        <f t="shared" si="764"/>
        <v>69084.027301818729</v>
      </c>
      <c r="BD748" s="68">
        <f t="shared" si="764"/>
        <v>0</v>
      </c>
      <c r="BE748" s="68">
        <f t="shared" si="764"/>
        <v>69985.038205920486</v>
      </c>
      <c r="BF748" s="68">
        <f t="shared" si="764"/>
        <v>0</v>
      </c>
      <c r="BG748" s="68">
        <f t="shared" si="764"/>
        <v>0</v>
      </c>
      <c r="BH748" s="68">
        <f t="shared" si="764"/>
        <v>0</v>
      </c>
      <c r="BI748" s="68">
        <f t="shared" si="764"/>
        <v>0</v>
      </c>
      <c r="BJ748" s="68">
        <f t="shared" si="764"/>
        <v>0</v>
      </c>
      <c r="BK748" s="68">
        <f t="shared" si="764"/>
        <v>72759.194309767685</v>
      </c>
      <c r="BL748" s="68">
        <f t="shared" si="764"/>
        <v>0</v>
      </c>
      <c r="BM748" s="68">
        <f t="shared" si="764"/>
        <v>0</v>
      </c>
      <c r="BN748" s="68">
        <f t="shared" si="764"/>
        <v>81728.605616352477</v>
      </c>
      <c r="BO748" s="68">
        <f t="shared" si="764"/>
        <v>0</v>
      </c>
    </row>
    <row r="749" spans="1:67" x14ac:dyDescent="0.2">
      <c r="A749" s="56"/>
      <c r="B749" s="56"/>
      <c r="C749" s="57" t="s">
        <v>469</v>
      </c>
      <c r="D749" s="56" t="s">
        <v>470</v>
      </c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</row>
    <row r="750" spans="1:67" ht="14.1" customHeight="1" x14ac:dyDescent="0.2">
      <c r="A750" s="11"/>
      <c r="B750" s="58">
        <v>159</v>
      </c>
      <c r="C750" s="656" t="s">
        <v>304</v>
      </c>
      <c r="D750" s="657" t="s">
        <v>471</v>
      </c>
      <c r="E750" s="657"/>
      <c r="F750" s="657"/>
      <c r="G750" s="657"/>
      <c r="H750" s="660" t="s">
        <v>993</v>
      </c>
      <c r="I750" s="659" t="s">
        <v>102</v>
      </c>
      <c r="J750" s="59">
        <v>13.634600000000001</v>
      </c>
      <c r="K750" s="60"/>
      <c r="L750" s="60"/>
      <c r="M750" s="60"/>
      <c r="N750" s="58"/>
      <c r="O750" s="58"/>
      <c r="P750" s="58"/>
      <c r="Q750" s="58"/>
      <c r="R750" s="58">
        <f>SUM(S750:BO750)</f>
        <v>13.634600000000001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  <c r="Z750" s="58">
        <v>0</v>
      </c>
      <c r="AA750" s="58">
        <v>0</v>
      </c>
      <c r="AB750" s="58">
        <v>0</v>
      </c>
      <c r="AC750" s="58">
        <v>0</v>
      </c>
      <c r="AD750" s="58">
        <v>0</v>
      </c>
      <c r="AE750" s="58">
        <v>0</v>
      </c>
      <c r="AF750" s="58">
        <v>0</v>
      </c>
      <c r="AG750" s="58">
        <v>0</v>
      </c>
      <c r="AH750" s="58">
        <v>0</v>
      </c>
      <c r="AI750" s="58">
        <v>0</v>
      </c>
      <c r="AJ750" s="58">
        <v>0</v>
      </c>
      <c r="AK750" s="58">
        <v>0</v>
      </c>
      <c r="AL750" s="58">
        <v>0</v>
      </c>
      <c r="AM750" s="58">
        <v>0</v>
      </c>
      <c r="AN750" s="58">
        <v>0</v>
      </c>
      <c r="AO750" s="58">
        <v>0</v>
      </c>
      <c r="AP750" s="58">
        <v>0</v>
      </c>
      <c r="AQ750" s="58">
        <v>0</v>
      </c>
      <c r="AR750" s="58">
        <v>0</v>
      </c>
      <c r="AS750" s="58">
        <v>0</v>
      </c>
      <c r="AT750" s="58">
        <v>0</v>
      </c>
      <c r="AU750" s="58">
        <v>0</v>
      </c>
      <c r="AV750" s="58">
        <v>0</v>
      </c>
      <c r="AW750" s="58">
        <v>0</v>
      </c>
      <c r="AX750" s="58">
        <v>0</v>
      </c>
      <c r="AY750" s="58">
        <v>0</v>
      </c>
      <c r="AZ750" s="58">
        <v>0</v>
      </c>
      <c r="BA750" s="58">
        <v>0</v>
      </c>
      <c r="BB750" s="58">
        <v>0</v>
      </c>
      <c r="BC750" s="58">
        <v>0</v>
      </c>
      <c r="BD750" s="58">
        <v>0</v>
      </c>
      <c r="BE750" s="58">
        <v>0</v>
      </c>
      <c r="BF750" s="58">
        <v>0</v>
      </c>
      <c r="BG750" s="58">
        <v>0</v>
      </c>
      <c r="BH750" s="58">
        <v>0</v>
      </c>
      <c r="BI750" s="58">
        <v>0</v>
      </c>
      <c r="BJ750" s="58">
        <v>0</v>
      </c>
      <c r="BK750" s="58">
        <v>0</v>
      </c>
      <c r="BL750" s="58">
        <v>0</v>
      </c>
      <c r="BM750" s="58">
        <v>0</v>
      </c>
      <c r="BN750" s="58">
        <v>13.634600000000001</v>
      </c>
      <c r="BO750" s="58">
        <v>0</v>
      </c>
    </row>
    <row r="751" spans="1:67" x14ac:dyDescent="0.2">
      <c r="A751" s="11"/>
      <c r="B751" s="11"/>
      <c r="C751" s="656"/>
      <c r="D751" s="657"/>
      <c r="E751" s="657"/>
      <c r="F751" s="657"/>
      <c r="G751" s="657"/>
      <c r="H751" s="660"/>
      <c r="I751" s="659"/>
      <c r="J751" s="11"/>
      <c r="K751" s="60">
        <v>17569.259999999998</v>
      </c>
      <c r="L751" s="60">
        <v>17680.259999999998</v>
      </c>
      <c r="M751" s="60">
        <v>18152.66</v>
      </c>
      <c r="N751" s="60">
        <v>18267.349999999999</v>
      </c>
      <c r="O751" s="60">
        <v>18152.658698318999</v>
      </c>
      <c r="P751" s="60"/>
      <c r="Q751" s="58">
        <v>18152.66</v>
      </c>
      <c r="R751" s="60">
        <f>SUM(S751:BO751)</f>
        <v>25223.590134734397</v>
      </c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61">
        <f>$M751*BN750/$J750*BN$13</f>
        <v>25223.590134734397</v>
      </c>
      <c r="BO751" s="58"/>
    </row>
    <row r="752" spans="1:67" x14ac:dyDescent="0.2">
      <c r="A752" s="11"/>
      <c r="B752" s="11"/>
      <c r="C752" s="656"/>
      <c r="D752" s="657"/>
      <c r="E752" s="657"/>
      <c r="F752" s="657"/>
      <c r="G752" s="657"/>
      <c r="H752" s="660"/>
      <c r="I752" s="659"/>
      <c r="J752" s="11"/>
      <c r="K752" s="58"/>
      <c r="L752" s="60"/>
      <c r="M752" s="60"/>
      <c r="N752" s="60">
        <f>N751-M751</f>
        <v>114.68999999999869</v>
      </c>
      <c r="O752" s="60"/>
      <c r="P752" s="60"/>
      <c r="Q752" s="58"/>
      <c r="R752" s="60">
        <f>SUM(S752:BO752)</f>
        <v>0</v>
      </c>
      <c r="S752" s="61">
        <f t="shared" ref="S752:AX752" si="765">$N$752/$J$750*S750*S12*S13</f>
        <v>0</v>
      </c>
      <c r="T752" s="61">
        <f t="shared" si="765"/>
        <v>0</v>
      </c>
      <c r="U752" s="61">
        <f t="shared" si="765"/>
        <v>0</v>
      </c>
      <c r="V752" s="61">
        <f t="shared" si="765"/>
        <v>0</v>
      </c>
      <c r="W752" s="61">
        <f t="shared" si="765"/>
        <v>0</v>
      </c>
      <c r="X752" s="61">
        <f t="shared" si="765"/>
        <v>0</v>
      </c>
      <c r="Y752" s="61">
        <f t="shared" si="765"/>
        <v>0</v>
      </c>
      <c r="Z752" s="61">
        <f t="shared" si="765"/>
        <v>0</v>
      </c>
      <c r="AA752" s="61">
        <f t="shared" si="765"/>
        <v>0</v>
      </c>
      <c r="AB752" s="61">
        <f t="shared" si="765"/>
        <v>0</v>
      </c>
      <c r="AC752" s="61">
        <f t="shared" si="765"/>
        <v>0</v>
      </c>
      <c r="AD752" s="61">
        <f t="shared" si="765"/>
        <v>0</v>
      </c>
      <c r="AE752" s="61">
        <f t="shared" si="765"/>
        <v>0</v>
      </c>
      <c r="AF752" s="61">
        <f t="shared" si="765"/>
        <v>0</v>
      </c>
      <c r="AG752" s="61">
        <f t="shared" si="765"/>
        <v>0</v>
      </c>
      <c r="AH752" s="61">
        <f t="shared" si="765"/>
        <v>0</v>
      </c>
      <c r="AI752" s="61">
        <f t="shared" si="765"/>
        <v>0</v>
      </c>
      <c r="AJ752" s="61">
        <f t="shared" si="765"/>
        <v>0</v>
      </c>
      <c r="AK752" s="61">
        <f t="shared" si="765"/>
        <v>0</v>
      </c>
      <c r="AL752" s="61">
        <f t="shared" si="765"/>
        <v>0</v>
      </c>
      <c r="AM752" s="61">
        <f t="shared" si="765"/>
        <v>0</v>
      </c>
      <c r="AN752" s="61">
        <f t="shared" si="765"/>
        <v>0</v>
      </c>
      <c r="AO752" s="61">
        <f t="shared" si="765"/>
        <v>0</v>
      </c>
      <c r="AP752" s="61">
        <f t="shared" si="765"/>
        <v>0</v>
      </c>
      <c r="AQ752" s="61">
        <f t="shared" si="765"/>
        <v>0</v>
      </c>
      <c r="AR752" s="61">
        <f t="shared" si="765"/>
        <v>0</v>
      </c>
      <c r="AS752" s="61">
        <f t="shared" si="765"/>
        <v>0</v>
      </c>
      <c r="AT752" s="61">
        <f t="shared" si="765"/>
        <v>0</v>
      </c>
      <c r="AU752" s="61">
        <f t="shared" si="765"/>
        <v>0</v>
      </c>
      <c r="AV752" s="61">
        <f t="shared" si="765"/>
        <v>0</v>
      </c>
      <c r="AW752" s="61">
        <f t="shared" si="765"/>
        <v>0</v>
      </c>
      <c r="AX752" s="61">
        <f t="shared" si="765"/>
        <v>0</v>
      </c>
      <c r="AY752" s="61">
        <f t="shared" ref="AY752:BO752" si="766">$N$752/$J$750*AY750*AY12*AY13</f>
        <v>0</v>
      </c>
      <c r="AZ752" s="61">
        <f t="shared" si="766"/>
        <v>0</v>
      </c>
      <c r="BA752" s="61">
        <f t="shared" si="766"/>
        <v>0</v>
      </c>
      <c r="BB752" s="61">
        <f t="shared" si="766"/>
        <v>0</v>
      </c>
      <c r="BC752" s="61">
        <f t="shared" si="766"/>
        <v>0</v>
      </c>
      <c r="BD752" s="61">
        <f t="shared" si="766"/>
        <v>0</v>
      </c>
      <c r="BE752" s="61">
        <f t="shared" si="766"/>
        <v>0</v>
      </c>
      <c r="BF752" s="61">
        <f t="shared" si="766"/>
        <v>0</v>
      </c>
      <c r="BG752" s="61">
        <f t="shared" si="766"/>
        <v>0</v>
      </c>
      <c r="BH752" s="61">
        <f t="shared" si="766"/>
        <v>0</v>
      </c>
      <c r="BI752" s="61">
        <f t="shared" si="766"/>
        <v>0</v>
      </c>
      <c r="BJ752" s="61">
        <f t="shared" si="766"/>
        <v>0</v>
      </c>
      <c r="BK752" s="61">
        <f t="shared" si="766"/>
        <v>0</v>
      </c>
      <c r="BL752" s="61">
        <f t="shared" si="766"/>
        <v>0</v>
      </c>
      <c r="BM752" s="61">
        <f t="shared" si="766"/>
        <v>0</v>
      </c>
      <c r="BN752" s="61">
        <f t="shared" si="766"/>
        <v>0</v>
      </c>
      <c r="BO752" s="61">
        <f t="shared" si="766"/>
        <v>0</v>
      </c>
    </row>
    <row r="753" spans="1:67" x14ac:dyDescent="0.2">
      <c r="A753" s="11"/>
      <c r="B753" s="11"/>
      <c r="C753" s="656"/>
      <c r="D753" s="657"/>
      <c r="E753" s="657"/>
      <c r="F753" s="657"/>
      <c r="G753" s="657"/>
      <c r="H753" s="660"/>
      <c r="I753" s="659"/>
      <c r="J753" s="11"/>
      <c r="K753" s="58"/>
      <c r="L753" s="58"/>
      <c r="M753" s="60"/>
      <c r="N753" s="60"/>
      <c r="O753" s="60"/>
      <c r="P753" s="60"/>
      <c r="Q753" s="62">
        <v>18152.66</v>
      </c>
      <c r="R753" s="63">
        <f>SUM(S753:BO753)</f>
        <v>25223.590134734397</v>
      </c>
      <c r="S753" s="64">
        <f t="shared" ref="S753:AX753" si="767">S751+S752</f>
        <v>0</v>
      </c>
      <c r="T753" s="64">
        <f t="shared" si="767"/>
        <v>0</v>
      </c>
      <c r="U753" s="64">
        <f t="shared" si="767"/>
        <v>0</v>
      </c>
      <c r="V753" s="64">
        <f t="shared" si="767"/>
        <v>0</v>
      </c>
      <c r="W753" s="64">
        <f t="shared" si="767"/>
        <v>0</v>
      </c>
      <c r="X753" s="64">
        <f t="shared" si="767"/>
        <v>0</v>
      </c>
      <c r="Y753" s="64">
        <f t="shared" si="767"/>
        <v>0</v>
      </c>
      <c r="Z753" s="64">
        <f t="shared" si="767"/>
        <v>0</v>
      </c>
      <c r="AA753" s="64">
        <f t="shared" si="767"/>
        <v>0</v>
      </c>
      <c r="AB753" s="64">
        <f t="shared" si="767"/>
        <v>0</v>
      </c>
      <c r="AC753" s="64">
        <f t="shared" si="767"/>
        <v>0</v>
      </c>
      <c r="AD753" s="64">
        <f t="shared" si="767"/>
        <v>0</v>
      </c>
      <c r="AE753" s="64">
        <f t="shared" si="767"/>
        <v>0</v>
      </c>
      <c r="AF753" s="64">
        <f t="shared" si="767"/>
        <v>0</v>
      </c>
      <c r="AG753" s="64">
        <f t="shared" si="767"/>
        <v>0</v>
      </c>
      <c r="AH753" s="64">
        <f t="shared" si="767"/>
        <v>0</v>
      </c>
      <c r="AI753" s="64">
        <f t="shared" si="767"/>
        <v>0</v>
      </c>
      <c r="AJ753" s="64">
        <f t="shared" si="767"/>
        <v>0</v>
      </c>
      <c r="AK753" s="64">
        <f t="shared" si="767"/>
        <v>0</v>
      </c>
      <c r="AL753" s="64">
        <f t="shared" si="767"/>
        <v>0</v>
      </c>
      <c r="AM753" s="64">
        <f t="shared" si="767"/>
        <v>0</v>
      </c>
      <c r="AN753" s="64">
        <f t="shared" si="767"/>
        <v>0</v>
      </c>
      <c r="AO753" s="64">
        <f t="shared" si="767"/>
        <v>0</v>
      </c>
      <c r="AP753" s="64">
        <f t="shared" si="767"/>
        <v>0</v>
      </c>
      <c r="AQ753" s="64">
        <f t="shared" si="767"/>
        <v>0</v>
      </c>
      <c r="AR753" s="64">
        <f t="shared" si="767"/>
        <v>0</v>
      </c>
      <c r="AS753" s="64">
        <f t="shared" si="767"/>
        <v>0</v>
      </c>
      <c r="AT753" s="64">
        <f t="shared" si="767"/>
        <v>0</v>
      </c>
      <c r="AU753" s="64">
        <f t="shared" si="767"/>
        <v>0</v>
      </c>
      <c r="AV753" s="64">
        <f t="shared" si="767"/>
        <v>0</v>
      </c>
      <c r="AW753" s="64">
        <f t="shared" si="767"/>
        <v>0</v>
      </c>
      <c r="AX753" s="64">
        <f t="shared" si="767"/>
        <v>0</v>
      </c>
      <c r="AY753" s="64">
        <f t="shared" ref="AY753:BO753" si="768">AY751+AY752</f>
        <v>0</v>
      </c>
      <c r="AZ753" s="64">
        <f t="shared" si="768"/>
        <v>0</v>
      </c>
      <c r="BA753" s="64">
        <f t="shared" si="768"/>
        <v>0</v>
      </c>
      <c r="BB753" s="64">
        <f t="shared" si="768"/>
        <v>0</v>
      </c>
      <c r="BC753" s="64">
        <f t="shared" si="768"/>
        <v>0</v>
      </c>
      <c r="BD753" s="64">
        <f t="shared" si="768"/>
        <v>0</v>
      </c>
      <c r="BE753" s="64">
        <f t="shared" si="768"/>
        <v>0</v>
      </c>
      <c r="BF753" s="64">
        <f t="shared" si="768"/>
        <v>0</v>
      </c>
      <c r="BG753" s="64">
        <f t="shared" si="768"/>
        <v>0</v>
      </c>
      <c r="BH753" s="64">
        <f t="shared" si="768"/>
        <v>0</v>
      </c>
      <c r="BI753" s="64">
        <f t="shared" si="768"/>
        <v>0</v>
      </c>
      <c r="BJ753" s="64">
        <f t="shared" si="768"/>
        <v>0</v>
      </c>
      <c r="BK753" s="64">
        <f t="shared" si="768"/>
        <v>0</v>
      </c>
      <c r="BL753" s="64">
        <f t="shared" si="768"/>
        <v>0</v>
      </c>
      <c r="BM753" s="64">
        <f t="shared" si="768"/>
        <v>0</v>
      </c>
      <c r="BN753" s="64">
        <f t="shared" si="768"/>
        <v>25223.590134734397</v>
      </c>
      <c r="BO753" s="64">
        <f t="shared" si="768"/>
        <v>0</v>
      </c>
    </row>
    <row r="754" spans="1:67" s="5" customFormat="1" ht="10.5" x14ac:dyDescent="0.2">
      <c r="A754" s="65"/>
      <c r="B754" s="65"/>
      <c r="C754" s="65"/>
      <c r="D754" s="65"/>
      <c r="E754" s="65"/>
      <c r="F754" s="65"/>
      <c r="G754" s="66" t="s">
        <v>1016</v>
      </c>
      <c r="H754" s="65"/>
      <c r="I754" s="65"/>
      <c r="J754" s="65"/>
      <c r="K754" s="65"/>
      <c r="L754" s="65"/>
      <c r="M754" s="65"/>
      <c r="N754" s="65"/>
      <c r="O754" s="65"/>
      <c r="P754" s="65"/>
      <c r="Q754" s="65">
        <f t="shared" ref="Q754:AV754" si="769">Q$753</f>
        <v>18152.66</v>
      </c>
      <c r="R754" s="67">
        <f t="shared" si="769"/>
        <v>25223.590134734397</v>
      </c>
      <c r="S754" s="68">
        <f t="shared" si="769"/>
        <v>0</v>
      </c>
      <c r="T754" s="68">
        <f t="shared" si="769"/>
        <v>0</v>
      </c>
      <c r="U754" s="68">
        <f t="shared" si="769"/>
        <v>0</v>
      </c>
      <c r="V754" s="68">
        <f t="shared" si="769"/>
        <v>0</v>
      </c>
      <c r="W754" s="68">
        <f t="shared" si="769"/>
        <v>0</v>
      </c>
      <c r="X754" s="68">
        <f t="shared" si="769"/>
        <v>0</v>
      </c>
      <c r="Y754" s="68">
        <f t="shared" si="769"/>
        <v>0</v>
      </c>
      <c r="Z754" s="68">
        <f t="shared" si="769"/>
        <v>0</v>
      </c>
      <c r="AA754" s="68">
        <f t="shared" si="769"/>
        <v>0</v>
      </c>
      <c r="AB754" s="68">
        <f t="shared" si="769"/>
        <v>0</v>
      </c>
      <c r="AC754" s="68">
        <f t="shared" si="769"/>
        <v>0</v>
      </c>
      <c r="AD754" s="68">
        <f t="shared" si="769"/>
        <v>0</v>
      </c>
      <c r="AE754" s="68">
        <f t="shared" si="769"/>
        <v>0</v>
      </c>
      <c r="AF754" s="68">
        <f t="shared" si="769"/>
        <v>0</v>
      </c>
      <c r="AG754" s="68">
        <f t="shared" si="769"/>
        <v>0</v>
      </c>
      <c r="AH754" s="68">
        <f t="shared" si="769"/>
        <v>0</v>
      </c>
      <c r="AI754" s="68">
        <f t="shared" si="769"/>
        <v>0</v>
      </c>
      <c r="AJ754" s="68">
        <f t="shared" si="769"/>
        <v>0</v>
      </c>
      <c r="AK754" s="68">
        <f t="shared" si="769"/>
        <v>0</v>
      </c>
      <c r="AL754" s="68">
        <f t="shared" si="769"/>
        <v>0</v>
      </c>
      <c r="AM754" s="68">
        <f t="shared" si="769"/>
        <v>0</v>
      </c>
      <c r="AN754" s="68">
        <f t="shared" si="769"/>
        <v>0</v>
      </c>
      <c r="AO754" s="68">
        <f t="shared" si="769"/>
        <v>0</v>
      </c>
      <c r="AP754" s="68">
        <f t="shared" si="769"/>
        <v>0</v>
      </c>
      <c r="AQ754" s="68">
        <f t="shared" si="769"/>
        <v>0</v>
      </c>
      <c r="AR754" s="68">
        <f t="shared" si="769"/>
        <v>0</v>
      </c>
      <c r="AS754" s="68">
        <f t="shared" si="769"/>
        <v>0</v>
      </c>
      <c r="AT754" s="68">
        <f t="shared" si="769"/>
        <v>0</v>
      </c>
      <c r="AU754" s="68">
        <f t="shared" si="769"/>
        <v>0</v>
      </c>
      <c r="AV754" s="68">
        <f t="shared" si="769"/>
        <v>0</v>
      </c>
      <c r="AW754" s="68">
        <f t="shared" ref="AW754:BO754" si="770">AW$753</f>
        <v>0</v>
      </c>
      <c r="AX754" s="68">
        <f t="shared" si="770"/>
        <v>0</v>
      </c>
      <c r="AY754" s="68">
        <f t="shared" si="770"/>
        <v>0</v>
      </c>
      <c r="AZ754" s="68">
        <f t="shared" si="770"/>
        <v>0</v>
      </c>
      <c r="BA754" s="68">
        <f t="shared" si="770"/>
        <v>0</v>
      </c>
      <c r="BB754" s="68">
        <f t="shared" si="770"/>
        <v>0</v>
      </c>
      <c r="BC754" s="68">
        <f t="shared" si="770"/>
        <v>0</v>
      </c>
      <c r="BD754" s="68">
        <f t="shared" si="770"/>
        <v>0</v>
      </c>
      <c r="BE754" s="68">
        <f t="shared" si="770"/>
        <v>0</v>
      </c>
      <c r="BF754" s="68">
        <f t="shared" si="770"/>
        <v>0</v>
      </c>
      <c r="BG754" s="68">
        <f t="shared" si="770"/>
        <v>0</v>
      </c>
      <c r="BH754" s="68">
        <f t="shared" si="770"/>
        <v>0</v>
      </c>
      <c r="BI754" s="68">
        <f t="shared" si="770"/>
        <v>0</v>
      </c>
      <c r="BJ754" s="68">
        <f t="shared" si="770"/>
        <v>0</v>
      </c>
      <c r="BK754" s="68">
        <f t="shared" si="770"/>
        <v>0</v>
      </c>
      <c r="BL754" s="68">
        <f t="shared" si="770"/>
        <v>0</v>
      </c>
      <c r="BM754" s="68">
        <f t="shared" si="770"/>
        <v>0</v>
      </c>
      <c r="BN754" s="68">
        <f t="shared" si="770"/>
        <v>25223.590134734397</v>
      </c>
      <c r="BO754" s="68">
        <f t="shared" si="770"/>
        <v>0</v>
      </c>
    </row>
    <row r="755" spans="1:67" x14ac:dyDescent="0.2">
      <c r="A755" s="56"/>
      <c r="B755" s="56"/>
      <c r="C755" s="57" t="s">
        <v>472</v>
      </c>
      <c r="D755" s="56" t="s">
        <v>473</v>
      </c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</row>
    <row r="756" spans="1:67" ht="14.1" customHeight="1" x14ac:dyDescent="0.2">
      <c r="A756" s="11"/>
      <c r="B756" s="58">
        <v>160</v>
      </c>
      <c r="C756" s="656" t="s">
        <v>474</v>
      </c>
      <c r="D756" s="657" t="s">
        <v>475</v>
      </c>
      <c r="E756" s="657"/>
      <c r="F756" s="657"/>
      <c r="G756" s="657"/>
      <c r="H756" s="660" t="s">
        <v>873</v>
      </c>
      <c r="I756" s="659" t="s">
        <v>156</v>
      </c>
      <c r="J756" s="59">
        <v>2533.9</v>
      </c>
      <c r="K756" s="60"/>
      <c r="L756" s="60"/>
      <c r="M756" s="60"/>
      <c r="N756" s="58"/>
      <c r="O756" s="58"/>
      <c r="P756" s="58"/>
      <c r="Q756" s="58"/>
      <c r="R756" s="58">
        <f t="shared" ref="R756:R783" si="771">SUM(S756:BO756)</f>
        <v>2533.8999999999996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  <c r="Z756" s="58">
        <v>0</v>
      </c>
      <c r="AA756" s="58">
        <v>0</v>
      </c>
      <c r="AB756" s="58">
        <v>0</v>
      </c>
      <c r="AC756" s="58">
        <v>0</v>
      </c>
      <c r="AD756" s="58">
        <v>0</v>
      </c>
      <c r="AE756" s="58">
        <v>0</v>
      </c>
      <c r="AF756" s="58">
        <v>0</v>
      </c>
      <c r="AG756" s="58">
        <v>0</v>
      </c>
      <c r="AH756" s="58">
        <v>0</v>
      </c>
      <c r="AI756" s="58">
        <v>0</v>
      </c>
      <c r="AJ756" s="58">
        <v>0</v>
      </c>
      <c r="AK756" s="58">
        <v>0</v>
      </c>
      <c r="AL756" s="58">
        <v>0</v>
      </c>
      <c r="AM756" s="58">
        <v>0</v>
      </c>
      <c r="AN756" s="58">
        <v>380.08499999999998</v>
      </c>
      <c r="AO756" s="58">
        <v>380.08499999999998</v>
      </c>
      <c r="AP756" s="58">
        <v>380.08499999999998</v>
      </c>
      <c r="AQ756" s="58">
        <v>0</v>
      </c>
      <c r="AR756" s="58">
        <v>0</v>
      </c>
      <c r="AS756" s="58">
        <v>0</v>
      </c>
      <c r="AT756" s="58">
        <v>0</v>
      </c>
      <c r="AU756" s="58">
        <v>0</v>
      </c>
      <c r="AV756" s="58">
        <v>0</v>
      </c>
      <c r="AW756" s="58">
        <v>0</v>
      </c>
      <c r="AX756" s="58">
        <v>0</v>
      </c>
      <c r="AY756" s="58">
        <v>0</v>
      </c>
      <c r="AZ756" s="58">
        <v>0</v>
      </c>
      <c r="BA756" s="58">
        <v>0</v>
      </c>
      <c r="BB756" s="58">
        <v>0</v>
      </c>
      <c r="BC756" s="58">
        <v>380.08499999999998</v>
      </c>
      <c r="BD756" s="58">
        <v>0</v>
      </c>
      <c r="BE756" s="58">
        <v>380.08499999999998</v>
      </c>
      <c r="BF756" s="58">
        <v>0</v>
      </c>
      <c r="BG756" s="58">
        <v>0</v>
      </c>
      <c r="BH756" s="58">
        <v>0</v>
      </c>
      <c r="BI756" s="58">
        <v>0</v>
      </c>
      <c r="BJ756" s="58">
        <v>0</v>
      </c>
      <c r="BK756" s="58">
        <v>380.08499999999998</v>
      </c>
      <c r="BL756" s="58">
        <v>0</v>
      </c>
      <c r="BM756" s="58">
        <v>0</v>
      </c>
      <c r="BN756" s="58">
        <v>253.39</v>
      </c>
      <c r="BO756" s="58">
        <v>0</v>
      </c>
    </row>
    <row r="757" spans="1:67" x14ac:dyDescent="0.2">
      <c r="A757" s="11"/>
      <c r="B757" s="11"/>
      <c r="C757" s="656"/>
      <c r="D757" s="657"/>
      <c r="E757" s="657"/>
      <c r="F757" s="657"/>
      <c r="G757" s="657"/>
      <c r="H757" s="660"/>
      <c r="I757" s="659"/>
      <c r="J757" s="11"/>
      <c r="K757" s="60">
        <v>45534.79</v>
      </c>
      <c r="L757" s="60">
        <v>45752.42</v>
      </c>
      <c r="M757" s="60">
        <v>47046.8</v>
      </c>
      <c r="N757" s="60">
        <v>47271.66</v>
      </c>
      <c r="O757" s="60">
        <v>47046.802299563496</v>
      </c>
      <c r="P757" s="60"/>
      <c r="Q757" s="58">
        <v>47046.8</v>
      </c>
      <c r="R757" s="60">
        <f t="shared" si="771"/>
        <v>59555.334029257196</v>
      </c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61">
        <f>$M757*AN756/$J756*AN$13</f>
        <v>8285.7097777673989</v>
      </c>
      <c r="AO757" s="61">
        <f>$M757*AO756/$J756*AO$13</f>
        <v>8339.5669078716001</v>
      </c>
      <c r="AP757" s="61">
        <f>$M757*AP756/$J756*AP$13</f>
        <v>8393.7740661677999</v>
      </c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61">
        <f>$M757*BC756/$J756*BC$13</f>
        <v>9131.3797950347998</v>
      </c>
      <c r="BD757" s="58"/>
      <c r="BE757" s="61">
        <f>$M757*BE756/$J756*BE$13</f>
        <v>9250.4734999931989</v>
      </c>
      <c r="BF757" s="58"/>
      <c r="BG757" s="58"/>
      <c r="BH757" s="58"/>
      <c r="BI757" s="58"/>
      <c r="BJ757" s="58"/>
      <c r="BK757" s="61">
        <f>$M757*BK756/$J756*BK$13</f>
        <v>9617.1555534911986</v>
      </c>
      <c r="BL757" s="58"/>
      <c r="BM757" s="58"/>
      <c r="BN757" s="61">
        <f>$M757*BN756/$J756*BN$13</f>
        <v>6537.2744289311995</v>
      </c>
      <c r="BO757" s="58"/>
    </row>
    <row r="758" spans="1:67" x14ac:dyDescent="0.2">
      <c r="A758" s="11"/>
      <c r="B758" s="11"/>
      <c r="C758" s="656"/>
      <c r="D758" s="657"/>
      <c r="E758" s="657"/>
      <c r="F758" s="657"/>
      <c r="G758" s="657"/>
      <c r="H758" s="660"/>
      <c r="I758" s="659"/>
      <c r="J758" s="11"/>
      <c r="K758" s="58"/>
      <c r="L758" s="60"/>
      <c r="M758" s="60"/>
      <c r="N758" s="60">
        <f>N757-M757</f>
        <v>224.86000000000058</v>
      </c>
      <c r="O758" s="60"/>
      <c r="P758" s="60"/>
      <c r="Q758" s="58"/>
      <c r="R758" s="60">
        <f t="shared" si="771"/>
        <v>0</v>
      </c>
      <c r="S758" s="61">
        <f t="shared" ref="S758:AX758" si="772">$N$758/$J$756*S756*S12*S13</f>
        <v>0</v>
      </c>
      <c r="T758" s="61">
        <f t="shared" si="772"/>
        <v>0</v>
      </c>
      <c r="U758" s="61">
        <f t="shared" si="772"/>
        <v>0</v>
      </c>
      <c r="V758" s="61">
        <f t="shared" si="772"/>
        <v>0</v>
      </c>
      <c r="W758" s="61">
        <f t="shared" si="772"/>
        <v>0</v>
      </c>
      <c r="X758" s="61">
        <f t="shared" si="772"/>
        <v>0</v>
      </c>
      <c r="Y758" s="61">
        <f t="shared" si="772"/>
        <v>0</v>
      </c>
      <c r="Z758" s="61">
        <f t="shared" si="772"/>
        <v>0</v>
      </c>
      <c r="AA758" s="61">
        <f t="shared" si="772"/>
        <v>0</v>
      </c>
      <c r="AB758" s="61">
        <f t="shared" si="772"/>
        <v>0</v>
      </c>
      <c r="AC758" s="61">
        <f t="shared" si="772"/>
        <v>0</v>
      </c>
      <c r="AD758" s="61">
        <f t="shared" si="772"/>
        <v>0</v>
      </c>
      <c r="AE758" s="61">
        <f t="shared" si="772"/>
        <v>0</v>
      </c>
      <c r="AF758" s="61">
        <f t="shared" si="772"/>
        <v>0</v>
      </c>
      <c r="AG758" s="61">
        <f t="shared" si="772"/>
        <v>0</v>
      </c>
      <c r="AH758" s="61">
        <f t="shared" si="772"/>
        <v>0</v>
      </c>
      <c r="AI758" s="61">
        <f t="shared" si="772"/>
        <v>0</v>
      </c>
      <c r="AJ758" s="61">
        <f t="shared" si="772"/>
        <v>0</v>
      </c>
      <c r="AK758" s="61">
        <f t="shared" si="772"/>
        <v>0</v>
      </c>
      <c r="AL758" s="61">
        <f t="shared" si="772"/>
        <v>0</v>
      </c>
      <c r="AM758" s="61">
        <f t="shared" si="772"/>
        <v>0</v>
      </c>
      <c r="AN758" s="61">
        <f t="shared" si="772"/>
        <v>0</v>
      </c>
      <c r="AO758" s="61">
        <f t="shared" si="772"/>
        <v>0</v>
      </c>
      <c r="AP758" s="61">
        <f t="shared" si="772"/>
        <v>0</v>
      </c>
      <c r="AQ758" s="61">
        <f t="shared" si="772"/>
        <v>0</v>
      </c>
      <c r="AR758" s="61">
        <f t="shared" si="772"/>
        <v>0</v>
      </c>
      <c r="AS758" s="61">
        <f t="shared" si="772"/>
        <v>0</v>
      </c>
      <c r="AT758" s="61">
        <f t="shared" si="772"/>
        <v>0</v>
      </c>
      <c r="AU758" s="61">
        <f t="shared" si="772"/>
        <v>0</v>
      </c>
      <c r="AV758" s="61">
        <f t="shared" si="772"/>
        <v>0</v>
      </c>
      <c r="AW758" s="61">
        <f t="shared" si="772"/>
        <v>0</v>
      </c>
      <c r="AX758" s="61">
        <f t="shared" si="772"/>
        <v>0</v>
      </c>
      <c r="AY758" s="61">
        <f t="shared" ref="AY758:BO758" si="773">$N$758/$J$756*AY756*AY12*AY13</f>
        <v>0</v>
      </c>
      <c r="AZ758" s="61">
        <f t="shared" si="773"/>
        <v>0</v>
      </c>
      <c r="BA758" s="61">
        <f t="shared" si="773"/>
        <v>0</v>
      </c>
      <c r="BB758" s="61">
        <f t="shared" si="773"/>
        <v>0</v>
      </c>
      <c r="BC758" s="61">
        <f t="shared" si="773"/>
        <v>0</v>
      </c>
      <c r="BD758" s="61">
        <f t="shared" si="773"/>
        <v>0</v>
      </c>
      <c r="BE758" s="61">
        <f t="shared" si="773"/>
        <v>0</v>
      </c>
      <c r="BF758" s="61">
        <f t="shared" si="773"/>
        <v>0</v>
      </c>
      <c r="BG758" s="61">
        <f t="shared" si="773"/>
        <v>0</v>
      </c>
      <c r="BH758" s="61">
        <f t="shared" si="773"/>
        <v>0</v>
      </c>
      <c r="BI758" s="61">
        <f t="shared" si="773"/>
        <v>0</v>
      </c>
      <c r="BJ758" s="61">
        <f t="shared" si="773"/>
        <v>0</v>
      </c>
      <c r="BK758" s="61">
        <f t="shared" si="773"/>
        <v>0</v>
      </c>
      <c r="BL758" s="61">
        <f t="shared" si="773"/>
        <v>0</v>
      </c>
      <c r="BM758" s="61">
        <f t="shared" si="773"/>
        <v>0</v>
      </c>
      <c r="BN758" s="61">
        <f t="shared" si="773"/>
        <v>0</v>
      </c>
      <c r="BO758" s="61">
        <f t="shared" si="773"/>
        <v>0</v>
      </c>
    </row>
    <row r="759" spans="1:67" x14ac:dyDescent="0.2">
      <c r="A759" s="11"/>
      <c r="B759" s="11"/>
      <c r="C759" s="656"/>
      <c r="D759" s="657"/>
      <c r="E759" s="657"/>
      <c r="F759" s="657"/>
      <c r="G759" s="657"/>
      <c r="H759" s="660"/>
      <c r="I759" s="659"/>
      <c r="J759" s="11"/>
      <c r="K759" s="58"/>
      <c r="L759" s="58"/>
      <c r="M759" s="60"/>
      <c r="N759" s="60"/>
      <c r="O759" s="60"/>
      <c r="P759" s="60"/>
      <c r="Q759" s="62">
        <v>47046.8</v>
      </c>
      <c r="R759" s="63">
        <f t="shared" si="771"/>
        <v>59555.334029257196</v>
      </c>
      <c r="S759" s="64">
        <f t="shared" ref="S759:AX759" si="774">S757+S758</f>
        <v>0</v>
      </c>
      <c r="T759" s="64">
        <f t="shared" si="774"/>
        <v>0</v>
      </c>
      <c r="U759" s="64">
        <f t="shared" si="774"/>
        <v>0</v>
      </c>
      <c r="V759" s="64">
        <f t="shared" si="774"/>
        <v>0</v>
      </c>
      <c r="W759" s="64">
        <f t="shared" si="774"/>
        <v>0</v>
      </c>
      <c r="X759" s="64">
        <f t="shared" si="774"/>
        <v>0</v>
      </c>
      <c r="Y759" s="64">
        <f t="shared" si="774"/>
        <v>0</v>
      </c>
      <c r="Z759" s="64">
        <f t="shared" si="774"/>
        <v>0</v>
      </c>
      <c r="AA759" s="64">
        <f t="shared" si="774"/>
        <v>0</v>
      </c>
      <c r="AB759" s="64">
        <f t="shared" si="774"/>
        <v>0</v>
      </c>
      <c r="AC759" s="64">
        <f t="shared" si="774"/>
        <v>0</v>
      </c>
      <c r="AD759" s="64">
        <f t="shared" si="774"/>
        <v>0</v>
      </c>
      <c r="AE759" s="64">
        <f t="shared" si="774"/>
        <v>0</v>
      </c>
      <c r="AF759" s="64">
        <f t="shared" si="774"/>
        <v>0</v>
      </c>
      <c r="AG759" s="64">
        <f t="shared" si="774"/>
        <v>0</v>
      </c>
      <c r="AH759" s="64">
        <f t="shared" si="774"/>
        <v>0</v>
      </c>
      <c r="AI759" s="64">
        <f t="shared" si="774"/>
        <v>0</v>
      </c>
      <c r="AJ759" s="64">
        <f t="shared" si="774"/>
        <v>0</v>
      </c>
      <c r="AK759" s="64">
        <f t="shared" si="774"/>
        <v>0</v>
      </c>
      <c r="AL759" s="64">
        <f t="shared" si="774"/>
        <v>0</v>
      </c>
      <c r="AM759" s="64">
        <f t="shared" si="774"/>
        <v>0</v>
      </c>
      <c r="AN759" s="64">
        <f t="shared" si="774"/>
        <v>8285.7097777673989</v>
      </c>
      <c r="AO759" s="64">
        <f t="shared" si="774"/>
        <v>8339.5669078716001</v>
      </c>
      <c r="AP759" s="64">
        <f t="shared" si="774"/>
        <v>8393.7740661677999</v>
      </c>
      <c r="AQ759" s="64">
        <f t="shared" si="774"/>
        <v>0</v>
      </c>
      <c r="AR759" s="64">
        <f t="shared" si="774"/>
        <v>0</v>
      </c>
      <c r="AS759" s="64">
        <f t="shared" si="774"/>
        <v>0</v>
      </c>
      <c r="AT759" s="64">
        <f t="shared" si="774"/>
        <v>0</v>
      </c>
      <c r="AU759" s="64">
        <f t="shared" si="774"/>
        <v>0</v>
      </c>
      <c r="AV759" s="64">
        <f t="shared" si="774"/>
        <v>0</v>
      </c>
      <c r="AW759" s="64">
        <f t="shared" si="774"/>
        <v>0</v>
      </c>
      <c r="AX759" s="64">
        <f t="shared" si="774"/>
        <v>0</v>
      </c>
      <c r="AY759" s="64">
        <f t="shared" ref="AY759:BO759" si="775">AY757+AY758</f>
        <v>0</v>
      </c>
      <c r="AZ759" s="64">
        <f t="shared" si="775"/>
        <v>0</v>
      </c>
      <c r="BA759" s="64">
        <f t="shared" si="775"/>
        <v>0</v>
      </c>
      <c r="BB759" s="64">
        <f t="shared" si="775"/>
        <v>0</v>
      </c>
      <c r="BC759" s="64">
        <f t="shared" si="775"/>
        <v>9131.3797950347998</v>
      </c>
      <c r="BD759" s="64">
        <f t="shared" si="775"/>
        <v>0</v>
      </c>
      <c r="BE759" s="64">
        <f t="shared" si="775"/>
        <v>9250.4734999931989</v>
      </c>
      <c r="BF759" s="64">
        <f t="shared" si="775"/>
        <v>0</v>
      </c>
      <c r="BG759" s="64">
        <f t="shared" si="775"/>
        <v>0</v>
      </c>
      <c r="BH759" s="64">
        <f t="shared" si="775"/>
        <v>0</v>
      </c>
      <c r="BI759" s="64">
        <f t="shared" si="775"/>
        <v>0</v>
      </c>
      <c r="BJ759" s="64">
        <f t="shared" si="775"/>
        <v>0</v>
      </c>
      <c r="BK759" s="64">
        <f t="shared" si="775"/>
        <v>9617.1555534911986</v>
      </c>
      <c r="BL759" s="64">
        <f t="shared" si="775"/>
        <v>0</v>
      </c>
      <c r="BM759" s="64">
        <f t="shared" si="775"/>
        <v>0</v>
      </c>
      <c r="BN759" s="64">
        <f t="shared" si="775"/>
        <v>6537.2744289311995</v>
      </c>
      <c r="BO759" s="64">
        <f t="shared" si="775"/>
        <v>0</v>
      </c>
    </row>
    <row r="760" spans="1:67" ht="14.1" customHeight="1" x14ac:dyDescent="0.2">
      <c r="A760" s="11"/>
      <c r="B760" s="58">
        <v>161</v>
      </c>
      <c r="C760" s="656" t="s">
        <v>477</v>
      </c>
      <c r="D760" s="657" t="s">
        <v>478</v>
      </c>
      <c r="E760" s="657"/>
      <c r="F760" s="657"/>
      <c r="G760" s="657"/>
      <c r="H760" s="660" t="s">
        <v>1017</v>
      </c>
      <c r="I760" s="659" t="s">
        <v>479</v>
      </c>
      <c r="J760" s="59">
        <v>88.995000000000005</v>
      </c>
      <c r="K760" s="60"/>
      <c r="L760" s="60"/>
      <c r="M760" s="60"/>
      <c r="N760" s="58"/>
      <c r="O760" s="58"/>
      <c r="P760" s="58"/>
      <c r="Q760" s="58"/>
      <c r="R760" s="58">
        <f t="shared" si="771"/>
        <v>88.995000000000005</v>
      </c>
      <c r="S760" s="58">
        <v>0</v>
      </c>
      <c r="T760" s="58">
        <v>0</v>
      </c>
      <c r="U760" s="58">
        <v>0</v>
      </c>
      <c r="V760" s="58">
        <v>0</v>
      </c>
      <c r="W760" s="58">
        <v>0</v>
      </c>
      <c r="X760" s="58">
        <v>0</v>
      </c>
      <c r="Y760" s="58">
        <v>0</v>
      </c>
      <c r="Z760" s="58">
        <v>0</v>
      </c>
      <c r="AA760" s="58">
        <v>0</v>
      </c>
      <c r="AB760" s="58">
        <v>0</v>
      </c>
      <c r="AC760" s="58">
        <v>0</v>
      </c>
      <c r="AD760" s="58">
        <v>0</v>
      </c>
      <c r="AE760" s="58">
        <v>0</v>
      </c>
      <c r="AF760" s="58">
        <v>0</v>
      </c>
      <c r="AG760" s="58">
        <v>0</v>
      </c>
      <c r="AH760" s="58">
        <v>0</v>
      </c>
      <c r="AI760" s="58">
        <v>0</v>
      </c>
      <c r="AJ760" s="58">
        <v>0</v>
      </c>
      <c r="AK760" s="58">
        <v>0</v>
      </c>
      <c r="AL760" s="58">
        <v>0</v>
      </c>
      <c r="AM760" s="58">
        <v>0</v>
      </c>
      <c r="AN760" s="58">
        <v>13.34925</v>
      </c>
      <c r="AO760" s="58">
        <v>13.34925</v>
      </c>
      <c r="AP760" s="58">
        <v>13.34925</v>
      </c>
      <c r="AQ760" s="58">
        <v>0</v>
      </c>
      <c r="AR760" s="58">
        <v>0</v>
      </c>
      <c r="AS760" s="58">
        <v>0</v>
      </c>
      <c r="AT760" s="58">
        <v>0</v>
      </c>
      <c r="AU760" s="58">
        <v>0</v>
      </c>
      <c r="AV760" s="58">
        <v>0</v>
      </c>
      <c r="AW760" s="58">
        <v>0</v>
      </c>
      <c r="AX760" s="58">
        <v>0</v>
      </c>
      <c r="AY760" s="58">
        <v>0</v>
      </c>
      <c r="AZ760" s="58">
        <v>0</v>
      </c>
      <c r="BA760" s="58">
        <v>0</v>
      </c>
      <c r="BB760" s="58">
        <v>0</v>
      </c>
      <c r="BC760" s="58">
        <v>13.34925</v>
      </c>
      <c r="BD760" s="58">
        <v>0</v>
      </c>
      <c r="BE760" s="58">
        <v>13.34925</v>
      </c>
      <c r="BF760" s="58">
        <v>0</v>
      </c>
      <c r="BG760" s="58">
        <v>0</v>
      </c>
      <c r="BH760" s="58">
        <v>0</v>
      </c>
      <c r="BI760" s="58">
        <v>0</v>
      </c>
      <c r="BJ760" s="58">
        <v>0</v>
      </c>
      <c r="BK760" s="58">
        <v>13.34925</v>
      </c>
      <c r="BL760" s="58">
        <v>0</v>
      </c>
      <c r="BM760" s="58">
        <v>0</v>
      </c>
      <c r="BN760" s="58">
        <v>8.8994999999999997</v>
      </c>
      <c r="BO760" s="58">
        <v>0</v>
      </c>
    </row>
    <row r="761" spans="1:67" x14ac:dyDescent="0.2">
      <c r="A761" s="11"/>
      <c r="B761" s="11"/>
      <c r="C761" s="656"/>
      <c r="D761" s="657"/>
      <c r="E761" s="657"/>
      <c r="F761" s="657"/>
      <c r="G761" s="657"/>
      <c r="H761" s="660"/>
      <c r="I761" s="659"/>
      <c r="J761" s="11"/>
      <c r="K761" s="60">
        <v>95210.240000000005</v>
      </c>
      <c r="L761" s="60">
        <v>95415.21</v>
      </c>
      <c r="M761" s="60">
        <v>98371.76</v>
      </c>
      <c r="N761" s="60">
        <v>98583.54</v>
      </c>
      <c r="O761" s="60">
        <v>98371.757905856008</v>
      </c>
      <c r="P761" s="60"/>
      <c r="Q761" s="58">
        <v>98371.76</v>
      </c>
      <c r="R761" s="60">
        <f t="shared" si="771"/>
        <v>124526.28076396103</v>
      </c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61">
        <f>$M761*AN760/$J760*AN$13</f>
        <v>17324.87339602668</v>
      </c>
      <c r="AO761" s="61">
        <f>$M761*AO760/$J760*AO$13</f>
        <v>17437.48510770312</v>
      </c>
      <c r="AP761" s="61">
        <f>$M761*AP760/$J760*AP$13</f>
        <v>17550.828705273958</v>
      </c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61">
        <f>$M761*BC760/$J760*BC$13</f>
        <v>19093.11370095336</v>
      </c>
      <c r="BD761" s="58"/>
      <c r="BE761" s="61">
        <f>$M761*BE760/$J760*BE$13</f>
        <v>19342.130793756238</v>
      </c>
      <c r="BF761" s="58"/>
      <c r="BG761" s="58"/>
      <c r="BH761" s="58"/>
      <c r="BI761" s="58"/>
      <c r="BJ761" s="58"/>
      <c r="BK761" s="61">
        <f>$M761*BK760/$J760*BK$13</f>
        <v>20108.838815619838</v>
      </c>
      <c r="BL761" s="58"/>
      <c r="BM761" s="58"/>
      <c r="BN761" s="61">
        <f>$M761*BN760/$J760*BN$13</f>
        <v>13669.010244627838</v>
      </c>
      <c r="BO761" s="58"/>
    </row>
    <row r="762" spans="1:67" x14ac:dyDescent="0.2">
      <c r="A762" s="11"/>
      <c r="B762" s="11"/>
      <c r="C762" s="656"/>
      <c r="D762" s="657"/>
      <c r="E762" s="657"/>
      <c r="F762" s="657"/>
      <c r="G762" s="657"/>
      <c r="H762" s="660"/>
      <c r="I762" s="659"/>
      <c r="J762" s="11"/>
      <c r="K762" s="58"/>
      <c r="L762" s="60"/>
      <c r="M762" s="60"/>
      <c r="N762" s="60">
        <f>N761-M761</f>
        <v>211.77999999999884</v>
      </c>
      <c r="O762" s="60"/>
      <c r="P762" s="60"/>
      <c r="Q762" s="58"/>
      <c r="R762" s="60">
        <f t="shared" si="771"/>
        <v>0</v>
      </c>
      <c r="S762" s="61">
        <f t="shared" ref="S762:AX762" si="776">$N$762/$J$760*S760*S12*S13</f>
        <v>0</v>
      </c>
      <c r="T762" s="61">
        <f t="shared" si="776"/>
        <v>0</v>
      </c>
      <c r="U762" s="61">
        <f t="shared" si="776"/>
        <v>0</v>
      </c>
      <c r="V762" s="61">
        <f t="shared" si="776"/>
        <v>0</v>
      </c>
      <c r="W762" s="61">
        <f t="shared" si="776"/>
        <v>0</v>
      </c>
      <c r="X762" s="61">
        <f t="shared" si="776"/>
        <v>0</v>
      </c>
      <c r="Y762" s="61">
        <f t="shared" si="776"/>
        <v>0</v>
      </c>
      <c r="Z762" s="61">
        <f t="shared" si="776"/>
        <v>0</v>
      </c>
      <c r="AA762" s="61">
        <f t="shared" si="776"/>
        <v>0</v>
      </c>
      <c r="AB762" s="61">
        <f t="shared" si="776"/>
        <v>0</v>
      </c>
      <c r="AC762" s="61">
        <f t="shared" si="776"/>
        <v>0</v>
      </c>
      <c r="AD762" s="61">
        <f t="shared" si="776"/>
        <v>0</v>
      </c>
      <c r="AE762" s="61">
        <f t="shared" si="776"/>
        <v>0</v>
      </c>
      <c r="AF762" s="61">
        <f t="shared" si="776"/>
        <v>0</v>
      </c>
      <c r="AG762" s="61">
        <f t="shared" si="776"/>
        <v>0</v>
      </c>
      <c r="AH762" s="61">
        <f t="shared" si="776"/>
        <v>0</v>
      </c>
      <c r="AI762" s="61">
        <f t="shared" si="776"/>
        <v>0</v>
      </c>
      <c r="AJ762" s="61">
        <f t="shared" si="776"/>
        <v>0</v>
      </c>
      <c r="AK762" s="61">
        <f t="shared" si="776"/>
        <v>0</v>
      </c>
      <c r="AL762" s="61">
        <f t="shared" si="776"/>
        <v>0</v>
      </c>
      <c r="AM762" s="61">
        <f t="shared" si="776"/>
        <v>0</v>
      </c>
      <c r="AN762" s="61">
        <f t="shared" si="776"/>
        <v>0</v>
      </c>
      <c r="AO762" s="61">
        <f t="shared" si="776"/>
        <v>0</v>
      </c>
      <c r="AP762" s="61">
        <f t="shared" si="776"/>
        <v>0</v>
      </c>
      <c r="AQ762" s="61">
        <f t="shared" si="776"/>
        <v>0</v>
      </c>
      <c r="AR762" s="61">
        <f t="shared" si="776"/>
        <v>0</v>
      </c>
      <c r="AS762" s="61">
        <f t="shared" si="776"/>
        <v>0</v>
      </c>
      <c r="AT762" s="61">
        <f t="shared" si="776"/>
        <v>0</v>
      </c>
      <c r="AU762" s="61">
        <f t="shared" si="776"/>
        <v>0</v>
      </c>
      <c r="AV762" s="61">
        <f t="shared" si="776"/>
        <v>0</v>
      </c>
      <c r="AW762" s="61">
        <f t="shared" si="776"/>
        <v>0</v>
      </c>
      <c r="AX762" s="61">
        <f t="shared" si="776"/>
        <v>0</v>
      </c>
      <c r="AY762" s="61">
        <f t="shared" ref="AY762:BO762" si="777">$N$762/$J$760*AY760*AY12*AY13</f>
        <v>0</v>
      </c>
      <c r="AZ762" s="61">
        <f t="shared" si="777"/>
        <v>0</v>
      </c>
      <c r="BA762" s="61">
        <f t="shared" si="777"/>
        <v>0</v>
      </c>
      <c r="BB762" s="61">
        <f t="shared" si="777"/>
        <v>0</v>
      </c>
      <c r="BC762" s="61">
        <f t="shared" si="777"/>
        <v>0</v>
      </c>
      <c r="BD762" s="61">
        <f t="shared" si="777"/>
        <v>0</v>
      </c>
      <c r="BE762" s="61">
        <f t="shared" si="777"/>
        <v>0</v>
      </c>
      <c r="BF762" s="61">
        <f t="shared" si="777"/>
        <v>0</v>
      </c>
      <c r="BG762" s="61">
        <f t="shared" si="777"/>
        <v>0</v>
      </c>
      <c r="BH762" s="61">
        <f t="shared" si="777"/>
        <v>0</v>
      </c>
      <c r="BI762" s="61">
        <f t="shared" si="777"/>
        <v>0</v>
      </c>
      <c r="BJ762" s="61">
        <f t="shared" si="777"/>
        <v>0</v>
      </c>
      <c r="BK762" s="61">
        <f t="shared" si="777"/>
        <v>0</v>
      </c>
      <c r="BL762" s="61">
        <f t="shared" si="777"/>
        <v>0</v>
      </c>
      <c r="BM762" s="61">
        <f t="shared" si="777"/>
        <v>0</v>
      </c>
      <c r="BN762" s="61">
        <f t="shared" si="777"/>
        <v>0</v>
      </c>
      <c r="BO762" s="61">
        <f t="shared" si="777"/>
        <v>0</v>
      </c>
    </row>
    <row r="763" spans="1:67" ht="19.5" customHeight="1" x14ac:dyDescent="0.2">
      <c r="A763" s="11"/>
      <c r="B763" s="11"/>
      <c r="C763" s="656"/>
      <c r="D763" s="657"/>
      <c r="E763" s="657"/>
      <c r="F763" s="657"/>
      <c r="G763" s="657"/>
      <c r="H763" s="660"/>
      <c r="I763" s="659"/>
      <c r="J763" s="11"/>
      <c r="K763" s="58"/>
      <c r="L763" s="58"/>
      <c r="M763" s="60"/>
      <c r="N763" s="60"/>
      <c r="O763" s="60"/>
      <c r="P763" s="60"/>
      <c r="Q763" s="62">
        <v>98371.76</v>
      </c>
      <c r="R763" s="63">
        <f t="shared" si="771"/>
        <v>124526.28076396103</v>
      </c>
      <c r="S763" s="64">
        <f t="shared" ref="S763:AX763" si="778">S761+S762</f>
        <v>0</v>
      </c>
      <c r="T763" s="64">
        <f t="shared" si="778"/>
        <v>0</v>
      </c>
      <c r="U763" s="64">
        <f t="shared" si="778"/>
        <v>0</v>
      </c>
      <c r="V763" s="64">
        <f t="shared" si="778"/>
        <v>0</v>
      </c>
      <c r="W763" s="64">
        <f t="shared" si="778"/>
        <v>0</v>
      </c>
      <c r="X763" s="64">
        <f t="shared" si="778"/>
        <v>0</v>
      </c>
      <c r="Y763" s="64">
        <f t="shared" si="778"/>
        <v>0</v>
      </c>
      <c r="Z763" s="64">
        <f t="shared" si="778"/>
        <v>0</v>
      </c>
      <c r="AA763" s="64">
        <f t="shared" si="778"/>
        <v>0</v>
      </c>
      <c r="AB763" s="64">
        <f t="shared" si="778"/>
        <v>0</v>
      </c>
      <c r="AC763" s="64">
        <f t="shared" si="778"/>
        <v>0</v>
      </c>
      <c r="AD763" s="64">
        <f t="shared" si="778"/>
        <v>0</v>
      </c>
      <c r="AE763" s="64">
        <f t="shared" si="778"/>
        <v>0</v>
      </c>
      <c r="AF763" s="64">
        <f t="shared" si="778"/>
        <v>0</v>
      </c>
      <c r="AG763" s="64">
        <f t="shared" si="778"/>
        <v>0</v>
      </c>
      <c r="AH763" s="64">
        <f t="shared" si="778"/>
        <v>0</v>
      </c>
      <c r="AI763" s="64">
        <f t="shared" si="778"/>
        <v>0</v>
      </c>
      <c r="AJ763" s="64">
        <f t="shared" si="778"/>
        <v>0</v>
      </c>
      <c r="AK763" s="64">
        <f t="shared" si="778"/>
        <v>0</v>
      </c>
      <c r="AL763" s="64">
        <f t="shared" si="778"/>
        <v>0</v>
      </c>
      <c r="AM763" s="64">
        <f t="shared" si="778"/>
        <v>0</v>
      </c>
      <c r="AN763" s="64">
        <f t="shared" si="778"/>
        <v>17324.87339602668</v>
      </c>
      <c r="AO763" s="64">
        <f t="shared" si="778"/>
        <v>17437.48510770312</v>
      </c>
      <c r="AP763" s="64">
        <f t="shared" si="778"/>
        <v>17550.828705273958</v>
      </c>
      <c r="AQ763" s="64">
        <f t="shared" si="778"/>
        <v>0</v>
      </c>
      <c r="AR763" s="64">
        <f t="shared" si="778"/>
        <v>0</v>
      </c>
      <c r="AS763" s="64">
        <f t="shared" si="778"/>
        <v>0</v>
      </c>
      <c r="AT763" s="64">
        <f t="shared" si="778"/>
        <v>0</v>
      </c>
      <c r="AU763" s="64">
        <f t="shared" si="778"/>
        <v>0</v>
      </c>
      <c r="AV763" s="64">
        <f t="shared" si="778"/>
        <v>0</v>
      </c>
      <c r="AW763" s="64">
        <f t="shared" si="778"/>
        <v>0</v>
      </c>
      <c r="AX763" s="64">
        <f t="shared" si="778"/>
        <v>0</v>
      </c>
      <c r="AY763" s="64">
        <f t="shared" ref="AY763:BO763" si="779">AY761+AY762</f>
        <v>0</v>
      </c>
      <c r="AZ763" s="64">
        <f t="shared" si="779"/>
        <v>0</v>
      </c>
      <c r="BA763" s="64">
        <f t="shared" si="779"/>
        <v>0</v>
      </c>
      <c r="BB763" s="64">
        <f t="shared" si="779"/>
        <v>0</v>
      </c>
      <c r="BC763" s="64">
        <f t="shared" si="779"/>
        <v>19093.11370095336</v>
      </c>
      <c r="BD763" s="64">
        <f t="shared" si="779"/>
        <v>0</v>
      </c>
      <c r="BE763" s="64">
        <f t="shared" si="779"/>
        <v>19342.130793756238</v>
      </c>
      <c r="BF763" s="64">
        <f t="shared" si="779"/>
        <v>0</v>
      </c>
      <c r="BG763" s="64">
        <f t="shared" si="779"/>
        <v>0</v>
      </c>
      <c r="BH763" s="64">
        <f t="shared" si="779"/>
        <v>0</v>
      </c>
      <c r="BI763" s="64">
        <f t="shared" si="779"/>
        <v>0</v>
      </c>
      <c r="BJ763" s="64">
        <f t="shared" si="779"/>
        <v>0</v>
      </c>
      <c r="BK763" s="64">
        <f t="shared" si="779"/>
        <v>20108.838815619838</v>
      </c>
      <c r="BL763" s="64">
        <f t="shared" si="779"/>
        <v>0</v>
      </c>
      <c r="BM763" s="64">
        <f t="shared" si="779"/>
        <v>0</v>
      </c>
      <c r="BN763" s="64">
        <f t="shared" si="779"/>
        <v>13669.010244627838</v>
      </c>
      <c r="BO763" s="64">
        <f t="shared" si="779"/>
        <v>0</v>
      </c>
    </row>
    <row r="764" spans="1:67" ht="14.1" customHeight="1" x14ac:dyDescent="0.2">
      <c r="A764" s="11"/>
      <c r="B764" s="58">
        <v>162</v>
      </c>
      <c r="C764" s="656" t="s">
        <v>477</v>
      </c>
      <c r="D764" s="657" t="s">
        <v>478</v>
      </c>
      <c r="E764" s="657"/>
      <c r="F764" s="657"/>
      <c r="G764" s="657"/>
      <c r="H764" s="660" t="s">
        <v>1018</v>
      </c>
      <c r="I764" s="659" t="s">
        <v>479</v>
      </c>
      <c r="J764" s="59">
        <v>136.65799999999999</v>
      </c>
      <c r="K764" s="60"/>
      <c r="L764" s="60"/>
      <c r="M764" s="60"/>
      <c r="N764" s="58"/>
      <c r="O764" s="58"/>
      <c r="P764" s="58"/>
      <c r="Q764" s="58"/>
      <c r="R764" s="58">
        <f t="shared" si="771"/>
        <v>136.65799999999999</v>
      </c>
      <c r="S764" s="58">
        <v>0</v>
      </c>
      <c r="T764" s="58">
        <v>0</v>
      </c>
      <c r="U764" s="58">
        <v>0</v>
      </c>
      <c r="V764" s="58">
        <v>0</v>
      </c>
      <c r="W764" s="58">
        <v>0</v>
      </c>
      <c r="X764" s="58">
        <v>0</v>
      </c>
      <c r="Y764" s="58">
        <v>0</v>
      </c>
      <c r="Z764" s="58">
        <v>0</v>
      </c>
      <c r="AA764" s="58">
        <v>0</v>
      </c>
      <c r="AB764" s="58">
        <v>0</v>
      </c>
      <c r="AC764" s="58">
        <v>0</v>
      </c>
      <c r="AD764" s="58">
        <v>0</v>
      </c>
      <c r="AE764" s="58">
        <v>0</v>
      </c>
      <c r="AF764" s="58">
        <v>0</v>
      </c>
      <c r="AG764" s="58">
        <v>0</v>
      </c>
      <c r="AH764" s="58">
        <v>0</v>
      </c>
      <c r="AI764" s="58">
        <v>0</v>
      </c>
      <c r="AJ764" s="58">
        <v>0</v>
      </c>
      <c r="AK764" s="58">
        <v>0</v>
      </c>
      <c r="AL764" s="58">
        <v>0</v>
      </c>
      <c r="AM764" s="58">
        <v>0</v>
      </c>
      <c r="AN764" s="58">
        <v>20.498699999999999</v>
      </c>
      <c r="AO764" s="58">
        <v>20.498699999999999</v>
      </c>
      <c r="AP764" s="58">
        <v>20.498699999999999</v>
      </c>
      <c r="AQ764" s="58">
        <v>0</v>
      </c>
      <c r="AR764" s="58">
        <v>0</v>
      </c>
      <c r="AS764" s="58">
        <v>0</v>
      </c>
      <c r="AT764" s="58">
        <v>0</v>
      </c>
      <c r="AU764" s="58">
        <v>0</v>
      </c>
      <c r="AV764" s="58">
        <v>0</v>
      </c>
      <c r="AW764" s="58">
        <v>0</v>
      </c>
      <c r="AX764" s="58">
        <v>0</v>
      </c>
      <c r="AY764" s="58">
        <v>0</v>
      </c>
      <c r="AZ764" s="58">
        <v>0</v>
      </c>
      <c r="BA764" s="58">
        <v>0</v>
      </c>
      <c r="BB764" s="58">
        <v>0</v>
      </c>
      <c r="BC764" s="58">
        <v>20.498699999999999</v>
      </c>
      <c r="BD764" s="58">
        <v>0</v>
      </c>
      <c r="BE764" s="58">
        <v>20.498699999999999</v>
      </c>
      <c r="BF764" s="58">
        <v>0</v>
      </c>
      <c r="BG764" s="58">
        <v>0</v>
      </c>
      <c r="BH764" s="58">
        <v>0</v>
      </c>
      <c r="BI764" s="58">
        <v>0</v>
      </c>
      <c r="BJ764" s="58">
        <v>0</v>
      </c>
      <c r="BK764" s="58">
        <v>20.498699999999999</v>
      </c>
      <c r="BL764" s="58">
        <v>0</v>
      </c>
      <c r="BM764" s="58">
        <v>0</v>
      </c>
      <c r="BN764" s="58">
        <v>13.665800000000001</v>
      </c>
      <c r="BO764" s="58">
        <v>0</v>
      </c>
    </row>
    <row r="765" spans="1:67" x14ac:dyDescent="0.2">
      <c r="A765" s="11"/>
      <c r="B765" s="11"/>
      <c r="C765" s="656"/>
      <c r="D765" s="657"/>
      <c r="E765" s="657"/>
      <c r="F765" s="657"/>
      <c r="G765" s="657"/>
      <c r="H765" s="660"/>
      <c r="I765" s="659"/>
      <c r="J765" s="11"/>
      <c r="K765" s="60">
        <v>214244.2</v>
      </c>
      <c r="L765" s="60">
        <v>214625.82</v>
      </c>
      <c r="M765" s="60">
        <v>221358.32</v>
      </c>
      <c r="N765" s="60">
        <v>221752.61</v>
      </c>
      <c r="O765" s="60">
        <v>221358.31791973001</v>
      </c>
      <c r="P765" s="60"/>
      <c r="Q765" s="58">
        <v>221358.32</v>
      </c>
      <c r="R765" s="60">
        <f t="shared" si="771"/>
        <v>280211.80373065127</v>
      </c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61">
        <f>$M765*AN764/$J764*AN$13</f>
        <v>38984.815044044764</v>
      </c>
      <c r="AO765" s="61">
        <f>$M765*AO764/$J764*AO$13</f>
        <v>39238.216419693847</v>
      </c>
      <c r="AP765" s="61">
        <f>$M765*AP764/$J764*AP$13</f>
        <v>39493.26470124373</v>
      </c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61">
        <f>$M765*BC764/$J764*BC$13</f>
        <v>42963.748665389532</v>
      </c>
      <c r="BD765" s="58"/>
      <c r="BE765" s="61">
        <f>$M765*BE764/$J764*BE$13</f>
        <v>43524.092460337692</v>
      </c>
      <c r="BF765" s="58"/>
      <c r="BG765" s="58"/>
      <c r="BH765" s="58"/>
      <c r="BI765" s="58"/>
      <c r="BJ765" s="58"/>
      <c r="BK765" s="61">
        <f>$M765*BK764/$J764*BK$13</f>
        <v>45249.355886042889</v>
      </c>
      <c r="BL765" s="58"/>
      <c r="BM765" s="58"/>
      <c r="BN765" s="61">
        <f>$M765*BN764/$J764*BN$13</f>
        <v>30758.310553898886</v>
      </c>
      <c r="BO765" s="58"/>
    </row>
    <row r="766" spans="1:67" x14ac:dyDescent="0.2">
      <c r="A766" s="11"/>
      <c r="B766" s="11"/>
      <c r="C766" s="656"/>
      <c r="D766" s="657"/>
      <c r="E766" s="657"/>
      <c r="F766" s="657"/>
      <c r="G766" s="657"/>
      <c r="H766" s="660"/>
      <c r="I766" s="659"/>
      <c r="J766" s="11"/>
      <c r="K766" s="58"/>
      <c r="L766" s="60"/>
      <c r="M766" s="60"/>
      <c r="N766" s="60">
        <f>N765-M765</f>
        <v>394.28999999997905</v>
      </c>
      <c r="O766" s="60"/>
      <c r="P766" s="60"/>
      <c r="Q766" s="58"/>
      <c r="R766" s="60">
        <f t="shared" si="771"/>
        <v>0</v>
      </c>
      <c r="S766" s="61">
        <f t="shared" ref="S766:AX766" si="780">$N$766/$J$764*S764*S12*S13</f>
        <v>0</v>
      </c>
      <c r="T766" s="61">
        <f t="shared" si="780"/>
        <v>0</v>
      </c>
      <c r="U766" s="61">
        <f t="shared" si="780"/>
        <v>0</v>
      </c>
      <c r="V766" s="61">
        <f t="shared" si="780"/>
        <v>0</v>
      </c>
      <c r="W766" s="61">
        <f t="shared" si="780"/>
        <v>0</v>
      </c>
      <c r="X766" s="61">
        <f t="shared" si="780"/>
        <v>0</v>
      </c>
      <c r="Y766" s="61">
        <f t="shared" si="780"/>
        <v>0</v>
      </c>
      <c r="Z766" s="61">
        <f t="shared" si="780"/>
        <v>0</v>
      </c>
      <c r="AA766" s="61">
        <f t="shared" si="780"/>
        <v>0</v>
      </c>
      <c r="AB766" s="61">
        <f t="shared" si="780"/>
        <v>0</v>
      </c>
      <c r="AC766" s="61">
        <f t="shared" si="780"/>
        <v>0</v>
      </c>
      <c r="AD766" s="61">
        <f t="shared" si="780"/>
        <v>0</v>
      </c>
      <c r="AE766" s="61">
        <f t="shared" si="780"/>
        <v>0</v>
      </c>
      <c r="AF766" s="61">
        <f t="shared" si="780"/>
        <v>0</v>
      </c>
      <c r="AG766" s="61">
        <f t="shared" si="780"/>
        <v>0</v>
      </c>
      <c r="AH766" s="61">
        <f t="shared" si="780"/>
        <v>0</v>
      </c>
      <c r="AI766" s="61">
        <f t="shared" si="780"/>
        <v>0</v>
      </c>
      <c r="AJ766" s="61">
        <f t="shared" si="780"/>
        <v>0</v>
      </c>
      <c r="AK766" s="61">
        <f t="shared" si="780"/>
        <v>0</v>
      </c>
      <c r="AL766" s="61">
        <f t="shared" si="780"/>
        <v>0</v>
      </c>
      <c r="AM766" s="61">
        <f t="shared" si="780"/>
        <v>0</v>
      </c>
      <c r="AN766" s="61">
        <f t="shared" si="780"/>
        <v>0</v>
      </c>
      <c r="AO766" s="61">
        <f t="shared" si="780"/>
        <v>0</v>
      </c>
      <c r="AP766" s="61">
        <f t="shared" si="780"/>
        <v>0</v>
      </c>
      <c r="AQ766" s="61">
        <f t="shared" si="780"/>
        <v>0</v>
      </c>
      <c r="AR766" s="61">
        <f t="shared" si="780"/>
        <v>0</v>
      </c>
      <c r="AS766" s="61">
        <f t="shared" si="780"/>
        <v>0</v>
      </c>
      <c r="AT766" s="61">
        <f t="shared" si="780"/>
        <v>0</v>
      </c>
      <c r="AU766" s="61">
        <f t="shared" si="780"/>
        <v>0</v>
      </c>
      <c r="AV766" s="61">
        <f t="shared" si="780"/>
        <v>0</v>
      </c>
      <c r="AW766" s="61">
        <f t="shared" si="780"/>
        <v>0</v>
      </c>
      <c r="AX766" s="61">
        <f t="shared" si="780"/>
        <v>0</v>
      </c>
      <c r="AY766" s="61">
        <f t="shared" ref="AY766:BO766" si="781">$N$766/$J$764*AY764*AY12*AY13</f>
        <v>0</v>
      </c>
      <c r="AZ766" s="61">
        <f t="shared" si="781"/>
        <v>0</v>
      </c>
      <c r="BA766" s="61">
        <f t="shared" si="781"/>
        <v>0</v>
      </c>
      <c r="BB766" s="61">
        <f t="shared" si="781"/>
        <v>0</v>
      </c>
      <c r="BC766" s="61">
        <f t="shared" si="781"/>
        <v>0</v>
      </c>
      <c r="BD766" s="61">
        <f t="shared" si="781"/>
        <v>0</v>
      </c>
      <c r="BE766" s="61">
        <f t="shared" si="781"/>
        <v>0</v>
      </c>
      <c r="BF766" s="61">
        <f t="shared" si="781"/>
        <v>0</v>
      </c>
      <c r="BG766" s="61">
        <f t="shared" si="781"/>
        <v>0</v>
      </c>
      <c r="BH766" s="61">
        <f t="shared" si="781"/>
        <v>0</v>
      </c>
      <c r="BI766" s="61">
        <f t="shared" si="781"/>
        <v>0</v>
      </c>
      <c r="BJ766" s="61">
        <f t="shared" si="781"/>
        <v>0</v>
      </c>
      <c r="BK766" s="61">
        <f t="shared" si="781"/>
        <v>0</v>
      </c>
      <c r="BL766" s="61">
        <f t="shared" si="781"/>
        <v>0</v>
      </c>
      <c r="BM766" s="61">
        <f t="shared" si="781"/>
        <v>0</v>
      </c>
      <c r="BN766" s="61">
        <f t="shared" si="781"/>
        <v>0</v>
      </c>
      <c r="BO766" s="61">
        <f t="shared" si="781"/>
        <v>0</v>
      </c>
    </row>
    <row r="767" spans="1:67" ht="19.5" customHeight="1" x14ac:dyDescent="0.2">
      <c r="A767" s="11"/>
      <c r="B767" s="11"/>
      <c r="C767" s="656"/>
      <c r="D767" s="657"/>
      <c r="E767" s="657"/>
      <c r="F767" s="657"/>
      <c r="G767" s="657"/>
      <c r="H767" s="660"/>
      <c r="I767" s="659"/>
      <c r="J767" s="11"/>
      <c r="K767" s="58"/>
      <c r="L767" s="58"/>
      <c r="M767" s="60"/>
      <c r="N767" s="60"/>
      <c r="O767" s="60"/>
      <c r="P767" s="60"/>
      <c r="Q767" s="62">
        <v>221358.32</v>
      </c>
      <c r="R767" s="63">
        <f t="shared" si="771"/>
        <v>280211.80373065127</v>
      </c>
      <c r="S767" s="64">
        <f t="shared" ref="S767:AX767" si="782">S765+S766</f>
        <v>0</v>
      </c>
      <c r="T767" s="64">
        <f t="shared" si="782"/>
        <v>0</v>
      </c>
      <c r="U767" s="64">
        <f t="shared" si="782"/>
        <v>0</v>
      </c>
      <c r="V767" s="64">
        <f t="shared" si="782"/>
        <v>0</v>
      </c>
      <c r="W767" s="64">
        <f t="shared" si="782"/>
        <v>0</v>
      </c>
      <c r="X767" s="64">
        <f t="shared" si="782"/>
        <v>0</v>
      </c>
      <c r="Y767" s="64">
        <f t="shared" si="782"/>
        <v>0</v>
      </c>
      <c r="Z767" s="64">
        <f t="shared" si="782"/>
        <v>0</v>
      </c>
      <c r="AA767" s="64">
        <f t="shared" si="782"/>
        <v>0</v>
      </c>
      <c r="AB767" s="64">
        <f t="shared" si="782"/>
        <v>0</v>
      </c>
      <c r="AC767" s="64">
        <f t="shared" si="782"/>
        <v>0</v>
      </c>
      <c r="AD767" s="64">
        <f t="shared" si="782"/>
        <v>0</v>
      </c>
      <c r="AE767" s="64">
        <f t="shared" si="782"/>
        <v>0</v>
      </c>
      <c r="AF767" s="64">
        <f t="shared" si="782"/>
        <v>0</v>
      </c>
      <c r="AG767" s="64">
        <f t="shared" si="782"/>
        <v>0</v>
      </c>
      <c r="AH767" s="64">
        <f t="shared" si="782"/>
        <v>0</v>
      </c>
      <c r="AI767" s="64">
        <f t="shared" si="782"/>
        <v>0</v>
      </c>
      <c r="AJ767" s="64">
        <f t="shared" si="782"/>
        <v>0</v>
      </c>
      <c r="AK767" s="64">
        <f t="shared" si="782"/>
        <v>0</v>
      </c>
      <c r="AL767" s="64">
        <f t="shared" si="782"/>
        <v>0</v>
      </c>
      <c r="AM767" s="64">
        <f t="shared" si="782"/>
        <v>0</v>
      </c>
      <c r="AN767" s="64">
        <f t="shared" si="782"/>
        <v>38984.815044044764</v>
      </c>
      <c r="AO767" s="64">
        <f t="shared" si="782"/>
        <v>39238.216419693847</v>
      </c>
      <c r="AP767" s="64">
        <f t="shared" si="782"/>
        <v>39493.26470124373</v>
      </c>
      <c r="AQ767" s="64">
        <f t="shared" si="782"/>
        <v>0</v>
      </c>
      <c r="AR767" s="64">
        <f t="shared" si="782"/>
        <v>0</v>
      </c>
      <c r="AS767" s="64">
        <f t="shared" si="782"/>
        <v>0</v>
      </c>
      <c r="AT767" s="64">
        <f t="shared" si="782"/>
        <v>0</v>
      </c>
      <c r="AU767" s="64">
        <f t="shared" si="782"/>
        <v>0</v>
      </c>
      <c r="AV767" s="64">
        <f t="shared" si="782"/>
        <v>0</v>
      </c>
      <c r="AW767" s="64">
        <f t="shared" si="782"/>
        <v>0</v>
      </c>
      <c r="AX767" s="64">
        <f t="shared" si="782"/>
        <v>0</v>
      </c>
      <c r="AY767" s="64">
        <f t="shared" ref="AY767:BO767" si="783">AY765+AY766</f>
        <v>0</v>
      </c>
      <c r="AZ767" s="64">
        <f t="shared" si="783"/>
        <v>0</v>
      </c>
      <c r="BA767" s="64">
        <f t="shared" si="783"/>
        <v>0</v>
      </c>
      <c r="BB767" s="64">
        <f t="shared" si="783"/>
        <v>0</v>
      </c>
      <c r="BC767" s="64">
        <f t="shared" si="783"/>
        <v>42963.748665389532</v>
      </c>
      <c r="BD767" s="64">
        <f t="shared" si="783"/>
        <v>0</v>
      </c>
      <c r="BE767" s="64">
        <f t="shared" si="783"/>
        <v>43524.092460337692</v>
      </c>
      <c r="BF767" s="64">
        <f t="shared" si="783"/>
        <v>0</v>
      </c>
      <c r="BG767" s="64">
        <f t="shared" si="783"/>
        <v>0</v>
      </c>
      <c r="BH767" s="64">
        <f t="shared" si="783"/>
        <v>0</v>
      </c>
      <c r="BI767" s="64">
        <f t="shared" si="783"/>
        <v>0</v>
      </c>
      <c r="BJ767" s="64">
        <f t="shared" si="783"/>
        <v>0</v>
      </c>
      <c r="BK767" s="64">
        <f t="shared" si="783"/>
        <v>45249.355886042889</v>
      </c>
      <c r="BL767" s="64">
        <f t="shared" si="783"/>
        <v>0</v>
      </c>
      <c r="BM767" s="64">
        <f t="shared" si="783"/>
        <v>0</v>
      </c>
      <c r="BN767" s="64">
        <f t="shared" si="783"/>
        <v>30758.310553898886</v>
      </c>
      <c r="BO767" s="64">
        <f t="shared" si="783"/>
        <v>0</v>
      </c>
    </row>
    <row r="768" spans="1:67" ht="14.1" customHeight="1" x14ac:dyDescent="0.2">
      <c r="A768" s="11"/>
      <c r="B768" s="58">
        <v>163</v>
      </c>
      <c r="C768" s="656" t="s">
        <v>477</v>
      </c>
      <c r="D768" s="657" t="s">
        <v>478</v>
      </c>
      <c r="E768" s="657"/>
      <c r="F768" s="657"/>
      <c r="G768" s="657"/>
      <c r="H768" s="660" t="s">
        <v>1019</v>
      </c>
      <c r="I768" s="659" t="s">
        <v>479</v>
      </c>
      <c r="J768" s="59">
        <v>1.49</v>
      </c>
      <c r="K768" s="60"/>
      <c r="L768" s="60"/>
      <c r="M768" s="60"/>
      <c r="N768" s="58"/>
      <c r="O768" s="58"/>
      <c r="P768" s="58"/>
      <c r="Q768" s="58"/>
      <c r="R768" s="58">
        <f t="shared" si="771"/>
        <v>1.49</v>
      </c>
      <c r="S768" s="58">
        <v>0</v>
      </c>
      <c r="T768" s="58">
        <v>0</v>
      </c>
      <c r="U768" s="58">
        <v>0</v>
      </c>
      <c r="V768" s="58">
        <v>0</v>
      </c>
      <c r="W768" s="58">
        <v>0</v>
      </c>
      <c r="X768" s="58">
        <v>0</v>
      </c>
      <c r="Y768" s="58">
        <v>0</v>
      </c>
      <c r="Z768" s="58">
        <v>0</v>
      </c>
      <c r="AA768" s="58">
        <v>0</v>
      </c>
      <c r="AB768" s="58">
        <v>0</v>
      </c>
      <c r="AC768" s="58">
        <v>0</v>
      </c>
      <c r="AD768" s="58">
        <v>0</v>
      </c>
      <c r="AE768" s="58">
        <v>0</v>
      </c>
      <c r="AF768" s="58">
        <v>0</v>
      </c>
      <c r="AG768" s="58">
        <v>0</v>
      </c>
      <c r="AH768" s="58">
        <v>0</v>
      </c>
      <c r="AI768" s="58">
        <v>0</v>
      </c>
      <c r="AJ768" s="58">
        <v>0</v>
      </c>
      <c r="AK768" s="58">
        <v>0</v>
      </c>
      <c r="AL768" s="58">
        <v>0</v>
      </c>
      <c r="AM768" s="58">
        <v>0</v>
      </c>
      <c r="AN768" s="58">
        <v>0.2235</v>
      </c>
      <c r="AO768" s="58">
        <v>0.2235</v>
      </c>
      <c r="AP768" s="58">
        <v>0.2235</v>
      </c>
      <c r="AQ768" s="58">
        <v>0</v>
      </c>
      <c r="AR768" s="58">
        <v>0</v>
      </c>
      <c r="AS768" s="58">
        <v>0</v>
      </c>
      <c r="AT768" s="58">
        <v>0</v>
      </c>
      <c r="AU768" s="58">
        <v>0</v>
      </c>
      <c r="AV768" s="58">
        <v>0</v>
      </c>
      <c r="AW768" s="58">
        <v>0</v>
      </c>
      <c r="AX768" s="58">
        <v>0</v>
      </c>
      <c r="AY768" s="58">
        <v>0</v>
      </c>
      <c r="AZ768" s="58">
        <v>0</v>
      </c>
      <c r="BA768" s="58">
        <v>0</v>
      </c>
      <c r="BB768" s="58">
        <v>0</v>
      </c>
      <c r="BC768" s="58">
        <v>0.2235</v>
      </c>
      <c r="BD768" s="58">
        <v>0</v>
      </c>
      <c r="BE768" s="58">
        <v>0.2235</v>
      </c>
      <c r="BF768" s="58">
        <v>0</v>
      </c>
      <c r="BG768" s="58">
        <v>0</v>
      </c>
      <c r="BH768" s="58">
        <v>0</v>
      </c>
      <c r="BI768" s="58">
        <v>0</v>
      </c>
      <c r="BJ768" s="58">
        <v>0</v>
      </c>
      <c r="BK768" s="58">
        <v>0.2235</v>
      </c>
      <c r="BL768" s="58">
        <v>0</v>
      </c>
      <c r="BM768" s="58">
        <v>0</v>
      </c>
      <c r="BN768" s="58">
        <v>0.14899999999999999</v>
      </c>
      <c r="BO768" s="58">
        <v>0</v>
      </c>
    </row>
    <row r="769" spans="1:67" x14ac:dyDescent="0.2">
      <c r="A769" s="11"/>
      <c r="B769" s="11"/>
      <c r="C769" s="656"/>
      <c r="D769" s="657"/>
      <c r="E769" s="657"/>
      <c r="F769" s="657"/>
      <c r="G769" s="657"/>
      <c r="H769" s="660"/>
      <c r="I769" s="659"/>
      <c r="J769" s="11"/>
      <c r="K769" s="60">
        <v>8232.17</v>
      </c>
      <c r="L769" s="60">
        <v>8255.51</v>
      </c>
      <c r="M769" s="60">
        <v>8505.52</v>
      </c>
      <c r="N769" s="60">
        <v>8529.64</v>
      </c>
      <c r="O769" s="60">
        <v>8505.5245557604994</v>
      </c>
      <c r="P769" s="60"/>
      <c r="Q769" s="58">
        <v>8505.52</v>
      </c>
      <c r="R769" s="60">
        <f t="shared" si="771"/>
        <v>10766.918997520081</v>
      </c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61">
        <f>$M769*AN768/$J768*AN$13</f>
        <v>1497.9609713943603</v>
      </c>
      <c r="AO769" s="61">
        <f>$M769*AO768/$J768*AO$13</f>
        <v>1507.6977207002403</v>
      </c>
      <c r="AP769" s="61">
        <f>$M769*AP768/$J768*AP$13</f>
        <v>1517.4977510749202</v>
      </c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61">
        <f>$M769*BC768/$J768*BC$13</f>
        <v>1650.8483780887204</v>
      </c>
      <c r="BD769" s="58"/>
      <c r="BE769" s="61">
        <f>$M769*BE768/$J768*BE$13</f>
        <v>1672.3791493504802</v>
      </c>
      <c r="BF769" s="58"/>
      <c r="BG769" s="58"/>
      <c r="BH769" s="58"/>
      <c r="BI769" s="58"/>
      <c r="BJ769" s="58"/>
      <c r="BK769" s="61">
        <f>$M769*BK768/$J768*BK$13</f>
        <v>1738.6710446476802</v>
      </c>
      <c r="BL769" s="58"/>
      <c r="BM769" s="58"/>
      <c r="BN769" s="61">
        <f>$M769*BN768/$J768*BN$13</f>
        <v>1181.8639822636799</v>
      </c>
      <c r="BO769" s="58"/>
    </row>
    <row r="770" spans="1:67" x14ac:dyDescent="0.2">
      <c r="A770" s="11"/>
      <c r="B770" s="11"/>
      <c r="C770" s="656"/>
      <c r="D770" s="657"/>
      <c r="E770" s="657"/>
      <c r="F770" s="657"/>
      <c r="G770" s="657"/>
      <c r="H770" s="660"/>
      <c r="I770" s="659"/>
      <c r="J770" s="11"/>
      <c r="K770" s="58"/>
      <c r="L770" s="60"/>
      <c r="M770" s="60"/>
      <c r="N770" s="60">
        <f>N769-M769</f>
        <v>24.119999999998981</v>
      </c>
      <c r="O770" s="60"/>
      <c r="P770" s="60"/>
      <c r="Q770" s="58"/>
      <c r="R770" s="60">
        <f t="shared" si="771"/>
        <v>0</v>
      </c>
      <c r="S770" s="61">
        <f t="shared" ref="S770:AX770" si="784">$N$770/$J$768*S768*S12*S13</f>
        <v>0</v>
      </c>
      <c r="T770" s="61">
        <f t="shared" si="784"/>
        <v>0</v>
      </c>
      <c r="U770" s="61">
        <f t="shared" si="784"/>
        <v>0</v>
      </c>
      <c r="V770" s="61">
        <f t="shared" si="784"/>
        <v>0</v>
      </c>
      <c r="W770" s="61">
        <f t="shared" si="784"/>
        <v>0</v>
      </c>
      <c r="X770" s="61">
        <f t="shared" si="784"/>
        <v>0</v>
      </c>
      <c r="Y770" s="61">
        <f t="shared" si="784"/>
        <v>0</v>
      </c>
      <c r="Z770" s="61">
        <f t="shared" si="784"/>
        <v>0</v>
      </c>
      <c r="AA770" s="61">
        <f t="shared" si="784"/>
        <v>0</v>
      </c>
      <c r="AB770" s="61">
        <f t="shared" si="784"/>
        <v>0</v>
      </c>
      <c r="AC770" s="61">
        <f t="shared" si="784"/>
        <v>0</v>
      </c>
      <c r="AD770" s="61">
        <f t="shared" si="784"/>
        <v>0</v>
      </c>
      <c r="AE770" s="61">
        <f t="shared" si="784"/>
        <v>0</v>
      </c>
      <c r="AF770" s="61">
        <f t="shared" si="784"/>
        <v>0</v>
      </c>
      <c r="AG770" s="61">
        <f t="shared" si="784"/>
        <v>0</v>
      </c>
      <c r="AH770" s="61">
        <f t="shared" si="784"/>
        <v>0</v>
      </c>
      <c r="AI770" s="61">
        <f t="shared" si="784"/>
        <v>0</v>
      </c>
      <c r="AJ770" s="61">
        <f t="shared" si="784"/>
        <v>0</v>
      </c>
      <c r="AK770" s="61">
        <f t="shared" si="784"/>
        <v>0</v>
      </c>
      <c r="AL770" s="61">
        <f t="shared" si="784"/>
        <v>0</v>
      </c>
      <c r="AM770" s="61">
        <f t="shared" si="784"/>
        <v>0</v>
      </c>
      <c r="AN770" s="61">
        <f t="shared" si="784"/>
        <v>0</v>
      </c>
      <c r="AO770" s="61">
        <f t="shared" si="784"/>
        <v>0</v>
      </c>
      <c r="AP770" s="61">
        <f t="shared" si="784"/>
        <v>0</v>
      </c>
      <c r="AQ770" s="61">
        <f t="shared" si="784"/>
        <v>0</v>
      </c>
      <c r="AR770" s="61">
        <f t="shared" si="784"/>
        <v>0</v>
      </c>
      <c r="AS770" s="61">
        <f t="shared" si="784"/>
        <v>0</v>
      </c>
      <c r="AT770" s="61">
        <f t="shared" si="784"/>
        <v>0</v>
      </c>
      <c r="AU770" s="61">
        <f t="shared" si="784"/>
        <v>0</v>
      </c>
      <c r="AV770" s="61">
        <f t="shared" si="784"/>
        <v>0</v>
      </c>
      <c r="AW770" s="61">
        <f t="shared" si="784"/>
        <v>0</v>
      </c>
      <c r="AX770" s="61">
        <f t="shared" si="784"/>
        <v>0</v>
      </c>
      <c r="AY770" s="61">
        <f t="shared" ref="AY770:BO770" si="785">$N$770/$J$768*AY768*AY12*AY13</f>
        <v>0</v>
      </c>
      <c r="AZ770" s="61">
        <f t="shared" si="785"/>
        <v>0</v>
      </c>
      <c r="BA770" s="61">
        <f t="shared" si="785"/>
        <v>0</v>
      </c>
      <c r="BB770" s="61">
        <f t="shared" si="785"/>
        <v>0</v>
      </c>
      <c r="BC770" s="61">
        <f t="shared" si="785"/>
        <v>0</v>
      </c>
      <c r="BD770" s="61">
        <f t="shared" si="785"/>
        <v>0</v>
      </c>
      <c r="BE770" s="61">
        <f t="shared" si="785"/>
        <v>0</v>
      </c>
      <c r="BF770" s="61">
        <f t="shared" si="785"/>
        <v>0</v>
      </c>
      <c r="BG770" s="61">
        <f t="shared" si="785"/>
        <v>0</v>
      </c>
      <c r="BH770" s="61">
        <f t="shared" si="785"/>
        <v>0</v>
      </c>
      <c r="BI770" s="61">
        <f t="shared" si="785"/>
        <v>0</v>
      </c>
      <c r="BJ770" s="61">
        <f t="shared" si="785"/>
        <v>0</v>
      </c>
      <c r="BK770" s="61">
        <f t="shared" si="785"/>
        <v>0</v>
      </c>
      <c r="BL770" s="61">
        <f t="shared" si="785"/>
        <v>0</v>
      </c>
      <c r="BM770" s="61">
        <f t="shared" si="785"/>
        <v>0</v>
      </c>
      <c r="BN770" s="61">
        <f t="shared" si="785"/>
        <v>0</v>
      </c>
      <c r="BO770" s="61">
        <f t="shared" si="785"/>
        <v>0</v>
      </c>
    </row>
    <row r="771" spans="1:67" ht="19.5" customHeight="1" x14ac:dyDescent="0.2">
      <c r="A771" s="11"/>
      <c r="B771" s="11"/>
      <c r="C771" s="656"/>
      <c r="D771" s="657"/>
      <c r="E771" s="657"/>
      <c r="F771" s="657"/>
      <c r="G771" s="657"/>
      <c r="H771" s="660"/>
      <c r="I771" s="659"/>
      <c r="J771" s="11"/>
      <c r="K771" s="58"/>
      <c r="L771" s="58"/>
      <c r="M771" s="60"/>
      <c r="N771" s="60"/>
      <c r="O771" s="60"/>
      <c r="P771" s="60"/>
      <c r="Q771" s="62">
        <v>8505.52</v>
      </c>
      <c r="R771" s="63">
        <f t="shared" si="771"/>
        <v>10766.918997520081</v>
      </c>
      <c r="S771" s="64">
        <f t="shared" ref="S771:AX771" si="786">S769+S770</f>
        <v>0</v>
      </c>
      <c r="T771" s="64">
        <f t="shared" si="786"/>
        <v>0</v>
      </c>
      <c r="U771" s="64">
        <f t="shared" si="786"/>
        <v>0</v>
      </c>
      <c r="V771" s="64">
        <f t="shared" si="786"/>
        <v>0</v>
      </c>
      <c r="W771" s="64">
        <f t="shared" si="786"/>
        <v>0</v>
      </c>
      <c r="X771" s="64">
        <f t="shared" si="786"/>
        <v>0</v>
      </c>
      <c r="Y771" s="64">
        <f t="shared" si="786"/>
        <v>0</v>
      </c>
      <c r="Z771" s="64">
        <f t="shared" si="786"/>
        <v>0</v>
      </c>
      <c r="AA771" s="64">
        <f t="shared" si="786"/>
        <v>0</v>
      </c>
      <c r="AB771" s="64">
        <f t="shared" si="786"/>
        <v>0</v>
      </c>
      <c r="AC771" s="64">
        <f t="shared" si="786"/>
        <v>0</v>
      </c>
      <c r="AD771" s="64">
        <f t="shared" si="786"/>
        <v>0</v>
      </c>
      <c r="AE771" s="64">
        <f t="shared" si="786"/>
        <v>0</v>
      </c>
      <c r="AF771" s="64">
        <f t="shared" si="786"/>
        <v>0</v>
      </c>
      <c r="AG771" s="64">
        <f t="shared" si="786"/>
        <v>0</v>
      </c>
      <c r="AH771" s="64">
        <f t="shared" si="786"/>
        <v>0</v>
      </c>
      <c r="AI771" s="64">
        <f t="shared" si="786"/>
        <v>0</v>
      </c>
      <c r="AJ771" s="64">
        <f t="shared" si="786"/>
        <v>0</v>
      </c>
      <c r="AK771" s="64">
        <f t="shared" si="786"/>
        <v>0</v>
      </c>
      <c r="AL771" s="64">
        <f t="shared" si="786"/>
        <v>0</v>
      </c>
      <c r="AM771" s="64">
        <f t="shared" si="786"/>
        <v>0</v>
      </c>
      <c r="AN771" s="64">
        <f t="shared" si="786"/>
        <v>1497.9609713943603</v>
      </c>
      <c r="AO771" s="64">
        <f t="shared" si="786"/>
        <v>1507.6977207002403</v>
      </c>
      <c r="AP771" s="64">
        <f t="shared" si="786"/>
        <v>1517.4977510749202</v>
      </c>
      <c r="AQ771" s="64">
        <f t="shared" si="786"/>
        <v>0</v>
      </c>
      <c r="AR771" s="64">
        <f t="shared" si="786"/>
        <v>0</v>
      </c>
      <c r="AS771" s="64">
        <f t="shared" si="786"/>
        <v>0</v>
      </c>
      <c r="AT771" s="64">
        <f t="shared" si="786"/>
        <v>0</v>
      </c>
      <c r="AU771" s="64">
        <f t="shared" si="786"/>
        <v>0</v>
      </c>
      <c r="AV771" s="64">
        <f t="shared" si="786"/>
        <v>0</v>
      </c>
      <c r="AW771" s="64">
        <f t="shared" si="786"/>
        <v>0</v>
      </c>
      <c r="AX771" s="64">
        <f t="shared" si="786"/>
        <v>0</v>
      </c>
      <c r="AY771" s="64">
        <f t="shared" ref="AY771:BO771" si="787">AY769+AY770</f>
        <v>0</v>
      </c>
      <c r="AZ771" s="64">
        <f t="shared" si="787"/>
        <v>0</v>
      </c>
      <c r="BA771" s="64">
        <f t="shared" si="787"/>
        <v>0</v>
      </c>
      <c r="BB771" s="64">
        <f t="shared" si="787"/>
        <v>0</v>
      </c>
      <c r="BC771" s="64">
        <f t="shared" si="787"/>
        <v>1650.8483780887204</v>
      </c>
      <c r="BD771" s="64">
        <f t="shared" si="787"/>
        <v>0</v>
      </c>
      <c r="BE771" s="64">
        <f t="shared" si="787"/>
        <v>1672.3791493504802</v>
      </c>
      <c r="BF771" s="64">
        <f t="shared" si="787"/>
        <v>0</v>
      </c>
      <c r="BG771" s="64">
        <f t="shared" si="787"/>
        <v>0</v>
      </c>
      <c r="BH771" s="64">
        <f t="shared" si="787"/>
        <v>0</v>
      </c>
      <c r="BI771" s="64">
        <f t="shared" si="787"/>
        <v>0</v>
      </c>
      <c r="BJ771" s="64">
        <f t="shared" si="787"/>
        <v>0</v>
      </c>
      <c r="BK771" s="64">
        <f t="shared" si="787"/>
        <v>1738.6710446476802</v>
      </c>
      <c r="BL771" s="64">
        <f t="shared" si="787"/>
        <v>0</v>
      </c>
      <c r="BM771" s="64">
        <f t="shared" si="787"/>
        <v>0</v>
      </c>
      <c r="BN771" s="64">
        <f t="shared" si="787"/>
        <v>1181.8639822636799</v>
      </c>
      <c r="BO771" s="64">
        <f t="shared" si="787"/>
        <v>0</v>
      </c>
    </row>
    <row r="772" spans="1:67" ht="14.1" customHeight="1" x14ac:dyDescent="0.2">
      <c r="A772" s="11"/>
      <c r="B772" s="58">
        <v>164</v>
      </c>
      <c r="C772" s="656" t="s">
        <v>466</v>
      </c>
      <c r="D772" s="657" t="s">
        <v>467</v>
      </c>
      <c r="E772" s="657"/>
      <c r="F772" s="657"/>
      <c r="G772" s="657"/>
      <c r="H772" s="658" t="s">
        <v>1020</v>
      </c>
      <c r="I772" s="659" t="s">
        <v>156</v>
      </c>
      <c r="J772" s="59">
        <v>40.903799999999997</v>
      </c>
      <c r="K772" s="60"/>
      <c r="L772" s="60"/>
      <c r="M772" s="60"/>
      <c r="N772" s="58"/>
      <c r="O772" s="58"/>
      <c r="P772" s="58"/>
      <c r="Q772" s="58"/>
      <c r="R772" s="58">
        <f t="shared" si="771"/>
        <v>40.903800000000004</v>
      </c>
      <c r="S772" s="58">
        <v>0</v>
      </c>
      <c r="T772" s="58">
        <v>0</v>
      </c>
      <c r="U772" s="58">
        <v>0</v>
      </c>
      <c r="V772" s="58">
        <v>0</v>
      </c>
      <c r="W772" s="58">
        <v>0</v>
      </c>
      <c r="X772" s="58">
        <v>0</v>
      </c>
      <c r="Y772" s="58">
        <v>0</v>
      </c>
      <c r="Z772" s="58">
        <v>0</v>
      </c>
      <c r="AA772" s="58">
        <v>0</v>
      </c>
      <c r="AB772" s="58">
        <v>0</v>
      </c>
      <c r="AC772" s="58">
        <v>0</v>
      </c>
      <c r="AD772" s="58">
        <v>0</v>
      </c>
      <c r="AE772" s="58">
        <v>0</v>
      </c>
      <c r="AF772" s="58">
        <v>0</v>
      </c>
      <c r="AG772" s="58">
        <v>0</v>
      </c>
      <c r="AH772" s="58">
        <v>0</v>
      </c>
      <c r="AI772" s="58">
        <v>0</v>
      </c>
      <c r="AJ772" s="58">
        <v>0</v>
      </c>
      <c r="AK772" s="58">
        <v>0</v>
      </c>
      <c r="AL772" s="58">
        <v>0</v>
      </c>
      <c r="AM772" s="58">
        <v>0</v>
      </c>
      <c r="AN772" s="58">
        <v>6.1355700000000004</v>
      </c>
      <c r="AO772" s="58">
        <v>6.1355700000000004</v>
      </c>
      <c r="AP772" s="58">
        <v>6.1355700000000004</v>
      </c>
      <c r="AQ772" s="58">
        <v>0</v>
      </c>
      <c r="AR772" s="58">
        <v>0</v>
      </c>
      <c r="AS772" s="58">
        <v>0</v>
      </c>
      <c r="AT772" s="58">
        <v>0</v>
      </c>
      <c r="AU772" s="58">
        <v>0</v>
      </c>
      <c r="AV772" s="58">
        <v>0</v>
      </c>
      <c r="AW772" s="58">
        <v>0</v>
      </c>
      <c r="AX772" s="58">
        <v>0</v>
      </c>
      <c r="AY772" s="58">
        <v>0</v>
      </c>
      <c r="AZ772" s="58">
        <v>0</v>
      </c>
      <c r="BA772" s="58">
        <v>0</v>
      </c>
      <c r="BB772" s="58">
        <v>0</v>
      </c>
      <c r="BC772" s="58">
        <v>6.1355700000000004</v>
      </c>
      <c r="BD772" s="58">
        <v>0</v>
      </c>
      <c r="BE772" s="58">
        <v>6.1355700000000004</v>
      </c>
      <c r="BF772" s="58">
        <v>0</v>
      </c>
      <c r="BG772" s="58">
        <v>0</v>
      </c>
      <c r="BH772" s="58">
        <v>0</v>
      </c>
      <c r="BI772" s="58">
        <v>0</v>
      </c>
      <c r="BJ772" s="58">
        <v>0</v>
      </c>
      <c r="BK772" s="58">
        <v>6.1355700000000004</v>
      </c>
      <c r="BL772" s="58">
        <v>0</v>
      </c>
      <c r="BM772" s="58">
        <v>0</v>
      </c>
      <c r="BN772" s="58">
        <v>4.0903799999999997</v>
      </c>
      <c r="BO772" s="58">
        <v>0</v>
      </c>
    </row>
    <row r="773" spans="1:67" x14ac:dyDescent="0.2">
      <c r="A773" s="11"/>
      <c r="B773" s="11"/>
      <c r="C773" s="656"/>
      <c r="D773" s="657"/>
      <c r="E773" s="657"/>
      <c r="F773" s="657"/>
      <c r="G773" s="657"/>
      <c r="H773" s="658"/>
      <c r="I773" s="659"/>
      <c r="J773" s="11"/>
      <c r="K773" s="60">
        <v>42820.46</v>
      </c>
      <c r="L773" s="60">
        <v>43171.1</v>
      </c>
      <c r="M773" s="60">
        <v>44242.34</v>
      </c>
      <c r="N773" s="60">
        <v>44604.62</v>
      </c>
      <c r="O773" s="60">
        <v>44242.341207598998</v>
      </c>
      <c r="P773" s="60"/>
      <c r="Q773" s="58">
        <v>44242.34</v>
      </c>
      <c r="R773" s="60">
        <f t="shared" si="771"/>
        <v>56005.240248772861</v>
      </c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61">
        <f>$M773*AN772/$J772*AN$13</f>
        <v>7791.7985735333705</v>
      </c>
      <c r="AO773" s="61">
        <f>$M773*AO772/$J772*AO$13</f>
        <v>7842.4452798235807</v>
      </c>
      <c r="AP773" s="61">
        <f>$M773*AP772/$J772*AP$13</f>
        <v>7893.4211491233909</v>
      </c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61">
        <f>$M773*BC772/$J772*BC$13</f>
        <v>8587.0581965417405</v>
      </c>
      <c r="BD773" s="58"/>
      <c r="BE773" s="61">
        <f>$M773*BE772/$J772*BE$13</f>
        <v>8699.052725109661</v>
      </c>
      <c r="BF773" s="58"/>
      <c r="BG773" s="58"/>
      <c r="BH773" s="58"/>
      <c r="BI773" s="58"/>
      <c r="BJ773" s="58"/>
      <c r="BK773" s="61">
        <f>$M773*BK772/$J772*BK$13</f>
        <v>9043.8768594345602</v>
      </c>
      <c r="BL773" s="58"/>
      <c r="BM773" s="58"/>
      <c r="BN773" s="61">
        <f>$M773*BN772/$J772*BN$13</f>
        <v>6147.5874652065586</v>
      </c>
      <c r="BO773" s="58"/>
    </row>
    <row r="774" spans="1:67" x14ac:dyDescent="0.2">
      <c r="A774" s="11"/>
      <c r="B774" s="11"/>
      <c r="C774" s="656"/>
      <c r="D774" s="657"/>
      <c r="E774" s="657"/>
      <c r="F774" s="657"/>
      <c r="G774" s="657"/>
      <c r="H774" s="658"/>
      <c r="I774" s="659"/>
      <c r="J774" s="11"/>
      <c r="K774" s="58"/>
      <c r="L774" s="60"/>
      <c r="M774" s="60"/>
      <c r="N774" s="60">
        <f>N773-M773</f>
        <v>362.28000000000611</v>
      </c>
      <c r="O774" s="60"/>
      <c r="P774" s="60"/>
      <c r="Q774" s="58"/>
      <c r="R774" s="60">
        <f t="shared" si="771"/>
        <v>0</v>
      </c>
      <c r="S774" s="61">
        <f t="shared" ref="S774:AX774" si="788">$N$774/$J$772*S772*S12*S13</f>
        <v>0</v>
      </c>
      <c r="T774" s="61">
        <f t="shared" si="788"/>
        <v>0</v>
      </c>
      <c r="U774" s="61">
        <f t="shared" si="788"/>
        <v>0</v>
      </c>
      <c r="V774" s="61">
        <f t="shared" si="788"/>
        <v>0</v>
      </c>
      <c r="W774" s="61">
        <f t="shared" si="788"/>
        <v>0</v>
      </c>
      <c r="X774" s="61">
        <f t="shared" si="788"/>
        <v>0</v>
      </c>
      <c r="Y774" s="61">
        <f t="shared" si="788"/>
        <v>0</v>
      </c>
      <c r="Z774" s="61">
        <f t="shared" si="788"/>
        <v>0</v>
      </c>
      <c r="AA774" s="61">
        <f t="shared" si="788"/>
        <v>0</v>
      </c>
      <c r="AB774" s="61">
        <f t="shared" si="788"/>
        <v>0</v>
      </c>
      <c r="AC774" s="61">
        <f t="shared" si="788"/>
        <v>0</v>
      </c>
      <c r="AD774" s="61">
        <f t="shared" si="788"/>
        <v>0</v>
      </c>
      <c r="AE774" s="61">
        <f t="shared" si="788"/>
        <v>0</v>
      </c>
      <c r="AF774" s="61">
        <f t="shared" si="788"/>
        <v>0</v>
      </c>
      <c r="AG774" s="61">
        <f t="shared" si="788"/>
        <v>0</v>
      </c>
      <c r="AH774" s="61">
        <f t="shared" si="788"/>
        <v>0</v>
      </c>
      <c r="AI774" s="61">
        <f t="shared" si="788"/>
        <v>0</v>
      </c>
      <c r="AJ774" s="61">
        <f t="shared" si="788"/>
        <v>0</v>
      </c>
      <c r="AK774" s="61">
        <f t="shared" si="788"/>
        <v>0</v>
      </c>
      <c r="AL774" s="61">
        <f t="shared" si="788"/>
        <v>0</v>
      </c>
      <c r="AM774" s="61">
        <f t="shared" si="788"/>
        <v>0</v>
      </c>
      <c r="AN774" s="61">
        <f t="shared" si="788"/>
        <v>0</v>
      </c>
      <c r="AO774" s="61">
        <f t="shared" si="788"/>
        <v>0</v>
      </c>
      <c r="AP774" s="61">
        <f t="shared" si="788"/>
        <v>0</v>
      </c>
      <c r="AQ774" s="61">
        <f t="shared" si="788"/>
        <v>0</v>
      </c>
      <c r="AR774" s="61">
        <f t="shared" si="788"/>
        <v>0</v>
      </c>
      <c r="AS774" s="61">
        <f t="shared" si="788"/>
        <v>0</v>
      </c>
      <c r="AT774" s="61">
        <f t="shared" si="788"/>
        <v>0</v>
      </c>
      <c r="AU774" s="61">
        <f t="shared" si="788"/>
        <v>0</v>
      </c>
      <c r="AV774" s="61">
        <f t="shared" si="788"/>
        <v>0</v>
      </c>
      <c r="AW774" s="61">
        <f t="shared" si="788"/>
        <v>0</v>
      </c>
      <c r="AX774" s="61">
        <f t="shared" si="788"/>
        <v>0</v>
      </c>
      <c r="AY774" s="61">
        <f t="shared" ref="AY774:BO774" si="789">$N$774/$J$772*AY772*AY12*AY13</f>
        <v>0</v>
      </c>
      <c r="AZ774" s="61">
        <f t="shared" si="789"/>
        <v>0</v>
      </c>
      <c r="BA774" s="61">
        <f t="shared" si="789"/>
        <v>0</v>
      </c>
      <c r="BB774" s="61">
        <f t="shared" si="789"/>
        <v>0</v>
      </c>
      <c r="BC774" s="61">
        <f t="shared" si="789"/>
        <v>0</v>
      </c>
      <c r="BD774" s="61">
        <f t="shared" si="789"/>
        <v>0</v>
      </c>
      <c r="BE774" s="61">
        <f t="shared" si="789"/>
        <v>0</v>
      </c>
      <c r="BF774" s="61">
        <f t="shared" si="789"/>
        <v>0</v>
      </c>
      <c r="BG774" s="61">
        <f t="shared" si="789"/>
        <v>0</v>
      </c>
      <c r="BH774" s="61">
        <f t="shared" si="789"/>
        <v>0</v>
      </c>
      <c r="BI774" s="61">
        <f t="shared" si="789"/>
        <v>0</v>
      </c>
      <c r="BJ774" s="61">
        <f t="shared" si="789"/>
        <v>0</v>
      </c>
      <c r="BK774" s="61">
        <f t="shared" si="789"/>
        <v>0</v>
      </c>
      <c r="BL774" s="61">
        <f t="shared" si="789"/>
        <v>0</v>
      </c>
      <c r="BM774" s="61">
        <f t="shared" si="789"/>
        <v>0</v>
      </c>
      <c r="BN774" s="61">
        <f t="shared" si="789"/>
        <v>0</v>
      </c>
      <c r="BO774" s="61">
        <f t="shared" si="789"/>
        <v>0</v>
      </c>
    </row>
    <row r="775" spans="1:67" x14ac:dyDescent="0.2">
      <c r="A775" s="11"/>
      <c r="B775" s="11"/>
      <c r="C775" s="656"/>
      <c r="D775" s="657"/>
      <c r="E775" s="657"/>
      <c r="F775" s="657"/>
      <c r="G775" s="657"/>
      <c r="H775" s="658"/>
      <c r="I775" s="659"/>
      <c r="J775" s="11"/>
      <c r="K775" s="58"/>
      <c r="L775" s="58"/>
      <c r="M775" s="60"/>
      <c r="N775" s="60"/>
      <c r="O775" s="60"/>
      <c r="P775" s="60"/>
      <c r="Q775" s="62">
        <v>44242.34</v>
      </c>
      <c r="R775" s="63">
        <f t="shared" si="771"/>
        <v>56005.240248772861</v>
      </c>
      <c r="S775" s="64">
        <f t="shared" ref="S775:AX775" si="790">S773+S774</f>
        <v>0</v>
      </c>
      <c r="T775" s="64">
        <f t="shared" si="790"/>
        <v>0</v>
      </c>
      <c r="U775" s="64">
        <f t="shared" si="790"/>
        <v>0</v>
      </c>
      <c r="V775" s="64">
        <f t="shared" si="790"/>
        <v>0</v>
      </c>
      <c r="W775" s="64">
        <f t="shared" si="790"/>
        <v>0</v>
      </c>
      <c r="X775" s="64">
        <f t="shared" si="790"/>
        <v>0</v>
      </c>
      <c r="Y775" s="64">
        <f t="shared" si="790"/>
        <v>0</v>
      </c>
      <c r="Z775" s="64">
        <f t="shared" si="790"/>
        <v>0</v>
      </c>
      <c r="AA775" s="64">
        <f t="shared" si="790"/>
        <v>0</v>
      </c>
      <c r="AB775" s="64">
        <f t="shared" si="790"/>
        <v>0</v>
      </c>
      <c r="AC775" s="64">
        <f t="shared" si="790"/>
        <v>0</v>
      </c>
      <c r="AD775" s="64">
        <f t="shared" si="790"/>
        <v>0</v>
      </c>
      <c r="AE775" s="64">
        <f t="shared" si="790"/>
        <v>0</v>
      </c>
      <c r="AF775" s="64">
        <f t="shared" si="790"/>
        <v>0</v>
      </c>
      <c r="AG775" s="64">
        <f t="shared" si="790"/>
        <v>0</v>
      </c>
      <c r="AH775" s="64">
        <f t="shared" si="790"/>
        <v>0</v>
      </c>
      <c r="AI775" s="64">
        <f t="shared" si="790"/>
        <v>0</v>
      </c>
      <c r="AJ775" s="64">
        <f t="shared" si="790"/>
        <v>0</v>
      </c>
      <c r="AK775" s="64">
        <f t="shared" si="790"/>
        <v>0</v>
      </c>
      <c r="AL775" s="64">
        <f t="shared" si="790"/>
        <v>0</v>
      </c>
      <c r="AM775" s="64">
        <f t="shared" si="790"/>
        <v>0</v>
      </c>
      <c r="AN775" s="64">
        <f t="shared" si="790"/>
        <v>7791.7985735333705</v>
      </c>
      <c r="AO775" s="64">
        <f t="shared" si="790"/>
        <v>7842.4452798235807</v>
      </c>
      <c r="AP775" s="64">
        <f t="shared" si="790"/>
        <v>7893.4211491233909</v>
      </c>
      <c r="AQ775" s="64">
        <f t="shared" si="790"/>
        <v>0</v>
      </c>
      <c r="AR775" s="64">
        <f t="shared" si="790"/>
        <v>0</v>
      </c>
      <c r="AS775" s="64">
        <f t="shared" si="790"/>
        <v>0</v>
      </c>
      <c r="AT775" s="64">
        <f t="shared" si="790"/>
        <v>0</v>
      </c>
      <c r="AU775" s="64">
        <f t="shared" si="790"/>
        <v>0</v>
      </c>
      <c r="AV775" s="64">
        <f t="shared" si="790"/>
        <v>0</v>
      </c>
      <c r="AW775" s="64">
        <f t="shared" si="790"/>
        <v>0</v>
      </c>
      <c r="AX775" s="64">
        <f t="shared" si="790"/>
        <v>0</v>
      </c>
      <c r="AY775" s="64">
        <f t="shared" ref="AY775:BO775" si="791">AY773+AY774</f>
        <v>0</v>
      </c>
      <c r="AZ775" s="64">
        <f t="shared" si="791"/>
        <v>0</v>
      </c>
      <c r="BA775" s="64">
        <f t="shared" si="791"/>
        <v>0</v>
      </c>
      <c r="BB775" s="64">
        <f t="shared" si="791"/>
        <v>0</v>
      </c>
      <c r="BC775" s="64">
        <f t="shared" si="791"/>
        <v>8587.0581965417405</v>
      </c>
      <c r="BD775" s="64">
        <f t="shared" si="791"/>
        <v>0</v>
      </c>
      <c r="BE775" s="64">
        <f t="shared" si="791"/>
        <v>8699.052725109661</v>
      </c>
      <c r="BF775" s="64">
        <f t="shared" si="791"/>
        <v>0</v>
      </c>
      <c r="BG775" s="64">
        <f t="shared" si="791"/>
        <v>0</v>
      </c>
      <c r="BH775" s="64">
        <f t="shared" si="791"/>
        <v>0</v>
      </c>
      <c r="BI775" s="64">
        <f t="shared" si="791"/>
        <v>0</v>
      </c>
      <c r="BJ775" s="64">
        <f t="shared" si="791"/>
        <v>0</v>
      </c>
      <c r="BK775" s="64">
        <f t="shared" si="791"/>
        <v>9043.8768594345602</v>
      </c>
      <c r="BL775" s="64">
        <f t="shared" si="791"/>
        <v>0</v>
      </c>
      <c r="BM775" s="64">
        <f t="shared" si="791"/>
        <v>0</v>
      </c>
      <c r="BN775" s="64">
        <f t="shared" si="791"/>
        <v>6147.5874652065586</v>
      </c>
      <c r="BO775" s="64">
        <f t="shared" si="791"/>
        <v>0</v>
      </c>
    </row>
    <row r="776" spans="1:67" ht="14.1" customHeight="1" x14ac:dyDescent="0.2">
      <c r="A776" s="11"/>
      <c r="B776" s="58">
        <v>165</v>
      </c>
      <c r="C776" s="656" t="s">
        <v>352</v>
      </c>
      <c r="D776" s="656" t="s">
        <v>353</v>
      </c>
      <c r="E776" s="656"/>
      <c r="F776" s="656"/>
      <c r="G776" s="656"/>
      <c r="H776" s="660" t="s">
        <v>1021</v>
      </c>
      <c r="I776" s="659" t="s">
        <v>156</v>
      </c>
      <c r="J776" s="59">
        <v>40.904000000000003</v>
      </c>
      <c r="K776" s="60"/>
      <c r="L776" s="60"/>
      <c r="M776" s="60"/>
      <c r="N776" s="58"/>
      <c r="O776" s="58"/>
      <c r="P776" s="58"/>
      <c r="Q776" s="58"/>
      <c r="R776" s="58">
        <f t="shared" si="771"/>
        <v>40.904000000000003</v>
      </c>
      <c r="S776" s="58">
        <v>0</v>
      </c>
      <c r="T776" s="58">
        <v>0</v>
      </c>
      <c r="U776" s="58">
        <v>0</v>
      </c>
      <c r="V776" s="58">
        <v>0</v>
      </c>
      <c r="W776" s="58">
        <v>0</v>
      </c>
      <c r="X776" s="58">
        <v>0</v>
      </c>
      <c r="Y776" s="58">
        <v>0</v>
      </c>
      <c r="Z776" s="58">
        <v>0</v>
      </c>
      <c r="AA776" s="58">
        <v>0</v>
      </c>
      <c r="AB776" s="58">
        <v>0</v>
      </c>
      <c r="AC776" s="58">
        <v>0</v>
      </c>
      <c r="AD776" s="58">
        <v>0</v>
      </c>
      <c r="AE776" s="58">
        <v>0</v>
      </c>
      <c r="AF776" s="58">
        <v>0</v>
      </c>
      <c r="AG776" s="58">
        <v>0</v>
      </c>
      <c r="AH776" s="58">
        <v>0</v>
      </c>
      <c r="AI776" s="58">
        <v>0</v>
      </c>
      <c r="AJ776" s="58">
        <v>0</v>
      </c>
      <c r="AK776" s="58">
        <v>0</v>
      </c>
      <c r="AL776" s="58">
        <v>0</v>
      </c>
      <c r="AM776" s="58">
        <v>0</v>
      </c>
      <c r="AN776" s="58">
        <v>6.1356000000000002</v>
      </c>
      <c r="AO776" s="58">
        <v>6.1356000000000002</v>
      </c>
      <c r="AP776" s="58">
        <v>6.1356000000000002</v>
      </c>
      <c r="AQ776" s="58">
        <v>0</v>
      </c>
      <c r="AR776" s="58">
        <v>0</v>
      </c>
      <c r="AS776" s="58">
        <v>0</v>
      </c>
      <c r="AT776" s="58">
        <v>0</v>
      </c>
      <c r="AU776" s="58">
        <v>0</v>
      </c>
      <c r="AV776" s="58">
        <v>0</v>
      </c>
      <c r="AW776" s="58">
        <v>0</v>
      </c>
      <c r="AX776" s="58">
        <v>0</v>
      </c>
      <c r="AY776" s="58">
        <v>0</v>
      </c>
      <c r="AZ776" s="58">
        <v>0</v>
      </c>
      <c r="BA776" s="58">
        <v>0</v>
      </c>
      <c r="BB776" s="58">
        <v>0</v>
      </c>
      <c r="BC776" s="58">
        <v>6.1356000000000002</v>
      </c>
      <c r="BD776" s="58">
        <v>0</v>
      </c>
      <c r="BE776" s="58">
        <v>6.1356000000000002</v>
      </c>
      <c r="BF776" s="58">
        <v>0</v>
      </c>
      <c r="BG776" s="58">
        <v>0</v>
      </c>
      <c r="BH776" s="58">
        <v>0</v>
      </c>
      <c r="BI776" s="58">
        <v>0</v>
      </c>
      <c r="BJ776" s="58">
        <v>0</v>
      </c>
      <c r="BK776" s="58">
        <v>6.1356000000000002</v>
      </c>
      <c r="BL776" s="58">
        <v>0</v>
      </c>
      <c r="BM776" s="58">
        <v>0</v>
      </c>
      <c r="BN776" s="58">
        <v>4.0903999999999998</v>
      </c>
      <c r="BO776" s="58">
        <v>0</v>
      </c>
    </row>
    <row r="777" spans="1:67" x14ac:dyDescent="0.2">
      <c r="A777" s="11"/>
      <c r="B777" s="11"/>
      <c r="C777" s="656"/>
      <c r="D777" s="656"/>
      <c r="E777" s="656"/>
      <c r="F777" s="656"/>
      <c r="G777" s="656"/>
      <c r="H777" s="660"/>
      <c r="I777" s="659"/>
      <c r="J777" s="11"/>
      <c r="K777" s="60">
        <v>3541.76</v>
      </c>
      <c r="L777" s="60">
        <v>3542.56</v>
      </c>
      <c r="M777" s="60">
        <v>3659.37</v>
      </c>
      <c r="N777" s="60">
        <v>3660.2</v>
      </c>
      <c r="O777" s="60">
        <v>3659.366442944</v>
      </c>
      <c r="P777" s="60"/>
      <c r="Q777" s="58">
        <v>3659.37</v>
      </c>
      <c r="R777" s="60">
        <f t="shared" si="771"/>
        <v>4632.3023603442298</v>
      </c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61">
        <f>$M777*AN776/$J776*AN$13</f>
        <v>644.47481634178496</v>
      </c>
      <c r="AO777" s="61">
        <f>$M777*AO776/$J776*AO$13</f>
        <v>648.66390393518998</v>
      </c>
      <c r="AP777" s="61">
        <f>$M777*AP776/$J776*AP$13</f>
        <v>652.88021724139492</v>
      </c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61">
        <f>$M777*BC776/$J776*BC$13</f>
        <v>710.25228667107001</v>
      </c>
      <c r="BD777" s="58"/>
      <c r="BE777" s="61">
        <f>$M777*BE776/$J776*BE$13</f>
        <v>719.51557197662999</v>
      </c>
      <c r="BF777" s="58"/>
      <c r="BG777" s="58"/>
      <c r="BH777" s="58"/>
      <c r="BI777" s="58"/>
      <c r="BJ777" s="58"/>
      <c r="BK777" s="61">
        <f>$M777*BK776/$J776*BK$13</f>
        <v>748.03664686607988</v>
      </c>
      <c r="BL777" s="58"/>
      <c r="BM777" s="58"/>
      <c r="BN777" s="61">
        <f>$M777*BN776/$J776*BN$13</f>
        <v>508.47891731207989</v>
      </c>
      <c r="BO777" s="58"/>
    </row>
    <row r="778" spans="1:67" x14ac:dyDescent="0.2">
      <c r="A778" s="11"/>
      <c r="B778" s="11"/>
      <c r="C778" s="656"/>
      <c r="D778" s="656"/>
      <c r="E778" s="656"/>
      <c r="F778" s="656"/>
      <c r="G778" s="656"/>
      <c r="H778" s="660"/>
      <c r="I778" s="659"/>
      <c r="J778" s="11"/>
      <c r="K778" s="58"/>
      <c r="L778" s="60"/>
      <c r="M778" s="60"/>
      <c r="N778" s="60">
        <f>N777-M777</f>
        <v>0.82999999999992724</v>
      </c>
      <c r="O778" s="60"/>
      <c r="P778" s="60"/>
      <c r="Q778" s="58"/>
      <c r="R778" s="60">
        <f t="shared" si="771"/>
        <v>0</v>
      </c>
      <c r="S778" s="61">
        <f t="shared" ref="S778:AX778" si="792">$N$778/$J$776*S776*S12*S13</f>
        <v>0</v>
      </c>
      <c r="T778" s="61">
        <f t="shared" si="792"/>
        <v>0</v>
      </c>
      <c r="U778" s="61">
        <f t="shared" si="792"/>
        <v>0</v>
      </c>
      <c r="V778" s="61">
        <f t="shared" si="792"/>
        <v>0</v>
      </c>
      <c r="W778" s="61">
        <f t="shared" si="792"/>
        <v>0</v>
      </c>
      <c r="X778" s="61">
        <f t="shared" si="792"/>
        <v>0</v>
      </c>
      <c r="Y778" s="61">
        <f t="shared" si="792"/>
        <v>0</v>
      </c>
      <c r="Z778" s="61">
        <f t="shared" si="792"/>
        <v>0</v>
      </c>
      <c r="AA778" s="61">
        <f t="shared" si="792"/>
        <v>0</v>
      </c>
      <c r="AB778" s="61">
        <f t="shared" si="792"/>
        <v>0</v>
      </c>
      <c r="AC778" s="61">
        <f t="shared" si="792"/>
        <v>0</v>
      </c>
      <c r="AD778" s="61">
        <f t="shared" si="792"/>
        <v>0</v>
      </c>
      <c r="AE778" s="61">
        <f t="shared" si="792"/>
        <v>0</v>
      </c>
      <c r="AF778" s="61">
        <f t="shared" si="792"/>
        <v>0</v>
      </c>
      <c r="AG778" s="61">
        <f t="shared" si="792"/>
        <v>0</v>
      </c>
      <c r="AH778" s="61">
        <f t="shared" si="792"/>
        <v>0</v>
      </c>
      <c r="AI778" s="61">
        <f t="shared" si="792"/>
        <v>0</v>
      </c>
      <c r="AJ778" s="61">
        <f t="shared" si="792"/>
        <v>0</v>
      </c>
      <c r="AK778" s="61">
        <f t="shared" si="792"/>
        <v>0</v>
      </c>
      <c r="AL778" s="61">
        <f t="shared" si="792"/>
        <v>0</v>
      </c>
      <c r="AM778" s="61">
        <f t="shared" si="792"/>
        <v>0</v>
      </c>
      <c r="AN778" s="61">
        <f t="shared" si="792"/>
        <v>0</v>
      </c>
      <c r="AO778" s="61">
        <f t="shared" si="792"/>
        <v>0</v>
      </c>
      <c r="AP778" s="61">
        <f t="shared" si="792"/>
        <v>0</v>
      </c>
      <c r="AQ778" s="61">
        <f t="shared" si="792"/>
        <v>0</v>
      </c>
      <c r="AR778" s="61">
        <f t="shared" si="792"/>
        <v>0</v>
      </c>
      <c r="AS778" s="61">
        <f t="shared" si="792"/>
        <v>0</v>
      </c>
      <c r="AT778" s="61">
        <f t="shared" si="792"/>
        <v>0</v>
      </c>
      <c r="AU778" s="61">
        <f t="shared" si="792"/>
        <v>0</v>
      </c>
      <c r="AV778" s="61">
        <f t="shared" si="792"/>
        <v>0</v>
      </c>
      <c r="AW778" s="61">
        <f t="shared" si="792"/>
        <v>0</v>
      </c>
      <c r="AX778" s="61">
        <f t="shared" si="792"/>
        <v>0</v>
      </c>
      <c r="AY778" s="61">
        <f t="shared" ref="AY778:BO778" si="793">$N$778/$J$776*AY776*AY12*AY13</f>
        <v>0</v>
      </c>
      <c r="AZ778" s="61">
        <f t="shared" si="793"/>
        <v>0</v>
      </c>
      <c r="BA778" s="61">
        <f t="shared" si="793"/>
        <v>0</v>
      </c>
      <c r="BB778" s="61">
        <f t="shared" si="793"/>
        <v>0</v>
      </c>
      <c r="BC778" s="61">
        <f t="shared" si="793"/>
        <v>0</v>
      </c>
      <c r="BD778" s="61">
        <f t="shared" si="793"/>
        <v>0</v>
      </c>
      <c r="BE778" s="61">
        <f t="shared" si="793"/>
        <v>0</v>
      </c>
      <c r="BF778" s="61">
        <f t="shared" si="793"/>
        <v>0</v>
      </c>
      <c r="BG778" s="61">
        <f t="shared" si="793"/>
        <v>0</v>
      </c>
      <c r="BH778" s="61">
        <f t="shared" si="793"/>
        <v>0</v>
      </c>
      <c r="BI778" s="61">
        <f t="shared" si="793"/>
        <v>0</v>
      </c>
      <c r="BJ778" s="61">
        <f t="shared" si="793"/>
        <v>0</v>
      </c>
      <c r="BK778" s="61">
        <f t="shared" si="793"/>
        <v>0</v>
      </c>
      <c r="BL778" s="61">
        <f t="shared" si="793"/>
        <v>0</v>
      </c>
      <c r="BM778" s="61">
        <f t="shared" si="793"/>
        <v>0</v>
      </c>
      <c r="BN778" s="61">
        <f t="shared" si="793"/>
        <v>0</v>
      </c>
      <c r="BO778" s="61">
        <f t="shared" si="793"/>
        <v>0</v>
      </c>
    </row>
    <row r="779" spans="1:67" x14ac:dyDescent="0.2">
      <c r="A779" s="11"/>
      <c r="B779" s="11"/>
      <c r="C779" s="656"/>
      <c r="D779" s="656"/>
      <c r="E779" s="656"/>
      <c r="F779" s="656"/>
      <c r="G779" s="656"/>
      <c r="H779" s="660"/>
      <c r="I779" s="659"/>
      <c r="J779" s="11"/>
      <c r="K779" s="58"/>
      <c r="L779" s="58"/>
      <c r="M779" s="60"/>
      <c r="N779" s="60"/>
      <c r="O779" s="60"/>
      <c r="P779" s="60"/>
      <c r="Q779" s="62">
        <v>3659.37</v>
      </c>
      <c r="R779" s="63">
        <f t="shared" si="771"/>
        <v>4632.3023603442298</v>
      </c>
      <c r="S779" s="64">
        <f t="shared" ref="S779:AX779" si="794">S777+S778</f>
        <v>0</v>
      </c>
      <c r="T779" s="64">
        <f t="shared" si="794"/>
        <v>0</v>
      </c>
      <c r="U779" s="64">
        <f t="shared" si="794"/>
        <v>0</v>
      </c>
      <c r="V779" s="64">
        <f t="shared" si="794"/>
        <v>0</v>
      </c>
      <c r="W779" s="64">
        <f t="shared" si="794"/>
        <v>0</v>
      </c>
      <c r="X779" s="64">
        <f t="shared" si="794"/>
        <v>0</v>
      </c>
      <c r="Y779" s="64">
        <f t="shared" si="794"/>
        <v>0</v>
      </c>
      <c r="Z779" s="64">
        <f t="shared" si="794"/>
        <v>0</v>
      </c>
      <c r="AA779" s="64">
        <f t="shared" si="794"/>
        <v>0</v>
      </c>
      <c r="AB779" s="64">
        <f t="shared" si="794"/>
        <v>0</v>
      </c>
      <c r="AC779" s="64">
        <f t="shared" si="794"/>
        <v>0</v>
      </c>
      <c r="AD779" s="64">
        <f t="shared" si="794"/>
        <v>0</v>
      </c>
      <c r="AE779" s="64">
        <f t="shared" si="794"/>
        <v>0</v>
      </c>
      <c r="AF779" s="64">
        <f t="shared" si="794"/>
        <v>0</v>
      </c>
      <c r="AG779" s="64">
        <f t="shared" si="794"/>
        <v>0</v>
      </c>
      <c r="AH779" s="64">
        <f t="shared" si="794"/>
        <v>0</v>
      </c>
      <c r="AI779" s="64">
        <f t="shared" si="794"/>
        <v>0</v>
      </c>
      <c r="AJ779" s="64">
        <f t="shared" si="794"/>
        <v>0</v>
      </c>
      <c r="AK779" s="64">
        <f t="shared" si="794"/>
        <v>0</v>
      </c>
      <c r="AL779" s="64">
        <f t="shared" si="794"/>
        <v>0</v>
      </c>
      <c r="AM779" s="64">
        <f t="shared" si="794"/>
        <v>0</v>
      </c>
      <c r="AN779" s="64">
        <f t="shared" si="794"/>
        <v>644.47481634178496</v>
      </c>
      <c r="AO779" s="64">
        <f t="shared" si="794"/>
        <v>648.66390393518998</v>
      </c>
      <c r="AP779" s="64">
        <f t="shared" si="794"/>
        <v>652.88021724139492</v>
      </c>
      <c r="AQ779" s="64">
        <f t="shared" si="794"/>
        <v>0</v>
      </c>
      <c r="AR779" s="64">
        <f t="shared" si="794"/>
        <v>0</v>
      </c>
      <c r="AS779" s="64">
        <f t="shared" si="794"/>
        <v>0</v>
      </c>
      <c r="AT779" s="64">
        <f t="shared" si="794"/>
        <v>0</v>
      </c>
      <c r="AU779" s="64">
        <f t="shared" si="794"/>
        <v>0</v>
      </c>
      <c r="AV779" s="64">
        <f t="shared" si="794"/>
        <v>0</v>
      </c>
      <c r="AW779" s="64">
        <f t="shared" si="794"/>
        <v>0</v>
      </c>
      <c r="AX779" s="64">
        <f t="shared" si="794"/>
        <v>0</v>
      </c>
      <c r="AY779" s="64">
        <f t="shared" ref="AY779:BO779" si="795">AY777+AY778</f>
        <v>0</v>
      </c>
      <c r="AZ779" s="64">
        <f t="shared" si="795"/>
        <v>0</v>
      </c>
      <c r="BA779" s="64">
        <f t="shared" si="795"/>
        <v>0</v>
      </c>
      <c r="BB779" s="64">
        <f t="shared" si="795"/>
        <v>0</v>
      </c>
      <c r="BC779" s="64">
        <f t="shared" si="795"/>
        <v>710.25228667107001</v>
      </c>
      <c r="BD779" s="64">
        <f t="shared" si="795"/>
        <v>0</v>
      </c>
      <c r="BE779" s="64">
        <f t="shared" si="795"/>
        <v>719.51557197662999</v>
      </c>
      <c r="BF779" s="64">
        <f t="shared" si="795"/>
        <v>0</v>
      </c>
      <c r="BG779" s="64">
        <f t="shared" si="795"/>
        <v>0</v>
      </c>
      <c r="BH779" s="64">
        <f t="shared" si="795"/>
        <v>0</v>
      </c>
      <c r="BI779" s="64">
        <f t="shared" si="795"/>
        <v>0</v>
      </c>
      <c r="BJ779" s="64">
        <f t="shared" si="795"/>
        <v>0</v>
      </c>
      <c r="BK779" s="64">
        <f t="shared" si="795"/>
        <v>748.03664686607988</v>
      </c>
      <c r="BL779" s="64">
        <f t="shared" si="795"/>
        <v>0</v>
      </c>
      <c r="BM779" s="64">
        <f t="shared" si="795"/>
        <v>0</v>
      </c>
      <c r="BN779" s="64">
        <f t="shared" si="795"/>
        <v>508.47891731207989</v>
      </c>
      <c r="BO779" s="64">
        <f t="shared" si="795"/>
        <v>0</v>
      </c>
    </row>
    <row r="780" spans="1:67" ht="14.1" customHeight="1" x14ac:dyDescent="0.2">
      <c r="A780" s="11"/>
      <c r="B780" s="58">
        <v>166</v>
      </c>
      <c r="C780" s="656" t="s">
        <v>466</v>
      </c>
      <c r="D780" s="657" t="s">
        <v>467</v>
      </c>
      <c r="E780" s="657"/>
      <c r="F780" s="657"/>
      <c r="G780" s="657"/>
      <c r="H780" s="660" t="s">
        <v>1022</v>
      </c>
      <c r="I780" s="659" t="s">
        <v>82</v>
      </c>
      <c r="J780" s="59">
        <v>3.8956</v>
      </c>
      <c r="K780" s="60"/>
      <c r="L780" s="60"/>
      <c r="M780" s="60"/>
      <c r="N780" s="58"/>
      <c r="O780" s="58"/>
      <c r="P780" s="58"/>
      <c r="Q780" s="58"/>
      <c r="R780" s="58">
        <f t="shared" si="771"/>
        <v>3.8956</v>
      </c>
      <c r="S780" s="58">
        <v>0</v>
      </c>
      <c r="T780" s="58">
        <v>0</v>
      </c>
      <c r="U780" s="58">
        <v>0</v>
      </c>
      <c r="V780" s="58">
        <v>0</v>
      </c>
      <c r="W780" s="58">
        <v>0</v>
      </c>
      <c r="X780" s="58">
        <v>0</v>
      </c>
      <c r="Y780" s="58">
        <v>0</v>
      </c>
      <c r="Z780" s="58">
        <v>0</v>
      </c>
      <c r="AA780" s="58">
        <v>0</v>
      </c>
      <c r="AB780" s="58">
        <v>0</v>
      </c>
      <c r="AC780" s="58">
        <v>0</v>
      </c>
      <c r="AD780" s="58">
        <v>0</v>
      </c>
      <c r="AE780" s="58">
        <v>0</v>
      </c>
      <c r="AF780" s="58">
        <v>0</v>
      </c>
      <c r="AG780" s="58">
        <v>0</v>
      </c>
      <c r="AH780" s="58">
        <v>0</v>
      </c>
      <c r="AI780" s="58">
        <v>0</v>
      </c>
      <c r="AJ780" s="58">
        <v>0</v>
      </c>
      <c r="AK780" s="58">
        <v>0</v>
      </c>
      <c r="AL780" s="58">
        <v>0</v>
      </c>
      <c r="AM780" s="58">
        <v>0</v>
      </c>
      <c r="AN780" s="58">
        <v>0</v>
      </c>
      <c r="AO780" s="58">
        <v>0</v>
      </c>
      <c r="AP780" s="58">
        <v>0</v>
      </c>
      <c r="AQ780" s="58">
        <v>0</v>
      </c>
      <c r="AR780" s="58">
        <v>0</v>
      </c>
      <c r="AS780" s="58">
        <v>0</v>
      </c>
      <c r="AT780" s="58">
        <v>0</v>
      </c>
      <c r="AU780" s="58">
        <v>0</v>
      </c>
      <c r="AV780" s="58">
        <v>0</v>
      </c>
      <c r="AW780" s="58">
        <v>0</v>
      </c>
      <c r="AX780" s="58">
        <v>0</v>
      </c>
      <c r="AY780" s="58">
        <v>0</v>
      </c>
      <c r="AZ780" s="58">
        <v>0</v>
      </c>
      <c r="BA780" s="58">
        <v>0</v>
      </c>
      <c r="BB780" s="58">
        <v>0</v>
      </c>
      <c r="BC780" s="58">
        <v>0</v>
      </c>
      <c r="BD780" s="58">
        <v>0</v>
      </c>
      <c r="BE780" s="58">
        <v>0</v>
      </c>
      <c r="BF780" s="58">
        <v>0</v>
      </c>
      <c r="BG780" s="58">
        <v>0</v>
      </c>
      <c r="BH780" s="58">
        <v>0</v>
      </c>
      <c r="BI780" s="58">
        <v>0</v>
      </c>
      <c r="BJ780" s="58">
        <v>0</v>
      </c>
      <c r="BK780" s="58">
        <v>0</v>
      </c>
      <c r="BL780" s="58">
        <v>0</v>
      </c>
      <c r="BM780" s="58">
        <v>0</v>
      </c>
      <c r="BN780" s="58">
        <v>3.8956</v>
      </c>
      <c r="BO780" s="58">
        <v>0</v>
      </c>
    </row>
    <row r="781" spans="1:67" x14ac:dyDescent="0.2">
      <c r="A781" s="11"/>
      <c r="B781" s="11"/>
      <c r="C781" s="656"/>
      <c r="D781" s="657"/>
      <c r="E781" s="657"/>
      <c r="F781" s="657"/>
      <c r="G781" s="657"/>
      <c r="H781" s="660"/>
      <c r="I781" s="659"/>
      <c r="J781" s="11"/>
      <c r="K781" s="60">
        <v>263.75</v>
      </c>
      <c r="L781" s="60">
        <v>266.16000000000003</v>
      </c>
      <c r="M781" s="60">
        <v>272.51</v>
      </c>
      <c r="N781" s="60">
        <v>275</v>
      </c>
      <c r="O781" s="60">
        <v>272.50799018750001</v>
      </c>
      <c r="P781" s="60"/>
      <c r="Q781" s="58">
        <v>272.51</v>
      </c>
      <c r="R781" s="60">
        <f t="shared" si="771"/>
        <v>378.65968665839995</v>
      </c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61">
        <f>$M781*BN780/$J780*BN$13</f>
        <v>378.65968665839995</v>
      </c>
      <c r="BO781" s="58"/>
    </row>
    <row r="782" spans="1:67" x14ac:dyDescent="0.2">
      <c r="A782" s="11"/>
      <c r="B782" s="11"/>
      <c r="C782" s="656"/>
      <c r="D782" s="657"/>
      <c r="E782" s="657"/>
      <c r="F782" s="657"/>
      <c r="G782" s="657"/>
      <c r="H782" s="660"/>
      <c r="I782" s="659"/>
      <c r="J782" s="11"/>
      <c r="K782" s="58"/>
      <c r="L782" s="60"/>
      <c r="M782" s="60"/>
      <c r="N782" s="60">
        <f>N781-M781</f>
        <v>2.4900000000000091</v>
      </c>
      <c r="O782" s="60"/>
      <c r="P782" s="60"/>
      <c r="Q782" s="58"/>
      <c r="R782" s="60">
        <f t="shared" si="771"/>
        <v>0</v>
      </c>
      <c r="S782" s="61">
        <f t="shared" ref="S782:AX782" si="796">$N$782/$J$780*S780*S12*S13</f>
        <v>0</v>
      </c>
      <c r="T782" s="61">
        <f t="shared" si="796"/>
        <v>0</v>
      </c>
      <c r="U782" s="61">
        <f t="shared" si="796"/>
        <v>0</v>
      </c>
      <c r="V782" s="61">
        <f t="shared" si="796"/>
        <v>0</v>
      </c>
      <c r="W782" s="61">
        <f t="shared" si="796"/>
        <v>0</v>
      </c>
      <c r="X782" s="61">
        <f t="shared" si="796"/>
        <v>0</v>
      </c>
      <c r="Y782" s="61">
        <f t="shared" si="796"/>
        <v>0</v>
      </c>
      <c r="Z782" s="61">
        <f t="shared" si="796"/>
        <v>0</v>
      </c>
      <c r="AA782" s="61">
        <f t="shared" si="796"/>
        <v>0</v>
      </c>
      <c r="AB782" s="61">
        <f t="shared" si="796"/>
        <v>0</v>
      </c>
      <c r="AC782" s="61">
        <f t="shared" si="796"/>
        <v>0</v>
      </c>
      <c r="AD782" s="61">
        <f t="shared" si="796"/>
        <v>0</v>
      </c>
      <c r="AE782" s="61">
        <f t="shared" si="796"/>
        <v>0</v>
      </c>
      <c r="AF782" s="61">
        <f t="shared" si="796"/>
        <v>0</v>
      </c>
      <c r="AG782" s="61">
        <f t="shared" si="796"/>
        <v>0</v>
      </c>
      <c r="AH782" s="61">
        <f t="shared" si="796"/>
        <v>0</v>
      </c>
      <c r="AI782" s="61">
        <f t="shared" si="796"/>
        <v>0</v>
      </c>
      <c r="AJ782" s="61">
        <f t="shared" si="796"/>
        <v>0</v>
      </c>
      <c r="AK782" s="61">
        <f t="shared" si="796"/>
        <v>0</v>
      </c>
      <c r="AL782" s="61">
        <f t="shared" si="796"/>
        <v>0</v>
      </c>
      <c r="AM782" s="61">
        <f t="shared" si="796"/>
        <v>0</v>
      </c>
      <c r="AN782" s="61">
        <f t="shared" si="796"/>
        <v>0</v>
      </c>
      <c r="AO782" s="61">
        <f t="shared" si="796"/>
        <v>0</v>
      </c>
      <c r="AP782" s="61">
        <f t="shared" si="796"/>
        <v>0</v>
      </c>
      <c r="AQ782" s="61">
        <f t="shared" si="796"/>
        <v>0</v>
      </c>
      <c r="AR782" s="61">
        <f t="shared" si="796"/>
        <v>0</v>
      </c>
      <c r="AS782" s="61">
        <f t="shared" si="796"/>
        <v>0</v>
      </c>
      <c r="AT782" s="61">
        <f t="shared" si="796"/>
        <v>0</v>
      </c>
      <c r="AU782" s="61">
        <f t="shared" si="796"/>
        <v>0</v>
      </c>
      <c r="AV782" s="61">
        <f t="shared" si="796"/>
        <v>0</v>
      </c>
      <c r="AW782" s="61">
        <f t="shared" si="796"/>
        <v>0</v>
      </c>
      <c r="AX782" s="61">
        <f t="shared" si="796"/>
        <v>0</v>
      </c>
      <c r="AY782" s="61">
        <f t="shared" ref="AY782:BO782" si="797">$N$782/$J$780*AY780*AY12*AY13</f>
        <v>0</v>
      </c>
      <c r="AZ782" s="61">
        <f t="shared" si="797"/>
        <v>0</v>
      </c>
      <c r="BA782" s="61">
        <f t="shared" si="797"/>
        <v>0</v>
      </c>
      <c r="BB782" s="61">
        <f t="shared" si="797"/>
        <v>0</v>
      </c>
      <c r="BC782" s="61">
        <f t="shared" si="797"/>
        <v>0</v>
      </c>
      <c r="BD782" s="61">
        <f t="shared" si="797"/>
        <v>0</v>
      </c>
      <c r="BE782" s="61">
        <f t="shared" si="797"/>
        <v>0</v>
      </c>
      <c r="BF782" s="61">
        <f t="shared" si="797"/>
        <v>0</v>
      </c>
      <c r="BG782" s="61">
        <f t="shared" si="797"/>
        <v>0</v>
      </c>
      <c r="BH782" s="61">
        <f t="shared" si="797"/>
        <v>0</v>
      </c>
      <c r="BI782" s="61">
        <f t="shared" si="797"/>
        <v>0</v>
      </c>
      <c r="BJ782" s="61">
        <f t="shared" si="797"/>
        <v>0</v>
      </c>
      <c r="BK782" s="61">
        <f t="shared" si="797"/>
        <v>0</v>
      </c>
      <c r="BL782" s="61">
        <f t="shared" si="797"/>
        <v>0</v>
      </c>
      <c r="BM782" s="61">
        <f t="shared" si="797"/>
        <v>0</v>
      </c>
      <c r="BN782" s="61">
        <f t="shared" si="797"/>
        <v>0</v>
      </c>
      <c r="BO782" s="61">
        <f t="shared" si="797"/>
        <v>0</v>
      </c>
    </row>
    <row r="783" spans="1:67" x14ac:dyDescent="0.2">
      <c r="A783" s="11"/>
      <c r="B783" s="11"/>
      <c r="C783" s="656"/>
      <c r="D783" s="657"/>
      <c r="E783" s="657"/>
      <c r="F783" s="657"/>
      <c r="G783" s="657"/>
      <c r="H783" s="660"/>
      <c r="I783" s="659"/>
      <c r="J783" s="11"/>
      <c r="K783" s="58"/>
      <c r="L783" s="58"/>
      <c r="M783" s="60"/>
      <c r="N783" s="60"/>
      <c r="O783" s="60"/>
      <c r="P783" s="60"/>
      <c r="Q783" s="62">
        <v>272.51</v>
      </c>
      <c r="R783" s="63">
        <f t="shared" si="771"/>
        <v>378.65968665839995</v>
      </c>
      <c r="S783" s="64">
        <f t="shared" ref="S783:AX783" si="798">S781+S782</f>
        <v>0</v>
      </c>
      <c r="T783" s="64">
        <f t="shared" si="798"/>
        <v>0</v>
      </c>
      <c r="U783" s="64">
        <f t="shared" si="798"/>
        <v>0</v>
      </c>
      <c r="V783" s="64">
        <f t="shared" si="798"/>
        <v>0</v>
      </c>
      <c r="W783" s="64">
        <f t="shared" si="798"/>
        <v>0</v>
      </c>
      <c r="X783" s="64">
        <f t="shared" si="798"/>
        <v>0</v>
      </c>
      <c r="Y783" s="64">
        <f t="shared" si="798"/>
        <v>0</v>
      </c>
      <c r="Z783" s="64">
        <f t="shared" si="798"/>
        <v>0</v>
      </c>
      <c r="AA783" s="64">
        <f t="shared" si="798"/>
        <v>0</v>
      </c>
      <c r="AB783" s="64">
        <f t="shared" si="798"/>
        <v>0</v>
      </c>
      <c r="AC783" s="64">
        <f t="shared" si="798"/>
        <v>0</v>
      </c>
      <c r="AD783" s="64">
        <f t="shared" si="798"/>
        <v>0</v>
      </c>
      <c r="AE783" s="64">
        <f t="shared" si="798"/>
        <v>0</v>
      </c>
      <c r="AF783" s="64">
        <f t="shared" si="798"/>
        <v>0</v>
      </c>
      <c r="AG783" s="64">
        <f t="shared" si="798"/>
        <v>0</v>
      </c>
      <c r="AH783" s="64">
        <f t="shared" si="798"/>
        <v>0</v>
      </c>
      <c r="AI783" s="64">
        <f t="shared" si="798"/>
        <v>0</v>
      </c>
      <c r="AJ783" s="64">
        <f t="shared" si="798"/>
        <v>0</v>
      </c>
      <c r="AK783" s="64">
        <f t="shared" si="798"/>
        <v>0</v>
      </c>
      <c r="AL783" s="64">
        <f t="shared" si="798"/>
        <v>0</v>
      </c>
      <c r="AM783" s="64">
        <f t="shared" si="798"/>
        <v>0</v>
      </c>
      <c r="AN783" s="64">
        <f t="shared" si="798"/>
        <v>0</v>
      </c>
      <c r="AO783" s="64">
        <f t="shared" si="798"/>
        <v>0</v>
      </c>
      <c r="AP783" s="64">
        <f t="shared" si="798"/>
        <v>0</v>
      </c>
      <c r="AQ783" s="64">
        <f t="shared" si="798"/>
        <v>0</v>
      </c>
      <c r="AR783" s="64">
        <f t="shared" si="798"/>
        <v>0</v>
      </c>
      <c r="AS783" s="64">
        <f t="shared" si="798"/>
        <v>0</v>
      </c>
      <c r="AT783" s="64">
        <f t="shared" si="798"/>
        <v>0</v>
      </c>
      <c r="AU783" s="64">
        <f t="shared" si="798"/>
        <v>0</v>
      </c>
      <c r="AV783" s="64">
        <f t="shared" si="798"/>
        <v>0</v>
      </c>
      <c r="AW783" s="64">
        <f t="shared" si="798"/>
        <v>0</v>
      </c>
      <c r="AX783" s="64">
        <f t="shared" si="798"/>
        <v>0</v>
      </c>
      <c r="AY783" s="64">
        <f t="shared" ref="AY783:BO783" si="799">AY781+AY782</f>
        <v>0</v>
      </c>
      <c r="AZ783" s="64">
        <f t="shared" si="799"/>
        <v>0</v>
      </c>
      <c r="BA783" s="64">
        <f t="shared" si="799"/>
        <v>0</v>
      </c>
      <c r="BB783" s="64">
        <f t="shared" si="799"/>
        <v>0</v>
      </c>
      <c r="BC783" s="64">
        <f t="shared" si="799"/>
        <v>0</v>
      </c>
      <c r="BD783" s="64">
        <f t="shared" si="799"/>
        <v>0</v>
      </c>
      <c r="BE783" s="64">
        <f t="shared" si="799"/>
        <v>0</v>
      </c>
      <c r="BF783" s="64">
        <f t="shared" si="799"/>
        <v>0</v>
      </c>
      <c r="BG783" s="64">
        <f t="shared" si="799"/>
        <v>0</v>
      </c>
      <c r="BH783" s="64">
        <f t="shared" si="799"/>
        <v>0</v>
      </c>
      <c r="BI783" s="64">
        <f t="shared" si="799"/>
        <v>0</v>
      </c>
      <c r="BJ783" s="64">
        <f t="shared" si="799"/>
        <v>0</v>
      </c>
      <c r="BK783" s="64">
        <f t="shared" si="799"/>
        <v>0</v>
      </c>
      <c r="BL783" s="64">
        <f t="shared" si="799"/>
        <v>0</v>
      </c>
      <c r="BM783" s="64">
        <f t="shared" si="799"/>
        <v>0</v>
      </c>
      <c r="BN783" s="64">
        <f t="shared" si="799"/>
        <v>378.65968665839995</v>
      </c>
      <c r="BO783" s="64">
        <f t="shared" si="799"/>
        <v>0</v>
      </c>
    </row>
    <row r="784" spans="1:67" s="5" customFormat="1" ht="10.5" x14ac:dyDescent="0.2">
      <c r="A784" s="65"/>
      <c r="B784" s="65"/>
      <c r="C784" s="65"/>
      <c r="D784" s="65"/>
      <c r="E784" s="65"/>
      <c r="F784" s="65"/>
      <c r="G784" s="66" t="s">
        <v>1023</v>
      </c>
      <c r="H784" s="65"/>
      <c r="I784" s="65"/>
      <c r="J784" s="65"/>
      <c r="K784" s="65"/>
      <c r="L784" s="65"/>
      <c r="M784" s="65"/>
      <c r="N784" s="65"/>
      <c r="O784" s="65"/>
      <c r="P784" s="65"/>
      <c r="Q784" s="65">
        <f t="shared" ref="Q784:AV784" si="800">Q$759+Q$763+Q$767+Q$771+Q$775+Q$779+Q$783</f>
        <v>423456.62</v>
      </c>
      <c r="R784" s="67">
        <f t="shared" si="800"/>
        <v>536076.539817165</v>
      </c>
      <c r="S784" s="68">
        <f t="shared" si="800"/>
        <v>0</v>
      </c>
      <c r="T784" s="68">
        <f t="shared" si="800"/>
        <v>0</v>
      </c>
      <c r="U784" s="68">
        <f t="shared" si="800"/>
        <v>0</v>
      </c>
      <c r="V784" s="68">
        <f t="shared" si="800"/>
        <v>0</v>
      </c>
      <c r="W784" s="68">
        <f t="shared" si="800"/>
        <v>0</v>
      </c>
      <c r="X784" s="68">
        <f t="shared" si="800"/>
        <v>0</v>
      </c>
      <c r="Y784" s="68">
        <f t="shared" si="800"/>
        <v>0</v>
      </c>
      <c r="Z784" s="68">
        <f t="shared" si="800"/>
        <v>0</v>
      </c>
      <c r="AA784" s="68">
        <f t="shared" si="800"/>
        <v>0</v>
      </c>
      <c r="AB784" s="68">
        <f t="shared" si="800"/>
        <v>0</v>
      </c>
      <c r="AC784" s="68">
        <f t="shared" si="800"/>
        <v>0</v>
      </c>
      <c r="AD784" s="68">
        <f t="shared" si="800"/>
        <v>0</v>
      </c>
      <c r="AE784" s="68">
        <f t="shared" si="800"/>
        <v>0</v>
      </c>
      <c r="AF784" s="68">
        <f t="shared" si="800"/>
        <v>0</v>
      </c>
      <c r="AG784" s="68">
        <f t="shared" si="800"/>
        <v>0</v>
      </c>
      <c r="AH784" s="68">
        <f t="shared" si="800"/>
        <v>0</v>
      </c>
      <c r="AI784" s="68">
        <f t="shared" si="800"/>
        <v>0</v>
      </c>
      <c r="AJ784" s="68">
        <f t="shared" si="800"/>
        <v>0</v>
      </c>
      <c r="AK784" s="68">
        <f t="shared" si="800"/>
        <v>0</v>
      </c>
      <c r="AL784" s="68">
        <f t="shared" si="800"/>
        <v>0</v>
      </c>
      <c r="AM784" s="68">
        <f t="shared" si="800"/>
        <v>0</v>
      </c>
      <c r="AN784" s="68">
        <f t="shared" si="800"/>
        <v>74529.632579108351</v>
      </c>
      <c r="AO784" s="68">
        <f t="shared" si="800"/>
        <v>75014.075339727584</v>
      </c>
      <c r="AP784" s="68">
        <f t="shared" si="800"/>
        <v>75501.666590125198</v>
      </c>
      <c r="AQ784" s="68">
        <f t="shared" si="800"/>
        <v>0</v>
      </c>
      <c r="AR784" s="68">
        <f t="shared" si="800"/>
        <v>0</v>
      </c>
      <c r="AS784" s="68">
        <f t="shared" si="800"/>
        <v>0</v>
      </c>
      <c r="AT784" s="68">
        <f t="shared" si="800"/>
        <v>0</v>
      </c>
      <c r="AU784" s="68">
        <f t="shared" si="800"/>
        <v>0</v>
      </c>
      <c r="AV784" s="68">
        <f t="shared" si="800"/>
        <v>0</v>
      </c>
      <c r="AW784" s="68">
        <f t="shared" ref="AW784:BO784" si="801">AW$759+AW$763+AW$767+AW$771+AW$775+AW$779+AW$783</f>
        <v>0</v>
      </c>
      <c r="AX784" s="68">
        <f t="shared" si="801"/>
        <v>0</v>
      </c>
      <c r="AY784" s="68">
        <f t="shared" si="801"/>
        <v>0</v>
      </c>
      <c r="AZ784" s="68">
        <f t="shared" si="801"/>
        <v>0</v>
      </c>
      <c r="BA784" s="68">
        <f t="shared" si="801"/>
        <v>0</v>
      </c>
      <c r="BB784" s="68">
        <f t="shared" si="801"/>
        <v>0</v>
      </c>
      <c r="BC784" s="68">
        <f t="shared" si="801"/>
        <v>82136.401022679202</v>
      </c>
      <c r="BD784" s="68">
        <f t="shared" si="801"/>
        <v>0</v>
      </c>
      <c r="BE784" s="68">
        <f t="shared" si="801"/>
        <v>83207.644200523908</v>
      </c>
      <c r="BF784" s="68">
        <f t="shared" si="801"/>
        <v>0</v>
      </c>
      <c r="BG784" s="68">
        <f t="shared" si="801"/>
        <v>0</v>
      </c>
      <c r="BH784" s="68">
        <f t="shared" si="801"/>
        <v>0</v>
      </c>
      <c r="BI784" s="68">
        <f t="shared" si="801"/>
        <v>0</v>
      </c>
      <c r="BJ784" s="68">
        <f t="shared" si="801"/>
        <v>0</v>
      </c>
      <c r="BK784" s="68">
        <f t="shared" si="801"/>
        <v>86505.934806102247</v>
      </c>
      <c r="BL784" s="68">
        <f t="shared" si="801"/>
        <v>0</v>
      </c>
      <c r="BM784" s="68">
        <f t="shared" si="801"/>
        <v>0</v>
      </c>
      <c r="BN784" s="68">
        <f t="shared" si="801"/>
        <v>59181.185278898643</v>
      </c>
      <c r="BO784" s="68">
        <f t="shared" si="801"/>
        <v>0</v>
      </c>
    </row>
    <row r="785" spans="1:67" x14ac:dyDescent="0.2">
      <c r="A785" s="56"/>
      <c r="B785" s="56"/>
      <c r="C785" s="57" t="s">
        <v>486</v>
      </c>
      <c r="D785" s="56" t="s">
        <v>487</v>
      </c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</row>
    <row r="786" spans="1:67" ht="14.1" customHeight="1" x14ac:dyDescent="0.2">
      <c r="A786" s="11"/>
      <c r="B786" s="58">
        <v>167</v>
      </c>
      <c r="C786" s="656" t="s">
        <v>460</v>
      </c>
      <c r="D786" s="657" t="s">
        <v>461</v>
      </c>
      <c r="E786" s="657"/>
      <c r="F786" s="657"/>
      <c r="G786" s="657"/>
      <c r="H786" s="660" t="s">
        <v>961</v>
      </c>
      <c r="I786" s="659" t="s">
        <v>78</v>
      </c>
      <c r="J786" s="59">
        <v>360.93</v>
      </c>
      <c r="K786" s="60"/>
      <c r="L786" s="60"/>
      <c r="M786" s="60"/>
      <c r="N786" s="58"/>
      <c r="O786" s="58"/>
      <c r="P786" s="58"/>
      <c r="Q786" s="58"/>
      <c r="R786" s="58">
        <f t="shared" ref="R786:R797" si="802">SUM(S786:BO786)</f>
        <v>360.93</v>
      </c>
      <c r="S786" s="58">
        <v>0</v>
      </c>
      <c r="T786" s="58">
        <v>0</v>
      </c>
      <c r="U786" s="58">
        <v>0</v>
      </c>
      <c r="V786" s="58">
        <v>180.465</v>
      </c>
      <c r="W786" s="58">
        <v>180.465</v>
      </c>
      <c r="X786" s="58">
        <v>0</v>
      </c>
      <c r="Y786" s="58">
        <v>0</v>
      </c>
      <c r="Z786" s="58">
        <v>0</v>
      </c>
      <c r="AA786" s="58">
        <v>0</v>
      </c>
      <c r="AB786" s="58">
        <v>0</v>
      </c>
      <c r="AC786" s="58">
        <v>0</v>
      </c>
      <c r="AD786" s="58">
        <v>0</v>
      </c>
      <c r="AE786" s="58">
        <v>0</v>
      </c>
      <c r="AF786" s="58">
        <v>0</v>
      </c>
      <c r="AG786" s="58">
        <v>0</v>
      </c>
      <c r="AH786" s="58">
        <v>0</v>
      </c>
      <c r="AI786" s="58">
        <v>0</v>
      </c>
      <c r="AJ786" s="58">
        <v>0</v>
      </c>
      <c r="AK786" s="58">
        <v>0</v>
      </c>
      <c r="AL786" s="58">
        <v>0</v>
      </c>
      <c r="AM786" s="58">
        <v>0</v>
      </c>
      <c r="AN786" s="58">
        <v>0</v>
      </c>
      <c r="AO786" s="58">
        <v>0</v>
      </c>
      <c r="AP786" s="58">
        <v>0</v>
      </c>
      <c r="AQ786" s="58">
        <v>0</v>
      </c>
      <c r="AR786" s="58">
        <v>0</v>
      </c>
      <c r="AS786" s="58">
        <v>0</v>
      </c>
      <c r="AT786" s="58">
        <v>0</v>
      </c>
      <c r="AU786" s="58">
        <v>0</v>
      </c>
      <c r="AV786" s="58">
        <v>0</v>
      </c>
      <c r="AW786" s="58">
        <v>0</v>
      </c>
      <c r="AX786" s="58">
        <v>0</v>
      </c>
      <c r="AY786" s="58">
        <v>0</v>
      </c>
      <c r="AZ786" s="58">
        <v>0</v>
      </c>
      <c r="BA786" s="58">
        <v>0</v>
      </c>
      <c r="BB786" s="58">
        <v>0</v>
      </c>
      <c r="BC786" s="58">
        <v>0</v>
      </c>
      <c r="BD786" s="58">
        <v>0</v>
      </c>
      <c r="BE786" s="58">
        <v>0</v>
      </c>
      <c r="BF786" s="58">
        <v>0</v>
      </c>
      <c r="BG786" s="58">
        <v>0</v>
      </c>
      <c r="BH786" s="58">
        <v>0</v>
      </c>
      <c r="BI786" s="58">
        <v>0</v>
      </c>
      <c r="BJ786" s="58">
        <v>0</v>
      </c>
      <c r="BK786" s="58">
        <v>0</v>
      </c>
      <c r="BL786" s="58">
        <v>0</v>
      </c>
      <c r="BM786" s="58">
        <v>0</v>
      </c>
      <c r="BN786" s="58">
        <v>0</v>
      </c>
      <c r="BO786" s="58">
        <v>0</v>
      </c>
    </row>
    <row r="787" spans="1:67" x14ac:dyDescent="0.2">
      <c r="A787" s="11"/>
      <c r="B787" s="11"/>
      <c r="C787" s="656"/>
      <c r="D787" s="657"/>
      <c r="E787" s="657"/>
      <c r="F787" s="657"/>
      <c r="G787" s="657"/>
      <c r="H787" s="660"/>
      <c r="I787" s="659"/>
      <c r="J787" s="11"/>
      <c r="K787" s="60">
        <v>1310288.06</v>
      </c>
      <c r="L787" s="60">
        <v>1311229.98</v>
      </c>
      <c r="M787" s="60">
        <v>1353797.03</v>
      </c>
      <c r="N787" s="60">
        <v>1354770.23</v>
      </c>
      <c r="O787" s="60">
        <v>1353797.026719539</v>
      </c>
      <c r="P787" s="60"/>
      <c r="Q787" s="58">
        <v>1353797.03</v>
      </c>
      <c r="R787" s="60">
        <f t="shared" si="802"/>
        <v>1404485.6208688689</v>
      </c>
      <c r="S787" s="58"/>
      <c r="T787" s="58"/>
      <c r="U787" s="58"/>
      <c r="V787" s="61">
        <f>$M787*V786/$J786*V$13</f>
        <v>699375.37017460971</v>
      </c>
      <c r="W787" s="61">
        <f>$M787*W786/$J786*W$13</f>
        <v>705110.25069425919</v>
      </c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8"/>
      <c r="BD787" s="58"/>
      <c r="BE787" s="58"/>
      <c r="BF787" s="58"/>
      <c r="BG787" s="58"/>
      <c r="BH787" s="58"/>
      <c r="BI787" s="58"/>
      <c r="BJ787" s="58"/>
      <c r="BK787" s="58"/>
      <c r="BL787" s="58"/>
      <c r="BM787" s="58"/>
      <c r="BN787" s="58"/>
      <c r="BO787" s="58"/>
    </row>
    <row r="788" spans="1:67" x14ac:dyDescent="0.2">
      <c r="A788" s="11"/>
      <c r="B788" s="11"/>
      <c r="C788" s="656"/>
      <c r="D788" s="657"/>
      <c r="E788" s="657"/>
      <c r="F788" s="657"/>
      <c r="G788" s="657"/>
      <c r="H788" s="660"/>
      <c r="I788" s="659"/>
      <c r="J788" s="11"/>
      <c r="K788" s="58"/>
      <c r="L788" s="60"/>
      <c r="M788" s="60"/>
      <c r="N788" s="60">
        <f>N787-M787</f>
        <v>973.19999999995343</v>
      </c>
      <c r="O788" s="60"/>
      <c r="P788" s="60"/>
      <c r="Q788" s="58">
        <v>729.9</v>
      </c>
      <c r="R788" s="60">
        <f t="shared" si="802"/>
        <v>758.25942024896381</v>
      </c>
      <c r="S788" s="61">
        <f t="shared" ref="S788:AX788" si="803">$N$788/$J$786*S786*S12*S13</f>
        <v>0</v>
      </c>
      <c r="T788" s="61">
        <f t="shared" si="803"/>
        <v>0</v>
      </c>
      <c r="U788" s="61">
        <f t="shared" si="803"/>
        <v>0</v>
      </c>
      <c r="V788" s="61">
        <f t="shared" si="803"/>
        <v>251.37893464498796</v>
      </c>
      <c r="W788" s="61">
        <f t="shared" si="803"/>
        <v>506.88048560397579</v>
      </c>
      <c r="X788" s="61">
        <f t="shared" si="803"/>
        <v>0</v>
      </c>
      <c r="Y788" s="61">
        <f t="shared" si="803"/>
        <v>0</v>
      </c>
      <c r="Z788" s="61">
        <f t="shared" si="803"/>
        <v>0</v>
      </c>
      <c r="AA788" s="61">
        <f t="shared" si="803"/>
        <v>0</v>
      </c>
      <c r="AB788" s="61">
        <f t="shared" si="803"/>
        <v>0</v>
      </c>
      <c r="AC788" s="61">
        <f t="shared" si="803"/>
        <v>0</v>
      </c>
      <c r="AD788" s="61">
        <f t="shared" si="803"/>
        <v>0</v>
      </c>
      <c r="AE788" s="61">
        <f t="shared" si="803"/>
        <v>0</v>
      </c>
      <c r="AF788" s="61">
        <f t="shared" si="803"/>
        <v>0</v>
      </c>
      <c r="AG788" s="61">
        <f t="shared" si="803"/>
        <v>0</v>
      </c>
      <c r="AH788" s="61">
        <f t="shared" si="803"/>
        <v>0</v>
      </c>
      <c r="AI788" s="61">
        <f t="shared" si="803"/>
        <v>0</v>
      </c>
      <c r="AJ788" s="61">
        <f t="shared" si="803"/>
        <v>0</v>
      </c>
      <c r="AK788" s="61">
        <f t="shared" si="803"/>
        <v>0</v>
      </c>
      <c r="AL788" s="61">
        <f t="shared" si="803"/>
        <v>0</v>
      </c>
      <c r="AM788" s="61">
        <f t="shared" si="803"/>
        <v>0</v>
      </c>
      <c r="AN788" s="61">
        <f t="shared" si="803"/>
        <v>0</v>
      </c>
      <c r="AO788" s="61">
        <f t="shared" si="803"/>
        <v>0</v>
      </c>
      <c r="AP788" s="61">
        <f t="shared" si="803"/>
        <v>0</v>
      </c>
      <c r="AQ788" s="61">
        <f t="shared" si="803"/>
        <v>0</v>
      </c>
      <c r="AR788" s="61">
        <f t="shared" si="803"/>
        <v>0</v>
      </c>
      <c r="AS788" s="61">
        <f t="shared" si="803"/>
        <v>0</v>
      </c>
      <c r="AT788" s="61">
        <f t="shared" si="803"/>
        <v>0</v>
      </c>
      <c r="AU788" s="61">
        <f t="shared" si="803"/>
        <v>0</v>
      </c>
      <c r="AV788" s="61">
        <f t="shared" si="803"/>
        <v>0</v>
      </c>
      <c r="AW788" s="61">
        <f t="shared" si="803"/>
        <v>0</v>
      </c>
      <c r="AX788" s="61">
        <f t="shared" si="803"/>
        <v>0</v>
      </c>
      <c r="AY788" s="61">
        <f t="shared" ref="AY788:BO788" si="804">$N$788/$J$786*AY786*AY12*AY13</f>
        <v>0</v>
      </c>
      <c r="AZ788" s="61">
        <f t="shared" si="804"/>
        <v>0</v>
      </c>
      <c r="BA788" s="61">
        <f t="shared" si="804"/>
        <v>0</v>
      </c>
      <c r="BB788" s="61">
        <f t="shared" si="804"/>
        <v>0</v>
      </c>
      <c r="BC788" s="61">
        <f t="shared" si="804"/>
        <v>0</v>
      </c>
      <c r="BD788" s="61">
        <f t="shared" si="804"/>
        <v>0</v>
      </c>
      <c r="BE788" s="61">
        <f t="shared" si="804"/>
        <v>0</v>
      </c>
      <c r="BF788" s="61">
        <f t="shared" si="804"/>
        <v>0</v>
      </c>
      <c r="BG788" s="61">
        <f t="shared" si="804"/>
        <v>0</v>
      </c>
      <c r="BH788" s="61">
        <f t="shared" si="804"/>
        <v>0</v>
      </c>
      <c r="BI788" s="61">
        <f t="shared" si="804"/>
        <v>0</v>
      </c>
      <c r="BJ788" s="61">
        <f t="shared" si="804"/>
        <v>0</v>
      </c>
      <c r="BK788" s="61">
        <f t="shared" si="804"/>
        <v>0</v>
      </c>
      <c r="BL788" s="61">
        <f t="shared" si="804"/>
        <v>0</v>
      </c>
      <c r="BM788" s="61">
        <f t="shared" si="804"/>
        <v>0</v>
      </c>
      <c r="BN788" s="61">
        <f t="shared" si="804"/>
        <v>0</v>
      </c>
      <c r="BO788" s="61">
        <f t="shared" si="804"/>
        <v>0</v>
      </c>
    </row>
    <row r="789" spans="1:67" x14ac:dyDescent="0.2">
      <c r="A789" s="11"/>
      <c r="B789" s="11"/>
      <c r="C789" s="656"/>
      <c r="D789" s="657"/>
      <c r="E789" s="657"/>
      <c r="F789" s="657"/>
      <c r="G789" s="657"/>
      <c r="H789" s="660"/>
      <c r="I789" s="659"/>
      <c r="J789" s="11"/>
      <c r="K789" s="58"/>
      <c r="L789" s="58"/>
      <c r="M789" s="60"/>
      <c r="N789" s="60"/>
      <c r="O789" s="60"/>
      <c r="P789" s="60"/>
      <c r="Q789" s="62">
        <v>1354526.93</v>
      </c>
      <c r="R789" s="63">
        <f t="shared" si="802"/>
        <v>1405243.8802891178</v>
      </c>
      <c r="S789" s="64">
        <f t="shared" ref="S789:AX789" si="805">S787+S788</f>
        <v>0</v>
      </c>
      <c r="T789" s="64">
        <f t="shared" si="805"/>
        <v>0</v>
      </c>
      <c r="U789" s="64">
        <f t="shared" si="805"/>
        <v>0</v>
      </c>
      <c r="V789" s="64">
        <f t="shared" si="805"/>
        <v>699626.74910925468</v>
      </c>
      <c r="W789" s="64">
        <f t="shared" si="805"/>
        <v>705617.13117986312</v>
      </c>
      <c r="X789" s="64">
        <f t="shared" si="805"/>
        <v>0</v>
      </c>
      <c r="Y789" s="64">
        <f t="shared" si="805"/>
        <v>0</v>
      </c>
      <c r="Z789" s="64">
        <f t="shared" si="805"/>
        <v>0</v>
      </c>
      <c r="AA789" s="64">
        <f t="shared" si="805"/>
        <v>0</v>
      </c>
      <c r="AB789" s="64">
        <f t="shared" si="805"/>
        <v>0</v>
      </c>
      <c r="AC789" s="64">
        <f t="shared" si="805"/>
        <v>0</v>
      </c>
      <c r="AD789" s="64">
        <f t="shared" si="805"/>
        <v>0</v>
      </c>
      <c r="AE789" s="64">
        <f t="shared" si="805"/>
        <v>0</v>
      </c>
      <c r="AF789" s="64">
        <f t="shared" si="805"/>
        <v>0</v>
      </c>
      <c r="AG789" s="64">
        <f t="shared" si="805"/>
        <v>0</v>
      </c>
      <c r="AH789" s="64">
        <f t="shared" si="805"/>
        <v>0</v>
      </c>
      <c r="AI789" s="64">
        <f t="shared" si="805"/>
        <v>0</v>
      </c>
      <c r="AJ789" s="64">
        <f t="shared" si="805"/>
        <v>0</v>
      </c>
      <c r="AK789" s="64">
        <f t="shared" si="805"/>
        <v>0</v>
      </c>
      <c r="AL789" s="64">
        <f t="shared" si="805"/>
        <v>0</v>
      </c>
      <c r="AM789" s="64">
        <f t="shared" si="805"/>
        <v>0</v>
      </c>
      <c r="AN789" s="64">
        <f t="shared" si="805"/>
        <v>0</v>
      </c>
      <c r="AO789" s="64">
        <f t="shared" si="805"/>
        <v>0</v>
      </c>
      <c r="AP789" s="64">
        <f t="shared" si="805"/>
        <v>0</v>
      </c>
      <c r="AQ789" s="64">
        <f t="shared" si="805"/>
        <v>0</v>
      </c>
      <c r="AR789" s="64">
        <f t="shared" si="805"/>
        <v>0</v>
      </c>
      <c r="AS789" s="64">
        <f t="shared" si="805"/>
        <v>0</v>
      </c>
      <c r="AT789" s="64">
        <f t="shared" si="805"/>
        <v>0</v>
      </c>
      <c r="AU789" s="64">
        <f t="shared" si="805"/>
        <v>0</v>
      </c>
      <c r="AV789" s="64">
        <f t="shared" si="805"/>
        <v>0</v>
      </c>
      <c r="AW789" s="64">
        <f t="shared" si="805"/>
        <v>0</v>
      </c>
      <c r="AX789" s="64">
        <f t="shared" si="805"/>
        <v>0</v>
      </c>
      <c r="AY789" s="64">
        <f t="shared" ref="AY789:BO789" si="806">AY787+AY788</f>
        <v>0</v>
      </c>
      <c r="AZ789" s="64">
        <f t="shared" si="806"/>
        <v>0</v>
      </c>
      <c r="BA789" s="64">
        <f t="shared" si="806"/>
        <v>0</v>
      </c>
      <c r="BB789" s="64">
        <f t="shared" si="806"/>
        <v>0</v>
      </c>
      <c r="BC789" s="64">
        <f t="shared" si="806"/>
        <v>0</v>
      </c>
      <c r="BD789" s="64">
        <f t="shared" si="806"/>
        <v>0</v>
      </c>
      <c r="BE789" s="64">
        <f t="shared" si="806"/>
        <v>0</v>
      </c>
      <c r="BF789" s="64">
        <f t="shared" si="806"/>
        <v>0</v>
      </c>
      <c r="BG789" s="64">
        <f t="shared" si="806"/>
        <v>0</v>
      </c>
      <c r="BH789" s="64">
        <f t="shared" si="806"/>
        <v>0</v>
      </c>
      <c r="BI789" s="64">
        <f t="shared" si="806"/>
        <v>0</v>
      </c>
      <c r="BJ789" s="64">
        <f t="shared" si="806"/>
        <v>0</v>
      </c>
      <c r="BK789" s="64">
        <f t="shared" si="806"/>
        <v>0</v>
      </c>
      <c r="BL789" s="64">
        <f t="shared" si="806"/>
        <v>0</v>
      </c>
      <c r="BM789" s="64">
        <f t="shared" si="806"/>
        <v>0</v>
      </c>
      <c r="BN789" s="64">
        <f t="shared" si="806"/>
        <v>0</v>
      </c>
      <c r="BO789" s="64">
        <f t="shared" si="806"/>
        <v>0</v>
      </c>
    </row>
    <row r="790" spans="1:67" ht="14.1" customHeight="1" x14ac:dyDescent="0.2">
      <c r="A790" s="11"/>
      <c r="B790" s="58">
        <v>168</v>
      </c>
      <c r="C790" s="656" t="s">
        <v>460</v>
      </c>
      <c r="D790" s="657" t="s">
        <v>461</v>
      </c>
      <c r="E790" s="657"/>
      <c r="F790" s="657"/>
      <c r="G790" s="657"/>
      <c r="H790" s="660" t="s">
        <v>1024</v>
      </c>
      <c r="I790" s="659" t="s">
        <v>102</v>
      </c>
      <c r="J790" s="59">
        <v>1.948</v>
      </c>
      <c r="K790" s="60"/>
      <c r="L790" s="60"/>
      <c r="M790" s="60"/>
      <c r="N790" s="58"/>
      <c r="O790" s="58"/>
      <c r="P790" s="58"/>
      <c r="Q790" s="58"/>
      <c r="R790" s="58">
        <f t="shared" si="802"/>
        <v>1.948</v>
      </c>
      <c r="S790" s="58">
        <v>0</v>
      </c>
      <c r="T790" s="58">
        <v>0</v>
      </c>
      <c r="U790" s="58">
        <v>0</v>
      </c>
      <c r="V790" s="58">
        <v>0</v>
      </c>
      <c r="W790" s="58">
        <v>1.948</v>
      </c>
      <c r="X790" s="58">
        <v>0</v>
      </c>
      <c r="Y790" s="58">
        <v>0</v>
      </c>
      <c r="Z790" s="58">
        <v>0</v>
      </c>
      <c r="AA790" s="58">
        <v>0</v>
      </c>
      <c r="AB790" s="58">
        <v>0</v>
      </c>
      <c r="AC790" s="58">
        <v>0</v>
      </c>
      <c r="AD790" s="58">
        <v>0</v>
      </c>
      <c r="AE790" s="58">
        <v>0</v>
      </c>
      <c r="AF790" s="58">
        <v>0</v>
      </c>
      <c r="AG790" s="58">
        <v>0</v>
      </c>
      <c r="AH790" s="58">
        <v>0</v>
      </c>
      <c r="AI790" s="58">
        <v>0</v>
      </c>
      <c r="AJ790" s="58">
        <v>0</v>
      </c>
      <c r="AK790" s="58">
        <v>0</v>
      </c>
      <c r="AL790" s="58">
        <v>0</v>
      </c>
      <c r="AM790" s="58">
        <v>0</v>
      </c>
      <c r="AN790" s="58">
        <v>0</v>
      </c>
      <c r="AO790" s="58">
        <v>0</v>
      </c>
      <c r="AP790" s="58">
        <v>0</v>
      </c>
      <c r="AQ790" s="58">
        <v>0</v>
      </c>
      <c r="AR790" s="58">
        <v>0</v>
      </c>
      <c r="AS790" s="58">
        <v>0</v>
      </c>
      <c r="AT790" s="58">
        <v>0</v>
      </c>
      <c r="AU790" s="58">
        <v>0</v>
      </c>
      <c r="AV790" s="58">
        <v>0</v>
      </c>
      <c r="AW790" s="58">
        <v>0</v>
      </c>
      <c r="AX790" s="58">
        <v>0</v>
      </c>
      <c r="AY790" s="58">
        <v>0</v>
      </c>
      <c r="AZ790" s="58">
        <v>0</v>
      </c>
      <c r="BA790" s="58">
        <v>0</v>
      </c>
      <c r="BB790" s="58">
        <v>0</v>
      </c>
      <c r="BC790" s="58">
        <v>0</v>
      </c>
      <c r="BD790" s="58">
        <v>0</v>
      </c>
      <c r="BE790" s="58">
        <v>0</v>
      </c>
      <c r="BF790" s="58">
        <v>0</v>
      </c>
      <c r="BG790" s="58">
        <v>0</v>
      </c>
      <c r="BH790" s="58">
        <v>0</v>
      </c>
      <c r="BI790" s="58">
        <v>0</v>
      </c>
      <c r="BJ790" s="58">
        <v>0</v>
      </c>
      <c r="BK790" s="58">
        <v>0</v>
      </c>
      <c r="BL790" s="58">
        <v>0</v>
      </c>
      <c r="BM790" s="58">
        <v>0</v>
      </c>
      <c r="BN790" s="58">
        <v>0</v>
      </c>
      <c r="BO790" s="58">
        <v>0</v>
      </c>
    </row>
    <row r="791" spans="1:67" x14ac:dyDescent="0.2">
      <c r="A791" s="11"/>
      <c r="B791" s="11"/>
      <c r="C791" s="656"/>
      <c r="D791" s="657"/>
      <c r="E791" s="657"/>
      <c r="F791" s="657"/>
      <c r="G791" s="657"/>
      <c r="H791" s="660"/>
      <c r="I791" s="659"/>
      <c r="J791" s="11"/>
      <c r="K791" s="60">
        <v>20620.2</v>
      </c>
      <c r="L791" s="60">
        <v>20644.27</v>
      </c>
      <c r="M791" s="60">
        <v>21304.91</v>
      </c>
      <c r="N791" s="60">
        <v>21329.78</v>
      </c>
      <c r="O791" s="60">
        <v>21304.90714413</v>
      </c>
      <c r="P791" s="60"/>
      <c r="Q791" s="58">
        <v>21304.91</v>
      </c>
      <c r="R791" s="60">
        <f t="shared" si="802"/>
        <v>22192.854760685401</v>
      </c>
      <c r="S791" s="58"/>
      <c r="T791" s="58"/>
      <c r="U791" s="58"/>
      <c r="V791" s="58"/>
      <c r="W791" s="61">
        <f>$M791*W790/$J790*W$13</f>
        <v>22192.854760685401</v>
      </c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</row>
    <row r="792" spans="1:67" x14ac:dyDescent="0.2">
      <c r="A792" s="11"/>
      <c r="B792" s="11"/>
      <c r="C792" s="656"/>
      <c r="D792" s="657"/>
      <c r="E792" s="657"/>
      <c r="F792" s="657"/>
      <c r="G792" s="657"/>
      <c r="H792" s="660"/>
      <c r="I792" s="659"/>
      <c r="J792" s="11"/>
      <c r="K792" s="58"/>
      <c r="L792" s="60"/>
      <c r="M792" s="60"/>
      <c r="N792" s="60">
        <f>N791-M791</f>
        <v>24.869999999998981</v>
      </c>
      <c r="O792" s="60"/>
      <c r="P792" s="60"/>
      <c r="Q792" s="58">
        <v>24.87</v>
      </c>
      <c r="R792" s="60">
        <f t="shared" si="802"/>
        <v>25.90653036779894</v>
      </c>
      <c r="S792" s="61">
        <f t="shared" ref="S792:AX792" si="807">$N$792/$J$790*S790*S12*S13</f>
        <v>0</v>
      </c>
      <c r="T792" s="61">
        <f t="shared" si="807"/>
        <v>0</v>
      </c>
      <c r="U792" s="61">
        <f t="shared" si="807"/>
        <v>0</v>
      </c>
      <c r="V792" s="61">
        <f t="shared" si="807"/>
        <v>0</v>
      </c>
      <c r="W792" s="61">
        <f t="shared" si="807"/>
        <v>25.90653036779894</v>
      </c>
      <c r="X792" s="61">
        <f t="shared" si="807"/>
        <v>0</v>
      </c>
      <c r="Y792" s="61">
        <f t="shared" si="807"/>
        <v>0</v>
      </c>
      <c r="Z792" s="61">
        <f t="shared" si="807"/>
        <v>0</v>
      </c>
      <c r="AA792" s="61">
        <f t="shared" si="807"/>
        <v>0</v>
      </c>
      <c r="AB792" s="61">
        <f t="shared" si="807"/>
        <v>0</v>
      </c>
      <c r="AC792" s="61">
        <f t="shared" si="807"/>
        <v>0</v>
      </c>
      <c r="AD792" s="61">
        <f t="shared" si="807"/>
        <v>0</v>
      </c>
      <c r="AE792" s="61">
        <f t="shared" si="807"/>
        <v>0</v>
      </c>
      <c r="AF792" s="61">
        <f t="shared" si="807"/>
        <v>0</v>
      </c>
      <c r="AG792" s="61">
        <f t="shared" si="807"/>
        <v>0</v>
      </c>
      <c r="AH792" s="61">
        <f t="shared" si="807"/>
        <v>0</v>
      </c>
      <c r="AI792" s="61">
        <f t="shared" si="807"/>
        <v>0</v>
      </c>
      <c r="AJ792" s="61">
        <f t="shared" si="807"/>
        <v>0</v>
      </c>
      <c r="AK792" s="61">
        <f t="shared" si="807"/>
        <v>0</v>
      </c>
      <c r="AL792" s="61">
        <f t="shared" si="807"/>
        <v>0</v>
      </c>
      <c r="AM792" s="61">
        <f t="shared" si="807"/>
        <v>0</v>
      </c>
      <c r="AN792" s="61">
        <f t="shared" si="807"/>
        <v>0</v>
      </c>
      <c r="AO792" s="61">
        <f t="shared" si="807"/>
        <v>0</v>
      </c>
      <c r="AP792" s="61">
        <f t="shared" si="807"/>
        <v>0</v>
      </c>
      <c r="AQ792" s="61">
        <f t="shared" si="807"/>
        <v>0</v>
      </c>
      <c r="AR792" s="61">
        <f t="shared" si="807"/>
        <v>0</v>
      </c>
      <c r="AS792" s="61">
        <f t="shared" si="807"/>
        <v>0</v>
      </c>
      <c r="AT792" s="61">
        <f t="shared" si="807"/>
        <v>0</v>
      </c>
      <c r="AU792" s="61">
        <f t="shared" si="807"/>
        <v>0</v>
      </c>
      <c r="AV792" s="61">
        <f t="shared" si="807"/>
        <v>0</v>
      </c>
      <c r="AW792" s="61">
        <f t="shared" si="807"/>
        <v>0</v>
      </c>
      <c r="AX792" s="61">
        <f t="shared" si="807"/>
        <v>0</v>
      </c>
      <c r="AY792" s="61">
        <f t="shared" ref="AY792:BO792" si="808">$N$792/$J$790*AY790*AY12*AY13</f>
        <v>0</v>
      </c>
      <c r="AZ792" s="61">
        <f t="shared" si="808"/>
        <v>0</v>
      </c>
      <c r="BA792" s="61">
        <f t="shared" si="808"/>
        <v>0</v>
      </c>
      <c r="BB792" s="61">
        <f t="shared" si="808"/>
        <v>0</v>
      </c>
      <c r="BC792" s="61">
        <f t="shared" si="808"/>
        <v>0</v>
      </c>
      <c r="BD792" s="61">
        <f t="shared" si="808"/>
        <v>0</v>
      </c>
      <c r="BE792" s="61">
        <f t="shared" si="808"/>
        <v>0</v>
      </c>
      <c r="BF792" s="61">
        <f t="shared" si="808"/>
        <v>0</v>
      </c>
      <c r="BG792" s="61">
        <f t="shared" si="808"/>
        <v>0</v>
      </c>
      <c r="BH792" s="61">
        <f t="shared" si="808"/>
        <v>0</v>
      </c>
      <c r="BI792" s="61">
        <f t="shared" si="808"/>
        <v>0</v>
      </c>
      <c r="BJ792" s="61">
        <f t="shared" si="808"/>
        <v>0</v>
      </c>
      <c r="BK792" s="61">
        <f t="shared" si="808"/>
        <v>0</v>
      </c>
      <c r="BL792" s="61">
        <f t="shared" si="808"/>
        <v>0</v>
      </c>
      <c r="BM792" s="61">
        <f t="shared" si="808"/>
        <v>0</v>
      </c>
      <c r="BN792" s="61">
        <f t="shared" si="808"/>
        <v>0</v>
      </c>
      <c r="BO792" s="61">
        <f t="shared" si="808"/>
        <v>0</v>
      </c>
    </row>
    <row r="793" spans="1:67" x14ac:dyDescent="0.2">
      <c r="A793" s="11"/>
      <c r="B793" s="11"/>
      <c r="C793" s="656"/>
      <c r="D793" s="657"/>
      <c r="E793" s="657"/>
      <c r="F793" s="657"/>
      <c r="G793" s="657"/>
      <c r="H793" s="660"/>
      <c r="I793" s="659"/>
      <c r="J793" s="11"/>
      <c r="K793" s="58"/>
      <c r="L793" s="58"/>
      <c r="M793" s="60"/>
      <c r="N793" s="60"/>
      <c r="O793" s="60"/>
      <c r="P793" s="60"/>
      <c r="Q793" s="62">
        <v>21329.78</v>
      </c>
      <c r="R793" s="63">
        <f t="shared" si="802"/>
        <v>22218.761291053201</v>
      </c>
      <c r="S793" s="64">
        <f t="shared" ref="S793:AX793" si="809">S791+S792</f>
        <v>0</v>
      </c>
      <c r="T793" s="64">
        <f t="shared" si="809"/>
        <v>0</v>
      </c>
      <c r="U793" s="64">
        <f t="shared" si="809"/>
        <v>0</v>
      </c>
      <c r="V793" s="64">
        <f t="shared" si="809"/>
        <v>0</v>
      </c>
      <c r="W793" s="64">
        <f t="shared" si="809"/>
        <v>22218.761291053201</v>
      </c>
      <c r="X793" s="64">
        <f t="shared" si="809"/>
        <v>0</v>
      </c>
      <c r="Y793" s="64">
        <f t="shared" si="809"/>
        <v>0</v>
      </c>
      <c r="Z793" s="64">
        <f t="shared" si="809"/>
        <v>0</v>
      </c>
      <c r="AA793" s="64">
        <f t="shared" si="809"/>
        <v>0</v>
      </c>
      <c r="AB793" s="64">
        <f t="shared" si="809"/>
        <v>0</v>
      </c>
      <c r="AC793" s="64">
        <f t="shared" si="809"/>
        <v>0</v>
      </c>
      <c r="AD793" s="64">
        <f t="shared" si="809"/>
        <v>0</v>
      </c>
      <c r="AE793" s="64">
        <f t="shared" si="809"/>
        <v>0</v>
      </c>
      <c r="AF793" s="64">
        <f t="shared" si="809"/>
        <v>0</v>
      </c>
      <c r="AG793" s="64">
        <f t="shared" si="809"/>
        <v>0</v>
      </c>
      <c r="AH793" s="64">
        <f t="shared" si="809"/>
        <v>0</v>
      </c>
      <c r="AI793" s="64">
        <f t="shared" si="809"/>
        <v>0</v>
      </c>
      <c r="AJ793" s="64">
        <f t="shared" si="809"/>
        <v>0</v>
      </c>
      <c r="AK793" s="64">
        <f t="shared" si="809"/>
        <v>0</v>
      </c>
      <c r="AL793" s="64">
        <f t="shared" si="809"/>
        <v>0</v>
      </c>
      <c r="AM793" s="64">
        <f t="shared" si="809"/>
        <v>0</v>
      </c>
      <c r="AN793" s="64">
        <f t="shared" si="809"/>
        <v>0</v>
      </c>
      <c r="AO793" s="64">
        <f t="shared" si="809"/>
        <v>0</v>
      </c>
      <c r="AP793" s="64">
        <f t="shared" si="809"/>
        <v>0</v>
      </c>
      <c r="AQ793" s="64">
        <f t="shared" si="809"/>
        <v>0</v>
      </c>
      <c r="AR793" s="64">
        <f t="shared" si="809"/>
        <v>0</v>
      </c>
      <c r="AS793" s="64">
        <f t="shared" si="809"/>
        <v>0</v>
      </c>
      <c r="AT793" s="64">
        <f t="shared" si="809"/>
        <v>0</v>
      </c>
      <c r="AU793" s="64">
        <f t="shared" si="809"/>
        <v>0</v>
      </c>
      <c r="AV793" s="64">
        <f t="shared" si="809"/>
        <v>0</v>
      </c>
      <c r="AW793" s="64">
        <f t="shared" si="809"/>
        <v>0</v>
      </c>
      <c r="AX793" s="64">
        <f t="shared" si="809"/>
        <v>0</v>
      </c>
      <c r="AY793" s="64">
        <f t="shared" ref="AY793:BO793" si="810">AY791+AY792</f>
        <v>0</v>
      </c>
      <c r="AZ793" s="64">
        <f t="shared" si="810"/>
        <v>0</v>
      </c>
      <c r="BA793" s="64">
        <f t="shared" si="810"/>
        <v>0</v>
      </c>
      <c r="BB793" s="64">
        <f t="shared" si="810"/>
        <v>0</v>
      </c>
      <c r="BC793" s="64">
        <f t="shared" si="810"/>
        <v>0</v>
      </c>
      <c r="BD793" s="64">
        <f t="shared" si="810"/>
        <v>0</v>
      </c>
      <c r="BE793" s="64">
        <f t="shared" si="810"/>
        <v>0</v>
      </c>
      <c r="BF793" s="64">
        <f t="shared" si="810"/>
        <v>0</v>
      </c>
      <c r="BG793" s="64">
        <f t="shared" si="810"/>
        <v>0</v>
      </c>
      <c r="BH793" s="64">
        <f t="shared" si="810"/>
        <v>0</v>
      </c>
      <c r="BI793" s="64">
        <f t="shared" si="810"/>
        <v>0</v>
      </c>
      <c r="BJ793" s="64">
        <f t="shared" si="810"/>
        <v>0</v>
      </c>
      <c r="BK793" s="64">
        <f t="shared" si="810"/>
        <v>0</v>
      </c>
      <c r="BL793" s="64">
        <f t="shared" si="810"/>
        <v>0</v>
      </c>
      <c r="BM793" s="64">
        <f t="shared" si="810"/>
        <v>0</v>
      </c>
      <c r="BN793" s="64">
        <f t="shared" si="810"/>
        <v>0</v>
      </c>
      <c r="BO793" s="64">
        <f t="shared" si="810"/>
        <v>0</v>
      </c>
    </row>
    <row r="794" spans="1:67" ht="14.1" customHeight="1" x14ac:dyDescent="0.2">
      <c r="A794" s="11"/>
      <c r="B794" s="58">
        <v>169</v>
      </c>
      <c r="C794" s="656" t="s">
        <v>466</v>
      </c>
      <c r="D794" s="657" t="s">
        <v>467</v>
      </c>
      <c r="E794" s="657"/>
      <c r="F794" s="657"/>
      <c r="G794" s="657"/>
      <c r="H794" s="660" t="s">
        <v>1025</v>
      </c>
      <c r="I794" s="659" t="s">
        <v>306</v>
      </c>
      <c r="J794" s="59">
        <v>0.32624999999999998</v>
      </c>
      <c r="K794" s="60"/>
      <c r="L794" s="60"/>
      <c r="M794" s="60"/>
      <c r="N794" s="58"/>
      <c r="O794" s="58"/>
      <c r="P794" s="58"/>
      <c r="Q794" s="58"/>
      <c r="R794" s="58">
        <f t="shared" si="802"/>
        <v>0.32624999999999998</v>
      </c>
      <c r="S794" s="58">
        <v>0</v>
      </c>
      <c r="T794" s="58">
        <v>0</v>
      </c>
      <c r="U794" s="58">
        <v>0</v>
      </c>
      <c r="V794" s="58">
        <v>0</v>
      </c>
      <c r="W794" s="58">
        <v>0.32624999999999998</v>
      </c>
      <c r="X794" s="58">
        <v>0</v>
      </c>
      <c r="Y794" s="58">
        <v>0</v>
      </c>
      <c r="Z794" s="58">
        <v>0</v>
      </c>
      <c r="AA794" s="58">
        <v>0</v>
      </c>
      <c r="AB794" s="58">
        <v>0</v>
      </c>
      <c r="AC794" s="58">
        <v>0</v>
      </c>
      <c r="AD794" s="58">
        <v>0</v>
      </c>
      <c r="AE794" s="58">
        <v>0</v>
      </c>
      <c r="AF794" s="58">
        <v>0</v>
      </c>
      <c r="AG794" s="58">
        <v>0</v>
      </c>
      <c r="AH794" s="58">
        <v>0</v>
      </c>
      <c r="AI794" s="58">
        <v>0</v>
      </c>
      <c r="AJ794" s="58">
        <v>0</v>
      </c>
      <c r="AK794" s="58">
        <v>0</v>
      </c>
      <c r="AL794" s="58">
        <v>0</v>
      </c>
      <c r="AM794" s="58">
        <v>0</v>
      </c>
      <c r="AN794" s="58">
        <v>0</v>
      </c>
      <c r="AO794" s="58">
        <v>0</v>
      </c>
      <c r="AP794" s="58">
        <v>0</v>
      </c>
      <c r="AQ794" s="58">
        <v>0</v>
      </c>
      <c r="AR794" s="58">
        <v>0</v>
      </c>
      <c r="AS794" s="58">
        <v>0</v>
      </c>
      <c r="AT794" s="58">
        <v>0</v>
      </c>
      <c r="AU794" s="58">
        <v>0</v>
      </c>
      <c r="AV794" s="58">
        <v>0</v>
      </c>
      <c r="AW794" s="58">
        <v>0</v>
      </c>
      <c r="AX794" s="58">
        <v>0</v>
      </c>
      <c r="AY794" s="58">
        <v>0</v>
      </c>
      <c r="AZ794" s="58">
        <v>0</v>
      </c>
      <c r="BA794" s="58">
        <v>0</v>
      </c>
      <c r="BB794" s="58">
        <v>0</v>
      </c>
      <c r="BC794" s="58">
        <v>0</v>
      </c>
      <c r="BD794" s="58">
        <v>0</v>
      </c>
      <c r="BE794" s="58">
        <v>0</v>
      </c>
      <c r="BF794" s="58">
        <v>0</v>
      </c>
      <c r="BG794" s="58">
        <v>0</v>
      </c>
      <c r="BH794" s="58">
        <v>0</v>
      </c>
      <c r="BI794" s="58">
        <v>0</v>
      </c>
      <c r="BJ794" s="58">
        <v>0</v>
      </c>
      <c r="BK794" s="58">
        <v>0</v>
      </c>
      <c r="BL794" s="58">
        <v>0</v>
      </c>
      <c r="BM794" s="58">
        <v>0</v>
      </c>
      <c r="BN794" s="58">
        <v>0</v>
      </c>
      <c r="BO794" s="58">
        <v>0</v>
      </c>
    </row>
    <row r="795" spans="1:67" x14ac:dyDescent="0.2">
      <c r="A795" s="11"/>
      <c r="B795" s="11"/>
      <c r="C795" s="656"/>
      <c r="D795" s="657"/>
      <c r="E795" s="657"/>
      <c r="F795" s="657"/>
      <c r="G795" s="657"/>
      <c r="H795" s="660"/>
      <c r="I795" s="659"/>
      <c r="J795" s="11"/>
      <c r="K795" s="60">
        <v>18856.41</v>
      </c>
      <c r="L795" s="60">
        <v>19010.189999999999</v>
      </c>
      <c r="M795" s="60">
        <v>19482.55</v>
      </c>
      <c r="N795" s="60">
        <v>19641.439999999999</v>
      </c>
      <c r="O795" s="60">
        <v>19482.549350716501</v>
      </c>
      <c r="P795" s="60"/>
      <c r="Q795" s="58">
        <v>19482.55</v>
      </c>
      <c r="R795" s="60">
        <f t="shared" si="802"/>
        <v>20294.542549947</v>
      </c>
      <c r="S795" s="58"/>
      <c r="T795" s="58"/>
      <c r="U795" s="58"/>
      <c r="V795" s="58"/>
      <c r="W795" s="61">
        <f>$M795*W794/$J794*W$13</f>
        <v>20294.542549947</v>
      </c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  <c r="BI795" s="58"/>
      <c r="BJ795" s="58"/>
      <c r="BK795" s="58"/>
      <c r="BL795" s="58"/>
      <c r="BM795" s="58"/>
      <c r="BN795" s="58"/>
      <c r="BO795" s="58"/>
    </row>
    <row r="796" spans="1:67" x14ac:dyDescent="0.2">
      <c r="A796" s="11"/>
      <c r="B796" s="11"/>
      <c r="C796" s="656"/>
      <c r="D796" s="657"/>
      <c r="E796" s="657"/>
      <c r="F796" s="657"/>
      <c r="G796" s="657"/>
      <c r="H796" s="660"/>
      <c r="I796" s="659"/>
      <c r="J796" s="11"/>
      <c r="K796" s="58"/>
      <c r="L796" s="60"/>
      <c r="M796" s="60"/>
      <c r="N796" s="60">
        <f>N795-M795</f>
        <v>158.88999999999942</v>
      </c>
      <c r="O796" s="60"/>
      <c r="P796" s="60"/>
      <c r="Q796" s="58">
        <v>158.88999999999999</v>
      </c>
      <c r="R796" s="60">
        <f t="shared" si="802"/>
        <v>165.51220788659938</v>
      </c>
      <c r="S796" s="61">
        <f t="shared" ref="S796:AX796" si="811">$N$796/$J$794*S794*S12*S13</f>
        <v>0</v>
      </c>
      <c r="T796" s="61">
        <f t="shared" si="811"/>
        <v>0</v>
      </c>
      <c r="U796" s="61">
        <f t="shared" si="811"/>
        <v>0</v>
      </c>
      <c r="V796" s="61">
        <f t="shared" si="811"/>
        <v>0</v>
      </c>
      <c r="W796" s="61">
        <f t="shared" si="811"/>
        <v>165.51220788659938</v>
      </c>
      <c r="X796" s="61">
        <f t="shared" si="811"/>
        <v>0</v>
      </c>
      <c r="Y796" s="61">
        <f t="shared" si="811"/>
        <v>0</v>
      </c>
      <c r="Z796" s="61">
        <f t="shared" si="811"/>
        <v>0</v>
      </c>
      <c r="AA796" s="61">
        <f t="shared" si="811"/>
        <v>0</v>
      </c>
      <c r="AB796" s="61">
        <f t="shared" si="811"/>
        <v>0</v>
      </c>
      <c r="AC796" s="61">
        <f t="shared" si="811"/>
        <v>0</v>
      </c>
      <c r="AD796" s="61">
        <f t="shared" si="811"/>
        <v>0</v>
      </c>
      <c r="AE796" s="61">
        <f t="shared" si="811"/>
        <v>0</v>
      </c>
      <c r="AF796" s="61">
        <f t="shared" si="811"/>
        <v>0</v>
      </c>
      <c r="AG796" s="61">
        <f t="shared" si="811"/>
        <v>0</v>
      </c>
      <c r="AH796" s="61">
        <f t="shared" si="811"/>
        <v>0</v>
      </c>
      <c r="AI796" s="61">
        <f t="shared" si="811"/>
        <v>0</v>
      </c>
      <c r="AJ796" s="61">
        <f t="shared" si="811"/>
        <v>0</v>
      </c>
      <c r="AK796" s="61">
        <f t="shared" si="811"/>
        <v>0</v>
      </c>
      <c r="AL796" s="61">
        <f t="shared" si="811"/>
        <v>0</v>
      </c>
      <c r="AM796" s="61">
        <f t="shared" si="811"/>
        <v>0</v>
      </c>
      <c r="AN796" s="61">
        <f t="shared" si="811"/>
        <v>0</v>
      </c>
      <c r="AO796" s="61">
        <f t="shared" si="811"/>
        <v>0</v>
      </c>
      <c r="AP796" s="61">
        <f t="shared" si="811"/>
        <v>0</v>
      </c>
      <c r="AQ796" s="61">
        <f t="shared" si="811"/>
        <v>0</v>
      </c>
      <c r="AR796" s="61">
        <f t="shared" si="811"/>
        <v>0</v>
      </c>
      <c r="AS796" s="61">
        <f t="shared" si="811"/>
        <v>0</v>
      </c>
      <c r="AT796" s="61">
        <f t="shared" si="811"/>
        <v>0</v>
      </c>
      <c r="AU796" s="61">
        <f t="shared" si="811"/>
        <v>0</v>
      </c>
      <c r="AV796" s="61">
        <f t="shared" si="811"/>
        <v>0</v>
      </c>
      <c r="AW796" s="61">
        <f t="shared" si="811"/>
        <v>0</v>
      </c>
      <c r="AX796" s="61">
        <f t="shared" si="811"/>
        <v>0</v>
      </c>
      <c r="AY796" s="61">
        <f t="shared" ref="AY796:BO796" si="812">$N$796/$J$794*AY794*AY12*AY13</f>
        <v>0</v>
      </c>
      <c r="AZ796" s="61">
        <f t="shared" si="812"/>
        <v>0</v>
      </c>
      <c r="BA796" s="61">
        <f t="shared" si="812"/>
        <v>0</v>
      </c>
      <c r="BB796" s="61">
        <f t="shared" si="812"/>
        <v>0</v>
      </c>
      <c r="BC796" s="61">
        <f t="shared" si="812"/>
        <v>0</v>
      </c>
      <c r="BD796" s="61">
        <f t="shared" si="812"/>
        <v>0</v>
      </c>
      <c r="BE796" s="61">
        <f t="shared" si="812"/>
        <v>0</v>
      </c>
      <c r="BF796" s="61">
        <f t="shared" si="812"/>
        <v>0</v>
      </c>
      <c r="BG796" s="61">
        <f t="shared" si="812"/>
        <v>0</v>
      </c>
      <c r="BH796" s="61">
        <f t="shared" si="812"/>
        <v>0</v>
      </c>
      <c r="BI796" s="61">
        <f t="shared" si="812"/>
        <v>0</v>
      </c>
      <c r="BJ796" s="61">
        <f t="shared" si="812"/>
        <v>0</v>
      </c>
      <c r="BK796" s="61">
        <f t="shared" si="812"/>
        <v>0</v>
      </c>
      <c r="BL796" s="61">
        <f t="shared" si="812"/>
        <v>0</v>
      </c>
      <c r="BM796" s="61">
        <f t="shared" si="812"/>
        <v>0</v>
      </c>
      <c r="BN796" s="61">
        <f t="shared" si="812"/>
        <v>0</v>
      </c>
      <c r="BO796" s="61">
        <f t="shared" si="812"/>
        <v>0</v>
      </c>
    </row>
    <row r="797" spans="1:67" x14ac:dyDescent="0.2">
      <c r="A797" s="11"/>
      <c r="B797" s="11"/>
      <c r="C797" s="656"/>
      <c r="D797" s="657"/>
      <c r="E797" s="657"/>
      <c r="F797" s="657"/>
      <c r="G797" s="657"/>
      <c r="H797" s="660"/>
      <c r="I797" s="659"/>
      <c r="J797" s="11"/>
      <c r="K797" s="58"/>
      <c r="L797" s="58"/>
      <c r="M797" s="60"/>
      <c r="N797" s="60"/>
      <c r="O797" s="60"/>
      <c r="P797" s="60"/>
      <c r="Q797" s="62">
        <v>19641.439999999999</v>
      </c>
      <c r="R797" s="63">
        <f t="shared" si="802"/>
        <v>20460.054757833601</v>
      </c>
      <c r="S797" s="64">
        <f t="shared" ref="S797:AX797" si="813">S795+S796</f>
        <v>0</v>
      </c>
      <c r="T797" s="64">
        <f t="shared" si="813"/>
        <v>0</v>
      </c>
      <c r="U797" s="64">
        <f t="shared" si="813"/>
        <v>0</v>
      </c>
      <c r="V797" s="64">
        <f t="shared" si="813"/>
        <v>0</v>
      </c>
      <c r="W797" s="64">
        <f t="shared" si="813"/>
        <v>20460.054757833601</v>
      </c>
      <c r="X797" s="64">
        <f t="shared" si="813"/>
        <v>0</v>
      </c>
      <c r="Y797" s="64">
        <f t="shared" si="813"/>
        <v>0</v>
      </c>
      <c r="Z797" s="64">
        <f t="shared" si="813"/>
        <v>0</v>
      </c>
      <c r="AA797" s="64">
        <f t="shared" si="813"/>
        <v>0</v>
      </c>
      <c r="AB797" s="64">
        <f t="shared" si="813"/>
        <v>0</v>
      </c>
      <c r="AC797" s="64">
        <f t="shared" si="813"/>
        <v>0</v>
      </c>
      <c r="AD797" s="64">
        <f t="shared" si="813"/>
        <v>0</v>
      </c>
      <c r="AE797" s="64">
        <f t="shared" si="813"/>
        <v>0</v>
      </c>
      <c r="AF797" s="64">
        <f t="shared" si="813"/>
        <v>0</v>
      </c>
      <c r="AG797" s="64">
        <f t="shared" si="813"/>
        <v>0</v>
      </c>
      <c r="AH797" s="64">
        <f t="shared" si="813"/>
        <v>0</v>
      </c>
      <c r="AI797" s="64">
        <f t="shared" si="813"/>
        <v>0</v>
      </c>
      <c r="AJ797" s="64">
        <f t="shared" si="813"/>
        <v>0</v>
      </c>
      <c r="AK797" s="64">
        <f t="shared" si="813"/>
        <v>0</v>
      </c>
      <c r="AL797" s="64">
        <f t="shared" si="813"/>
        <v>0</v>
      </c>
      <c r="AM797" s="64">
        <f t="shared" si="813"/>
        <v>0</v>
      </c>
      <c r="AN797" s="64">
        <f t="shared" si="813"/>
        <v>0</v>
      </c>
      <c r="AO797" s="64">
        <f t="shared" si="813"/>
        <v>0</v>
      </c>
      <c r="AP797" s="64">
        <f t="shared" si="813"/>
        <v>0</v>
      </c>
      <c r="AQ797" s="64">
        <f t="shared" si="813"/>
        <v>0</v>
      </c>
      <c r="AR797" s="64">
        <f t="shared" si="813"/>
        <v>0</v>
      </c>
      <c r="AS797" s="64">
        <f t="shared" si="813"/>
        <v>0</v>
      </c>
      <c r="AT797" s="64">
        <f t="shared" si="813"/>
        <v>0</v>
      </c>
      <c r="AU797" s="64">
        <f t="shared" si="813"/>
        <v>0</v>
      </c>
      <c r="AV797" s="64">
        <f t="shared" si="813"/>
        <v>0</v>
      </c>
      <c r="AW797" s="64">
        <f t="shared" si="813"/>
        <v>0</v>
      </c>
      <c r="AX797" s="64">
        <f t="shared" si="813"/>
        <v>0</v>
      </c>
      <c r="AY797" s="64">
        <f t="shared" ref="AY797:BO797" si="814">AY795+AY796</f>
        <v>0</v>
      </c>
      <c r="AZ797" s="64">
        <f t="shared" si="814"/>
        <v>0</v>
      </c>
      <c r="BA797" s="64">
        <f t="shared" si="814"/>
        <v>0</v>
      </c>
      <c r="BB797" s="64">
        <f t="shared" si="814"/>
        <v>0</v>
      </c>
      <c r="BC797" s="64">
        <f t="shared" si="814"/>
        <v>0</v>
      </c>
      <c r="BD797" s="64">
        <f t="shared" si="814"/>
        <v>0</v>
      </c>
      <c r="BE797" s="64">
        <f t="shared" si="814"/>
        <v>0</v>
      </c>
      <c r="BF797" s="64">
        <f t="shared" si="814"/>
        <v>0</v>
      </c>
      <c r="BG797" s="64">
        <f t="shared" si="814"/>
        <v>0</v>
      </c>
      <c r="BH797" s="64">
        <f t="shared" si="814"/>
        <v>0</v>
      </c>
      <c r="BI797" s="64">
        <f t="shared" si="814"/>
        <v>0</v>
      </c>
      <c r="BJ797" s="64">
        <f t="shared" si="814"/>
        <v>0</v>
      </c>
      <c r="BK797" s="64">
        <f t="shared" si="814"/>
        <v>0</v>
      </c>
      <c r="BL797" s="64">
        <f t="shared" si="814"/>
        <v>0</v>
      </c>
      <c r="BM797" s="64">
        <f t="shared" si="814"/>
        <v>0</v>
      </c>
      <c r="BN797" s="64">
        <f t="shared" si="814"/>
        <v>0</v>
      </c>
      <c r="BO797" s="64">
        <f t="shared" si="814"/>
        <v>0</v>
      </c>
    </row>
    <row r="798" spans="1:67" s="5" customFormat="1" ht="10.5" x14ac:dyDescent="0.2">
      <c r="A798" s="65"/>
      <c r="B798" s="65"/>
      <c r="C798" s="65"/>
      <c r="D798" s="65"/>
      <c r="E798" s="65"/>
      <c r="F798" s="65"/>
      <c r="G798" s="66" t="s">
        <v>1026</v>
      </c>
      <c r="H798" s="65"/>
      <c r="I798" s="65"/>
      <c r="J798" s="65"/>
      <c r="K798" s="65"/>
      <c r="L798" s="65"/>
      <c r="M798" s="65"/>
      <c r="N798" s="65"/>
      <c r="O798" s="65"/>
      <c r="P798" s="65"/>
      <c r="Q798" s="65">
        <f t="shared" ref="Q798:AV798" si="815">Q$789+Q$793+Q$797</f>
        <v>1395498.15</v>
      </c>
      <c r="R798" s="67">
        <f t="shared" si="815"/>
        <v>1447922.6963380047</v>
      </c>
      <c r="S798" s="68">
        <f t="shared" si="815"/>
        <v>0</v>
      </c>
      <c r="T798" s="68">
        <f t="shared" si="815"/>
        <v>0</v>
      </c>
      <c r="U798" s="68">
        <f t="shared" si="815"/>
        <v>0</v>
      </c>
      <c r="V798" s="68">
        <f t="shared" si="815"/>
        <v>699626.74910925468</v>
      </c>
      <c r="W798" s="68">
        <f t="shared" si="815"/>
        <v>748295.94722874986</v>
      </c>
      <c r="X798" s="68">
        <f t="shared" si="815"/>
        <v>0</v>
      </c>
      <c r="Y798" s="68">
        <f t="shared" si="815"/>
        <v>0</v>
      </c>
      <c r="Z798" s="68">
        <f t="shared" si="815"/>
        <v>0</v>
      </c>
      <c r="AA798" s="68">
        <f t="shared" si="815"/>
        <v>0</v>
      </c>
      <c r="AB798" s="68">
        <f t="shared" si="815"/>
        <v>0</v>
      </c>
      <c r="AC798" s="68">
        <f t="shared" si="815"/>
        <v>0</v>
      </c>
      <c r="AD798" s="68">
        <f t="shared" si="815"/>
        <v>0</v>
      </c>
      <c r="AE798" s="68">
        <f t="shared" si="815"/>
        <v>0</v>
      </c>
      <c r="AF798" s="68">
        <f t="shared" si="815"/>
        <v>0</v>
      </c>
      <c r="AG798" s="68">
        <f t="shared" si="815"/>
        <v>0</v>
      </c>
      <c r="AH798" s="68">
        <f t="shared" si="815"/>
        <v>0</v>
      </c>
      <c r="AI798" s="68">
        <f t="shared" si="815"/>
        <v>0</v>
      </c>
      <c r="AJ798" s="68">
        <f t="shared" si="815"/>
        <v>0</v>
      </c>
      <c r="AK798" s="68">
        <f t="shared" si="815"/>
        <v>0</v>
      </c>
      <c r="AL798" s="68">
        <f t="shared" si="815"/>
        <v>0</v>
      </c>
      <c r="AM798" s="68">
        <f t="shared" si="815"/>
        <v>0</v>
      </c>
      <c r="AN798" s="68">
        <f t="shared" si="815"/>
        <v>0</v>
      </c>
      <c r="AO798" s="68">
        <f t="shared" si="815"/>
        <v>0</v>
      </c>
      <c r="AP798" s="68">
        <f t="shared" si="815"/>
        <v>0</v>
      </c>
      <c r="AQ798" s="68">
        <f t="shared" si="815"/>
        <v>0</v>
      </c>
      <c r="AR798" s="68">
        <f t="shared" si="815"/>
        <v>0</v>
      </c>
      <c r="AS798" s="68">
        <f t="shared" si="815"/>
        <v>0</v>
      </c>
      <c r="AT798" s="68">
        <f t="shared" si="815"/>
        <v>0</v>
      </c>
      <c r="AU798" s="68">
        <f t="shared" si="815"/>
        <v>0</v>
      </c>
      <c r="AV798" s="68">
        <f t="shared" si="815"/>
        <v>0</v>
      </c>
      <c r="AW798" s="68">
        <f t="shared" ref="AW798:BO798" si="816">AW$789+AW$793+AW$797</f>
        <v>0</v>
      </c>
      <c r="AX798" s="68">
        <f t="shared" si="816"/>
        <v>0</v>
      </c>
      <c r="AY798" s="68">
        <f t="shared" si="816"/>
        <v>0</v>
      </c>
      <c r="AZ798" s="68">
        <f t="shared" si="816"/>
        <v>0</v>
      </c>
      <c r="BA798" s="68">
        <f t="shared" si="816"/>
        <v>0</v>
      </c>
      <c r="BB798" s="68">
        <f t="shared" si="816"/>
        <v>0</v>
      </c>
      <c r="BC798" s="68">
        <f t="shared" si="816"/>
        <v>0</v>
      </c>
      <c r="BD798" s="68">
        <f t="shared" si="816"/>
        <v>0</v>
      </c>
      <c r="BE798" s="68">
        <f t="shared" si="816"/>
        <v>0</v>
      </c>
      <c r="BF798" s="68">
        <f t="shared" si="816"/>
        <v>0</v>
      </c>
      <c r="BG798" s="68">
        <f t="shared" si="816"/>
        <v>0</v>
      </c>
      <c r="BH798" s="68">
        <f t="shared" si="816"/>
        <v>0</v>
      </c>
      <c r="BI798" s="68">
        <f t="shared" si="816"/>
        <v>0</v>
      </c>
      <c r="BJ798" s="68">
        <f t="shared" si="816"/>
        <v>0</v>
      </c>
      <c r="BK798" s="68">
        <f t="shared" si="816"/>
        <v>0</v>
      </c>
      <c r="BL798" s="68">
        <f t="shared" si="816"/>
        <v>0</v>
      </c>
      <c r="BM798" s="68">
        <f t="shared" si="816"/>
        <v>0</v>
      </c>
      <c r="BN798" s="68">
        <f t="shared" si="816"/>
        <v>0</v>
      </c>
      <c r="BO798" s="68">
        <f t="shared" si="816"/>
        <v>0</v>
      </c>
    </row>
    <row r="799" spans="1:67" x14ac:dyDescent="0.2">
      <c r="A799" s="56"/>
      <c r="B799" s="56"/>
      <c r="C799" s="57" t="s">
        <v>490</v>
      </c>
      <c r="D799" s="56" t="s">
        <v>491</v>
      </c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</row>
    <row r="800" spans="1:67" ht="14.1" customHeight="1" x14ac:dyDescent="0.2">
      <c r="A800" s="11"/>
      <c r="B800" s="58">
        <v>170</v>
      </c>
      <c r="C800" s="656" t="s">
        <v>460</v>
      </c>
      <c r="D800" s="657" t="s">
        <v>461</v>
      </c>
      <c r="E800" s="657"/>
      <c r="F800" s="657"/>
      <c r="G800" s="657"/>
      <c r="H800" s="660" t="s">
        <v>1027</v>
      </c>
      <c r="I800" s="661" t="s">
        <v>144</v>
      </c>
      <c r="J800" s="59">
        <v>7.7909999999999993E-2</v>
      </c>
      <c r="K800" s="60"/>
      <c r="L800" s="60"/>
      <c r="M800" s="60"/>
      <c r="N800" s="58"/>
      <c r="O800" s="58"/>
      <c r="P800" s="58"/>
      <c r="Q800" s="58"/>
      <c r="R800" s="58">
        <f>SUM(S800:BO800)</f>
        <v>7.7909999999999993E-2</v>
      </c>
      <c r="S800" s="58">
        <v>0</v>
      </c>
      <c r="T800" s="58">
        <v>0</v>
      </c>
      <c r="U800" s="58">
        <v>0</v>
      </c>
      <c r="V800" s="58">
        <v>0</v>
      </c>
      <c r="W800" s="58">
        <v>7.7909999999999993E-2</v>
      </c>
      <c r="X800" s="58">
        <v>0</v>
      </c>
      <c r="Y800" s="58">
        <v>0</v>
      </c>
      <c r="Z800" s="58">
        <v>0</v>
      </c>
      <c r="AA800" s="58">
        <v>0</v>
      </c>
      <c r="AB800" s="58">
        <v>0</v>
      </c>
      <c r="AC800" s="58">
        <v>0</v>
      </c>
      <c r="AD800" s="58">
        <v>0</v>
      </c>
      <c r="AE800" s="58">
        <v>0</v>
      </c>
      <c r="AF800" s="58">
        <v>0</v>
      </c>
      <c r="AG800" s="58">
        <v>0</v>
      </c>
      <c r="AH800" s="58">
        <v>0</v>
      </c>
      <c r="AI800" s="58">
        <v>0</v>
      </c>
      <c r="AJ800" s="58">
        <v>0</v>
      </c>
      <c r="AK800" s="58">
        <v>0</v>
      </c>
      <c r="AL800" s="58">
        <v>0</v>
      </c>
      <c r="AM800" s="58">
        <v>0</v>
      </c>
      <c r="AN800" s="58">
        <v>0</v>
      </c>
      <c r="AO800" s="58">
        <v>0</v>
      </c>
      <c r="AP800" s="58">
        <v>0</v>
      </c>
      <c r="AQ800" s="58">
        <v>0</v>
      </c>
      <c r="AR800" s="58">
        <v>0</v>
      </c>
      <c r="AS800" s="58">
        <v>0</v>
      </c>
      <c r="AT800" s="58">
        <v>0</v>
      </c>
      <c r="AU800" s="58">
        <v>0</v>
      </c>
      <c r="AV800" s="58">
        <v>0</v>
      </c>
      <c r="AW800" s="58">
        <v>0</v>
      </c>
      <c r="AX800" s="58">
        <v>0</v>
      </c>
      <c r="AY800" s="58">
        <v>0</v>
      </c>
      <c r="AZ800" s="58">
        <v>0</v>
      </c>
      <c r="BA800" s="58">
        <v>0</v>
      </c>
      <c r="BB800" s="58">
        <v>0</v>
      </c>
      <c r="BC800" s="58">
        <v>0</v>
      </c>
      <c r="BD800" s="58">
        <v>0</v>
      </c>
      <c r="BE800" s="58">
        <v>0</v>
      </c>
      <c r="BF800" s="58">
        <v>0</v>
      </c>
      <c r="BG800" s="58">
        <v>0</v>
      </c>
      <c r="BH800" s="58">
        <v>0</v>
      </c>
      <c r="BI800" s="58">
        <v>0</v>
      </c>
      <c r="BJ800" s="58">
        <v>0</v>
      </c>
      <c r="BK800" s="58">
        <v>0</v>
      </c>
      <c r="BL800" s="58">
        <v>0</v>
      </c>
      <c r="BM800" s="58">
        <v>0</v>
      </c>
      <c r="BN800" s="58">
        <v>0</v>
      </c>
      <c r="BO800" s="58">
        <v>0</v>
      </c>
    </row>
    <row r="801" spans="1:67" x14ac:dyDescent="0.2">
      <c r="A801" s="11"/>
      <c r="B801" s="11"/>
      <c r="C801" s="656"/>
      <c r="D801" s="657"/>
      <c r="E801" s="657"/>
      <c r="F801" s="657"/>
      <c r="G801" s="657"/>
      <c r="H801" s="660"/>
      <c r="I801" s="661"/>
      <c r="J801" s="11"/>
      <c r="K801" s="60">
        <v>28367.55</v>
      </c>
      <c r="L801" s="60">
        <v>28360.080000000002</v>
      </c>
      <c r="M801" s="60">
        <v>29309.51</v>
      </c>
      <c r="N801" s="60">
        <v>29301.79</v>
      </c>
      <c r="O801" s="60">
        <v>29309.512936657498</v>
      </c>
      <c r="P801" s="60"/>
      <c r="Q801" s="58">
        <v>29309.51</v>
      </c>
      <c r="R801" s="60">
        <f>SUM(S801:BO801)</f>
        <v>30531.069999209394</v>
      </c>
      <c r="S801" s="58"/>
      <c r="T801" s="58"/>
      <c r="U801" s="58"/>
      <c r="V801" s="58"/>
      <c r="W801" s="61">
        <f>$M801*W800/$J800*W$13</f>
        <v>30531.069999209394</v>
      </c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</row>
    <row r="802" spans="1:67" x14ac:dyDescent="0.2">
      <c r="A802" s="11"/>
      <c r="B802" s="11"/>
      <c r="C802" s="656"/>
      <c r="D802" s="657"/>
      <c r="E802" s="657"/>
      <c r="F802" s="657"/>
      <c r="G802" s="657"/>
      <c r="H802" s="660"/>
      <c r="I802" s="661"/>
      <c r="J802" s="11"/>
      <c r="K802" s="58"/>
      <c r="L802" s="60"/>
      <c r="M802" s="60"/>
      <c r="N802" s="60">
        <f>N801-M801</f>
        <v>-7.7199999999975262</v>
      </c>
      <c r="O802" s="60"/>
      <c r="P802" s="60"/>
      <c r="Q802" s="58">
        <v>-7.72</v>
      </c>
      <c r="R802" s="60">
        <f>SUM(S802:BO802)</f>
        <v>-8.0417536967974215</v>
      </c>
      <c r="S802" s="61">
        <f t="shared" ref="S802:AX802" si="817">$N$802/$J$800*S800*S12*S13</f>
        <v>0</v>
      </c>
      <c r="T802" s="61">
        <f t="shared" si="817"/>
        <v>0</v>
      </c>
      <c r="U802" s="61">
        <f t="shared" si="817"/>
        <v>0</v>
      </c>
      <c r="V802" s="61">
        <f t="shared" si="817"/>
        <v>0</v>
      </c>
      <c r="W802" s="61">
        <f t="shared" si="817"/>
        <v>-8.0417536967974215</v>
      </c>
      <c r="X802" s="61">
        <f t="shared" si="817"/>
        <v>0</v>
      </c>
      <c r="Y802" s="61">
        <f t="shared" si="817"/>
        <v>0</v>
      </c>
      <c r="Z802" s="61">
        <f t="shared" si="817"/>
        <v>0</v>
      </c>
      <c r="AA802" s="61">
        <f t="shared" si="817"/>
        <v>0</v>
      </c>
      <c r="AB802" s="61">
        <f t="shared" si="817"/>
        <v>0</v>
      </c>
      <c r="AC802" s="61">
        <f t="shared" si="817"/>
        <v>0</v>
      </c>
      <c r="AD802" s="61">
        <f t="shared" si="817"/>
        <v>0</v>
      </c>
      <c r="AE802" s="61">
        <f t="shared" si="817"/>
        <v>0</v>
      </c>
      <c r="AF802" s="61">
        <f t="shared" si="817"/>
        <v>0</v>
      </c>
      <c r="AG802" s="61">
        <f t="shared" si="817"/>
        <v>0</v>
      </c>
      <c r="AH802" s="61">
        <f t="shared" si="817"/>
        <v>0</v>
      </c>
      <c r="AI802" s="61">
        <f t="shared" si="817"/>
        <v>0</v>
      </c>
      <c r="AJ802" s="61">
        <f t="shared" si="817"/>
        <v>0</v>
      </c>
      <c r="AK802" s="61">
        <f t="shared" si="817"/>
        <v>0</v>
      </c>
      <c r="AL802" s="61">
        <f t="shared" si="817"/>
        <v>0</v>
      </c>
      <c r="AM802" s="61">
        <f t="shared" si="817"/>
        <v>0</v>
      </c>
      <c r="AN802" s="61">
        <f t="shared" si="817"/>
        <v>0</v>
      </c>
      <c r="AO802" s="61">
        <f t="shared" si="817"/>
        <v>0</v>
      </c>
      <c r="AP802" s="61">
        <f t="shared" si="817"/>
        <v>0</v>
      </c>
      <c r="AQ802" s="61">
        <f t="shared" si="817"/>
        <v>0</v>
      </c>
      <c r="AR802" s="61">
        <f t="shared" si="817"/>
        <v>0</v>
      </c>
      <c r="AS802" s="61">
        <f t="shared" si="817"/>
        <v>0</v>
      </c>
      <c r="AT802" s="61">
        <f t="shared" si="817"/>
        <v>0</v>
      </c>
      <c r="AU802" s="61">
        <f t="shared" si="817"/>
        <v>0</v>
      </c>
      <c r="AV802" s="61">
        <f t="shared" si="817"/>
        <v>0</v>
      </c>
      <c r="AW802" s="61">
        <f t="shared" si="817"/>
        <v>0</v>
      </c>
      <c r="AX802" s="61">
        <f t="shared" si="817"/>
        <v>0</v>
      </c>
      <c r="AY802" s="61">
        <f t="shared" ref="AY802:BO802" si="818">$N$802/$J$800*AY800*AY12*AY13</f>
        <v>0</v>
      </c>
      <c r="AZ802" s="61">
        <f t="shared" si="818"/>
        <v>0</v>
      </c>
      <c r="BA802" s="61">
        <f t="shared" si="818"/>
        <v>0</v>
      </c>
      <c r="BB802" s="61">
        <f t="shared" si="818"/>
        <v>0</v>
      </c>
      <c r="BC802" s="61">
        <f t="shared" si="818"/>
        <v>0</v>
      </c>
      <c r="BD802" s="61">
        <f t="shared" si="818"/>
        <v>0</v>
      </c>
      <c r="BE802" s="61">
        <f t="shared" si="818"/>
        <v>0</v>
      </c>
      <c r="BF802" s="61">
        <f t="shared" si="818"/>
        <v>0</v>
      </c>
      <c r="BG802" s="61">
        <f t="shared" si="818"/>
        <v>0</v>
      </c>
      <c r="BH802" s="61">
        <f t="shared" si="818"/>
        <v>0</v>
      </c>
      <c r="BI802" s="61">
        <f t="shared" si="818"/>
        <v>0</v>
      </c>
      <c r="BJ802" s="61">
        <f t="shared" si="818"/>
        <v>0</v>
      </c>
      <c r="BK802" s="61">
        <f t="shared" si="818"/>
        <v>0</v>
      </c>
      <c r="BL802" s="61">
        <f t="shared" si="818"/>
        <v>0</v>
      </c>
      <c r="BM802" s="61">
        <f t="shared" si="818"/>
        <v>0</v>
      </c>
      <c r="BN802" s="61">
        <f t="shared" si="818"/>
        <v>0</v>
      </c>
      <c r="BO802" s="61">
        <f t="shared" si="818"/>
        <v>0</v>
      </c>
    </row>
    <row r="803" spans="1:67" x14ac:dyDescent="0.2">
      <c r="A803" s="11"/>
      <c r="B803" s="11"/>
      <c r="C803" s="656"/>
      <c r="D803" s="657"/>
      <c r="E803" s="657"/>
      <c r="F803" s="657"/>
      <c r="G803" s="657"/>
      <c r="H803" s="660"/>
      <c r="I803" s="661"/>
      <c r="J803" s="11"/>
      <c r="K803" s="58"/>
      <c r="L803" s="58"/>
      <c r="M803" s="60"/>
      <c r="N803" s="60"/>
      <c r="O803" s="60"/>
      <c r="P803" s="60"/>
      <c r="Q803" s="62">
        <v>29301.789999999997</v>
      </c>
      <c r="R803" s="63">
        <f>SUM(S803:BO803)</f>
        <v>30523.028245512596</v>
      </c>
      <c r="S803" s="64">
        <f t="shared" ref="S803:AX803" si="819">S801+S802</f>
        <v>0</v>
      </c>
      <c r="T803" s="64">
        <f t="shared" si="819"/>
        <v>0</v>
      </c>
      <c r="U803" s="64">
        <f t="shared" si="819"/>
        <v>0</v>
      </c>
      <c r="V803" s="64">
        <f t="shared" si="819"/>
        <v>0</v>
      </c>
      <c r="W803" s="64">
        <f t="shared" si="819"/>
        <v>30523.028245512596</v>
      </c>
      <c r="X803" s="64">
        <f t="shared" si="819"/>
        <v>0</v>
      </c>
      <c r="Y803" s="64">
        <f t="shared" si="819"/>
        <v>0</v>
      </c>
      <c r="Z803" s="64">
        <f t="shared" si="819"/>
        <v>0</v>
      </c>
      <c r="AA803" s="64">
        <f t="shared" si="819"/>
        <v>0</v>
      </c>
      <c r="AB803" s="64">
        <f t="shared" si="819"/>
        <v>0</v>
      </c>
      <c r="AC803" s="64">
        <f t="shared" si="819"/>
        <v>0</v>
      </c>
      <c r="AD803" s="64">
        <f t="shared" si="819"/>
        <v>0</v>
      </c>
      <c r="AE803" s="64">
        <f t="shared" si="819"/>
        <v>0</v>
      </c>
      <c r="AF803" s="64">
        <f t="shared" si="819"/>
        <v>0</v>
      </c>
      <c r="AG803" s="64">
        <f t="shared" si="819"/>
        <v>0</v>
      </c>
      <c r="AH803" s="64">
        <f t="shared" si="819"/>
        <v>0</v>
      </c>
      <c r="AI803" s="64">
        <f t="shared" si="819"/>
        <v>0</v>
      </c>
      <c r="AJ803" s="64">
        <f t="shared" si="819"/>
        <v>0</v>
      </c>
      <c r="AK803" s="64">
        <f t="shared" si="819"/>
        <v>0</v>
      </c>
      <c r="AL803" s="64">
        <f t="shared" si="819"/>
        <v>0</v>
      </c>
      <c r="AM803" s="64">
        <f t="shared" si="819"/>
        <v>0</v>
      </c>
      <c r="AN803" s="64">
        <f t="shared" si="819"/>
        <v>0</v>
      </c>
      <c r="AO803" s="64">
        <f t="shared" si="819"/>
        <v>0</v>
      </c>
      <c r="AP803" s="64">
        <f t="shared" si="819"/>
        <v>0</v>
      </c>
      <c r="AQ803" s="64">
        <f t="shared" si="819"/>
        <v>0</v>
      </c>
      <c r="AR803" s="64">
        <f t="shared" si="819"/>
        <v>0</v>
      </c>
      <c r="AS803" s="64">
        <f t="shared" si="819"/>
        <v>0</v>
      </c>
      <c r="AT803" s="64">
        <f t="shared" si="819"/>
        <v>0</v>
      </c>
      <c r="AU803" s="64">
        <f t="shared" si="819"/>
        <v>0</v>
      </c>
      <c r="AV803" s="64">
        <f t="shared" si="819"/>
        <v>0</v>
      </c>
      <c r="AW803" s="64">
        <f t="shared" si="819"/>
        <v>0</v>
      </c>
      <c r="AX803" s="64">
        <f t="shared" si="819"/>
        <v>0</v>
      </c>
      <c r="AY803" s="64">
        <f t="shared" ref="AY803:BO803" si="820">AY801+AY802</f>
        <v>0</v>
      </c>
      <c r="AZ803" s="64">
        <f t="shared" si="820"/>
        <v>0</v>
      </c>
      <c r="BA803" s="64">
        <f t="shared" si="820"/>
        <v>0</v>
      </c>
      <c r="BB803" s="64">
        <f t="shared" si="820"/>
        <v>0</v>
      </c>
      <c r="BC803" s="64">
        <f t="shared" si="820"/>
        <v>0</v>
      </c>
      <c r="BD803" s="64">
        <f t="shared" si="820"/>
        <v>0</v>
      </c>
      <c r="BE803" s="64">
        <f t="shared" si="820"/>
        <v>0</v>
      </c>
      <c r="BF803" s="64">
        <f t="shared" si="820"/>
        <v>0</v>
      </c>
      <c r="BG803" s="64">
        <f t="shared" si="820"/>
        <v>0</v>
      </c>
      <c r="BH803" s="64">
        <f t="shared" si="820"/>
        <v>0</v>
      </c>
      <c r="BI803" s="64">
        <f t="shared" si="820"/>
        <v>0</v>
      </c>
      <c r="BJ803" s="64">
        <f t="shared" si="820"/>
        <v>0</v>
      </c>
      <c r="BK803" s="64">
        <f t="shared" si="820"/>
        <v>0</v>
      </c>
      <c r="BL803" s="64">
        <f t="shared" si="820"/>
        <v>0</v>
      </c>
      <c r="BM803" s="64">
        <f t="shared" si="820"/>
        <v>0</v>
      </c>
      <c r="BN803" s="64">
        <f t="shared" si="820"/>
        <v>0</v>
      </c>
      <c r="BO803" s="64">
        <f t="shared" si="820"/>
        <v>0</v>
      </c>
    </row>
    <row r="804" spans="1:67" s="5" customFormat="1" ht="10.5" x14ac:dyDescent="0.2">
      <c r="A804" s="65"/>
      <c r="B804" s="65"/>
      <c r="C804" s="65"/>
      <c r="D804" s="65"/>
      <c r="E804" s="65"/>
      <c r="F804" s="65"/>
      <c r="G804" s="66" t="s">
        <v>1028</v>
      </c>
      <c r="H804" s="65"/>
      <c r="I804" s="65"/>
      <c r="J804" s="65"/>
      <c r="K804" s="65"/>
      <c r="L804" s="65"/>
      <c r="M804" s="65"/>
      <c r="N804" s="65"/>
      <c r="O804" s="65"/>
      <c r="P804" s="65"/>
      <c r="Q804" s="65">
        <f t="shared" ref="Q804:AV804" si="821">Q$803</f>
        <v>29301.789999999997</v>
      </c>
      <c r="R804" s="67">
        <f t="shared" si="821"/>
        <v>30523.028245512596</v>
      </c>
      <c r="S804" s="68">
        <f t="shared" si="821"/>
        <v>0</v>
      </c>
      <c r="T804" s="68">
        <f t="shared" si="821"/>
        <v>0</v>
      </c>
      <c r="U804" s="68">
        <f t="shared" si="821"/>
        <v>0</v>
      </c>
      <c r="V804" s="68">
        <f t="shared" si="821"/>
        <v>0</v>
      </c>
      <c r="W804" s="68">
        <f t="shared" si="821"/>
        <v>30523.028245512596</v>
      </c>
      <c r="X804" s="68">
        <f t="shared" si="821"/>
        <v>0</v>
      </c>
      <c r="Y804" s="68">
        <f t="shared" si="821"/>
        <v>0</v>
      </c>
      <c r="Z804" s="68">
        <f t="shared" si="821"/>
        <v>0</v>
      </c>
      <c r="AA804" s="68">
        <f t="shared" si="821"/>
        <v>0</v>
      </c>
      <c r="AB804" s="68">
        <f t="shared" si="821"/>
        <v>0</v>
      </c>
      <c r="AC804" s="68">
        <f t="shared" si="821"/>
        <v>0</v>
      </c>
      <c r="AD804" s="68">
        <f t="shared" si="821"/>
        <v>0</v>
      </c>
      <c r="AE804" s="68">
        <f t="shared" si="821"/>
        <v>0</v>
      </c>
      <c r="AF804" s="68">
        <f t="shared" si="821"/>
        <v>0</v>
      </c>
      <c r="AG804" s="68">
        <f t="shared" si="821"/>
        <v>0</v>
      </c>
      <c r="AH804" s="68">
        <f t="shared" si="821"/>
        <v>0</v>
      </c>
      <c r="AI804" s="68">
        <f t="shared" si="821"/>
        <v>0</v>
      </c>
      <c r="AJ804" s="68">
        <f t="shared" si="821"/>
        <v>0</v>
      </c>
      <c r="AK804" s="68">
        <f t="shared" si="821"/>
        <v>0</v>
      </c>
      <c r="AL804" s="68">
        <f t="shared" si="821"/>
        <v>0</v>
      </c>
      <c r="AM804" s="68">
        <f t="shared" si="821"/>
        <v>0</v>
      </c>
      <c r="AN804" s="68">
        <f t="shared" si="821"/>
        <v>0</v>
      </c>
      <c r="AO804" s="68">
        <f t="shared" si="821"/>
        <v>0</v>
      </c>
      <c r="AP804" s="68">
        <f t="shared" si="821"/>
        <v>0</v>
      </c>
      <c r="AQ804" s="68">
        <f t="shared" si="821"/>
        <v>0</v>
      </c>
      <c r="AR804" s="68">
        <f t="shared" si="821"/>
        <v>0</v>
      </c>
      <c r="AS804" s="68">
        <f t="shared" si="821"/>
        <v>0</v>
      </c>
      <c r="AT804" s="68">
        <f t="shared" si="821"/>
        <v>0</v>
      </c>
      <c r="AU804" s="68">
        <f t="shared" si="821"/>
        <v>0</v>
      </c>
      <c r="AV804" s="68">
        <f t="shared" si="821"/>
        <v>0</v>
      </c>
      <c r="AW804" s="68">
        <f t="shared" ref="AW804:BO804" si="822">AW$803</f>
        <v>0</v>
      </c>
      <c r="AX804" s="68">
        <f t="shared" si="822"/>
        <v>0</v>
      </c>
      <c r="AY804" s="68">
        <f t="shared" si="822"/>
        <v>0</v>
      </c>
      <c r="AZ804" s="68">
        <f t="shared" si="822"/>
        <v>0</v>
      </c>
      <c r="BA804" s="68">
        <f t="shared" si="822"/>
        <v>0</v>
      </c>
      <c r="BB804" s="68">
        <f t="shared" si="822"/>
        <v>0</v>
      </c>
      <c r="BC804" s="68">
        <f t="shared" si="822"/>
        <v>0</v>
      </c>
      <c r="BD804" s="68">
        <f t="shared" si="822"/>
        <v>0</v>
      </c>
      <c r="BE804" s="68">
        <f t="shared" si="822"/>
        <v>0</v>
      </c>
      <c r="BF804" s="68">
        <f t="shared" si="822"/>
        <v>0</v>
      </c>
      <c r="BG804" s="68">
        <f t="shared" si="822"/>
        <v>0</v>
      </c>
      <c r="BH804" s="68">
        <f t="shared" si="822"/>
        <v>0</v>
      </c>
      <c r="BI804" s="68">
        <f t="shared" si="822"/>
        <v>0</v>
      </c>
      <c r="BJ804" s="68">
        <f t="shared" si="822"/>
        <v>0</v>
      </c>
      <c r="BK804" s="68">
        <f t="shared" si="822"/>
        <v>0</v>
      </c>
      <c r="BL804" s="68">
        <f t="shared" si="822"/>
        <v>0</v>
      </c>
      <c r="BM804" s="68">
        <f t="shared" si="822"/>
        <v>0</v>
      </c>
      <c r="BN804" s="68">
        <f t="shared" si="822"/>
        <v>0</v>
      </c>
      <c r="BO804" s="68">
        <f t="shared" si="822"/>
        <v>0</v>
      </c>
    </row>
    <row r="805" spans="1:67" s="5" customFormat="1" ht="10.5" x14ac:dyDescent="0.2">
      <c r="A805" s="69"/>
      <c r="B805" s="69"/>
      <c r="C805" s="69"/>
      <c r="D805" s="69"/>
      <c r="E805" s="69"/>
      <c r="F805" s="69"/>
      <c r="G805" s="70" t="s">
        <v>1029</v>
      </c>
      <c r="H805" s="69"/>
      <c r="I805" s="69"/>
      <c r="J805" s="69"/>
      <c r="K805" s="69"/>
      <c r="L805" s="69"/>
      <c r="M805" s="69"/>
      <c r="N805" s="69"/>
      <c r="O805" s="69"/>
      <c r="P805" s="69"/>
      <c r="Q805" s="69">
        <f t="shared" ref="Q805:AV805" si="823">Q$748+Q$754+Q$784+Q$798+Q$804</f>
        <v>2245568.8099999996</v>
      </c>
      <c r="R805" s="71">
        <f t="shared" si="823"/>
        <v>2522585.9196608756</v>
      </c>
      <c r="S805" s="72">
        <f t="shared" si="823"/>
        <v>0</v>
      </c>
      <c r="T805" s="72">
        <f t="shared" si="823"/>
        <v>0</v>
      </c>
      <c r="U805" s="72">
        <f t="shared" si="823"/>
        <v>0</v>
      </c>
      <c r="V805" s="72">
        <f t="shared" si="823"/>
        <v>699626.74910925468</v>
      </c>
      <c r="W805" s="72">
        <f t="shared" si="823"/>
        <v>778818.97547426249</v>
      </c>
      <c r="X805" s="72">
        <f t="shared" si="823"/>
        <v>0</v>
      </c>
      <c r="Y805" s="72">
        <f t="shared" si="823"/>
        <v>0</v>
      </c>
      <c r="Z805" s="72">
        <f t="shared" si="823"/>
        <v>0</v>
      </c>
      <c r="AA805" s="72">
        <f t="shared" si="823"/>
        <v>0</v>
      </c>
      <c r="AB805" s="72">
        <f t="shared" si="823"/>
        <v>0</v>
      </c>
      <c r="AC805" s="72">
        <f t="shared" si="823"/>
        <v>0</v>
      </c>
      <c r="AD805" s="72">
        <f t="shared" si="823"/>
        <v>0</v>
      </c>
      <c r="AE805" s="72">
        <f t="shared" si="823"/>
        <v>0</v>
      </c>
      <c r="AF805" s="72">
        <f t="shared" si="823"/>
        <v>0</v>
      </c>
      <c r="AG805" s="72">
        <f t="shared" si="823"/>
        <v>0</v>
      </c>
      <c r="AH805" s="72">
        <f t="shared" si="823"/>
        <v>0</v>
      </c>
      <c r="AI805" s="72">
        <f t="shared" si="823"/>
        <v>0</v>
      </c>
      <c r="AJ805" s="72">
        <f t="shared" si="823"/>
        <v>0</v>
      </c>
      <c r="AK805" s="72">
        <f t="shared" si="823"/>
        <v>0</v>
      </c>
      <c r="AL805" s="72">
        <f t="shared" si="823"/>
        <v>0</v>
      </c>
      <c r="AM805" s="72">
        <f t="shared" si="823"/>
        <v>0</v>
      </c>
      <c r="AN805" s="72">
        <f t="shared" si="823"/>
        <v>137215.69025611773</v>
      </c>
      <c r="AO805" s="72">
        <f t="shared" si="823"/>
        <v>138107.59251683782</v>
      </c>
      <c r="AP805" s="72">
        <f t="shared" si="823"/>
        <v>139005.29142760512</v>
      </c>
      <c r="AQ805" s="72">
        <f t="shared" si="823"/>
        <v>0</v>
      </c>
      <c r="AR805" s="72">
        <f t="shared" si="823"/>
        <v>0</v>
      </c>
      <c r="AS805" s="72">
        <f t="shared" si="823"/>
        <v>0</v>
      </c>
      <c r="AT805" s="72">
        <f t="shared" si="823"/>
        <v>0</v>
      </c>
      <c r="AU805" s="72">
        <f t="shared" si="823"/>
        <v>0</v>
      </c>
      <c r="AV805" s="72">
        <f t="shared" si="823"/>
        <v>0</v>
      </c>
      <c r="AW805" s="72">
        <f t="shared" ref="AW805:BO805" si="824">AW$748+AW$754+AW$784+AW$798+AW$804</f>
        <v>0</v>
      </c>
      <c r="AX805" s="72">
        <f t="shared" si="824"/>
        <v>0</v>
      </c>
      <c r="AY805" s="72">
        <f t="shared" si="824"/>
        <v>0</v>
      </c>
      <c r="AZ805" s="72">
        <f t="shared" si="824"/>
        <v>0</v>
      </c>
      <c r="BA805" s="72">
        <f t="shared" si="824"/>
        <v>0</v>
      </c>
      <c r="BB805" s="72">
        <f t="shared" si="824"/>
        <v>0</v>
      </c>
      <c r="BC805" s="72">
        <f t="shared" si="824"/>
        <v>151220.42832449795</v>
      </c>
      <c r="BD805" s="72">
        <f t="shared" si="824"/>
        <v>0</v>
      </c>
      <c r="BE805" s="72">
        <f t="shared" si="824"/>
        <v>153192.68240644439</v>
      </c>
      <c r="BF805" s="72">
        <f t="shared" si="824"/>
        <v>0</v>
      </c>
      <c r="BG805" s="72">
        <f t="shared" si="824"/>
        <v>0</v>
      </c>
      <c r="BH805" s="72">
        <f t="shared" si="824"/>
        <v>0</v>
      </c>
      <c r="BI805" s="72">
        <f t="shared" si="824"/>
        <v>0</v>
      </c>
      <c r="BJ805" s="72">
        <f t="shared" si="824"/>
        <v>0</v>
      </c>
      <c r="BK805" s="72">
        <f t="shared" si="824"/>
        <v>159265.12911586993</v>
      </c>
      <c r="BL805" s="72">
        <f t="shared" si="824"/>
        <v>0</v>
      </c>
      <c r="BM805" s="72">
        <f t="shared" si="824"/>
        <v>0</v>
      </c>
      <c r="BN805" s="72">
        <f t="shared" si="824"/>
        <v>166133.3810299855</v>
      </c>
      <c r="BO805" s="72">
        <f t="shared" si="824"/>
        <v>0</v>
      </c>
    </row>
    <row r="806" spans="1:67" x14ac:dyDescent="0.2">
      <c r="A806" s="54"/>
      <c r="B806" s="54"/>
      <c r="C806" s="55" t="s">
        <v>1030</v>
      </c>
      <c r="D806" s="54" t="s">
        <v>493</v>
      </c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</row>
    <row r="807" spans="1:67" x14ac:dyDescent="0.2">
      <c r="A807" s="56"/>
      <c r="B807" s="56"/>
      <c r="C807" s="57" t="s">
        <v>494</v>
      </c>
      <c r="D807" s="56" t="s">
        <v>495</v>
      </c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</row>
    <row r="808" spans="1:67" ht="14.1" customHeight="1" x14ac:dyDescent="0.2">
      <c r="A808" s="11"/>
      <c r="B808" s="58">
        <v>171</v>
      </c>
      <c r="C808" s="656" t="s">
        <v>496</v>
      </c>
      <c r="D808" s="657" t="s">
        <v>497</v>
      </c>
      <c r="E808" s="657"/>
      <c r="F808" s="657"/>
      <c r="G808" s="657"/>
      <c r="H808" s="660" t="s">
        <v>839</v>
      </c>
      <c r="I808" s="659" t="s">
        <v>156</v>
      </c>
      <c r="J808" s="59">
        <v>1003.12</v>
      </c>
      <c r="K808" s="60"/>
      <c r="L808" s="60"/>
      <c r="M808" s="60"/>
      <c r="N808" s="58"/>
      <c r="O808" s="58"/>
      <c r="P808" s="58"/>
      <c r="Q808" s="58"/>
      <c r="R808" s="58">
        <f t="shared" ref="R808:R831" si="825">SUM(S808:BO808)</f>
        <v>1003.1199999999999</v>
      </c>
      <c r="S808" s="58">
        <v>0</v>
      </c>
      <c r="T808" s="58">
        <v>0</v>
      </c>
      <c r="U808" s="58">
        <v>0</v>
      </c>
      <c r="V808" s="58">
        <v>0</v>
      </c>
      <c r="W808" s="58">
        <v>0</v>
      </c>
      <c r="X808" s="58">
        <v>0</v>
      </c>
      <c r="Y808" s="58">
        <v>0</v>
      </c>
      <c r="Z808" s="58">
        <v>0</v>
      </c>
      <c r="AA808" s="58">
        <v>0</v>
      </c>
      <c r="AB808" s="58">
        <v>0</v>
      </c>
      <c r="AC808" s="58">
        <v>0</v>
      </c>
      <c r="AD808" s="58">
        <v>0</v>
      </c>
      <c r="AE808" s="58">
        <v>0</v>
      </c>
      <c r="AF808" s="58">
        <v>0</v>
      </c>
      <c r="AG808" s="58">
        <v>0</v>
      </c>
      <c r="AH808" s="58">
        <v>0</v>
      </c>
      <c r="AI808" s="58">
        <v>0</v>
      </c>
      <c r="AJ808" s="58">
        <v>0</v>
      </c>
      <c r="AK808" s="58">
        <v>0</v>
      </c>
      <c r="AL808" s="58">
        <v>0</v>
      </c>
      <c r="AM808" s="58">
        <v>0</v>
      </c>
      <c r="AN808" s="58">
        <v>150.46799999999999</v>
      </c>
      <c r="AO808" s="58">
        <v>150.46799999999999</v>
      </c>
      <c r="AP808" s="58">
        <v>150.46799999999999</v>
      </c>
      <c r="AQ808" s="58">
        <v>0</v>
      </c>
      <c r="AR808" s="58">
        <v>0</v>
      </c>
      <c r="AS808" s="58">
        <v>0</v>
      </c>
      <c r="AT808" s="58">
        <v>0</v>
      </c>
      <c r="AU808" s="58">
        <v>0</v>
      </c>
      <c r="AV808" s="58">
        <v>150.46799999999999</v>
      </c>
      <c r="AW808" s="58">
        <v>150.46799999999999</v>
      </c>
      <c r="AX808" s="58">
        <v>150.46799999999999</v>
      </c>
      <c r="AY808" s="58">
        <v>100.312</v>
      </c>
      <c r="AZ808" s="58">
        <v>0</v>
      </c>
      <c r="BA808" s="58">
        <v>0</v>
      </c>
      <c r="BB808" s="58">
        <v>0</v>
      </c>
      <c r="BC808" s="58">
        <v>0</v>
      </c>
      <c r="BD808" s="58">
        <v>0</v>
      </c>
      <c r="BE808" s="58">
        <v>0</v>
      </c>
      <c r="BF808" s="58">
        <v>0</v>
      </c>
      <c r="BG808" s="58">
        <v>0</v>
      </c>
      <c r="BH808" s="58">
        <v>0</v>
      </c>
      <c r="BI808" s="58">
        <v>0</v>
      </c>
      <c r="BJ808" s="58">
        <v>0</v>
      </c>
      <c r="BK808" s="58">
        <v>0</v>
      </c>
      <c r="BL808" s="58">
        <v>0</v>
      </c>
      <c r="BM808" s="58">
        <v>0</v>
      </c>
      <c r="BN808" s="58">
        <v>0</v>
      </c>
      <c r="BO808" s="58">
        <v>0</v>
      </c>
    </row>
    <row r="809" spans="1:67" x14ac:dyDescent="0.2">
      <c r="A809" s="11"/>
      <c r="B809" s="11"/>
      <c r="C809" s="656"/>
      <c r="D809" s="657"/>
      <c r="E809" s="657"/>
      <c r="F809" s="657"/>
      <c r="G809" s="657"/>
      <c r="H809" s="660"/>
      <c r="I809" s="659"/>
      <c r="J809" s="11"/>
      <c r="K809" s="60">
        <v>19427.32</v>
      </c>
      <c r="L809" s="60">
        <v>19515.740000000002</v>
      </c>
      <c r="M809" s="60">
        <v>20072.419999999998</v>
      </c>
      <c r="N809" s="60">
        <v>20163.78</v>
      </c>
      <c r="O809" s="60">
        <v>20072.416788357998</v>
      </c>
      <c r="P809" s="60"/>
      <c r="Q809" s="58">
        <v>20072.419999999998</v>
      </c>
      <c r="R809" s="60">
        <f t="shared" si="825"/>
        <v>24447.321603526034</v>
      </c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61">
        <f>$M809*AN808/$J808*AN$13</f>
        <v>3535.0809546548094</v>
      </c>
      <c r="AO809" s="61">
        <f>$M809*AO808/$J808*AO$13</f>
        <v>3558.0589879205395</v>
      </c>
      <c r="AP809" s="61">
        <f>$M809*AP808/$J808*AP$13</f>
        <v>3581.1863599910694</v>
      </c>
      <c r="AQ809" s="58"/>
      <c r="AR809" s="58"/>
      <c r="AS809" s="58"/>
      <c r="AT809" s="58"/>
      <c r="AU809" s="58"/>
      <c r="AV809" s="61">
        <f>$M809*AV808/$J808*AV$13</f>
        <v>3723.1419867597292</v>
      </c>
      <c r="AW809" s="61">
        <f>$M809*AW808/$J808*AW$13</f>
        <v>3747.3424002948291</v>
      </c>
      <c r="AX809" s="61">
        <f>$M809*AX808/$J808*AX$13</f>
        <v>3771.7001314216791</v>
      </c>
      <c r="AY809" s="61">
        <f>$M809*AY808/$J808*AY$13</f>
        <v>2530.8107824833796</v>
      </c>
      <c r="AZ809" s="58"/>
      <c r="BA809" s="58"/>
      <c r="BB809" s="58"/>
      <c r="BC809" s="58"/>
      <c r="BD809" s="58"/>
      <c r="BE809" s="58"/>
      <c r="BF809" s="58"/>
      <c r="BG809" s="58"/>
      <c r="BH809" s="58"/>
      <c r="BI809" s="58"/>
      <c r="BJ809" s="58"/>
      <c r="BK809" s="58"/>
      <c r="BL809" s="58"/>
      <c r="BM809" s="58"/>
      <c r="BN809" s="58"/>
      <c r="BO809" s="58"/>
    </row>
    <row r="810" spans="1:67" x14ac:dyDescent="0.2">
      <c r="A810" s="11"/>
      <c r="B810" s="11"/>
      <c r="C810" s="656"/>
      <c r="D810" s="657"/>
      <c r="E810" s="657"/>
      <c r="F810" s="657"/>
      <c r="G810" s="657"/>
      <c r="H810" s="660"/>
      <c r="I810" s="659"/>
      <c r="J810" s="11"/>
      <c r="K810" s="58"/>
      <c r="L810" s="60"/>
      <c r="M810" s="60"/>
      <c r="N810" s="60">
        <f>N809-M809</f>
        <v>91.360000000000582</v>
      </c>
      <c r="O810" s="60"/>
      <c r="P810" s="60"/>
      <c r="Q810" s="58">
        <v>38.369999999999997</v>
      </c>
      <c r="R810" s="60">
        <f t="shared" si="825"/>
        <v>47.735622949632301</v>
      </c>
      <c r="S810" s="61">
        <f t="shared" ref="S810:AX810" si="826">$N$810/$J$808*S808*S12*S13</f>
        <v>0</v>
      </c>
      <c r="T810" s="61">
        <f t="shared" si="826"/>
        <v>0</v>
      </c>
      <c r="U810" s="61">
        <f t="shared" si="826"/>
        <v>0</v>
      </c>
      <c r="V810" s="61">
        <f t="shared" si="826"/>
        <v>0</v>
      </c>
      <c r="W810" s="61">
        <f t="shared" si="826"/>
        <v>0</v>
      </c>
      <c r="X810" s="61">
        <f t="shared" si="826"/>
        <v>0</v>
      </c>
      <c r="Y810" s="61">
        <f t="shared" si="826"/>
        <v>0</v>
      </c>
      <c r="Z810" s="61">
        <f t="shared" si="826"/>
        <v>0</v>
      </c>
      <c r="AA810" s="61">
        <f t="shared" si="826"/>
        <v>0</v>
      </c>
      <c r="AB810" s="61">
        <f t="shared" si="826"/>
        <v>0</v>
      </c>
      <c r="AC810" s="61">
        <f t="shared" si="826"/>
        <v>0</v>
      </c>
      <c r="AD810" s="61">
        <f t="shared" si="826"/>
        <v>0</v>
      </c>
      <c r="AE810" s="61">
        <f t="shared" si="826"/>
        <v>0</v>
      </c>
      <c r="AF810" s="61">
        <f t="shared" si="826"/>
        <v>0</v>
      </c>
      <c r="AG810" s="61">
        <f t="shared" si="826"/>
        <v>0</v>
      </c>
      <c r="AH810" s="61">
        <f t="shared" si="826"/>
        <v>0</v>
      </c>
      <c r="AI810" s="61">
        <f t="shared" si="826"/>
        <v>0</v>
      </c>
      <c r="AJ810" s="61">
        <f t="shared" si="826"/>
        <v>0</v>
      </c>
      <c r="AK810" s="61">
        <f t="shared" si="826"/>
        <v>0</v>
      </c>
      <c r="AL810" s="61">
        <f t="shared" si="826"/>
        <v>0</v>
      </c>
      <c r="AM810" s="61">
        <f t="shared" si="826"/>
        <v>0</v>
      </c>
      <c r="AN810" s="61">
        <f t="shared" si="826"/>
        <v>0</v>
      </c>
      <c r="AO810" s="61">
        <f t="shared" si="826"/>
        <v>0</v>
      </c>
      <c r="AP810" s="61">
        <f t="shared" si="826"/>
        <v>0</v>
      </c>
      <c r="AQ810" s="61">
        <f t="shared" si="826"/>
        <v>0</v>
      </c>
      <c r="AR810" s="61">
        <f t="shared" si="826"/>
        <v>0</v>
      </c>
      <c r="AS810" s="61">
        <f t="shared" si="826"/>
        <v>0</v>
      </c>
      <c r="AT810" s="61">
        <f t="shared" si="826"/>
        <v>0</v>
      </c>
      <c r="AU810" s="61">
        <f t="shared" si="826"/>
        <v>0</v>
      </c>
      <c r="AV810" s="61">
        <f t="shared" si="826"/>
        <v>16.945951305840104</v>
      </c>
      <c r="AW810" s="61">
        <f t="shared" si="826"/>
        <v>17.056099946640106</v>
      </c>
      <c r="AX810" s="61">
        <f t="shared" si="826"/>
        <v>13.733571697152087</v>
      </c>
      <c r="AY810" s="61">
        <f t="shared" ref="AY810:BO810" si="827">$N$810/$J$808*AY808*AY12*AY13</f>
        <v>0</v>
      </c>
      <c r="AZ810" s="61">
        <f t="shared" si="827"/>
        <v>0</v>
      </c>
      <c r="BA810" s="61">
        <f t="shared" si="827"/>
        <v>0</v>
      </c>
      <c r="BB810" s="61">
        <f t="shared" si="827"/>
        <v>0</v>
      </c>
      <c r="BC810" s="61">
        <f t="shared" si="827"/>
        <v>0</v>
      </c>
      <c r="BD810" s="61">
        <f t="shared" si="827"/>
        <v>0</v>
      </c>
      <c r="BE810" s="61">
        <f t="shared" si="827"/>
        <v>0</v>
      </c>
      <c r="BF810" s="61">
        <f t="shared" si="827"/>
        <v>0</v>
      </c>
      <c r="BG810" s="61">
        <f t="shared" si="827"/>
        <v>0</v>
      </c>
      <c r="BH810" s="61">
        <f t="shared" si="827"/>
        <v>0</v>
      </c>
      <c r="BI810" s="61">
        <f t="shared" si="827"/>
        <v>0</v>
      </c>
      <c r="BJ810" s="61">
        <f t="shared" si="827"/>
        <v>0</v>
      </c>
      <c r="BK810" s="61">
        <f t="shared" si="827"/>
        <v>0</v>
      </c>
      <c r="BL810" s="61">
        <f t="shared" si="827"/>
        <v>0</v>
      </c>
      <c r="BM810" s="61">
        <f t="shared" si="827"/>
        <v>0</v>
      </c>
      <c r="BN810" s="61">
        <f t="shared" si="827"/>
        <v>0</v>
      </c>
      <c r="BO810" s="61">
        <f t="shared" si="827"/>
        <v>0</v>
      </c>
    </row>
    <row r="811" spans="1:67" x14ac:dyDescent="0.2">
      <c r="A811" s="11"/>
      <c r="B811" s="11"/>
      <c r="C811" s="656"/>
      <c r="D811" s="657"/>
      <c r="E811" s="657"/>
      <c r="F811" s="657"/>
      <c r="G811" s="657"/>
      <c r="H811" s="660"/>
      <c r="I811" s="659"/>
      <c r="J811" s="11"/>
      <c r="K811" s="58"/>
      <c r="L811" s="58"/>
      <c r="M811" s="60"/>
      <c r="N811" s="60"/>
      <c r="O811" s="60"/>
      <c r="P811" s="60"/>
      <c r="Q811" s="62">
        <v>20110.789999999997</v>
      </c>
      <c r="R811" s="63">
        <f t="shared" si="825"/>
        <v>24495.057226475667</v>
      </c>
      <c r="S811" s="64">
        <f t="shared" ref="S811:AX811" si="828">S809+S810</f>
        <v>0</v>
      </c>
      <c r="T811" s="64">
        <f t="shared" si="828"/>
        <v>0</v>
      </c>
      <c r="U811" s="64">
        <f t="shared" si="828"/>
        <v>0</v>
      </c>
      <c r="V811" s="64">
        <f t="shared" si="828"/>
        <v>0</v>
      </c>
      <c r="W811" s="64">
        <f t="shared" si="828"/>
        <v>0</v>
      </c>
      <c r="X811" s="64">
        <f t="shared" si="828"/>
        <v>0</v>
      </c>
      <c r="Y811" s="64">
        <f t="shared" si="828"/>
        <v>0</v>
      </c>
      <c r="Z811" s="64">
        <f t="shared" si="828"/>
        <v>0</v>
      </c>
      <c r="AA811" s="64">
        <f t="shared" si="828"/>
        <v>0</v>
      </c>
      <c r="AB811" s="64">
        <f t="shared" si="828"/>
        <v>0</v>
      </c>
      <c r="AC811" s="64">
        <f t="shared" si="828"/>
        <v>0</v>
      </c>
      <c r="AD811" s="64">
        <f t="shared" si="828"/>
        <v>0</v>
      </c>
      <c r="AE811" s="64">
        <f t="shared" si="828"/>
        <v>0</v>
      </c>
      <c r="AF811" s="64">
        <f t="shared" si="828"/>
        <v>0</v>
      </c>
      <c r="AG811" s="64">
        <f t="shared" si="828"/>
        <v>0</v>
      </c>
      <c r="AH811" s="64">
        <f t="shared" si="828"/>
        <v>0</v>
      </c>
      <c r="AI811" s="64">
        <f t="shared" si="828"/>
        <v>0</v>
      </c>
      <c r="AJ811" s="64">
        <f t="shared" si="828"/>
        <v>0</v>
      </c>
      <c r="AK811" s="64">
        <f t="shared" si="828"/>
        <v>0</v>
      </c>
      <c r="AL811" s="64">
        <f t="shared" si="828"/>
        <v>0</v>
      </c>
      <c r="AM811" s="64">
        <f t="shared" si="828"/>
        <v>0</v>
      </c>
      <c r="AN811" s="64">
        <f t="shared" si="828"/>
        <v>3535.0809546548094</v>
      </c>
      <c r="AO811" s="64">
        <f t="shared" si="828"/>
        <v>3558.0589879205395</v>
      </c>
      <c r="AP811" s="64">
        <f t="shared" si="828"/>
        <v>3581.1863599910694</v>
      </c>
      <c r="AQ811" s="64">
        <f t="shared" si="828"/>
        <v>0</v>
      </c>
      <c r="AR811" s="64">
        <f t="shared" si="828"/>
        <v>0</v>
      </c>
      <c r="AS811" s="64">
        <f t="shared" si="828"/>
        <v>0</v>
      </c>
      <c r="AT811" s="64">
        <f t="shared" si="828"/>
        <v>0</v>
      </c>
      <c r="AU811" s="64">
        <f t="shared" si="828"/>
        <v>0</v>
      </c>
      <c r="AV811" s="64">
        <f t="shared" si="828"/>
        <v>3740.0879380655692</v>
      </c>
      <c r="AW811" s="64">
        <f t="shared" si="828"/>
        <v>3764.3985002414693</v>
      </c>
      <c r="AX811" s="64">
        <f t="shared" si="828"/>
        <v>3785.4337031188311</v>
      </c>
      <c r="AY811" s="64">
        <f t="shared" ref="AY811:BO811" si="829">AY809+AY810</f>
        <v>2530.8107824833796</v>
      </c>
      <c r="AZ811" s="64">
        <f t="shared" si="829"/>
        <v>0</v>
      </c>
      <c r="BA811" s="64">
        <f t="shared" si="829"/>
        <v>0</v>
      </c>
      <c r="BB811" s="64">
        <f t="shared" si="829"/>
        <v>0</v>
      </c>
      <c r="BC811" s="64">
        <f t="shared" si="829"/>
        <v>0</v>
      </c>
      <c r="BD811" s="64">
        <f t="shared" si="829"/>
        <v>0</v>
      </c>
      <c r="BE811" s="64">
        <f t="shared" si="829"/>
        <v>0</v>
      </c>
      <c r="BF811" s="64">
        <f t="shared" si="829"/>
        <v>0</v>
      </c>
      <c r="BG811" s="64">
        <f t="shared" si="829"/>
        <v>0</v>
      </c>
      <c r="BH811" s="64">
        <f t="shared" si="829"/>
        <v>0</v>
      </c>
      <c r="BI811" s="64">
        <f t="shared" si="829"/>
        <v>0</v>
      </c>
      <c r="BJ811" s="64">
        <f t="shared" si="829"/>
        <v>0</v>
      </c>
      <c r="BK811" s="64">
        <f t="shared" si="829"/>
        <v>0</v>
      </c>
      <c r="BL811" s="64">
        <f t="shared" si="829"/>
        <v>0</v>
      </c>
      <c r="BM811" s="64">
        <f t="shared" si="829"/>
        <v>0</v>
      </c>
      <c r="BN811" s="64">
        <f t="shared" si="829"/>
        <v>0</v>
      </c>
      <c r="BO811" s="64">
        <f t="shared" si="829"/>
        <v>0</v>
      </c>
    </row>
    <row r="812" spans="1:67" ht="14.1" customHeight="1" x14ac:dyDescent="0.2">
      <c r="A812" s="11"/>
      <c r="B812" s="58">
        <v>172</v>
      </c>
      <c r="C812" s="656" t="s">
        <v>499</v>
      </c>
      <c r="D812" s="657" t="s">
        <v>500</v>
      </c>
      <c r="E812" s="657"/>
      <c r="F812" s="657"/>
      <c r="G812" s="657"/>
      <c r="H812" s="660" t="s">
        <v>1031</v>
      </c>
      <c r="I812" s="659" t="s">
        <v>306</v>
      </c>
      <c r="J812" s="59">
        <v>0.26684999999999998</v>
      </c>
      <c r="K812" s="60"/>
      <c r="L812" s="60"/>
      <c r="M812" s="60"/>
      <c r="N812" s="58"/>
      <c r="O812" s="58"/>
      <c r="P812" s="58"/>
      <c r="Q812" s="58"/>
      <c r="R812" s="58">
        <f t="shared" si="825"/>
        <v>0.26684999999999998</v>
      </c>
      <c r="S812" s="58">
        <v>0</v>
      </c>
      <c r="T812" s="58">
        <v>0</v>
      </c>
      <c r="U812" s="58">
        <v>0</v>
      </c>
      <c r="V812" s="58">
        <v>0</v>
      </c>
      <c r="W812" s="58">
        <v>0</v>
      </c>
      <c r="X812" s="58">
        <v>0</v>
      </c>
      <c r="Y812" s="58">
        <v>0</v>
      </c>
      <c r="Z812" s="58">
        <v>0</v>
      </c>
      <c r="AA812" s="58">
        <v>0</v>
      </c>
      <c r="AB812" s="58">
        <v>0</v>
      </c>
      <c r="AC812" s="58">
        <v>0</v>
      </c>
      <c r="AD812" s="58">
        <v>0</v>
      </c>
      <c r="AE812" s="58">
        <v>0</v>
      </c>
      <c r="AF812" s="58">
        <v>0</v>
      </c>
      <c r="AG812" s="58">
        <v>0</v>
      </c>
      <c r="AH812" s="58">
        <v>0</v>
      </c>
      <c r="AI812" s="58">
        <v>0</v>
      </c>
      <c r="AJ812" s="58">
        <v>0</v>
      </c>
      <c r="AK812" s="58">
        <v>0</v>
      </c>
      <c r="AL812" s="58">
        <v>0</v>
      </c>
      <c r="AM812" s="58">
        <v>0</v>
      </c>
      <c r="AN812" s="58">
        <v>4.0027500000000001E-2</v>
      </c>
      <c r="AO812" s="58">
        <v>4.0027500000000001E-2</v>
      </c>
      <c r="AP812" s="58">
        <v>4.0027500000000001E-2</v>
      </c>
      <c r="AQ812" s="58">
        <v>0</v>
      </c>
      <c r="AR812" s="58">
        <v>0</v>
      </c>
      <c r="AS812" s="58">
        <v>0</v>
      </c>
      <c r="AT812" s="58">
        <v>0</v>
      </c>
      <c r="AU812" s="58">
        <v>0</v>
      </c>
      <c r="AV812" s="58">
        <v>4.0027500000000001E-2</v>
      </c>
      <c r="AW812" s="58">
        <v>4.0027500000000001E-2</v>
      </c>
      <c r="AX812" s="58">
        <v>4.0027500000000001E-2</v>
      </c>
      <c r="AY812" s="58">
        <v>2.6685E-2</v>
      </c>
      <c r="AZ812" s="58">
        <v>0</v>
      </c>
      <c r="BA812" s="58">
        <v>0</v>
      </c>
      <c r="BB812" s="58">
        <v>0</v>
      </c>
      <c r="BC812" s="58">
        <v>0</v>
      </c>
      <c r="BD812" s="58">
        <v>0</v>
      </c>
      <c r="BE812" s="58">
        <v>0</v>
      </c>
      <c r="BF812" s="58">
        <v>0</v>
      </c>
      <c r="BG812" s="58">
        <v>0</v>
      </c>
      <c r="BH812" s="58">
        <v>0</v>
      </c>
      <c r="BI812" s="58">
        <v>0</v>
      </c>
      <c r="BJ812" s="58">
        <v>0</v>
      </c>
      <c r="BK812" s="58">
        <v>0</v>
      </c>
      <c r="BL812" s="58">
        <v>0</v>
      </c>
      <c r="BM812" s="58">
        <v>0</v>
      </c>
      <c r="BN812" s="58">
        <v>0</v>
      </c>
      <c r="BO812" s="58">
        <v>0</v>
      </c>
    </row>
    <row r="813" spans="1:67" x14ac:dyDescent="0.2">
      <c r="A813" s="11"/>
      <c r="B813" s="11"/>
      <c r="C813" s="656"/>
      <c r="D813" s="657"/>
      <c r="E813" s="657"/>
      <c r="F813" s="657"/>
      <c r="G813" s="657"/>
      <c r="H813" s="660"/>
      <c r="I813" s="659"/>
      <c r="J813" s="11"/>
      <c r="K813" s="60">
        <v>78198.570000000007</v>
      </c>
      <c r="L813" s="60">
        <v>78281.16</v>
      </c>
      <c r="M813" s="60">
        <v>80795.199999999997</v>
      </c>
      <c r="N813" s="60">
        <v>80880.53</v>
      </c>
      <c r="O813" s="60">
        <v>80795.204345920502</v>
      </c>
      <c r="P813" s="60"/>
      <c r="Q813" s="58">
        <v>80795.199999999997</v>
      </c>
      <c r="R813" s="60">
        <f t="shared" si="825"/>
        <v>98404.987461462384</v>
      </c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61">
        <f>$M813*AN812/$J812*AN$13</f>
        <v>14229.3541460136</v>
      </c>
      <c r="AO813" s="61">
        <f>$M813*AO812/$J812*AO$13</f>
        <v>14321.844976382401</v>
      </c>
      <c r="AP813" s="61">
        <f>$M813*AP812/$J812*AP$13</f>
        <v>14414.9369230392</v>
      </c>
      <c r="AQ813" s="58"/>
      <c r="AR813" s="58"/>
      <c r="AS813" s="58"/>
      <c r="AT813" s="58"/>
      <c r="AU813" s="58"/>
      <c r="AV813" s="61">
        <f>$M813*AV812/$J812*AV$13</f>
        <v>14986.3345550088</v>
      </c>
      <c r="AW813" s="61">
        <f>$M813*AW812/$J812*AW$13</f>
        <v>15083.7456918648</v>
      </c>
      <c r="AX813" s="61">
        <f>$M813*AX812/$J812*AX$13</f>
        <v>15181.790061100801</v>
      </c>
      <c r="AY813" s="61">
        <f>$M813*AY812/$J812*AY$13</f>
        <v>10186.9811080528</v>
      </c>
      <c r="AZ813" s="58"/>
      <c r="BA813" s="58"/>
      <c r="BB813" s="58"/>
      <c r="BC813" s="58"/>
      <c r="BD813" s="58"/>
      <c r="BE813" s="58"/>
      <c r="BF813" s="58"/>
      <c r="BG813" s="58"/>
      <c r="BH813" s="58"/>
      <c r="BI813" s="58"/>
      <c r="BJ813" s="58"/>
      <c r="BK813" s="58"/>
      <c r="BL813" s="58"/>
      <c r="BM813" s="58"/>
      <c r="BN813" s="58"/>
      <c r="BO813" s="58"/>
    </row>
    <row r="814" spans="1:67" x14ac:dyDescent="0.2">
      <c r="A814" s="11"/>
      <c r="B814" s="11"/>
      <c r="C814" s="656"/>
      <c r="D814" s="657"/>
      <c r="E814" s="657"/>
      <c r="F814" s="657"/>
      <c r="G814" s="657"/>
      <c r="H814" s="660"/>
      <c r="I814" s="659"/>
      <c r="J814" s="11"/>
      <c r="K814" s="58"/>
      <c r="L814" s="60"/>
      <c r="M814" s="60"/>
      <c r="N814" s="60">
        <f>N813-M813</f>
        <v>85.330000000001746</v>
      </c>
      <c r="O814" s="60"/>
      <c r="P814" s="60"/>
      <c r="Q814" s="58">
        <v>35.840000000000003</v>
      </c>
      <c r="R814" s="60">
        <f t="shared" si="825"/>
        <v>44.584946434896914</v>
      </c>
      <c r="S814" s="61">
        <f t="shared" ref="S814:AX814" si="830">$N$814/$J$812*S812*S12*S13</f>
        <v>0</v>
      </c>
      <c r="T814" s="61">
        <f t="shared" si="830"/>
        <v>0</v>
      </c>
      <c r="U814" s="61">
        <f t="shared" si="830"/>
        <v>0</v>
      </c>
      <c r="V814" s="61">
        <f t="shared" si="830"/>
        <v>0</v>
      </c>
      <c r="W814" s="61">
        <f t="shared" si="830"/>
        <v>0</v>
      </c>
      <c r="X814" s="61">
        <f t="shared" si="830"/>
        <v>0</v>
      </c>
      <c r="Y814" s="61">
        <f t="shared" si="830"/>
        <v>0</v>
      </c>
      <c r="Z814" s="61">
        <f t="shared" si="830"/>
        <v>0</v>
      </c>
      <c r="AA814" s="61">
        <f t="shared" si="830"/>
        <v>0</v>
      </c>
      <c r="AB814" s="61">
        <f t="shared" si="830"/>
        <v>0</v>
      </c>
      <c r="AC814" s="61">
        <f t="shared" si="830"/>
        <v>0</v>
      </c>
      <c r="AD814" s="61">
        <f t="shared" si="830"/>
        <v>0</v>
      </c>
      <c r="AE814" s="61">
        <f t="shared" si="830"/>
        <v>0</v>
      </c>
      <c r="AF814" s="61">
        <f t="shared" si="830"/>
        <v>0</v>
      </c>
      <c r="AG814" s="61">
        <f t="shared" si="830"/>
        <v>0</v>
      </c>
      <c r="AH814" s="61">
        <f t="shared" si="830"/>
        <v>0</v>
      </c>
      <c r="AI814" s="61">
        <f t="shared" si="830"/>
        <v>0</v>
      </c>
      <c r="AJ814" s="61">
        <f t="shared" si="830"/>
        <v>0</v>
      </c>
      <c r="AK814" s="61">
        <f t="shared" si="830"/>
        <v>0</v>
      </c>
      <c r="AL814" s="61">
        <f t="shared" si="830"/>
        <v>0</v>
      </c>
      <c r="AM814" s="61">
        <f t="shared" si="830"/>
        <v>0</v>
      </c>
      <c r="AN814" s="61">
        <f t="shared" si="830"/>
        <v>0</v>
      </c>
      <c r="AO814" s="61">
        <f t="shared" si="830"/>
        <v>0</v>
      </c>
      <c r="AP814" s="61">
        <f t="shared" si="830"/>
        <v>0</v>
      </c>
      <c r="AQ814" s="61">
        <f t="shared" si="830"/>
        <v>0</v>
      </c>
      <c r="AR814" s="61">
        <f t="shared" si="830"/>
        <v>0</v>
      </c>
      <c r="AS814" s="61">
        <f t="shared" si="830"/>
        <v>0</v>
      </c>
      <c r="AT814" s="61">
        <f t="shared" si="830"/>
        <v>0</v>
      </c>
      <c r="AU814" s="61">
        <f t="shared" si="830"/>
        <v>0</v>
      </c>
      <c r="AV814" s="61">
        <f t="shared" si="830"/>
        <v>15.827474003145324</v>
      </c>
      <c r="AW814" s="61">
        <f t="shared" si="830"/>
        <v>15.930352544295326</v>
      </c>
      <c r="AX814" s="61">
        <f t="shared" si="830"/>
        <v>12.827119887456265</v>
      </c>
      <c r="AY814" s="61">
        <f t="shared" ref="AY814:BO814" si="831">$N$814/$J$812*AY812*AY12*AY13</f>
        <v>0</v>
      </c>
      <c r="AZ814" s="61">
        <f t="shared" si="831"/>
        <v>0</v>
      </c>
      <c r="BA814" s="61">
        <f t="shared" si="831"/>
        <v>0</v>
      </c>
      <c r="BB814" s="61">
        <f t="shared" si="831"/>
        <v>0</v>
      </c>
      <c r="BC814" s="61">
        <f t="shared" si="831"/>
        <v>0</v>
      </c>
      <c r="BD814" s="61">
        <f t="shared" si="831"/>
        <v>0</v>
      </c>
      <c r="BE814" s="61">
        <f t="shared" si="831"/>
        <v>0</v>
      </c>
      <c r="BF814" s="61">
        <f t="shared" si="831"/>
        <v>0</v>
      </c>
      <c r="BG814" s="61">
        <f t="shared" si="831"/>
        <v>0</v>
      </c>
      <c r="BH814" s="61">
        <f t="shared" si="831"/>
        <v>0</v>
      </c>
      <c r="BI814" s="61">
        <f t="shared" si="831"/>
        <v>0</v>
      </c>
      <c r="BJ814" s="61">
        <f t="shared" si="831"/>
        <v>0</v>
      </c>
      <c r="BK814" s="61">
        <f t="shared" si="831"/>
        <v>0</v>
      </c>
      <c r="BL814" s="61">
        <f t="shared" si="831"/>
        <v>0</v>
      </c>
      <c r="BM814" s="61">
        <f t="shared" si="831"/>
        <v>0</v>
      </c>
      <c r="BN814" s="61">
        <f t="shared" si="831"/>
        <v>0</v>
      </c>
      <c r="BO814" s="61">
        <f t="shared" si="831"/>
        <v>0</v>
      </c>
    </row>
    <row r="815" spans="1:67" x14ac:dyDescent="0.2">
      <c r="A815" s="11"/>
      <c r="B815" s="11"/>
      <c r="C815" s="656"/>
      <c r="D815" s="657"/>
      <c r="E815" s="657"/>
      <c r="F815" s="657"/>
      <c r="G815" s="657"/>
      <c r="H815" s="660"/>
      <c r="I815" s="659"/>
      <c r="J815" s="11"/>
      <c r="K815" s="58"/>
      <c r="L815" s="58"/>
      <c r="M815" s="60"/>
      <c r="N815" s="60"/>
      <c r="O815" s="60"/>
      <c r="P815" s="60"/>
      <c r="Q815" s="62">
        <v>80831.039999999994</v>
      </c>
      <c r="R815" s="63">
        <f t="shared" si="825"/>
        <v>98449.572407897285</v>
      </c>
      <c r="S815" s="64">
        <f t="shared" ref="S815:AX815" si="832">S813+S814</f>
        <v>0</v>
      </c>
      <c r="T815" s="64">
        <f t="shared" si="832"/>
        <v>0</v>
      </c>
      <c r="U815" s="64">
        <f t="shared" si="832"/>
        <v>0</v>
      </c>
      <c r="V815" s="64">
        <f t="shared" si="832"/>
        <v>0</v>
      </c>
      <c r="W815" s="64">
        <f t="shared" si="832"/>
        <v>0</v>
      </c>
      <c r="X815" s="64">
        <f t="shared" si="832"/>
        <v>0</v>
      </c>
      <c r="Y815" s="64">
        <f t="shared" si="832"/>
        <v>0</v>
      </c>
      <c r="Z815" s="64">
        <f t="shared" si="832"/>
        <v>0</v>
      </c>
      <c r="AA815" s="64">
        <f t="shared" si="832"/>
        <v>0</v>
      </c>
      <c r="AB815" s="64">
        <f t="shared" si="832"/>
        <v>0</v>
      </c>
      <c r="AC815" s="64">
        <f t="shared" si="832"/>
        <v>0</v>
      </c>
      <c r="AD815" s="64">
        <f t="shared" si="832"/>
        <v>0</v>
      </c>
      <c r="AE815" s="64">
        <f t="shared" si="832"/>
        <v>0</v>
      </c>
      <c r="AF815" s="64">
        <f t="shared" si="832"/>
        <v>0</v>
      </c>
      <c r="AG815" s="64">
        <f t="shared" si="832"/>
        <v>0</v>
      </c>
      <c r="AH815" s="64">
        <f t="shared" si="832"/>
        <v>0</v>
      </c>
      <c r="AI815" s="64">
        <f t="shared" si="832"/>
        <v>0</v>
      </c>
      <c r="AJ815" s="64">
        <f t="shared" si="832"/>
        <v>0</v>
      </c>
      <c r="AK815" s="64">
        <f t="shared" si="832"/>
        <v>0</v>
      </c>
      <c r="AL815" s="64">
        <f t="shared" si="832"/>
        <v>0</v>
      </c>
      <c r="AM815" s="64">
        <f t="shared" si="832"/>
        <v>0</v>
      </c>
      <c r="AN815" s="64">
        <f t="shared" si="832"/>
        <v>14229.3541460136</v>
      </c>
      <c r="AO815" s="64">
        <f t="shared" si="832"/>
        <v>14321.844976382401</v>
      </c>
      <c r="AP815" s="64">
        <f t="shared" si="832"/>
        <v>14414.9369230392</v>
      </c>
      <c r="AQ815" s="64">
        <f t="shared" si="832"/>
        <v>0</v>
      </c>
      <c r="AR815" s="64">
        <f t="shared" si="832"/>
        <v>0</v>
      </c>
      <c r="AS815" s="64">
        <f t="shared" si="832"/>
        <v>0</v>
      </c>
      <c r="AT815" s="64">
        <f t="shared" si="832"/>
        <v>0</v>
      </c>
      <c r="AU815" s="64">
        <f t="shared" si="832"/>
        <v>0</v>
      </c>
      <c r="AV815" s="64">
        <f t="shared" si="832"/>
        <v>15002.162029011944</v>
      </c>
      <c r="AW815" s="64">
        <f t="shared" si="832"/>
        <v>15099.676044409096</v>
      </c>
      <c r="AX815" s="64">
        <f t="shared" si="832"/>
        <v>15194.617180988256</v>
      </c>
      <c r="AY815" s="64">
        <f t="shared" ref="AY815:BO815" si="833">AY813+AY814</f>
        <v>10186.9811080528</v>
      </c>
      <c r="AZ815" s="64">
        <f t="shared" si="833"/>
        <v>0</v>
      </c>
      <c r="BA815" s="64">
        <f t="shared" si="833"/>
        <v>0</v>
      </c>
      <c r="BB815" s="64">
        <f t="shared" si="833"/>
        <v>0</v>
      </c>
      <c r="BC815" s="64">
        <f t="shared" si="833"/>
        <v>0</v>
      </c>
      <c r="BD815" s="64">
        <f t="shared" si="833"/>
        <v>0</v>
      </c>
      <c r="BE815" s="64">
        <f t="shared" si="833"/>
        <v>0</v>
      </c>
      <c r="BF815" s="64">
        <f t="shared" si="833"/>
        <v>0</v>
      </c>
      <c r="BG815" s="64">
        <f t="shared" si="833"/>
        <v>0</v>
      </c>
      <c r="BH815" s="64">
        <f t="shared" si="833"/>
        <v>0</v>
      </c>
      <c r="BI815" s="64">
        <f t="shared" si="833"/>
        <v>0</v>
      </c>
      <c r="BJ815" s="64">
        <f t="shared" si="833"/>
        <v>0</v>
      </c>
      <c r="BK815" s="64">
        <f t="shared" si="833"/>
        <v>0</v>
      </c>
      <c r="BL815" s="64">
        <f t="shared" si="833"/>
        <v>0</v>
      </c>
      <c r="BM815" s="64">
        <f t="shared" si="833"/>
        <v>0</v>
      </c>
      <c r="BN815" s="64">
        <f t="shared" si="833"/>
        <v>0</v>
      </c>
      <c r="BO815" s="64">
        <f t="shared" si="833"/>
        <v>0</v>
      </c>
    </row>
    <row r="816" spans="1:67" ht="14.1" customHeight="1" x14ac:dyDescent="0.2">
      <c r="A816" s="11"/>
      <c r="B816" s="58">
        <v>173</v>
      </c>
      <c r="C816" s="656" t="s">
        <v>502</v>
      </c>
      <c r="D816" s="657" t="s">
        <v>503</v>
      </c>
      <c r="E816" s="657"/>
      <c r="F816" s="657"/>
      <c r="G816" s="657"/>
      <c r="H816" s="660" t="s">
        <v>1032</v>
      </c>
      <c r="I816" s="659" t="s">
        <v>102</v>
      </c>
      <c r="J816" s="59">
        <v>15.5824</v>
      </c>
      <c r="K816" s="60"/>
      <c r="L816" s="60"/>
      <c r="M816" s="60"/>
      <c r="N816" s="58"/>
      <c r="O816" s="58"/>
      <c r="P816" s="58"/>
      <c r="Q816" s="58"/>
      <c r="R816" s="58">
        <f t="shared" si="825"/>
        <v>15.5824</v>
      </c>
      <c r="S816" s="58">
        <v>0</v>
      </c>
      <c r="T816" s="58">
        <v>0</v>
      </c>
      <c r="U816" s="58">
        <v>0</v>
      </c>
      <c r="V816" s="58">
        <v>0</v>
      </c>
      <c r="W816" s="58">
        <v>0</v>
      </c>
      <c r="X816" s="58">
        <v>0</v>
      </c>
      <c r="Y816" s="58">
        <v>0</v>
      </c>
      <c r="Z816" s="58">
        <v>0</v>
      </c>
      <c r="AA816" s="58">
        <v>0</v>
      </c>
      <c r="AB816" s="58">
        <v>0</v>
      </c>
      <c r="AC816" s="58">
        <v>0</v>
      </c>
      <c r="AD816" s="58">
        <v>0</v>
      </c>
      <c r="AE816" s="58">
        <v>0</v>
      </c>
      <c r="AF816" s="58">
        <v>0</v>
      </c>
      <c r="AG816" s="58">
        <v>0</v>
      </c>
      <c r="AH816" s="58">
        <v>0</v>
      </c>
      <c r="AI816" s="58">
        <v>0</v>
      </c>
      <c r="AJ816" s="58">
        <v>0</v>
      </c>
      <c r="AK816" s="58">
        <v>0</v>
      </c>
      <c r="AL816" s="58">
        <v>0</v>
      </c>
      <c r="AM816" s="58">
        <v>0</v>
      </c>
      <c r="AN816" s="58">
        <v>2.3373599999999999</v>
      </c>
      <c r="AO816" s="58">
        <v>2.3373599999999999</v>
      </c>
      <c r="AP816" s="58">
        <v>2.3373599999999999</v>
      </c>
      <c r="AQ816" s="58">
        <v>0</v>
      </c>
      <c r="AR816" s="58">
        <v>0</v>
      </c>
      <c r="AS816" s="58">
        <v>0</v>
      </c>
      <c r="AT816" s="58">
        <v>0</v>
      </c>
      <c r="AU816" s="58">
        <v>0</v>
      </c>
      <c r="AV816" s="58">
        <v>2.3373599999999999</v>
      </c>
      <c r="AW816" s="58">
        <v>2.3373599999999999</v>
      </c>
      <c r="AX816" s="58">
        <v>2.3373599999999999</v>
      </c>
      <c r="AY816" s="58">
        <v>1.5582400000000001</v>
      </c>
      <c r="AZ816" s="58">
        <v>0</v>
      </c>
      <c r="BA816" s="58">
        <v>0</v>
      </c>
      <c r="BB816" s="58">
        <v>0</v>
      </c>
      <c r="BC816" s="58">
        <v>0</v>
      </c>
      <c r="BD816" s="58">
        <v>0</v>
      </c>
      <c r="BE816" s="58">
        <v>0</v>
      </c>
      <c r="BF816" s="58">
        <v>0</v>
      </c>
      <c r="BG816" s="58">
        <v>0</v>
      </c>
      <c r="BH816" s="58">
        <v>0</v>
      </c>
      <c r="BI816" s="58">
        <v>0</v>
      </c>
      <c r="BJ816" s="58">
        <v>0</v>
      </c>
      <c r="BK816" s="58">
        <v>0</v>
      </c>
      <c r="BL816" s="58">
        <v>0</v>
      </c>
      <c r="BM816" s="58">
        <v>0</v>
      </c>
      <c r="BN816" s="58">
        <v>0</v>
      </c>
      <c r="BO816" s="58">
        <v>0</v>
      </c>
    </row>
    <row r="817" spans="1:67" x14ac:dyDescent="0.2">
      <c r="A817" s="11"/>
      <c r="B817" s="11"/>
      <c r="C817" s="656"/>
      <c r="D817" s="657"/>
      <c r="E817" s="657"/>
      <c r="F817" s="657"/>
      <c r="G817" s="657"/>
      <c r="H817" s="660"/>
      <c r="I817" s="659"/>
      <c r="J817" s="11"/>
      <c r="K817" s="60">
        <v>37119.58</v>
      </c>
      <c r="L817" s="60">
        <v>37152.67</v>
      </c>
      <c r="M817" s="60">
        <v>38352.160000000003</v>
      </c>
      <c r="N817" s="60">
        <v>38386.35</v>
      </c>
      <c r="O817" s="60">
        <v>38352.159781627</v>
      </c>
      <c r="P817" s="60"/>
      <c r="Q817" s="58">
        <v>38352.160000000003</v>
      </c>
      <c r="R817" s="60">
        <f t="shared" si="825"/>
        <v>46711.238092361928</v>
      </c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61">
        <f>$M817*AN816/$J816*AN$13</f>
        <v>6754.4416859488801</v>
      </c>
      <c r="AO817" s="61">
        <f>$M817*AO816/$J816*AO$13</f>
        <v>6798.3455703979207</v>
      </c>
      <c r="AP817" s="61">
        <f>$M817*AP816/$J816*AP$13</f>
        <v>6842.5347949173602</v>
      </c>
      <c r="AQ817" s="58"/>
      <c r="AR817" s="58"/>
      <c r="AS817" s="58"/>
      <c r="AT817" s="58"/>
      <c r="AU817" s="58"/>
      <c r="AV817" s="61">
        <f>$M817*AV816/$J816*AV$13</f>
        <v>7113.76790536104</v>
      </c>
      <c r="AW817" s="61">
        <f>$M817*AW816/$J816*AW$13</f>
        <v>7160.0073788258405</v>
      </c>
      <c r="AX817" s="61">
        <f>$M817*AX816/$J816*AX$13</f>
        <v>7206.5474373446405</v>
      </c>
      <c r="AY817" s="61">
        <f>$M817*AY816/$J816*AY$13</f>
        <v>4835.593319566241</v>
      </c>
      <c r="AZ817" s="58"/>
      <c r="BA817" s="58"/>
      <c r="BB817" s="58"/>
      <c r="BC817" s="58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</row>
    <row r="818" spans="1:67" x14ac:dyDescent="0.2">
      <c r="A818" s="11"/>
      <c r="B818" s="11"/>
      <c r="C818" s="656"/>
      <c r="D818" s="657"/>
      <c r="E818" s="657"/>
      <c r="F818" s="657"/>
      <c r="G818" s="657"/>
      <c r="H818" s="660"/>
      <c r="I818" s="659"/>
      <c r="J818" s="11"/>
      <c r="K818" s="58"/>
      <c r="L818" s="60"/>
      <c r="M818" s="60"/>
      <c r="N818" s="60">
        <f>N817-M817</f>
        <v>34.189999999995052</v>
      </c>
      <c r="O818" s="60"/>
      <c r="P818" s="60"/>
      <c r="Q818" s="58">
        <v>14.36</v>
      </c>
      <c r="R818" s="60">
        <f t="shared" si="825"/>
        <v>17.864283588525417</v>
      </c>
      <c r="S818" s="61">
        <f t="shared" ref="S818:AX818" si="834">$N$818/$J$816*S816*S12*S13</f>
        <v>0</v>
      </c>
      <c r="T818" s="61">
        <f t="shared" si="834"/>
        <v>0</v>
      </c>
      <c r="U818" s="61">
        <f t="shared" si="834"/>
        <v>0</v>
      </c>
      <c r="V818" s="61">
        <f t="shared" si="834"/>
        <v>0</v>
      </c>
      <c r="W818" s="61">
        <f t="shared" si="834"/>
        <v>0</v>
      </c>
      <c r="X818" s="61">
        <f t="shared" si="834"/>
        <v>0</v>
      </c>
      <c r="Y818" s="61">
        <f t="shared" si="834"/>
        <v>0</v>
      </c>
      <c r="Z818" s="61">
        <f t="shared" si="834"/>
        <v>0</v>
      </c>
      <c r="AA818" s="61">
        <f t="shared" si="834"/>
        <v>0</v>
      </c>
      <c r="AB818" s="61">
        <f t="shared" si="834"/>
        <v>0</v>
      </c>
      <c r="AC818" s="61">
        <f t="shared" si="834"/>
        <v>0</v>
      </c>
      <c r="AD818" s="61">
        <f t="shared" si="834"/>
        <v>0</v>
      </c>
      <c r="AE818" s="61">
        <f t="shared" si="834"/>
        <v>0</v>
      </c>
      <c r="AF818" s="61">
        <f t="shared" si="834"/>
        <v>0</v>
      </c>
      <c r="AG818" s="61">
        <f t="shared" si="834"/>
        <v>0</v>
      </c>
      <c r="AH818" s="61">
        <f t="shared" si="834"/>
        <v>0</v>
      </c>
      <c r="AI818" s="61">
        <f t="shared" si="834"/>
        <v>0</v>
      </c>
      <c r="AJ818" s="61">
        <f t="shared" si="834"/>
        <v>0</v>
      </c>
      <c r="AK818" s="61">
        <f t="shared" si="834"/>
        <v>0</v>
      </c>
      <c r="AL818" s="61">
        <f t="shared" si="834"/>
        <v>0</v>
      </c>
      <c r="AM818" s="61">
        <f t="shared" si="834"/>
        <v>0</v>
      </c>
      <c r="AN818" s="61">
        <f t="shared" si="834"/>
        <v>0</v>
      </c>
      <c r="AO818" s="61">
        <f t="shared" si="834"/>
        <v>0</v>
      </c>
      <c r="AP818" s="61">
        <f t="shared" si="834"/>
        <v>0</v>
      </c>
      <c r="AQ818" s="61">
        <f t="shared" si="834"/>
        <v>0</v>
      </c>
      <c r="AR818" s="61">
        <f t="shared" si="834"/>
        <v>0</v>
      </c>
      <c r="AS818" s="61">
        <f t="shared" si="834"/>
        <v>0</v>
      </c>
      <c r="AT818" s="61">
        <f t="shared" si="834"/>
        <v>0</v>
      </c>
      <c r="AU818" s="61">
        <f t="shared" si="834"/>
        <v>0</v>
      </c>
      <c r="AV818" s="61">
        <f t="shared" si="834"/>
        <v>6.3417477577340824</v>
      </c>
      <c r="AW818" s="61">
        <f t="shared" si="834"/>
        <v>6.3829691021840764</v>
      </c>
      <c r="AX818" s="61">
        <f t="shared" si="834"/>
        <v>5.1395667286072566</v>
      </c>
      <c r="AY818" s="61">
        <f t="shared" ref="AY818:BO818" si="835">$N$818/$J$816*AY816*AY12*AY13</f>
        <v>0</v>
      </c>
      <c r="AZ818" s="61">
        <f t="shared" si="835"/>
        <v>0</v>
      </c>
      <c r="BA818" s="61">
        <f t="shared" si="835"/>
        <v>0</v>
      </c>
      <c r="BB818" s="61">
        <f t="shared" si="835"/>
        <v>0</v>
      </c>
      <c r="BC818" s="61">
        <f t="shared" si="835"/>
        <v>0</v>
      </c>
      <c r="BD818" s="61">
        <f t="shared" si="835"/>
        <v>0</v>
      </c>
      <c r="BE818" s="61">
        <f t="shared" si="835"/>
        <v>0</v>
      </c>
      <c r="BF818" s="61">
        <f t="shared" si="835"/>
        <v>0</v>
      </c>
      <c r="BG818" s="61">
        <f t="shared" si="835"/>
        <v>0</v>
      </c>
      <c r="BH818" s="61">
        <f t="shared" si="835"/>
        <v>0</v>
      </c>
      <c r="BI818" s="61">
        <f t="shared" si="835"/>
        <v>0</v>
      </c>
      <c r="BJ818" s="61">
        <f t="shared" si="835"/>
        <v>0</v>
      </c>
      <c r="BK818" s="61">
        <f t="shared" si="835"/>
        <v>0</v>
      </c>
      <c r="BL818" s="61">
        <f t="shared" si="835"/>
        <v>0</v>
      </c>
      <c r="BM818" s="61">
        <f t="shared" si="835"/>
        <v>0</v>
      </c>
      <c r="BN818" s="61">
        <f t="shared" si="835"/>
        <v>0</v>
      </c>
      <c r="BO818" s="61">
        <f t="shared" si="835"/>
        <v>0</v>
      </c>
    </row>
    <row r="819" spans="1:67" x14ac:dyDescent="0.2">
      <c r="A819" s="11"/>
      <c r="B819" s="11"/>
      <c r="C819" s="656"/>
      <c r="D819" s="657"/>
      <c r="E819" s="657"/>
      <c r="F819" s="657"/>
      <c r="G819" s="657"/>
      <c r="H819" s="660"/>
      <c r="I819" s="659"/>
      <c r="J819" s="11"/>
      <c r="K819" s="58"/>
      <c r="L819" s="58"/>
      <c r="M819" s="60"/>
      <c r="N819" s="60"/>
      <c r="O819" s="60"/>
      <c r="P819" s="60"/>
      <c r="Q819" s="62">
        <v>38366.520000000004</v>
      </c>
      <c r="R819" s="63">
        <f t="shared" si="825"/>
        <v>46729.102375950453</v>
      </c>
      <c r="S819" s="64">
        <f t="shared" ref="S819:AX819" si="836">S817+S818</f>
        <v>0</v>
      </c>
      <c r="T819" s="64">
        <f t="shared" si="836"/>
        <v>0</v>
      </c>
      <c r="U819" s="64">
        <f t="shared" si="836"/>
        <v>0</v>
      </c>
      <c r="V819" s="64">
        <f t="shared" si="836"/>
        <v>0</v>
      </c>
      <c r="W819" s="64">
        <f t="shared" si="836"/>
        <v>0</v>
      </c>
      <c r="X819" s="64">
        <f t="shared" si="836"/>
        <v>0</v>
      </c>
      <c r="Y819" s="64">
        <f t="shared" si="836"/>
        <v>0</v>
      </c>
      <c r="Z819" s="64">
        <f t="shared" si="836"/>
        <v>0</v>
      </c>
      <c r="AA819" s="64">
        <f t="shared" si="836"/>
        <v>0</v>
      </c>
      <c r="AB819" s="64">
        <f t="shared" si="836"/>
        <v>0</v>
      </c>
      <c r="AC819" s="64">
        <f t="shared" si="836"/>
        <v>0</v>
      </c>
      <c r="AD819" s="64">
        <f t="shared" si="836"/>
        <v>0</v>
      </c>
      <c r="AE819" s="64">
        <f t="shared" si="836"/>
        <v>0</v>
      </c>
      <c r="AF819" s="64">
        <f t="shared" si="836"/>
        <v>0</v>
      </c>
      <c r="AG819" s="64">
        <f t="shared" si="836"/>
        <v>0</v>
      </c>
      <c r="AH819" s="64">
        <f t="shared" si="836"/>
        <v>0</v>
      </c>
      <c r="AI819" s="64">
        <f t="shared" si="836"/>
        <v>0</v>
      </c>
      <c r="AJ819" s="64">
        <f t="shared" si="836"/>
        <v>0</v>
      </c>
      <c r="AK819" s="64">
        <f t="shared" si="836"/>
        <v>0</v>
      </c>
      <c r="AL819" s="64">
        <f t="shared" si="836"/>
        <v>0</v>
      </c>
      <c r="AM819" s="64">
        <f t="shared" si="836"/>
        <v>0</v>
      </c>
      <c r="AN819" s="64">
        <f t="shared" si="836"/>
        <v>6754.4416859488801</v>
      </c>
      <c r="AO819" s="64">
        <f t="shared" si="836"/>
        <v>6798.3455703979207</v>
      </c>
      <c r="AP819" s="64">
        <f t="shared" si="836"/>
        <v>6842.5347949173602</v>
      </c>
      <c r="AQ819" s="64">
        <f t="shared" si="836"/>
        <v>0</v>
      </c>
      <c r="AR819" s="64">
        <f t="shared" si="836"/>
        <v>0</v>
      </c>
      <c r="AS819" s="64">
        <f t="shared" si="836"/>
        <v>0</v>
      </c>
      <c r="AT819" s="64">
        <f t="shared" si="836"/>
        <v>0</v>
      </c>
      <c r="AU819" s="64">
        <f t="shared" si="836"/>
        <v>0</v>
      </c>
      <c r="AV819" s="64">
        <f t="shared" si="836"/>
        <v>7120.1096531187741</v>
      </c>
      <c r="AW819" s="64">
        <f t="shared" si="836"/>
        <v>7166.3903479280243</v>
      </c>
      <c r="AX819" s="64">
        <f t="shared" si="836"/>
        <v>7211.6870040732474</v>
      </c>
      <c r="AY819" s="64">
        <f t="shared" ref="AY819:BO819" si="837">AY817+AY818</f>
        <v>4835.593319566241</v>
      </c>
      <c r="AZ819" s="64">
        <f t="shared" si="837"/>
        <v>0</v>
      </c>
      <c r="BA819" s="64">
        <f t="shared" si="837"/>
        <v>0</v>
      </c>
      <c r="BB819" s="64">
        <f t="shared" si="837"/>
        <v>0</v>
      </c>
      <c r="BC819" s="64">
        <f t="shared" si="837"/>
        <v>0</v>
      </c>
      <c r="BD819" s="64">
        <f t="shared" si="837"/>
        <v>0</v>
      </c>
      <c r="BE819" s="64">
        <f t="shared" si="837"/>
        <v>0</v>
      </c>
      <c r="BF819" s="64">
        <f t="shared" si="837"/>
        <v>0</v>
      </c>
      <c r="BG819" s="64">
        <f t="shared" si="837"/>
        <v>0</v>
      </c>
      <c r="BH819" s="64">
        <f t="shared" si="837"/>
        <v>0</v>
      </c>
      <c r="BI819" s="64">
        <f t="shared" si="837"/>
        <v>0</v>
      </c>
      <c r="BJ819" s="64">
        <f t="shared" si="837"/>
        <v>0</v>
      </c>
      <c r="BK819" s="64">
        <f t="shared" si="837"/>
        <v>0</v>
      </c>
      <c r="BL819" s="64">
        <f t="shared" si="837"/>
        <v>0</v>
      </c>
      <c r="BM819" s="64">
        <f t="shared" si="837"/>
        <v>0</v>
      </c>
      <c r="BN819" s="64">
        <f t="shared" si="837"/>
        <v>0</v>
      </c>
      <c r="BO819" s="64">
        <f t="shared" si="837"/>
        <v>0</v>
      </c>
    </row>
    <row r="820" spans="1:67" ht="14.1" customHeight="1" x14ac:dyDescent="0.2">
      <c r="A820" s="11"/>
      <c r="B820" s="58">
        <v>174</v>
      </c>
      <c r="C820" s="656" t="s">
        <v>499</v>
      </c>
      <c r="D820" s="657" t="s">
        <v>500</v>
      </c>
      <c r="E820" s="657"/>
      <c r="F820" s="657"/>
      <c r="G820" s="657"/>
      <c r="H820" s="660" t="s">
        <v>1033</v>
      </c>
      <c r="I820" s="659" t="s">
        <v>306</v>
      </c>
      <c r="J820" s="59">
        <v>0.63304000000000005</v>
      </c>
      <c r="K820" s="60"/>
      <c r="L820" s="60"/>
      <c r="M820" s="60"/>
      <c r="N820" s="58"/>
      <c r="O820" s="58"/>
      <c r="P820" s="58"/>
      <c r="Q820" s="58"/>
      <c r="R820" s="58">
        <f t="shared" si="825"/>
        <v>0.63304000000000005</v>
      </c>
      <c r="S820" s="58">
        <v>0</v>
      </c>
      <c r="T820" s="58">
        <v>0</v>
      </c>
      <c r="U820" s="58">
        <v>0</v>
      </c>
      <c r="V820" s="58">
        <v>0</v>
      </c>
      <c r="W820" s="58">
        <v>0</v>
      </c>
      <c r="X820" s="58">
        <v>0</v>
      </c>
      <c r="Y820" s="58">
        <v>0</v>
      </c>
      <c r="Z820" s="58">
        <v>0</v>
      </c>
      <c r="AA820" s="58">
        <v>0</v>
      </c>
      <c r="AB820" s="58">
        <v>0</v>
      </c>
      <c r="AC820" s="58">
        <v>0</v>
      </c>
      <c r="AD820" s="58">
        <v>0</v>
      </c>
      <c r="AE820" s="58">
        <v>0</v>
      </c>
      <c r="AF820" s="58">
        <v>0</v>
      </c>
      <c r="AG820" s="58">
        <v>0</v>
      </c>
      <c r="AH820" s="58">
        <v>0</v>
      </c>
      <c r="AI820" s="58">
        <v>0</v>
      </c>
      <c r="AJ820" s="58">
        <v>0</v>
      </c>
      <c r="AK820" s="58">
        <v>0</v>
      </c>
      <c r="AL820" s="58">
        <v>0</v>
      </c>
      <c r="AM820" s="58">
        <v>0</v>
      </c>
      <c r="AN820" s="58">
        <v>9.4955999999999999E-2</v>
      </c>
      <c r="AO820" s="58">
        <v>9.4955999999999999E-2</v>
      </c>
      <c r="AP820" s="58">
        <v>9.4955999999999999E-2</v>
      </c>
      <c r="AQ820" s="58">
        <v>0</v>
      </c>
      <c r="AR820" s="58">
        <v>0</v>
      </c>
      <c r="AS820" s="58">
        <v>0</v>
      </c>
      <c r="AT820" s="58">
        <v>0</v>
      </c>
      <c r="AU820" s="58">
        <v>0</v>
      </c>
      <c r="AV820" s="58">
        <v>9.4955999999999999E-2</v>
      </c>
      <c r="AW820" s="58">
        <v>9.4955999999999999E-2</v>
      </c>
      <c r="AX820" s="58">
        <v>9.4955999999999999E-2</v>
      </c>
      <c r="AY820" s="58">
        <v>6.3303999999999999E-2</v>
      </c>
      <c r="AZ820" s="58">
        <v>0</v>
      </c>
      <c r="BA820" s="58">
        <v>0</v>
      </c>
      <c r="BB820" s="58">
        <v>0</v>
      </c>
      <c r="BC820" s="58">
        <v>0</v>
      </c>
      <c r="BD820" s="58">
        <v>0</v>
      </c>
      <c r="BE820" s="58">
        <v>0</v>
      </c>
      <c r="BF820" s="58">
        <v>0</v>
      </c>
      <c r="BG820" s="58">
        <v>0</v>
      </c>
      <c r="BH820" s="58">
        <v>0</v>
      </c>
      <c r="BI820" s="58">
        <v>0</v>
      </c>
      <c r="BJ820" s="58">
        <v>0</v>
      </c>
      <c r="BK820" s="58">
        <v>0</v>
      </c>
      <c r="BL820" s="58">
        <v>0</v>
      </c>
      <c r="BM820" s="58">
        <v>0</v>
      </c>
      <c r="BN820" s="58">
        <v>0</v>
      </c>
      <c r="BO820" s="58">
        <v>0</v>
      </c>
    </row>
    <row r="821" spans="1:67" x14ac:dyDescent="0.2">
      <c r="A821" s="11"/>
      <c r="B821" s="11"/>
      <c r="C821" s="656"/>
      <c r="D821" s="657"/>
      <c r="E821" s="657"/>
      <c r="F821" s="657"/>
      <c r="G821" s="657"/>
      <c r="H821" s="660"/>
      <c r="I821" s="659"/>
      <c r="J821" s="11"/>
      <c r="K821" s="60">
        <v>103394.76</v>
      </c>
      <c r="L821" s="60">
        <v>103546.32</v>
      </c>
      <c r="M821" s="60">
        <v>106828.05</v>
      </c>
      <c r="N821" s="60">
        <v>106984.64</v>
      </c>
      <c r="O821" s="60">
        <v>106828.050212394</v>
      </c>
      <c r="P821" s="60"/>
      <c r="Q821" s="58">
        <v>106828.05</v>
      </c>
      <c r="R821" s="60">
        <f t="shared" si="825"/>
        <v>130111.84972352909</v>
      </c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61">
        <f>$M821*AN820/$J820*AN$13</f>
        <v>18814.164160470522</v>
      </c>
      <c r="AO821" s="61">
        <f>$M821*AO820/$J820*AO$13</f>
        <v>18936.45626509035</v>
      </c>
      <c r="AP821" s="61">
        <f>$M821*AP820/$J820*AP$13</f>
        <v>19059.543170402172</v>
      </c>
      <c r="AQ821" s="58"/>
      <c r="AR821" s="58"/>
      <c r="AS821" s="58"/>
      <c r="AT821" s="58"/>
      <c r="AU821" s="58"/>
      <c r="AV821" s="61">
        <f>$M821*AV820/$J820*AV$13</f>
        <v>19815.049621254821</v>
      </c>
      <c r="AW821" s="61">
        <f>$M821*AW820/$J820*AW$13</f>
        <v>19943.847393877571</v>
      </c>
      <c r="AX821" s="61">
        <f>$M821*AX820/$J820*AX$13</f>
        <v>20073.4824313422</v>
      </c>
      <c r="AY821" s="61">
        <f>$M821*AY820/$J820*AY$13</f>
        <v>13469.306681091448</v>
      </c>
      <c r="AZ821" s="58"/>
      <c r="BA821" s="58"/>
      <c r="BB821" s="58"/>
      <c r="BC821" s="58"/>
      <c r="BD821" s="58"/>
      <c r="BE821" s="58"/>
      <c r="BF821" s="58"/>
      <c r="BG821" s="58"/>
      <c r="BH821" s="58"/>
      <c r="BI821" s="58"/>
      <c r="BJ821" s="58"/>
      <c r="BK821" s="58"/>
      <c r="BL821" s="58"/>
      <c r="BM821" s="58"/>
      <c r="BN821" s="58"/>
      <c r="BO821" s="58"/>
    </row>
    <row r="822" spans="1:67" x14ac:dyDescent="0.2">
      <c r="A822" s="11"/>
      <c r="B822" s="11"/>
      <c r="C822" s="656"/>
      <c r="D822" s="657"/>
      <c r="E822" s="657"/>
      <c r="F822" s="657"/>
      <c r="G822" s="657"/>
      <c r="H822" s="660"/>
      <c r="I822" s="659"/>
      <c r="J822" s="11"/>
      <c r="K822" s="58"/>
      <c r="L822" s="60"/>
      <c r="M822" s="60"/>
      <c r="N822" s="60">
        <f>N821-M821</f>
        <v>156.58999999999651</v>
      </c>
      <c r="O822" s="60"/>
      <c r="P822" s="60"/>
      <c r="Q822" s="58">
        <v>65.77</v>
      </c>
      <c r="R822" s="60">
        <f t="shared" si="825"/>
        <v>81.818314335406171</v>
      </c>
      <c r="S822" s="61">
        <f t="shared" ref="S822:AX822" si="838">$N$822/$J$820*S820*S12*S13</f>
        <v>0</v>
      </c>
      <c r="T822" s="61">
        <f t="shared" si="838"/>
        <v>0</v>
      </c>
      <c r="U822" s="61">
        <f t="shared" si="838"/>
        <v>0</v>
      </c>
      <c r="V822" s="61">
        <f t="shared" si="838"/>
        <v>0</v>
      </c>
      <c r="W822" s="61">
        <f t="shared" si="838"/>
        <v>0</v>
      </c>
      <c r="X822" s="61">
        <f t="shared" si="838"/>
        <v>0</v>
      </c>
      <c r="Y822" s="61">
        <f t="shared" si="838"/>
        <v>0</v>
      </c>
      <c r="Z822" s="61">
        <f t="shared" si="838"/>
        <v>0</v>
      </c>
      <c r="AA822" s="61">
        <f t="shared" si="838"/>
        <v>0</v>
      </c>
      <c r="AB822" s="61">
        <f t="shared" si="838"/>
        <v>0</v>
      </c>
      <c r="AC822" s="61">
        <f t="shared" si="838"/>
        <v>0</v>
      </c>
      <c r="AD822" s="61">
        <f t="shared" si="838"/>
        <v>0</v>
      </c>
      <c r="AE822" s="61">
        <f t="shared" si="838"/>
        <v>0</v>
      </c>
      <c r="AF822" s="61">
        <f t="shared" si="838"/>
        <v>0</v>
      </c>
      <c r="AG822" s="61">
        <f t="shared" si="838"/>
        <v>0</v>
      </c>
      <c r="AH822" s="61">
        <f t="shared" si="838"/>
        <v>0</v>
      </c>
      <c r="AI822" s="61">
        <f t="shared" si="838"/>
        <v>0</v>
      </c>
      <c r="AJ822" s="61">
        <f t="shared" si="838"/>
        <v>0</v>
      </c>
      <c r="AK822" s="61">
        <f t="shared" si="838"/>
        <v>0</v>
      </c>
      <c r="AL822" s="61">
        <f t="shared" si="838"/>
        <v>0</v>
      </c>
      <c r="AM822" s="61">
        <f t="shared" si="838"/>
        <v>0</v>
      </c>
      <c r="AN822" s="61">
        <f t="shared" si="838"/>
        <v>0</v>
      </c>
      <c r="AO822" s="61">
        <f t="shared" si="838"/>
        <v>0</v>
      </c>
      <c r="AP822" s="61">
        <f t="shared" si="838"/>
        <v>0</v>
      </c>
      <c r="AQ822" s="61">
        <f t="shared" si="838"/>
        <v>0</v>
      </c>
      <c r="AR822" s="61">
        <f t="shared" si="838"/>
        <v>0</v>
      </c>
      <c r="AS822" s="61">
        <f t="shared" si="838"/>
        <v>0</v>
      </c>
      <c r="AT822" s="61">
        <f t="shared" si="838"/>
        <v>0</v>
      </c>
      <c r="AU822" s="61">
        <f t="shared" si="838"/>
        <v>0</v>
      </c>
      <c r="AV822" s="61">
        <f t="shared" si="838"/>
        <v>29.045167633334348</v>
      </c>
      <c r="AW822" s="61">
        <f t="shared" si="838"/>
        <v>29.233961149784342</v>
      </c>
      <c r="AX822" s="61">
        <f t="shared" si="838"/>
        <v>23.539185552287471</v>
      </c>
      <c r="AY822" s="61">
        <f t="shared" ref="AY822:BO822" si="839">$N$822/$J$820*AY820*AY12*AY13</f>
        <v>0</v>
      </c>
      <c r="AZ822" s="61">
        <f t="shared" si="839"/>
        <v>0</v>
      </c>
      <c r="BA822" s="61">
        <f t="shared" si="839"/>
        <v>0</v>
      </c>
      <c r="BB822" s="61">
        <f t="shared" si="839"/>
        <v>0</v>
      </c>
      <c r="BC822" s="61">
        <f t="shared" si="839"/>
        <v>0</v>
      </c>
      <c r="BD822" s="61">
        <f t="shared" si="839"/>
        <v>0</v>
      </c>
      <c r="BE822" s="61">
        <f t="shared" si="839"/>
        <v>0</v>
      </c>
      <c r="BF822" s="61">
        <f t="shared" si="839"/>
        <v>0</v>
      </c>
      <c r="BG822" s="61">
        <f t="shared" si="839"/>
        <v>0</v>
      </c>
      <c r="BH822" s="61">
        <f t="shared" si="839"/>
        <v>0</v>
      </c>
      <c r="BI822" s="61">
        <f t="shared" si="839"/>
        <v>0</v>
      </c>
      <c r="BJ822" s="61">
        <f t="shared" si="839"/>
        <v>0</v>
      </c>
      <c r="BK822" s="61">
        <f t="shared" si="839"/>
        <v>0</v>
      </c>
      <c r="BL822" s="61">
        <f t="shared" si="839"/>
        <v>0</v>
      </c>
      <c r="BM822" s="61">
        <f t="shared" si="839"/>
        <v>0</v>
      </c>
      <c r="BN822" s="61">
        <f t="shared" si="839"/>
        <v>0</v>
      </c>
      <c r="BO822" s="61">
        <f t="shared" si="839"/>
        <v>0</v>
      </c>
    </row>
    <row r="823" spans="1:67" x14ac:dyDescent="0.2">
      <c r="A823" s="11"/>
      <c r="B823" s="11"/>
      <c r="C823" s="656"/>
      <c r="D823" s="657"/>
      <c r="E823" s="657"/>
      <c r="F823" s="657"/>
      <c r="G823" s="657"/>
      <c r="H823" s="660"/>
      <c r="I823" s="659"/>
      <c r="J823" s="11"/>
      <c r="K823" s="58"/>
      <c r="L823" s="58"/>
      <c r="M823" s="60"/>
      <c r="N823" s="60"/>
      <c r="O823" s="60"/>
      <c r="P823" s="60"/>
      <c r="Q823" s="62">
        <v>106893.82</v>
      </c>
      <c r="R823" s="63">
        <f t="shared" si="825"/>
        <v>130193.66803786451</v>
      </c>
      <c r="S823" s="64">
        <f t="shared" ref="S823:AX823" si="840">S821+S822</f>
        <v>0</v>
      </c>
      <c r="T823" s="64">
        <f t="shared" si="840"/>
        <v>0</v>
      </c>
      <c r="U823" s="64">
        <f t="shared" si="840"/>
        <v>0</v>
      </c>
      <c r="V823" s="64">
        <f t="shared" si="840"/>
        <v>0</v>
      </c>
      <c r="W823" s="64">
        <f t="shared" si="840"/>
        <v>0</v>
      </c>
      <c r="X823" s="64">
        <f t="shared" si="840"/>
        <v>0</v>
      </c>
      <c r="Y823" s="64">
        <f t="shared" si="840"/>
        <v>0</v>
      </c>
      <c r="Z823" s="64">
        <f t="shared" si="840"/>
        <v>0</v>
      </c>
      <c r="AA823" s="64">
        <f t="shared" si="840"/>
        <v>0</v>
      </c>
      <c r="AB823" s="64">
        <f t="shared" si="840"/>
        <v>0</v>
      </c>
      <c r="AC823" s="64">
        <f t="shared" si="840"/>
        <v>0</v>
      </c>
      <c r="AD823" s="64">
        <f t="shared" si="840"/>
        <v>0</v>
      </c>
      <c r="AE823" s="64">
        <f t="shared" si="840"/>
        <v>0</v>
      </c>
      <c r="AF823" s="64">
        <f t="shared" si="840"/>
        <v>0</v>
      </c>
      <c r="AG823" s="64">
        <f t="shared" si="840"/>
        <v>0</v>
      </c>
      <c r="AH823" s="64">
        <f t="shared" si="840"/>
        <v>0</v>
      </c>
      <c r="AI823" s="64">
        <f t="shared" si="840"/>
        <v>0</v>
      </c>
      <c r="AJ823" s="64">
        <f t="shared" si="840"/>
        <v>0</v>
      </c>
      <c r="AK823" s="64">
        <f t="shared" si="840"/>
        <v>0</v>
      </c>
      <c r="AL823" s="64">
        <f t="shared" si="840"/>
        <v>0</v>
      </c>
      <c r="AM823" s="64">
        <f t="shared" si="840"/>
        <v>0</v>
      </c>
      <c r="AN823" s="64">
        <f t="shared" si="840"/>
        <v>18814.164160470522</v>
      </c>
      <c r="AO823" s="64">
        <f t="shared" si="840"/>
        <v>18936.45626509035</v>
      </c>
      <c r="AP823" s="64">
        <f t="shared" si="840"/>
        <v>19059.543170402172</v>
      </c>
      <c r="AQ823" s="64">
        <f t="shared" si="840"/>
        <v>0</v>
      </c>
      <c r="AR823" s="64">
        <f t="shared" si="840"/>
        <v>0</v>
      </c>
      <c r="AS823" s="64">
        <f t="shared" si="840"/>
        <v>0</v>
      </c>
      <c r="AT823" s="64">
        <f t="shared" si="840"/>
        <v>0</v>
      </c>
      <c r="AU823" s="64">
        <f t="shared" si="840"/>
        <v>0</v>
      </c>
      <c r="AV823" s="64">
        <f t="shared" si="840"/>
        <v>19844.094788888156</v>
      </c>
      <c r="AW823" s="64">
        <f t="shared" si="840"/>
        <v>19973.081355027356</v>
      </c>
      <c r="AX823" s="64">
        <f t="shared" si="840"/>
        <v>20097.021616894486</v>
      </c>
      <c r="AY823" s="64">
        <f t="shared" ref="AY823:BO823" si="841">AY821+AY822</f>
        <v>13469.306681091448</v>
      </c>
      <c r="AZ823" s="64">
        <f t="shared" si="841"/>
        <v>0</v>
      </c>
      <c r="BA823" s="64">
        <f t="shared" si="841"/>
        <v>0</v>
      </c>
      <c r="BB823" s="64">
        <f t="shared" si="841"/>
        <v>0</v>
      </c>
      <c r="BC823" s="64">
        <f t="shared" si="841"/>
        <v>0</v>
      </c>
      <c r="BD823" s="64">
        <f t="shared" si="841"/>
        <v>0</v>
      </c>
      <c r="BE823" s="64">
        <f t="shared" si="841"/>
        <v>0</v>
      </c>
      <c r="BF823" s="64">
        <f t="shared" si="841"/>
        <v>0</v>
      </c>
      <c r="BG823" s="64">
        <f t="shared" si="841"/>
        <v>0</v>
      </c>
      <c r="BH823" s="64">
        <f t="shared" si="841"/>
        <v>0</v>
      </c>
      <c r="BI823" s="64">
        <f t="shared" si="841"/>
        <v>0</v>
      </c>
      <c r="BJ823" s="64">
        <f t="shared" si="841"/>
        <v>0</v>
      </c>
      <c r="BK823" s="64">
        <f t="shared" si="841"/>
        <v>0</v>
      </c>
      <c r="BL823" s="64">
        <f t="shared" si="841"/>
        <v>0</v>
      </c>
      <c r="BM823" s="64">
        <f t="shared" si="841"/>
        <v>0</v>
      </c>
      <c r="BN823" s="64">
        <f t="shared" si="841"/>
        <v>0</v>
      </c>
      <c r="BO823" s="64">
        <f t="shared" si="841"/>
        <v>0</v>
      </c>
    </row>
    <row r="824" spans="1:67" ht="14.1" customHeight="1" x14ac:dyDescent="0.2">
      <c r="A824" s="11"/>
      <c r="B824" s="58">
        <v>175</v>
      </c>
      <c r="C824" s="656" t="s">
        <v>502</v>
      </c>
      <c r="D824" s="657" t="s">
        <v>503</v>
      </c>
      <c r="E824" s="657"/>
      <c r="F824" s="657"/>
      <c r="G824" s="657"/>
      <c r="H824" s="660" t="s">
        <v>1034</v>
      </c>
      <c r="I824" s="659" t="s">
        <v>102</v>
      </c>
      <c r="J824" s="59">
        <v>24.3475</v>
      </c>
      <c r="K824" s="60"/>
      <c r="L824" s="60"/>
      <c r="M824" s="60"/>
      <c r="N824" s="58"/>
      <c r="O824" s="58"/>
      <c r="P824" s="58"/>
      <c r="Q824" s="58"/>
      <c r="R824" s="58">
        <f t="shared" si="825"/>
        <v>24.347499999999997</v>
      </c>
      <c r="S824" s="58">
        <v>0</v>
      </c>
      <c r="T824" s="58">
        <v>0</v>
      </c>
      <c r="U824" s="58">
        <v>0</v>
      </c>
      <c r="V824" s="58">
        <v>0</v>
      </c>
      <c r="W824" s="58">
        <v>0</v>
      </c>
      <c r="X824" s="58">
        <v>0</v>
      </c>
      <c r="Y824" s="58">
        <v>0</v>
      </c>
      <c r="Z824" s="58">
        <v>0</v>
      </c>
      <c r="AA824" s="58">
        <v>0</v>
      </c>
      <c r="AB824" s="58">
        <v>0</v>
      </c>
      <c r="AC824" s="58">
        <v>0</v>
      </c>
      <c r="AD824" s="58">
        <v>0</v>
      </c>
      <c r="AE824" s="58">
        <v>0</v>
      </c>
      <c r="AF824" s="58">
        <v>0</v>
      </c>
      <c r="AG824" s="58">
        <v>0</v>
      </c>
      <c r="AH824" s="58">
        <v>0</v>
      </c>
      <c r="AI824" s="58">
        <v>0</v>
      </c>
      <c r="AJ824" s="58">
        <v>0</v>
      </c>
      <c r="AK824" s="58">
        <v>0</v>
      </c>
      <c r="AL824" s="58">
        <v>0</v>
      </c>
      <c r="AM824" s="58">
        <v>0</v>
      </c>
      <c r="AN824" s="58">
        <v>3.6521249999999998</v>
      </c>
      <c r="AO824" s="58">
        <v>3.6521249999999998</v>
      </c>
      <c r="AP824" s="58">
        <v>3.6521249999999998</v>
      </c>
      <c r="AQ824" s="58">
        <v>0</v>
      </c>
      <c r="AR824" s="58">
        <v>0</v>
      </c>
      <c r="AS824" s="58">
        <v>0</v>
      </c>
      <c r="AT824" s="58">
        <v>0</v>
      </c>
      <c r="AU824" s="58">
        <v>0</v>
      </c>
      <c r="AV824" s="58">
        <v>3.6521249999999998</v>
      </c>
      <c r="AW824" s="58">
        <v>3.6521249999999998</v>
      </c>
      <c r="AX824" s="58">
        <v>3.6521249999999998</v>
      </c>
      <c r="AY824" s="58">
        <v>2.4347500000000002</v>
      </c>
      <c r="AZ824" s="58">
        <v>0</v>
      </c>
      <c r="BA824" s="58">
        <v>0</v>
      </c>
      <c r="BB824" s="58">
        <v>0</v>
      </c>
      <c r="BC824" s="58">
        <v>0</v>
      </c>
      <c r="BD824" s="58">
        <v>0</v>
      </c>
      <c r="BE824" s="58">
        <v>0</v>
      </c>
      <c r="BF824" s="58">
        <v>0</v>
      </c>
      <c r="BG824" s="58">
        <v>0</v>
      </c>
      <c r="BH824" s="58">
        <v>0</v>
      </c>
      <c r="BI824" s="58">
        <v>0</v>
      </c>
      <c r="BJ824" s="58">
        <v>0</v>
      </c>
      <c r="BK824" s="58">
        <v>0</v>
      </c>
      <c r="BL824" s="58">
        <v>0</v>
      </c>
      <c r="BM824" s="58">
        <v>0</v>
      </c>
      <c r="BN824" s="58">
        <v>0</v>
      </c>
      <c r="BO824" s="58">
        <v>0</v>
      </c>
    </row>
    <row r="825" spans="1:67" x14ac:dyDescent="0.2">
      <c r="A825" s="11"/>
      <c r="B825" s="11"/>
      <c r="C825" s="656"/>
      <c r="D825" s="657"/>
      <c r="E825" s="657"/>
      <c r="F825" s="657"/>
      <c r="G825" s="657"/>
      <c r="H825" s="660"/>
      <c r="I825" s="659"/>
      <c r="J825" s="11"/>
      <c r="K825" s="60">
        <v>27459.88</v>
      </c>
      <c r="L825" s="60">
        <v>27486.27</v>
      </c>
      <c r="M825" s="60">
        <v>28371.7</v>
      </c>
      <c r="N825" s="60">
        <v>28398.97</v>
      </c>
      <c r="O825" s="60">
        <v>28371.703164322</v>
      </c>
      <c r="P825" s="60"/>
      <c r="Q825" s="58">
        <v>28371.7</v>
      </c>
      <c r="R825" s="60">
        <f t="shared" si="825"/>
        <v>34555.478329905396</v>
      </c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61">
        <f>$M825*AN824/$J824*AN$13</f>
        <v>4996.7196940468502</v>
      </c>
      <c r="AO825" s="61">
        <f>$M825*AO824/$J824*AO$13</f>
        <v>5029.1983820379</v>
      </c>
      <c r="AP825" s="61">
        <f>$M825*AP824/$J824*AP$13</f>
        <v>5061.8881554769505</v>
      </c>
      <c r="AQ825" s="58"/>
      <c r="AR825" s="58"/>
      <c r="AS825" s="58"/>
      <c r="AT825" s="58"/>
      <c r="AU825" s="58"/>
      <c r="AV825" s="61">
        <f>$M825*AV824/$J824*AV$13</f>
        <v>5262.5377261810499</v>
      </c>
      <c r="AW825" s="61">
        <f>$M825*AW824/$J824*AW$13</f>
        <v>5296.7442081445497</v>
      </c>
      <c r="AX825" s="61">
        <f>$M825*AX824/$J824*AX$13</f>
        <v>5331.1730533068003</v>
      </c>
      <c r="AY825" s="61">
        <f>$M825*AY824/$J824*AY$13</f>
        <v>3577.2171107113004</v>
      </c>
      <c r="AZ825" s="58"/>
      <c r="BA825" s="58"/>
      <c r="BB825" s="58"/>
      <c r="BC825" s="58"/>
      <c r="BD825" s="58"/>
      <c r="BE825" s="58"/>
      <c r="BF825" s="58"/>
      <c r="BG825" s="58"/>
      <c r="BH825" s="58"/>
      <c r="BI825" s="58"/>
      <c r="BJ825" s="58"/>
      <c r="BK825" s="58"/>
      <c r="BL825" s="58"/>
      <c r="BM825" s="58"/>
      <c r="BN825" s="58"/>
      <c r="BO825" s="58"/>
    </row>
    <row r="826" spans="1:67" x14ac:dyDescent="0.2">
      <c r="A826" s="11"/>
      <c r="B826" s="11"/>
      <c r="C826" s="656"/>
      <c r="D826" s="657"/>
      <c r="E826" s="657"/>
      <c r="F826" s="657"/>
      <c r="G826" s="657"/>
      <c r="H826" s="660"/>
      <c r="I826" s="659"/>
      <c r="J826" s="11"/>
      <c r="K826" s="58"/>
      <c r="L826" s="60"/>
      <c r="M826" s="60"/>
      <c r="N826" s="60">
        <f>N825-M825</f>
        <v>27.270000000000437</v>
      </c>
      <c r="O826" s="60"/>
      <c r="P826" s="60"/>
      <c r="Q826" s="58">
        <v>11.45</v>
      </c>
      <c r="R826" s="60">
        <f t="shared" si="825"/>
        <v>14.248581850224227</v>
      </c>
      <c r="S826" s="61">
        <f t="shared" ref="S826:AX826" si="842">$N$826/$J$824*S824*S12*S13</f>
        <v>0</v>
      </c>
      <c r="T826" s="61">
        <f t="shared" si="842"/>
        <v>0</v>
      </c>
      <c r="U826" s="61">
        <f t="shared" si="842"/>
        <v>0</v>
      </c>
      <c r="V826" s="61">
        <f t="shared" si="842"/>
        <v>0</v>
      </c>
      <c r="W826" s="61">
        <f t="shared" si="842"/>
        <v>0</v>
      </c>
      <c r="X826" s="61">
        <f t="shared" si="842"/>
        <v>0</v>
      </c>
      <c r="Y826" s="61">
        <f t="shared" si="842"/>
        <v>0</v>
      </c>
      <c r="Z826" s="61">
        <f t="shared" si="842"/>
        <v>0</v>
      </c>
      <c r="AA826" s="61">
        <f t="shared" si="842"/>
        <v>0</v>
      </c>
      <c r="AB826" s="61">
        <f t="shared" si="842"/>
        <v>0</v>
      </c>
      <c r="AC826" s="61">
        <f t="shared" si="842"/>
        <v>0</v>
      </c>
      <c r="AD826" s="61">
        <f t="shared" si="842"/>
        <v>0</v>
      </c>
      <c r="AE826" s="61">
        <f t="shared" si="842"/>
        <v>0</v>
      </c>
      <c r="AF826" s="61">
        <f t="shared" si="842"/>
        <v>0</v>
      </c>
      <c r="AG826" s="61">
        <f t="shared" si="842"/>
        <v>0</v>
      </c>
      <c r="AH826" s="61">
        <f t="shared" si="842"/>
        <v>0</v>
      </c>
      <c r="AI826" s="61">
        <f t="shared" si="842"/>
        <v>0</v>
      </c>
      <c r="AJ826" s="61">
        <f t="shared" si="842"/>
        <v>0</v>
      </c>
      <c r="AK826" s="61">
        <f t="shared" si="842"/>
        <v>0</v>
      </c>
      <c r="AL826" s="61">
        <f t="shared" si="842"/>
        <v>0</v>
      </c>
      <c r="AM826" s="61">
        <f t="shared" si="842"/>
        <v>0</v>
      </c>
      <c r="AN826" s="61">
        <f t="shared" si="842"/>
        <v>0</v>
      </c>
      <c r="AO826" s="61">
        <f t="shared" si="842"/>
        <v>0</v>
      </c>
      <c r="AP826" s="61">
        <f t="shared" si="842"/>
        <v>0</v>
      </c>
      <c r="AQ826" s="61">
        <f t="shared" si="842"/>
        <v>0</v>
      </c>
      <c r="AR826" s="61">
        <f t="shared" si="842"/>
        <v>0</v>
      </c>
      <c r="AS826" s="61">
        <f t="shared" si="842"/>
        <v>0</v>
      </c>
      <c r="AT826" s="61">
        <f t="shared" si="842"/>
        <v>0</v>
      </c>
      <c r="AU826" s="61">
        <f t="shared" si="842"/>
        <v>0</v>
      </c>
      <c r="AV826" s="61">
        <f t="shared" si="842"/>
        <v>5.0581883987550809</v>
      </c>
      <c r="AW826" s="61">
        <f t="shared" si="842"/>
        <v>5.0910666106050808</v>
      </c>
      <c r="AX826" s="61">
        <f t="shared" si="842"/>
        <v>4.099326840864066</v>
      </c>
      <c r="AY826" s="61">
        <f t="shared" ref="AY826:BO826" si="843">$N$826/$J$824*AY824*AY12*AY13</f>
        <v>0</v>
      </c>
      <c r="AZ826" s="61">
        <f t="shared" si="843"/>
        <v>0</v>
      </c>
      <c r="BA826" s="61">
        <f t="shared" si="843"/>
        <v>0</v>
      </c>
      <c r="BB826" s="61">
        <f t="shared" si="843"/>
        <v>0</v>
      </c>
      <c r="BC826" s="61">
        <f t="shared" si="843"/>
        <v>0</v>
      </c>
      <c r="BD826" s="61">
        <f t="shared" si="843"/>
        <v>0</v>
      </c>
      <c r="BE826" s="61">
        <f t="shared" si="843"/>
        <v>0</v>
      </c>
      <c r="BF826" s="61">
        <f t="shared" si="843"/>
        <v>0</v>
      </c>
      <c r="BG826" s="61">
        <f t="shared" si="843"/>
        <v>0</v>
      </c>
      <c r="BH826" s="61">
        <f t="shared" si="843"/>
        <v>0</v>
      </c>
      <c r="BI826" s="61">
        <f t="shared" si="843"/>
        <v>0</v>
      </c>
      <c r="BJ826" s="61">
        <f t="shared" si="843"/>
        <v>0</v>
      </c>
      <c r="BK826" s="61">
        <f t="shared" si="843"/>
        <v>0</v>
      </c>
      <c r="BL826" s="61">
        <f t="shared" si="843"/>
        <v>0</v>
      </c>
      <c r="BM826" s="61">
        <f t="shared" si="843"/>
        <v>0</v>
      </c>
      <c r="BN826" s="61">
        <f t="shared" si="843"/>
        <v>0</v>
      </c>
      <c r="BO826" s="61">
        <f t="shared" si="843"/>
        <v>0</v>
      </c>
    </row>
    <row r="827" spans="1:67" x14ac:dyDescent="0.2">
      <c r="A827" s="11"/>
      <c r="B827" s="11"/>
      <c r="C827" s="656"/>
      <c r="D827" s="657"/>
      <c r="E827" s="657"/>
      <c r="F827" s="657"/>
      <c r="G827" s="657"/>
      <c r="H827" s="660"/>
      <c r="I827" s="659"/>
      <c r="J827" s="11"/>
      <c r="K827" s="58"/>
      <c r="L827" s="58"/>
      <c r="M827" s="60"/>
      <c r="N827" s="60"/>
      <c r="O827" s="60"/>
      <c r="P827" s="60"/>
      <c r="Q827" s="62">
        <v>28383.15</v>
      </c>
      <c r="R827" s="63">
        <f t="shared" si="825"/>
        <v>34569.726911755628</v>
      </c>
      <c r="S827" s="64">
        <f t="shared" ref="S827:AX827" si="844">S825+S826</f>
        <v>0</v>
      </c>
      <c r="T827" s="64">
        <f t="shared" si="844"/>
        <v>0</v>
      </c>
      <c r="U827" s="64">
        <f t="shared" si="844"/>
        <v>0</v>
      </c>
      <c r="V827" s="64">
        <f t="shared" si="844"/>
        <v>0</v>
      </c>
      <c r="W827" s="64">
        <f t="shared" si="844"/>
        <v>0</v>
      </c>
      <c r="X827" s="64">
        <f t="shared" si="844"/>
        <v>0</v>
      </c>
      <c r="Y827" s="64">
        <f t="shared" si="844"/>
        <v>0</v>
      </c>
      <c r="Z827" s="64">
        <f t="shared" si="844"/>
        <v>0</v>
      </c>
      <c r="AA827" s="64">
        <f t="shared" si="844"/>
        <v>0</v>
      </c>
      <c r="AB827" s="64">
        <f t="shared" si="844"/>
        <v>0</v>
      </c>
      <c r="AC827" s="64">
        <f t="shared" si="844"/>
        <v>0</v>
      </c>
      <c r="AD827" s="64">
        <f t="shared" si="844"/>
        <v>0</v>
      </c>
      <c r="AE827" s="64">
        <f t="shared" si="844"/>
        <v>0</v>
      </c>
      <c r="AF827" s="64">
        <f t="shared" si="844"/>
        <v>0</v>
      </c>
      <c r="AG827" s="64">
        <f t="shared" si="844"/>
        <v>0</v>
      </c>
      <c r="AH827" s="64">
        <f t="shared" si="844"/>
        <v>0</v>
      </c>
      <c r="AI827" s="64">
        <f t="shared" si="844"/>
        <v>0</v>
      </c>
      <c r="AJ827" s="64">
        <f t="shared" si="844"/>
        <v>0</v>
      </c>
      <c r="AK827" s="64">
        <f t="shared" si="844"/>
        <v>0</v>
      </c>
      <c r="AL827" s="64">
        <f t="shared" si="844"/>
        <v>0</v>
      </c>
      <c r="AM827" s="64">
        <f t="shared" si="844"/>
        <v>0</v>
      </c>
      <c r="AN827" s="64">
        <f t="shared" si="844"/>
        <v>4996.7196940468502</v>
      </c>
      <c r="AO827" s="64">
        <f t="shared" si="844"/>
        <v>5029.1983820379</v>
      </c>
      <c r="AP827" s="64">
        <f t="shared" si="844"/>
        <v>5061.8881554769505</v>
      </c>
      <c r="AQ827" s="64">
        <f t="shared" si="844"/>
        <v>0</v>
      </c>
      <c r="AR827" s="64">
        <f t="shared" si="844"/>
        <v>0</v>
      </c>
      <c r="AS827" s="64">
        <f t="shared" si="844"/>
        <v>0</v>
      </c>
      <c r="AT827" s="64">
        <f t="shared" si="844"/>
        <v>0</v>
      </c>
      <c r="AU827" s="64">
        <f t="shared" si="844"/>
        <v>0</v>
      </c>
      <c r="AV827" s="64">
        <f t="shared" si="844"/>
        <v>5267.5959145798051</v>
      </c>
      <c r="AW827" s="64">
        <f t="shared" si="844"/>
        <v>5301.8352747551544</v>
      </c>
      <c r="AX827" s="64">
        <f t="shared" si="844"/>
        <v>5335.2723801476641</v>
      </c>
      <c r="AY827" s="64">
        <f t="shared" ref="AY827:BO827" si="845">AY825+AY826</f>
        <v>3577.2171107113004</v>
      </c>
      <c r="AZ827" s="64">
        <f t="shared" si="845"/>
        <v>0</v>
      </c>
      <c r="BA827" s="64">
        <f t="shared" si="845"/>
        <v>0</v>
      </c>
      <c r="BB827" s="64">
        <f t="shared" si="845"/>
        <v>0</v>
      </c>
      <c r="BC827" s="64">
        <f t="shared" si="845"/>
        <v>0</v>
      </c>
      <c r="BD827" s="64">
        <f t="shared" si="845"/>
        <v>0</v>
      </c>
      <c r="BE827" s="64">
        <f t="shared" si="845"/>
        <v>0</v>
      </c>
      <c r="BF827" s="64">
        <f t="shared" si="845"/>
        <v>0</v>
      </c>
      <c r="BG827" s="64">
        <f t="shared" si="845"/>
        <v>0</v>
      </c>
      <c r="BH827" s="64">
        <f t="shared" si="845"/>
        <v>0</v>
      </c>
      <c r="BI827" s="64">
        <f t="shared" si="845"/>
        <v>0</v>
      </c>
      <c r="BJ827" s="64">
        <f t="shared" si="845"/>
        <v>0</v>
      </c>
      <c r="BK827" s="64">
        <f t="shared" si="845"/>
        <v>0</v>
      </c>
      <c r="BL827" s="64">
        <f t="shared" si="845"/>
        <v>0</v>
      </c>
      <c r="BM827" s="64">
        <f t="shared" si="845"/>
        <v>0</v>
      </c>
      <c r="BN827" s="64">
        <f t="shared" si="845"/>
        <v>0</v>
      </c>
      <c r="BO827" s="64">
        <f t="shared" si="845"/>
        <v>0</v>
      </c>
    </row>
    <row r="828" spans="1:67" ht="14.1" customHeight="1" x14ac:dyDescent="0.2">
      <c r="A828" s="11"/>
      <c r="B828" s="58">
        <v>176</v>
      </c>
      <c r="C828" s="656" t="s">
        <v>507</v>
      </c>
      <c r="D828" s="657" t="s">
        <v>508</v>
      </c>
      <c r="E828" s="657"/>
      <c r="F828" s="657"/>
      <c r="G828" s="657"/>
      <c r="H828" s="660" t="s">
        <v>1035</v>
      </c>
      <c r="I828" s="659" t="s">
        <v>509</v>
      </c>
      <c r="J828" s="59">
        <v>232.27520000000001</v>
      </c>
      <c r="K828" s="60"/>
      <c r="L828" s="60"/>
      <c r="M828" s="60"/>
      <c r="N828" s="58"/>
      <c r="O828" s="58"/>
      <c r="P828" s="58"/>
      <c r="Q828" s="58"/>
      <c r="R828" s="58">
        <f t="shared" si="825"/>
        <v>232.27519999999996</v>
      </c>
      <c r="S828" s="58">
        <v>0</v>
      </c>
      <c r="T828" s="58">
        <v>0</v>
      </c>
      <c r="U828" s="58">
        <v>0</v>
      </c>
      <c r="V828" s="58">
        <v>0</v>
      </c>
      <c r="W828" s="58">
        <v>0</v>
      </c>
      <c r="X828" s="58">
        <v>0</v>
      </c>
      <c r="Y828" s="58">
        <v>0</v>
      </c>
      <c r="Z828" s="58">
        <v>0</v>
      </c>
      <c r="AA828" s="58">
        <v>0</v>
      </c>
      <c r="AB828" s="58">
        <v>0</v>
      </c>
      <c r="AC828" s="58">
        <v>0</v>
      </c>
      <c r="AD828" s="58">
        <v>0</v>
      </c>
      <c r="AE828" s="58">
        <v>0</v>
      </c>
      <c r="AF828" s="58">
        <v>0</v>
      </c>
      <c r="AG828" s="58">
        <v>0</v>
      </c>
      <c r="AH828" s="58">
        <v>0</v>
      </c>
      <c r="AI828" s="58">
        <v>0</v>
      </c>
      <c r="AJ828" s="58">
        <v>0</v>
      </c>
      <c r="AK828" s="58">
        <v>0</v>
      </c>
      <c r="AL828" s="58">
        <v>0</v>
      </c>
      <c r="AM828" s="58">
        <v>0</v>
      </c>
      <c r="AN828" s="58">
        <v>34.841279999999998</v>
      </c>
      <c r="AO828" s="58">
        <v>34.841279999999998</v>
      </c>
      <c r="AP828" s="58">
        <v>34.841279999999998</v>
      </c>
      <c r="AQ828" s="58">
        <v>0</v>
      </c>
      <c r="AR828" s="58">
        <v>0</v>
      </c>
      <c r="AS828" s="58">
        <v>0</v>
      </c>
      <c r="AT828" s="58">
        <v>0</v>
      </c>
      <c r="AU828" s="58">
        <v>0</v>
      </c>
      <c r="AV828" s="58">
        <v>34.841279999999998</v>
      </c>
      <c r="AW828" s="58">
        <v>34.841279999999998</v>
      </c>
      <c r="AX828" s="58">
        <v>34.841279999999998</v>
      </c>
      <c r="AY828" s="58">
        <v>23.227519999999998</v>
      </c>
      <c r="AZ828" s="58">
        <v>0</v>
      </c>
      <c r="BA828" s="58">
        <v>0</v>
      </c>
      <c r="BB828" s="58">
        <v>0</v>
      </c>
      <c r="BC828" s="58">
        <v>0</v>
      </c>
      <c r="BD828" s="58">
        <v>0</v>
      </c>
      <c r="BE828" s="58">
        <v>0</v>
      </c>
      <c r="BF828" s="58">
        <v>0</v>
      </c>
      <c r="BG828" s="58">
        <v>0</v>
      </c>
      <c r="BH828" s="58">
        <v>0</v>
      </c>
      <c r="BI828" s="58">
        <v>0</v>
      </c>
      <c r="BJ828" s="58">
        <v>0</v>
      </c>
      <c r="BK828" s="58">
        <v>0</v>
      </c>
      <c r="BL828" s="58">
        <v>0</v>
      </c>
      <c r="BM828" s="58">
        <v>0</v>
      </c>
      <c r="BN828" s="58">
        <v>0</v>
      </c>
      <c r="BO828" s="58">
        <v>0</v>
      </c>
    </row>
    <row r="829" spans="1:67" x14ac:dyDescent="0.2">
      <c r="A829" s="11"/>
      <c r="B829" s="11"/>
      <c r="C829" s="656"/>
      <c r="D829" s="657"/>
      <c r="E829" s="657"/>
      <c r="F829" s="657"/>
      <c r="G829" s="657"/>
      <c r="H829" s="660"/>
      <c r="I829" s="659"/>
      <c r="J829" s="11"/>
      <c r="K829" s="60">
        <v>144660.75</v>
      </c>
      <c r="L829" s="60">
        <v>145655.76999999999</v>
      </c>
      <c r="M829" s="60">
        <v>149464.29999999999</v>
      </c>
      <c r="N829" s="60">
        <v>150492.35999999999</v>
      </c>
      <c r="O829" s="60">
        <v>149464.30423323749</v>
      </c>
      <c r="P829" s="60"/>
      <c r="Q829" s="58">
        <v>149464.29999999999</v>
      </c>
      <c r="R829" s="60">
        <f t="shared" si="825"/>
        <v>182040.92034472656</v>
      </c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61">
        <f>$M829*AN828/$J828*AN$13</f>
        <v>26323.104056751145</v>
      </c>
      <c r="AO829" s="61">
        <f>$M829*AO828/$J828*AO$13</f>
        <v>26494.204285694097</v>
      </c>
      <c r="AP829" s="61">
        <f>$M829*AP828/$J828*AP$13</f>
        <v>26666.416529029048</v>
      </c>
      <c r="AQ829" s="58"/>
      <c r="AR829" s="58"/>
      <c r="AS829" s="58"/>
      <c r="AT829" s="58"/>
      <c r="AU829" s="58"/>
      <c r="AV829" s="61">
        <f>$M829*AV828/$J828*AV$13</f>
        <v>27723.453915952945</v>
      </c>
      <c r="AW829" s="61">
        <f>$M829*AW828/$J828*AW$13</f>
        <v>27903.656296569447</v>
      </c>
      <c r="AX829" s="61">
        <f>$M829*AX828/$J828*AX$13</f>
        <v>28085.030103637197</v>
      </c>
      <c r="AY829" s="61">
        <f>$M829*AY828/$J828*AY$13</f>
        <v>18845.055157092695</v>
      </c>
      <c r="AZ829" s="58"/>
      <c r="BA829" s="58"/>
      <c r="BB829" s="58"/>
      <c r="BC829" s="58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</row>
    <row r="830" spans="1:67" x14ac:dyDescent="0.2">
      <c r="A830" s="11"/>
      <c r="B830" s="11"/>
      <c r="C830" s="656"/>
      <c r="D830" s="657"/>
      <c r="E830" s="657"/>
      <c r="F830" s="657"/>
      <c r="G830" s="657"/>
      <c r="H830" s="660"/>
      <c r="I830" s="659"/>
      <c r="J830" s="11"/>
      <c r="K830" s="58"/>
      <c r="L830" s="60"/>
      <c r="M830" s="60"/>
      <c r="N830" s="60">
        <f>N829-M829</f>
        <v>1028.0599999999977</v>
      </c>
      <c r="O830" s="60"/>
      <c r="P830" s="60"/>
      <c r="Q830" s="58">
        <v>431.79</v>
      </c>
      <c r="R830" s="60">
        <f t="shared" si="825"/>
        <v>537.16160824867075</v>
      </c>
      <c r="S830" s="61">
        <f t="shared" ref="S830:AX830" si="846">$N$830/$J$828*S828*S12*S13</f>
        <v>0</v>
      </c>
      <c r="T830" s="61">
        <f t="shared" si="846"/>
        <v>0</v>
      </c>
      <c r="U830" s="61">
        <f t="shared" si="846"/>
        <v>0</v>
      </c>
      <c r="V830" s="61">
        <f t="shared" si="846"/>
        <v>0</v>
      </c>
      <c r="W830" s="61">
        <f t="shared" si="846"/>
        <v>0</v>
      </c>
      <c r="X830" s="61">
        <f t="shared" si="846"/>
        <v>0</v>
      </c>
      <c r="Y830" s="61">
        <f t="shared" si="846"/>
        <v>0</v>
      </c>
      <c r="Z830" s="61">
        <f t="shared" si="846"/>
        <v>0</v>
      </c>
      <c r="AA830" s="61">
        <f t="shared" si="846"/>
        <v>0</v>
      </c>
      <c r="AB830" s="61">
        <f t="shared" si="846"/>
        <v>0</v>
      </c>
      <c r="AC830" s="61">
        <f t="shared" si="846"/>
        <v>0</v>
      </c>
      <c r="AD830" s="61">
        <f t="shared" si="846"/>
        <v>0</v>
      </c>
      <c r="AE830" s="61">
        <f t="shared" si="846"/>
        <v>0</v>
      </c>
      <c r="AF830" s="61">
        <f t="shared" si="846"/>
        <v>0</v>
      </c>
      <c r="AG830" s="61">
        <f t="shared" si="846"/>
        <v>0</v>
      </c>
      <c r="AH830" s="61">
        <f t="shared" si="846"/>
        <v>0</v>
      </c>
      <c r="AI830" s="61">
        <f t="shared" si="846"/>
        <v>0</v>
      </c>
      <c r="AJ830" s="61">
        <f t="shared" si="846"/>
        <v>0</v>
      </c>
      <c r="AK830" s="61">
        <f t="shared" si="846"/>
        <v>0</v>
      </c>
      <c r="AL830" s="61">
        <f t="shared" si="846"/>
        <v>0</v>
      </c>
      <c r="AM830" s="61">
        <f t="shared" si="846"/>
        <v>0</v>
      </c>
      <c r="AN830" s="61">
        <f t="shared" si="846"/>
        <v>0</v>
      </c>
      <c r="AO830" s="61">
        <f t="shared" si="846"/>
        <v>0</v>
      </c>
      <c r="AP830" s="61">
        <f t="shared" si="846"/>
        <v>0</v>
      </c>
      <c r="AQ830" s="61">
        <f t="shared" si="846"/>
        <v>0</v>
      </c>
      <c r="AR830" s="61">
        <f t="shared" si="846"/>
        <v>0</v>
      </c>
      <c r="AS830" s="61">
        <f t="shared" si="846"/>
        <v>0</v>
      </c>
      <c r="AT830" s="61">
        <f t="shared" si="846"/>
        <v>0</v>
      </c>
      <c r="AU830" s="61">
        <f t="shared" si="846"/>
        <v>0</v>
      </c>
      <c r="AV830" s="61">
        <f t="shared" si="846"/>
        <v>190.69017840938955</v>
      </c>
      <c r="AW830" s="61">
        <f t="shared" si="846"/>
        <v>191.92966408868955</v>
      </c>
      <c r="AX830" s="61">
        <f t="shared" si="846"/>
        <v>154.54176575059165</v>
      </c>
      <c r="AY830" s="61">
        <f t="shared" ref="AY830:BO830" si="847">$N$830/$J$828*AY828*AY12*AY13</f>
        <v>0</v>
      </c>
      <c r="AZ830" s="61">
        <f t="shared" si="847"/>
        <v>0</v>
      </c>
      <c r="BA830" s="61">
        <f t="shared" si="847"/>
        <v>0</v>
      </c>
      <c r="BB830" s="61">
        <f t="shared" si="847"/>
        <v>0</v>
      </c>
      <c r="BC830" s="61">
        <f t="shared" si="847"/>
        <v>0</v>
      </c>
      <c r="BD830" s="61">
        <f t="shared" si="847"/>
        <v>0</v>
      </c>
      <c r="BE830" s="61">
        <f t="shared" si="847"/>
        <v>0</v>
      </c>
      <c r="BF830" s="61">
        <f t="shared" si="847"/>
        <v>0</v>
      </c>
      <c r="BG830" s="61">
        <f t="shared" si="847"/>
        <v>0</v>
      </c>
      <c r="BH830" s="61">
        <f t="shared" si="847"/>
        <v>0</v>
      </c>
      <c r="BI830" s="61">
        <f t="shared" si="847"/>
        <v>0</v>
      </c>
      <c r="BJ830" s="61">
        <f t="shared" si="847"/>
        <v>0</v>
      </c>
      <c r="BK830" s="61">
        <f t="shared" si="847"/>
        <v>0</v>
      </c>
      <c r="BL830" s="61">
        <f t="shared" si="847"/>
        <v>0</v>
      </c>
      <c r="BM830" s="61">
        <f t="shared" si="847"/>
        <v>0</v>
      </c>
      <c r="BN830" s="61">
        <f t="shared" si="847"/>
        <v>0</v>
      </c>
      <c r="BO830" s="61">
        <f t="shared" si="847"/>
        <v>0</v>
      </c>
    </row>
    <row r="831" spans="1:67" x14ac:dyDescent="0.2">
      <c r="A831" s="11"/>
      <c r="B831" s="11"/>
      <c r="C831" s="656"/>
      <c r="D831" s="657"/>
      <c r="E831" s="657"/>
      <c r="F831" s="657"/>
      <c r="G831" s="657"/>
      <c r="H831" s="660"/>
      <c r="I831" s="659"/>
      <c r="J831" s="11"/>
      <c r="K831" s="58"/>
      <c r="L831" s="58"/>
      <c r="M831" s="60"/>
      <c r="N831" s="60"/>
      <c r="O831" s="60"/>
      <c r="P831" s="60"/>
      <c r="Q831" s="62">
        <v>149896.09</v>
      </c>
      <c r="R831" s="63">
        <f t="shared" si="825"/>
        <v>182578.08195297522</v>
      </c>
      <c r="S831" s="64">
        <f t="shared" ref="S831:AX831" si="848">S829+S830</f>
        <v>0</v>
      </c>
      <c r="T831" s="64">
        <f t="shared" si="848"/>
        <v>0</v>
      </c>
      <c r="U831" s="64">
        <f t="shared" si="848"/>
        <v>0</v>
      </c>
      <c r="V831" s="64">
        <f t="shared" si="848"/>
        <v>0</v>
      </c>
      <c r="W831" s="64">
        <f t="shared" si="848"/>
        <v>0</v>
      </c>
      <c r="X831" s="64">
        <f t="shared" si="848"/>
        <v>0</v>
      </c>
      <c r="Y831" s="64">
        <f t="shared" si="848"/>
        <v>0</v>
      </c>
      <c r="Z831" s="64">
        <f t="shared" si="848"/>
        <v>0</v>
      </c>
      <c r="AA831" s="64">
        <f t="shared" si="848"/>
        <v>0</v>
      </c>
      <c r="AB831" s="64">
        <f t="shared" si="848"/>
        <v>0</v>
      </c>
      <c r="AC831" s="64">
        <f t="shared" si="848"/>
        <v>0</v>
      </c>
      <c r="AD831" s="64">
        <f t="shared" si="848"/>
        <v>0</v>
      </c>
      <c r="AE831" s="64">
        <f t="shared" si="848"/>
        <v>0</v>
      </c>
      <c r="AF831" s="64">
        <f t="shared" si="848"/>
        <v>0</v>
      </c>
      <c r="AG831" s="64">
        <f t="shared" si="848"/>
        <v>0</v>
      </c>
      <c r="AH831" s="64">
        <f t="shared" si="848"/>
        <v>0</v>
      </c>
      <c r="AI831" s="64">
        <f t="shared" si="848"/>
        <v>0</v>
      </c>
      <c r="AJ831" s="64">
        <f t="shared" si="848"/>
        <v>0</v>
      </c>
      <c r="AK831" s="64">
        <f t="shared" si="848"/>
        <v>0</v>
      </c>
      <c r="AL831" s="64">
        <f t="shared" si="848"/>
        <v>0</v>
      </c>
      <c r="AM831" s="64">
        <f t="shared" si="848"/>
        <v>0</v>
      </c>
      <c r="AN831" s="64">
        <f t="shared" si="848"/>
        <v>26323.104056751145</v>
      </c>
      <c r="AO831" s="64">
        <f t="shared" si="848"/>
        <v>26494.204285694097</v>
      </c>
      <c r="AP831" s="64">
        <f t="shared" si="848"/>
        <v>26666.416529029048</v>
      </c>
      <c r="AQ831" s="64">
        <f t="shared" si="848"/>
        <v>0</v>
      </c>
      <c r="AR831" s="64">
        <f t="shared" si="848"/>
        <v>0</v>
      </c>
      <c r="AS831" s="64">
        <f t="shared" si="848"/>
        <v>0</v>
      </c>
      <c r="AT831" s="64">
        <f t="shared" si="848"/>
        <v>0</v>
      </c>
      <c r="AU831" s="64">
        <f t="shared" si="848"/>
        <v>0</v>
      </c>
      <c r="AV831" s="64">
        <f t="shared" si="848"/>
        <v>27914.144094362335</v>
      </c>
      <c r="AW831" s="64">
        <f t="shared" si="848"/>
        <v>28095.585960658136</v>
      </c>
      <c r="AX831" s="64">
        <f t="shared" si="848"/>
        <v>28239.57186938779</v>
      </c>
      <c r="AY831" s="64">
        <f t="shared" ref="AY831:BO831" si="849">AY829+AY830</f>
        <v>18845.055157092695</v>
      </c>
      <c r="AZ831" s="64">
        <f t="shared" si="849"/>
        <v>0</v>
      </c>
      <c r="BA831" s="64">
        <f t="shared" si="849"/>
        <v>0</v>
      </c>
      <c r="BB831" s="64">
        <f t="shared" si="849"/>
        <v>0</v>
      </c>
      <c r="BC831" s="64">
        <f t="shared" si="849"/>
        <v>0</v>
      </c>
      <c r="BD831" s="64">
        <f t="shared" si="849"/>
        <v>0</v>
      </c>
      <c r="BE831" s="64">
        <f t="shared" si="849"/>
        <v>0</v>
      </c>
      <c r="BF831" s="64">
        <f t="shared" si="849"/>
        <v>0</v>
      </c>
      <c r="BG831" s="64">
        <f t="shared" si="849"/>
        <v>0</v>
      </c>
      <c r="BH831" s="64">
        <f t="shared" si="849"/>
        <v>0</v>
      </c>
      <c r="BI831" s="64">
        <f t="shared" si="849"/>
        <v>0</v>
      </c>
      <c r="BJ831" s="64">
        <f t="shared" si="849"/>
        <v>0</v>
      </c>
      <c r="BK831" s="64">
        <f t="shared" si="849"/>
        <v>0</v>
      </c>
      <c r="BL831" s="64">
        <f t="shared" si="849"/>
        <v>0</v>
      </c>
      <c r="BM831" s="64">
        <f t="shared" si="849"/>
        <v>0</v>
      </c>
      <c r="BN831" s="64">
        <f t="shared" si="849"/>
        <v>0</v>
      </c>
      <c r="BO831" s="64">
        <f t="shared" si="849"/>
        <v>0</v>
      </c>
    </row>
    <row r="832" spans="1:67" s="5" customFormat="1" ht="10.5" x14ac:dyDescent="0.2">
      <c r="A832" s="65"/>
      <c r="B832" s="65"/>
      <c r="C832" s="65"/>
      <c r="D832" s="65"/>
      <c r="E832" s="65"/>
      <c r="F832" s="65"/>
      <c r="G832" s="66" t="s">
        <v>1036</v>
      </c>
      <c r="H832" s="65"/>
      <c r="I832" s="65"/>
      <c r="J832" s="65"/>
      <c r="K832" s="65"/>
      <c r="L832" s="65"/>
      <c r="M832" s="65"/>
      <c r="N832" s="65"/>
      <c r="O832" s="65"/>
      <c r="P832" s="65"/>
      <c r="Q832" s="65">
        <f t="shared" ref="Q832:AV832" si="850">Q$811+Q$815+Q$819+Q$823+Q$827+Q$831</f>
        <v>424481.41000000003</v>
      </c>
      <c r="R832" s="67">
        <f t="shared" si="850"/>
        <v>517015.20891291881</v>
      </c>
      <c r="S832" s="68">
        <f t="shared" si="850"/>
        <v>0</v>
      </c>
      <c r="T832" s="68">
        <f t="shared" si="850"/>
        <v>0</v>
      </c>
      <c r="U832" s="68">
        <f t="shared" si="850"/>
        <v>0</v>
      </c>
      <c r="V832" s="68">
        <f t="shared" si="850"/>
        <v>0</v>
      </c>
      <c r="W832" s="68">
        <f t="shared" si="850"/>
        <v>0</v>
      </c>
      <c r="X832" s="68">
        <f t="shared" si="850"/>
        <v>0</v>
      </c>
      <c r="Y832" s="68">
        <f t="shared" si="850"/>
        <v>0</v>
      </c>
      <c r="Z832" s="68">
        <f t="shared" si="850"/>
        <v>0</v>
      </c>
      <c r="AA832" s="68">
        <f t="shared" si="850"/>
        <v>0</v>
      </c>
      <c r="AB832" s="68">
        <f t="shared" si="850"/>
        <v>0</v>
      </c>
      <c r="AC832" s="68">
        <f t="shared" si="850"/>
        <v>0</v>
      </c>
      <c r="AD832" s="68">
        <f t="shared" si="850"/>
        <v>0</v>
      </c>
      <c r="AE832" s="68">
        <f t="shared" si="850"/>
        <v>0</v>
      </c>
      <c r="AF832" s="68">
        <f t="shared" si="850"/>
        <v>0</v>
      </c>
      <c r="AG832" s="68">
        <f t="shared" si="850"/>
        <v>0</v>
      </c>
      <c r="AH832" s="68">
        <f t="shared" si="850"/>
        <v>0</v>
      </c>
      <c r="AI832" s="68">
        <f t="shared" si="850"/>
        <v>0</v>
      </c>
      <c r="AJ832" s="68">
        <f t="shared" si="850"/>
        <v>0</v>
      </c>
      <c r="AK832" s="68">
        <f t="shared" si="850"/>
        <v>0</v>
      </c>
      <c r="AL832" s="68">
        <f t="shared" si="850"/>
        <v>0</v>
      </c>
      <c r="AM832" s="68">
        <f t="shared" si="850"/>
        <v>0</v>
      </c>
      <c r="AN832" s="68">
        <f t="shared" si="850"/>
        <v>74652.864697885801</v>
      </c>
      <c r="AO832" s="68">
        <f t="shared" si="850"/>
        <v>75138.108467523212</v>
      </c>
      <c r="AP832" s="68">
        <f t="shared" si="850"/>
        <v>75626.505932855798</v>
      </c>
      <c r="AQ832" s="68">
        <f t="shared" si="850"/>
        <v>0</v>
      </c>
      <c r="AR832" s="68">
        <f t="shared" si="850"/>
        <v>0</v>
      </c>
      <c r="AS832" s="68">
        <f t="shared" si="850"/>
        <v>0</v>
      </c>
      <c r="AT832" s="68">
        <f t="shared" si="850"/>
        <v>0</v>
      </c>
      <c r="AU832" s="68">
        <f t="shared" si="850"/>
        <v>0</v>
      </c>
      <c r="AV832" s="68">
        <f t="shared" si="850"/>
        <v>78888.194418026585</v>
      </c>
      <c r="AW832" s="68">
        <f t="shared" ref="AW832:BO832" si="851">AW$811+AW$815+AW$819+AW$823+AW$827+AW$831</f>
        <v>79400.967483019238</v>
      </c>
      <c r="AX832" s="68">
        <f t="shared" si="851"/>
        <v>79863.603754610274</v>
      </c>
      <c r="AY832" s="68">
        <f t="shared" si="851"/>
        <v>53444.964158997871</v>
      </c>
      <c r="AZ832" s="68">
        <f t="shared" si="851"/>
        <v>0</v>
      </c>
      <c r="BA832" s="68">
        <f t="shared" si="851"/>
        <v>0</v>
      </c>
      <c r="BB832" s="68">
        <f t="shared" si="851"/>
        <v>0</v>
      </c>
      <c r="BC832" s="68">
        <f t="shared" si="851"/>
        <v>0</v>
      </c>
      <c r="BD832" s="68">
        <f t="shared" si="851"/>
        <v>0</v>
      </c>
      <c r="BE832" s="68">
        <f t="shared" si="851"/>
        <v>0</v>
      </c>
      <c r="BF832" s="68">
        <f t="shared" si="851"/>
        <v>0</v>
      </c>
      <c r="BG832" s="68">
        <f t="shared" si="851"/>
        <v>0</v>
      </c>
      <c r="BH832" s="68">
        <f t="shared" si="851"/>
        <v>0</v>
      </c>
      <c r="BI832" s="68">
        <f t="shared" si="851"/>
        <v>0</v>
      </c>
      <c r="BJ832" s="68">
        <f t="shared" si="851"/>
        <v>0</v>
      </c>
      <c r="BK832" s="68">
        <f t="shared" si="851"/>
        <v>0</v>
      </c>
      <c r="BL832" s="68">
        <f t="shared" si="851"/>
        <v>0</v>
      </c>
      <c r="BM832" s="68">
        <f t="shared" si="851"/>
        <v>0</v>
      </c>
      <c r="BN832" s="68">
        <f t="shared" si="851"/>
        <v>0</v>
      </c>
      <c r="BO832" s="68">
        <f t="shared" si="851"/>
        <v>0</v>
      </c>
    </row>
    <row r="833" spans="1:67" x14ac:dyDescent="0.2">
      <c r="A833" s="56"/>
      <c r="B833" s="56"/>
      <c r="C833" s="57" t="s">
        <v>511</v>
      </c>
      <c r="D833" s="56" t="s">
        <v>512</v>
      </c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</row>
    <row r="834" spans="1:67" ht="14.1" customHeight="1" x14ac:dyDescent="0.2">
      <c r="A834" s="11"/>
      <c r="B834" s="58">
        <v>177</v>
      </c>
      <c r="C834" s="656" t="s">
        <v>513</v>
      </c>
      <c r="D834" s="657" t="s">
        <v>514</v>
      </c>
      <c r="E834" s="657"/>
      <c r="F834" s="657"/>
      <c r="G834" s="657"/>
      <c r="H834" s="660" t="s">
        <v>839</v>
      </c>
      <c r="I834" s="659" t="s">
        <v>156</v>
      </c>
      <c r="J834" s="59">
        <v>759.64</v>
      </c>
      <c r="K834" s="60"/>
      <c r="L834" s="60"/>
      <c r="M834" s="60"/>
      <c r="N834" s="58"/>
      <c r="O834" s="58"/>
      <c r="P834" s="58"/>
      <c r="Q834" s="58"/>
      <c r="R834" s="58">
        <f t="shared" ref="R834:R873" si="852">SUM(S834:BO834)</f>
        <v>759.6400000000001</v>
      </c>
      <c r="S834" s="58">
        <v>0</v>
      </c>
      <c r="T834" s="58">
        <v>0</v>
      </c>
      <c r="U834" s="58">
        <v>0</v>
      </c>
      <c r="V834" s="58">
        <v>0</v>
      </c>
      <c r="W834" s="58">
        <v>0</v>
      </c>
      <c r="X834" s="58">
        <v>0</v>
      </c>
      <c r="Y834" s="58">
        <v>0</v>
      </c>
      <c r="Z834" s="58">
        <v>0</v>
      </c>
      <c r="AA834" s="58">
        <v>0</v>
      </c>
      <c r="AB834" s="58">
        <v>0</v>
      </c>
      <c r="AC834" s="58">
        <v>0</v>
      </c>
      <c r="AD834" s="58">
        <v>0</v>
      </c>
      <c r="AE834" s="58">
        <v>0</v>
      </c>
      <c r="AF834" s="58">
        <v>0</v>
      </c>
      <c r="AG834" s="58">
        <v>0</v>
      </c>
      <c r="AH834" s="58">
        <v>0</v>
      </c>
      <c r="AI834" s="58">
        <v>0</v>
      </c>
      <c r="AJ834" s="58">
        <v>0</v>
      </c>
      <c r="AK834" s="58">
        <v>0</v>
      </c>
      <c r="AL834" s="58">
        <v>0</v>
      </c>
      <c r="AM834" s="58">
        <v>0</v>
      </c>
      <c r="AN834" s="58">
        <v>113.946</v>
      </c>
      <c r="AO834" s="58">
        <v>113.946</v>
      </c>
      <c r="AP834" s="58">
        <v>113.946</v>
      </c>
      <c r="AQ834" s="58">
        <v>0</v>
      </c>
      <c r="AR834" s="58">
        <v>0</v>
      </c>
      <c r="AS834" s="58">
        <v>0</v>
      </c>
      <c r="AT834" s="58">
        <v>0</v>
      </c>
      <c r="AU834" s="58">
        <v>0</v>
      </c>
      <c r="AV834" s="58">
        <v>113.946</v>
      </c>
      <c r="AW834" s="58">
        <v>113.946</v>
      </c>
      <c r="AX834" s="58">
        <v>113.946</v>
      </c>
      <c r="AY834" s="58">
        <v>75.963999999999999</v>
      </c>
      <c r="AZ834" s="58">
        <v>0</v>
      </c>
      <c r="BA834" s="58">
        <v>0</v>
      </c>
      <c r="BB834" s="58">
        <v>0</v>
      </c>
      <c r="BC834" s="58">
        <v>0</v>
      </c>
      <c r="BD834" s="58">
        <v>0</v>
      </c>
      <c r="BE834" s="58">
        <v>0</v>
      </c>
      <c r="BF834" s="58">
        <v>0</v>
      </c>
      <c r="BG834" s="58">
        <v>0</v>
      </c>
      <c r="BH834" s="58">
        <v>0</v>
      </c>
      <c r="BI834" s="58">
        <v>0</v>
      </c>
      <c r="BJ834" s="58">
        <v>0</v>
      </c>
      <c r="BK834" s="58">
        <v>0</v>
      </c>
      <c r="BL834" s="58">
        <v>0</v>
      </c>
      <c r="BM834" s="58">
        <v>0</v>
      </c>
      <c r="BN834" s="58">
        <v>0</v>
      </c>
      <c r="BO834" s="58">
        <v>0</v>
      </c>
    </row>
    <row r="835" spans="1:67" x14ac:dyDescent="0.2">
      <c r="A835" s="11"/>
      <c r="B835" s="11"/>
      <c r="C835" s="656"/>
      <c r="D835" s="657"/>
      <c r="E835" s="657"/>
      <c r="F835" s="657"/>
      <c r="G835" s="657"/>
      <c r="H835" s="660"/>
      <c r="I835" s="659"/>
      <c r="J835" s="11"/>
      <c r="K835" s="60">
        <v>15475.8</v>
      </c>
      <c r="L835" s="60">
        <v>15565.37</v>
      </c>
      <c r="M835" s="60">
        <v>15989.68</v>
      </c>
      <c r="N835" s="60">
        <v>16082.22</v>
      </c>
      <c r="O835" s="60">
        <v>15989.683998269998</v>
      </c>
      <c r="P835" s="60"/>
      <c r="Q835" s="58">
        <v>15989.68</v>
      </c>
      <c r="R835" s="60">
        <f t="shared" si="852"/>
        <v>19474.724487504162</v>
      </c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61">
        <f>$M835*AN834/$J834*AN$13</f>
        <v>2816.0437674692403</v>
      </c>
      <c r="AO835" s="61">
        <f>$M835*AO834/$J834*AO$13</f>
        <v>2834.3480575821604</v>
      </c>
      <c r="AP835" s="61">
        <f>$M835*AP834/$J834*AP$13</f>
        <v>2852.7713109142801</v>
      </c>
      <c r="AQ835" s="58"/>
      <c r="AR835" s="58"/>
      <c r="AS835" s="58"/>
      <c r="AT835" s="58"/>
      <c r="AU835" s="58"/>
      <c r="AV835" s="61">
        <f>$M835*AV834/$J834*AV$13</f>
        <v>2965.85309408892</v>
      </c>
      <c r="AW835" s="61">
        <f>$M835*AW834/$J834*AW$13</f>
        <v>2985.1311317293203</v>
      </c>
      <c r="AX835" s="61">
        <f>$M835*AX834/$J834*AX$13</f>
        <v>3004.5344884867204</v>
      </c>
      <c r="AY835" s="61">
        <f>$M835*AY834/$J834*AY$13</f>
        <v>2016.0426372335201</v>
      </c>
      <c r="AZ835" s="58"/>
      <c r="BA835" s="58"/>
      <c r="BB835" s="58"/>
      <c r="BC835" s="58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</row>
    <row r="836" spans="1:67" x14ac:dyDescent="0.2">
      <c r="A836" s="11"/>
      <c r="B836" s="11"/>
      <c r="C836" s="656"/>
      <c r="D836" s="657"/>
      <c r="E836" s="657"/>
      <c r="F836" s="657"/>
      <c r="G836" s="657"/>
      <c r="H836" s="660"/>
      <c r="I836" s="659"/>
      <c r="J836" s="11"/>
      <c r="K836" s="58"/>
      <c r="L836" s="60"/>
      <c r="M836" s="60"/>
      <c r="N836" s="60">
        <f>N835-M835</f>
        <v>92.539999999999054</v>
      </c>
      <c r="O836" s="60"/>
      <c r="P836" s="60"/>
      <c r="Q836" s="58">
        <v>38.869999999999997</v>
      </c>
      <c r="R836" s="60">
        <f t="shared" si="852"/>
        <v>48.352173246047499</v>
      </c>
      <c r="S836" s="61">
        <f t="shared" ref="S836:AX836" si="853">$N$836/$J$834*S834*S12*S13</f>
        <v>0</v>
      </c>
      <c r="T836" s="61">
        <f t="shared" si="853"/>
        <v>0</v>
      </c>
      <c r="U836" s="61">
        <f t="shared" si="853"/>
        <v>0</v>
      </c>
      <c r="V836" s="61">
        <f t="shared" si="853"/>
        <v>0</v>
      </c>
      <c r="W836" s="61">
        <f t="shared" si="853"/>
        <v>0</v>
      </c>
      <c r="X836" s="61">
        <f t="shared" si="853"/>
        <v>0</v>
      </c>
      <c r="Y836" s="61">
        <f t="shared" si="853"/>
        <v>0</v>
      </c>
      <c r="Z836" s="61">
        <f t="shared" si="853"/>
        <v>0</v>
      </c>
      <c r="AA836" s="61">
        <f t="shared" si="853"/>
        <v>0</v>
      </c>
      <c r="AB836" s="61">
        <f t="shared" si="853"/>
        <v>0</v>
      </c>
      <c r="AC836" s="61">
        <f t="shared" si="853"/>
        <v>0</v>
      </c>
      <c r="AD836" s="61">
        <f t="shared" si="853"/>
        <v>0</v>
      </c>
      <c r="AE836" s="61">
        <f t="shared" si="853"/>
        <v>0</v>
      </c>
      <c r="AF836" s="61">
        <f t="shared" si="853"/>
        <v>0</v>
      </c>
      <c r="AG836" s="61">
        <f t="shared" si="853"/>
        <v>0</v>
      </c>
      <c r="AH836" s="61">
        <f t="shared" si="853"/>
        <v>0</v>
      </c>
      <c r="AI836" s="61">
        <f t="shared" si="853"/>
        <v>0</v>
      </c>
      <c r="AJ836" s="61">
        <f t="shared" si="853"/>
        <v>0</v>
      </c>
      <c r="AK836" s="61">
        <f t="shared" si="853"/>
        <v>0</v>
      </c>
      <c r="AL836" s="61">
        <f t="shared" si="853"/>
        <v>0</v>
      </c>
      <c r="AM836" s="61">
        <f t="shared" si="853"/>
        <v>0</v>
      </c>
      <c r="AN836" s="61">
        <f t="shared" si="853"/>
        <v>0</v>
      </c>
      <c r="AO836" s="61">
        <f t="shared" si="853"/>
        <v>0</v>
      </c>
      <c r="AP836" s="61">
        <f t="shared" si="853"/>
        <v>0</v>
      </c>
      <c r="AQ836" s="61">
        <f t="shared" si="853"/>
        <v>0</v>
      </c>
      <c r="AR836" s="61">
        <f t="shared" si="853"/>
        <v>0</v>
      </c>
      <c r="AS836" s="61">
        <f t="shared" si="853"/>
        <v>0</v>
      </c>
      <c r="AT836" s="61">
        <f t="shared" si="853"/>
        <v>0</v>
      </c>
      <c r="AU836" s="61">
        <f t="shared" si="853"/>
        <v>0</v>
      </c>
      <c r="AV836" s="61">
        <f t="shared" si="853"/>
        <v>17.164824144509822</v>
      </c>
      <c r="AW836" s="61">
        <f t="shared" si="853"/>
        <v>17.276395458209823</v>
      </c>
      <c r="AX836" s="61">
        <f t="shared" si="853"/>
        <v>13.910953643327858</v>
      </c>
      <c r="AY836" s="61">
        <f t="shared" ref="AY836:BO836" si="854">$N$836/$J$834*AY834*AY12*AY13</f>
        <v>0</v>
      </c>
      <c r="AZ836" s="61">
        <f t="shared" si="854"/>
        <v>0</v>
      </c>
      <c r="BA836" s="61">
        <f t="shared" si="854"/>
        <v>0</v>
      </c>
      <c r="BB836" s="61">
        <f t="shared" si="854"/>
        <v>0</v>
      </c>
      <c r="BC836" s="61">
        <f t="shared" si="854"/>
        <v>0</v>
      </c>
      <c r="BD836" s="61">
        <f t="shared" si="854"/>
        <v>0</v>
      </c>
      <c r="BE836" s="61">
        <f t="shared" si="854"/>
        <v>0</v>
      </c>
      <c r="BF836" s="61">
        <f t="shared" si="854"/>
        <v>0</v>
      </c>
      <c r="BG836" s="61">
        <f t="shared" si="854"/>
        <v>0</v>
      </c>
      <c r="BH836" s="61">
        <f t="shared" si="854"/>
        <v>0</v>
      </c>
      <c r="BI836" s="61">
        <f t="shared" si="854"/>
        <v>0</v>
      </c>
      <c r="BJ836" s="61">
        <f t="shared" si="854"/>
        <v>0</v>
      </c>
      <c r="BK836" s="61">
        <f t="shared" si="854"/>
        <v>0</v>
      </c>
      <c r="BL836" s="61">
        <f t="shared" si="854"/>
        <v>0</v>
      </c>
      <c r="BM836" s="61">
        <f t="shared" si="854"/>
        <v>0</v>
      </c>
      <c r="BN836" s="61">
        <f t="shared" si="854"/>
        <v>0</v>
      </c>
      <c r="BO836" s="61">
        <f t="shared" si="854"/>
        <v>0</v>
      </c>
    </row>
    <row r="837" spans="1:67" x14ac:dyDescent="0.2">
      <c r="A837" s="11"/>
      <c r="B837" s="11"/>
      <c r="C837" s="656"/>
      <c r="D837" s="657"/>
      <c r="E837" s="657"/>
      <c r="F837" s="657"/>
      <c r="G837" s="657"/>
      <c r="H837" s="660"/>
      <c r="I837" s="659"/>
      <c r="J837" s="11"/>
      <c r="K837" s="58"/>
      <c r="L837" s="58"/>
      <c r="M837" s="60"/>
      <c r="N837" s="60"/>
      <c r="O837" s="60"/>
      <c r="P837" s="60"/>
      <c r="Q837" s="62">
        <v>16028.550000000001</v>
      </c>
      <c r="R837" s="63">
        <f t="shared" si="852"/>
        <v>19523.076660750208</v>
      </c>
      <c r="S837" s="64">
        <f t="shared" ref="S837:AX837" si="855">S835+S836</f>
        <v>0</v>
      </c>
      <c r="T837" s="64">
        <f t="shared" si="855"/>
        <v>0</v>
      </c>
      <c r="U837" s="64">
        <f t="shared" si="855"/>
        <v>0</v>
      </c>
      <c r="V837" s="64">
        <f t="shared" si="855"/>
        <v>0</v>
      </c>
      <c r="W837" s="64">
        <f t="shared" si="855"/>
        <v>0</v>
      </c>
      <c r="X837" s="64">
        <f t="shared" si="855"/>
        <v>0</v>
      </c>
      <c r="Y837" s="64">
        <f t="shared" si="855"/>
        <v>0</v>
      </c>
      <c r="Z837" s="64">
        <f t="shared" si="855"/>
        <v>0</v>
      </c>
      <c r="AA837" s="64">
        <f t="shared" si="855"/>
        <v>0</v>
      </c>
      <c r="AB837" s="64">
        <f t="shared" si="855"/>
        <v>0</v>
      </c>
      <c r="AC837" s="64">
        <f t="shared" si="855"/>
        <v>0</v>
      </c>
      <c r="AD837" s="64">
        <f t="shared" si="855"/>
        <v>0</v>
      </c>
      <c r="AE837" s="64">
        <f t="shared" si="855"/>
        <v>0</v>
      </c>
      <c r="AF837" s="64">
        <f t="shared" si="855"/>
        <v>0</v>
      </c>
      <c r="AG837" s="64">
        <f t="shared" si="855"/>
        <v>0</v>
      </c>
      <c r="AH837" s="64">
        <f t="shared" si="855"/>
        <v>0</v>
      </c>
      <c r="AI837" s="64">
        <f t="shared" si="855"/>
        <v>0</v>
      </c>
      <c r="AJ837" s="64">
        <f t="shared" si="855"/>
        <v>0</v>
      </c>
      <c r="AK837" s="64">
        <f t="shared" si="855"/>
        <v>0</v>
      </c>
      <c r="AL837" s="64">
        <f t="shared" si="855"/>
        <v>0</v>
      </c>
      <c r="AM837" s="64">
        <f t="shared" si="855"/>
        <v>0</v>
      </c>
      <c r="AN837" s="64">
        <f t="shared" si="855"/>
        <v>2816.0437674692403</v>
      </c>
      <c r="AO837" s="64">
        <f t="shared" si="855"/>
        <v>2834.3480575821604</v>
      </c>
      <c r="AP837" s="64">
        <f t="shared" si="855"/>
        <v>2852.7713109142801</v>
      </c>
      <c r="AQ837" s="64">
        <f t="shared" si="855"/>
        <v>0</v>
      </c>
      <c r="AR837" s="64">
        <f t="shared" si="855"/>
        <v>0</v>
      </c>
      <c r="AS837" s="64">
        <f t="shared" si="855"/>
        <v>0</v>
      </c>
      <c r="AT837" s="64">
        <f t="shared" si="855"/>
        <v>0</v>
      </c>
      <c r="AU837" s="64">
        <f t="shared" si="855"/>
        <v>0</v>
      </c>
      <c r="AV837" s="64">
        <f t="shared" si="855"/>
        <v>2983.01791823343</v>
      </c>
      <c r="AW837" s="64">
        <f t="shared" si="855"/>
        <v>3002.4075271875299</v>
      </c>
      <c r="AX837" s="64">
        <f t="shared" si="855"/>
        <v>3018.4454421300484</v>
      </c>
      <c r="AY837" s="64">
        <f t="shared" ref="AY837:BO837" si="856">AY835+AY836</f>
        <v>2016.0426372335201</v>
      </c>
      <c r="AZ837" s="64">
        <f t="shared" si="856"/>
        <v>0</v>
      </c>
      <c r="BA837" s="64">
        <f t="shared" si="856"/>
        <v>0</v>
      </c>
      <c r="BB837" s="64">
        <f t="shared" si="856"/>
        <v>0</v>
      </c>
      <c r="BC837" s="64">
        <f t="shared" si="856"/>
        <v>0</v>
      </c>
      <c r="BD837" s="64">
        <f t="shared" si="856"/>
        <v>0</v>
      </c>
      <c r="BE837" s="64">
        <f t="shared" si="856"/>
        <v>0</v>
      </c>
      <c r="BF837" s="64">
        <f t="shared" si="856"/>
        <v>0</v>
      </c>
      <c r="BG837" s="64">
        <f t="shared" si="856"/>
        <v>0</v>
      </c>
      <c r="BH837" s="64">
        <f t="shared" si="856"/>
        <v>0</v>
      </c>
      <c r="BI837" s="64">
        <f t="shared" si="856"/>
        <v>0</v>
      </c>
      <c r="BJ837" s="64">
        <f t="shared" si="856"/>
        <v>0</v>
      </c>
      <c r="BK837" s="64">
        <f t="shared" si="856"/>
        <v>0</v>
      </c>
      <c r="BL837" s="64">
        <f t="shared" si="856"/>
        <v>0</v>
      </c>
      <c r="BM837" s="64">
        <f t="shared" si="856"/>
        <v>0</v>
      </c>
      <c r="BN837" s="64">
        <f t="shared" si="856"/>
        <v>0</v>
      </c>
      <c r="BO837" s="64">
        <f t="shared" si="856"/>
        <v>0</v>
      </c>
    </row>
    <row r="838" spans="1:67" ht="14.1" customHeight="1" x14ac:dyDescent="0.2">
      <c r="A838" s="11"/>
      <c r="B838" s="58">
        <v>178</v>
      </c>
      <c r="C838" s="656" t="s">
        <v>245</v>
      </c>
      <c r="D838" s="657" t="s">
        <v>246</v>
      </c>
      <c r="E838" s="657"/>
      <c r="F838" s="657"/>
      <c r="G838" s="657"/>
      <c r="H838" s="660" t="s">
        <v>1037</v>
      </c>
      <c r="I838" s="659" t="s">
        <v>78</v>
      </c>
      <c r="J838" s="59">
        <v>377.87299999999999</v>
      </c>
      <c r="K838" s="60"/>
      <c r="L838" s="60"/>
      <c r="M838" s="60"/>
      <c r="N838" s="58"/>
      <c r="O838" s="58"/>
      <c r="P838" s="58"/>
      <c r="Q838" s="58"/>
      <c r="R838" s="58">
        <f t="shared" si="852"/>
        <v>377.87300000000005</v>
      </c>
      <c r="S838" s="58">
        <v>0</v>
      </c>
      <c r="T838" s="58">
        <v>0</v>
      </c>
      <c r="U838" s="58">
        <v>0</v>
      </c>
      <c r="V838" s="58">
        <v>0</v>
      </c>
      <c r="W838" s="58">
        <v>0</v>
      </c>
      <c r="X838" s="58">
        <v>0</v>
      </c>
      <c r="Y838" s="58">
        <v>0</v>
      </c>
      <c r="Z838" s="58">
        <v>0</v>
      </c>
      <c r="AA838" s="58">
        <v>0</v>
      </c>
      <c r="AB838" s="58">
        <v>0</v>
      </c>
      <c r="AC838" s="58">
        <v>0</v>
      </c>
      <c r="AD838" s="58">
        <v>0</v>
      </c>
      <c r="AE838" s="58">
        <v>0</v>
      </c>
      <c r="AF838" s="58">
        <v>0</v>
      </c>
      <c r="AG838" s="58">
        <v>0</v>
      </c>
      <c r="AH838" s="58">
        <v>0</v>
      </c>
      <c r="AI838" s="58">
        <v>0</v>
      </c>
      <c r="AJ838" s="58">
        <v>0</v>
      </c>
      <c r="AK838" s="58">
        <v>0</v>
      </c>
      <c r="AL838" s="58">
        <v>0</v>
      </c>
      <c r="AM838" s="58">
        <v>0</v>
      </c>
      <c r="AN838" s="58">
        <v>56.680950000000003</v>
      </c>
      <c r="AO838" s="58">
        <v>56.680950000000003</v>
      </c>
      <c r="AP838" s="58">
        <v>56.680950000000003</v>
      </c>
      <c r="AQ838" s="58">
        <v>0</v>
      </c>
      <c r="AR838" s="58">
        <v>0</v>
      </c>
      <c r="AS838" s="58">
        <v>0</v>
      </c>
      <c r="AT838" s="58">
        <v>0</v>
      </c>
      <c r="AU838" s="58">
        <v>0</v>
      </c>
      <c r="AV838" s="58">
        <v>56.680950000000003</v>
      </c>
      <c r="AW838" s="58">
        <v>56.680950000000003</v>
      </c>
      <c r="AX838" s="58">
        <v>56.680950000000003</v>
      </c>
      <c r="AY838" s="58">
        <v>37.787300000000002</v>
      </c>
      <c r="AZ838" s="58">
        <v>0</v>
      </c>
      <c r="BA838" s="58">
        <v>0</v>
      </c>
      <c r="BB838" s="58">
        <v>0</v>
      </c>
      <c r="BC838" s="58">
        <v>0</v>
      </c>
      <c r="BD838" s="58">
        <v>0</v>
      </c>
      <c r="BE838" s="58">
        <v>0</v>
      </c>
      <c r="BF838" s="58">
        <v>0</v>
      </c>
      <c r="BG838" s="58">
        <v>0</v>
      </c>
      <c r="BH838" s="58">
        <v>0</v>
      </c>
      <c r="BI838" s="58">
        <v>0</v>
      </c>
      <c r="BJ838" s="58">
        <v>0</v>
      </c>
      <c r="BK838" s="58">
        <v>0</v>
      </c>
      <c r="BL838" s="58">
        <v>0</v>
      </c>
      <c r="BM838" s="58">
        <v>0</v>
      </c>
      <c r="BN838" s="58">
        <v>0</v>
      </c>
      <c r="BO838" s="58">
        <v>0</v>
      </c>
    </row>
    <row r="839" spans="1:67" x14ac:dyDescent="0.2">
      <c r="A839" s="11"/>
      <c r="B839" s="11"/>
      <c r="C839" s="656"/>
      <c r="D839" s="657"/>
      <c r="E839" s="657"/>
      <c r="F839" s="657"/>
      <c r="G839" s="657"/>
      <c r="H839" s="660"/>
      <c r="I839" s="659"/>
      <c r="J839" s="11"/>
      <c r="K839" s="60">
        <v>402290.08</v>
      </c>
      <c r="L839" s="60">
        <v>403091.73</v>
      </c>
      <c r="M839" s="60">
        <v>415648.38</v>
      </c>
      <c r="N839" s="60">
        <v>416476.65</v>
      </c>
      <c r="O839" s="60">
        <v>415648.383594952</v>
      </c>
      <c r="P839" s="60"/>
      <c r="Q839" s="58">
        <v>415648.38</v>
      </c>
      <c r="R839" s="60">
        <f t="shared" si="852"/>
        <v>506241.38095180364</v>
      </c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61">
        <f>$M839*AN838/$J838*AN$13</f>
        <v>73202.467463869601</v>
      </c>
      <c r="AO839" s="61">
        <f>$M839*AO838/$J838*AO$13</f>
        <v>73678.283648589073</v>
      </c>
      <c r="AP839" s="61">
        <f>$M839*AP838/$J838*AP$13</f>
        <v>74157.192257255738</v>
      </c>
      <c r="AQ839" s="58"/>
      <c r="AR839" s="58"/>
      <c r="AS839" s="58"/>
      <c r="AT839" s="58"/>
      <c r="AU839" s="58"/>
      <c r="AV839" s="61">
        <f>$M839*AV838/$J838*AV$13</f>
        <v>77096.72950778548</v>
      </c>
      <c r="AW839" s="61">
        <f>$M839*AW838/$J838*AW$13</f>
        <v>77597.858055374381</v>
      </c>
      <c r="AX839" s="61">
        <f>$M839*AX838/$J838*AX$13</f>
        <v>78102.244247141542</v>
      </c>
      <c r="AY839" s="61">
        <f>$M839*AY838/$J838*AY$13</f>
        <v>52406.605771787821</v>
      </c>
      <c r="AZ839" s="58"/>
      <c r="BA839" s="58"/>
      <c r="BB839" s="58"/>
      <c r="BC839" s="58"/>
      <c r="BD839" s="58"/>
      <c r="BE839" s="58"/>
      <c r="BF839" s="58"/>
      <c r="BG839" s="58"/>
      <c r="BH839" s="58"/>
      <c r="BI839" s="58"/>
      <c r="BJ839" s="58"/>
      <c r="BK839" s="58"/>
      <c r="BL839" s="58"/>
      <c r="BM839" s="58"/>
      <c r="BN839" s="58"/>
      <c r="BO839" s="58"/>
    </row>
    <row r="840" spans="1:67" x14ac:dyDescent="0.2">
      <c r="A840" s="11"/>
      <c r="B840" s="11"/>
      <c r="C840" s="656"/>
      <c r="D840" s="657"/>
      <c r="E840" s="657"/>
      <c r="F840" s="657"/>
      <c r="G840" s="657"/>
      <c r="H840" s="660"/>
      <c r="I840" s="659"/>
      <c r="J840" s="11"/>
      <c r="K840" s="58"/>
      <c r="L840" s="60"/>
      <c r="M840" s="60"/>
      <c r="N840" s="60">
        <f>N839-M839</f>
        <v>828.27000000001863</v>
      </c>
      <c r="O840" s="60"/>
      <c r="P840" s="60"/>
      <c r="Q840" s="58">
        <v>347.87</v>
      </c>
      <c r="R840" s="60">
        <f t="shared" si="852"/>
        <v>432.77128306143379</v>
      </c>
      <c r="S840" s="61">
        <f t="shared" ref="S840:AX840" si="857">$N$840/$J$838*S838*S12*S13</f>
        <v>0</v>
      </c>
      <c r="T840" s="61">
        <f t="shared" si="857"/>
        <v>0</v>
      </c>
      <c r="U840" s="61">
        <f t="shared" si="857"/>
        <v>0</v>
      </c>
      <c r="V840" s="61">
        <f t="shared" si="857"/>
        <v>0</v>
      </c>
      <c r="W840" s="61">
        <f t="shared" si="857"/>
        <v>0</v>
      </c>
      <c r="X840" s="61">
        <f t="shared" si="857"/>
        <v>0</v>
      </c>
      <c r="Y840" s="61">
        <f t="shared" si="857"/>
        <v>0</v>
      </c>
      <c r="Z840" s="61">
        <f t="shared" si="857"/>
        <v>0</v>
      </c>
      <c r="AA840" s="61">
        <f t="shared" si="857"/>
        <v>0</v>
      </c>
      <c r="AB840" s="61">
        <f t="shared" si="857"/>
        <v>0</v>
      </c>
      <c r="AC840" s="61">
        <f t="shared" si="857"/>
        <v>0</v>
      </c>
      <c r="AD840" s="61">
        <f t="shared" si="857"/>
        <v>0</v>
      </c>
      <c r="AE840" s="61">
        <f t="shared" si="857"/>
        <v>0</v>
      </c>
      <c r="AF840" s="61">
        <f t="shared" si="857"/>
        <v>0</v>
      </c>
      <c r="AG840" s="61">
        <f t="shared" si="857"/>
        <v>0</v>
      </c>
      <c r="AH840" s="61">
        <f t="shared" si="857"/>
        <v>0</v>
      </c>
      <c r="AI840" s="61">
        <f t="shared" si="857"/>
        <v>0</v>
      </c>
      <c r="AJ840" s="61">
        <f t="shared" si="857"/>
        <v>0</v>
      </c>
      <c r="AK840" s="61">
        <f t="shared" si="857"/>
        <v>0</v>
      </c>
      <c r="AL840" s="61">
        <f t="shared" si="857"/>
        <v>0</v>
      </c>
      <c r="AM840" s="61">
        <f t="shared" si="857"/>
        <v>0</v>
      </c>
      <c r="AN840" s="61">
        <f t="shared" si="857"/>
        <v>0</v>
      </c>
      <c r="AO840" s="61">
        <f t="shared" si="857"/>
        <v>0</v>
      </c>
      <c r="AP840" s="61">
        <f t="shared" si="857"/>
        <v>0</v>
      </c>
      <c r="AQ840" s="61">
        <f t="shared" si="857"/>
        <v>0</v>
      </c>
      <c r="AR840" s="61">
        <f t="shared" si="857"/>
        <v>0</v>
      </c>
      <c r="AS840" s="61">
        <f t="shared" si="857"/>
        <v>0</v>
      </c>
      <c r="AT840" s="61">
        <f t="shared" si="857"/>
        <v>0</v>
      </c>
      <c r="AU840" s="61">
        <f t="shared" si="857"/>
        <v>0</v>
      </c>
      <c r="AV840" s="61">
        <f t="shared" si="857"/>
        <v>153.63203905525847</v>
      </c>
      <c r="AW840" s="61">
        <f t="shared" si="857"/>
        <v>154.6306469221085</v>
      </c>
      <c r="AX840" s="61">
        <f t="shared" si="857"/>
        <v>124.50859708406682</v>
      </c>
      <c r="AY840" s="61">
        <f t="shared" ref="AY840:BO840" si="858">$N$840/$J$838*AY838*AY12*AY13</f>
        <v>0</v>
      </c>
      <c r="AZ840" s="61">
        <f t="shared" si="858"/>
        <v>0</v>
      </c>
      <c r="BA840" s="61">
        <f t="shared" si="858"/>
        <v>0</v>
      </c>
      <c r="BB840" s="61">
        <f t="shared" si="858"/>
        <v>0</v>
      </c>
      <c r="BC840" s="61">
        <f t="shared" si="858"/>
        <v>0</v>
      </c>
      <c r="BD840" s="61">
        <f t="shared" si="858"/>
        <v>0</v>
      </c>
      <c r="BE840" s="61">
        <f t="shared" si="858"/>
        <v>0</v>
      </c>
      <c r="BF840" s="61">
        <f t="shared" si="858"/>
        <v>0</v>
      </c>
      <c r="BG840" s="61">
        <f t="shared" si="858"/>
        <v>0</v>
      </c>
      <c r="BH840" s="61">
        <f t="shared" si="858"/>
        <v>0</v>
      </c>
      <c r="BI840" s="61">
        <f t="shared" si="858"/>
        <v>0</v>
      </c>
      <c r="BJ840" s="61">
        <f t="shared" si="858"/>
        <v>0</v>
      </c>
      <c r="BK840" s="61">
        <f t="shared" si="858"/>
        <v>0</v>
      </c>
      <c r="BL840" s="61">
        <f t="shared" si="858"/>
        <v>0</v>
      </c>
      <c r="BM840" s="61">
        <f t="shared" si="858"/>
        <v>0</v>
      </c>
      <c r="BN840" s="61">
        <f t="shared" si="858"/>
        <v>0</v>
      </c>
      <c r="BO840" s="61">
        <f t="shared" si="858"/>
        <v>0</v>
      </c>
    </row>
    <row r="841" spans="1:67" x14ac:dyDescent="0.2">
      <c r="A841" s="11"/>
      <c r="B841" s="11"/>
      <c r="C841" s="656"/>
      <c r="D841" s="657"/>
      <c r="E841" s="657"/>
      <c r="F841" s="657"/>
      <c r="G841" s="657"/>
      <c r="H841" s="660"/>
      <c r="I841" s="659"/>
      <c r="J841" s="11"/>
      <c r="K841" s="58"/>
      <c r="L841" s="58"/>
      <c r="M841" s="60"/>
      <c r="N841" s="60"/>
      <c r="O841" s="60"/>
      <c r="P841" s="60"/>
      <c r="Q841" s="62">
        <v>415996.25</v>
      </c>
      <c r="R841" s="63">
        <f t="shared" si="852"/>
        <v>506674.15223486512</v>
      </c>
      <c r="S841" s="64">
        <f t="shared" ref="S841:AX841" si="859">S839+S840</f>
        <v>0</v>
      </c>
      <c r="T841" s="64">
        <f t="shared" si="859"/>
        <v>0</v>
      </c>
      <c r="U841" s="64">
        <f t="shared" si="859"/>
        <v>0</v>
      </c>
      <c r="V841" s="64">
        <f t="shared" si="859"/>
        <v>0</v>
      </c>
      <c r="W841" s="64">
        <f t="shared" si="859"/>
        <v>0</v>
      </c>
      <c r="X841" s="64">
        <f t="shared" si="859"/>
        <v>0</v>
      </c>
      <c r="Y841" s="64">
        <f t="shared" si="859"/>
        <v>0</v>
      </c>
      <c r="Z841" s="64">
        <f t="shared" si="859"/>
        <v>0</v>
      </c>
      <c r="AA841" s="64">
        <f t="shared" si="859"/>
        <v>0</v>
      </c>
      <c r="AB841" s="64">
        <f t="shared" si="859"/>
        <v>0</v>
      </c>
      <c r="AC841" s="64">
        <f t="shared" si="859"/>
        <v>0</v>
      </c>
      <c r="AD841" s="64">
        <f t="shared" si="859"/>
        <v>0</v>
      </c>
      <c r="AE841" s="64">
        <f t="shared" si="859"/>
        <v>0</v>
      </c>
      <c r="AF841" s="64">
        <f t="shared" si="859"/>
        <v>0</v>
      </c>
      <c r="AG841" s="64">
        <f t="shared" si="859"/>
        <v>0</v>
      </c>
      <c r="AH841" s="64">
        <f t="shared" si="859"/>
        <v>0</v>
      </c>
      <c r="AI841" s="64">
        <f t="shared" si="859"/>
        <v>0</v>
      </c>
      <c r="AJ841" s="64">
        <f t="shared" si="859"/>
        <v>0</v>
      </c>
      <c r="AK841" s="64">
        <f t="shared" si="859"/>
        <v>0</v>
      </c>
      <c r="AL841" s="64">
        <f t="shared" si="859"/>
        <v>0</v>
      </c>
      <c r="AM841" s="64">
        <f t="shared" si="859"/>
        <v>0</v>
      </c>
      <c r="AN841" s="64">
        <f t="shared" si="859"/>
        <v>73202.467463869601</v>
      </c>
      <c r="AO841" s="64">
        <f t="shared" si="859"/>
        <v>73678.283648589073</v>
      </c>
      <c r="AP841" s="64">
        <f t="shared" si="859"/>
        <v>74157.192257255738</v>
      </c>
      <c r="AQ841" s="64">
        <f t="shared" si="859"/>
        <v>0</v>
      </c>
      <c r="AR841" s="64">
        <f t="shared" si="859"/>
        <v>0</v>
      </c>
      <c r="AS841" s="64">
        <f t="shared" si="859"/>
        <v>0</v>
      </c>
      <c r="AT841" s="64">
        <f t="shared" si="859"/>
        <v>0</v>
      </c>
      <c r="AU841" s="64">
        <f t="shared" si="859"/>
        <v>0</v>
      </c>
      <c r="AV841" s="64">
        <f t="shared" si="859"/>
        <v>77250.361546840737</v>
      </c>
      <c r="AW841" s="64">
        <f t="shared" si="859"/>
        <v>77752.488702296483</v>
      </c>
      <c r="AX841" s="64">
        <f t="shared" si="859"/>
        <v>78226.752844225615</v>
      </c>
      <c r="AY841" s="64">
        <f t="shared" ref="AY841:BO841" si="860">AY839+AY840</f>
        <v>52406.605771787821</v>
      </c>
      <c r="AZ841" s="64">
        <f t="shared" si="860"/>
        <v>0</v>
      </c>
      <c r="BA841" s="64">
        <f t="shared" si="860"/>
        <v>0</v>
      </c>
      <c r="BB841" s="64">
        <f t="shared" si="860"/>
        <v>0</v>
      </c>
      <c r="BC841" s="64">
        <f t="shared" si="860"/>
        <v>0</v>
      </c>
      <c r="BD841" s="64">
        <f t="shared" si="860"/>
        <v>0</v>
      </c>
      <c r="BE841" s="64">
        <f t="shared" si="860"/>
        <v>0</v>
      </c>
      <c r="BF841" s="64">
        <f t="shared" si="860"/>
        <v>0</v>
      </c>
      <c r="BG841" s="64">
        <f t="shared" si="860"/>
        <v>0</v>
      </c>
      <c r="BH841" s="64">
        <f t="shared" si="860"/>
        <v>0</v>
      </c>
      <c r="BI841" s="64">
        <f t="shared" si="860"/>
        <v>0</v>
      </c>
      <c r="BJ841" s="64">
        <f t="shared" si="860"/>
        <v>0</v>
      </c>
      <c r="BK841" s="64">
        <f t="shared" si="860"/>
        <v>0</v>
      </c>
      <c r="BL841" s="64">
        <f t="shared" si="860"/>
        <v>0</v>
      </c>
      <c r="BM841" s="64">
        <f t="shared" si="860"/>
        <v>0</v>
      </c>
      <c r="BN841" s="64">
        <f t="shared" si="860"/>
        <v>0</v>
      </c>
      <c r="BO841" s="64">
        <f t="shared" si="860"/>
        <v>0</v>
      </c>
    </row>
    <row r="842" spans="1:67" ht="14.1" customHeight="1" x14ac:dyDescent="0.2">
      <c r="A842" s="11"/>
      <c r="B842" s="58">
        <v>179</v>
      </c>
      <c r="C842" s="656" t="s">
        <v>517</v>
      </c>
      <c r="D842" s="657" t="s">
        <v>518</v>
      </c>
      <c r="E842" s="657"/>
      <c r="F842" s="657"/>
      <c r="G842" s="657"/>
      <c r="H842" s="658" t="s">
        <v>842</v>
      </c>
      <c r="I842" s="659" t="s">
        <v>309</v>
      </c>
      <c r="J842" s="59">
        <v>0.97389999999999999</v>
      </c>
      <c r="K842" s="60"/>
      <c r="L842" s="60"/>
      <c r="M842" s="60"/>
      <c r="N842" s="58"/>
      <c r="O842" s="58"/>
      <c r="P842" s="58"/>
      <c r="Q842" s="58"/>
      <c r="R842" s="58">
        <f t="shared" si="852"/>
        <v>0.97389999999999999</v>
      </c>
      <c r="S842" s="58">
        <v>0</v>
      </c>
      <c r="T842" s="58">
        <v>0</v>
      </c>
      <c r="U842" s="58">
        <v>0</v>
      </c>
      <c r="V842" s="58">
        <v>0</v>
      </c>
      <c r="W842" s="58">
        <v>0</v>
      </c>
      <c r="X842" s="58">
        <v>0</v>
      </c>
      <c r="Y842" s="58">
        <v>0</v>
      </c>
      <c r="Z842" s="58">
        <v>0</v>
      </c>
      <c r="AA842" s="58">
        <v>0</v>
      </c>
      <c r="AB842" s="58">
        <v>0</v>
      </c>
      <c r="AC842" s="58">
        <v>0</v>
      </c>
      <c r="AD842" s="58">
        <v>0</v>
      </c>
      <c r="AE842" s="58">
        <v>0</v>
      </c>
      <c r="AF842" s="58">
        <v>0</v>
      </c>
      <c r="AG842" s="58">
        <v>0</v>
      </c>
      <c r="AH842" s="58">
        <v>0</v>
      </c>
      <c r="AI842" s="58">
        <v>0</v>
      </c>
      <c r="AJ842" s="58">
        <v>0</v>
      </c>
      <c r="AK842" s="58">
        <v>0</v>
      </c>
      <c r="AL842" s="58">
        <v>0</v>
      </c>
      <c r="AM842" s="58">
        <v>0</v>
      </c>
      <c r="AN842" s="58">
        <v>0.14608499999999999</v>
      </c>
      <c r="AO842" s="58">
        <v>0.14608499999999999</v>
      </c>
      <c r="AP842" s="58">
        <v>0.14608499999999999</v>
      </c>
      <c r="AQ842" s="58">
        <v>0</v>
      </c>
      <c r="AR842" s="58">
        <v>0</v>
      </c>
      <c r="AS842" s="58">
        <v>0</v>
      </c>
      <c r="AT842" s="58">
        <v>0</v>
      </c>
      <c r="AU842" s="58">
        <v>0</v>
      </c>
      <c r="AV842" s="58">
        <v>0.14608499999999999</v>
      </c>
      <c r="AW842" s="58">
        <v>0.14608499999999999</v>
      </c>
      <c r="AX842" s="58">
        <v>0.14608499999999999</v>
      </c>
      <c r="AY842" s="58">
        <v>9.7390000000000004E-2</v>
      </c>
      <c r="AZ842" s="58">
        <v>0</v>
      </c>
      <c r="BA842" s="58">
        <v>0</v>
      </c>
      <c r="BB842" s="58">
        <v>0</v>
      </c>
      <c r="BC842" s="58">
        <v>0</v>
      </c>
      <c r="BD842" s="58">
        <v>0</v>
      </c>
      <c r="BE842" s="58">
        <v>0</v>
      </c>
      <c r="BF842" s="58">
        <v>0</v>
      </c>
      <c r="BG842" s="58">
        <v>0</v>
      </c>
      <c r="BH842" s="58">
        <v>0</v>
      </c>
      <c r="BI842" s="58">
        <v>0</v>
      </c>
      <c r="BJ842" s="58">
        <v>0</v>
      </c>
      <c r="BK842" s="58">
        <v>0</v>
      </c>
      <c r="BL842" s="58">
        <v>0</v>
      </c>
      <c r="BM842" s="58">
        <v>0</v>
      </c>
      <c r="BN842" s="58">
        <v>0</v>
      </c>
      <c r="BO842" s="58">
        <v>0</v>
      </c>
    </row>
    <row r="843" spans="1:67" x14ac:dyDescent="0.2">
      <c r="A843" s="11"/>
      <c r="B843" s="11"/>
      <c r="C843" s="656"/>
      <c r="D843" s="657"/>
      <c r="E843" s="657"/>
      <c r="F843" s="657"/>
      <c r="G843" s="657"/>
      <c r="H843" s="658"/>
      <c r="I843" s="659"/>
      <c r="J843" s="11"/>
      <c r="K843" s="60">
        <v>459.78</v>
      </c>
      <c r="L843" s="60">
        <v>463.53</v>
      </c>
      <c r="M843" s="60">
        <v>475.05</v>
      </c>
      <c r="N843" s="60">
        <v>478.92</v>
      </c>
      <c r="O843" s="60">
        <v>475.04729375699998</v>
      </c>
      <c r="P843" s="60"/>
      <c r="Q843" s="58">
        <v>475.05</v>
      </c>
      <c r="R843" s="60">
        <f t="shared" si="852"/>
        <v>578.58993224309995</v>
      </c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61">
        <f>$M843*AN842/$J842*AN$13</f>
        <v>83.664062804024994</v>
      </c>
      <c r="AO843" s="61">
        <f>$M843*AO842/$J842*AO$13</f>
        <v>84.20787937934999</v>
      </c>
      <c r="AP843" s="61">
        <f>$M843*AP842/$J842*AP$13</f>
        <v>84.75523032667499</v>
      </c>
      <c r="AQ843" s="58"/>
      <c r="AR843" s="58"/>
      <c r="AS843" s="58"/>
      <c r="AT843" s="58"/>
      <c r="AU843" s="58"/>
      <c r="AV843" s="61">
        <f>$M843*AV842/$J842*AV$13</f>
        <v>88.114866110324982</v>
      </c>
      <c r="AW843" s="61">
        <f>$M843*AW842/$J842*AW$13</f>
        <v>88.687612518074985</v>
      </c>
      <c r="AX843" s="61">
        <f>$M843*AX842/$J842*AX$13</f>
        <v>89.264082130199995</v>
      </c>
      <c r="AY843" s="61">
        <f>$M843*AY842/$J842*AY$13</f>
        <v>59.896198974450002</v>
      </c>
      <c r="AZ843" s="58"/>
      <c r="BA843" s="58"/>
      <c r="BB843" s="58"/>
      <c r="BC843" s="58"/>
      <c r="BD843" s="58"/>
      <c r="BE843" s="58"/>
      <c r="BF843" s="58"/>
      <c r="BG843" s="58"/>
      <c r="BH843" s="58"/>
      <c r="BI843" s="58"/>
      <c r="BJ843" s="58"/>
      <c r="BK843" s="58"/>
      <c r="BL843" s="58"/>
      <c r="BM843" s="58"/>
      <c r="BN843" s="58"/>
      <c r="BO843" s="58"/>
    </row>
    <row r="844" spans="1:67" x14ac:dyDescent="0.2">
      <c r="A844" s="11"/>
      <c r="B844" s="11"/>
      <c r="C844" s="656"/>
      <c r="D844" s="657"/>
      <c r="E844" s="657"/>
      <c r="F844" s="657"/>
      <c r="G844" s="657"/>
      <c r="H844" s="658"/>
      <c r="I844" s="659"/>
      <c r="J844" s="11"/>
      <c r="K844" s="58"/>
      <c r="L844" s="60"/>
      <c r="M844" s="60"/>
      <c r="N844" s="60">
        <f>N843-M843</f>
        <v>3.8700000000000045</v>
      </c>
      <c r="O844" s="60"/>
      <c r="P844" s="60"/>
      <c r="Q844" s="58">
        <v>1.63</v>
      </c>
      <c r="R844" s="60">
        <f t="shared" si="852"/>
        <v>2.0220759721440027</v>
      </c>
      <c r="S844" s="61">
        <f t="shared" ref="S844:AX844" si="861">$N$844/$J$842*S842*S12*S13</f>
        <v>0</v>
      </c>
      <c r="T844" s="61">
        <f t="shared" si="861"/>
        <v>0</v>
      </c>
      <c r="U844" s="61">
        <f t="shared" si="861"/>
        <v>0</v>
      </c>
      <c r="V844" s="61">
        <f t="shared" si="861"/>
        <v>0</v>
      </c>
      <c r="W844" s="61">
        <f t="shared" si="861"/>
        <v>0</v>
      </c>
      <c r="X844" s="61">
        <f t="shared" si="861"/>
        <v>0</v>
      </c>
      <c r="Y844" s="61">
        <f t="shared" si="861"/>
        <v>0</v>
      </c>
      <c r="Z844" s="61">
        <f t="shared" si="861"/>
        <v>0</v>
      </c>
      <c r="AA844" s="61">
        <f t="shared" si="861"/>
        <v>0</v>
      </c>
      <c r="AB844" s="61">
        <f t="shared" si="861"/>
        <v>0</v>
      </c>
      <c r="AC844" s="61">
        <f t="shared" si="861"/>
        <v>0</v>
      </c>
      <c r="AD844" s="61">
        <f t="shared" si="861"/>
        <v>0</v>
      </c>
      <c r="AE844" s="61">
        <f t="shared" si="861"/>
        <v>0</v>
      </c>
      <c r="AF844" s="61">
        <f t="shared" si="861"/>
        <v>0</v>
      </c>
      <c r="AG844" s="61">
        <f t="shared" si="861"/>
        <v>0</v>
      </c>
      <c r="AH844" s="61">
        <f t="shared" si="861"/>
        <v>0</v>
      </c>
      <c r="AI844" s="61">
        <f t="shared" si="861"/>
        <v>0</v>
      </c>
      <c r="AJ844" s="61">
        <f t="shared" si="861"/>
        <v>0</v>
      </c>
      <c r="AK844" s="61">
        <f t="shared" si="861"/>
        <v>0</v>
      </c>
      <c r="AL844" s="61">
        <f t="shared" si="861"/>
        <v>0</v>
      </c>
      <c r="AM844" s="61">
        <f t="shared" si="861"/>
        <v>0</v>
      </c>
      <c r="AN844" s="61">
        <f t="shared" si="861"/>
        <v>0</v>
      </c>
      <c r="AO844" s="61">
        <f t="shared" si="861"/>
        <v>0</v>
      </c>
      <c r="AP844" s="61">
        <f t="shared" si="861"/>
        <v>0</v>
      </c>
      <c r="AQ844" s="61">
        <f t="shared" si="861"/>
        <v>0</v>
      </c>
      <c r="AR844" s="61">
        <f t="shared" si="861"/>
        <v>0</v>
      </c>
      <c r="AS844" s="61">
        <f t="shared" si="861"/>
        <v>0</v>
      </c>
      <c r="AT844" s="61">
        <f t="shared" si="861"/>
        <v>0</v>
      </c>
      <c r="AU844" s="61">
        <f t="shared" si="861"/>
        <v>0</v>
      </c>
      <c r="AV844" s="61">
        <f t="shared" si="861"/>
        <v>0.71782871665500081</v>
      </c>
      <c r="AW844" s="61">
        <f t="shared" si="861"/>
        <v>0.72249460150500078</v>
      </c>
      <c r="AX844" s="61">
        <f t="shared" si="861"/>
        <v>0.58175265398400078</v>
      </c>
      <c r="AY844" s="61">
        <f t="shared" ref="AY844:BO844" si="862">$N$844/$J$842*AY842*AY12*AY13</f>
        <v>0</v>
      </c>
      <c r="AZ844" s="61">
        <f t="shared" si="862"/>
        <v>0</v>
      </c>
      <c r="BA844" s="61">
        <f t="shared" si="862"/>
        <v>0</v>
      </c>
      <c r="BB844" s="61">
        <f t="shared" si="862"/>
        <v>0</v>
      </c>
      <c r="BC844" s="61">
        <f t="shared" si="862"/>
        <v>0</v>
      </c>
      <c r="BD844" s="61">
        <f t="shared" si="862"/>
        <v>0</v>
      </c>
      <c r="BE844" s="61">
        <f t="shared" si="862"/>
        <v>0</v>
      </c>
      <c r="BF844" s="61">
        <f t="shared" si="862"/>
        <v>0</v>
      </c>
      <c r="BG844" s="61">
        <f t="shared" si="862"/>
        <v>0</v>
      </c>
      <c r="BH844" s="61">
        <f t="shared" si="862"/>
        <v>0</v>
      </c>
      <c r="BI844" s="61">
        <f t="shared" si="862"/>
        <v>0</v>
      </c>
      <c r="BJ844" s="61">
        <f t="shared" si="862"/>
        <v>0</v>
      </c>
      <c r="BK844" s="61">
        <f t="shared" si="862"/>
        <v>0</v>
      </c>
      <c r="BL844" s="61">
        <f t="shared" si="862"/>
        <v>0</v>
      </c>
      <c r="BM844" s="61">
        <f t="shared" si="862"/>
        <v>0</v>
      </c>
      <c r="BN844" s="61">
        <f t="shared" si="862"/>
        <v>0</v>
      </c>
      <c r="BO844" s="61">
        <f t="shared" si="862"/>
        <v>0</v>
      </c>
    </row>
    <row r="845" spans="1:67" x14ac:dyDescent="0.2">
      <c r="A845" s="11"/>
      <c r="B845" s="11"/>
      <c r="C845" s="656"/>
      <c r="D845" s="657"/>
      <c r="E845" s="657"/>
      <c r="F845" s="657"/>
      <c r="G845" s="657"/>
      <c r="H845" s="658"/>
      <c r="I845" s="659"/>
      <c r="J845" s="11"/>
      <c r="K845" s="58"/>
      <c r="L845" s="58"/>
      <c r="M845" s="60"/>
      <c r="N845" s="60"/>
      <c r="O845" s="60"/>
      <c r="P845" s="60"/>
      <c r="Q845" s="62">
        <v>476.68</v>
      </c>
      <c r="R845" s="63">
        <f t="shared" si="852"/>
        <v>580.61200821524403</v>
      </c>
      <c r="S845" s="64">
        <f t="shared" ref="S845:AX845" si="863">S843+S844</f>
        <v>0</v>
      </c>
      <c r="T845" s="64">
        <f t="shared" si="863"/>
        <v>0</v>
      </c>
      <c r="U845" s="64">
        <f t="shared" si="863"/>
        <v>0</v>
      </c>
      <c r="V845" s="64">
        <f t="shared" si="863"/>
        <v>0</v>
      </c>
      <c r="W845" s="64">
        <f t="shared" si="863"/>
        <v>0</v>
      </c>
      <c r="X845" s="64">
        <f t="shared" si="863"/>
        <v>0</v>
      </c>
      <c r="Y845" s="64">
        <f t="shared" si="863"/>
        <v>0</v>
      </c>
      <c r="Z845" s="64">
        <f t="shared" si="863"/>
        <v>0</v>
      </c>
      <c r="AA845" s="64">
        <f t="shared" si="863"/>
        <v>0</v>
      </c>
      <c r="AB845" s="64">
        <f t="shared" si="863"/>
        <v>0</v>
      </c>
      <c r="AC845" s="64">
        <f t="shared" si="863"/>
        <v>0</v>
      </c>
      <c r="AD845" s="64">
        <f t="shared" si="863"/>
        <v>0</v>
      </c>
      <c r="AE845" s="64">
        <f t="shared" si="863"/>
        <v>0</v>
      </c>
      <c r="AF845" s="64">
        <f t="shared" si="863"/>
        <v>0</v>
      </c>
      <c r="AG845" s="64">
        <f t="shared" si="863"/>
        <v>0</v>
      </c>
      <c r="AH845" s="64">
        <f t="shared" si="863"/>
        <v>0</v>
      </c>
      <c r="AI845" s="64">
        <f t="shared" si="863"/>
        <v>0</v>
      </c>
      <c r="AJ845" s="64">
        <f t="shared" si="863"/>
        <v>0</v>
      </c>
      <c r="AK845" s="64">
        <f t="shared" si="863"/>
        <v>0</v>
      </c>
      <c r="AL845" s="64">
        <f t="shared" si="863"/>
        <v>0</v>
      </c>
      <c r="AM845" s="64">
        <f t="shared" si="863"/>
        <v>0</v>
      </c>
      <c r="AN845" s="64">
        <f t="shared" si="863"/>
        <v>83.664062804024994</v>
      </c>
      <c r="AO845" s="64">
        <f t="shared" si="863"/>
        <v>84.20787937934999</v>
      </c>
      <c r="AP845" s="64">
        <f t="shared" si="863"/>
        <v>84.75523032667499</v>
      </c>
      <c r="AQ845" s="64">
        <f t="shared" si="863"/>
        <v>0</v>
      </c>
      <c r="AR845" s="64">
        <f t="shared" si="863"/>
        <v>0</v>
      </c>
      <c r="AS845" s="64">
        <f t="shared" si="863"/>
        <v>0</v>
      </c>
      <c r="AT845" s="64">
        <f t="shared" si="863"/>
        <v>0</v>
      </c>
      <c r="AU845" s="64">
        <f t="shared" si="863"/>
        <v>0</v>
      </c>
      <c r="AV845" s="64">
        <f t="shared" si="863"/>
        <v>88.832694826979989</v>
      </c>
      <c r="AW845" s="64">
        <f t="shared" si="863"/>
        <v>89.41010711957999</v>
      </c>
      <c r="AX845" s="64">
        <f t="shared" si="863"/>
        <v>89.845834784183992</v>
      </c>
      <c r="AY845" s="64">
        <f t="shared" ref="AY845:BO845" si="864">AY843+AY844</f>
        <v>59.896198974450002</v>
      </c>
      <c r="AZ845" s="64">
        <f t="shared" si="864"/>
        <v>0</v>
      </c>
      <c r="BA845" s="64">
        <f t="shared" si="864"/>
        <v>0</v>
      </c>
      <c r="BB845" s="64">
        <f t="shared" si="864"/>
        <v>0</v>
      </c>
      <c r="BC845" s="64">
        <f t="shared" si="864"/>
        <v>0</v>
      </c>
      <c r="BD845" s="64">
        <f t="shared" si="864"/>
        <v>0</v>
      </c>
      <c r="BE845" s="64">
        <f t="shared" si="864"/>
        <v>0</v>
      </c>
      <c r="BF845" s="64">
        <f t="shared" si="864"/>
        <v>0</v>
      </c>
      <c r="BG845" s="64">
        <f t="shared" si="864"/>
        <v>0</v>
      </c>
      <c r="BH845" s="64">
        <f t="shared" si="864"/>
        <v>0</v>
      </c>
      <c r="BI845" s="64">
        <f t="shared" si="864"/>
        <v>0</v>
      </c>
      <c r="BJ845" s="64">
        <f t="shared" si="864"/>
        <v>0</v>
      </c>
      <c r="BK845" s="64">
        <f t="shared" si="864"/>
        <v>0</v>
      </c>
      <c r="BL845" s="64">
        <f t="shared" si="864"/>
        <v>0</v>
      </c>
      <c r="BM845" s="64">
        <f t="shared" si="864"/>
        <v>0</v>
      </c>
      <c r="BN845" s="64">
        <f t="shared" si="864"/>
        <v>0</v>
      </c>
      <c r="BO845" s="64">
        <f t="shared" si="864"/>
        <v>0</v>
      </c>
    </row>
    <row r="846" spans="1:67" ht="14.1" customHeight="1" x14ac:dyDescent="0.2">
      <c r="A846" s="11"/>
      <c r="B846" s="58">
        <v>180</v>
      </c>
      <c r="C846" s="656" t="s">
        <v>519</v>
      </c>
      <c r="D846" s="657" t="s">
        <v>520</v>
      </c>
      <c r="E846" s="657"/>
      <c r="F846" s="657"/>
      <c r="G846" s="657"/>
      <c r="H846" s="660" t="s">
        <v>1038</v>
      </c>
      <c r="I846" s="659" t="s">
        <v>102</v>
      </c>
      <c r="J846" s="59">
        <v>11.6868</v>
      </c>
      <c r="K846" s="60"/>
      <c r="L846" s="60"/>
      <c r="M846" s="60"/>
      <c r="N846" s="58"/>
      <c r="O846" s="58"/>
      <c r="P846" s="58"/>
      <c r="Q846" s="58"/>
      <c r="R846" s="58">
        <f t="shared" si="852"/>
        <v>11.6868</v>
      </c>
      <c r="S846" s="58">
        <v>0</v>
      </c>
      <c r="T846" s="58">
        <v>0</v>
      </c>
      <c r="U846" s="58">
        <v>0</v>
      </c>
      <c r="V846" s="58">
        <v>0</v>
      </c>
      <c r="W846" s="58">
        <v>0</v>
      </c>
      <c r="X846" s="58">
        <v>0</v>
      </c>
      <c r="Y846" s="58">
        <v>0</v>
      </c>
      <c r="Z846" s="58">
        <v>0</v>
      </c>
      <c r="AA846" s="58">
        <v>0</v>
      </c>
      <c r="AB846" s="58">
        <v>0</v>
      </c>
      <c r="AC846" s="58">
        <v>0</v>
      </c>
      <c r="AD846" s="58">
        <v>0</v>
      </c>
      <c r="AE846" s="58">
        <v>0</v>
      </c>
      <c r="AF846" s="58">
        <v>0</v>
      </c>
      <c r="AG846" s="58">
        <v>0</v>
      </c>
      <c r="AH846" s="58">
        <v>0</v>
      </c>
      <c r="AI846" s="58">
        <v>0</v>
      </c>
      <c r="AJ846" s="58">
        <v>0</v>
      </c>
      <c r="AK846" s="58">
        <v>0</v>
      </c>
      <c r="AL846" s="58">
        <v>0</v>
      </c>
      <c r="AM846" s="58">
        <v>0</v>
      </c>
      <c r="AN846" s="58">
        <v>1.75302</v>
      </c>
      <c r="AO846" s="58">
        <v>1.75302</v>
      </c>
      <c r="AP846" s="58">
        <v>1.75302</v>
      </c>
      <c r="AQ846" s="58">
        <v>0</v>
      </c>
      <c r="AR846" s="58">
        <v>0</v>
      </c>
      <c r="AS846" s="58">
        <v>0</v>
      </c>
      <c r="AT846" s="58">
        <v>0</v>
      </c>
      <c r="AU846" s="58">
        <v>0</v>
      </c>
      <c r="AV846" s="58">
        <v>1.75302</v>
      </c>
      <c r="AW846" s="58">
        <v>1.75302</v>
      </c>
      <c r="AX846" s="58">
        <v>1.75302</v>
      </c>
      <c r="AY846" s="58">
        <v>1.1686799999999999</v>
      </c>
      <c r="AZ846" s="58">
        <v>0</v>
      </c>
      <c r="BA846" s="58">
        <v>0</v>
      </c>
      <c r="BB846" s="58">
        <v>0</v>
      </c>
      <c r="BC846" s="58">
        <v>0</v>
      </c>
      <c r="BD846" s="58">
        <v>0</v>
      </c>
      <c r="BE846" s="58">
        <v>0</v>
      </c>
      <c r="BF846" s="58">
        <v>0</v>
      </c>
      <c r="BG846" s="58">
        <v>0</v>
      </c>
      <c r="BH846" s="58">
        <v>0</v>
      </c>
      <c r="BI846" s="58">
        <v>0</v>
      </c>
      <c r="BJ846" s="58">
        <v>0</v>
      </c>
      <c r="BK846" s="58">
        <v>0</v>
      </c>
      <c r="BL846" s="58">
        <v>0</v>
      </c>
      <c r="BM846" s="58">
        <v>0</v>
      </c>
      <c r="BN846" s="58">
        <v>0</v>
      </c>
      <c r="BO846" s="58">
        <v>0</v>
      </c>
    </row>
    <row r="847" spans="1:67" x14ac:dyDescent="0.2">
      <c r="A847" s="11"/>
      <c r="B847" s="11"/>
      <c r="C847" s="656"/>
      <c r="D847" s="657"/>
      <c r="E847" s="657"/>
      <c r="F847" s="657"/>
      <c r="G847" s="657"/>
      <c r="H847" s="660"/>
      <c r="I847" s="659"/>
      <c r="J847" s="11"/>
      <c r="K847" s="60">
        <v>3693.33</v>
      </c>
      <c r="L847" s="60">
        <v>3702.45</v>
      </c>
      <c r="M847" s="60">
        <v>3815.97</v>
      </c>
      <c r="N847" s="60">
        <v>3825.39</v>
      </c>
      <c r="O847" s="60">
        <v>3815.9694233144996</v>
      </c>
      <c r="P847" s="60"/>
      <c r="Q847" s="58">
        <v>3815.97</v>
      </c>
      <c r="R847" s="60">
        <f t="shared" si="852"/>
        <v>4647.683030716139</v>
      </c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61">
        <f>$M847*AN846/$J846*AN$13</f>
        <v>672.0546336980849</v>
      </c>
      <c r="AO847" s="61">
        <f>$M847*AO846/$J846*AO$13</f>
        <v>676.42299015939</v>
      </c>
      <c r="AP847" s="61">
        <f>$M847*AP846/$J846*AP$13</f>
        <v>680.81973743749495</v>
      </c>
      <c r="AQ847" s="58"/>
      <c r="AR847" s="58"/>
      <c r="AS847" s="58"/>
      <c r="AT847" s="58"/>
      <c r="AU847" s="58"/>
      <c r="AV847" s="61">
        <f>$M847*AV846/$J846*AV$13</f>
        <v>707.80693744030498</v>
      </c>
      <c r="AW847" s="61">
        <f>$M847*AW846/$J846*AW$13</f>
        <v>712.40768075065489</v>
      </c>
      <c r="AX847" s="61">
        <f>$M847*AX846/$J846*AX$13</f>
        <v>717.03833172587997</v>
      </c>
      <c r="AY847" s="61">
        <f>$M847*AY846/$J846*AY$13</f>
        <v>481.13271950432994</v>
      </c>
      <c r="AZ847" s="58"/>
      <c r="BA847" s="58"/>
      <c r="BB847" s="58"/>
      <c r="BC847" s="58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</row>
    <row r="848" spans="1:67" x14ac:dyDescent="0.2">
      <c r="A848" s="11"/>
      <c r="B848" s="11"/>
      <c r="C848" s="656"/>
      <c r="D848" s="657"/>
      <c r="E848" s="657"/>
      <c r="F848" s="657"/>
      <c r="G848" s="657"/>
      <c r="H848" s="660"/>
      <c r="I848" s="659"/>
      <c r="J848" s="11"/>
      <c r="K848" s="58"/>
      <c r="L848" s="60"/>
      <c r="M848" s="60"/>
      <c r="N848" s="60">
        <f>N847-M847</f>
        <v>9.4200000000000728</v>
      </c>
      <c r="O848" s="60"/>
      <c r="P848" s="60"/>
      <c r="Q848" s="58">
        <v>3.96</v>
      </c>
      <c r="R848" s="60">
        <f t="shared" si="852"/>
        <v>4.9219523663040379</v>
      </c>
      <c r="S848" s="61">
        <f t="shared" ref="S848:AX848" si="865">$N$848/$J$846*S846*S12*S13</f>
        <v>0</v>
      </c>
      <c r="T848" s="61">
        <f t="shared" si="865"/>
        <v>0</v>
      </c>
      <c r="U848" s="61">
        <f t="shared" si="865"/>
        <v>0</v>
      </c>
      <c r="V848" s="61">
        <f t="shared" si="865"/>
        <v>0</v>
      </c>
      <c r="W848" s="61">
        <f t="shared" si="865"/>
        <v>0</v>
      </c>
      <c r="X848" s="61">
        <f t="shared" si="865"/>
        <v>0</v>
      </c>
      <c r="Y848" s="61">
        <f t="shared" si="865"/>
        <v>0</v>
      </c>
      <c r="Z848" s="61">
        <f t="shared" si="865"/>
        <v>0</v>
      </c>
      <c r="AA848" s="61">
        <f t="shared" si="865"/>
        <v>0</v>
      </c>
      <c r="AB848" s="61">
        <f t="shared" si="865"/>
        <v>0</v>
      </c>
      <c r="AC848" s="61">
        <f t="shared" si="865"/>
        <v>0</v>
      </c>
      <c r="AD848" s="61">
        <f t="shared" si="865"/>
        <v>0</v>
      </c>
      <c r="AE848" s="61">
        <f t="shared" si="865"/>
        <v>0</v>
      </c>
      <c r="AF848" s="61">
        <f t="shared" si="865"/>
        <v>0</v>
      </c>
      <c r="AG848" s="61">
        <f t="shared" si="865"/>
        <v>0</v>
      </c>
      <c r="AH848" s="61">
        <f t="shared" si="865"/>
        <v>0</v>
      </c>
      <c r="AI848" s="61">
        <f t="shared" si="865"/>
        <v>0</v>
      </c>
      <c r="AJ848" s="61">
        <f t="shared" si="865"/>
        <v>0</v>
      </c>
      <c r="AK848" s="61">
        <f t="shared" si="865"/>
        <v>0</v>
      </c>
      <c r="AL848" s="61">
        <f t="shared" si="865"/>
        <v>0</v>
      </c>
      <c r="AM848" s="61">
        <f t="shared" si="865"/>
        <v>0</v>
      </c>
      <c r="AN848" s="61">
        <f t="shared" si="865"/>
        <v>0</v>
      </c>
      <c r="AO848" s="61">
        <f t="shared" si="865"/>
        <v>0</v>
      </c>
      <c r="AP848" s="61">
        <f t="shared" si="865"/>
        <v>0</v>
      </c>
      <c r="AQ848" s="61">
        <f t="shared" si="865"/>
        <v>0</v>
      </c>
      <c r="AR848" s="61">
        <f t="shared" si="865"/>
        <v>0</v>
      </c>
      <c r="AS848" s="61">
        <f t="shared" si="865"/>
        <v>0</v>
      </c>
      <c r="AT848" s="61">
        <f t="shared" si="865"/>
        <v>0</v>
      </c>
      <c r="AU848" s="61">
        <f t="shared" si="865"/>
        <v>0</v>
      </c>
      <c r="AV848" s="61">
        <f t="shared" si="865"/>
        <v>1.7472730002300134</v>
      </c>
      <c r="AW848" s="61">
        <f t="shared" si="865"/>
        <v>1.7586302703300136</v>
      </c>
      <c r="AX848" s="61">
        <f t="shared" si="865"/>
        <v>1.4160490957440108</v>
      </c>
      <c r="AY848" s="61">
        <f t="shared" ref="AY848:BO848" si="866">$N$848/$J$846*AY846*AY12*AY13</f>
        <v>0</v>
      </c>
      <c r="AZ848" s="61">
        <f t="shared" si="866"/>
        <v>0</v>
      </c>
      <c r="BA848" s="61">
        <f t="shared" si="866"/>
        <v>0</v>
      </c>
      <c r="BB848" s="61">
        <f t="shared" si="866"/>
        <v>0</v>
      </c>
      <c r="BC848" s="61">
        <f t="shared" si="866"/>
        <v>0</v>
      </c>
      <c r="BD848" s="61">
        <f t="shared" si="866"/>
        <v>0</v>
      </c>
      <c r="BE848" s="61">
        <f t="shared" si="866"/>
        <v>0</v>
      </c>
      <c r="BF848" s="61">
        <f t="shared" si="866"/>
        <v>0</v>
      </c>
      <c r="BG848" s="61">
        <f t="shared" si="866"/>
        <v>0</v>
      </c>
      <c r="BH848" s="61">
        <f t="shared" si="866"/>
        <v>0</v>
      </c>
      <c r="BI848" s="61">
        <f t="shared" si="866"/>
        <v>0</v>
      </c>
      <c r="BJ848" s="61">
        <f t="shared" si="866"/>
        <v>0</v>
      </c>
      <c r="BK848" s="61">
        <f t="shared" si="866"/>
        <v>0</v>
      </c>
      <c r="BL848" s="61">
        <f t="shared" si="866"/>
        <v>0</v>
      </c>
      <c r="BM848" s="61">
        <f t="shared" si="866"/>
        <v>0</v>
      </c>
      <c r="BN848" s="61">
        <f t="shared" si="866"/>
        <v>0</v>
      </c>
      <c r="BO848" s="61">
        <f t="shared" si="866"/>
        <v>0</v>
      </c>
    </row>
    <row r="849" spans="1:67" x14ac:dyDescent="0.2">
      <c r="A849" s="11"/>
      <c r="B849" s="11"/>
      <c r="C849" s="656"/>
      <c r="D849" s="657"/>
      <c r="E849" s="657"/>
      <c r="F849" s="657"/>
      <c r="G849" s="657"/>
      <c r="H849" s="660"/>
      <c r="I849" s="659"/>
      <c r="J849" s="11"/>
      <c r="K849" s="58"/>
      <c r="L849" s="58"/>
      <c r="M849" s="60"/>
      <c r="N849" s="60"/>
      <c r="O849" s="60"/>
      <c r="P849" s="60"/>
      <c r="Q849" s="62">
        <v>3819.93</v>
      </c>
      <c r="R849" s="63">
        <f t="shared" si="852"/>
        <v>4652.6049830824431</v>
      </c>
      <c r="S849" s="64">
        <f t="shared" ref="S849:AX849" si="867">S847+S848</f>
        <v>0</v>
      </c>
      <c r="T849" s="64">
        <f t="shared" si="867"/>
        <v>0</v>
      </c>
      <c r="U849" s="64">
        <f t="shared" si="867"/>
        <v>0</v>
      </c>
      <c r="V849" s="64">
        <f t="shared" si="867"/>
        <v>0</v>
      </c>
      <c r="W849" s="64">
        <f t="shared" si="867"/>
        <v>0</v>
      </c>
      <c r="X849" s="64">
        <f t="shared" si="867"/>
        <v>0</v>
      </c>
      <c r="Y849" s="64">
        <f t="shared" si="867"/>
        <v>0</v>
      </c>
      <c r="Z849" s="64">
        <f t="shared" si="867"/>
        <v>0</v>
      </c>
      <c r="AA849" s="64">
        <f t="shared" si="867"/>
        <v>0</v>
      </c>
      <c r="AB849" s="64">
        <f t="shared" si="867"/>
        <v>0</v>
      </c>
      <c r="AC849" s="64">
        <f t="shared" si="867"/>
        <v>0</v>
      </c>
      <c r="AD849" s="64">
        <f t="shared" si="867"/>
        <v>0</v>
      </c>
      <c r="AE849" s="64">
        <f t="shared" si="867"/>
        <v>0</v>
      </c>
      <c r="AF849" s="64">
        <f t="shared" si="867"/>
        <v>0</v>
      </c>
      <c r="AG849" s="64">
        <f t="shared" si="867"/>
        <v>0</v>
      </c>
      <c r="AH849" s="64">
        <f t="shared" si="867"/>
        <v>0</v>
      </c>
      <c r="AI849" s="64">
        <f t="shared" si="867"/>
        <v>0</v>
      </c>
      <c r="AJ849" s="64">
        <f t="shared" si="867"/>
        <v>0</v>
      </c>
      <c r="AK849" s="64">
        <f t="shared" si="867"/>
        <v>0</v>
      </c>
      <c r="AL849" s="64">
        <f t="shared" si="867"/>
        <v>0</v>
      </c>
      <c r="AM849" s="64">
        <f t="shared" si="867"/>
        <v>0</v>
      </c>
      <c r="AN849" s="64">
        <f t="shared" si="867"/>
        <v>672.0546336980849</v>
      </c>
      <c r="AO849" s="64">
        <f t="shared" si="867"/>
        <v>676.42299015939</v>
      </c>
      <c r="AP849" s="64">
        <f t="shared" si="867"/>
        <v>680.81973743749495</v>
      </c>
      <c r="AQ849" s="64">
        <f t="shared" si="867"/>
        <v>0</v>
      </c>
      <c r="AR849" s="64">
        <f t="shared" si="867"/>
        <v>0</v>
      </c>
      <c r="AS849" s="64">
        <f t="shared" si="867"/>
        <v>0</v>
      </c>
      <c r="AT849" s="64">
        <f t="shared" si="867"/>
        <v>0</v>
      </c>
      <c r="AU849" s="64">
        <f t="shared" si="867"/>
        <v>0</v>
      </c>
      <c r="AV849" s="64">
        <f t="shared" si="867"/>
        <v>709.55421044053503</v>
      </c>
      <c r="AW849" s="64">
        <f t="shared" si="867"/>
        <v>714.16631102098495</v>
      </c>
      <c r="AX849" s="64">
        <f t="shared" si="867"/>
        <v>718.454380821624</v>
      </c>
      <c r="AY849" s="64">
        <f t="shared" ref="AY849:BO849" si="868">AY847+AY848</f>
        <v>481.13271950432994</v>
      </c>
      <c r="AZ849" s="64">
        <f t="shared" si="868"/>
        <v>0</v>
      </c>
      <c r="BA849" s="64">
        <f t="shared" si="868"/>
        <v>0</v>
      </c>
      <c r="BB849" s="64">
        <f t="shared" si="868"/>
        <v>0</v>
      </c>
      <c r="BC849" s="64">
        <f t="shared" si="868"/>
        <v>0</v>
      </c>
      <c r="BD849" s="64">
        <f t="shared" si="868"/>
        <v>0</v>
      </c>
      <c r="BE849" s="64">
        <f t="shared" si="868"/>
        <v>0</v>
      </c>
      <c r="BF849" s="64">
        <f t="shared" si="868"/>
        <v>0</v>
      </c>
      <c r="BG849" s="64">
        <f t="shared" si="868"/>
        <v>0</v>
      </c>
      <c r="BH849" s="64">
        <f t="shared" si="868"/>
        <v>0</v>
      </c>
      <c r="BI849" s="64">
        <f t="shared" si="868"/>
        <v>0</v>
      </c>
      <c r="BJ849" s="64">
        <f t="shared" si="868"/>
        <v>0</v>
      </c>
      <c r="BK849" s="64">
        <f t="shared" si="868"/>
        <v>0</v>
      </c>
      <c r="BL849" s="64">
        <f t="shared" si="868"/>
        <v>0</v>
      </c>
      <c r="BM849" s="64">
        <f t="shared" si="868"/>
        <v>0</v>
      </c>
      <c r="BN849" s="64">
        <f t="shared" si="868"/>
        <v>0</v>
      </c>
      <c r="BO849" s="64">
        <f t="shared" si="868"/>
        <v>0</v>
      </c>
    </row>
    <row r="850" spans="1:67" ht="14.1" customHeight="1" x14ac:dyDescent="0.2">
      <c r="A850" s="11"/>
      <c r="B850" s="58">
        <v>181</v>
      </c>
      <c r="C850" s="656" t="s">
        <v>513</v>
      </c>
      <c r="D850" s="657" t="s">
        <v>514</v>
      </c>
      <c r="E850" s="657"/>
      <c r="F850" s="657"/>
      <c r="G850" s="657"/>
      <c r="H850" s="658" t="s">
        <v>983</v>
      </c>
      <c r="I850" s="659" t="s">
        <v>156</v>
      </c>
      <c r="J850" s="59">
        <v>973.9</v>
      </c>
      <c r="K850" s="60"/>
      <c r="L850" s="60"/>
      <c r="M850" s="60"/>
      <c r="N850" s="58"/>
      <c r="O850" s="58"/>
      <c r="P850" s="58"/>
      <c r="Q850" s="58"/>
      <c r="R850" s="58">
        <f t="shared" si="852"/>
        <v>973.90000000000009</v>
      </c>
      <c r="S850" s="58">
        <v>0</v>
      </c>
      <c r="T850" s="58">
        <v>0</v>
      </c>
      <c r="U850" s="58">
        <v>0</v>
      </c>
      <c r="V850" s="58">
        <v>0</v>
      </c>
      <c r="W850" s="58">
        <v>0</v>
      </c>
      <c r="X850" s="58">
        <v>0</v>
      </c>
      <c r="Y850" s="58">
        <v>0</v>
      </c>
      <c r="Z850" s="58">
        <v>0</v>
      </c>
      <c r="AA850" s="58">
        <v>0</v>
      </c>
      <c r="AB850" s="58">
        <v>0</v>
      </c>
      <c r="AC850" s="58">
        <v>0</v>
      </c>
      <c r="AD850" s="58">
        <v>0</v>
      </c>
      <c r="AE850" s="58">
        <v>0</v>
      </c>
      <c r="AF850" s="58">
        <v>0</v>
      </c>
      <c r="AG850" s="58">
        <v>0</v>
      </c>
      <c r="AH850" s="58">
        <v>0</v>
      </c>
      <c r="AI850" s="58">
        <v>0</v>
      </c>
      <c r="AJ850" s="58">
        <v>0</v>
      </c>
      <c r="AK850" s="58">
        <v>0</v>
      </c>
      <c r="AL850" s="58">
        <v>0</v>
      </c>
      <c r="AM850" s="58">
        <v>0</v>
      </c>
      <c r="AN850" s="58">
        <v>146.08500000000001</v>
      </c>
      <c r="AO850" s="58">
        <v>146.08500000000001</v>
      </c>
      <c r="AP850" s="58">
        <v>146.08500000000001</v>
      </c>
      <c r="AQ850" s="58">
        <v>0</v>
      </c>
      <c r="AR850" s="58">
        <v>0</v>
      </c>
      <c r="AS850" s="58">
        <v>0</v>
      </c>
      <c r="AT850" s="58">
        <v>0</v>
      </c>
      <c r="AU850" s="58">
        <v>0</v>
      </c>
      <c r="AV850" s="58">
        <v>146.08500000000001</v>
      </c>
      <c r="AW850" s="58">
        <v>146.08500000000001</v>
      </c>
      <c r="AX850" s="58">
        <v>146.08500000000001</v>
      </c>
      <c r="AY850" s="58">
        <v>97.39</v>
      </c>
      <c r="AZ850" s="58">
        <v>0</v>
      </c>
      <c r="BA850" s="58">
        <v>0</v>
      </c>
      <c r="BB850" s="58">
        <v>0</v>
      </c>
      <c r="BC850" s="58">
        <v>0</v>
      </c>
      <c r="BD850" s="58">
        <v>0</v>
      </c>
      <c r="BE850" s="58">
        <v>0</v>
      </c>
      <c r="BF850" s="58">
        <v>0</v>
      </c>
      <c r="BG850" s="58">
        <v>0</v>
      </c>
      <c r="BH850" s="58">
        <v>0</v>
      </c>
      <c r="BI850" s="58">
        <v>0</v>
      </c>
      <c r="BJ850" s="58">
        <v>0</v>
      </c>
      <c r="BK850" s="58">
        <v>0</v>
      </c>
      <c r="BL850" s="58">
        <v>0</v>
      </c>
      <c r="BM850" s="58">
        <v>0</v>
      </c>
      <c r="BN850" s="58">
        <v>0</v>
      </c>
      <c r="BO850" s="58">
        <v>0</v>
      </c>
    </row>
    <row r="851" spans="1:67" x14ac:dyDescent="0.2">
      <c r="A851" s="11"/>
      <c r="B851" s="11"/>
      <c r="C851" s="656"/>
      <c r="D851" s="657"/>
      <c r="E851" s="657"/>
      <c r="F851" s="657"/>
      <c r="G851" s="657"/>
      <c r="H851" s="658"/>
      <c r="I851" s="659"/>
      <c r="J851" s="11"/>
      <c r="K851" s="60">
        <v>6280.73</v>
      </c>
      <c r="L851" s="60">
        <v>6305.12</v>
      </c>
      <c r="M851" s="60">
        <v>6489.29</v>
      </c>
      <c r="N851" s="60">
        <v>6514.49</v>
      </c>
      <c r="O851" s="60">
        <v>6489.2857221244994</v>
      </c>
      <c r="P851" s="60"/>
      <c r="Q851" s="58">
        <v>6489.29</v>
      </c>
      <c r="R851" s="60">
        <f t="shared" si="852"/>
        <v>7903.6687957179802</v>
      </c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61">
        <f>$M851*AN850/$J850*AN$13</f>
        <v>1142.8699423503451</v>
      </c>
      <c r="AO851" s="61">
        <f>$M851*AO850/$J850*AO$13</f>
        <v>1150.2985992582303</v>
      </c>
      <c r="AP851" s="61">
        <f>$M851*AP850/$J850*AP$13</f>
        <v>1157.7755364837151</v>
      </c>
      <c r="AQ851" s="58"/>
      <c r="AR851" s="58"/>
      <c r="AS851" s="58"/>
      <c r="AT851" s="58"/>
      <c r="AU851" s="58"/>
      <c r="AV851" s="61">
        <f>$M851*AV850/$J850*AV$13</f>
        <v>1203.6689180108851</v>
      </c>
      <c r="AW851" s="61">
        <f>$M851*AW850/$J850*AW$13</f>
        <v>1211.4927629458352</v>
      </c>
      <c r="AX851" s="61">
        <f>$M851*AX850/$J850*AX$13</f>
        <v>1219.3674676911601</v>
      </c>
      <c r="AY851" s="61">
        <f>$M851*AY850/$J850*AY$13</f>
        <v>818.19556897781013</v>
      </c>
      <c r="AZ851" s="58"/>
      <c r="BA851" s="58"/>
      <c r="BB851" s="58"/>
      <c r="BC851" s="58"/>
      <c r="BD851" s="58"/>
      <c r="BE851" s="58"/>
      <c r="BF851" s="58"/>
      <c r="BG851" s="58"/>
      <c r="BH851" s="58"/>
      <c r="BI851" s="58"/>
      <c r="BJ851" s="58"/>
      <c r="BK851" s="58"/>
      <c r="BL851" s="58"/>
      <c r="BM851" s="58"/>
      <c r="BN851" s="58"/>
      <c r="BO851" s="58"/>
    </row>
    <row r="852" spans="1:67" x14ac:dyDescent="0.2">
      <c r="A852" s="11"/>
      <c r="B852" s="11"/>
      <c r="C852" s="656"/>
      <c r="D852" s="657"/>
      <c r="E852" s="657"/>
      <c r="F852" s="657"/>
      <c r="G852" s="657"/>
      <c r="H852" s="658"/>
      <c r="I852" s="659"/>
      <c r="J852" s="11"/>
      <c r="K852" s="58"/>
      <c r="L852" s="60"/>
      <c r="M852" s="60"/>
      <c r="N852" s="60">
        <f>N851-M851</f>
        <v>25.199999999999818</v>
      </c>
      <c r="O852" s="60"/>
      <c r="P852" s="60"/>
      <c r="Q852" s="58">
        <v>10.58</v>
      </c>
      <c r="R852" s="60">
        <f t="shared" si="852"/>
        <v>13.167006330239904</v>
      </c>
      <c r="S852" s="61">
        <f t="shared" ref="S852:AX852" si="869">$N$852/$J$850*S850*S12*S13</f>
        <v>0</v>
      </c>
      <c r="T852" s="61">
        <f t="shared" si="869"/>
        <v>0</v>
      </c>
      <c r="U852" s="61">
        <f t="shared" si="869"/>
        <v>0</v>
      </c>
      <c r="V852" s="61">
        <f t="shared" si="869"/>
        <v>0</v>
      </c>
      <c r="W852" s="61">
        <f t="shared" si="869"/>
        <v>0</v>
      </c>
      <c r="X852" s="61">
        <f t="shared" si="869"/>
        <v>0</v>
      </c>
      <c r="Y852" s="61">
        <f t="shared" si="869"/>
        <v>0</v>
      </c>
      <c r="Z852" s="61">
        <f t="shared" si="869"/>
        <v>0</v>
      </c>
      <c r="AA852" s="61">
        <f t="shared" si="869"/>
        <v>0</v>
      </c>
      <c r="AB852" s="61">
        <f t="shared" si="869"/>
        <v>0</v>
      </c>
      <c r="AC852" s="61">
        <f t="shared" si="869"/>
        <v>0</v>
      </c>
      <c r="AD852" s="61">
        <f t="shared" si="869"/>
        <v>0</v>
      </c>
      <c r="AE852" s="61">
        <f t="shared" si="869"/>
        <v>0</v>
      </c>
      <c r="AF852" s="61">
        <f t="shared" si="869"/>
        <v>0</v>
      </c>
      <c r="AG852" s="61">
        <f t="shared" si="869"/>
        <v>0</v>
      </c>
      <c r="AH852" s="61">
        <f t="shared" si="869"/>
        <v>0</v>
      </c>
      <c r="AI852" s="61">
        <f t="shared" si="869"/>
        <v>0</v>
      </c>
      <c r="AJ852" s="61">
        <f t="shared" si="869"/>
        <v>0</v>
      </c>
      <c r="AK852" s="61">
        <f t="shared" si="869"/>
        <v>0</v>
      </c>
      <c r="AL852" s="61">
        <f t="shared" si="869"/>
        <v>0</v>
      </c>
      <c r="AM852" s="61">
        <f t="shared" si="869"/>
        <v>0</v>
      </c>
      <c r="AN852" s="61">
        <f t="shared" si="869"/>
        <v>0</v>
      </c>
      <c r="AO852" s="61">
        <f t="shared" si="869"/>
        <v>0</v>
      </c>
      <c r="AP852" s="61">
        <f t="shared" si="869"/>
        <v>0</v>
      </c>
      <c r="AQ852" s="61">
        <f t="shared" si="869"/>
        <v>0</v>
      </c>
      <c r="AR852" s="61">
        <f t="shared" si="869"/>
        <v>0</v>
      </c>
      <c r="AS852" s="61">
        <f t="shared" si="869"/>
        <v>0</v>
      </c>
      <c r="AT852" s="61">
        <f t="shared" si="869"/>
        <v>0</v>
      </c>
      <c r="AU852" s="61">
        <f t="shared" si="869"/>
        <v>0</v>
      </c>
      <c r="AV852" s="61">
        <f t="shared" si="869"/>
        <v>4.6742335037999663</v>
      </c>
      <c r="AW852" s="61">
        <f t="shared" si="869"/>
        <v>4.7046160097999659</v>
      </c>
      <c r="AX852" s="61">
        <f t="shared" si="869"/>
        <v>3.7881568166399728</v>
      </c>
      <c r="AY852" s="61">
        <f t="shared" ref="AY852:BO852" si="870">$N$852/$J$850*AY850*AY12*AY13</f>
        <v>0</v>
      </c>
      <c r="AZ852" s="61">
        <f t="shared" si="870"/>
        <v>0</v>
      </c>
      <c r="BA852" s="61">
        <f t="shared" si="870"/>
        <v>0</v>
      </c>
      <c r="BB852" s="61">
        <f t="shared" si="870"/>
        <v>0</v>
      </c>
      <c r="BC852" s="61">
        <f t="shared" si="870"/>
        <v>0</v>
      </c>
      <c r="BD852" s="61">
        <f t="shared" si="870"/>
        <v>0</v>
      </c>
      <c r="BE852" s="61">
        <f t="shared" si="870"/>
        <v>0</v>
      </c>
      <c r="BF852" s="61">
        <f t="shared" si="870"/>
        <v>0</v>
      </c>
      <c r="BG852" s="61">
        <f t="shared" si="870"/>
        <v>0</v>
      </c>
      <c r="BH852" s="61">
        <f t="shared" si="870"/>
        <v>0</v>
      </c>
      <c r="BI852" s="61">
        <f t="shared" si="870"/>
        <v>0</v>
      </c>
      <c r="BJ852" s="61">
        <f t="shared" si="870"/>
        <v>0</v>
      </c>
      <c r="BK852" s="61">
        <f t="shared" si="870"/>
        <v>0</v>
      </c>
      <c r="BL852" s="61">
        <f t="shared" si="870"/>
        <v>0</v>
      </c>
      <c r="BM852" s="61">
        <f t="shared" si="870"/>
        <v>0</v>
      </c>
      <c r="BN852" s="61">
        <f t="shared" si="870"/>
        <v>0</v>
      </c>
      <c r="BO852" s="61">
        <f t="shared" si="870"/>
        <v>0</v>
      </c>
    </row>
    <row r="853" spans="1:67" x14ac:dyDescent="0.2">
      <c r="A853" s="11"/>
      <c r="B853" s="11"/>
      <c r="C853" s="656"/>
      <c r="D853" s="657"/>
      <c r="E853" s="657"/>
      <c r="F853" s="657"/>
      <c r="G853" s="657"/>
      <c r="H853" s="658"/>
      <c r="I853" s="659"/>
      <c r="J853" s="11"/>
      <c r="K853" s="58"/>
      <c r="L853" s="58"/>
      <c r="M853" s="60"/>
      <c r="N853" s="60"/>
      <c r="O853" s="60"/>
      <c r="P853" s="60"/>
      <c r="Q853" s="62">
        <v>6499.87</v>
      </c>
      <c r="R853" s="63">
        <f t="shared" si="852"/>
        <v>7916.835802048221</v>
      </c>
      <c r="S853" s="64">
        <f t="shared" ref="S853:AX853" si="871">S851+S852</f>
        <v>0</v>
      </c>
      <c r="T853" s="64">
        <f t="shared" si="871"/>
        <v>0</v>
      </c>
      <c r="U853" s="64">
        <f t="shared" si="871"/>
        <v>0</v>
      </c>
      <c r="V853" s="64">
        <f t="shared" si="871"/>
        <v>0</v>
      </c>
      <c r="W853" s="64">
        <f t="shared" si="871"/>
        <v>0</v>
      </c>
      <c r="X853" s="64">
        <f t="shared" si="871"/>
        <v>0</v>
      </c>
      <c r="Y853" s="64">
        <f t="shared" si="871"/>
        <v>0</v>
      </c>
      <c r="Z853" s="64">
        <f t="shared" si="871"/>
        <v>0</v>
      </c>
      <c r="AA853" s="64">
        <f t="shared" si="871"/>
        <v>0</v>
      </c>
      <c r="AB853" s="64">
        <f t="shared" si="871"/>
        <v>0</v>
      </c>
      <c r="AC853" s="64">
        <f t="shared" si="871"/>
        <v>0</v>
      </c>
      <c r="AD853" s="64">
        <f t="shared" si="871"/>
        <v>0</v>
      </c>
      <c r="AE853" s="64">
        <f t="shared" si="871"/>
        <v>0</v>
      </c>
      <c r="AF853" s="64">
        <f t="shared" si="871"/>
        <v>0</v>
      </c>
      <c r="AG853" s="64">
        <f t="shared" si="871"/>
        <v>0</v>
      </c>
      <c r="AH853" s="64">
        <f t="shared" si="871"/>
        <v>0</v>
      </c>
      <c r="AI853" s="64">
        <f t="shared" si="871"/>
        <v>0</v>
      </c>
      <c r="AJ853" s="64">
        <f t="shared" si="871"/>
        <v>0</v>
      </c>
      <c r="AK853" s="64">
        <f t="shared" si="871"/>
        <v>0</v>
      </c>
      <c r="AL853" s="64">
        <f t="shared" si="871"/>
        <v>0</v>
      </c>
      <c r="AM853" s="64">
        <f t="shared" si="871"/>
        <v>0</v>
      </c>
      <c r="AN853" s="64">
        <f t="shared" si="871"/>
        <v>1142.8699423503451</v>
      </c>
      <c r="AO853" s="64">
        <f t="shared" si="871"/>
        <v>1150.2985992582303</v>
      </c>
      <c r="AP853" s="64">
        <f t="shared" si="871"/>
        <v>1157.7755364837151</v>
      </c>
      <c r="AQ853" s="64">
        <f t="shared" si="871"/>
        <v>0</v>
      </c>
      <c r="AR853" s="64">
        <f t="shared" si="871"/>
        <v>0</v>
      </c>
      <c r="AS853" s="64">
        <f t="shared" si="871"/>
        <v>0</v>
      </c>
      <c r="AT853" s="64">
        <f t="shared" si="871"/>
        <v>0</v>
      </c>
      <c r="AU853" s="64">
        <f t="shared" si="871"/>
        <v>0</v>
      </c>
      <c r="AV853" s="64">
        <f t="shared" si="871"/>
        <v>1208.3431515146851</v>
      </c>
      <c r="AW853" s="64">
        <f t="shared" si="871"/>
        <v>1216.1973789556353</v>
      </c>
      <c r="AX853" s="64">
        <f t="shared" si="871"/>
        <v>1223.1556245078</v>
      </c>
      <c r="AY853" s="64">
        <f t="shared" ref="AY853:BO853" si="872">AY851+AY852</f>
        <v>818.19556897781013</v>
      </c>
      <c r="AZ853" s="64">
        <f t="shared" si="872"/>
        <v>0</v>
      </c>
      <c r="BA853" s="64">
        <f t="shared" si="872"/>
        <v>0</v>
      </c>
      <c r="BB853" s="64">
        <f t="shared" si="872"/>
        <v>0</v>
      </c>
      <c r="BC853" s="64">
        <f t="shared" si="872"/>
        <v>0</v>
      </c>
      <c r="BD853" s="64">
        <f t="shared" si="872"/>
        <v>0</v>
      </c>
      <c r="BE853" s="64">
        <f t="shared" si="872"/>
        <v>0</v>
      </c>
      <c r="BF853" s="64">
        <f t="shared" si="872"/>
        <v>0</v>
      </c>
      <c r="BG853" s="64">
        <f t="shared" si="872"/>
        <v>0</v>
      </c>
      <c r="BH853" s="64">
        <f t="shared" si="872"/>
        <v>0</v>
      </c>
      <c r="BI853" s="64">
        <f t="shared" si="872"/>
        <v>0</v>
      </c>
      <c r="BJ853" s="64">
        <f t="shared" si="872"/>
        <v>0</v>
      </c>
      <c r="BK853" s="64">
        <f t="shared" si="872"/>
        <v>0</v>
      </c>
      <c r="BL853" s="64">
        <f t="shared" si="872"/>
        <v>0</v>
      </c>
      <c r="BM853" s="64">
        <f t="shared" si="872"/>
        <v>0</v>
      </c>
      <c r="BN853" s="64">
        <f t="shared" si="872"/>
        <v>0</v>
      </c>
      <c r="BO853" s="64">
        <f t="shared" si="872"/>
        <v>0</v>
      </c>
    </row>
    <row r="854" spans="1:67" ht="14.1" customHeight="1" x14ac:dyDescent="0.2">
      <c r="A854" s="11"/>
      <c r="B854" s="58">
        <v>182</v>
      </c>
      <c r="C854" s="656" t="s">
        <v>245</v>
      </c>
      <c r="D854" s="657" t="s">
        <v>246</v>
      </c>
      <c r="E854" s="657"/>
      <c r="F854" s="657"/>
      <c r="G854" s="657"/>
      <c r="H854" s="660" t="s">
        <v>1039</v>
      </c>
      <c r="I854" s="659" t="s">
        <v>78</v>
      </c>
      <c r="J854" s="59">
        <v>104.20699999999999</v>
      </c>
      <c r="K854" s="60"/>
      <c r="L854" s="60"/>
      <c r="M854" s="60"/>
      <c r="N854" s="58"/>
      <c r="O854" s="58"/>
      <c r="P854" s="58"/>
      <c r="Q854" s="58"/>
      <c r="R854" s="58">
        <f t="shared" si="852"/>
        <v>104.20699999999999</v>
      </c>
      <c r="S854" s="58">
        <v>0</v>
      </c>
      <c r="T854" s="58">
        <v>0</v>
      </c>
      <c r="U854" s="58">
        <v>0</v>
      </c>
      <c r="V854" s="58">
        <v>0</v>
      </c>
      <c r="W854" s="58">
        <v>0</v>
      </c>
      <c r="X854" s="58">
        <v>0</v>
      </c>
      <c r="Y854" s="58">
        <v>0</v>
      </c>
      <c r="Z854" s="58">
        <v>0</v>
      </c>
      <c r="AA854" s="58">
        <v>0</v>
      </c>
      <c r="AB854" s="58">
        <v>0</v>
      </c>
      <c r="AC854" s="58">
        <v>0</v>
      </c>
      <c r="AD854" s="58">
        <v>0</v>
      </c>
      <c r="AE854" s="58">
        <v>0</v>
      </c>
      <c r="AF854" s="58">
        <v>0</v>
      </c>
      <c r="AG854" s="58">
        <v>0</v>
      </c>
      <c r="AH854" s="58">
        <v>0</v>
      </c>
      <c r="AI854" s="58">
        <v>0</v>
      </c>
      <c r="AJ854" s="58">
        <v>0</v>
      </c>
      <c r="AK854" s="58">
        <v>0</v>
      </c>
      <c r="AL854" s="58">
        <v>0</v>
      </c>
      <c r="AM854" s="58">
        <v>0</v>
      </c>
      <c r="AN854" s="58">
        <v>15.63105</v>
      </c>
      <c r="AO854" s="58">
        <v>15.63105</v>
      </c>
      <c r="AP854" s="58">
        <v>15.63105</v>
      </c>
      <c r="AQ854" s="58">
        <v>0</v>
      </c>
      <c r="AR854" s="58">
        <v>0</v>
      </c>
      <c r="AS854" s="58">
        <v>0</v>
      </c>
      <c r="AT854" s="58">
        <v>0</v>
      </c>
      <c r="AU854" s="58">
        <v>0</v>
      </c>
      <c r="AV854" s="58">
        <v>15.63105</v>
      </c>
      <c r="AW854" s="58">
        <v>15.63105</v>
      </c>
      <c r="AX854" s="58">
        <v>15.63105</v>
      </c>
      <c r="AY854" s="58">
        <v>10.4207</v>
      </c>
      <c r="AZ854" s="58">
        <v>0</v>
      </c>
      <c r="BA854" s="58">
        <v>0</v>
      </c>
      <c r="BB854" s="58">
        <v>0</v>
      </c>
      <c r="BC854" s="58">
        <v>0</v>
      </c>
      <c r="BD854" s="58">
        <v>0</v>
      </c>
      <c r="BE854" s="58">
        <v>0</v>
      </c>
      <c r="BF854" s="58">
        <v>0</v>
      </c>
      <c r="BG854" s="58">
        <v>0</v>
      </c>
      <c r="BH854" s="58">
        <v>0</v>
      </c>
      <c r="BI854" s="58">
        <v>0</v>
      </c>
      <c r="BJ854" s="58">
        <v>0</v>
      </c>
      <c r="BK854" s="58">
        <v>0</v>
      </c>
      <c r="BL854" s="58">
        <v>0</v>
      </c>
      <c r="BM854" s="58">
        <v>0</v>
      </c>
      <c r="BN854" s="58">
        <v>0</v>
      </c>
      <c r="BO854" s="58">
        <v>0</v>
      </c>
    </row>
    <row r="855" spans="1:67" x14ac:dyDescent="0.2">
      <c r="A855" s="11"/>
      <c r="B855" s="11"/>
      <c r="C855" s="656"/>
      <c r="D855" s="657"/>
      <c r="E855" s="657"/>
      <c r="F855" s="657"/>
      <c r="G855" s="657"/>
      <c r="H855" s="660"/>
      <c r="I855" s="659"/>
      <c r="J855" s="11"/>
      <c r="K855" s="60">
        <v>83886.06</v>
      </c>
      <c r="L855" s="60">
        <v>84104.61</v>
      </c>
      <c r="M855" s="60">
        <v>86671.55</v>
      </c>
      <c r="N855" s="60">
        <v>86897.36</v>
      </c>
      <c r="O855" s="60">
        <v>86671.551148238999</v>
      </c>
      <c r="P855" s="60"/>
      <c r="Q855" s="58">
        <v>86671.55</v>
      </c>
      <c r="R855" s="60">
        <f t="shared" si="852"/>
        <v>105562.1223911261</v>
      </c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61">
        <f>$M855*AN854/$J854*AN$13</f>
        <v>15264.275344747275</v>
      </c>
      <c r="AO855" s="61">
        <f>$M855*AO854/$J854*AO$13</f>
        <v>15363.493164974851</v>
      </c>
      <c r="AP855" s="61">
        <f>$M855*AP854/$J854*AP$13</f>
        <v>15463.355821534426</v>
      </c>
      <c r="AQ855" s="58"/>
      <c r="AR855" s="58"/>
      <c r="AS855" s="58"/>
      <c r="AT855" s="58"/>
      <c r="AU855" s="58"/>
      <c r="AV855" s="61">
        <f>$M855*AV854/$J854*AV$13</f>
        <v>16076.312017312574</v>
      </c>
      <c r="AW855" s="61">
        <f>$M855*AW854/$J854*AW$13</f>
        <v>16180.808004927825</v>
      </c>
      <c r="AX855" s="61">
        <f>$M855*AX854/$J854*AX$13</f>
        <v>16285.983280816199</v>
      </c>
      <c r="AY855" s="61">
        <f>$M855*AY854/$J854*AY$13</f>
        <v>10927.89475681295</v>
      </c>
      <c r="AZ855" s="58"/>
      <c r="BA855" s="58"/>
      <c r="BB855" s="58"/>
      <c r="BC855" s="58"/>
      <c r="BD855" s="58"/>
      <c r="BE855" s="58"/>
      <c r="BF855" s="58"/>
      <c r="BG855" s="58"/>
      <c r="BH855" s="58"/>
      <c r="BI855" s="58"/>
      <c r="BJ855" s="58"/>
      <c r="BK855" s="58"/>
      <c r="BL855" s="58"/>
      <c r="BM855" s="58"/>
      <c r="BN855" s="58"/>
      <c r="BO855" s="58"/>
    </row>
    <row r="856" spans="1:67" x14ac:dyDescent="0.2">
      <c r="A856" s="11"/>
      <c r="B856" s="11"/>
      <c r="C856" s="656"/>
      <c r="D856" s="657"/>
      <c r="E856" s="657"/>
      <c r="F856" s="657"/>
      <c r="G856" s="657"/>
      <c r="H856" s="660"/>
      <c r="I856" s="659"/>
      <c r="J856" s="11"/>
      <c r="K856" s="58"/>
      <c r="L856" s="60"/>
      <c r="M856" s="60"/>
      <c r="N856" s="60">
        <f>N855-M855</f>
        <v>225.80999999999767</v>
      </c>
      <c r="O856" s="60"/>
      <c r="P856" s="60"/>
      <c r="Q856" s="58">
        <v>94.84</v>
      </c>
      <c r="R856" s="60">
        <f t="shared" si="852"/>
        <v>117.98578172347081</v>
      </c>
      <c r="S856" s="61">
        <f t="shared" ref="S856:AX856" si="873">$N$856/$J$854*S854*S12*S13</f>
        <v>0</v>
      </c>
      <c r="T856" s="61">
        <f t="shared" si="873"/>
        <v>0</v>
      </c>
      <c r="U856" s="61">
        <f t="shared" si="873"/>
        <v>0</v>
      </c>
      <c r="V856" s="61">
        <f t="shared" si="873"/>
        <v>0</v>
      </c>
      <c r="W856" s="61">
        <f t="shared" si="873"/>
        <v>0</v>
      </c>
      <c r="X856" s="61">
        <f t="shared" si="873"/>
        <v>0</v>
      </c>
      <c r="Y856" s="61">
        <f t="shared" si="873"/>
        <v>0</v>
      </c>
      <c r="Z856" s="61">
        <f t="shared" si="873"/>
        <v>0</v>
      </c>
      <c r="AA856" s="61">
        <f t="shared" si="873"/>
        <v>0</v>
      </c>
      <c r="AB856" s="61">
        <f t="shared" si="873"/>
        <v>0</v>
      </c>
      <c r="AC856" s="61">
        <f t="shared" si="873"/>
        <v>0</v>
      </c>
      <c r="AD856" s="61">
        <f t="shared" si="873"/>
        <v>0</v>
      </c>
      <c r="AE856" s="61">
        <f t="shared" si="873"/>
        <v>0</v>
      </c>
      <c r="AF856" s="61">
        <f t="shared" si="873"/>
        <v>0</v>
      </c>
      <c r="AG856" s="61">
        <f t="shared" si="873"/>
        <v>0</v>
      </c>
      <c r="AH856" s="61">
        <f t="shared" si="873"/>
        <v>0</v>
      </c>
      <c r="AI856" s="61">
        <f t="shared" si="873"/>
        <v>0</v>
      </c>
      <c r="AJ856" s="61">
        <f t="shared" si="873"/>
        <v>0</v>
      </c>
      <c r="AK856" s="61">
        <f t="shared" si="873"/>
        <v>0</v>
      </c>
      <c r="AL856" s="61">
        <f t="shared" si="873"/>
        <v>0</v>
      </c>
      <c r="AM856" s="61">
        <f t="shared" si="873"/>
        <v>0</v>
      </c>
      <c r="AN856" s="61">
        <f t="shared" si="873"/>
        <v>0</v>
      </c>
      <c r="AO856" s="61">
        <f t="shared" si="873"/>
        <v>0</v>
      </c>
      <c r="AP856" s="61">
        <f t="shared" si="873"/>
        <v>0</v>
      </c>
      <c r="AQ856" s="61">
        <f t="shared" si="873"/>
        <v>0</v>
      </c>
      <c r="AR856" s="61">
        <f t="shared" si="873"/>
        <v>0</v>
      </c>
      <c r="AS856" s="61">
        <f t="shared" si="873"/>
        <v>0</v>
      </c>
      <c r="AT856" s="61">
        <f t="shared" si="873"/>
        <v>0</v>
      </c>
      <c r="AU856" s="61">
        <f t="shared" si="873"/>
        <v>0</v>
      </c>
      <c r="AV856" s="61">
        <f t="shared" si="873"/>
        <v>41.88447093226457</v>
      </c>
      <c r="AW856" s="61">
        <f t="shared" si="873"/>
        <v>42.156719887814575</v>
      </c>
      <c r="AX856" s="61">
        <f t="shared" si="873"/>
        <v>33.944590903391656</v>
      </c>
      <c r="AY856" s="61">
        <f t="shared" ref="AY856:BO856" si="874">$N$856/$J$854*AY854*AY12*AY13</f>
        <v>0</v>
      </c>
      <c r="AZ856" s="61">
        <f t="shared" si="874"/>
        <v>0</v>
      </c>
      <c r="BA856" s="61">
        <f t="shared" si="874"/>
        <v>0</v>
      </c>
      <c r="BB856" s="61">
        <f t="shared" si="874"/>
        <v>0</v>
      </c>
      <c r="BC856" s="61">
        <f t="shared" si="874"/>
        <v>0</v>
      </c>
      <c r="BD856" s="61">
        <f t="shared" si="874"/>
        <v>0</v>
      </c>
      <c r="BE856" s="61">
        <f t="shared" si="874"/>
        <v>0</v>
      </c>
      <c r="BF856" s="61">
        <f t="shared" si="874"/>
        <v>0</v>
      </c>
      <c r="BG856" s="61">
        <f t="shared" si="874"/>
        <v>0</v>
      </c>
      <c r="BH856" s="61">
        <f t="shared" si="874"/>
        <v>0</v>
      </c>
      <c r="BI856" s="61">
        <f t="shared" si="874"/>
        <v>0</v>
      </c>
      <c r="BJ856" s="61">
        <f t="shared" si="874"/>
        <v>0</v>
      </c>
      <c r="BK856" s="61">
        <f t="shared" si="874"/>
        <v>0</v>
      </c>
      <c r="BL856" s="61">
        <f t="shared" si="874"/>
        <v>0</v>
      </c>
      <c r="BM856" s="61">
        <f t="shared" si="874"/>
        <v>0</v>
      </c>
      <c r="BN856" s="61">
        <f t="shared" si="874"/>
        <v>0</v>
      </c>
      <c r="BO856" s="61">
        <f t="shared" si="874"/>
        <v>0</v>
      </c>
    </row>
    <row r="857" spans="1:67" x14ac:dyDescent="0.2">
      <c r="A857" s="11"/>
      <c r="B857" s="11"/>
      <c r="C857" s="656"/>
      <c r="D857" s="657"/>
      <c r="E857" s="657"/>
      <c r="F857" s="657"/>
      <c r="G857" s="657"/>
      <c r="H857" s="660"/>
      <c r="I857" s="659"/>
      <c r="J857" s="11"/>
      <c r="K857" s="58"/>
      <c r="L857" s="58"/>
      <c r="M857" s="60"/>
      <c r="N857" s="60"/>
      <c r="O857" s="60"/>
      <c r="P857" s="60"/>
      <c r="Q857" s="62">
        <v>86766.39</v>
      </c>
      <c r="R857" s="63">
        <f t="shared" si="852"/>
        <v>105680.10817284956</v>
      </c>
      <c r="S857" s="64">
        <f t="shared" ref="S857:AX857" si="875">S855+S856</f>
        <v>0</v>
      </c>
      <c r="T857" s="64">
        <f t="shared" si="875"/>
        <v>0</v>
      </c>
      <c r="U857" s="64">
        <f t="shared" si="875"/>
        <v>0</v>
      </c>
      <c r="V857" s="64">
        <f t="shared" si="875"/>
        <v>0</v>
      </c>
      <c r="W857" s="64">
        <f t="shared" si="875"/>
        <v>0</v>
      </c>
      <c r="X857" s="64">
        <f t="shared" si="875"/>
        <v>0</v>
      </c>
      <c r="Y857" s="64">
        <f t="shared" si="875"/>
        <v>0</v>
      </c>
      <c r="Z857" s="64">
        <f t="shared" si="875"/>
        <v>0</v>
      </c>
      <c r="AA857" s="64">
        <f t="shared" si="875"/>
        <v>0</v>
      </c>
      <c r="AB857" s="64">
        <f t="shared" si="875"/>
        <v>0</v>
      </c>
      <c r="AC857" s="64">
        <f t="shared" si="875"/>
        <v>0</v>
      </c>
      <c r="AD857" s="64">
        <f t="shared" si="875"/>
        <v>0</v>
      </c>
      <c r="AE857" s="64">
        <f t="shared" si="875"/>
        <v>0</v>
      </c>
      <c r="AF857" s="64">
        <f t="shared" si="875"/>
        <v>0</v>
      </c>
      <c r="AG857" s="64">
        <f t="shared" si="875"/>
        <v>0</v>
      </c>
      <c r="AH857" s="64">
        <f t="shared" si="875"/>
        <v>0</v>
      </c>
      <c r="AI857" s="64">
        <f t="shared" si="875"/>
        <v>0</v>
      </c>
      <c r="AJ857" s="64">
        <f t="shared" si="875"/>
        <v>0</v>
      </c>
      <c r="AK857" s="64">
        <f t="shared" si="875"/>
        <v>0</v>
      </c>
      <c r="AL857" s="64">
        <f t="shared" si="875"/>
        <v>0</v>
      </c>
      <c r="AM857" s="64">
        <f t="shared" si="875"/>
        <v>0</v>
      </c>
      <c r="AN857" s="64">
        <f t="shared" si="875"/>
        <v>15264.275344747275</v>
      </c>
      <c r="AO857" s="64">
        <f t="shared" si="875"/>
        <v>15363.493164974851</v>
      </c>
      <c r="AP857" s="64">
        <f t="shared" si="875"/>
        <v>15463.355821534426</v>
      </c>
      <c r="AQ857" s="64">
        <f t="shared" si="875"/>
        <v>0</v>
      </c>
      <c r="AR857" s="64">
        <f t="shared" si="875"/>
        <v>0</v>
      </c>
      <c r="AS857" s="64">
        <f t="shared" si="875"/>
        <v>0</v>
      </c>
      <c r="AT857" s="64">
        <f t="shared" si="875"/>
        <v>0</v>
      </c>
      <c r="AU857" s="64">
        <f t="shared" si="875"/>
        <v>0</v>
      </c>
      <c r="AV857" s="64">
        <f t="shared" si="875"/>
        <v>16118.196488244837</v>
      </c>
      <c r="AW857" s="64">
        <f t="shared" si="875"/>
        <v>16222.96472481564</v>
      </c>
      <c r="AX857" s="64">
        <f t="shared" si="875"/>
        <v>16319.92787171959</v>
      </c>
      <c r="AY857" s="64">
        <f t="shared" ref="AY857:BO857" si="876">AY855+AY856</f>
        <v>10927.89475681295</v>
      </c>
      <c r="AZ857" s="64">
        <f t="shared" si="876"/>
        <v>0</v>
      </c>
      <c r="BA857" s="64">
        <f t="shared" si="876"/>
        <v>0</v>
      </c>
      <c r="BB857" s="64">
        <f t="shared" si="876"/>
        <v>0</v>
      </c>
      <c r="BC857" s="64">
        <f t="shared" si="876"/>
        <v>0</v>
      </c>
      <c r="BD857" s="64">
        <f t="shared" si="876"/>
        <v>0</v>
      </c>
      <c r="BE857" s="64">
        <f t="shared" si="876"/>
        <v>0</v>
      </c>
      <c r="BF857" s="64">
        <f t="shared" si="876"/>
        <v>0</v>
      </c>
      <c r="BG857" s="64">
        <f t="shared" si="876"/>
        <v>0</v>
      </c>
      <c r="BH857" s="64">
        <f t="shared" si="876"/>
        <v>0</v>
      </c>
      <c r="BI857" s="64">
        <f t="shared" si="876"/>
        <v>0</v>
      </c>
      <c r="BJ857" s="64">
        <f t="shared" si="876"/>
        <v>0</v>
      </c>
      <c r="BK857" s="64">
        <f t="shared" si="876"/>
        <v>0</v>
      </c>
      <c r="BL857" s="64">
        <f t="shared" si="876"/>
        <v>0</v>
      </c>
      <c r="BM857" s="64">
        <f t="shared" si="876"/>
        <v>0</v>
      </c>
      <c r="BN857" s="64">
        <f t="shared" si="876"/>
        <v>0</v>
      </c>
      <c r="BO857" s="64">
        <f t="shared" si="876"/>
        <v>0</v>
      </c>
    </row>
    <row r="858" spans="1:67" ht="14.1" customHeight="1" x14ac:dyDescent="0.2">
      <c r="A858" s="11"/>
      <c r="B858" s="58">
        <v>183</v>
      </c>
      <c r="C858" s="656" t="s">
        <v>524</v>
      </c>
      <c r="D858" s="657" t="s">
        <v>525</v>
      </c>
      <c r="E858" s="657"/>
      <c r="F858" s="657"/>
      <c r="G858" s="657"/>
      <c r="H858" s="658" t="s">
        <v>1040</v>
      </c>
      <c r="I858" s="659" t="s">
        <v>102</v>
      </c>
      <c r="J858" s="59">
        <v>0.97389999999999999</v>
      </c>
      <c r="K858" s="60"/>
      <c r="L858" s="60"/>
      <c r="M858" s="60"/>
      <c r="N858" s="58"/>
      <c r="O858" s="58"/>
      <c r="P858" s="58"/>
      <c r="Q858" s="58"/>
      <c r="R858" s="58">
        <f t="shared" si="852"/>
        <v>0.97389999999999999</v>
      </c>
      <c r="S858" s="58">
        <v>0</v>
      </c>
      <c r="T858" s="58">
        <v>0</v>
      </c>
      <c r="U858" s="58">
        <v>0</v>
      </c>
      <c r="V858" s="58">
        <v>0</v>
      </c>
      <c r="W858" s="58">
        <v>0</v>
      </c>
      <c r="X858" s="58">
        <v>0</v>
      </c>
      <c r="Y858" s="58">
        <v>0</v>
      </c>
      <c r="Z858" s="58">
        <v>0</v>
      </c>
      <c r="AA858" s="58">
        <v>0</v>
      </c>
      <c r="AB858" s="58">
        <v>0</v>
      </c>
      <c r="AC858" s="58">
        <v>0</v>
      </c>
      <c r="AD858" s="58">
        <v>0</v>
      </c>
      <c r="AE858" s="58">
        <v>0</v>
      </c>
      <c r="AF858" s="58">
        <v>0</v>
      </c>
      <c r="AG858" s="58">
        <v>0</v>
      </c>
      <c r="AH858" s="58">
        <v>0</v>
      </c>
      <c r="AI858" s="58">
        <v>0</v>
      </c>
      <c r="AJ858" s="58">
        <v>0</v>
      </c>
      <c r="AK858" s="58">
        <v>0</v>
      </c>
      <c r="AL858" s="58">
        <v>0</v>
      </c>
      <c r="AM858" s="58">
        <v>0</v>
      </c>
      <c r="AN858" s="58">
        <v>0.14608499999999999</v>
      </c>
      <c r="AO858" s="58">
        <v>0.14608499999999999</v>
      </c>
      <c r="AP858" s="58">
        <v>0.14608499999999999</v>
      </c>
      <c r="AQ858" s="58">
        <v>0</v>
      </c>
      <c r="AR858" s="58">
        <v>0</v>
      </c>
      <c r="AS858" s="58">
        <v>0</v>
      </c>
      <c r="AT858" s="58">
        <v>0</v>
      </c>
      <c r="AU858" s="58">
        <v>0</v>
      </c>
      <c r="AV858" s="58">
        <v>0.14608499999999999</v>
      </c>
      <c r="AW858" s="58">
        <v>0.14608499999999999</v>
      </c>
      <c r="AX858" s="58">
        <v>0.14608499999999999</v>
      </c>
      <c r="AY858" s="58">
        <v>9.7390000000000004E-2</v>
      </c>
      <c r="AZ858" s="58">
        <v>0</v>
      </c>
      <c r="BA858" s="58">
        <v>0</v>
      </c>
      <c r="BB858" s="58">
        <v>0</v>
      </c>
      <c r="BC858" s="58">
        <v>0</v>
      </c>
      <c r="BD858" s="58">
        <v>0</v>
      </c>
      <c r="BE858" s="58">
        <v>0</v>
      </c>
      <c r="BF858" s="58">
        <v>0</v>
      </c>
      <c r="BG858" s="58">
        <v>0</v>
      </c>
      <c r="BH858" s="58">
        <v>0</v>
      </c>
      <c r="BI858" s="58">
        <v>0</v>
      </c>
      <c r="BJ858" s="58">
        <v>0</v>
      </c>
      <c r="BK858" s="58">
        <v>0</v>
      </c>
      <c r="BL858" s="58">
        <v>0</v>
      </c>
      <c r="BM858" s="58">
        <v>0</v>
      </c>
      <c r="BN858" s="58">
        <v>0</v>
      </c>
      <c r="BO858" s="58">
        <v>0</v>
      </c>
    </row>
    <row r="859" spans="1:67" x14ac:dyDescent="0.2">
      <c r="A859" s="11"/>
      <c r="B859" s="11"/>
      <c r="C859" s="656"/>
      <c r="D859" s="657"/>
      <c r="E859" s="657"/>
      <c r="F859" s="657"/>
      <c r="G859" s="657"/>
      <c r="H859" s="658"/>
      <c r="I859" s="659"/>
      <c r="J859" s="11"/>
      <c r="K859" s="60">
        <v>326.24</v>
      </c>
      <c r="L859" s="60">
        <v>330.11</v>
      </c>
      <c r="M859" s="60">
        <v>337.07</v>
      </c>
      <c r="N859" s="60">
        <v>341.07</v>
      </c>
      <c r="O859" s="60">
        <v>337.07301125600003</v>
      </c>
      <c r="P859" s="60"/>
      <c r="Q859" s="58">
        <v>337.07</v>
      </c>
      <c r="R859" s="60">
        <f t="shared" si="852"/>
        <v>410.53638240433997</v>
      </c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61">
        <f>$M859*AN858/$J858*AN$13</f>
        <v>59.363531521634997</v>
      </c>
      <c r="AO859" s="61">
        <f>$M859*AO858/$J858*AO$13</f>
        <v>59.749394595089996</v>
      </c>
      <c r="AP859" s="61">
        <f>$M859*AP858/$J858*AP$13</f>
        <v>60.137765469344998</v>
      </c>
      <c r="AQ859" s="58"/>
      <c r="AR859" s="58"/>
      <c r="AS859" s="58"/>
      <c r="AT859" s="58"/>
      <c r="AU859" s="58"/>
      <c r="AV859" s="61">
        <f>$M859*AV858/$J858*AV$13</f>
        <v>62.521582822454995</v>
      </c>
      <c r="AW859" s="61">
        <f>$M859*AW858/$J858*AW$13</f>
        <v>62.927972953304995</v>
      </c>
      <c r="AX859" s="61">
        <f>$M859*AX858/$J858*AX$13</f>
        <v>63.337004870279998</v>
      </c>
      <c r="AY859" s="61">
        <f>$M859*AY858/$J858*AY$13</f>
        <v>42.499130172229997</v>
      </c>
      <c r="AZ859" s="58"/>
      <c r="BA859" s="58"/>
      <c r="BB859" s="58"/>
      <c r="BC859" s="58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</row>
    <row r="860" spans="1:67" x14ac:dyDescent="0.2">
      <c r="A860" s="11"/>
      <c r="B860" s="11"/>
      <c r="C860" s="656"/>
      <c r="D860" s="657"/>
      <c r="E860" s="657"/>
      <c r="F860" s="657"/>
      <c r="G860" s="657"/>
      <c r="H860" s="658"/>
      <c r="I860" s="659"/>
      <c r="J860" s="11"/>
      <c r="K860" s="58"/>
      <c r="L860" s="60"/>
      <c r="M860" s="60"/>
      <c r="N860" s="60">
        <f>N859-M859</f>
        <v>4</v>
      </c>
      <c r="O860" s="60"/>
      <c r="P860" s="60"/>
      <c r="Q860" s="58">
        <v>1.68</v>
      </c>
      <c r="R860" s="60">
        <f t="shared" si="852"/>
        <v>2.0900010048</v>
      </c>
      <c r="S860" s="61">
        <f t="shared" ref="S860:AX860" si="877">$N$860/$J$858*S858*S12*S13</f>
        <v>0</v>
      </c>
      <c r="T860" s="61">
        <f t="shared" si="877"/>
        <v>0</v>
      </c>
      <c r="U860" s="61">
        <f t="shared" si="877"/>
        <v>0</v>
      </c>
      <c r="V860" s="61">
        <f t="shared" si="877"/>
        <v>0</v>
      </c>
      <c r="W860" s="61">
        <f t="shared" si="877"/>
        <v>0</v>
      </c>
      <c r="X860" s="61">
        <f t="shared" si="877"/>
        <v>0</v>
      </c>
      <c r="Y860" s="61">
        <f t="shared" si="877"/>
        <v>0</v>
      </c>
      <c r="Z860" s="61">
        <f t="shared" si="877"/>
        <v>0</v>
      </c>
      <c r="AA860" s="61">
        <f t="shared" si="877"/>
        <v>0</v>
      </c>
      <c r="AB860" s="61">
        <f t="shared" si="877"/>
        <v>0</v>
      </c>
      <c r="AC860" s="61">
        <f t="shared" si="877"/>
        <v>0</v>
      </c>
      <c r="AD860" s="61">
        <f t="shared" si="877"/>
        <v>0</v>
      </c>
      <c r="AE860" s="61">
        <f t="shared" si="877"/>
        <v>0</v>
      </c>
      <c r="AF860" s="61">
        <f t="shared" si="877"/>
        <v>0</v>
      </c>
      <c r="AG860" s="61">
        <f t="shared" si="877"/>
        <v>0</v>
      </c>
      <c r="AH860" s="61">
        <f t="shared" si="877"/>
        <v>0</v>
      </c>
      <c r="AI860" s="61">
        <f t="shared" si="877"/>
        <v>0</v>
      </c>
      <c r="AJ860" s="61">
        <f t="shared" si="877"/>
        <v>0</v>
      </c>
      <c r="AK860" s="61">
        <f t="shared" si="877"/>
        <v>0</v>
      </c>
      <c r="AL860" s="61">
        <f t="shared" si="877"/>
        <v>0</v>
      </c>
      <c r="AM860" s="61">
        <f t="shared" si="877"/>
        <v>0</v>
      </c>
      <c r="AN860" s="61">
        <f t="shared" si="877"/>
        <v>0</v>
      </c>
      <c r="AO860" s="61">
        <f t="shared" si="877"/>
        <v>0</v>
      </c>
      <c r="AP860" s="61">
        <f t="shared" si="877"/>
        <v>0</v>
      </c>
      <c r="AQ860" s="61">
        <f t="shared" si="877"/>
        <v>0</v>
      </c>
      <c r="AR860" s="61">
        <f t="shared" si="877"/>
        <v>0</v>
      </c>
      <c r="AS860" s="61">
        <f t="shared" si="877"/>
        <v>0</v>
      </c>
      <c r="AT860" s="61">
        <f t="shared" si="877"/>
        <v>0</v>
      </c>
      <c r="AU860" s="61">
        <f t="shared" si="877"/>
        <v>0</v>
      </c>
      <c r="AV860" s="61">
        <f t="shared" si="877"/>
        <v>0.74194182599999992</v>
      </c>
      <c r="AW860" s="61">
        <f t="shared" si="877"/>
        <v>0.74676444599999992</v>
      </c>
      <c r="AX860" s="61">
        <f t="shared" si="877"/>
        <v>0.60129473280000001</v>
      </c>
      <c r="AY860" s="61">
        <f t="shared" ref="AY860:BO860" si="878">$N$860/$J$858*AY858*AY12*AY13</f>
        <v>0</v>
      </c>
      <c r="AZ860" s="61">
        <f t="shared" si="878"/>
        <v>0</v>
      </c>
      <c r="BA860" s="61">
        <f t="shared" si="878"/>
        <v>0</v>
      </c>
      <c r="BB860" s="61">
        <f t="shared" si="878"/>
        <v>0</v>
      </c>
      <c r="BC860" s="61">
        <f t="shared" si="878"/>
        <v>0</v>
      </c>
      <c r="BD860" s="61">
        <f t="shared" si="878"/>
        <v>0</v>
      </c>
      <c r="BE860" s="61">
        <f t="shared" si="878"/>
        <v>0</v>
      </c>
      <c r="BF860" s="61">
        <f t="shared" si="878"/>
        <v>0</v>
      </c>
      <c r="BG860" s="61">
        <f t="shared" si="878"/>
        <v>0</v>
      </c>
      <c r="BH860" s="61">
        <f t="shared" si="878"/>
        <v>0</v>
      </c>
      <c r="BI860" s="61">
        <f t="shared" si="878"/>
        <v>0</v>
      </c>
      <c r="BJ860" s="61">
        <f t="shared" si="878"/>
        <v>0</v>
      </c>
      <c r="BK860" s="61">
        <f t="shared" si="878"/>
        <v>0</v>
      </c>
      <c r="BL860" s="61">
        <f t="shared" si="878"/>
        <v>0</v>
      </c>
      <c r="BM860" s="61">
        <f t="shared" si="878"/>
        <v>0</v>
      </c>
      <c r="BN860" s="61">
        <f t="shared" si="878"/>
        <v>0</v>
      </c>
      <c r="BO860" s="61">
        <f t="shared" si="878"/>
        <v>0</v>
      </c>
    </row>
    <row r="861" spans="1:67" x14ac:dyDescent="0.2">
      <c r="A861" s="11"/>
      <c r="B861" s="11"/>
      <c r="C861" s="656"/>
      <c r="D861" s="657"/>
      <c r="E861" s="657"/>
      <c r="F861" s="657"/>
      <c r="G861" s="657"/>
      <c r="H861" s="658"/>
      <c r="I861" s="659"/>
      <c r="J861" s="11"/>
      <c r="K861" s="58"/>
      <c r="L861" s="58"/>
      <c r="M861" s="60"/>
      <c r="N861" s="60"/>
      <c r="O861" s="60"/>
      <c r="P861" s="60"/>
      <c r="Q861" s="62">
        <v>338.75</v>
      </c>
      <c r="R861" s="63">
        <f t="shared" si="852"/>
        <v>412.62638340913998</v>
      </c>
      <c r="S861" s="64">
        <f t="shared" ref="S861:AX861" si="879">S859+S860</f>
        <v>0</v>
      </c>
      <c r="T861" s="64">
        <f t="shared" si="879"/>
        <v>0</v>
      </c>
      <c r="U861" s="64">
        <f t="shared" si="879"/>
        <v>0</v>
      </c>
      <c r="V861" s="64">
        <f t="shared" si="879"/>
        <v>0</v>
      </c>
      <c r="W861" s="64">
        <f t="shared" si="879"/>
        <v>0</v>
      </c>
      <c r="X861" s="64">
        <f t="shared" si="879"/>
        <v>0</v>
      </c>
      <c r="Y861" s="64">
        <f t="shared" si="879"/>
        <v>0</v>
      </c>
      <c r="Z861" s="64">
        <f t="shared" si="879"/>
        <v>0</v>
      </c>
      <c r="AA861" s="64">
        <f t="shared" si="879"/>
        <v>0</v>
      </c>
      <c r="AB861" s="64">
        <f t="shared" si="879"/>
        <v>0</v>
      </c>
      <c r="AC861" s="64">
        <f t="shared" si="879"/>
        <v>0</v>
      </c>
      <c r="AD861" s="64">
        <f t="shared" si="879"/>
        <v>0</v>
      </c>
      <c r="AE861" s="64">
        <f t="shared" si="879"/>
        <v>0</v>
      </c>
      <c r="AF861" s="64">
        <f t="shared" si="879"/>
        <v>0</v>
      </c>
      <c r="AG861" s="64">
        <f t="shared" si="879"/>
        <v>0</v>
      </c>
      <c r="AH861" s="64">
        <f t="shared" si="879"/>
        <v>0</v>
      </c>
      <c r="AI861" s="64">
        <f t="shared" si="879"/>
        <v>0</v>
      </c>
      <c r="AJ861" s="64">
        <f t="shared" si="879"/>
        <v>0</v>
      </c>
      <c r="AK861" s="64">
        <f t="shared" si="879"/>
        <v>0</v>
      </c>
      <c r="AL861" s="64">
        <f t="shared" si="879"/>
        <v>0</v>
      </c>
      <c r="AM861" s="64">
        <f t="shared" si="879"/>
        <v>0</v>
      </c>
      <c r="AN861" s="64">
        <f t="shared" si="879"/>
        <v>59.363531521634997</v>
      </c>
      <c r="AO861" s="64">
        <f t="shared" si="879"/>
        <v>59.749394595089996</v>
      </c>
      <c r="AP861" s="64">
        <f t="shared" si="879"/>
        <v>60.137765469344998</v>
      </c>
      <c r="AQ861" s="64">
        <f t="shared" si="879"/>
        <v>0</v>
      </c>
      <c r="AR861" s="64">
        <f t="shared" si="879"/>
        <v>0</v>
      </c>
      <c r="AS861" s="64">
        <f t="shared" si="879"/>
        <v>0</v>
      </c>
      <c r="AT861" s="64">
        <f t="shared" si="879"/>
        <v>0</v>
      </c>
      <c r="AU861" s="64">
        <f t="shared" si="879"/>
        <v>0</v>
      </c>
      <c r="AV861" s="64">
        <f t="shared" si="879"/>
        <v>63.263524648454997</v>
      </c>
      <c r="AW861" s="64">
        <f t="shared" si="879"/>
        <v>63.674737399304995</v>
      </c>
      <c r="AX861" s="64">
        <f t="shared" si="879"/>
        <v>63.938299603079997</v>
      </c>
      <c r="AY861" s="64">
        <f t="shared" ref="AY861:BO861" si="880">AY859+AY860</f>
        <v>42.499130172229997</v>
      </c>
      <c r="AZ861" s="64">
        <f t="shared" si="880"/>
        <v>0</v>
      </c>
      <c r="BA861" s="64">
        <f t="shared" si="880"/>
        <v>0</v>
      </c>
      <c r="BB861" s="64">
        <f t="shared" si="880"/>
        <v>0</v>
      </c>
      <c r="BC861" s="64">
        <f t="shared" si="880"/>
        <v>0</v>
      </c>
      <c r="BD861" s="64">
        <f t="shared" si="880"/>
        <v>0</v>
      </c>
      <c r="BE861" s="64">
        <f t="shared" si="880"/>
        <v>0</v>
      </c>
      <c r="BF861" s="64">
        <f t="shared" si="880"/>
        <v>0</v>
      </c>
      <c r="BG861" s="64">
        <f t="shared" si="880"/>
        <v>0</v>
      </c>
      <c r="BH861" s="64">
        <f t="shared" si="880"/>
        <v>0</v>
      </c>
      <c r="BI861" s="64">
        <f t="shared" si="880"/>
        <v>0</v>
      </c>
      <c r="BJ861" s="64">
        <f t="shared" si="880"/>
        <v>0</v>
      </c>
      <c r="BK861" s="64">
        <f t="shared" si="880"/>
        <v>0</v>
      </c>
      <c r="BL861" s="64">
        <f t="shared" si="880"/>
        <v>0</v>
      </c>
      <c r="BM861" s="64">
        <f t="shared" si="880"/>
        <v>0</v>
      </c>
      <c r="BN861" s="64">
        <f t="shared" si="880"/>
        <v>0</v>
      </c>
      <c r="BO861" s="64">
        <f t="shared" si="880"/>
        <v>0</v>
      </c>
    </row>
    <row r="862" spans="1:67" ht="14.1" customHeight="1" x14ac:dyDescent="0.2">
      <c r="A862" s="11"/>
      <c r="B862" s="58">
        <v>184</v>
      </c>
      <c r="C862" s="656" t="s">
        <v>517</v>
      </c>
      <c r="D862" s="657" t="s">
        <v>518</v>
      </c>
      <c r="E862" s="657"/>
      <c r="F862" s="657"/>
      <c r="G862" s="657"/>
      <c r="H862" s="658" t="s">
        <v>1041</v>
      </c>
      <c r="I862" s="659" t="s">
        <v>309</v>
      </c>
      <c r="J862" s="59">
        <v>2.9217</v>
      </c>
      <c r="K862" s="60"/>
      <c r="L862" s="60"/>
      <c r="M862" s="60"/>
      <c r="N862" s="58"/>
      <c r="O862" s="58"/>
      <c r="P862" s="58"/>
      <c r="Q862" s="58"/>
      <c r="R862" s="58">
        <f t="shared" si="852"/>
        <v>2.9217</v>
      </c>
      <c r="S862" s="58">
        <v>0</v>
      </c>
      <c r="T862" s="58">
        <v>0</v>
      </c>
      <c r="U862" s="58">
        <v>0</v>
      </c>
      <c r="V862" s="58">
        <v>0</v>
      </c>
      <c r="W862" s="58">
        <v>0</v>
      </c>
      <c r="X862" s="58">
        <v>0</v>
      </c>
      <c r="Y862" s="58">
        <v>0</v>
      </c>
      <c r="Z862" s="58">
        <v>0</v>
      </c>
      <c r="AA862" s="58">
        <v>0</v>
      </c>
      <c r="AB862" s="58">
        <v>0</v>
      </c>
      <c r="AC862" s="58">
        <v>0</v>
      </c>
      <c r="AD862" s="58">
        <v>0</v>
      </c>
      <c r="AE862" s="58">
        <v>0</v>
      </c>
      <c r="AF862" s="58">
        <v>0</v>
      </c>
      <c r="AG862" s="58">
        <v>0</v>
      </c>
      <c r="AH862" s="58">
        <v>0</v>
      </c>
      <c r="AI862" s="58">
        <v>0</v>
      </c>
      <c r="AJ862" s="58">
        <v>0</v>
      </c>
      <c r="AK862" s="58">
        <v>0</v>
      </c>
      <c r="AL862" s="58">
        <v>0</v>
      </c>
      <c r="AM862" s="58">
        <v>0</v>
      </c>
      <c r="AN862" s="58">
        <v>0.43825500000000001</v>
      </c>
      <c r="AO862" s="58">
        <v>0.43825500000000001</v>
      </c>
      <c r="AP862" s="58">
        <v>0.43825500000000001</v>
      </c>
      <c r="AQ862" s="58">
        <v>0</v>
      </c>
      <c r="AR862" s="58">
        <v>0</v>
      </c>
      <c r="AS862" s="58">
        <v>0</v>
      </c>
      <c r="AT862" s="58">
        <v>0</v>
      </c>
      <c r="AU862" s="58">
        <v>0</v>
      </c>
      <c r="AV862" s="58">
        <v>0.43825500000000001</v>
      </c>
      <c r="AW862" s="58">
        <v>0.43825500000000001</v>
      </c>
      <c r="AX862" s="58">
        <v>0.43825500000000001</v>
      </c>
      <c r="AY862" s="58">
        <v>0.29216999999999999</v>
      </c>
      <c r="AZ862" s="58">
        <v>0</v>
      </c>
      <c r="BA862" s="58">
        <v>0</v>
      </c>
      <c r="BB862" s="58">
        <v>0</v>
      </c>
      <c r="BC862" s="58">
        <v>0</v>
      </c>
      <c r="BD862" s="58">
        <v>0</v>
      </c>
      <c r="BE862" s="58">
        <v>0</v>
      </c>
      <c r="BF862" s="58">
        <v>0</v>
      </c>
      <c r="BG862" s="58">
        <v>0</v>
      </c>
      <c r="BH862" s="58">
        <v>0</v>
      </c>
      <c r="BI862" s="58">
        <v>0</v>
      </c>
      <c r="BJ862" s="58">
        <v>0</v>
      </c>
      <c r="BK862" s="58">
        <v>0</v>
      </c>
      <c r="BL862" s="58">
        <v>0</v>
      </c>
      <c r="BM862" s="58">
        <v>0</v>
      </c>
      <c r="BN862" s="58">
        <v>0</v>
      </c>
      <c r="BO862" s="58">
        <v>0</v>
      </c>
    </row>
    <row r="863" spans="1:67" x14ac:dyDescent="0.2">
      <c r="A863" s="11"/>
      <c r="B863" s="11"/>
      <c r="C863" s="656"/>
      <c r="D863" s="657"/>
      <c r="E863" s="657"/>
      <c r="F863" s="657"/>
      <c r="G863" s="657"/>
      <c r="H863" s="658"/>
      <c r="I863" s="659"/>
      <c r="J863" s="11"/>
      <c r="K863" s="60">
        <v>1559</v>
      </c>
      <c r="L863" s="60">
        <v>1575.52</v>
      </c>
      <c r="M863" s="60">
        <v>1610.77</v>
      </c>
      <c r="N863" s="60">
        <v>1627.84</v>
      </c>
      <c r="O863" s="60">
        <v>1610.76760835</v>
      </c>
      <c r="P863" s="60"/>
      <c r="Q863" s="58">
        <v>1610.77</v>
      </c>
      <c r="R863" s="60">
        <f t="shared" si="852"/>
        <v>1961.8467638337404</v>
      </c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61">
        <f>$M863*AN862/$J862*AN$13</f>
        <v>283.68290167948504</v>
      </c>
      <c r="AO863" s="61">
        <f>$M863*AO862/$J862*AO$13</f>
        <v>285.52684110699005</v>
      </c>
      <c r="AP863" s="61">
        <f>$M863*AP862/$J862*AP$13</f>
        <v>287.38276466329501</v>
      </c>
      <c r="AQ863" s="58"/>
      <c r="AR863" s="58"/>
      <c r="AS863" s="58"/>
      <c r="AT863" s="58"/>
      <c r="AU863" s="58"/>
      <c r="AV863" s="61">
        <f>$M863*AV862/$J862*AV$13</f>
        <v>298.77440876650502</v>
      </c>
      <c r="AW863" s="61">
        <f>$M863*AW862/$J862*AW$13</f>
        <v>300.71644167085503</v>
      </c>
      <c r="AX863" s="61">
        <f>$M863*AX862/$J862*AX$13</f>
        <v>302.67109898508005</v>
      </c>
      <c r="AY863" s="61">
        <f>$M863*AY862/$J862*AY$13</f>
        <v>203.09230696153</v>
      </c>
      <c r="AZ863" s="58"/>
      <c r="BA863" s="58"/>
      <c r="BB863" s="58"/>
      <c r="BC863" s="58"/>
      <c r="BD863" s="58"/>
      <c r="BE863" s="58"/>
      <c r="BF863" s="58"/>
      <c r="BG863" s="58"/>
      <c r="BH863" s="58"/>
      <c r="BI863" s="58"/>
      <c r="BJ863" s="58"/>
      <c r="BK863" s="58"/>
      <c r="BL863" s="58"/>
      <c r="BM863" s="58"/>
      <c r="BN863" s="58"/>
      <c r="BO863" s="58"/>
    </row>
    <row r="864" spans="1:67" x14ac:dyDescent="0.2">
      <c r="A864" s="11"/>
      <c r="B864" s="11"/>
      <c r="C864" s="656"/>
      <c r="D864" s="657"/>
      <c r="E864" s="657"/>
      <c r="F864" s="657"/>
      <c r="G864" s="657"/>
      <c r="H864" s="658"/>
      <c r="I864" s="659"/>
      <c r="J864" s="11"/>
      <c r="K864" s="58"/>
      <c r="L864" s="60"/>
      <c r="M864" s="60"/>
      <c r="N864" s="60">
        <f>N863-M863</f>
        <v>17.069999999999936</v>
      </c>
      <c r="O864" s="60"/>
      <c r="P864" s="60"/>
      <c r="Q864" s="58">
        <v>7.17</v>
      </c>
      <c r="R864" s="60">
        <f t="shared" si="852"/>
        <v>8.9190792879839673</v>
      </c>
      <c r="S864" s="61">
        <f t="shared" ref="S864:AX864" si="881">$N$864/$J$862*S862*S12*S13</f>
        <v>0</v>
      </c>
      <c r="T864" s="61">
        <f t="shared" si="881"/>
        <v>0</v>
      </c>
      <c r="U864" s="61">
        <f t="shared" si="881"/>
        <v>0</v>
      </c>
      <c r="V864" s="61">
        <f t="shared" si="881"/>
        <v>0</v>
      </c>
      <c r="W864" s="61">
        <f t="shared" si="881"/>
        <v>0</v>
      </c>
      <c r="X864" s="61">
        <f t="shared" si="881"/>
        <v>0</v>
      </c>
      <c r="Y864" s="61">
        <f t="shared" si="881"/>
        <v>0</v>
      </c>
      <c r="Z864" s="61">
        <f t="shared" si="881"/>
        <v>0</v>
      </c>
      <c r="AA864" s="61">
        <f t="shared" si="881"/>
        <v>0</v>
      </c>
      <c r="AB864" s="61">
        <f t="shared" si="881"/>
        <v>0</v>
      </c>
      <c r="AC864" s="61">
        <f t="shared" si="881"/>
        <v>0</v>
      </c>
      <c r="AD864" s="61">
        <f t="shared" si="881"/>
        <v>0</v>
      </c>
      <c r="AE864" s="61">
        <f t="shared" si="881"/>
        <v>0</v>
      </c>
      <c r="AF864" s="61">
        <f t="shared" si="881"/>
        <v>0</v>
      </c>
      <c r="AG864" s="61">
        <f t="shared" si="881"/>
        <v>0</v>
      </c>
      <c r="AH864" s="61">
        <f t="shared" si="881"/>
        <v>0</v>
      </c>
      <c r="AI864" s="61">
        <f t="shared" si="881"/>
        <v>0</v>
      </c>
      <c r="AJ864" s="61">
        <f t="shared" si="881"/>
        <v>0</v>
      </c>
      <c r="AK864" s="61">
        <f t="shared" si="881"/>
        <v>0</v>
      </c>
      <c r="AL864" s="61">
        <f t="shared" si="881"/>
        <v>0</v>
      </c>
      <c r="AM864" s="61">
        <f t="shared" si="881"/>
        <v>0</v>
      </c>
      <c r="AN864" s="61">
        <f t="shared" si="881"/>
        <v>0</v>
      </c>
      <c r="AO864" s="61">
        <f t="shared" si="881"/>
        <v>0</v>
      </c>
      <c r="AP864" s="61">
        <f t="shared" si="881"/>
        <v>0</v>
      </c>
      <c r="AQ864" s="61">
        <f t="shared" si="881"/>
        <v>0</v>
      </c>
      <c r="AR864" s="61">
        <f t="shared" si="881"/>
        <v>0</v>
      </c>
      <c r="AS864" s="61">
        <f t="shared" si="881"/>
        <v>0</v>
      </c>
      <c r="AT864" s="61">
        <f t="shared" si="881"/>
        <v>0</v>
      </c>
      <c r="AU864" s="61">
        <f t="shared" si="881"/>
        <v>0</v>
      </c>
      <c r="AV864" s="61">
        <f t="shared" si="881"/>
        <v>3.1662367424549882</v>
      </c>
      <c r="AW864" s="61">
        <f t="shared" si="881"/>
        <v>3.186817273304988</v>
      </c>
      <c r="AX864" s="61">
        <f t="shared" si="881"/>
        <v>2.5660252722239907</v>
      </c>
      <c r="AY864" s="61">
        <f t="shared" ref="AY864:BO864" si="882">$N$864/$J$862*AY862*AY12*AY13</f>
        <v>0</v>
      </c>
      <c r="AZ864" s="61">
        <f t="shared" si="882"/>
        <v>0</v>
      </c>
      <c r="BA864" s="61">
        <f t="shared" si="882"/>
        <v>0</v>
      </c>
      <c r="BB864" s="61">
        <f t="shared" si="882"/>
        <v>0</v>
      </c>
      <c r="BC864" s="61">
        <f t="shared" si="882"/>
        <v>0</v>
      </c>
      <c r="BD864" s="61">
        <f t="shared" si="882"/>
        <v>0</v>
      </c>
      <c r="BE864" s="61">
        <f t="shared" si="882"/>
        <v>0</v>
      </c>
      <c r="BF864" s="61">
        <f t="shared" si="882"/>
        <v>0</v>
      </c>
      <c r="BG864" s="61">
        <f t="shared" si="882"/>
        <v>0</v>
      </c>
      <c r="BH864" s="61">
        <f t="shared" si="882"/>
        <v>0</v>
      </c>
      <c r="BI864" s="61">
        <f t="shared" si="882"/>
        <v>0</v>
      </c>
      <c r="BJ864" s="61">
        <f t="shared" si="882"/>
        <v>0</v>
      </c>
      <c r="BK864" s="61">
        <f t="shared" si="882"/>
        <v>0</v>
      </c>
      <c r="BL864" s="61">
        <f t="shared" si="882"/>
        <v>0</v>
      </c>
      <c r="BM864" s="61">
        <f t="shared" si="882"/>
        <v>0</v>
      </c>
      <c r="BN864" s="61">
        <f t="shared" si="882"/>
        <v>0</v>
      </c>
      <c r="BO864" s="61">
        <f t="shared" si="882"/>
        <v>0</v>
      </c>
    </row>
    <row r="865" spans="1:67" x14ac:dyDescent="0.2">
      <c r="A865" s="11"/>
      <c r="B865" s="11"/>
      <c r="C865" s="656"/>
      <c r="D865" s="657"/>
      <c r="E865" s="657"/>
      <c r="F865" s="657"/>
      <c r="G865" s="657"/>
      <c r="H865" s="658"/>
      <c r="I865" s="659"/>
      <c r="J865" s="11"/>
      <c r="K865" s="58"/>
      <c r="L865" s="58"/>
      <c r="M865" s="60"/>
      <c r="N865" s="60"/>
      <c r="O865" s="60"/>
      <c r="P865" s="60"/>
      <c r="Q865" s="62">
        <v>1617.94</v>
      </c>
      <c r="R865" s="63">
        <f t="shared" si="852"/>
        <v>1970.7658431217242</v>
      </c>
      <c r="S865" s="64">
        <f t="shared" ref="S865:AX865" si="883">S863+S864</f>
        <v>0</v>
      </c>
      <c r="T865" s="64">
        <f t="shared" si="883"/>
        <v>0</v>
      </c>
      <c r="U865" s="64">
        <f t="shared" si="883"/>
        <v>0</v>
      </c>
      <c r="V865" s="64">
        <f t="shared" si="883"/>
        <v>0</v>
      </c>
      <c r="W865" s="64">
        <f t="shared" si="883"/>
        <v>0</v>
      </c>
      <c r="X865" s="64">
        <f t="shared" si="883"/>
        <v>0</v>
      </c>
      <c r="Y865" s="64">
        <f t="shared" si="883"/>
        <v>0</v>
      </c>
      <c r="Z865" s="64">
        <f t="shared" si="883"/>
        <v>0</v>
      </c>
      <c r="AA865" s="64">
        <f t="shared" si="883"/>
        <v>0</v>
      </c>
      <c r="AB865" s="64">
        <f t="shared" si="883"/>
        <v>0</v>
      </c>
      <c r="AC865" s="64">
        <f t="shared" si="883"/>
        <v>0</v>
      </c>
      <c r="AD865" s="64">
        <f t="shared" si="883"/>
        <v>0</v>
      </c>
      <c r="AE865" s="64">
        <f t="shared" si="883"/>
        <v>0</v>
      </c>
      <c r="AF865" s="64">
        <f t="shared" si="883"/>
        <v>0</v>
      </c>
      <c r="AG865" s="64">
        <f t="shared" si="883"/>
        <v>0</v>
      </c>
      <c r="AH865" s="64">
        <f t="shared" si="883"/>
        <v>0</v>
      </c>
      <c r="AI865" s="64">
        <f t="shared" si="883"/>
        <v>0</v>
      </c>
      <c r="AJ865" s="64">
        <f t="shared" si="883"/>
        <v>0</v>
      </c>
      <c r="AK865" s="64">
        <f t="shared" si="883"/>
        <v>0</v>
      </c>
      <c r="AL865" s="64">
        <f t="shared" si="883"/>
        <v>0</v>
      </c>
      <c r="AM865" s="64">
        <f t="shared" si="883"/>
        <v>0</v>
      </c>
      <c r="AN865" s="64">
        <f t="shared" si="883"/>
        <v>283.68290167948504</v>
      </c>
      <c r="AO865" s="64">
        <f t="shared" si="883"/>
        <v>285.52684110699005</v>
      </c>
      <c r="AP865" s="64">
        <f t="shared" si="883"/>
        <v>287.38276466329501</v>
      </c>
      <c r="AQ865" s="64">
        <f t="shared" si="883"/>
        <v>0</v>
      </c>
      <c r="AR865" s="64">
        <f t="shared" si="883"/>
        <v>0</v>
      </c>
      <c r="AS865" s="64">
        <f t="shared" si="883"/>
        <v>0</v>
      </c>
      <c r="AT865" s="64">
        <f t="shared" si="883"/>
        <v>0</v>
      </c>
      <c r="AU865" s="64">
        <f t="shared" si="883"/>
        <v>0</v>
      </c>
      <c r="AV865" s="64">
        <f t="shared" si="883"/>
        <v>301.94064550896002</v>
      </c>
      <c r="AW865" s="64">
        <f t="shared" si="883"/>
        <v>303.90325894416003</v>
      </c>
      <c r="AX865" s="64">
        <f t="shared" si="883"/>
        <v>305.23712425730406</v>
      </c>
      <c r="AY865" s="64">
        <f t="shared" ref="AY865:BO865" si="884">AY863+AY864</f>
        <v>203.09230696153</v>
      </c>
      <c r="AZ865" s="64">
        <f t="shared" si="884"/>
        <v>0</v>
      </c>
      <c r="BA865" s="64">
        <f t="shared" si="884"/>
        <v>0</v>
      </c>
      <c r="BB865" s="64">
        <f t="shared" si="884"/>
        <v>0</v>
      </c>
      <c r="BC865" s="64">
        <f t="shared" si="884"/>
        <v>0</v>
      </c>
      <c r="BD865" s="64">
        <f t="shared" si="884"/>
        <v>0</v>
      </c>
      <c r="BE865" s="64">
        <f t="shared" si="884"/>
        <v>0</v>
      </c>
      <c r="BF865" s="64">
        <f t="shared" si="884"/>
        <v>0</v>
      </c>
      <c r="BG865" s="64">
        <f t="shared" si="884"/>
        <v>0</v>
      </c>
      <c r="BH865" s="64">
        <f t="shared" si="884"/>
        <v>0</v>
      </c>
      <c r="BI865" s="64">
        <f t="shared" si="884"/>
        <v>0</v>
      </c>
      <c r="BJ865" s="64">
        <f t="shared" si="884"/>
        <v>0</v>
      </c>
      <c r="BK865" s="64">
        <f t="shared" si="884"/>
        <v>0</v>
      </c>
      <c r="BL865" s="64">
        <f t="shared" si="884"/>
        <v>0</v>
      </c>
      <c r="BM865" s="64">
        <f t="shared" si="884"/>
        <v>0</v>
      </c>
      <c r="BN865" s="64">
        <f t="shared" si="884"/>
        <v>0</v>
      </c>
      <c r="BO865" s="64">
        <f t="shared" si="884"/>
        <v>0</v>
      </c>
    </row>
    <row r="866" spans="1:67" ht="14.1" customHeight="1" x14ac:dyDescent="0.2">
      <c r="A866" s="11"/>
      <c r="B866" s="58">
        <v>185</v>
      </c>
      <c r="C866" s="656" t="s">
        <v>527</v>
      </c>
      <c r="D866" s="657" t="s">
        <v>528</v>
      </c>
      <c r="E866" s="657"/>
      <c r="F866" s="657"/>
      <c r="G866" s="657"/>
      <c r="H866" s="660" t="s">
        <v>1042</v>
      </c>
      <c r="I866" s="659" t="s">
        <v>156</v>
      </c>
      <c r="J866" s="59">
        <v>99.435199999999995</v>
      </c>
      <c r="K866" s="60"/>
      <c r="L866" s="60"/>
      <c r="M866" s="60"/>
      <c r="N866" s="58"/>
      <c r="O866" s="58"/>
      <c r="P866" s="58"/>
      <c r="Q866" s="58"/>
      <c r="R866" s="58">
        <f t="shared" si="852"/>
        <v>99.43519999999998</v>
      </c>
      <c r="S866" s="58">
        <v>0</v>
      </c>
      <c r="T866" s="58">
        <v>0</v>
      </c>
      <c r="U866" s="58">
        <v>0</v>
      </c>
      <c r="V866" s="58">
        <v>0</v>
      </c>
      <c r="W866" s="58">
        <v>0</v>
      </c>
      <c r="X866" s="58">
        <v>0</v>
      </c>
      <c r="Y866" s="58">
        <v>0</v>
      </c>
      <c r="Z866" s="58">
        <v>0</v>
      </c>
      <c r="AA866" s="58">
        <v>0</v>
      </c>
      <c r="AB866" s="58">
        <v>0</v>
      </c>
      <c r="AC866" s="58">
        <v>0</v>
      </c>
      <c r="AD866" s="58">
        <v>0</v>
      </c>
      <c r="AE866" s="58">
        <v>0</v>
      </c>
      <c r="AF866" s="58">
        <v>0</v>
      </c>
      <c r="AG866" s="58">
        <v>0</v>
      </c>
      <c r="AH866" s="58">
        <v>0</v>
      </c>
      <c r="AI866" s="58">
        <v>0</v>
      </c>
      <c r="AJ866" s="58">
        <v>0</v>
      </c>
      <c r="AK866" s="58">
        <v>0</v>
      </c>
      <c r="AL866" s="58">
        <v>0</v>
      </c>
      <c r="AM866" s="58">
        <v>0</v>
      </c>
      <c r="AN866" s="58">
        <v>14.915279999999999</v>
      </c>
      <c r="AO866" s="58">
        <v>14.915279999999999</v>
      </c>
      <c r="AP866" s="58">
        <v>14.915279999999999</v>
      </c>
      <c r="AQ866" s="58">
        <v>0</v>
      </c>
      <c r="AR866" s="58">
        <v>0</v>
      </c>
      <c r="AS866" s="58">
        <v>0</v>
      </c>
      <c r="AT866" s="58">
        <v>0</v>
      </c>
      <c r="AU866" s="58">
        <v>0</v>
      </c>
      <c r="AV866" s="58">
        <v>14.915279999999999</v>
      </c>
      <c r="AW866" s="58">
        <v>14.915279999999999</v>
      </c>
      <c r="AX866" s="58">
        <v>14.915279999999999</v>
      </c>
      <c r="AY866" s="58">
        <v>9.9435199999999995</v>
      </c>
      <c r="AZ866" s="58">
        <v>0</v>
      </c>
      <c r="BA866" s="58">
        <v>0</v>
      </c>
      <c r="BB866" s="58">
        <v>0</v>
      </c>
      <c r="BC866" s="58">
        <v>0</v>
      </c>
      <c r="BD866" s="58">
        <v>0</v>
      </c>
      <c r="BE866" s="58">
        <v>0</v>
      </c>
      <c r="BF866" s="58">
        <v>0</v>
      </c>
      <c r="BG866" s="58">
        <v>0</v>
      </c>
      <c r="BH866" s="58">
        <v>0</v>
      </c>
      <c r="BI866" s="58">
        <v>0</v>
      </c>
      <c r="BJ866" s="58">
        <v>0</v>
      </c>
      <c r="BK866" s="58">
        <v>0</v>
      </c>
      <c r="BL866" s="58">
        <v>0</v>
      </c>
      <c r="BM866" s="58">
        <v>0</v>
      </c>
      <c r="BN866" s="58">
        <v>0</v>
      </c>
      <c r="BO866" s="58">
        <v>0</v>
      </c>
    </row>
    <row r="867" spans="1:67" x14ac:dyDescent="0.2">
      <c r="A867" s="11"/>
      <c r="B867" s="11"/>
      <c r="C867" s="656"/>
      <c r="D867" s="657"/>
      <c r="E867" s="657"/>
      <c r="F867" s="657"/>
      <c r="G867" s="657"/>
      <c r="H867" s="660"/>
      <c r="I867" s="659"/>
      <c r="J867" s="11"/>
      <c r="K867" s="60">
        <v>181283.99</v>
      </c>
      <c r="L867" s="60">
        <v>182272.09</v>
      </c>
      <c r="M867" s="60">
        <v>187303.64</v>
      </c>
      <c r="N867" s="60">
        <v>188324.55</v>
      </c>
      <c r="O867" s="60">
        <v>187303.64272254347</v>
      </c>
      <c r="P867" s="60"/>
      <c r="Q867" s="58">
        <v>187303.64</v>
      </c>
      <c r="R867" s="60">
        <f t="shared" si="852"/>
        <v>228127.5663119377</v>
      </c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61">
        <f>$M867*AN866/$J866*AN$13</f>
        <v>32987.22976609302</v>
      </c>
      <c r="AO867" s="61">
        <f>$M867*AO866/$J866*AO$13</f>
        <v>33201.646825456686</v>
      </c>
      <c r="AP867" s="61">
        <f>$M867*AP866/$J866*AP$13</f>
        <v>33417.457423901942</v>
      </c>
      <c r="AQ867" s="58"/>
      <c r="AR867" s="58"/>
      <c r="AS867" s="58"/>
      <c r="AT867" s="58"/>
      <c r="AU867" s="58"/>
      <c r="AV867" s="61">
        <f>$M867*AV866/$J866*AV$13</f>
        <v>34742.101169511661</v>
      </c>
      <c r="AW867" s="61">
        <f>$M867*AW866/$J866*AW$13</f>
        <v>34967.924739595859</v>
      </c>
      <c r="AX867" s="61">
        <f>$M867*AX866/$J866*AX$13</f>
        <v>35195.216301958564</v>
      </c>
      <c r="AY867" s="61">
        <f>$M867*AY866/$J866*AY$13</f>
        <v>23615.990085419962</v>
      </c>
      <c r="AZ867" s="58"/>
      <c r="BA867" s="58"/>
      <c r="BB867" s="58"/>
      <c r="BC867" s="58"/>
      <c r="BD867" s="58"/>
      <c r="BE867" s="58"/>
      <c r="BF867" s="58"/>
      <c r="BG867" s="58"/>
      <c r="BH867" s="58"/>
      <c r="BI867" s="58"/>
      <c r="BJ867" s="58"/>
      <c r="BK867" s="58"/>
      <c r="BL867" s="58"/>
      <c r="BM867" s="58"/>
      <c r="BN867" s="58"/>
      <c r="BO867" s="58"/>
    </row>
    <row r="868" spans="1:67" x14ac:dyDescent="0.2">
      <c r="A868" s="11"/>
      <c r="B868" s="11"/>
      <c r="C868" s="656"/>
      <c r="D868" s="657"/>
      <c r="E868" s="657"/>
      <c r="F868" s="657"/>
      <c r="G868" s="657"/>
      <c r="H868" s="660"/>
      <c r="I868" s="659"/>
      <c r="J868" s="11"/>
      <c r="K868" s="58"/>
      <c r="L868" s="60"/>
      <c r="M868" s="60"/>
      <c r="N868" s="60">
        <f>N867-M867</f>
        <v>1020.9099999999744</v>
      </c>
      <c r="O868" s="60"/>
      <c r="P868" s="60"/>
      <c r="Q868" s="58">
        <v>428.78</v>
      </c>
      <c r="R868" s="60">
        <f t="shared" si="852"/>
        <v>533.4257314525787</v>
      </c>
      <c r="S868" s="61">
        <f t="shared" ref="S868:AX868" si="885">$N$868/$J$866*S866*S12*S13</f>
        <v>0</v>
      </c>
      <c r="T868" s="61">
        <f t="shared" si="885"/>
        <v>0</v>
      </c>
      <c r="U868" s="61">
        <f t="shared" si="885"/>
        <v>0</v>
      </c>
      <c r="V868" s="61">
        <f t="shared" si="885"/>
        <v>0</v>
      </c>
      <c r="W868" s="61">
        <f t="shared" si="885"/>
        <v>0</v>
      </c>
      <c r="X868" s="61">
        <f t="shared" si="885"/>
        <v>0</v>
      </c>
      <c r="Y868" s="61">
        <f t="shared" si="885"/>
        <v>0</v>
      </c>
      <c r="Z868" s="61">
        <f t="shared" si="885"/>
        <v>0</v>
      </c>
      <c r="AA868" s="61">
        <f t="shared" si="885"/>
        <v>0</v>
      </c>
      <c r="AB868" s="61">
        <f t="shared" si="885"/>
        <v>0</v>
      </c>
      <c r="AC868" s="61">
        <f t="shared" si="885"/>
        <v>0</v>
      </c>
      <c r="AD868" s="61">
        <f t="shared" si="885"/>
        <v>0</v>
      </c>
      <c r="AE868" s="61">
        <f t="shared" si="885"/>
        <v>0</v>
      </c>
      <c r="AF868" s="61">
        <f t="shared" si="885"/>
        <v>0</v>
      </c>
      <c r="AG868" s="61">
        <f t="shared" si="885"/>
        <v>0</v>
      </c>
      <c r="AH868" s="61">
        <f t="shared" si="885"/>
        <v>0</v>
      </c>
      <c r="AI868" s="61">
        <f t="shared" si="885"/>
        <v>0</v>
      </c>
      <c r="AJ868" s="61">
        <f t="shared" si="885"/>
        <v>0</v>
      </c>
      <c r="AK868" s="61">
        <f t="shared" si="885"/>
        <v>0</v>
      </c>
      <c r="AL868" s="61">
        <f t="shared" si="885"/>
        <v>0</v>
      </c>
      <c r="AM868" s="61">
        <f t="shared" si="885"/>
        <v>0</v>
      </c>
      <c r="AN868" s="61">
        <f t="shared" si="885"/>
        <v>0</v>
      </c>
      <c r="AO868" s="61">
        <f t="shared" si="885"/>
        <v>0</v>
      </c>
      <c r="AP868" s="61">
        <f t="shared" si="885"/>
        <v>0</v>
      </c>
      <c r="AQ868" s="61">
        <f t="shared" si="885"/>
        <v>0</v>
      </c>
      <c r="AR868" s="61">
        <f t="shared" si="885"/>
        <v>0</v>
      </c>
      <c r="AS868" s="61">
        <f t="shared" si="885"/>
        <v>0</v>
      </c>
      <c r="AT868" s="61">
        <f t="shared" si="885"/>
        <v>0</v>
      </c>
      <c r="AU868" s="61">
        <f t="shared" si="885"/>
        <v>0</v>
      </c>
      <c r="AV868" s="61">
        <f t="shared" si="885"/>
        <v>189.36395739541027</v>
      </c>
      <c r="AW868" s="61">
        <f t="shared" si="885"/>
        <v>190.59482264146024</v>
      </c>
      <c r="AX868" s="61">
        <f t="shared" si="885"/>
        <v>153.46695141570817</v>
      </c>
      <c r="AY868" s="61">
        <f t="shared" ref="AY868:BO868" si="886">$N$868/$J$866*AY866*AY12*AY13</f>
        <v>0</v>
      </c>
      <c r="AZ868" s="61">
        <f t="shared" si="886"/>
        <v>0</v>
      </c>
      <c r="BA868" s="61">
        <f t="shared" si="886"/>
        <v>0</v>
      </c>
      <c r="BB868" s="61">
        <f t="shared" si="886"/>
        <v>0</v>
      </c>
      <c r="BC868" s="61">
        <f t="shared" si="886"/>
        <v>0</v>
      </c>
      <c r="BD868" s="61">
        <f t="shared" si="886"/>
        <v>0</v>
      </c>
      <c r="BE868" s="61">
        <f t="shared" si="886"/>
        <v>0</v>
      </c>
      <c r="BF868" s="61">
        <f t="shared" si="886"/>
        <v>0</v>
      </c>
      <c r="BG868" s="61">
        <f t="shared" si="886"/>
        <v>0</v>
      </c>
      <c r="BH868" s="61">
        <f t="shared" si="886"/>
        <v>0</v>
      </c>
      <c r="BI868" s="61">
        <f t="shared" si="886"/>
        <v>0</v>
      </c>
      <c r="BJ868" s="61">
        <f t="shared" si="886"/>
        <v>0</v>
      </c>
      <c r="BK868" s="61">
        <f t="shared" si="886"/>
        <v>0</v>
      </c>
      <c r="BL868" s="61">
        <f t="shared" si="886"/>
        <v>0</v>
      </c>
      <c r="BM868" s="61">
        <f t="shared" si="886"/>
        <v>0</v>
      </c>
      <c r="BN868" s="61">
        <f t="shared" si="886"/>
        <v>0</v>
      </c>
      <c r="BO868" s="61">
        <f t="shared" si="886"/>
        <v>0</v>
      </c>
    </row>
    <row r="869" spans="1:67" x14ac:dyDescent="0.2">
      <c r="A869" s="11"/>
      <c r="B869" s="11"/>
      <c r="C869" s="656"/>
      <c r="D869" s="657"/>
      <c r="E869" s="657"/>
      <c r="F869" s="657"/>
      <c r="G869" s="657"/>
      <c r="H869" s="660"/>
      <c r="I869" s="659"/>
      <c r="J869" s="11"/>
      <c r="K869" s="58"/>
      <c r="L869" s="58"/>
      <c r="M869" s="60"/>
      <c r="N869" s="60"/>
      <c r="O869" s="60"/>
      <c r="P869" s="60"/>
      <c r="Q869" s="62">
        <v>187732.42</v>
      </c>
      <c r="R869" s="63">
        <f t="shared" si="852"/>
        <v>228660.99204339026</v>
      </c>
      <c r="S869" s="64">
        <f t="shared" ref="S869:AX869" si="887">S867+S868</f>
        <v>0</v>
      </c>
      <c r="T869" s="64">
        <f t="shared" si="887"/>
        <v>0</v>
      </c>
      <c r="U869" s="64">
        <f t="shared" si="887"/>
        <v>0</v>
      </c>
      <c r="V869" s="64">
        <f t="shared" si="887"/>
        <v>0</v>
      </c>
      <c r="W869" s="64">
        <f t="shared" si="887"/>
        <v>0</v>
      </c>
      <c r="X869" s="64">
        <f t="shared" si="887"/>
        <v>0</v>
      </c>
      <c r="Y869" s="64">
        <f t="shared" si="887"/>
        <v>0</v>
      </c>
      <c r="Z869" s="64">
        <f t="shared" si="887"/>
        <v>0</v>
      </c>
      <c r="AA869" s="64">
        <f t="shared" si="887"/>
        <v>0</v>
      </c>
      <c r="AB869" s="64">
        <f t="shared" si="887"/>
        <v>0</v>
      </c>
      <c r="AC869" s="64">
        <f t="shared" si="887"/>
        <v>0</v>
      </c>
      <c r="AD869" s="64">
        <f t="shared" si="887"/>
        <v>0</v>
      </c>
      <c r="AE869" s="64">
        <f t="shared" si="887"/>
        <v>0</v>
      </c>
      <c r="AF869" s="64">
        <f t="shared" si="887"/>
        <v>0</v>
      </c>
      <c r="AG869" s="64">
        <f t="shared" si="887"/>
        <v>0</v>
      </c>
      <c r="AH869" s="64">
        <f t="shared" si="887"/>
        <v>0</v>
      </c>
      <c r="AI869" s="64">
        <f t="shared" si="887"/>
        <v>0</v>
      </c>
      <c r="AJ869" s="64">
        <f t="shared" si="887"/>
        <v>0</v>
      </c>
      <c r="AK869" s="64">
        <f t="shared" si="887"/>
        <v>0</v>
      </c>
      <c r="AL869" s="64">
        <f t="shared" si="887"/>
        <v>0</v>
      </c>
      <c r="AM869" s="64">
        <f t="shared" si="887"/>
        <v>0</v>
      </c>
      <c r="AN869" s="64">
        <f t="shared" si="887"/>
        <v>32987.22976609302</v>
      </c>
      <c r="AO869" s="64">
        <f t="shared" si="887"/>
        <v>33201.646825456686</v>
      </c>
      <c r="AP869" s="64">
        <f t="shared" si="887"/>
        <v>33417.457423901942</v>
      </c>
      <c r="AQ869" s="64">
        <f t="shared" si="887"/>
        <v>0</v>
      </c>
      <c r="AR869" s="64">
        <f t="shared" si="887"/>
        <v>0</v>
      </c>
      <c r="AS869" s="64">
        <f t="shared" si="887"/>
        <v>0</v>
      </c>
      <c r="AT869" s="64">
        <f t="shared" si="887"/>
        <v>0</v>
      </c>
      <c r="AU869" s="64">
        <f t="shared" si="887"/>
        <v>0</v>
      </c>
      <c r="AV869" s="64">
        <f t="shared" si="887"/>
        <v>34931.465126907075</v>
      </c>
      <c r="AW869" s="64">
        <f t="shared" si="887"/>
        <v>35158.519562237321</v>
      </c>
      <c r="AX869" s="64">
        <f t="shared" si="887"/>
        <v>35348.683253374271</v>
      </c>
      <c r="AY869" s="64">
        <f t="shared" ref="AY869:BO869" si="888">AY867+AY868</f>
        <v>23615.990085419962</v>
      </c>
      <c r="AZ869" s="64">
        <f t="shared" si="888"/>
        <v>0</v>
      </c>
      <c r="BA869" s="64">
        <f t="shared" si="888"/>
        <v>0</v>
      </c>
      <c r="BB869" s="64">
        <f t="shared" si="888"/>
        <v>0</v>
      </c>
      <c r="BC869" s="64">
        <f t="shared" si="888"/>
        <v>0</v>
      </c>
      <c r="BD869" s="64">
        <f t="shared" si="888"/>
        <v>0</v>
      </c>
      <c r="BE869" s="64">
        <f t="shared" si="888"/>
        <v>0</v>
      </c>
      <c r="BF869" s="64">
        <f t="shared" si="888"/>
        <v>0</v>
      </c>
      <c r="BG869" s="64">
        <f t="shared" si="888"/>
        <v>0</v>
      </c>
      <c r="BH869" s="64">
        <f t="shared" si="888"/>
        <v>0</v>
      </c>
      <c r="BI869" s="64">
        <f t="shared" si="888"/>
        <v>0</v>
      </c>
      <c r="BJ869" s="64">
        <f t="shared" si="888"/>
        <v>0</v>
      </c>
      <c r="BK869" s="64">
        <f t="shared" si="888"/>
        <v>0</v>
      </c>
      <c r="BL869" s="64">
        <f t="shared" si="888"/>
        <v>0</v>
      </c>
      <c r="BM869" s="64">
        <f t="shared" si="888"/>
        <v>0</v>
      </c>
      <c r="BN869" s="64">
        <f t="shared" si="888"/>
        <v>0</v>
      </c>
      <c r="BO869" s="64">
        <f t="shared" si="888"/>
        <v>0</v>
      </c>
    </row>
    <row r="870" spans="1:67" ht="14.1" customHeight="1" x14ac:dyDescent="0.2">
      <c r="A870" s="11"/>
      <c r="B870" s="58">
        <v>186</v>
      </c>
      <c r="C870" s="656" t="s">
        <v>527</v>
      </c>
      <c r="D870" s="657" t="s">
        <v>528</v>
      </c>
      <c r="E870" s="657"/>
      <c r="F870" s="657"/>
      <c r="G870" s="657"/>
      <c r="H870" s="660" t="s">
        <v>1043</v>
      </c>
      <c r="I870" s="659" t="s">
        <v>156</v>
      </c>
      <c r="J870" s="59">
        <v>21.4453</v>
      </c>
      <c r="K870" s="60"/>
      <c r="L870" s="60"/>
      <c r="M870" s="60"/>
      <c r="N870" s="58"/>
      <c r="O870" s="58"/>
      <c r="P870" s="58"/>
      <c r="Q870" s="58"/>
      <c r="R870" s="58">
        <f t="shared" si="852"/>
        <v>21.4453</v>
      </c>
      <c r="S870" s="58">
        <v>0</v>
      </c>
      <c r="T870" s="58">
        <v>0</v>
      </c>
      <c r="U870" s="58">
        <v>0</v>
      </c>
      <c r="V870" s="58">
        <v>0</v>
      </c>
      <c r="W870" s="58">
        <v>0</v>
      </c>
      <c r="X870" s="58">
        <v>0</v>
      </c>
      <c r="Y870" s="58">
        <v>0</v>
      </c>
      <c r="Z870" s="58">
        <v>0</v>
      </c>
      <c r="AA870" s="58">
        <v>0</v>
      </c>
      <c r="AB870" s="58">
        <v>0</v>
      </c>
      <c r="AC870" s="58">
        <v>0</v>
      </c>
      <c r="AD870" s="58">
        <v>0</v>
      </c>
      <c r="AE870" s="58">
        <v>0</v>
      </c>
      <c r="AF870" s="58">
        <v>0</v>
      </c>
      <c r="AG870" s="58">
        <v>0</v>
      </c>
      <c r="AH870" s="58">
        <v>0</v>
      </c>
      <c r="AI870" s="58">
        <v>0</v>
      </c>
      <c r="AJ870" s="58">
        <v>0</v>
      </c>
      <c r="AK870" s="58">
        <v>0</v>
      </c>
      <c r="AL870" s="58">
        <v>0</v>
      </c>
      <c r="AM870" s="58">
        <v>0</v>
      </c>
      <c r="AN870" s="58">
        <v>3.2167949999999998</v>
      </c>
      <c r="AO870" s="58">
        <v>3.2167949999999998</v>
      </c>
      <c r="AP870" s="58">
        <v>3.2167949999999998</v>
      </c>
      <c r="AQ870" s="58">
        <v>0</v>
      </c>
      <c r="AR870" s="58">
        <v>0</v>
      </c>
      <c r="AS870" s="58">
        <v>0</v>
      </c>
      <c r="AT870" s="58">
        <v>0</v>
      </c>
      <c r="AU870" s="58">
        <v>0</v>
      </c>
      <c r="AV870" s="58">
        <v>3.2167949999999998</v>
      </c>
      <c r="AW870" s="58">
        <v>3.2167949999999998</v>
      </c>
      <c r="AX870" s="58">
        <v>3.2167949999999998</v>
      </c>
      <c r="AY870" s="58">
        <v>2.14453</v>
      </c>
      <c r="AZ870" s="58">
        <v>0</v>
      </c>
      <c r="BA870" s="58">
        <v>0</v>
      </c>
      <c r="BB870" s="58">
        <v>0</v>
      </c>
      <c r="BC870" s="58">
        <v>0</v>
      </c>
      <c r="BD870" s="58">
        <v>0</v>
      </c>
      <c r="BE870" s="58">
        <v>0</v>
      </c>
      <c r="BF870" s="58">
        <v>0</v>
      </c>
      <c r="BG870" s="58">
        <v>0</v>
      </c>
      <c r="BH870" s="58">
        <v>0</v>
      </c>
      <c r="BI870" s="58">
        <v>0</v>
      </c>
      <c r="BJ870" s="58">
        <v>0</v>
      </c>
      <c r="BK870" s="58">
        <v>0</v>
      </c>
      <c r="BL870" s="58">
        <v>0</v>
      </c>
      <c r="BM870" s="58">
        <v>0</v>
      </c>
      <c r="BN870" s="58">
        <v>0</v>
      </c>
      <c r="BO870" s="58">
        <v>0</v>
      </c>
    </row>
    <row r="871" spans="1:67" x14ac:dyDescent="0.2">
      <c r="A871" s="11"/>
      <c r="B871" s="11"/>
      <c r="C871" s="656"/>
      <c r="D871" s="657"/>
      <c r="E871" s="657"/>
      <c r="F871" s="657"/>
      <c r="G871" s="657"/>
      <c r="H871" s="660"/>
      <c r="I871" s="659"/>
      <c r="J871" s="11"/>
      <c r="K871" s="60">
        <v>19544.71</v>
      </c>
      <c r="L871" s="60">
        <v>19672.66</v>
      </c>
      <c r="M871" s="60">
        <v>20193.7</v>
      </c>
      <c r="N871" s="60">
        <v>20325.900000000001</v>
      </c>
      <c r="O871" s="60">
        <v>20193.7047996115</v>
      </c>
      <c r="P871" s="60"/>
      <c r="Q871" s="58">
        <v>20193.7</v>
      </c>
      <c r="R871" s="60">
        <f t="shared" si="852"/>
        <v>24595.035290469397</v>
      </c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61">
        <f>$M871*AN870/$J870*AN$13</f>
        <v>3556.4403432178497</v>
      </c>
      <c r="AO871" s="61">
        <f>$M871*AO870/$J870*AO$13</f>
        <v>3579.5572125518997</v>
      </c>
      <c r="AP871" s="61">
        <f>$M871*AP870/$J870*AP$13</f>
        <v>3602.8243230139497</v>
      </c>
      <c r="AQ871" s="58"/>
      <c r="AR871" s="58"/>
      <c r="AS871" s="58"/>
      <c r="AT871" s="58"/>
      <c r="AU871" s="58"/>
      <c r="AV871" s="61">
        <f>$M871*AV870/$J870*AV$13</f>
        <v>3745.6376629240494</v>
      </c>
      <c r="AW871" s="61">
        <f>$M871*AW870/$J870*AW$13</f>
        <v>3769.9842982975497</v>
      </c>
      <c r="AX871" s="61">
        <f>$M871*AX870/$J870*AX$13</f>
        <v>3794.4892017947996</v>
      </c>
      <c r="AY871" s="61">
        <f>$M871*AY870/$J870*AY$13</f>
        <v>2546.1022486693005</v>
      </c>
      <c r="AZ871" s="58"/>
      <c r="BA871" s="58"/>
      <c r="BB871" s="58"/>
      <c r="BC871" s="58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</row>
    <row r="872" spans="1:67" x14ac:dyDescent="0.2">
      <c r="A872" s="11"/>
      <c r="B872" s="11"/>
      <c r="C872" s="656"/>
      <c r="D872" s="657"/>
      <c r="E872" s="657"/>
      <c r="F872" s="657"/>
      <c r="G872" s="657"/>
      <c r="H872" s="660"/>
      <c r="I872" s="659"/>
      <c r="J872" s="11"/>
      <c r="K872" s="58"/>
      <c r="L872" s="60"/>
      <c r="M872" s="60"/>
      <c r="N872" s="60">
        <f>N871-M871</f>
        <v>132.20000000000073</v>
      </c>
      <c r="O872" s="60"/>
      <c r="P872" s="60"/>
      <c r="Q872" s="58">
        <v>55.52</v>
      </c>
      <c r="R872" s="60">
        <f t="shared" si="852"/>
        <v>69.074533208640375</v>
      </c>
      <c r="S872" s="61">
        <f t="shared" ref="S872:AX872" si="889">$N$872/$J$870*S870*S12*S13</f>
        <v>0</v>
      </c>
      <c r="T872" s="61">
        <f t="shared" si="889"/>
        <v>0</v>
      </c>
      <c r="U872" s="61">
        <f t="shared" si="889"/>
        <v>0</v>
      </c>
      <c r="V872" s="61">
        <f t="shared" si="889"/>
        <v>0</v>
      </c>
      <c r="W872" s="61">
        <f t="shared" si="889"/>
        <v>0</v>
      </c>
      <c r="X872" s="61">
        <f t="shared" si="889"/>
        <v>0</v>
      </c>
      <c r="Y872" s="61">
        <f t="shared" si="889"/>
        <v>0</v>
      </c>
      <c r="Z872" s="61">
        <f t="shared" si="889"/>
        <v>0</v>
      </c>
      <c r="AA872" s="61">
        <f t="shared" si="889"/>
        <v>0</v>
      </c>
      <c r="AB872" s="61">
        <f t="shared" si="889"/>
        <v>0</v>
      </c>
      <c r="AC872" s="61">
        <f t="shared" si="889"/>
        <v>0</v>
      </c>
      <c r="AD872" s="61">
        <f t="shared" si="889"/>
        <v>0</v>
      </c>
      <c r="AE872" s="61">
        <f t="shared" si="889"/>
        <v>0</v>
      </c>
      <c r="AF872" s="61">
        <f t="shared" si="889"/>
        <v>0</v>
      </c>
      <c r="AG872" s="61">
        <f t="shared" si="889"/>
        <v>0</v>
      </c>
      <c r="AH872" s="61">
        <f t="shared" si="889"/>
        <v>0</v>
      </c>
      <c r="AI872" s="61">
        <f t="shared" si="889"/>
        <v>0</v>
      </c>
      <c r="AJ872" s="61">
        <f t="shared" si="889"/>
        <v>0</v>
      </c>
      <c r="AK872" s="61">
        <f t="shared" si="889"/>
        <v>0</v>
      </c>
      <c r="AL872" s="61">
        <f t="shared" si="889"/>
        <v>0</v>
      </c>
      <c r="AM872" s="61">
        <f t="shared" si="889"/>
        <v>0</v>
      </c>
      <c r="AN872" s="61">
        <f t="shared" si="889"/>
        <v>0</v>
      </c>
      <c r="AO872" s="61">
        <f t="shared" si="889"/>
        <v>0</v>
      </c>
      <c r="AP872" s="61">
        <f t="shared" si="889"/>
        <v>0</v>
      </c>
      <c r="AQ872" s="61">
        <f t="shared" si="889"/>
        <v>0</v>
      </c>
      <c r="AR872" s="61">
        <f t="shared" si="889"/>
        <v>0</v>
      </c>
      <c r="AS872" s="61">
        <f t="shared" si="889"/>
        <v>0</v>
      </c>
      <c r="AT872" s="61">
        <f t="shared" si="889"/>
        <v>0</v>
      </c>
      <c r="AU872" s="61">
        <f t="shared" si="889"/>
        <v>0</v>
      </c>
      <c r="AV872" s="61">
        <f t="shared" si="889"/>
        <v>24.521177349300132</v>
      </c>
      <c r="AW872" s="61">
        <f t="shared" si="889"/>
        <v>24.680564940300133</v>
      </c>
      <c r="AX872" s="61">
        <f t="shared" si="889"/>
        <v>19.87279091904011</v>
      </c>
      <c r="AY872" s="61">
        <f t="shared" ref="AY872:BO872" si="890">$N$872/$J$870*AY870*AY12*AY13</f>
        <v>0</v>
      </c>
      <c r="AZ872" s="61">
        <f t="shared" si="890"/>
        <v>0</v>
      </c>
      <c r="BA872" s="61">
        <f t="shared" si="890"/>
        <v>0</v>
      </c>
      <c r="BB872" s="61">
        <f t="shared" si="890"/>
        <v>0</v>
      </c>
      <c r="BC872" s="61">
        <f t="shared" si="890"/>
        <v>0</v>
      </c>
      <c r="BD872" s="61">
        <f t="shared" si="890"/>
        <v>0</v>
      </c>
      <c r="BE872" s="61">
        <f t="shared" si="890"/>
        <v>0</v>
      </c>
      <c r="BF872" s="61">
        <f t="shared" si="890"/>
        <v>0</v>
      </c>
      <c r="BG872" s="61">
        <f t="shared" si="890"/>
        <v>0</v>
      </c>
      <c r="BH872" s="61">
        <f t="shared" si="890"/>
        <v>0</v>
      </c>
      <c r="BI872" s="61">
        <f t="shared" si="890"/>
        <v>0</v>
      </c>
      <c r="BJ872" s="61">
        <f t="shared" si="890"/>
        <v>0</v>
      </c>
      <c r="BK872" s="61">
        <f t="shared" si="890"/>
        <v>0</v>
      </c>
      <c r="BL872" s="61">
        <f t="shared" si="890"/>
        <v>0</v>
      </c>
      <c r="BM872" s="61">
        <f t="shared" si="890"/>
        <v>0</v>
      </c>
      <c r="BN872" s="61">
        <f t="shared" si="890"/>
        <v>0</v>
      </c>
      <c r="BO872" s="61">
        <f t="shared" si="890"/>
        <v>0</v>
      </c>
    </row>
    <row r="873" spans="1:67" x14ac:dyDescent="0.2">
      <c r="A873" s="11"/>
      <c r="B873" s="11"/>
      <c r="C873" s="656"/>
      <c r="D873" s="657"/>
      <c r="E873" s="657"/>
      <c r="F873" s="657"/>
      <c r="G873" s="657"/>
      <c r="H873" s="660"/>
      <c r="I873" s="659"/>
      <c r="J873" s="11"/>
      <c r="K873" s="58"/>
      <c r="L873" s="58"/>
      <c r="M873" s="60"/>
      <c r="N873" s="60"/>
      <c r="O873" s="60"/>
      <c r="P873" s="60"/>
      <c r="Q873" s="62">
        <v>20249.22</v>
      </c>
      <c r="R873" s="63">
        <f t="shared" si="852"/>
        <v>24664.109823678038</v>
      </c>
      <c r="S873" s="64">
        <f t="shared" ref="S873:AX873" si="891">S871+S872</f>
        <v>0</v>
      </c>
      <c r="T873" s="64">
        <f t="shared" si="891"/>
        <v>0</v>
      </c>
      <c r="U873" s="64">
        <f t="shared" si="891"/>
        <v>0</v>
      </c>
      <c r="V873" s="64">
        <f t="shared" si="891"/>
        <v>0</v>
      </c>
      <c r="W873" s="64">
        <f t="shared" si="891"/>
        <v>0</v>
      </c>
      <c r="X873" s="64">
        <f t="shared" si="891"/>
        <v>0</v>
      </c>
      <c r="Y873" s="64">
        <f t="shared" si="891"/>
        <v>0</v>
      </c>
      <c r="Z873" s="64">
        <f t="shared" si="891"/>
        <v>0</v>
      </c>
      <c r="AA873" s="64">
        <f t="shared" si="891"/>
        <v>0</v>
      </c>
      <c r="AB873" s="64">
        <f t="shared" si="891"/>
        <v>0</v>
      </c>
      <c r="AC873" s="64">
        <f t="shared" si="891"/>
        <v>0</v>
      </c>
      <c r="AD873" s="64">
        <f t="shared" si="891"/>
        <v>0</v>
      </c>
      <c r="AE873" s="64">
        <f t="shared" si="891"/>
        <v>0</v>
      </c>
      <c r="AF873" s="64">
        <f t="shared" si="891"/>
        <v>0</v>
      </c>
      <c r="AG873" s="64">
        <f t="shared" si="891"/>
        <v>0</v>
      </c>
      <c r="AH873" s="64">
        <f t="shared" si="891"/>
        <v>0</v>
      </c>
      <c r="AI873" s="64">
        <f t="shared" si="891"/>
        <v>0</v>
      </c>
      <c r="AJ873" s="64">
        <f t="shared" si="891"/>
        <v>0</v>
      </c>
      <c r="AK873" s="64">
        <f t="shared" si="891"/>
        <v>0</v>
      </c>
      <c r="AL873" s="64">
        <f t="shared" si="891"/>
        <v>0</v>
      </c>
      <c r="AM873" s="64">
        <f t="shared" si="891"/>
        <v>0</v>
      </c>
      <c r="AN873" s="64">
        <f t="shared" si="891"/>
        <v>3556.4403432178497</v>
      </c>
      <c r="AO873" s="64">
        <f t="shared" si="891"/>
        <v>3579.5572125518997</v>
      </c>
      <c r="AP873" s="64">
        <f t="shared" si="891"/>
        <v>3602.8243230139497</v>
      </c>
      <c r="AQ873" s="64">
        <f t="shared" si="891"/>
        <v>0</v>
      </c>
      <c r="AR873" s="64">
        <f t="shared" si="891"/>
        <v>0</v>
      </c>
      <c r="AS873" s="64">
        <f t="shared" si="891"/>
        <v>0</v>
      </c>
      <c r="AT873" s="64">
        <f t="shared" si="891"/>
        <v>0</v>
      </c>
      <c r="AU873" s="64">
        <f t="shared" si="891"/>
        <v>0</v>
      </c>
      <c r="AV873" s="64">
        <f t="shared" si="891"/>
        <v>3770.1588402733496</v>
      </c>
      <c r="AW873" s="64">
        <f t="shared" si="891"/>
        <v>3794.6648632378497</v>
      </c>
      <c r="AX873" s="64">
        <f t="shared" si="891"/>
        <v>3814.3619927138398</v>
      </c>
      <c r="AY873" s="64">
        <f t="shared" ref="AY873:BO873" si="892">AY871+AY872</f>
        <v>2546.1022486693005</v>
      </c>
      <c r="AZ873" s="64">
        <f t="shared" si="892"/>
        <v>0</v>
      </c>
      <c r="BA873" s="64">
        <f t="shared" si="892"/>
        <v>0</v>
      </c>
      <c r="BB873" s="64">
        <f t="shared" si="892"/>
        <v>0</v>
      </c>
      <c r="BC873" s="64">
        <f t="shared" si="892"/>
        <v>0</v>
      </c>
      <c r="BD873" s="64">
        <f t="shared" si="892"/>
        <v>0</v>
      </c>
      <c r="BE873" s="64">
        <f t="shared" si="892"/>
        <v>0</v>
      </c>
      <c r="BF873" s="64">
        <f t="shared" si="892"/>
        <v>0</v>
      </c>
      <c r="BG873" s="64">
        <f t="shared" si="892"/>
        <v>0</v>
      </c>
      <c r="BH873" s="64">
        <f t="shared" si="892"/>
        <v>0</v>
      </c>
      <c r="BI873" s="64">
        <f t="shared" si="892"/>
        <v>0</v>
      </c>
      <c r="BJ873" s="64">
        <f t="shared" si="892"/>
        <v>0</v>
      </c>
      <c r="BK873" s="64">
        <f t="shared" si="892"/>
        <v>0</v>
      </c>
      <c r="BL873" s="64">
        <f t="shared" si="892"/>
        <v>0</v>
      </c>
      <c r="BM873" s="64">
        <f t="shared" si="892"/>
        <v>0</v>
      </c>
      <c r="BN873" s="64">
        <f t="shared" si="892"/>
        <v>0</v>
      </c>
      <c r="BO873" s="64">
        <f t="shared" si="892"/>
        <v>0</v>
      </c>
    </row>
    <row r="874" spans="1:67" s="5" customFormat="1" ht="10.5" x14ac:dyDescent="0.2">
      <c r="A874" s="65"/>
      <c r="B874" s="65"/>
      <c r="C874" s="65"/>
      <c r="D874" s="65"/>
      <c r="E874" s="65"/>
      <c r="F874" s="65"/>
      <c r="G874" s="66" t="s">
        <v>1044</v>
      </c>
      <c r="H874" s="65"/>
      <c r="I874" s="65"/>
      <c r="J874" s="65"/>
      <c r="K874" s="65"/>
      <c r="L874" s="65"/>
      <c r="M874" s="65"/>
      <c r="N874" s="65"/>
      <c r="O874" s="65"/>
      <c r="P874" s="65"/>
      <c r="Q874" s="65">
        <f t="shared" ref="Q874:AV874" si="893">Q$837+Q$841+Q$845+Q$849+Q$853+Q$857+Q$861+Q$865+Q$869+Q$873</f>
        <v>739525.99999999988</v>
      </c>
      <c r="R874" s="67">
        <f t="shared" si="893"/>
        <v>900735.88395540987</v>
      </c>
      <c r="S874" s="68">
        <f t="shared" si="893"/>
        <v>0</v>
      </c>
      <c r="T874" s="68">
        <f t="shared" si="893"/>
        <v>0</v>
      </c>
      <c r="U874" s="68">
        <f t="shared" si="893"/>
        <v>0</v>
      </c>
      <c r="V874" s="68">
        <f t="shared" si="893"/>
        <v>0</v>
      </c>
      <c r="W874" s="68">
        <f t="shared" si="893"/>
        <v>0</v>
      </c>
      <c r="X874" s="68">
        <f t="shared" si="893"/>
        <v>0</v>
      </c>
      <c r="Y874" s="68">
        <f t="shared" si="893"/>
        <v>0</v>
      </c>
      <c r="Z874" s="68">
        <f t="shared" si="893"/>
        <v>0</v>
      </c>
      <c r="AA874" s="68">
        <f t="shared" si="893"/>
        <v>0</v>
      </c>
      <c r="AB874" s="68">
        <f t="shared" si="893"/>
        <v>0</v>
      </c>
      <c r="AC874" s="68">
        <f t="shared" si="893"/>
        <v>0</v>
      </c>
      <c r="AD874" s="68">
        <f t="shared" si="893"/>
        <v>0</v>
      </c>
      <c r="AE874" s="68">
        <f t="shared" si="893"/>
        <v>0</v>
      </c>
      <c r="AF874" s="68">
        <f t="shared" si="893"/>
        <v>0</v>
      </c>
      <c r="AG874" s="68">
        <f t="shared" si="893"/>
        <v>0</v>
      </c>
      <c r="AH874" s="68">
        <f t="shared" si="893"/>
        <v>0</v>
      </c>
      <c r="AI874" s="68">
        <f t="shared" si="893"/>
        <v>0</v>
      </c>
      <c r="AJ874" s="68">
        <f t="shared" si="893"/>
        <v>0</v>
      </c>
      <c r="AK874" s="68">
        <f t="shared" si="893"/>
        <v>0</v>
      </c>
      <c r="AL874" s="68">
        <f t="shared" si="893"/>
        <v>0</v>
      </c>
      <c r="AM874" s="68">
        <f t="shared" si="893"/>
        <v>0</v>
      </c>
      <c r="AN874" s="68">
        <f t="shared" si="893"/>
        <v>130068.09175745056</v>
      </c>
      <c r="AO874" s="68">
        <f t="shared" si="893"/>
        <v>130913.5346136537</v>
      </c>
      <c r="AP874" s="68">
        <f t="shared" si="893"/>
        <v>131764.47217100087</v>
      </c>
      <c r="AQ874" s="68">
        <f t="shared" si="893"/>
        <v>0</v>
      </c>
      <c r="AR874" s="68">
        <f t="shared" si="893"/>
        <v>0</v>
      </c>
      <c r="AS874" s="68">
        <f t="shared" si="893"/>
        <v>0</v>
      </c>
      <c r="AT874" s="68">
        <f t="shared" si="893"/>
        <v>0</v>
      </c>
      <c r="AU874" s="68">
        <f t="shared" si="893"/>
        <v>0</v>
      </c>
      <c r="AV874" s="68">
        <f t="shared" si="893"/>
        <v>137425.13414743906</v>
      </c>
      <c r="AW874" s="68">
        <f t="shared" ref="AW874:BO874" si="894">AW$837+AW$841+AW$845+AW$849+AW$853+AW$857+AW$861+AW$865+AW$869+AW$873</f>
        <v>138318.3971732145</v>
      </c>
      <c r="AX874" s="68">
        <f t="shared" si="894"/>
        <v>139128.80266813733</v>
      </c>
      <c r="AY874" s="68">
        <f t="shared" si="894"/>
        <v>93117.4514245139</v>
      </c>
      <c r="AZ874" s="68">
        <f t="shared" si="894"/>
        <v>0</v>
      </c>
      <c r="BA874" s="68">
        <f t="shared" si="894"/>
        <v>0</v>
      </c>
      <c r="BB874" s="68">
        <f t="shared" si="894"/>
        <v>0</v>
      </c>
      <c r="BC874" s="68">
        <f t="shared" si="894"/>
        <v>0</v>
      </c>
      <c r="BD874" s="68">
        <f t="shared" si="894"/>
        <v>0</v>
      </c>
      <c r="BE874" s="68">
        <f t="shared" si="894"/>
        <v>0</v>
      </c>
      <c r="BF874" s="68">
        <f t="shared" si="894"/>
        <v>0</v>
      </c>
      <c r="BG874" s="68">
        <f t="shared" si="894"/>
        <v>0</v>
      </c>
      <c r="BH874" s="68">
        <f t="shared" si="894"/>
        <v>0</v>
      </c>
      <c r="BI874" s="68">
        <f t="shared" si="894"/>
        <v>0</v>
      </c>
      <c r="BJ874" s="68">
        <f t="shared" si="894"/>
        <v>0</v>
      </c>
      <c r="BK874" s="68">
        <f t="shared" si="894"/>
        <v>0</v>
      </c>
      <c r="BL874" s="68">
        <f t="shared" si="894"/>
        <v>0</v>
      </c>
      <c r="BM874" s="68">
        <f t="shared" si="894"/>
        <v>0</v>
      </c>
      <c r="BN874" s="68">
        <f t="shared" si="894"/>
        <v>0</v>
      </c>
      <c r="BO874" s="68">
        <f t="shared" si="894"/>
        <v>0</v>
      </c>
    </row>
    <row r="875" spans="1:67" x14ac:dyDescent="0.2">
      <c r="A875" s="56"/>
      <c r="B875" s="56"/>
      <c r="C875" s="57" t="s">
        <v>531</v>
      </c>
      <c r="D875" s="56" t="s">
        <v>532</v>
      </c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</row>
    <row r="876" spans="1:67" ht="14.1" customHeight="1" x14ac:dyDescent="0.2">
      <c r="A876" s="11"/>
      <c r="B876" s="58">
        <v>187</v>
      </c>
      <c r="C876" s="656" t="s">
        <v>527</v>
      </c>
      <c r="D876" s="657" t="s">
        <v>528</v>
      </c>
      <c r="E876" s="657"/>
      <c r="F876" s="657"/>
      <c r="G876" s="657"/>
      <c r="H876" s="660" t="s">
        <v>1045</v>
      </c>
      <c r="I876" s="659" t="s">
        <v>156</v>
      </c>
      <c r="J876" s="59">
        <v>55.083799999999997</v>
      </c>
      <c r="K876" s="60"/>
      <c r="L876" s="60"/>
      <c r="M876" s="60"/>
      <c r="N876" s="58"/>
      <c r="O876" s="58"/>
      <c r="P876" s="58"/>
      <c r="Q876" s="58"/>
      <c r="R876" s="58">
        <f t="shared" ref="R876:R895" si="895">SUM(S876:BO876)</f>
        <v>55.083799999999997</v>
      </c>
      <c r="S876" s="58">
        <v>0</v>
      </c>
      <c r="T876" s="58">
        <v>0</v>
      </c>
      <c r="U876" s="58">
        <v>0</v>
      </c>
      <c r="V876" s="58">
        <v>0</v>
      </c>
      <c r="W876" s="58">
        <v>0</v>
      </c>
      <c r="X876" s="58">
        <v>0</v>
      </c>
      <c r="Y876" s="58">
        <v>0</v>
      </c>
      <c r="Z876" s="58">
        <v>0</v>
      </c>
      <c r="AA876" s="58">
        <v>0</v>
      </c>
      <c r="AB876" s="58">
        <v>0</v>
      </c>
      <c r="AC876" s="58">
        <v>0</v>
      </c>
      <c r="AD876" s="58">
        <v>0</v>
      </c>
      <c r="AE876" s="58">
        <v>0</v>
      </c>
      <c r="AF876" s="58">
        <v>0</v>
      </c>
      <c r="AG876" s="58">
        <v>0</v>
      </c>
      <c r="AH876" s="58">
        <v>0</v>
      </c>
      <c r="AI876" s="58">
        <v>0</v>
      </c>
      <c r="AJ876" s="58">
        <v>0</v>
      </c>
      <c r="AK876" s="58">
        <v>0</v>
      </c>
      <c r="AL876" s="58">
        <v>0</v>
      </c>
      <c r="AM876" s="58">
        <v>0</v>
      </c>
      <c r="AN876" s="58">
        <v>8.2625700000000002</v>
      </c>
      <c r="AO876" s="58">
        <v>8.2625700000000002</v>
      </c>
      <c r="AP876" s="58">
        <v>8.2625700000000002</v>
      </c>
      <c r="AQ876" s="58">
        <v>0</v>
      </c>
      <c r="AR876" s="58">
        <v>0</v>
      </c>
      <c r="AS876" s="58">
        <v>0</v>
      </c>
      <c r="AT876" s="58">
        <v>0</v>
      </c>
      <c r="AU876" s="58">
        <v>0</v>
      </c>
      <c r="AV876" s="58">
        <v>8.2625700000000002</v>
      </c>
      <c r="AW876" s="58">
        <v>8.2625700000000002</v>
      </c>
      <c r="AX876" s="58">
        <v>8.2625700000000002</v>
      </c>
      <c r="AY876" s="58">
        <v>5.5083799999999998</v>
      </c>
      <c r="AZ876" s="58">
        <v>0</v>
      </c>
      <c r="BA876" s="58">
        <v>0</v>
      </c>
      <c r="BB876" s="58">
        <v>0</v>
      </c>
      <c r="BC876" s="58">
        <v>0</v>
      </c>
      <c r="BD876" s="58">
        <v>0</v>
      </c>
      <c r="BE876" s="58">
        <v>0</v>
      </c>
      <c r="BF876" s="58">
        <v>0</v>
      </c>
      <c r="BG876" s="58">
        <v>0</v>
      </c>
      <c r="BH876" s="58">
        <v>0</v>
      </c>
      <c r="BI876" s="58">
        <v>0</v>
      </c>
      <c r="BJ876" s="58">
        <v>0</v>
      </c>
      <c r="BK876" s="58">
        <v>0</v>
      </c>
      <c r="BL876" s="58">
        <v>0</v>
      </c>
      <c r="BM876" s="58">
        <v>0</v>
      </c>
      <c r="BN876" s="58">
        <v>0</v>
      </c>
      <c r="BO876" s="58">
        <v>0</v>
      </c>
    </row>
    <row r="877" spans="1:67" x14ac:dyDescent="0.2">
      <c r="A877" s="11"/>
      <c r="B877" s="11"/>
      <c r="C877" s="656"/>
      <c r="D877" s="657"/>
      <c r="E877" s="657"/>
      <c r="F877" s="657"/>
      <c r="G877" s="657"/>
      <c r="H877" s="660"/>
      <c r="I877" s="659"/>
      <c r="J877" s="11"/>
      <c r="K877" s="60">
        <v>64947.98</v>
      </c>
      <c r="L877" s="60">
        <v>65192.18</v>
      </c>
      <c r="M877" s="60">
        <v>67104.62</v>
      </c>
      <c r="N877" s="60">
        <v>67356.929999999993</v>
      </c>
      <c r="O877" s="60">
        <v>67104.619892087008</v>
      </c>
      <c r="P877" s="60"/>
      <c r="Q877" s="58">
        <v>67104.62</v>
      </c>
      <c r="R877" s="60">
        <f t="shared" si="895"/>
        <v>81730.465296282433</v>
      </c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61">
        <f>$M877*AN876/$J876*AN$13</f>
        <v>11818.219433996908</v>
      </c>
      <c r="AO877" s="61">
        <f>$M877*AO876/$J876*AO$13</f>
        <v>11895.037883921939</v>
      </c>
      <c r="AP877" s="61">
        <f>$M877*AP876/$J876*AP$13</f>
        <v>11972.355592219768</v>
      </c>
      <c r="AQ877" s="58"/>
      <c r="AR877" s="58"/>
      <c r="AS877" s="58"/>
      <c r="AT877" s="58"/>
      <c r="AU877" s="58"/>
      <c r="AV877" s="61">
        <f>$M877*AV876/$J876*AV$13</f>
        <v>12446.931073959029</v>
      </c>
      <c r="AW877" s="61">
        <f>$M877*AW876/$J876*AW$13</f>
        <v>12527.836094585129</v>
      </c>
      <c r="AX877" s="61">
        <f>$M877*AX876/$J876*AX$13</f>
        <v>12609.267047670479</v>
      </c>
      <c r="AY877" s="61">
        <f>$M877*AY876/$J876*AY$13</f>
        <v>8460.8181699291799</v>
      </c>
      <c r="AZ877" s="58"/>
      <c r="BA877" s="58"/>
      <c r="BB877" s="58"/>
      <c r="BC877" s="58"/>
      <c r="BD877" s="58"/>
      <c r="BE877" s="58"/>
      <c r="BF877" s="58"/>
      <c r="BG877" s="58"/>
      <c r="BH877" s="58"/>
      <c r="BI877" s="58"/>
      <c r="BJ877" s="58"/>
      <c r="BK877" s="58"/>
      <c r="BL877" s="58"/>
      <c r="BM877" s="58"/>
      <c r="BN877" s="58"/>
      <c r="BO877" s="58"/>
    </row>
    <row r="878" spans="1:67" x14ac:dyDescent="0.2">
      <c r="A878" s="11"/>
      <c r="B878" s="11"/>
      <c r="C878" s="656"/>
      <c r="D878" s="657"/>
      <c r="E878" s="657"/>
      <c r="F878" s="657"/>
      <c r="G878" s="657"/>
      <c r="H878" s="660"/>
      <c r="I878" s="659"/>
      <c r="J878" s="11"/>
      <c r="K878" s="58"/>
      <c r="L878" s="60"/>
      <c r="M878" s="60"/>
      <c r="N878" s="60">
        <f>N877-M877</f>
        <v>252.30999999999767</v>
      </c>
      <c r="O878" s="60"/>
      <c r="P878" s="60"/>
      <c r="Q878" s="58">
        <v>105.97</v>
      </c>
      <c r="R878" s="60">
        <f t="shared" si="895"/>
        <v>131.83203838027077</v>
      </c>
      <c r="S878" s="61">
        <f t="shared" ref="S878:AX878" si="896">$N$878/$J$876*S876*S12*S13</f>
        <v>0</v>
      </c>
      <c r="T878" s="61">
        <f t="shared" si="896"/>
        <v>0</v>
      </c>
      <c r="U878" s="61">
        <f t="shared" si="896"/>
        <v>0</v>
      </c>
      <c r="V878" s="61">
        <f t="shared" si="896"/>
        <v>0</v>
      </c>
      <c r="W878" s="61">
        <f t="shared" si="896"/>
        <v>0</v>
      </c>
      <c r="X878" s="61">
        <f t="shared" si="896"/>
        <v>0</v>
      </c>
      <c r="Y878" s="61">
        <f t="shared" si="896"/>
        <v>0</v>
      </c>
      <c r="Z878" s="61">
        <f t="shared" si="896"/>
        <v>0</v>
      </c>
      <c r="AA878" s="61">
        <f t="shared" si="896"/>
        <v>0</v>
      </c>
      <c r="AB878" s="61">
        <f t="shared" si="896"/>
        <v>0</v>
      </c>
      <c r="AC878" s="61">
        <f t="shared" si="896"/>
        <v>0</v>
      </c>
      <c r="AD878" s="61">
        <f t="shared" si="896"/>
        <v>0</v>
      </c>
      <c r="AE878" s="61">
        <f t="shared" si="896"/>
        <v>0</v>
      </c>
      <c r="AF878" s="61">
        <f t="shared" si="896"/>
        <v>0</v>
      </c>
      <c r="AG878" s="61">
        <f t="shared" si="896"/>
        <v>0</v>
      </c>
      <c r="AH878" s="61">
        <f t="shared" si="896"/>
        <v>0</v>
      </c>
      <c r="AI878" s="61">
        <f t="shared" si="896"/>
        <v>0</v>
      </c>
      <c r="AJ878" s="61">
        <f t="shared" si="896"/>
        <v>0</v>
      </c>
      <c r="AK878" s="61">
        <f t="shared" si="896"/>
        <v>0</v>
      </c>
      <c r="AL878" s="61">
        <f t="shared" si="896"/>
        <v>0</v>
      </c>
      <c r="AM878" s="61">
        <f t="shared" si="896"/>
        <v>0</v>
      </c>
      <c r="AN878" s="61">
        <f t="shared" si="896"/>
        <v>0</v>
      </c>
      <c r="AO878" s="61">
        <f t="shared" si="896"/>
        <v>0</v>
      </c>
      <c r="AP878" s="61">
        <f t="shared" si="896"/>
        <v>0</v>
      </c>
      <c r="AQ878" s="61">
        <f t="shared" si="896"/>
        <v>0</v>
      </c>
      <c r="AR878" s="61">
        <f t="shared" si="896"/>
        <v>0</v>
      </c>
      <c r="AS878" s="61">
        <f t="shared" si="896"/>
        <v>0</v>
      </c>
      <c r="AT878" s="61">
        <f t="shared" si="896"/>
        <v>0</v>
      </c>
      <c r="AU878" s="61">
        <f t="shared" si="896"/>
        <v>0</v>
      </c>
      <c r="AV878" s="61">
        <f t="shared" si="896"/>
        <v>46.799835529514567</v>
      </c>
      <c r="AW878" s="61">
        <f t="shared" si="896"/>
        <v>47.104034342564567</v>
      </c>
      <c r="AX878" s="61">
        <f t="shared" si="896"/>
        <v>37.928168508191654</v>
      </c>
      <c r="AY878" s="61">
        <f t="shared" ref="AY878:BO878" si="897">$N$878/$J$876*AY876*AY12*AY13</f>
        <v>0</v>
      </c>
      <c r="AZ878" s="61">
        <f t="shared" si="897"/>
        <v>0</v>
      </c>
      <c r="BA878" s="61">
        <f t="shared" si="897"/>
        <v>0</v>
      </c>
      <c r="BB878" s="61">
        <f t="shared" si="897"/>
        <v>0</v>
      </c>
      <c r="BC878" s="61">
        <f t="shared" si="897"/>
        <v>0</v>
      </c>
      <c r="BD878" s="61">
        <f t="shared" si="897"/>
        <v>0</v>
      </c>
      <c r="BE878" s="61">
        <f t="shared" si="897"/>
        <v>0</v>
      </c>
      <c r="BF878" s="61">
        <f t="shared" si="897"/>
        <v>0</v>
      </c>
      <c r="BG878" s="61">
        <f t="shared" si="897"/>
        <v>0</v>
      </c>
      <c r="BH878" s="61">
        <f t="shared" si="897"/>
        <v>0</v>
      </c>
      <c r="BI878" s="61">
        <f t="shared" si="897"/>
        <v>0</v>
      </c>
      <c r="BJ878" s="61">
        <f t="shared" si="897"/>
        <v>0</v>
      </c>
      <c r="BK878" s="61">
        <f t="shared" si="897"/>
        <v>0</v>
      </c>
      <c r="BL878" s="61">
        <f t="shared" si="897"/>
        <v>0</v>
      </c>
      <c r="BM878" s="61">
        <f t="shared" si="897"/>
        <v>0</v>
      </c>
      <c r="BN878" s="61">
        <f t="shared" si="897"/>
        <v>0</v>
      </c>
      <c r="BO878" s="61">
        <f t="shared" si="897"/>
        <v>0</v>
      </c>
    </row>
    <row r="879" spans="1:67" x14ac:dyDescent="0.2">
      <c r="A879" s="11"/>
      <c r="B879" s="11"/>
      <c r="C879" s="656"/>
      <c r="D879" s="657"/>
      <c r="E879" s="657"/>
      <c r="F879" s="657"/>
      <c r="G879" s="657"/>
      <c r="H879" s="660"/>
      <c r="I879" s="659"/>
      <c r="J879" s="11"/>
      <c r="K879" s="58"/>
      <c r="L879" s="58"/>
      <c r="M879" s="60"/>
      <c r="N879" s="60"/>
      <c r="O879" s="60"/>
      <c r="P879" s="60"/>
      <c r="Q879" s="62">
        <v>67210.59</v>
      </c>
      <c r="R879" s="63">
        <f t="shared" si="895"/>
        <v>81862.297334662697</v>
      </c>
      <c r="S879" s="64">
        <f t="shared" ref="S879:AX879" si="898">S877+S878</f>
        <v>0</v>
      </c>
      <c r="T879" s="64">
        <f t="shared" si="898"/>
        <v>0</v>
      </c>
      <c r="U879" s="64">
        <f t="shared" si="898"/>
        <v>0</v>
      </c>
      <c r="V879" s="64">
        <f t="shared" si="898"/>
        <v>0</v>
      </c>
      <c r="W879" s="64">
        <f t="shared" si="898"/>
        <v>0</v>
      </c>
      <c r="X879" s="64">
        <f t="shared" si="898"/>
        <v>0</v>
      </c>
      <c r="Y879" s="64">
        <f t="shared" si="898"/>
        <v>0</v>
      </c>
      <c r="Z879" s="64">
        <f t="shared" si="898"/>
        <v>0</v>
      </c>
      <c r="AA879" s="64">
        <f t="shared" si="898"/>
        <v>0</v>
      </c>
      <c r="AB879" s="64">
        <f t="shared" si="898"/>
        <v>0</v>
      </c>
      <c r="AC879" s="64">
        <f t="shared" si="898"/>
        <v>0</v>
      </c>
      <c r="AD879" s="64">
        <f t="shared" si="898"/>
        <v>0</v>
      </c>
      <c r="AE879" s="64">
        <f t="shared" si="898"/>
        <v>0</v>
      </c>
      <c r="AF879" s="64">
        <f t="shared" si="898"/>
        <v>0</v>
      </c>
      <c r="AG879" s="64">
        <f t="shared" si="898"/>
        <v>0</v>
      </c>
      <c r="AH879" s="64">
        <f t="shared" si="898"/>
        <v>0</v>
      </c>
      <c r="AI879" s="64">
        <f t="shared" si="898"/>
        <v>0</v>
      </c>
      <c r="AJ879" s="64">
        <f t="shared" si="898"/>
        <v>0</v>
      </c>
      <c r="AK879" s="64">
        <f t="shared" si="898"/>
        <v>0</v>
      </c>
      <c r="AL879" s="64">
        <f t="shared" si="898"/>
        <v>0</v>
      </c>
      <c r="AM879" s="64">
        <f t="shared" si="898"/>
        <v>0</v>
      </c>
      <c r="AN879" s="64">
        <f t="shared" si="898"/>
        <v>11818.219433996908</v>
      </c>
      <c r="AO879" s="64">
        <f t="shared" si="898"/>
        <v>11895.037883921939</v>
      </c>
      <c r="AP879" s="64">
        <f t="shared" si="898"/>
        <v>11972.355592219768</v>
      </c>
      <c r="AQ879" s="64">
        <f t="shared" si="898"/>
        <v>0</v>
      </c>
      <c r="AR879" s="64">
        <f t="shared" si="898"/>
        <v>0</v>
      </c>
      <c r="AS879" s="64">
        <f t="shared" si="898"/>
        <v>0</v>
      </c>
      <c r="AT879" s="64">
        <f t="shared" si="898"/>
        <v>0</v>
      </c>
      <c r="AU879" s="64">
        <f t="shared" si="898"/>
        <v>0</v>
      </c>
      <c r="AV879" s="64">
        <f t="shared" si="898"/>
        <v>12493.730909488544</v>
      </c>
      <c r="AW879" s="64">
        <f t="shared" si="898"/>
        <v>12574.940128927694</v>
      </c>
      <c r="AX879" s="64">
        <f t="shared" si="898"/>
        <v>12647.19521617867</v>
      </c>
      <c r="AY879" s="64">
        <f t="shared" ref="AY879:BO879" si="899">AY877+AY878</f>
        <v>8460.8181699291799</v>
      </c>
      <c r="AZ879" s="64">
        <f t="shared" si="899"/>
        <v>0</v>
      </c>
      <c r="BA879" s="64">
        <f t="shared" si="899"/>
        <v>0</v>
      </c>
      <c r="BB879" s="64">
        <f t="shared" si="899"/>
        <v>0</v>
      </c>
      <c r="BC879" s="64">
        <f t="shared" si="899"/>
        <v>0</v>
      </c>
      <c r="BD879" s="64">
        <f t="shared" si="899"/>
        <v>0</v>
      </c>
      <c r="BE879" s="64">
        <f t="shared" si="899"/>
        <v>0</v>
      </c>
      <c r="BF879" s="64">
        <f t="shared" si="899"/>
        <v>0</v>
      </c>
      <c r="BG879" s="64">
        <f t="shared" si="899"/>
        <v>0</v>
      </c>
      <c r="BH879" s="64">
        <f t="shared" si="899"/>
        <v>0</v>
      </c>
      <c r="BI879" s="64">
        <f t="shared" si="899"/>
        <v>0</v>
      </c>
      <c r="BJ879" s="64">
        <f t="shared" si="899"/>
        <v>0</v>
      </c>
      <c r="BK879" s="64">
        <f t="shared" si="899"/>
        <v>0</v>
      </c>
      <c r="BL879" s="64">
        <f t="shared" si="899"/>
        <v>0</v>
      </c>
      <c r="BM879" s="64">
        <f t="shared" si="899"/>
        <v>0</v>
      </c>
      <c r="BN879" s="64">
        <f t="shared" si="899"/>
        <v>0</v>
      </c>
      <c r="BO879" s="64">
        <f t="shared" si="899"/>
        <v>0</v>
      </c>
    </row>
    <row r="880" spans="1:67" ht="14.1" customHeight="1" x14ac:dyDescent="0.2">
      <c r="A880" s="11"/>
      <c r="B880" s="58">
        <v>188</v>
      </c>
      <c r="C880" s="656" t="s">
        <v>507</v>
      </c>
      <c r="D880" s="657" t="s">
        <v>508</v>
      </c>
      <c r="E880" s="657"/>
      <c r="F880" s="657"/>
      <c r="G880" s="657"/>
      <c r="H880" s="660" t="s">
        <v>1046</v>
      </c>
      <c r="I880" s="659" t="s">
        <v>509</v>
      </c>
      <c r="J880" s="59">
        <v>11.6478</v>
      </c>
      <c r="K880" s="60"/>
      <c r="L880" s="60"/>
      <c r="M880" s="60"/>
      <c r="N880" s="58"/>
      <c r="O880" s="58"/>
      <c r="P880" s="58"/>
      <c r="Q880" s="58"/>
      <c r="R880" s="58">
        <f t="shared" si="895"/>
        <v>11.6478</v>
      </c>
      <c r="S880" s="58">
        <v>0</v>
      </c>
      <c r="T880" s="58">
        <v>0</v>
      </c>
      <c r="U880" s="58">
        <v>0</v>
      </c>
      <c r="V880" s="58">
        <v>0</v>
      </c>
      <c r="W880" s="58">
        <v>0</v>
      </c>
      <c r="X880" s="58">
        <v>0</v>
      </c>
      <c r="Y880" s="58">
        <v>0</v>
      </c>
      <c r="Z880" s="58">
        <v>0</v>
      </c>
      <c r="AA880" s="58">
        <v>0</v>
      </c>
      <c r="AB880" s="58">
        <v>0</v>
      </c>
      <c r="AC880" s="58">
        <v>0</v>
      </c>
      <c r="AD880" s="58">
        <v>0</v>
      </c>
      <c r="AE880" s="58">
        <v>0</v>
      </c>
      <c r="AF880" s="58">
        <v>0</v>
      </c>
      <c r="AG880" s="58">
        <v>0</v>
      </c>
      <c r="AH880" s="58">
        <v>0</v>
      </c>
      <c r="AI880" s="58">
        <v>0</v>
      </c>
      <c r="AJ880" s="58">
        <v>0</v>
      </c>
      <c r="AK880" s="58">
        <v>0</v>
      </c>
      <c r="AL880" s="58">
        <v>0</v>
      </c>
      <c r="AM880" s="58">
        <v>0</v>
      </c>
      <c r="AN880" s="58">
        <v>1.7471699999999999</v>
      </c>
      <c r="AO880" s="58">
        <v>1.7471699999999999</v>
      </c>
      <c r="AP880" s="58">
        <v>1.7471699999999999</v>
      </c>
      <c r="AQ880" s="58">
        <v>0</v>
      </c>
      <c r="AR880" s="58">
        <v>0</v>
      </c>
      <c r="AS880" s="58">
        <v>0</v>
      </c>
      <c r="AT880" s="58">
        <v>0</v>
      </c>
      <c r="AU880" s="58">
        <v>0</v>
      </c>
      <c r="AV880" s="58">
        <v>1.7471699999999999</v>
      </c>
      <c r="AW880" s="58">
        <v>1.7471699999999999</v>
      </c>
      <c r="AX880" s="58">
        <v>1.7471699999999999</v>
      </c>
      <c r="AY880" s="58">
        <v>1.1647799999999999</v>
      </c>
      <c r="AZ880" s="58">
        <v>0</v>
      </c>
      <c r="BA880" s="58">
        <v>0</v>
      </c>
      <c r="BB880" s="58">
        <v>0</v>
      </c>
      <c r="BC880" s="58">
        <v>0</v>
      </c>
      <c r="BD880" s="58">
        <v>0</v>
      </c>
      <c r="BE880" s="58">
        <v>0</v>
      </c>
      <c r="BF880" s="58">
        <v>0</v>
      </c>
      <c r="BG880" s="58">
        <v>0</v>
      </c>
      <c r="BH880" s="58">
        <v>0</v>
      </c>
      <c r="BI880" s="58">
        <v>0</v>
      </c>
      <c r="BJ880" s="58">
        <v>0</v>
      </c>
      <c r="BK880" s="58">
        <v>0</v>
      </c>
      <c r="BL880" s="58">
        <v>0</v>
      </c>
      <c r="BM880" s="58">
        <v>0</v>
      </c>
      <c r="BN880" s="58">
        <v>0</v>
      </c>
      <c r="BO880" s="58">
        <v>0</v>
      </c>
    </row>
    <row r="881" spans="1:67" x14ac:dyDescent="0.2">
      <c r="A881" s="11"/>
      <c r="B881" s="11"/>
      <c r="C881" s="656"/>
      <c r="D881" s="657"/>
      <c r="E881" s="657"/>
      <c r="F881" s="657"/>
      <c r="G881" s="657"/>
      <c r="H881" s="660"/>
      <c r="I881" s="659"/>
      <c r="J881" s="11"/>
      <c r="K881" s="60">
        <v>17998.29</v>
      </c>
      <c r="L881" s="60">
        <v>18057.599999999999</v>
      </c>
      <c r="M881" s="60">
        <v>18595.93</v>
      </c>
      <c r="N881" s="60">
        <v>18657.21</v>
      </c>
      <c r="O881" s="60">
        <v>18595.934918338502</v>
      </c>
      <c r="P881" s="60"/>
      <c r="Q881" s="58">
        <v>18595.93</v>
      </c>
      <c r="R881" s="60">
        <f t="shared" si="895"/>
        <v>22649.021952841656</v>
      </c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61">
        <f>$M881*AN880/$J880*AN$13</f>
        <v>3275.0469538348648</v>
      </c>
      <c r="AO881" s="61">
        <f>$M881*AO880/$J880*AO$13</f>
        <v>3296.3347655759098</v>
      </c>
      <c r="AP881" s="61">
        <f>$M881*AP880/$J880*AP$13</f>
        <v>3317.7609310361545</v>
      </c>
      <c r="AQ881" s="58"/>
      <c r="AR881" s="58"/>
      <c r="AS881" s="58"/>
      <c r="AT881" s="58"/>
      <c r="AU881" s="58"/>
      <c r="AV881" s="61">
        <f>$M881*AV880/$J880*AV$13</f>
        <v>3449.2745650920447</v>
      </c>
      <c r="AW881" s="61">
        <f>$M881*AW880/$J880*AW$13</f>
        <v>3471.6948410761947</v>
      </c>
      <c r="AX881" s="61">
        <f>$M881*AX880/$J880*AX$13</f>
        <v>3494.2608626617198</v>
      </c>
      <c r="AY881" s="61">
        <f>$M881*AY880/$J880*AY$13</f>
        <v>2344.6490335647695</v>
      </c>
      <c r="AZ881" s="58"/>
      <c r="BA881" s="58"/>
      <c r="BB881" s="58"/>
      <c r="BC881" s="58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</row>
    <row r="882" spans="1:67" x14ac:dyDescent="0.2">
      <c r="A882" s="11"/>
      <c r="B882" s="11"/>
      <c r="C882" s="656"/>
      <c r="D882" s="657"/>
      <c r="E882" s="657"/>
      <c r="F882" s="657"/>
      <c r="G882" s="657"/>
      <c r="H882" s="660"/>
      <c r="I882" s="659"/>
      <c r="J882" s="11"/>
      <c r="K882" s="58"/>
      <c r="L882" s="60"/>
      <c r="M882" s="60"/>
      <c r="N882" s="60">
        <f>N881-M881</f>
        <v>61.279999999998836</v>
      </c>
      <c r="O882" s="60"/>
      <c r="P882" s="60"/>
      <c r="Q882" s="58">
        <v>25.74</v>
      </c>
      <c r="R882" s="60">
        <f t="shared" si="895"/>
        <v>32.018815393535391</v>
      </c>
      <c r="S882" s="61">
        <f t="shared" ref="S882:AX882" si="900">$N$882/$J$880*S880*S12*S13</f>
        <v>0</v>
      </c>
      <c r="T882" s="61">
        <f t="shared" si="900"/>
        <v>0</v>
      </c>
      <c r="U882" s="61">
        <f t="shared" si="900"/>
        <v>0</v>
      </c>
      <c r="V882" s="61">
        <f t="shared" si="900"/>
        <v>0</v>
      </c>
      <c r="W882" s="61">
        <f t="shared" si="900"/>
        <v>0</v>
      </c>
      <c r="X882" s="61">
        <f t="shared" si="900"/>
        <v>0</v>
      </c>
      <c r="Y882" s="61">
        <f t="shared" si="900"/>
        <v>0</v>
      </c>
      <c r="Z882" s="61">
        <f t="shared" si="900"/>
        <v>0</v>
      </c>
      <c r="AA882" s="61">
        <f t="shared" si="900"/>
        <v>0</v>
      </c>
      <c r="AB882" s="61">
        <f t="shared" si="900"/>
        <v>0</v>
      </c>
      <c r="AC882" s="61">
        <f t="shared" si="900"/>
        <v>0</v>
      </c>
      <c r="AD882" s="61">
        <f t="shared" si="900"/>
        <v>0</v>
      </c>
      <c r="AE882" s="61">
        <f t="shared" si="900"/>
        <v>0</v>
      </c>
      <c r="AF882" s="61">
        <f t="shared" si="900"/>
        <v>0</v>
      </c>
      <c r="AG882" s="61">
        <f t="shared" si="900"/>
        <v>0</v>
      </c>
      <c r="AH882" s="61">
        <f t="shared" si="900"/>
        <v>0</v>
      </c>
      <c r="AI882" s="61">
        <f t="shared" si="900"/>
        <v>0</v>
      </c>
      <c r="AJ882" s="61">
        <f t="shared" si="900"/>
        <v>0</v>
      </c>
      <c r="AK882" s="61">
        <f t="shared" si="900"/>
        <v>0</v>
      </c>
      <c r="AL882" s="61">
        <f t="shared" si="900"/>
        <v>0</v>
      </c>
      <c r="AM882" s="61">
        <f t="shared" si="900"/>
        <v>0</v>
      </c>
      <c r="AN882" s="61">
        <f t="shared" si="900"/>
        <v>0</v>
      </c>
      <c r="AO882" s="61">
        <f t="shared" si="900"/>
        <v>0</v>
      </c>
      <c r="AP882" s="61">
        <f t="shared" si="900"/>
        <v>0</v>
      </c>
      <c r="AQ882" s="61">
        <f t="shared" si="900"/>
        <v>0</v>
      </c>
      <c r="AR882" s="61">
        <f t="shared" si="900"/>
        <v>0</v>
      </c>
      <c r="AS882" s="61">
        <f t="shared" si="900"/>
        <v>0</v>
      </c>
      <c r="AT882" s="61">
        <f t="shared" si="900"/>
        <v>0</v>
      </c>
      <c r="AU882" s="61">
        <f t="shared" si="900"/>
        <v>0</v>
      </c>
      <c r="AV882" s="61">
        <f t="shared" si="900"/>
        <v>11.366548774319782</v>
      </c>
      <c r="AW882" s="61">
        <f t="shared" si="900"/>
        <v>11.440431312719781</v>
      </c>
      <c r="AX882" s="61">
        <f t="shared" si="900"/>
        <v>9.2118353064958249</v>
      </c>
      <c r="AY882" s="61">
        <f t="shared" ref="AY882:BO882" si="901">$N$882/$J$880*AY880*AY12*AY13</f>
        <v>0</v>
      </c>
      <c r="AZ882" s="61">
        <f t="shared" si="901"/>
        <v>0</v>
      </c>
      <c r="BA882" s="61">
        <f t="shared" si="901"/>
        <v>0</v>
      </c>
      <c r="BB882" s="61">
        <f t="shared" si="901"/>
        <v>0</v>
      </c>
      <c r="BC882" s="61">
        <f t="shared" si="901"/>
        <v>0</v>
      </c>
      <c r="BD882" s="61">
        <f t="shared" si="901"/>
        <v>0</v>
      </c>
      <c r="BE882" s="61">
        <f t="shared" si="901"/>
        <v>0</v>
      </c>
      <c r="BF882" s="61">
        <f t="shared" si="901"/>
        <v>0</v>
      </c>
      <c r="BG882" s="61">
        <f t="shared" si="901"/>
        <v>0</v>
      </c>
      <c r="BH882" s="61">
        <f t="shared" si="901"/>
        <v>0</v>
      </c>
      <c r="BI882" s="61">
        <f t="shared" si="901"/>
        <v>0</v>
      </c>
      <c r="BJ882" s="61">
        <f t="shared" si="901"/>
        <v>0</v>
      </c>
      <c r="BK882" s="61">
        <f t="shared" si="901"/>
        <v>0</v>
      </c>
      <c r="BL882" s="61">
        <f t="shared" si="901"/>
        <v>0</v>
      </c>
      <c r="BM882" s="61">
        <f t="shared" si="901"/>
        <v>0</v>
      </c>
      <c r="BN882" s="61">
        <f t="shared" si="901"/>
        <v>0</v>
      </c>
      <c r="BO882" s="61">
        <f t="shared" si="901"/>
        <v>0</v>
      </c>
    </row>
    <row r="883" spans="1:67" x14ac:dyDescent="0.2">
      <c r="A883" s="11"/>
      <c r="B883" s="11"/>
      <c r="C883" s="656"/>
      <c r="D883" s="657"/>
      <c r="E883" s="657"/>
      <c r="F883" s="657"/>
      <c r="G883" s="657"/>
      <c r="H883" s="660"/>
      <c r="I883" s="659"/>
      <c r="J883" s="11"/>
      <c r="K883" s="58"/>
      <c r="L883" s="58"/>
      <c r="M883" s="60"/>
      <c r="N883" s="60"/>
      <c r="O883" s="60"/>
      <c r="P883" s="60"/>
      <c r="Q883" s="62">
        <v>18621.670000000002</v>
      </c>
      <c r="R883" s="63">
        <f t="shared" si="895"/>
        <v>22681.040768235194</v>
      </c>
      <c r="S883" s="64">
        <f t="shared" ref="S883:AX883" si="902">S881+S882</f>
        <v>0</v>
      </c>
      <c r="T883" s="64">
        <f t="shared" si="902"/>
        <v>0</v>
      </c>
      <c r="U883" s="64">
        <f t="shared" si="902"/>
        <v>0</v>
      </c>
      <c r="V883" s="64">
        <f t="shared" si="902"/>
        <v>0</v>
      </c>
      <c r="W883" s="64">
        <f t="shared" si="902"/>
        <v>0</v>
      </c>
      <c r="X883" s="64">
        <f t="shared" si="902"/>
        <v>0</v>
      </c>
      <c r="Y883" s="64">
        <f t="shared" si="902"/>
        <v>0</v>
      </c>
      <c r="Z883" s="64">
        <f t="shared" si="902"/>
        <v>0</v>
      </c>
      <c r="AA883" s="64">
        <f t="shared" si="902"/>
        <v>0</v>
      </c>
      <c r="AB883" s="64">
        <f t="shared" si="902"/>
        <v>0</v>
      </c>
      <c r="AC883" s="64">
        <f t="shared" si="902"/>
        <v>0</v>
      </c>
      <c r="AD883" s="64">
        <f t="shared" si="902"/>
        <v>0</v>
      </c>
      <c r="AE883" s="64">
        <f t="shared" si="902"/>
        <v>0</v>
      </c>
      <c r="AF883" s="64">
        <f t="shared" si="902"/>
        <v>0</v>
      </c>
      <c r="AG883" s="64">
        <f t="shared" si="902"/>
        <v>0</v>
      </c>
      <c r="AH883" s="64">
        <f t="shared" si="902"/>
        <v>0</v>
      </c>
      <c r="AI883" s="64">
        <f t="shared" si="902"/>
        <v>0</v>
      </c>
      <c r="AJ883" s="64">
        <f t="shared" si="902"/>
        <v>0</v>
      </c>
      <c r="AK883" s="64">
        <f t="shared" si="902"/>
        <v>0</v>
      </c>
      <c r="AL883" s="64">
        <f t="shared" si="902"/>
        <v>0</v>
      </c>
      <c r="AM883" s="64">
        <f t="shared" si="902"/>
        <v>0</v>
      </c>
      <c r="AN883" s="64">
        <f t="shared" si="902"/>
        <v>3275.0469538348648</v>
      </c>
      <c r="AO883" s="64">
        <f t="shared" si="902"/>
        <v>3296.3347655759098</v>
      </c>
      <c r="AP883" s="64">
        <f t="shared" si="902"/>
        <v>3317.7609310361545</v>
      </c>
      <c r="AQ883" s="64">
        <f t="shared" si="902"/>
        <v>0</v>
      </c>
      <c r="AR883" s="64">
        <f t="shared" si="902"/>
        <v>0</v>
      </c>
      <c r="AS883" s="64">
        <f t="shared" si="902"/>
        <v>0</v>
      </c>
      <c r="AT883" s="64">
        <f t="shared" si="902"/>
        <v>0</v>
      </c>
      <c r="AU883" s="64">
        <f t="shared" si="902"/>
        <v>0</v>
      </c>
      <c r="AV883" s="64">
        <f t="shared" si="902"/>
        <v>3460.6411138663643</v>
      </c>
      <c r="AW883" s="64">
        <f t="shared" si="902"/>
        <v>3483.1352723889145</v>
      </c>
      <c r="AX883" s="64">
        <f t="shared" si="902"/>
        <v>3503.4726979682155</v>
      </c>
      <c r="AY883" s="64">
        <f t="shared" ref="AY883:BO883" si="903">AY881+AY882</f>
        <v>2344.6490335647695</v>
      </c>
      <c r="AZ883" s="64">
        <f t="shared" si="903"/>
        <v>0</v>
      </c>
      <c r="BA883" s="64">
        <f t="shared" si="903"/>
        <v>0</v>
      </c>
      <c r="BB883" s="64">
        <f t="shared" si="903"/>
        <v>0</v>
      </c>
      <c r="BC883" s="64">
        <f t="shared" si="903"/>
        <v>0</v>
      </c>
      <c r="BD883" s="64">
        <f t="shared" si="903"/>
        <v>0</v>
      </c>
      <c r="BE883" s="64">
        <f t="shared" si="903"/>
        <v>0</v>
      </c>
      <c r="BF883" s="64">
        <f t="shared" si="903"/>
        <v>0</v>
      </c>
      <c r="BG883" s="64">
        <f t="shared" si="903"/>
        <v>0</v>
      </c>
      <c r="BH883" s="64">
        <f t="shared" si="903"/>
        <v>0</v>
      </c>
      <c r="BI883" s="64">
        <f t="shared" si="903"/>
        <v>0</v>
      </c>
      <c r="BJ883" s="64">
        <f t="shared" si="903"/>
        <v>0</v>
      </c>
      <c r="BK883" s="64">
        <f t="shared" si="903"/>
        <v>0</v>
      </c>
      <c r="BL883" s="64">
        <f t="shared" si="903"/>
        <v>0</v>
      </c>
      <c r="BM883" s="64">
        <f t="shared" si="903"/>
        <v>0</v>
      </c>
      <c r="BN883" s="64">
        <f t="shared" si="903"/>
        <v>0</v>
      </c>
      <c r="BO883" s="64">
        <f t="shared" si="903"/>
        <v>0</v>
      </c>
    </row>
    <row r="884" spans="1:67" ht="14.1" customHeight="1" x14ac:dyDescent="0.2">
      <c r="A884" s="11"/>
      <c r="B884" s="58">
        <v>189</v>
      </c>
      <c r="C884" s="656" t="s">
        <v>527</v>
      </c>
      <c r="D884" s="657" t="s">
        <v>528</v>
      </c>
      <c r="E884" s="657"/>
      <c r="F884" s="657"/>
      <c r="G884" s="657"/>
      <c r="H884" s="660" t="s">
        <v>1047</v>
      </c>
      <c r="I884" s="659" t="s">
        <v>136</v>
      </c>
      <c r="J884" s="59">
        <v>29.225999999999999</v>
      </c>
      <c r="K884" s="60"/>
      <c r="L884" s="60"/>
      <c r="M884" s="60"/>
      <c r="N884" s="58"/>
      <c r="O884" s="58"/>
      <c r="P884" s="58"/>
      <c r="Q884" s="58"/>
      <c r="R884" s="58">
        <f t="shared" si="895"/>
        <v>29.225999999999999</v>
      </c>
      <c r="S884" s="58">
        <v>0</v>
      </c>
      <c r="T884" s="58">
        <v>0</v>
      </c>
      <c r="U884" s="58">
        <v>0</v>
      </c>
      <c r="V884" s="58">
        <v>0</v>
      </c>
      <c r="W884" s="58">
        <v>0</v>
      </c>
      <c r="X884" s="58">
        <v>0</v>
      </c>
      <c r="Y884" s="58">
        <v>0</v>
      </c>
      <c r="Z884" s="58">
        <v>0</v>
      </c>
      <c r="AA884" s="58">
        <v>0</v>
      </c>
      <c r="AB884" s="58">
        <v>0</v>
      </c>
      <c r="AC884" s="58">
        <v>0</v>
      </c>
      <c r="AD884" s="58">
        <v>0</v>
      </c>
      <c r="AE884" s="58">
        <v>0</v>
      </c>
      <c r="AF884" s="58">
        <v>0</v>
      </c>
      <c r="AG884" s="58">
        <v>0</v>
      </c>
      <c r="AH884" s="58">
        <v>0</v>
      </c>
      <c r="AI884" s="58">
        <v>0</v>
      </c>
      <c r="AJ884" s="58">
        <v>0</v>
      </c>
      <c r="AK884" s="58">
        <v>0</v>
      </c>
      <c r="AL884" s="58">
        <v>0</v>
      </c>
      <c r="AM884" s="58">
        <v>0</v>
      </c>
      <c r="AN884" s="58">
        <v>4.3838999999999997</v>
      </c>
      <c r="AO884" s="58">
        <v>4.3838999999999997</v>
      </c>
      <c r="AP884" s="58">
        <v>4.3838999999999997</v>
      </c>
      <c r="AQ884" s="58">
        <v>0</v>
      </c>
      <c r="AR884" s="58">
        <v>0</v>
      </c>
      <c r="AS884" s="58">
        <v>0</v>
      </c>
      <c r="AT884" s="58">
        <v>0</v>
      </c>
      <c r="AU884" s="58">
        <v>0</v>
      </c>
      <c r="AV884" s="58">
        <v>4.3838999999999997</v>
      </c>
      <c r="AW884" s="58">
        <v>4.3838999999999997</v>
      </c>
      <c r="AX884" s="58">
        <v>4.3838999999999997</v>
      </c>
      <c r="AY884" s="58">
        <v>2.9226000000000001</v>
      </c>
      <c r="AZ884" s="58">
        <v>0</v>
      </c>
      <c r="BA884" s="58">
        <v>0</v>
      </c>
      <c r="BB884" s="58">
        <v>0</v>
      </c>
      <c r="BC884" s="58">
        <v>0</v>
      </c>
      <c r="BD884" s="58">
        <v>0</v>
      </c>
      <c r="BE884" s="58">
        <v>0</v>
      </c>
      <c r="BF884" s="58">
        <v>0</v>
      </c>
      <c r="BG884" s="58">
        <v>0</v>
      </c>
      <c r="BH884" s="58">
        <v>0</v>
      </c>
      <c r="BI884" s="58">
        <v>0</v>
      </c>
      <c r="BJ884" s="58">
        <v>0</v>
      </c>
      <c r="BK884" s="58">
        <v>0</v>
      </c>
      <c r="BL884" s="58">
        <v>0</v>
      </c>
      <c r="BM884" s="58">
        <v>0</v>
      </c>
      <c r="BN884" s="58">
        <v>0</v>
      </c>
      <c r="BO884" s="58">
        <v>0</v>
      </c>
    </row>
    <row r="885" spans="1:67" x14ac:dyDescent="0.2">
      <c r="A885" s="11"/>
      <c r="B885" s="11"/>
      <c r="C885" s="656"/>
      <c r="D885" s="657"/>
      <c r="E885" s="657"/>
      <c r="F885" s="657"/>
      <c r="G885" s="657"/>
      <c r="H885" s="660"/>
      <c r="I885" s="659"/>
      <c r="J885" s="11"/>
      <c r="K885" s="60">
        <v>44262.37</v>
      </c>
      <c r="L885" s="60">
        <v>44360.59</v>
      </c>
      <c r="M885" s="60">
        <v>45732.13</v>
      </c>
      <c r="N885" s="60">
        <v>45833.61</v>
      </c>
      <c r="O885" s="60">
        <v>45732.130766390503</v>
      </c>
      <c r="P885" s="60"/>
      <c r="Q885" s="58">
        <v>45732.13</v>
      </c>
      <c r="R885" s="60">
        <f t="shared" si="895"/>
        <v>55699.715815246054</v>
      </c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61">
        <f>$M885*AN884/$J884*AN$13</f>
        <v>8054.1749215489644</v>
      </c>
      <c r="AO885" s="61">
        <f>$M885*AO884/$J884*AO$13</f>
        <v>8106.52707462531</v>
      </c>
      <c r="AP885" s="61">
        <f>$M885*AP884/$J884*AP$13</f>
        <v>8159.2194747488547</v>
      </c>
      <c r="AQ885" s="58"/>
      <c r="AR885" s="58"/>
      <c r="AS885" s="58"/>
      <c r="AT885" s="58"/>
      <c r="AU885" s="58"/>
      <c r="AV885" s="61">
        <f>$M885*AV884/$J884*AV$13</f>
        <v>8482.6450097673442</v>
      </c>
      <c r="AW885" s="61">
        <f>$M885*AW884/$J884*AW$13</f>
        <v>8537.7821809624947</v>
      </c>
      <c r="AX885" s="61">
        <f>$M885*AX884/$J884*AX$13</f>
        <v>8593.2777777265201</v>
      </c>
      <c r="AY885" s="61">
        <f>$M885*AY884/$J884*AY$13</f>
        <v>5766.0893758665698</v>
      </c>
      <c r="AZ885" s="58"/>
      <c r="BA885" s="58"/>
      <c r="BB885" s="58"/>
      <c r="BC885" s="58"/>
      <c r="BD885" s="58"/>
      <c r="BE885" s="58"/>
      <c r="BF885" s="58"/>
      <c r="BG885" s="58"/>
      <c r="BH885" s="58"/>
      <c r="BI885" s="58"/>
      <c r="BJ885" s="58"/>
      <c r="BK885" s="58"/>
      <c r="BL885" s="58"/>
      <c r="BM885" s="58"/>
      <c r="BN885" s="58"/>
      <c r="BO885" s="58"/>
    </row>
    <row r="886" spans="1:67" x14ac:dyDescent="0.2">
      <c r="A886" s="11"/>
      <c r="B886" s="11"/>
      <c r="C886" s="656"/>
      <c r="D886" s="657"/>
      <c r="E886" s="657"/>
      <c r="F886" s="657"/>
      <c r="G886" s="657"/>
      <c r="H886" s="660"/>
      <c r="I886" s="659"/>
      <c r="J886" s="11"/>
      <c r="K886" s="58"/>
      <c r="L886" s="60"/>
      <c r="M886" s="60"/>
      <c r="N886" s="60">
        <f>N885-M885</f>
        <v>101.4800000000032</v>
      </c>
      <c r="O886" s="60"/>
      <c r="P886" s="60"/>
      <c r="Q886" s="58">
        <v>42.62</v>
      </c>
      <c r="R886" s="60">
        <f t="shared" si="895"/>
        <v>53.023325491777662</v>
      </c>
      <c r="S886" s="61">
        <f t="shared" ref="S886:AX886" si="904">$N$886/$J$884*S884*S12*S13</f>
        <v>0</v>
      </c>
      <c r="T886" s="61">
        <f t="shared" si="904"/>
        <v>0</v>
      </c>
      <c r="U886" s="61">
        <f t="shared" si="904"/>
        <v>0</v>
      </c>
      <c r="V886" s="61">
        <f t="shared" si="904"/>
        <v>0</v>
      </c>
      <c r="W886" s="61">
        <f t="shared" si="904"/>
        <v>0</v>
      </c>
      <c r="X886" s="61">
        <f t="shared" si="904"/>
        <v>0</v>
      </c>
      <c r="Y886" s="61">
        <f t="shared" si="904"/>
        <v>0</v>
      </c>
      <c r="Z886" s="61">
        <f t="shared" si="904"/>
        <v>0</v>
      </c>
      <c r="AA886" s="61">
        <f t="shared" si="904"/>
        <v>0</v>
      </c>
      <c r="AB886" s="61">
        <f t="shared" si="904"/>
        <v>0</v>
      </c>
      <c r="AC886" s="61">
        <f t="shared" si="904"/>
        <v>0</v>
      </c>
      <c r="AD886" s="61">
        <f t="shared" si="904"/>
        <v>0</v>
      </c>
      <c r="AE886" s="61">
        <f t="shared" si="904"/>
        <v>0</v>
      </c>
      <c r="AF886" s="61">
        <f t="shared" si="904"/>
        <v>0</v>
      </c>
      <c r="AG886" s="61">
        <f t="shared" si="904"/>
        <v>0</v>
      </c>
      <c r="AH886" s="61">
        <f t="shared" si="904"/>
        <v>0</v>
      </c>
      <c r="AI886" s="61">
        <f t="shared" si="904"/>
        <v>0</v>
      </c>
      <c r="AJ886" s="61">
        <f t="shared" si="904"/>
        <v>0</v>
      </c>
      <c r="AK886" s="61">
        <f t="shared" si="904"/>
        <v>0</v>
      </c>
      <c r="AL886" s="61">
        <f t="shared" si="904"/>
        <v>0</v>
      </c>
      <c r="AM886" s="61">
        <f t="shared" si="904"/>
        <v>0</v>
      </c>
      <c r="AN886" s="61">
        <f t="shared" si="904"/>
        <v>0</v>
      </c>
      <c r="AO886" s="61">
        <f t="shared" si="904"/>
        <v>0</v>
      </c>
      <c r="AP886" s="61">
        <f t="shared" si="904"/>
        <v>0</v>
      </c>
      <c r="AQ886" s="61">
        <f t="shared" si="904"/>
        <v>0</v>
      </c>
      <c r="AR886" s="61">
        <f t="shared" si="904"/>
        <v>0</v>
      </c>
      <c r="AS886" s="61">
        <f t="shared" si="904"/>
        <v>0</v>
      </c>
      <c r="AT886" s="61">
        <f t="shared" si="904"/>
        <v>0</v>
      </c>
      <c r="AU886" s="61">
        <f t="shared" si="904"/>
        <v>0</v>
      </c>
      <c r="AV886" s="61">
        <f t="shared" si="904"/>
        <v>18.82306412562059</v>
      </c>
      <c r="AW886" s="61">
        <f t="shared" si="904"/>
        <v>18.945413995020594</v>
      </c>
      <c r="AX886" s="61">
        <f t="shared" si="904"/>
        <v>15.25484737113648</v>
      </c>
      <c r="AY886" s="61">
        <f t="shared" ref="AY886:BO886" si="905">$N$886/$J$884*AY884*AY12*AY13</f>
        <v>0</v>
      </c>
      <c r="AZ886" s="61">
        <f t="shared" si="905"/>
        <v>0</v>
      </c>
      <c r="BA886" s="61">
        <f t="shared" si="905"/>
        <v>0</v>
      </c>
      <c r="BB886" s="61">
        <f t="shared" si="905"/>
        <v>0</v>
      </c>
      <c r="BC886" s="61">
        <f t="shared" si="905"/>
        <v>0</v>
      </c>
      <c r="BD886" s="61">
        <f t="shared" si="905"/>
        <v>0</v>
      </c>
      <c r="BE886" s="61">
        <f t="shared" si="905"/>
        <v>0</v>
      </c>
      <c r="BF886" s="61">
        <f t="shared" si="905"/>
        <v>0</v>
      </c>
      <c r="BG886" s="61">
        <f t="shared" si="905"/>
        <v>0</v>
      </c>
      <c r="BH886" s="61">
        <f t="shared" si="905"/>
        <v>0</v>
      </c>
      <c r="BI886" s="61">
        <f t="shared" si="905"/>
        <v>0</v>
      </c>
      <c r="BJ886" s="61">
        <f t="shared" si="905"/>
        <v>0</v>
      </c>
      <c r="BK886" s="61">
        <f t="shared" si="905"/>
        <v>0</v>
      </c>
      <c r="BL886" s="61">
        <f t="shared" si="905"/>
        <v>0</v>
      </c>
      <c r="BM886" s="61">
        <f t="shared" si="905"/>
        <v>0</v>
      </c>
      <c r="BN886" s="61">
        <f t="shared" si="905"/>
        <v>0</v>
      </c>
      <c r="BO886" s="61">
        <f t="shared" si="905"/>
        <v>0</v>
      </c>
    </row>
    <row r="887" spans="1:67" x14ac:dyDescent="0.2">
      <c r="A887" s="11"/>
      <c r="B887" s="11"/>
      <c r="C887" s="656"/>
      <c r="D887" s="657"/>
      <c r="E887" s="657"/>
      <c r="F887" s="657"/>
      <c r="G887" s="657"/>
      <c r="H887" s="660"/>
      <c r="I887" s="659"/>
      <c r="J887" s="11"/>
      <c r="K887" s="58"/>
      <c r="L887" s="58"/>
      <c r="M887" s="60"/>
      <c r="N887" s="60"/>
      <c r="O887" s="60"/>
      <c r="P887" s="60"/>
      <c r="Q887" s="62">
        <v>45774.75</v>
      </c>
      <c r="R887" s="63">
        <f t="shared" si="895"/>
        <v>55752.739140737831</v>
      </c>
      <c r="S887" s="64">
        <f t="shared" ref="S887:AX887" si="906">S885+S886</f>
        <v>0</v>
      </c>
      <c r="T887" s="64">
        <f t="shared" si="906"/>
        <v>0</v>
      </c>
      <c r="U887" s="64">
        <f t="shared" si="906"/>
        <v>0</v>
      </c>
      <c r="V887" s="64">
        <f t="shared" si="906"/>
        <v>0</v>
      </c>
      <c r="W887" s="64">
        <f t="shared" si="906"/>
        <v>0</v>
      </c>
      <c r="X887" s="64">
        <f t="shared" si="906"/>
        <v>0</v>
      </c>
      <c r="Y887" s="64">
        <f t="shared" si="906"/>
        <v>0</v>
      </c>
      <c r="Z887" s="64">
        <f t="shared" si="906"/>
        <v>0</v>
      </c>
      <c r="AA887" s="64">
        <f t="shared" si="906"/>
        <v>0</v>
      </c>
      <c r="AB887" s="64">
        <f t="shared" si="906"/>
        <v>0</v>
      </c>
      <c r="AC887" s="64">
        <f t="shared" si="906"/>
        <v>0</v>
      </c>
      <c r="AD887" s="64">
        <f t="shared" si="906"/>
        <v>0</v>
      </c>
      <c r="AE887" s="64">
        <f t="shared" si="906"/>
        <v>0</v>
      </c>
      <c r="AF887" s="64">
        <f t="shared" si="906"/>
        <v>0</v>
      </c>
      <c r="AG887" s="64">
        <f t="shared" si="906"/>
        <v>0</v>
      </c>
      <c r="AH887" s="64">
        <f t="shared" si="906"/>
        <v>0</v>
      </c>
      <c r="AI887" s="64">
        <f t="shared" si="906"/>
        <v>0</v>
      </c>
      <c r="AJ887" s="64">
        <f t="shared" si="906"/>
        <v>0</v>
      </c>
      <c r="AK887" s="64">
        <f t="shared" si="906"/>
        <v>0</v>
      </c>
      <c r="AL887" s="64">
        <f t="shared" si="906"/>
        <v>0</v>
      </c>
      <c r="AM887" s="64">
        <f t="shared" si="906"/>
        <v>0</v>
      </c>
      <c r="AN887" s="64">
        <f t="shared" si="906"/>
        <v>8054.1749215489644</v>
      </c>
      <c r="AO887" s="64">
        <f t="shared" si="906"/>
        <v>8106.52707462531</v>
      </c>
      <c r="AP887" s="64">
        <f t="shared" si="906"/>
        <v>8159.2194747488547</v>
      </c>
      <c r="AQ887" s="64">
        <f t="shared" si="906"/>
        <v>0</v>
      </c>
      <c r="AR887" s="64">
        <f t="shared" si="906"/>
        <v>0</v>
      </c>
      <c r="AS887" s="64">
        <f t="shared" si="906"/>
        <v>0</v>
      </c>
      <c r="AT887" s="64">
        <f t="shared" si="906"/>
        <v>0</v>
      </c>
      <c r="AU887" s="64">
        <f t="shared" si="906"/>
        <v>0</v>
      </c>
      <c r="AV887" s="64">
        <f t="shared" si="906"/>
        <v>8501.4680738929655</v>
      </c>
      <c r="AW887" s="64">
        <f t="shared" si="906"/>
        <v>8556.727594957516</v>
      </c>
      <c r="AX887" s="64">
        <f t="shared" si="906"/>
        <v>8608.5326250976559</v>
      </c>
      <c r="AY887" s="64">
        <f t="shared" ref="AY887:BO887" si="907">AY885+AY886</f>
        <v>5766.0893758665698</v>
      </c>
      <c r="AZ887" s="64">
        <f t="shared" si="907"/>
        <v>0</v>
      </c>
      <c r="BA887" s="64">
        <f t="shared" si="907"/>
        <v>0</v>
      </c>
      <c r="BB887" s="64">
        <f t="shared" si="907"/>
        <v>0</v>
      </c>
      <c r="BC887" s="64">
        <f t="shared" si="907"/>
        <v>0</v>
      </c>
      <c r="BD887" s="64">
        <f t="shared" si="907"/>
        <v>0</v>
      </c>
      <c r="BE887" s="64">
        <f t="shared" si="907"/>
        <v>0</v>
      </c>
      <c r="BF887" s="64">
        <f t="shared" si="907"/>
        <v>0</v>
      </c>
      <c r="BG887" s="64">
        <f t="shared" si="907"/>
        <v>0</v>
      </c>
      <c r="BH887" s="64">
        <f t="shared" si="907"/>
        <v>0</v>
      </c>
      <c r="BI887" s="64">
        <f t="shared" si="907"/>
        <v>0</v>
      </c>
      <c r="BJ887" s="64">
        <f t="shared" si="907"/>
        <v>0</v>
      </c>
      <c r="BK887" s="64">
        <f t="shared" si="907"/>
        <v>0</v>
      </c>
      <c r="BL887" s="64">
        <f t="shared" si="907"/>
        <v>0</v>
      </c>
      <c r="BM887" s="64">
        <f t="shared" si="907"/>
        <v>0</v>
      </c>
      <c r="BN887" s="64">
        <f t="shared" si="907"/>
        <v>0</v>
      </c>
      <c r="BO887" s="64">
        <f t="shared" si="907"/>
        <v>0</v>
      </c>
    </row>
    <row r="888" spans="1:67" ht="14.1" customHeight="1" x14ac:dyDescent="0.2">
      <c r="A888" s="11"/>
      <c r="B888" s="58">
        <v>190</v>
      </c>
      <c r="C888" s="656" t="s">
        <v>527</v>
      </c>
      <c r="D888" s="657" t="s">
        <v>528</v>
      </c>
      <c r="E888" s="657"/>
      <c r="F888" s="657"/>
      <c r="G888" s="657"/>
      <c r="H888" s="660" t="s">
        <v>1048</v>
      </c>
      <c r="I888" s="659" t="s">
        <v>156</v>
      </c>
      <c r="J888" s="59">
        <v>53.030700000000003</v>
      </c>
      <c r="K888" s="60"/>
      <c r="L888" s="60"/>
      <c r="M888" s="60"/>
      <c r="N888" s="58"/>
      <c r="O888" s="58"/>
      <c r="P888" s="58"/>
      <c r="Q888" s="58"/>
      <c r="R888" s="58">
        <f t="shared" si="895"/>
        <v>53.030699999999996</v>
      </c>
      <c r="S888" s="58">
        <v>0</v>
      </c>
      <c r="T888" s="58">
        <v>0</v>
      </c>
      <c r="U888" s="58">
        <v>0</v>
      </c>
      <c r="V888" s="58">
        <v>0</v>
      </c>
      <c r="W888" s="58">
        <v>0</v>
      </c>
      <c r="X888" s="58">
        <v>0</v>
      </c>
      <c r="Y888" s="58">
        <v>0</v>
      </c>
      <c r="Z888" s="58">
        <v>0</v>
      </c>
      <c r="AA888" s="58">
        <v>0</v>
      </c>
      <c r="AB888" s="58">
        <v>0</v>
      </c>
      <c r="AC888" s="58">
        <v>0</v>
      </c>
      <c r="AD888" s="58">
        <v>0</v>
      </c>
      <c r="AE888" s="58">
        <v>0</v>
      </c>
      <c r="AF888" s="58">
        <v>0</v>
      </c>
      <c r="AG888" s="58">
        <v>0</v>
      </c>
      <c r="AH888" s="58">
        <v>0</v>
      </c>
      <c r="AI888" s="58">
        <v>0</v>
      </c>
      <c r="AJ888" s="58">
        <v>0</v>
      </c>
      <c r="AK888" s="58">
        <v>0</v>
      </c>
      <c r="AL888" s="58">
        <v>0</v>
      </c>
      <c r="AM888" s="58">
        <v>0</v>
      </c>
      <c r="AN888" s="58">
        <v>7.9546049999999999</v>
      </c>
      <c r="AO888" s="58">
        <v>7.9546049999999999</v>
      </c>
      <c r="AP888" s="58">
        <v>7.9546049999999999</v>
      </c>
      <c r="AQ888" s="58">
        <v>0</v>
      </c>
      <c r="AR888" s="58">
        <v>0</v>
      </c>
      <c r="AS888" s="58">
        <v>0</v>
      </c>
      <c r="AT888" s="58">
        <v>0</v>
      </c>
      <c r="AU888" s="58">
        <v>0</v>
      </c>
      <c r="AV888" s="58">
        <v>7.9546049999999999</v>
      </c>
      <c r="AW888" s="58">
        <v>7.9546049999999999</v>
      </c>
      <c r="AX888" s="58">
        <v>7.9546049999999999</v>
      </c>
      <c r="AY888" s="58">
        <v>5.30307</v>
      </c>
      <c r="AZ888" s="58">
        <v>0</v>
      </c>
      <c r="BA888" s="58">
        <v>0</v>
      </c>
      <c r="BB888" s="58">
        <v>0</v>
      </c>
      <c r="BC888" s="58">
        <v>0</v>
      </c>
      <c r="BD888" s="58">
        <v>0</v>
      </c>
      <c r="BE888" s="58">
        <v>0</v>
      </c>
      <c r="BF888" s="58">
        <v>0</v>
      </c>
      <c r="BG888" s="58">
        <v>0</v>
      </c>
      <c r="BH888" s="58">
        <v>0</v>
      </c>
      <c r="BI888" s="58">
        <v>0</v>
      </c>
      <c r="BJ888" s="58">
        <v>0</v>
      </c>
      <c r="BK888" s="58">
        <v>0</v>
      </c>
      <c r="BL888" s="58">
        <v>0</v>
      </c>
      <c r="BM888" s="58">
        <v>0</v>
      </c>
      <c r="BN888" s="58">
        <v>0</v>
      </c>
      <c r="BO888" s="58">
        <v>0</v>
      </c>
    </row>
    <row r="889" spans="1:67" x14ac:dyDescent="0.2">
      <c r="A889" s="11"/>
      <c r="B889" s="11"/>
      <c r="C889" s="656"/>
      <c r="D889" s="657"/>
      <c r="E889" s="657"/>
      <c r="F889" s="657"/>
      <c r="G889" s="657"/>
      <c r="H889" s="660"/>
      <c r="I889" s="659"/>
      <c r="J889" s="11"/>
      <c r="K889" s="60">
        <v>70200.759999999995</v>
      </c>
      <c r="L889" s="60">
        <v>70453.73</v>
      </c>
      <c r="M889" s="60">
        <v>72531.820000000007</v>
      </c>
      <c r="N889" s="60">
        <v>72793.19</v>
      </c>
      <c r="O889" s="60">
        <v>72531.821866293991</v>
      </c>
      <c r="P889" s="60"/>
      <c r="Q889" s="58">
        <v>72531.820000000007</v>
      </c>
      <c r="R889" s="60">
        <f t="shared" si="895"/>
        <v>88340.555350528826</v>
      </c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61">
        <f>$M889*AN888/$J888*AN$13</f>
        <v>12774.037982886508</v>
      </c>
      <c r="AO889" s="61">
        <f>$M889*AO888/$J888*AO$13</f>
        <v>12857.069255288339</v>
      </c>
      <c r="AP889" s="61">
        <f>$M889*AP888/$J888*AP$13</f>
        <v>12940.640164430968</v>
      </c>
      <c r="AQ889" s="58"/>
      <c r="AR889" s="58"/>
      <c r="AS889" s="58"/>
      <c r="AT889" s="58"/>
      <c r="AU889" s="58"/>
      <c r="AV889" s="61">
        <f>$M889*AV888/$J888*AV$13</f>
        <v>13453.597743475828</v>
      </c>
      <c r="AW889" s="61">
        <f>$M889*AW888/$J888*AW$13</f>
        <v>13541.046094917929</v>
      </c>
      <c r="AX889" s="61">
        <f>$M889*AX888/$J888*AX$13</f>
        <v>13629.062914499278</v>
      </c>
      <c r="AY889" s="61">
        <f>$M889*AY888/$J888*AY$13</f>
        <v>9145.1011950299799</v>
      </c>
      <c r="AZ889" s="58"/>
      <c r="BA889" s="58"/>
      <c r="BB889" s="58"/>
      <c r="BC889" s="58"/>
      <c r="BD889" s="58"/>
      <c r="BE889" s="58"/>
      <c r="BF889" s="58"/>
      <c r="BG889" s="58"/>
      <c r="BH889" s="58"/>
      <c r="BI889" s="58"/>
      <c r="BJ889" s="58"/>
      <c r="BK889" s="58"/>
      <c r="BL889" s="58"/>
      <c r="BM889" s="58"/>
      <c r="BN889" s="58"/>
      <c r="BO889" s="58"/>
    </row>
    <row r="890" spans="1:67" x14ac:dyDescent="0.2">
      <c r="A890" s="11"/>
      <c r="B890" s="11"/>
      <c r="C890" s="656"/>
      <c r="D890" s="657"/>
      <c r="E890" s="657"/>
      <c r="F890" s="657"/>
      <c r="G890" s="657"/>
      <c r="H890" s="660"/>
      <c r="I890" s="659"/>
      <c r="J890" s="11"/>
      <c r="K890" s="58"/>
      <c r="L890" s="60"/>
      <c r="M890" s="60"/>
      <c r="N890" s="60">
        <f>N889-M889</f>
        <v>261.36999999999534</v>
      </c>
      <c r="O890" s="60"/>
      <c r="P890" s="60"/>
      <c r="Q890" s="58">
        <v>109.78</v>
      </c>
      <c r="R890" s="60">
        <f t="shared" si="895"/>
        <v>136.56589065614156</v>
      </c>
      <c r="S890" s="61">
        <f t="shared" ref="S890:AX890" si="908">$N$890/$J$888*S888*S12*S13</f>
        <v>0</v>
      </c>
      <c r="T890" s="61">
        <f t="shared" si="908"/>
        <v>0</v>
      </c>
      <c r="U890" s="61">
        <f t="shared" si="908"/>
        <v>0</v>
      </c>
      <c r="V890" s="61">
        <f t="shared" si="908"/>
        <v>0</v>
      </c>
      <c r="W890" s="61">
        <f t="shared" si="908"/>
        <v>0</v>
      </c>
      <c r="X890" s="61">
        <f t="shared" si="908"/>
        <v>0</v>
      </c>
      <c r="Y890" s="61">
        <f t="shared" si="908"/>
        <v>0</v>
      </c>
      <c r="Z890" s="61">
        <f t="shared" si="908"/>
        <v>0</v>
      </c>
      <c r="AA890" s="61">
        <f t="shared" si="908"/>
        <v>0</v>
      </c>
      <c r="AB890" s="61">
        <f t="shared" si="908"/>
        <v>0</v>
      </c>
      <c r="AC890" s="61">
        <f t="shared" si="908"/>
        <v>0</v>
      </c>
      <c r="AD890" s="61">
        <f t="shared" si="908"/>
        <v>0</v>
      </c>
      <c r="AE890" s="61">
        <f t="shared" si="908"/>
        <v>0</v>
      </c>
      <c r="AF890" s="61">
        <f t="shared" si="908"/>
        <v>0</v>
      </c>
      <c r="AG890" s="61">
        <f t="shared" si="908"/>
        <v>0</v>
      </c>
      <c r="AH890" s="61">
        <f t="shared" si="908"/>
        <v>0</v>
      </c>
      <c r="AI890" s="61">
        <f t="shared" si="908"/>
        <v>0</v>
      </c>
      <c r="AJ890" s="61">
        <f t="shared" si="908"/>
        <v>0</v>
      </c>
      <c r="AK890" s="61">
        <f t="shared" si="908"/>
        <v>0</v>
      </c>
      <c r="AL890" s="61">
        <f t="shared" si="908"/>
        <v>0</v>
      </c>
      <c r="AM890" s="61">
        <f t="shared" si="908"/>
        <v>0</v>
      </c>
      <c r="AN890" s="61">
        <f t="shared" si="908"/>
        <v>0</v>
      </c>
      <c r="AO890" s="61">
        <f t="shared" si="908"/>
        <v>0</v>
      </c>
      <c r="AP890" s="61">
        <f t="shared" si="908"/>
        <v>0</v>
      </c>
      <c r="AQ890" s="61">
        <f t="shared" si="908"/>
        <v>0</v>
      </c>
      <c r="AR890" s="61">
        <f t="shared" si="908"/>
        <v>0</v>
      </c>
      <c r="AS890" s="61">
        <f t="shared" si="908"/>
        <v>0</v>
      </c>
      <c r="AT890" s="61">
        <f t="shared" si="908"/>
        <v>0</v>
      </c>
      <c r="AU890" s="61">
        <f t="shared" si="908"/>
        <v>0</v>
      </c>
      <c r="AV890" s="61">
        <f t="shared" si="908"/>
        <v>48.480333765404126</v>
      </c>
      <c r="AW890" s="61">
        <f t="shared" si="908"/>
        <v>48.795455812754128</v>
      </c>
      <c r="AX890" s="61">
        <f t="shared" si="908"/>
        <v>39.290101077983294</v>
      </c>
      <c r="AY890" s="61">
        <f t="shared" ref="AY890:BO890" si="909">$N$890/$J$888*AY888*AY12*AY13</f>
        <v>0</v>
      </c>
      <c r="AZ890" s="61">
        <f t="shared" si="909"/>
        <v>0</v>
      </c>
      <c r="BA890" s="61">
        <f t="shared" si="909"/>
        <v>0</v>
      </c>
      <c r="BB890" s="61">
        <f t="shared" si="909"/>
        <v>0</v>
      </c>
      <c r="BC890" s="61">
        <f t="shared" si="909"/>
        <v>0</v>
      </c>
      <c r="BD890" s="61">
        <f t="shared" si="909"/>
        <v>0</v>
      </c>
      <c r="BE890" s="61">
        <f t="shared" si="909"/>
        <v>0</v>
      </c>
      <c r="BF890" s="61">
        <f t="shared" si="909"/>
        <v>0</v>
      </c>
      <c r="BG890" s="61">
        <f t="shared" si="909"/>
        <v>0</v>
      </c>
      <c r="BH890" s="61">
        <f t="shared" si="909"/>
        <v>0</v>
      </c>
      <c r="BI890" s="61">
        <f t="shared" si="909"/>
        <v>0</v>
      </c>
      <c r="BJ890" s="61">
        <f t="shared" si="909"/>
        <v>0</v>
      </c>
      <c r="BK890" s="61">
        <f t="shared" si="909"/>
        <v>0</v>
      </c>
      <c r="BL890" s="61">
        <f t="shared" si="909"/>
        <v>0</v>
      </c>
      <c r="BM890" s="61">
        <f t="shared" si="909"/>
        <v>0</v>
      </c>
      <c r="BN890" s="61">
        <f t="shared" si="909"/>
        <v>0</v>
      </c>
      <c r="BO890" s="61">
        <f t="shared" si="909"/>
        <v>0</v>
      </c>
    </row>
    <row r="891" spans="1:67" x14ac:dyDescent="0.2">
      <c r="A891" s="11"/>
      <c r="B891" s="11"/>
      <c r="C891" s="656"/>
      <c r="D891" s="657"/>
      <c r="E891" s="657"/>
      <c r="F891" s="657"/>
      <c r="G891" s="657"/>
      <c r="H891" s="660"/>
      <c r="I891" s="659"/>
      <c r="J891" s="11"/>
      <c r="K891" s="58"/>
      <c r="L891" s="58"/>
      <c r="M891" s="60"/>
      <c r="N891" s="60"/>
      <c r="O891" s="60"/>
      <c r="P891" s="60"/>
      <c r="Q891" s="62">
        <v>72641.600000000006</v>
      </c>
      <c r="R891" s="63">
        <f t="shared" si="895"/>
        <v>88477.12124118497</v>
      </c>
      <c r="S891" s="64">
        <f t="shared" ref="S891:AX891" si="910">S889+S890</f>
        <v>0</v>
      </c>
      <c r="T891" s="64">
        <f t="shared" si="910"/>
        <v>0</v>
      </c>
      <c r="U891" s="64">
        <f t="shared" si="910"/>
        <v>0</v>
      </c>
      <c r="V891" s="64">
        <f t="shared" si="910"/>
        <v>0</v>
      </c>
      <c r="W891" s="64">
        <f t="shared" si="910"/>
        <v>0</v>
      </c>
      <c r="X891" s="64">
        <f t="shared" si="910"/>
        <v>0</v>
      </c>
      <c r="Y891" s="64">
        <f t="shared" si="910"/>
        <v>0</v>
      </c>
      <c r="Z891" s="64">
        <f t="shared" si="910"/>
        <v>0</v>
      </c>
      <c r="AA891" s="64">
        <f t="shared" si="910"/>
        <v>0</v>
      </c>
      <c r="AB891" s="64">
        <f t="shared" si="910"/>
        <v>0</v>
      </c>
      <c r="AC891" s="64">
        <f t="shared" si="910"/>
        <v>0</v>
      </c>
      <c r="AD891" s="64">
        <f t="shared" si="910"/>
        <v>0</v>
      </c>
      <c r="AE891" s="64">
        <f t="shared" si="910"/>
        <v>0</v>
      </c>
      <c r="AF891" s="64">
        <f t="shared" si="910"/>
        <v>0</v>
      </c>
      <c r="AG891" s="64">
        <f t="shared" si="910"/>
        <v>0</v>
      </c>
      <c r="AH891" s="64">
        <f t="shared" si="910"/>
        <v>0</v>
      </c>
      <c r="AI891" s="64">
        <f t="shared" si="910"/>
        <v>0</v>
      </c>
      <c r="AJ891" s="64">
        <f t="shared" si="910"/>
        <v>0</v>
      </c>
      <c r="AK891" s="64">
        <f t="shared" si="910"/>
        <v>0</v>
      </c>
      <c r="AL891" s="64">
        <f t="shared" si="910"/>
        <v>0</v>
      </c>
      <c r="AM891" s="64">
        <f t="shared" si="910"/>
        <v>0</v>
      </c>
      <c r="AN891" s="64">
        <f t="shared" si="910"/>
        <v>12774.037982886508</v>
      </c>
      <c r="AO891" s="64">
        <f t="shared" si="910"/>
        <v>12857.069255288339</v>
      </c>
      <c r="AP891" s="64">
        <f t="shared" si="910"/>
        <v>12940.640164430968</v>
      </c>
      <c r="AQ891" s="64">
        <f t="shared" si="910"/>
        <v>0</v>
      </c>
      <c r="AR891" s="64">
        <f t="shared" si="910"/>
        <v>0</v>
      </c>
      <c r="AS891" s="64">
        <f t="shared" si="910"/>
        <v>0</v>
      </c>
      <c r="AT891" s="64">
        <f t="shared" si="910"/>
        <v>0</v>
      </c>
      <c r="AU891" s="64">
        <f t="shared" si="910"/>
        <v>0</v>
      </c>
      <c r="AV891" s="64">
        <f t="shared" si="910"/>
        <v>13502.078077241233</v>
      </c>
      <c r="AW891" s="64">
        <f t="shared" si="910"/>
        <v>13589.841550730684</v>
      </c>
      <c r="AX891" s="64">
        <f t="shared" si="910"/>
        <v>13668.353015577261</v>
      </c>
      <c r="AY891" s="64">
        <f t="shared" ref="AY891:BO891" si="911">AY889+AY890</f>
        <v>9145.1011950299799</v>
      </c>
      <c r="AZ891" s="64">
        <f t="shared" si="911"/>
        <v>0</v>
      </c>
      <c r="BA891" s="64">
        <f t="shared" si="911"/>
        <v>0</v>
      </c>
      <c r="BB891" s="64">
        <f t="shared" si="911"/>
        <v>0</v>
      </c>
      <c r="BC891" s="64">
        <f t="shared" si="911"/>
        <v>0</v>
      </c>
      <c r="BD891" s="64">
        <f t="shared" si="911"/>
        <v>0</v>
      </c>
      <c r="BE891" s="64">
        <f t="shared" si="911"/>
        <v>0</v>
      </c>
      <c r="BF891" s="64">
        <f t="shared" si="911"/>
        <v>0</v>
      </c>
      <c r="BG891" s="64">
        <f t="shared" si="911"/>
        <v>0</v>
      </c>
      <c r="BH891" s="64">
        <f t="shared" si="911"/>
        <v>0</v>
      </c>
      <c r="BI891" s="64">
        <f t="shared" si="911"/>
        <v>0</v>
      </c>
      <c r="BJ891" s="64">
        <f t="shared" si="911"/>
        <v>0</v>
      </c>
      <c r="BK891" s="64">
        <f t="shared" si="911"/>
        <v>0</v>
      </c>
      <c r="BL891" s="64">
        <f t="shared" si="911"/>
        <v>0</v>
      </c>
      <c r="BM891" s="64">
        <f t="shared" si="911"/>
        <v>0</v>
      </c>
      <c r="BN891" s="64">
        <f t="shared" si="911"/>
        <v>0</v>
      </c>
      <c r="BO891" s="64">
        <f t="shared" si="911"/>
        <v>0</v>
      </c>
    </row>
    <row r="892" spans="1:67" ht="14.1" customHeight="1" x14ac:dyDescent="0.2">
      <c r="A892" s="11"/>
      <c r="B892" s="58">
        <v>191</v>
      </c>
      <c r="C892" s="656" t="s">
        <v>527</v>
      </c>
      <c r="D892" s="657" t="s">
        <v>528</v>
      </c>
      <c r="E892" s="657"/>
      <c r="F892" s="657"/>
      <c r="G892" s="657"/>
      <c r="H892" s="660" t="s">
        <v>1049</v>
      </c>
      <c r="I892" s="659" t="s">
        <v>156</v>
      </c>
      <c r="J892" s="59">
        <v>5.2622</v>
      </c>
      <c r="K892" s="60"/>
      <c r="L892" s="60"/>
      <c r="M892" s="60"/>
      <c r="N892" s="58"/>
      <c r="O892" s="58"/>
      <c r="P892" s="58"/>
      <c r="Q892" s="58"/>
      <c r="R892" s="58">
        <f t="shared" si="895"/>
        <v>5.2622</v>
      </c>
      <c r="S892" s="58">
        <v>0</v>
      </c>
      <c r="T892" s="58">
        <v>0</v>
      </c>
      <c r="U892" s="58">
        <v>0</v>
      </c>
      <c r="V892" s="58">
        <v>0</v>
      </c>
      <c r="W892" s="58">
        <v>0</v>
      </c>
      <c r="X892" s="58">
        <v>0</v>
      </c>
      <c r="Y892" s="58">
        <v>0</v>
      </c>
      <c r="Z892" s="58">
        <v>0</v>
      </c>
      <c r="AA892" s="58">
        <v>0</v>
      </c>
      <c r="AB892" s="58">
        <v>0</v>
      </c>
      <c r="AC892" s="58">
        <v>0</v>
      </c>
      <c r="AD892" s="58">
        <v>0</v>
      </c>
      <c r="AE892" s="58">
        <v>0</v>
      </c>
      <c r="AF892" s="58">
        <v>0</v>
      </c>
      <c r="AG892" s="58">
        <v>0</v>
      </c>
      <c r="AH892" s="58">
        <v>0</v>
      </c>
      <c r="AI892" s="58">
        <v>0</v>
      </c>
      <c r="AJ892" s="58">
        <v>0</v>
      </c>
      <c r="AK892" s="58">
        <v>0</v>
      </c>
      <c r="AL892" s="58">
        <v>0</v>
      </c>
      <c r="AM892" s="58">
        <v>0</v>
      </c>
      <c r="AN892" s="58">
        <v>0.78932999999999998</v>
      </c>
      <c r="AO892" s="58">
        <v>0.78932999999999998</v>
      </c>
      <c r="AP892" s="58">
        <v>0.78932999999999998</v>
      </c>
      <c r="AQ892" s="58">
        <v>0</v>
      </c>
      <c r="AR892" s="58">
        <v>0</v>
      </c>
      <c r="AS892" s="58">
        <v>0</v>
      </c>
      <c r="AT892" s="58">
        <v>0</v>
      </c>
      <c r="AU892" s="58">
        <v>0</v>
      </c>
      <c r="AV892" s="58">
        <v>0.78932999999999998</v>
      </c>
      <c r="AW892" s="58">
        <v>0.78932999999999998</v>
      </c>
      <c r="AX892" s="58">
        <v>0.78932999999999998</v>
      </c>
      <c r="AY892" s="58">
        <v>0.52622000000000002</v>
      </c>
      <c r="AZ892" s="58">
        <v>0</v>
      </c>
      <c r="BA892" s="58">
        <v>0</v>
      </c>
      <c r="BB892" s="58">
        <v>0</v>
      </c>
      <c r="BC892" s="58">
        <v>0</v>
      </c>
      <c r="BD892" s="58">
        <v>0</v>
      </c>
      <c r="BE892" s="58">
        <v>0</v>
      </c>
      <c r="BF892" s="58">
        <v>0</v>
      </c>
      <c r="BG892" s="58">
        <v>0</v>
      </c>
      <c r="BH892" s="58">
        <v>0</v>
      </c>
      <c r="BI892" s="58">
        <v>0</v>
      </c>
      <c r="BJ892" s="58">
        <v>0</v>
      </c>
      <c r="BK892" s="58">
        <v>0</v>
      </c>
      <c r="BL892" s="58">
        <v>0</v>
      </c>
      <c r="BM892" s="58">
        <v>0</v>
      </c>
      <c r="BN892" s="58">
        <v>0</v>
      </c>
      <c r="BO892" s="58">
        <v>0</v>
      </c>
    </row>
    <row r="893" spans="1:67" x14ac:dyDescent="0.2">
      <c r="A893" s="11"/>
      <c r="B893" s="11"/>
      <c r="C893" s="656"/>
      <c r="D893" s="657"/>
      <c r="E893" s="657"/>
      <c r="F893" s="657"/>
      <c r="G893" s="657"/>
      <c r="H893" s="660"/>
      <c r="I893" s="659"/>
      <c r="J893" s="11"/>
      <c r="K893" s="60">
        <v>13913.21</v>
      </c>
      <c r="L893" s="60">
        <v>13944.61</v>
      </c>
      <c r="M893" s="60">
        <v>14375.21</v>
      </c>
      <c r="N893" s="60">
        <v>14407.65</v>
      </c>
      <c r="O893" s="60">
        <v>14375.207181636499</v>
      </c>
      <c r="P893" s="60"/>
      <c r="Q893" s="58">
        <v>14375.21</v>
      </c>
      <c r="R893" s="60">
        <f t="shared" si="895"/>
        <v>17508.371286981019</v>
      </c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61">
        <f>$M893*AN892/$J892*AN$13</f>
        <v>2531.709235366905</v>
      </c>
      <c r="AO893" s="61">
        <f>$M893*AO892/$J892*AO$13</f>
        <v>2548.1653504532701</v>
      </c>
      <c r="AP893" s="61">
        <f>$M893*AP892/$J892*AP$13</f>
        <v>2564.7284171020351</v>
      </c>
      <c r="AQ893" s="58"/>
      <c r="AR893" s="58"/>
      <c r="AS893" s="58"/>
      <c r="AT893" s="58"/>
      <c r="AU893" s="58"/>
      <c r="AV893" s="61">
        <f>$M893*AV892/$J892*AV$13</f>
        <v>2666.3923891333648</v>
      </c>
      <c r="AW893" s="61">
        <f>$M893*AW892/$J892*AW$13</f>
        <v>2683.7239329459148</v>
      </c>
      <c r="AX893" s="61">
        <f>$M893*AX892/$J892*AX$13</f>
        <v>2701.16814246684</v>
      </c>
      <c r="AY893" s="61">
        <f>$M893*AY892/$J892*AY$13</f>
        <v>1812.4838195126899</v>
      </c>
      <c r="AZ893" s="58"/>
      <c r="BA893" s="58"/>
      <c r="BB893" s="58"/>
      <c r="BC893" s="58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</row>
    <row r="894" spans="1:67" x14ac:dyDescent="0.2">
      <c r="A894" s="11"/>
      <c r="B894" s="11"/>
      <c r="C894" s="656"/>
      <c r="D894" s="657"/>
      <c r="E894" s="657"/>
      <c r="F894" s="657"/>
      <c r="G894" s="657"/>
      <c r="H894" s="660"/>
      <c r="I894" s="659"/>
      <c r="J894" s="11"/>
      <c r="K894" s="58"/>
      <c r="L894" s="60"/>
      <c r="M894" s="60"/>
      <c r="N894" s="60">
        <f>N893-M893</f>
        <v>32.440000000000509</v>
      </c>
      <c r="O894" s="60"/>
      <c r="P894" s="60"/>
      <c r="Q894" s="58">
        <v>13.62</v>
      </c>
      <c r="R894" s="60">
        <f t="shared" si="895"/>
        <v>16.949908148928266</v>
      </c>
      <c r="S894" s="61">
        <f t="shared" ref="S894:AX894" si="912">$N$894/$J$892*S892*S12*S13</f>
        <v>0</v>
      </c>
      <c r="T894" s="61">
        <f t="shared" si="912"/>
        <v>0</v>
      </c>
      <c r="U894" s="61">
        <f t="shared" si="912"/>
        <v>0</v>
      </c>
      <c r="V894" s="61">
        <f t="shared" si="912"/>
        <v>0</v>
      </c>
      <c r="W894" s="61">
        <f t="shared" si="912"/>
        <v>0</v>
      </c>
      <c r="X894" s="61">
        <f t="shared" si="912"/>
        <v>0</v>
      </c>
      <c r="Y894" s="61">
        <f t="shared" si="912"/>
        <v>0</v>
      </c>
      <c r="Z894" s="61">
        <f t="shared" si="912"/>
        <v>0</v>
      </c>
      <c r="AA894" s="61">
        <f t="shared" si="912"/>
        <v>0</v>
      </c>
      <c r="AB894" s="61">
        <f t="shared" si="912"/>
        <v>0</v>
      </c>
      <c r="AC894" s="61">
        <f t="shared" si="912"/>
        <v>0</v>
      </c>
      <c r="AD894" s="61">
        <f t="shared" si="912"/>
        <v>0</v>
      </c>
      <c r="AE894" s="61">
        <f t="shared" si="912"/>
        <v>0</v>
      </c>
      <c r="AF894" s="61">
        <f t="shared" si="912"/>
        <v>0</v>
      </c>
      <c r="AG894" s="61">
        <f t="shared" si="912"/>
        <v>0</v>
      </c>
      <c r="AH894" s="61">
        <f t="shared" si="912"/>
        <v>0</v>
      </c>
      <c r="AI894" s="61">
        <f t="shared" si="912"/>
        <v>0</v>
      </c>
      <c r="AJ894" s="61">
        <f t="shared" si="912"/>
        <v>0</v>
      </c>
      <c r="AK894" s="61">
        <f t="shared" si="912"/>
        <v>0</v>
      </c>
      <c r="AL894" s="61">
        <f t="shared" si="912"/>
        <v>0</v>
      </c>
      <c r="AM894" s="61">
        <f t="shared" si="912"/>
        <v>0</v>
      </c>
      <c r="AN894" s="61">
        <f t="shared" si="912"/>
        <v>0</v>
      </c>
      <c r="AO894" s="61">
        <f t="shared" si="912"/>
        <v>0</v>
      </c>
      <c r="AP894" s="61">
        <f t="shared" si="912"/>
        <v>0</v>
      </c>
      <c r="AQ894" s="61">
        <f t="shared" si="912"/>
        <v>0</v>
      </c>
      <c r="AR894" s="61">
        <f t="shared" si="912"/>
        <v>0</v>
      </c>
      <c r="AS894" s="61">
        <f t="shared" si="912"/>
        <v>0</v>
      </c>
      <c r="AT894" s="61">
        <f t="shared" si="912"/>
        <v>0</v>
      </c>
      <c r="AU894" s="61">
        <f t="shared" si="912"/>
        <v>0</v>
      </c>
      <c r="AV894" s="61">
        <f t="shared" si="912"/>
        <v>6.0171482088600934</v>
      </c>
      <c r="AW894" s="61">
        <f t="shared" si="912"/>
        <v>6.0562596570600942</v>
      </c>
      <c r="AX894" s="61">
        <f t="shared" si="912"/>
        <v>4.8765002830080766</v>
      </c>
      <c r="AY894" s="61">
        <f t="shared" ref="AY894:BO894" si="913">$N$894/$J$892*AY892*AY12*AY13</f>
        <v>0</v>
      </c>
      <c r="AZ894" s="61">
        <f t="shared" si="913"/>
        <v>0</v>
      </c>
      <c r="BA894" s="61">
        <f t="shared" si="913"/>
        <v>0</v>
      </c>
      <c r="BB894" s="61">
        <f t="shared" si="913"/>
        <v>0</v>
      </c>
      <c r="BC894" s="61">
        <f t="shared" si="913"/>
        <v>0</v>
      </c>
      <c r="BD894" s="61">
        <f t="shared" si="913"/>
        <v>0</v>
      </c>
      <c r="BE894" s="61">
        <f t="shared" si="913"/>
        <v>0</v>
      </c>
      <c r="BF894" s="61">
        <f t="shared" si="913"/>
        <v>0</v>
      </c>
      <c r="BG894" s="61">
        <f t="shared" si="913"/>
        <v>0</v>
      </c>
      <c r="BH894" s="61">
        <f t="shared" si="913"/>
        <v>0</v>
      </c>
      <c r="BI894" s="61">
        <f t="shared" si="913"/>
        <v>0</v>
      </c>
      <c r="BJ894" s="61">
        <f t="shared" si="913"/>
        <v>0</v>
      </c>
      <c r="BK894" s="61">
        <f t="shared" si="913"/>
        <v>0</v>
      </c>
      <c r="BL894" s="61">
        <f t="shared" si="913"/>
        <v>0</v>
      </c>
      <c r="BM894" s="61">
        <f t="shared" si="913"/>
        <v>0</v>
      </c>
      <c r="BN894" s="61">
        <f t="shared" si="913"/>
        <v>0</v>
      </c>
      <c r="BO894" s="61">
        <f t="shared" si="913"/>
        <v>0</v>
      </c>
    </row>
    <row r="895" spans="1:67" x14ac:dyDescent="0.2">
      <c r="A895" s="11"/>
      <c r="B895" s="11"/>
      <c r="C895" s="656"/>
      <c r="D895" s="657"/>
      <c r="E895" s="657"/>
      <c r="F895" s="657"/>
      <c r="G895" s="657"/>
      <c r="H895" s="660"/>
      <c r="I895" s="659"/>
      <c r="J895" s="11"/>
      <c r="K895" s="58"/>
      <c r="L895" s="58"/>
      <c r="M895" s="60"/>
      <c r="N895" s="60"/>
      <c r="O895" s="60"/>
      <c r="P895" s="60"/>
      <c r="Q895" s="62">
        <v>14388.83</v>
      </c>
      <c r="R895" s="63">
        <f t="shared" si="895"/>
        <v>17525.321195129945</v>
      </c>
      <c r="S895" s="64">
        <f t="shared" ref="S895:AX895" si="914">S893+S894</f>
        <v>0</v>
      </c>
      <c r="T895" s="64">
        <f t="shared" si="914"/>
        <v>0</v>
      </c>
      <c r="U895" s="64">
        <f t="shared" si="914"/>
        <v>0</v>
      </c>
      <c r="V895" s="64">
        <f t="shared" si="914"/>
        <v>0</v>
      </c>
      <c r="W895" s="64">
        <f t="shared" si="914"/>
        <v>0</v>
      </c>
      <c r="X895" s="64">
        <f t="shared" si="914"/>
        <v>0</v>
      </c>
      <c r="Y895" s="64">
        <f t="shared" si="914"/>
        <v>0</v>
      </c>
      <c r="Z895" s="64">
        <f t="shared" si="914"/>
        <v>0</v>
      </c>
      <c r="AA895" s="64">
        <f t="shared" si="914"/>
        <v>0</v>
      </c>
      <c r="AB895" s="64">
        <f t="shared" si="914"/>
        <v>0</v>
      </c>
      <c r="AC895" s="64">
        <f t="shared" si="914"/>
        <v>0</v>
      </c>
      <c r="AD895" s="64">
        <f t="shared" si="914"/>
        <v>0</v>
      </c>
      <c r="AE895" s="64">
        <f t="shared" si="914"/>
        <v>0</v>
      </c>
      <c r="AF895" s="64">
        <f t="shared" si="914"/>
        <v>0</v>
      </c>
      <c r="AG895" s="64">
        <f t="shared" si="914"/>
        <v>0</v>
      </c>
      <c r="AH895" s="64">
        <f t="shared" si="914"/>
        <v>0</v>
      </c>
      <c r="AI895" s="64">
        <f t="shared" si="914"/>
        <v>0</v>
      </c>
      <c r="AJ895" s="64">
        <f t="shared" si="914"/>
        <v>0</v>
      </c>
      <c r="AK895" s="64">
        <f t="shared" si="914"/>
        <v>0</v>
      </c>
      <c r="AL895" s="64">
        <f t="shared" si="914"/>
        <v>0</v>
      </c>
      <c r="AM895" s="64">
        <f t="shared" si="914"/>
        <v>0</v>
      </c>
      <c r="AN895" s="64">
        <f t="shared" si="914"/>
        <v>2531.709235366905</v>
      </c>
      <c r="AO895" s="64">
        <f t="shared" si="914"/>
        <v>2548.1653504532701</v>
      </c>
      <c r="AP895" s="64">
        <f t="shared" si="914"/>
        <v>2564.7284171020351</v>
      </c>
      <c r="AQ895" s="64">
        <f t="shared" si="914"/>
        <v>0</v>
      </c>
      <c r="AR895" s="64">
        <f t="shared" si="914"/>
        <v>0</v>
      </c>
      <c r="AS895" s="64">
        <f t="shared" si="914"/>
        <v>0</v>
      </c>
      <c r="AT895" s="64">
        <f t="shared" si="914"/>
        <v>0</v>
      </c>
      <c r="AU895" s="64">
        <f t="shared" si="914"/>
        <v>0</v>
      </c>
      <c r="AV895" s="64">
        <f t="shared" si="914"/>
        <v>2672.4095373422247</v>
      </c>
      <c r="AW895" s="64">
        <f t="shared" si="914"/>
        <v>2689.7801926029751</v>
      </c>
      <c r="AX895" s="64">
        <f t="shared" si="914"/>
        <v>2706.0446427498482</v>
      </c>
      <c r="AY895" s="64">
        <f t="shared" ref="AY895:BO895" si="915">AY893+AY894</f>
        <v>1812.4838195126899</v>
      </c>
      <c r="AZ895" s="64">
        <f t="shared" si="915"/>
        <v>0</v>
      </c>
      <c r="BA895" s="64">
        <f t="shared" si="915"/>
        <v>0</v>
      </c>
      <c r="BB895" s="64">
        <f t="shared" si="915"/>
        <v>0</v>
      </c>
      <c r="BC895" s="64">
        <f t="shared" si="915"/>
        <v>0</v>
      </c>
      <c r="BD895" s="64">
        <f t="shared" si="915"/>
        <v>0</v>
      </c>
      <c r="BE895" s="64">
        <f t="shared" si="915"/>
        <v>0</v>
      </c>
      <c r="BF895" s="64">
        <f t="shared" si="915"/>
        <v>0</v>
      </c>
      <c r="BG895" s="64">
        <f t="shared" si="915"/>
        <v>0</v>
      </c>
      <c r="BH895" s="64">
        <f t="shared" si="915"/>
        <v>0</v>
      </c>
      <c r="BI895" s="64">
        <f t="shared" si="915"/>
        <v>0</v>
      </c>
      <c r="BJ895" s="64">
        <f t="shared" si="915"/>
        <v>0</v>
      </c>
      <c r="BK895" s="64">
        <f t="shared" si="915"/>
        <v>0</v>
      </c>
      <c r="BL895" s="64">
        <f t="shared" si="915"/>
        <v>0</v>
      </c>
      <c r="BM895" s="64">
        <f t="shared" si="915"/>
        <v>0</v>
      </c>
      <c r="BN895" s="64">
        <f t="shared" si="915"/>
        <v>0</v>
      </c>
      <c r="BO895" s="64">
        <f t="shared" si="915"/>
        <v>0</v>
      </c>
    </row>
    <row r="896" spans="1:67" s="5" customFormat="1" ht="10.5" x14ac:dyDescent="0.2">
      <c r="A896" s="65"/>
      <c r="B896" s="65"/>
      <c r="C896" s="65"/>
      <c r="D896" s="65"/>
      <c r="E896" s="65"/>
      <c r="F896" s="65"/>
      <c r="G896" s="66" t="s">
        <v>1050</v>
      </c>
      <c r="H896" s="65"/>
      <c r="I896" s="65"/>
      <c r="J896" s="65"/>
      <c r="K896" s="65"/>
      <c r="L896" s="65"/>
      <c r="M896" s="65"/>
      <c r="N896" s="65"/>
      <c r="O896" s="65"/>
      <c r="P896" s="65"/>
      <c r="Q896" s="65">
        <f t="shared" ref="Q896:AV896" si="916">Q$879+Q$883+Q$887+Q$891+Q$895</f>
        <v>218637.44</v>
      </c>
      <c r="R896" s="67">
        <f t="shared" si="916"/>
        <v>266298.51967995067</v>
      </c>
      <c r="S896" s="68">
        <f t="shared" si="916"/>
        <v>0</v>
      </c>
      <c r="T896" s="68">
        <f t="shared" si="916"/>
        <v>0</v>
      </c>
      <c r="U896" s="68">
        <f t="shared" si="916"/>
        <v>0</v>
      </c>
      <c r="V896" s="68">
        <f t="shared" si="916"/>
        <v>0</v>
      </c>
      <c r="W896" s="68">
        <f t="shared" si="916"/>
        <v>0</v>
      </c>
      <c r="X896" s="68">
        <f t="shared" si="916"/>
        <v>0</v>
      </c>
      <c r="Y896" s="68">
        <f t="shared" si="916"/>
        <v>0</v>
      </c>
      <c r="Z896" s="68">
        <f t="shared" si="916"/>
        <v>0</v>
      </c>
      <c r="AA896" s="68">
        <f t="shared" si="916"/>
        <v>0</v>
      </c>
      <c r="AB896" s="68">
        <f t="shared" si="916"/>
        <v>0</v>
      </c>
      <c r="AC896" s="68">
        <f t="shared" si="916"/>
        <v>0</v>
      </c>
      <c r="AD896" s="68">
        <f t="shared" si="916"/>
        <v>0</v>
      </c>
      <c r="AE896" s="68">
        <f t="shared" si="916"/>
        <v>0</v>
      </c>
      <c r="AF896" s="68">
        <f t="shared" si="916"/>
        <v>0</v>
      </c>
      <c r="AG896" s="68">
        <f t="shared" si="916"/>
        <v>0</v>
      </c>
      <c r="AH896" s="68">
        <f t="shared" si="916"/>
        <v>0</v>
      </c>
      <c r="AI896" s="68">
        <f t="shared" si="916"/>
        <v>0</v>
      </c>
      <c r="AJ896" s="68">
        <f t="shared" si="916"/>
        <v>0</v>
      </c>
      <c r="AK896" s="68">
        <f t="shared" si="916"/>
        <v>0</v>
      </c>
      <c r="AL896" s="68">
        <f t="shared" si="916"/>
        <v>0</v>
      </c>
      <c r="AM896" s="68">
        <f t="shared" si="916"/>
        <v>0</v>
      </c>
      <c r="AN896" s="68">
        <f t="shared" si="916"/>
        <v>38453.188527634156</v>
      </c>
      <c r="AO896" s="68">
        <f t="shared" si="916"/>
        <v>38703.13432986477</v>
      </c>
      <c r="AP896" s="68">
        <f t="shared" si="916"/>
        <v>38954.704579537785</v>
      </c>
      <c r="AQ896" s="68">
        <f t="shared" si="916"/>
        <v>0</v>
      </c>
      <c r="AR896" s="68">
        <f t="shared" si="916"/>
        <v>0</v>
      </c>
      <c r="AS896" s="68">
        <f t="shared" si="916"/>
        <v>0</v>
      </c>
      <c r="AT896" s="68">
        <f t="shared" si="916"/>
        <v>0</v>
      </c>
      <c r="AU896" s="68">
        <f t="shared" si="916"/>
        <v>0</v>
      </c>
      <c r="AV896" s="68">
        <f t="shared" si="916"/>
        <v>40630.327711831334</v>
      </c>
      <c r="AW896" s="68">
        <f t="shared" ref="AW896:BO896" si="917">AW$879+AW$883+AW$887+AW$891+AW$895</f>
        <v>40894.424739607784</v>
      </c>
      <c r="AX896" s="68">
        <f t="shared" si="917"/>
        <v>41133.59819757165</v>
      </c>
      <c r="AY896" s="68">
        <f t="shared" si="917"/>
        <v>27529.14159390319</v>
      </c>
      <c r="AZ896" s="68">
        <f t="shared" si="917"/>
        <v>0</v>
      </c>
      <c r="BA896" s="68">
        <f t="shared" si="917"/>
        <v>0</v>
      </c>
      <c r="BB896" s="68">
        <f t="shared" si="917"/>
        <v>0</v>
      </c>
      <c r="BC896" s="68">
        <f t="shared" si="917"/>
        <v>0</v>
      </c>
      <c r="BD896" s="68">
        <f t="shared" si="917"/>
        <v>0</v>
      </c>
      <c r="BE896" s="68">
        <f t="shared" si="917"/>
        <v>0</v>
      </c>
      <c r="BF896" s="68">
        <f t="shared" si="917"/>
        <v>0</v>
      </c>
      <c r="BG896" s="68">
        <f t="shared" si="917"/>
        <v>0</v>
      </c>
      <c r="BH896" s="68">
        <f t="shared" si="917"/>
        <v>0</v>
      </c>
      <c r="BI896" s="68">
        <f t="shared" si="917"/>
        <v>0</v>
      </c>
      <c r="BJ896" s="68">
        <f t="shared" si="917"/>
        <v>0</v>
      </c>
      <c r="BK896" s="68">
        <f t="shared" si="917"/>
        <v>0</v>
      </c>
      <c r="BL896" s="68">
        <f t="shared" si="917"/>
        <v>0</v>
      </c>
      <c r="BM896" s="68">
        <f t="shared" si="917"/>
        <v>0</v>
      </c>
      <c r="BN896" s="68">
        <f t="shared" si="917"/>
        <v>0</v>
      </c>
      <c r="BO896" s="68">
        <f t="shared" si="917"/>
        <v>0</v>
      </c>
    </row>
    <row r="897" spans="1:67" x14ac:dyDescent="0.2">
      <c r="A897" s="56"/>
      <c r="B897" s="56"/>
      <c r="C897" s="57" t="s">
        <v>538</v>
      </c>
      <c r="D897" s="56" t="s">
        <v>539</v>
      </c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</row>
    <row r="898" spans="1:67" ht="14.1" customHeight="1" x14ac:dyDescent="0.2">
      <c r="A898" s="11"/>
      <c r="B898" s="58">
        <v>192</v>
      </c>
      <c r="C898" s="656" t="s">
        <v>499</v>
      </c>
      <c r="D898" s="657" t="s">
        <v>500</v>
      </c>
      <c r="E898" s="657"/>
      <c r="F898" s="657"/>
      <c r="G898" s="657"/>
      <c r="H898" s="660" t="s">
        <v>910</v>
      </c>
      <c r="I898" s="659" t="s">
        <v>78</v>
      </c>
      <c r="J898" s="59">
        <v>99.337999999999994</v>
      </c>
      <c r="K898" s="60"/>
      <c r="L898" s="60"/>
      <c r="M898" s="60"/>
      <c r="N898" s="58"/>
      <c r="O898" s="58"/>
      <c r="P898" s="58"/>
      <c r="Q898" s="58"/>
      <c r="R898" s="58">
        <f t="shared" ref="R898:R905" si="918">SUM(S898:BO898)</f>
        <v>99.338000000000008</v>
      </c>
      <c r="S898" s="58">
        <v>0</v>
      </c>
      <c r="T898" s="58">
        <v>0</v>
      </c>
      <c r="U898" s="58">
        <v>0</v>
      </c>
      <c r="V898" s="58">
        <v>0</v>
      </c>
      <c r="W898" s="58">
        <v>0</v>
      </c>
      <c r="X898" s="58">
        <v>0</v>
      </c>
      <c r="Y898" s="58">
        <v>0</v>
      </c>
      <c r="Z898" s="58">
        <v>0</v>
      </c>
      <c r="AA898" s="58">
        <v>0</v>
      </c>
      <c r="AB898" s="58">
        <v>0</v>
      </c>
      <c r="AC898" s="58">
        <v>0</v>
      </c>
      <c r="AD898" s="58">
        <v>0</v>
      </c>
      <c r="AE898" s="58">
        <v>0</v>
      </c>
      <c r="AF898" s="58">
        <v>0</v>
      </c>
      <c r="AG898" s="58">
        <v>0</v>
      </c>
      <c r="AH898" s="58">
        <v>0</v>
      </c>
      <c r="AI898" s="58">
        <v>0</v>
      </c>
      <c r="AJ898" s="58">
        <v>0</v>
      </c>
      <c r="AK898" s="58">
        <v>0</v>
      </c>
      <c r="AL898" s="58">
        <v>0</v>
      </c>
      <c r="AM898" s="58">
        <v>0</v>
      </c>
      <c r="AN898" s="58">
        <v>14.900700000000001</v>
      </c>
      <c r="AO898" s="58">
        <v>14.900700000000001</v>
      </c>
      <c r="AP898" s="58">
        <v>14.900700000000001</v>
      </c>
      <c r="AQ898" s="58">
        <v>0</v>
      </c>
      <c r="AR898" s="58">
        <v>0</v>
      </c>
      <c r="AS898" s="58">
        <v>0</v>
      </c>
      <c r="AT898" s="58">
        <v>0</v>
      </c>
      <c r="AU898" s="58">
        <v>0</v>
      </c>
      <c r="AV898" s="58">
        <v>14.900700000000001</v>
      </c>
      <c r="AW898" s="58">
        <v>14.900700000000001</v>
      </c>
      <c r="AX898" s="58">
        <v>14.900700000000001</v>
      </c>
      <c r="AY898" s="58">
        <v>9.9337999999999997</v>
      </c>
      <c r="AZ898" s="58">
        <v>0</v>
      </c>
      <c r="BA898" s="58">
        <v>0</v>
      </c>
      <c r="BB898" s="58">
        <v>0</v>
      </c>
      <c r="BC898" s="58">
        <v>0</v>
      </c>
      <c r="BD898" s="58">
        <v>0</v>
      </c>
      <c r="BE898" s="58">
        <v>0</v>
      </c>
      <c r="BF898" s="58">
        <v>0</v>
      </c>
      <c r="BG898" s="58">
        <v>0</v>
      </c>
      <c r="BH898" s="58">
        <v>0</v>
      </c>
      <c r="BI898" s="58">
        <v>0</v>
      </c>
      <c r="BJ898" s="58">
        <v>0</v>
      </c>
      <c r="BK898" s="58">
        <v>0</v>
      </c>
      <c r="BL898" s="58">
        <v>0</v>
      </c>
      <c r="BM898" s="58">
        <v>0</v>
      </c>
      <c r="BN898" s="58">
        <v>0</v>
      </c>
      <c r="BO898" s="58">
        <v>0</v>
      </c>
    </row>
    <row r="899" spans="1:67" x14ac:dyDescent="0.2">
      <c r="A899" s="11"/>
      <c r="B899" s="11"/>
      <c r="C899" s="656"/>
      <c r="D899" s="657"/>
      <c r="E899" s="657"/>
      <c r="F899" s="657"/>
      <c r="G899" s="657"/>
      <c r="H899" s="660"/>
      <c r="I899" s="659"/>
      <c r="J899" s="11"/>
      <c r="K899" s="60">
        <v>21264.91</v>
      </c>
      <c r="L899" s="60">
        <v>21267.91</v>
      </c>
      <c r="M899" s="60">
        <v>21971.03</v>
      </c>
      <c r="N899" s="60">
        <v>21974.13</v>
      </c>
      <c r="O899" s="60">
        <v>21971.0251587415</v>
      </c>
      <c r="P899" s="60"/>
      <c r="Q899" s="58">
        <v>21971.03</v>
      </c>
      <c r="R899" s="60">
        <f t="shared" si="918"/>
        <v>26759.744782677859</v>
      </c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61">
        <f>$M899*AN898/$J898*AN$13</f>
        <v>3869.457180905415</v>
      </c>
      <c r="AO899" s="61">
        <f>$M899*AO898/$J898*AO$13</f>
        <v>3894.6086603096101</v>
      </c>
      <c r="AP899" s="61">
        <f>$M899*AP898/$J898*AP$13</f>
        <v>3919.923604177005</v>
      </c>
      <c r="AQ899" s="58"/>
      <c r="AR899" s="58"/>
      <c r="AS899" s="58"/>
      <c r="AT899" s="58"/>
      <c r="AU899" s="58"/>
      <c r="AV899" s="61">
        <f>$M899*AV898/$J898*AV$13</f>
        <v>4075.3065293251948</v>
      </c>
      <c r="AW899" s="61">
        <f>$M899*AW898/$J898*AW$13</f>
        <v>4101.796011499845</v>
      </c>
      <c r="AX899" s="61">
        <f>$M899*AX898/$J898*AX$13</f>
        <v>4128.4576916221204</v>
      </c>
      <c r="AY899" s="61">
        <f>$M899*AY898/$J898*AY$13</f>
        <v>2770.19510483867</v>
      </c>
      <c r="AZ899" s="58"/>
      <c r="BA899" s="58"/>
      <c r="BB899" s="58"/>
      <c r="BC899" s="58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</row>
    <row r="900" spans="1:67" x14ac:dyDescent="0.2">
      <c r="A900" s="11"/>
      <c r="B900" s="11"/>
      <c r="C900" s="656"/>
      <c r="D900" s="657"/>
      <c r="E900" s="657"/>
      <c r="F900" s="657"/>
      <c r="G900" s="657"/>
      <c r="H900" s="660"/>
      <c r="I900" s="659"/>
      <c r="J900" s="11"/>
      <c r="K900" s="58"/>
      <c r="L900" s="60"/>
      <c r="M900" s="60"/>
      <c r="N900" s="60">
        <f>N899-M899</f>
        <v>3.1000000000021828</v>
      </c>
      <c r="O900" s="60"/>
      <c r="P900" s="60"/>
      <c r="Q900" s="58">
        <v>1.3</v>
      </c>
      <c r="R900" s="60">
        <f t="shared" si="918"/>
        <v>1.6197507787211407</v>
      </c>
      <c r="S900" s="61">
        <f t="shared" ref="S900:AX900" si="919">$N$900/$J$898*S898*S12*S13</f>
        <v>0</v>
      </c>
      <c r="T900" s="61">
        <f t="shared" si="919"/>
        <v>0</v>
      </c>
      <c r="U900" s="61">
        <f t="shared" si="919"/>
        <v>0</v>
      </c>
      <c r="V900" s="61">
        <f t="shared" si="919"/>
        <v>0</v>
      </c>
      <c r="W900" s="61">
        <f t="shared" si="919"/>
        <v>0</v>
      </c>
      <c r="X900" s="61">
        <f t="shared" si="919"/>
        <v>0</v>
      </c>
      <c r="Y900" s="61">
        <f t="shared" si="919"/>
        <v>0</v>
      </c>
      <c r="Z900" s="61">
        <f t="shared" si="919"/>
        <v>0</v>
      </c>
      <c r="AA900" s="61">
        <f t="shared" si="919"/>
        <v>0</v>
      </c>
      <c r="AB900" s="61">
        <f t="shared" si="919"/>
        <v>0</v>
      </c>
      <c r="AC900" s="61">
        <f t="shared" si="919"/>
        <v>0</v>
      </c>
      <c r="AD900" s="61">
        <f t="shared" si="919"/>
        <v>0</v>
      </c>
      <c r="AE900" s="61">
        <f t="shared" si="919"/>
        <v>0</v>
      </c>
      <c r="AF900" s="61">
        <f t="shared" si="919"/>
        <v>0</v>
      </c>
      <c r="AG900" s="61">
        <f t="shared" si="919"/>
        <v>0</v>
      </c>
      <c r="AH900" s="61">
        <f t="shared" si="919"/>
        <v>0</v>
      </c>
      <c r="AI900" s="61">
        <f t="shared" si="919"/>
        <v>0</v>
      </c>
      <c r="AJ900" s="61">
        <f t="shared" si="919"/>
        <v>0</v>
      </c>
      <c r="AK900" s="61">
        <f t="shared" si="919"/>
        <v>0</v>
      </c>
      <c r="AL900" s="61">
        <f t="shared" si="919"/>
        <v>0</v>
      </c>
      <c r="AM900" s="61">
        <f t="shared" si="919"/>
        <v>0</v>
      </c>
      <c r="AN900" s="61">
        <f t="shared" si="919"/>
        <v>0</v>
      </c>
      <c r="AO900" s="61">
        <f t="shared" si="919"/>
        <v>0</v>
      </c>
      <c r="AP900" s="61">
        <f t="shared" si="919"/>
        <v>0</v>
      </c>
      <c r="AQ900" s="61">
        <f t="shared" si="919"/>
        <v>0</v>
      </c>
      <c r="AR900" s="61">
        <f t="shared" si="919"/>
        <v>0</v>
      </c>
      <c r="AS900" s="61">
        <f t="shared" si="919"/>
        <v>0</v>
      </c>
      <c r="AT900" s="61">
        <f t="shared" si="919"/>
        <v>0</v>
      </c>
      <c r="AU900" s="61">
        <f t="shared" si="919"/>
        <v>0</v>
      </c>
      <c r="AV900" s="61">
        <f t="shared" si="919"/>
        <v>0.57500491515040497</v>
      </c>
      <c r="AW900" s="61">
        <f t="shared" si="919"/>
        <v>0.57874244565040756</v>
      </c>
      <c r="AX900" s="61">
        <f t="shared" si="919"/>
        <v>0.46600341792032823</v>
      </c>
      <c r="AY900" s="61">
        <f t="shared" ref="AY900:BO900" si="920">$N$900/$J$898*AY898*AY12*AY13</f>
        <v>0</v>
      </c>
      <c r="AZ900" s="61">
        <f t="shared" si="920"/>
        <v>0</v>
      </c>
      <c r="BA900" s="61">
        <f t="shared" si="920"/>
        <v>0</v>
      </c>
      <c r="BB900" s="61">
        <f t="shared" si="920"/>
        <v>0</v>
      </c>
      <c r="BC900" s="61">
        <f t="shared" si="920"/>
        <v>0</v>
      </c>
      <c r="BD900" s="61">
        <f t="shared" si="920"/>
        <v>0</v>
      </c>
      <c r="BE900" s="61">
        <f t="shared" si="920"/>
        <v>0</v>
      </c>
      <c r="BF900" s="61">
        <f t="shared" si="920"/>
        <v>0</v>
      </c>
      <c r="BG900" s="61">
        <f t="shared" si="920"/>
        <v>0</v>
      </c>
      <c r="BH900" s="61">
        <f t="shared" si="920"/>
        <v>0</v>
      </c>
      <c r="BI900" s="61">
        <f t="shared" si="920"/>
        <v>0</v>
      </c>
      <c r="BJ900" s="61">
        <f t="shared" si="920"/>
        <v>0</v>
      </c>
      <c r="BK900" s="61">
        <f t="shared" si="920"/>
        <v>0</v>
      </c>
      <c r="BL900" s="61">
        <f t="shared" si="920"/>
        <v>0</v>
      </c>
      <c r="BM900" s="61">
        <f t="shared" si="920"/>
        <v>0</v>
      </c>
      <c r="BN900" s="61">
        <f t="shared" si="920"/>
        <v>0</v>
      </c>
      <c r="BO900" s="61">
        <f t="shared" si="920"/>
        <v>0</v>
      </c>
    </row>
    <row r="901" spans="1:67" x14ac:dyDescent="0.2">
      <c r="A901" s="11"/>
      <c r="B901" s="11"/>
      <c r="C901" s="656"/>
      <c r="D901" s="657"/>
      <c r="E901" s="657"/>
      <c r="F901" s="657"/>
      <c r="G901" s="657"/>
      <c r="H901" s="660"/>
      <c r="I901" s="659"/>
      <c r="J901" s="11"/>
      <c r="K901" s="58"/>
      <c r="L901" s="58"/>
      <c r="M901" s="60"/>
      <c r="N901" s="60"/>
      <c r="O901" s="60"/>
      <c r="P901" s="60"/>
      <c r="Q901" s="62">
        <v>21972.329999999998</v>
      </c>
      <c r="R901" s="63">
        <f t="shared" si="918"/>
        <v>26761.364533456581</v>
      </c>
      <c r="S901" s="64">
        <f t="shared" ref="S901:AX901" si="921">S899+S900</f>
        <v>0</v>
      </c>
      <c r="T901" s="64">
        <f t="shared" si="921"/>
        <v>0</v>
      </c>
      <c r="U901" s="64">
        <f t="shared" si="921"/>
        <v>0</v>
      </c>
      <c r="V901" s="64">
        <f t="shared" si="921"/>
        <v>0</v>
      </c>
      <c r="W901" s="64">
        <f t="shared" si="921"/>
        <v>0</v>
      </c>
      <c r="X901" s="64">
        <f t="shared" si="921"/>
        <v>0</v>
      </c>
      <c r="Y901" s="64">
        <f t="shared" si="921"/>
        <v>0</v>
      </c>
      <c r="Z901" s="64">
        <f t="shared" si="921"/>
        <v>0</v>
      </c>
      <c r="AA901" s="64">
        <f t="shared" si="921"/>
        <v>0</v>
      </c>
      <c r="AB901" s="64">
        <f t="shared" si="921"/>
        <v>0</v>
      </c>
      <c r="AC901" s="64">
        <f t="shared" si="921"/>
        <v>0</v>
      </c>
      <c r="AD901" s="64">
        <f t="shared" si="921"/>
        <v>0</v>
      </c>
      <c r="AE901" s="64">
        <f t="shared" si="921"/>
        <v>0</v>
      </c>
      <c r="AF901" s="64">
        <f t="shared" si="921"/>
        <v>0</v>
      </c>
      <c r="AG901" s="64">
        <f t="shared" si="921"/>
        <v>0</v>
      </c>
      <c r="AH901" s="64">
        <f t="shared" si="921"/>
        <v>0</v>
      </c>
      <c r="AI901" s="64">
        <f t="shared" si="921"/>
        <v>0</v>
      </c>
      <c r="AJ901" s="64">
        <f t="shared" si="921"/>
        <v>0</v>
      </c>
      <c r="AK901" s="64">
        <f t="shared" si="921"/>
        <v>0</v>
      </c>
      <c r="AL901" s="64">
        <f t="shared" si="921"/>
        <v>0</v>
      </c>
      <c r="AM901" s="64">
        <f t="shared" si="921"/>
        <v>0</v>
      </c>
      <c r="AN901" s="64">
        <f t="shared" si="921"/>
        <v>3869.457180905415</v>
      </c>
      <c r="AO901" s="64">
        <f t="shared" si="921"/>
        <v>3894.6086603096101</v>
      </c>
      <c r="AP901" s="64">
        <f t="shared" si="921"/>
        <v>3919.923604177005</v>
      </c>
      <c r="AQ901" s="64">
        <f t="shared" si="921"/>
        <v>0</v>
      </c>
      <c r="AR901" s="64">
        <f t="shared" si="921"/>
        <v>0</v>
      </c>
      <c r="AS901" s="64">
        <f t="shared" si="921"/>
        <v>0</v>
      </c>
      <c r="AT901" s="64">
        <f t="shared" si="921"/>
        <v>0</v>
      </c>
      <c r="AU901" s="64">
        <f t="shared" si="921"/>
        <v>0</v>
      </c>
      <c r="AV901" s="64">
        <f t="shared" si="921"/>
        <v>4075.881534240345</v>
      </c>
      <c r="AW901" s="64">
        <f t="shared" si="921"/>
        <v>4102.3747539454953</v>
      </c>
      <c r="AX901" s="64">
        <f t="shared" si="921"/>
        <v>4128.9236950400409</v>
      </c>
      <c r="AY901" s="64">
        <f t="shared" ref="AY901:BO901" si="922">AY899+AY900</f>
        <v>2770.19510483867</v>
      </c>
      <c r="AZ901" s="64">
        <f t="shared" si="922"/>
        <v>0</v>
      </c>
      <c r="BA901" s="64">
        <f t="shared" si="922"/>
        <v>0</v>
      </c>
      <c r="BB901" s="64">
        <f t="shared" si="922"/>
        <v>0</v>
      </c>
      <c r="BC901" s="64">
        <f t="shared" si="922"/>
        <v>0</v>
      </c>
      <c r="BD901" s="64">
        <f t="shared" si="922"/>
        <v>0</v>
      </c>
      <c r="BE901" s="64">
        <f t="shared" si="922"/>
        <v>0</v>
      </c>
      <c r="BF901" s="64">
        <f t="shared" si="922"/>
        <v>0</v>
      </c>
      <c r="BG901" s="64">
        <f t="shared" si="922"/>
        <v>0</v>
      </c>
      <c r="BH901" s="64">
        <f t="shared" si="922"/>
        <v>0</v>
      </c>
      <c r="BI901" s="64">
        <f t="shared" si="922"/>
        <v>0</v>
      </c>
      <c r="BJ901" s="64">
        <f t="shared" si="922"/>
        <v>0</v>
      </c>
      <c r="BK901" s="64">
        <f t="shared" si="922"/>
        <v>0</v>
      </c>
      <c r="BL901" s="64">
        <f t="shared" si="922"/>
        <v>0</v>
      </c>
      <c r="BM901" s="64">
        <f t="shared" si="922"/>
        <v>0</v>
      </c>
      <c r="BN901" s="64">
        <f t="shared" si="922"/>
        <v>0</v>
      </c>
      <c r="BO901" s="64">
        <f t="shared" si="922"/>
        <v>0</v>
      </c>
    </row>
    <row r="902" spans="1:67" ht="14.1" customHeight="1" x14ac:dyDescent="0.2">
      <c r="A902" s="11"/>
      <c r="B902" s="58">
        <v>193</v>
      </c>
      <c r="C902" s="656" t="s">
        <v>507</v>
      </c>
      <c r="D902" s="657" t="s">
        <v>541</v>
      </c>
      <c r="E902" s="657"/>
      <c r="F902" s="657"/>
      <c r="G902" s="657"/>
      <c r="H902" s="660" t="s">
        <v>1035</v>
      </c>
      <c r="I902" s="659" t="s">
        <v>509</v>
      </c>
      <c r="J902" s="59">
        <v>-232.27520000000001</v>
      </c>
      <c r="K902" s="60"/>
      <c r="L902" s="60"/>
      <c r="M902" s="60"/>
      <c r="N902" s="58"/>
      <c r="O902" s="58"/>
      <c r="P902" s="58"/>
      <c r="Q902" s="58"/>
      <c r="R902" s="58">
        <f t="shared" si="918"/>
        <v>-232.27519999999996</v>
      </c>
      <c r="S902" s="58">
        <v>0</v>
      </c>
      <c r="T902" s="58">
        <v>0</v>
      </c>
      <c r="U902" s="58">
        <v>0</v>
      </c>
      <c r="V902" s="58">
        <v>0</v>
      </c>
      <c r="W902" s="58">
        <v>0</v>
      </c>
      <c r="X902" s="58">
        <v>0</v>
      </c>
      <c r="Y902" s="58">
        <v>0</v>
      </c>
      <c r="Z902" s="58">
        <v>0</v>
      </c>
      <c r="AA902" s="58">
        <v>0</v>
      </c>
      <c r="AB902" s="58">
        <v>0</v>
      </c>
      <c r="AC902" s="58">
        <v>0</v>
      </c>
      <c r="AD902" s="58">
        <v>0</v>
      </c>
      <c r="AE902" s="58">
        <v>0</v>
      </c>
      <c r="AF902" s="58">
        <v>0</v>
      </c>
      <c r="AG902" s="58">
        <v>0</v>
      </c>
      <c r="AH902" s="58">
        <v>0</v>
      </c>
      <c r="AI902" s="58">
        <v>0</v>
      </c>
      <c r="AJ902" s="58">
        <v>0</v>
      </c>
      <c r="AK902" s="58">
        <v>0</v>
      </c>
      <c r="AL902" s="58">
        <v>0</v>
      </c>
      <c r="AM902" s="58">
        <v>0</v>
      </c>
      <c r="AN902" s="58">
        <v>-34.841279999999998</v>
      </c>
      <c r="AO902" s="58">
        <v>-34.841279999999998</v>
      </c>
      <c r="AP902" s="58">
        <v>-34.841279999999998</v>
      </c>
      <c r="AQ902" s="58">
        <v>0</v>
      </c>
      <c r="AR902" s="58">
        <v>0</v>
      </c>
      <c r="AS902" s="58">
        <v>0</v>
      </c>
      <c r="AT902" s="58">
        <v>0</v>
      </c>
      <c r="AU902" s="58">
        <v>0</v>
      </c>
      <c r="AV902" s="58">
        <v>-34.841279999999998</v>
      </c>
      <c r="AW902" s="58">
        <v>-34.841279999999998</v>
      </c>
      <c r="AX902" s="58">
        <v>-34.841279999999998</v>
      </c>
      <c r="AY902" s="58">
        <v>-23.227519999999998</v>
      </c>
      <c r="AZ902" s="58">
        <v>0</v>
      </c>
      <c r="BA902" s="58">
        <v>0</v>
      </c>
      <c r="BB902" s="58">
        <v>0</v>
      </c>
      <c r="BC902" s="58">
        <v>0</v>
      </c>
      <c r="BD902" s="58">
        <v>0</v>
      </c>
      <c r="BE902" s="58">
        <v>0</v>
      </c>
      <c r="BF902" s="58">
        <v>0</v>
      </c>
      <c r="BG902" s="58">
        <v>0</v>
      </c>
      <c r="BH902" s="58">
        <v>0</v>
      </c>
      <c r="BI902" s="58">
        <v>0</v>
      </c>
      <c r="BJ902" s="58">
        <v>0</v>
      </c>
      <c r="BK902" s="58">
        <v>0</v>
      </c>
      <c r="BL902" s="58">
        <v>0</v>
      </c>
      <c r="BM902" s="58">
        <v>0</v>
      </c>
      <c r="BN902" s="58">
        <v>0</v>
      </c>
      <c r="BO902" s="58">
        <v>0</v>
      </c>
    </row>
    <row r="903" spans="1:67" x14ac:dyDescent="0.2">
      <c r="A903" s="11"/>
      <c r="B903" s="11"/>
      <c r="C903" s="656"/>
      <c r="D903" s="657"/>
      <c r="E903" s="657"/>
      <c r="F903" s="657"/>
      <c r="G903" s="657"/>
      <c r="H903" s="660"/>
      <c r="I903" s="659"/>
      <c r="J903" s="11"/>
      <c r="K903" s="60">
        <v>-144660.75</v>
      </c>
      <c r="L903" s="60">
        <v>-145655.76999999999</v>
      </c>
      <c r="M903" s="60">
        <v>-149464.29999999999</v>
      </c>
      <c r="N903" s="60">
        <v>-150492.35999999999</v>
      </c>
      <c r="O903" s="60">
        <v>-149464.30423323749</v>
      </c>
      <c r="P903" s="60"/>
      <c r="Q903" s="58">
        <v>-149464.29999999999</v>
      </c>
      <c r="R903" s="60">
        <f t="shared" si="918"/>
        <v>-182040.92034472656</v>
      </c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61">
        <f>$M903*AN902/$J902*AN$13</f>
        <v>-26323.104056751145</v>
      </c>
      <c r="AO903" s="61">
        <f>$M903*AO902/$J902*AO$13</f>
        <v>-26494.204285694097</v>
      </c>
      <c r="AP903" s="61">
        <f>$M903*AP902/$J902*AP$13</f>
        <v>-26666.416529029048</v>
      </c>
      <c r="AQ903" s="58"/>
      <c r="AR903" s="58"/>
      <c r="AS903" s="58"/>
      <c r="AT903" s="58"/>
      <c r="AU903" s="58"/>
      <c r="AV903" s="61">
        <f>$M903*AV902/$J902*AV$13</f>
        <v>-27723.453915952945</v>
      </c>
      <c r="AW903" s="61">
        <f>$M903*AW902/$J902*AW$13</f>
        <v>-27903.656296569447</v>
      </c>
      <c r="AX903" s="61">
        <f>$M903*AX902/$J902*AX$13</f>
        <v>-28085.030103637197</v>
      </c>
      <c r="AY903" s="61">
        <f>$M903*AY902/$J902*AY$13</f>
        <v>-18845.055157092695</v>
      </c>
      <c r="AZ903" s="58"/>
      <c r="BA903" s="58"/>
      <c r="BB903" s="58"/>
      <c r="BC903" s="58"/>
      <c r="BD903" s="58"/>
      <c r="BE903" s="58"/>
      <c r="BF903" s="58"/>
      <c r="BG903" s="58"/>
      <c r="BH903" s="58"/>
      <c r="BI903" s="58"/>
      <c r="BJ903" s="58"/>
      <c r="BK903" s="58"/>
      <c r="BL903" s="58"/>
      <c r="BM903" s="58"/>
      <c r="BN903" s="58"/>
      <c r="BO903" s="58"/>
    </row>
    <row r="904" spans="1:67" x14ac:dyDescent="0.2">
      <c r="A904" s="11"/>
      <c r="B904" s="11"/>
      <c r="C904" s="656"/>
      <c r="D904" s="657"/>
      <c r="E904" s="657"/>
      <c r="F904" s="657"/>
      <c r="G904" s="657"/>
      <c r="H904" s="660"/>
      <c r="I904" s="659"/>
      <c r="J904" s="11"/>
      <c r="K904" s="58"/>
      <c r="L904" s="60"/>
      <c r="M904" s="60"/>
      <c r="N904" s="60">
        <f>N903-M903</f>
        <v>-1028.0599999999977</v>
      </c>
      <c r="O904" s="60"/>
      <c r="P904" s="60"/>
      <c r="Q904" s="58">
        <v>-431.79</v>
      </c>
      <c r="R904" s="60">
        <f t="shared" si="918"/>
        <v>-537.16160824867075</v>
      </c>
      <c r="S904" s="61">
        <f t="shared" ref="S904:AX904" si="923">$N$904/$J$902*S902*S12*S13</f>
        <v>0</v>
      </c>
      <c r="T904" s="61">
        <f t="shared" si="923"/>
        <v>0</v>
      </c>
      <c r="U904" s="61">
        <f t="shared" si="923"/>
        <v>0</v>
      </c>
      <c r="V904" s="61">
        <f t="shared" si="923"/>
        <v>0</v>
      </c>
      <c r="W904" s="61">
        <f t="shared" si="923"/>
        <v>0</v>
      </c>
      <c r="X904" s="61">
        <f t="shared" si="923"/>
        <v>0</v>
      </c>
      <c r="Y904" s="61">
        <f t="shared" si="923"/>
        <v>0</v>
      </c>
      <c r="Z904" s="61">
        <f t="shared" si="923"/>
        <v>0</v>
      </c>
      <c r="AA904" s="61">
        <f t="shared" si="923"/>
        <v>0</v>
      </c>
      <c r="AB904" s="61">
        <f t="shared" si="923"/>
        <v>0</v>
      </c>
      <c r="AC904" s="61">
        <f t="shared" si="923"/>
        <v>0</v>
      </c>
      <c r="AD904" s="61">
        <f t="shared" si="923"/>
        <v>0</v>
      </c>
      <c r="AE904" s="61">
        <f t="shared" si="923"/>
        <v>0</v>
      </c>
      <c r="AF904" s="61">
        <f t="shared" si="923"/>
        <v>0</v>
      </c>
      <c r="AG904" s="61">
        <f t="shared" si="923"/>
        <v>0</v>
      </c>
      <c r="AH904" s="61">
        <f t="shared" si="923"/>
        <v>0</v>
      </c>
      <c r="AI904" s="61">
        <f t="shared" si="923"/>
        <v>0</v>
      </c>
      <c r="AJ904" s="61">
        <f t="shared" si="923"/>
        <v>0</v>
      </c>
      <c r="AK904" s="61">
        <f t="shared" si="923"/>
        <v>0</v>
      </c>
      <c r="AL904" s="61">
        <f t="shared" si="923"/>
        <v>0</v>
      </c>
      <c r="AM904" s="61">
        <f t="shared" si="923"/>
        <v>0</v>
      </c>
      <c r="AN904" s="61">
        <f t="shared" si="923"/>
        <v>0</v>
      </c>
      <c r="AO904" s="61">
        <f t="shared" si="923"/>
        <v>0</v>
      </c>
      <c r="AP904" s="61">
        <f t="shared" si="923"/>
        <v>0</v>
      </c>
      <c r="AQ904" s="61">
        <f t="shared" si="923"/>
        <v>0</v>
      </c>
      <c r="AR904" s="61">
        <f t="shared" si="923"/>
        <v>0</v>
      </c>
      <c r="AS904" s="61">
        <f t="shared" si="923"/>
        <v>0</v>
      </c>
      <c r="AT904" s="61">
        <f t="shared" si="923"/>
        <v>0</v>
      </c>
      <c r="AU904" s="61">
        <f t="shared" si="923"/>
        <v>0</v>
      </c>
      <c r="AV904" s="61">
        <f t="shared" si="923"/>
        <v>-190.69017840938955</v>
      </c>
      <c r="AW904" s="61">
        <f t="shared" si="923"/>
        <v>-191.92966408868955</v>
      </c>
      <c r="AX904" s="61">
        <f t="shared" si="923"/>
        <v>-154.54176575059165</v>
      </c>
      <c r="AY904" s="61">
        <f t="shared" ref="AY904:BO904" si="924">$N$904/$J$902*AY902*AY12*AY13</f>
        <v>0</v>
      </c>
      <c r="AZ904" s="61">
        <f t="shared" si="924"/>
        <v>0</v>
      </c>
      <c r="BA904" s="61">
        <f t="shared" si="924"/>
        <v>0</v>
      </c>
      <c r="BB904" s="61">
        <f t="shared" si="924"/>
        <v>0</v>
      </c>
      <c r="BC904" s="61">
        <f t="shared" si="924"/>
        <v>0</v>
      </c>
      <c r="BD904" s="61">
        <f t="shared" si="924"/>
        <v>0</v>
      </c>
      <c r="BE904" s="61">
        <f t="shared" si="924"/>
        <v>0</v>
      </c>
      <c r="BF904" s="61">
        <f t="shared" si="924"/>
        <v>0</v>
      </c>
      <c r="BG904" s="61">
        <f t="shared" si="924"/>
        <v>0</v>
      </c>
      <c r="BH904" s="61">
        <f t="shared" si="924"/>
        <v>0</v>
      </c>
      <c r="BI904" s="61">
        <f t="shared" si="924"/>
        <v>0</v>
      </c>
      <c r="BJ904" s="61">
        <f t="shared" si="924"/>
        <v>0</v>
      </c>
      <c r="BK904" s="61">
        <f t="shared" si="924"/>
        <v>0</v>
      </c>
      <c r="BL904" s="61">
        <f t="shared" si="924"/>
        <v>0</v>
      </c>
      <c r="BM904" s="61">
        <f t="shared" si="924"/>
        <v>0</v>
      </c>
      <c r="BN904" s="61">
        <f t="shared" si="924"/>
        <v>0</v>
      </c>
      <c r="BO904" s="61">
        <f t="shared" si="924"/>
        <v>0</v>
      </c>
    </row>
    <row r="905" spans="1:67" ht="19.5" customHeight="1" x14ac:dyDescent="0.2">
      <c r="A905" s="11"/>
      <c r="B905" s="11"/>
      <c r="C905" s="656"/>
      <c r="D905" s="657"/>
      <c r="E905" s="657"/>
      <c r="F905" s="657"/>
      <c r="G905" s="657"/>
      <c r="H905" s="660"/>
      <c r="I905" s="659"/>
      <c r="J905" s="11"/>
      <c r="K905" s="58"/>
      <c r="L905" s="58"/>
      <c r="M905" s="60"/>
      <c r="N905" s="60"/>
      <c r="O905" s="60"/>
      <c r="P905" s="60"/>
      <c r="Q905" s="62">
        <v>-149896.09</v>
      </c>
      <c r="R905" s="63">
        <f t="shared" si="918"/>
        <v>-182578.08195297522</v>
      </c>
      <c r="S905" s="64">
        <f t="shared" ref="S905:AX905" si="925">S903+S904</f>
        <v>0</v>
      </c>
      <c r="T905" s="64">
        <f t="shared" si="925"/>
        <v>0</v>
      </c>
      <c r="U905" s="64">
        <f t="shared" si="925"/>
        <v>0</v>
      </c>
      <c r="V905" s="64">
        <f t="shared" si="925"/>
        <v>0</v>
      </c>
      <c r="W905" s="64">
        <f t="shared" si="925"/>
        <v>0</v>
      </c>
      <c r="X905" s="64">
        <f t="shared" si="925"/>
        <v>0</v>
      </c>
      <c r="Y905" s="64">
        <f t="shared" si="925"/>
        <v>0</v>
      </c>
      <c r="Z905" s="64">
        <f t="shared" si="925"/>
        <v>0</v>
      </c>
      <c r="AA905" s="64">
        <f t="shared" si="925"/>
        <v>0</v>
      </c>
      <c r="AB905" s="64">
        <f t="shared" si="925"/>
        <v>0</v>
      </c>
      <c r="AC905" s="64">
        <f t="shared" si="925"/>
        <v>0</v>
      </c>
      <c r="AD905" s="64">
        <f t="shared" si="925"/>
        <v>0</v>
      </c>
      <c r="AE905" s="64">
        <f t="shared" si="925"/>
        <v>0</v>
      </c>
      <c r="AF905" s="64">
        <f t="shared" si="925"/>
        <v>0</v>
      </c>
      <c r="AG905" s="64">
        <f t="shared" si="925"/>
        <v>0</v>
      </c>
      <c r="AH905" s="64">
        <f t="shared" si="925"/>
        <v>0</v>
      </c>
      <c r="AI905" s="64">
        <f t="shared" si="925"/>
        <v>0</v>
      </c>
      <c r="AJ905" s="64">
        <f t="shared" si="925"/>
        <v>0</v>
      </c>
      <c r="AK905" s="64">
        <f t="shared" si="925"/>
        <v>0</v>
      </c>
      <c r="AL905" s="64">
        <f t="shared" si="925"/>
        <v>0</v>
      </c>
      <c r="AM905" s="64">
        <f t="shared" si="925"/>
        <v>0</v>
      </c>
      <c r="AN905" s="64">
        <f t="shared" si="925"/>
        <v>-26323.104056751145</v>
      </c>
      <c r="AO905" s="64">
        <f t="shared" si="925"/>
        <v>-26494.204285694097</v>
      </c>
      <c r="AP905" s="64">
        <f t="shared" si="925"/>
        <v>-26666.416529029048</v>
      </c>
      <c r="AQ905" s="64">
        <f t="shared" si="925"/>
        <v>0</v>
      </c>
      <c r="AR905" s="64">
        <f t="shared" si="925"/>
        <v>0</v>
      </c>
      <c r="AS905" s="64">
        <f t="shared" si="925"/>
        <v>0</v>
      </c>
      <c r="AT905" s="64">
        <f t="shared" si="925"/>
        <v>0</v>
      </c>
      <c r="AU905" s="64">
        <f t="shared" si="925"/>
        <v>0</v>
      </c>
      <c r="AV905" s="64">
        <f t="shared" si="925"/>
        <v>-27914.144094362335</v>
      </c>
      <c r="AW905" s="64">
        <f t="shared" si="925"/>
        <v>-28095.585960658136</v>
      </c>
      <c r="AX905" s="64">
        <f t="shared" si="925"/>
        <v>-28239.57186938779</v>
      </c>
      <c r="AY905" s="64">
        <f t="shared" ref="AY905:BO905" si="926">AY903+AY904</f>
        <v>-18845.055157092695</v>
      </c>
      <c r="AZ905" s="64">
        <f t="shared" si="926"/>
        <v>0</v>
      </c>
      <c r="BA905" s="64">
        <f t="shared" si="926"/>
        <v>0</v>
      </c>
      <c r="BB905" s="64">
        <f t="shared" si="926"/>
        <v>0</v>
      </c>
      <c r="BC905" s="64">
        <f t="shared" si="926"/>
        <v>0</v>
      </c>
      <c r="BD905" s="64">
        <f t="shared" si="926"/>
        <v>0</v>
      </c>
      <c r="BE905" s="64">
        <f t="shared" si="926"/>
        <v>0</v>
      </c>
      <c r="BF905" s="64">
        <f t="shared" si="926"/>
        <v>0</v>
      </c>
      <c r="BG905" s="64">
        <f t="shared" si="926"/>
        <v>0</v>
      </c>
      <c r="BH905" s="64">
        <f t="shared" si="926"/>
        <v>0</v>
      </c>
      <c r="BI905" s="64">
        <f t="shared" si="926"/>
        <v>0</v>
      </c>
      <c r="BJ905" s="64">
        <f t="shared" si="926"/>
        <v>0</v>
      </c>
      <c r="BK905" s="64">
        <f t="shared" si="926"/>
        <v>0</v>
      </c>
      <c r="BL905" s="64">
        <f t="shared" si="926"/>
        <v>0</v>
      </c>
      <c r="BM905" s="64">
        <f t="shared" si="926"/>
        <v>0</v>
      </c>
      <c r="BN905" s="64">
        <f t="shared" si="926"/>
        <v>0</v>
      </c>
      <c r="BO905" s="64">
        <f t="shared" si="926"/>
        <v>0</v>
      </c>
    </row>
    <row r="906" spans="1:67" s="5" customFormat="1" ht="10.5" x14ac:dyDescent="0.2">
      <c r="A906" s="65"/>
      <c r="B906" s="65"/>
      <c r="C906" s="65"/>
      <c r="D906" s="65"/>
      <c r="E906" s="65"/>
      <c r="F906" s="65"/>
      <c r="G906" s="66" t="s">
        <v>1051</v>
      </c>
      <c r="H906" s="65"/>
      <c r="I906" s="65"/>
      <c r="J906" s="65"/>
      <c r="K906" s="65"/>
      <c r="L906" s="65"/>
      <c r="M906" s="65"/>
      <c r="N906" s="65"/>
      <c r="O906" s="65"/>
      <c r="P906" s="65"/>
      <c r="Q906" s="65">
        <f t="shared" ref="Q906:AV906" si="927">Q$901+Q$905</f>
        <v>-127923.76</v>
      </c>
      <c r="R906" s="67">
        <f t="shared" si="927"/>
        <v>-155816.71741951862</v>
      </c>
      <c r="S906" s="68">
        <f t="shared" si="927"/>
        <v>0</v>
      </c>
      <c r="T906" s="68">
        <f t="shared" si="927"/>
        <v>0</v>
      </c>
      <c r="U906" s="68">
        <f t="shared" si="927"/>
        <v>0</v>
      </c>
      <c r="V906" s="68">
        <f t="shared" si="927"/>
        <v>0</v>
      </c>
      <c r="W906" s="68">
        <f t="shared" si="927"/>
        <v>0</v>
      </c>
      <c r="X906" s="68">
        <f t="shared" si="927"/>
        <v>0</v>
      </c>
      <c r="Y906" s="68">
        <f t="shared" si="927"/>
        <v>0</v>
      </c>
      <c r="Z906" s="68">
        <f t="shared" si="927"/>
        <v>0</v>
      </c>
      <c r="AA906" s="68">
        <f t="shared" si="927"/>
        <v>0</v>
      </c>
      <c r="AB906" s="68">
        <f t="shared" si="927"/>
        <v>0</v>
      </c>
      <c r="AC906" s="68">
        <f t="shared" si="927"/>
        <v>0</v>
      </c>
      <c r="AD906" s="68">
        <f t="shared" si="927"/>
        <v>0</v>
      </c>
      <c r="AE906" s="68">
        <f t="shared" si="927"/>
        <v>0</v>
      </c>
      <c r="AF906" s="68">
        <f t="shared" si="927"/>
        <v>0</v>
      </c>
      <c r="AG906" s="68">
        <f t="shared" si="927"/>
        <v>0</v>
      </c>
      <c r="AH906" s="68">
        <f t="shared" si="927"/>
        <v>0</v>
      </c>
      <c r="AI906" s="68">
        <f t="shared" si="927"/>
        <v>0</v>
      </c>
      <c r="AJ906" s="68">
        <f t="shared" si="927"/>
        <v>0</v>
      </c>
      <c r="AK906" s="68">
        <f t="shared" si="927"/>
        <v>0</v>
      </c>
      <c r="AL906" s="68">
        <f t="shared" si="927"/>
        <v>0</v>
      </c>
      <c r="AM906" s="68">
        <f t="shared" si="927"/>
        <v>0</v>
      </c>
      <c r="AN906" s="68">
        <f t="shared" si="927"/>
        <v>-22453.64687584573</v>
      </c>
      <c r="AO906" s="68">
        <f t="shared" si="927"/>
        <v>-22599.595625384485</v>
      </c>
      <c r="AP906" s="68">
        <f t="shared" si="927"/>
        <v>-22746.492924852042</v>
      </c>
      <c r="AQ906" s="68">
        <f t="shared" si="927"/>
        <v>0</v>
      </c>
      <c r="AR906" s="68">
        <f t="shared" si="927"/>
        <v>0</v>
      </c>
      <c r="AS906" s="68">
        <f t="shared" si="927"/>
        <v>0</v>
      </c>
      <c r="AT906" s="68">
        <f t="shared" si="927"/>
        <v>0</v>
      </c>
      <c r="AU906" s="68">
        <f t="shared" si="927"/>
        <v>0</v>
      </c>
      <c r="AV906" s="68">
        <f t="shared" si="927"/>
        <v>-23838.262560121992</v>
      </c>
      <c r="AW906" s="68">
        <f t="shared" ref="AW906:BO906" si="928">AW$901+AW$905</f>
        <v>-23993.21120671264</v>
      </c>
      <c r="AX906" s="68">
        <f t="shared" si="928"/>
        <v>-24110.648174347749</v>
      </c>
      <c r="AY906" s="68">
        <f t="shared" si="928"/>
        <v>-16074.860052254026</v>
      </c>
      <c r="AZ906" s="68">
        <f t="shared" si="928"/>
        <v>0</v>
      </c>
      <c r="BA906" s="68">
        <f t="shared" si="928"/>
        <v>0</v>
      </c>
      <c r="BB906" s="68">
        <f t="shared" si="928"/>
        <v>0</v>
      </c>
      <c r="BC906" s="68">
        <f t="shared" si="928"/>
        <v>0</v>
      </c>
      <c r="BD906" s="68">
        <f t="shared" si="928"/>
        <v>0</v>
      </c>
      <c r="BE906" s="68">
        <f t="shared" si="928"/>
        <v>0</v>
      </c>
      <c r="BF906" s="68">
        <f t="shared" si="928"/>
        <v>0</v>
      </c>
      <c r="BG906" s="68">
        <f t="shared" si="928"/>
        <v>0</v>
      </c>
      <c r="BH906" s="68">
        <f t="shared" si="928"/>
        <v>0</v>
      </c>
      <c r="BI906" s="68">
        <f t="shared" si="928"/>
        <v>0</v>
      </c>
      <c r="BJ906" s="68">
        <f t="shared" si="928"/>
        <v>0</v>
      </c>
      <c r="BK906" s="68">
        <f t="shared" si="928"/>
        <v>0</v>
      </c>
      <c r="BL906" s="68">
        <f t="shared" si="928"/>
        <v>0</v>
      </c>
      <c r="BM906" s="68">
        <f t="shared" si="928"/>
        <v>0</v>
      </c>
      <c r="BN906" s="68">
        <f t="shared" si="928"/>
        <v>0</v>
      </c>
      <c r="BO906" s="68">
        <f t="shared" si="928"/>
        <v>0</v>
      </c>
    </row>
    <row r="907" spans="1:67" x14ac:dyDescent="0.2">
      <c r="A907" s="56"/>
      <c r="B907" s="56"/>
      <c r="C907" s="57" t="s">
        <v>543</v>
      </c>
      <c r="D907" s="56" t="s">
        <v>544</v>
      </c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</row>
    <row r="908" spans="1:67" ht="14.1" customHeight="1" x14ac:dyDescent="0.2">
      <c r="A908" s="11"/>
      <c r="B908" s="58">
        <v>194</v>
      </c>
      <c r="C908" s="656" t="s">
        <v>527</v>
      </c>
      <c r="D908" s="657" t="s">
        <v>545</v>
      </c>
      <c r="E908" s="657"/>
      <c r="F908" s="657"/>
      <c r="G908" s="657"/>
      <c r="H908" s="660" t="s">
        <v>1042</v>
      </c>
      <c r="I908" s="659" t="s">
        <v>156</v>
      </c>
      <c r="J908" s="59">
        <v>-99.435199999999995</v>
      </c>
      <c r="K908" s="60"/>
      <c r="L908" s="60"/>
      <c r="M908" s="60"/>
      <c r="N908" s="58"/>
      <c r="O908" s="58"/>
      <c r="P908" s="58"/>
      <c r="Q908" s="58"/>
      <c r="R908" s="58">
        <f t="shared" ref="R908:R915" si="929">SUM(S908:BO908)</f>
        <v>-99.43519999999998</v>
      </c>
      <c r="S908" s="58">
        <v>0</v>
      </c>
      <c r="T908" s="58">
        <v>0</v>
      </c>
      <c r="U908" s="58">
        <v>0</v>
      </c>
      <c r="V908" s="58">
        <v>0</v>
      </c>
      <c r="W908" s="58">
        <v>0</v>
      </c>
      <c r="X908" s="58">
        <v>0</v>
      </c>
      <c r="Y908" s="58">
        <v>0</v>
      </c>
      <c r="Z908" s="58">
        <v>0</v>
      </c>
      <c r="AA908" s="58">
        <v>0</v>
      </c>
      <c r="AB908" s="58">
        <v>0</v>
      </c>
      <c r="AC908" s="58">
        <v>0</v>
      </c>
      <c r="AD908" s="58">
        <v>0</v>
      </c>
      <c r="AE908" s="58">
        <v>0</v>
      </c>
      <c r="AF908" s="58">
        <v>0</v>
      </c>
      <c r="AG908" s="58">
        <v>0</v>
      </c>
      <c r="AH908" s="58">
        <v>0</v>
      </c>
      <c r="AI908" s="58">
        <v>0</v>
      </c>
      <c r="AJ908" s="58">
        <v>0</v>
      </c>
      <c r="AK908" s="58">
        <v>0</v>
      </c>
      <c r="AL908" s="58">
        <v>0</v>
      </c>
      <c r="AM908" s="58">
        <v>0</v>
      </c>
      <c r="AN908" s="58">
        <v>-14.915279999999999</v>
      </c>
      <c r="AO908" s="58">
        <v>-14.915279999999999</v>
      </c>
      <c r="AP908" s="58">
        <v>-14.915279999999999</v>
      </c>
      <c r="AQ908" s="58">
        <v>0</v>
      </c>
      <c r="AR908" s="58">
        <v>0</v>
      </c>
      <c r="AS908" s="58">
        <v>0</v>
      </c>
      <c r="AT908" s="58">
        <v>0</v>
      </c>
      <c r="AU908" s="58">
        <v>0</v>
      </c>
      <c r="AV908" s="58">
        <v>-14.915279999999999</v>
      </c>
      <c r="AW908" s="58">
        <v>-14.915279999999999</v>
      </c>
      <c r="AX908" s="58">
        <v>-14.915279999999999</v>
      </c>
      <c r="AY908" s="58">
        <v>-9.9435199999999995</v>
      </c>
      <c r="AZ908" s="58">
        <v>0</v>
      </c>
      <c r="BA908" s="58">
        <v>0</v>
      </c>
      <c r="BB908" s="58">
        <v>0</v>
      </c>
      <c r="BC908" s="58">
        <v>0</v>
      </c>
      <c r="BD908" s="58">
        <v>0</v>
      </c>
      <c r="BE908" s="58">
        <v>0</v>
      </c>
      <c r="BF908" s="58">
        <v>0</v>
      </c>
      <c r="BG908" s="58">
        <v>0</v>
      </c>
      <c r="BH908" s="58">
        <v>0</v>
      </c>
      <c r="BI908" s="58">
        <v>0</v>
      </c>
      <c r="BJ908" s="58">
        <v>0</v>
      </c>
      <c r="BK908" s="58">
        <v>0</v>
      </c>
      <c r="BL908" s="58">
        <v>0</v>
      </c>
      <c r="BM908" s="58">
        <v>0</v>
      </c>
      <c r="BN908" s="58">
        <v>0</v>
      </c>
      <c r="BO908" s="58">
        <v>0</v>
      </c>
    </row>
    <row r="909" spans="1:67" x14ac:dyDescent="0.2">
      <c r="A909" s="11"/>
      <c r="B909" s="11"/>
      <c r="C909" s="656"/>
      <c r="D909" s="657"/>
      <c r="E909" s="657"/>
      <c r="F909" s="657"/>
      <c r="G909" s="657"/>
      <c r="H909" s="660"/>
      <c r="I909" s="659"/>
      <c r="J909" s="11"/>
      <c r="K909" s="60">
        <v>-181283.99</v>
      </c>
      <c r="L909" s="60">
        <v>-182272.09</v>
      </c>
      <c r="M909" s="60">
        <v>-187303.64</v>
      </c>
      <c r="N909" s="60">
        <v>-188324.55</v>
      </c>
      <c r="O909" s="60">
        <v>-187303.64272254347</v>
      </c>
      <c r="P909" s="60"/>
      <c r="Q909" s="58">
        <v>-187303.64</v>
      </c>
      <c r="R909" s="60">
        <f t="shared" si="929"/>
        <v>-228127.5663119377</v>
      </c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61">
        <f>$M909*AN908/$J908*AN$13</f>
        <v>-32987.22976609302</v>
      </c>
      <c r="AO909" s="61">
        <f>$M909*AO908/$J908*AO$13</f>
        <v>-33201.646825456686</v>
      </c>
      <c r="AP909" s="61">
        <f>$M909*AP908/$J908*AP$13</f>
        <v>-33417.457423901942</v>
      </c>
      <c r="AQ909" s="58"/>
      <c r="AR909" s="58"/>
      <c r="AS909" s="58"/>
      <c r="AT909" s="58"/>
      <c r="AU909" s="58"/>
      <c r="AV909" s="61">
        <f>$M909*AV908/$J908*AV$13</f>
        <v>-34742.101169511661</v>
      </c>
      <c r="AW909" s="61">
        <f>$M909*AW908/$J908*AW$13</f>
        <v>-34967.924739595859</v>
      </c>
      <c r="AX909" s="61">
        <f>$M909*AX908/$J908*AX$13</f>
        <v>-35195.216301958564</v>
      </c>
      <c r="AY909" s="61">
        <f>$M909*AY908/$J908*AY$13</f>
        <v>-23615.990085419962</v>
      </c>
      <c r="AZ909" s="58"/>
      <c r="BA909" s="58"/>
      <c r="BB909" s="58"/>
      <c r="BC909" s="58"/>
      <c r="BD909" s="58"/>
      <c r="BE909" s="58"/>
      <c r="BF909" s="58"/>
      <c r="BG909" s="58"/>
      <c r="BH909" s="58"/>
      <c r="BI909" s="58"/>
      <c r="BJ909" s="58"/>
      <c r="BK909" s="58"/>
      <c r="BL909" s="58"/>
      <c r="BM909" s="58"/>
      <c r="BN909" s="58"/>
      <c r="BO909" s="58"/>
    </row>
    <row r="910" spans="1:67" x14ac:dyDescent="0.2">
      <c r="A910" s="11"/>
      <c r="B910" s="11"/>
      <c r="C910" s="656"/>
      <c r="D910" s="657"/>
      <c r="E910" s="657"/>
      <c r="F910" s="657"/>
      <c r="G910" s="657"/>
      <c r="H910" s="660"/>
      <c r="I910" s="659"/>
      <c r="J910" s="11"/>
      <c r="K910" s="58"/>
      <c r="L910" s="60"/>
      <c r="M910" s="60"/>
      <c r="N910" s="60">
        <f>N909-M909</f>
        <v>-1020.9099999999744</v>
      </c>
      <c r="O910" s="60"/>
      <c r="P910" s="60"/>
      <c r="Q910" s="58">
        <v>-428.78</v>
      </c>
      <c r="R910" s="60">
        <f t="shared" si="929"/>
        <v>-533.4257314525787</v>
      </c>
      <c r="S910" s="61">
        <f t="shared" ref="S910:AX910" si="930">$N$910/$J$908*S908*S12*S13</f>
        <v>0</v>
      </c>
      <c r="T910" s="61">
        <f t="shared" si="930"/>
        <v>0</v>
      </c>
      <c r="U910" s="61">
        <f t="shared" si="930"/>
        <v>0</v>
      </c>
      <c r="V910" s="61">
        <f t="shared" si="930"/>
        <v>0</v>
      </c>
      <c r="W910" s="61">
        <f t="shared" si="930"/>
        <v>0</v>
      </c>
      <c r="X910" s="61">
        <f t="shared" si="930"/>
        <v>0</v>
      </c>
      <c r="Y910" s="61">
        <f t="shared" si="930"/>
        <v>0</v>
      </c>
      <c r="Z910" s="61">
        <f t="shared" si="930"/>
        <v>0</v>
      </c>
      <c r="AA910" s="61">
        <f t="shared" si="930"/>
        <v>0</v>
      </c>
      <c r="AB910" s="61">
        <f t="shared" si="930"/>
        <v>0</v>
      </c>
      <c r="AC910" s="61">
        <f t="shared" si="930"/>
        <v>0</v>
      </c>
      <c r="AD910" s="61">
        <f t="shared" si="930"/>
        <v>0</v>
      </c>
      <c r="AE910" s="61">
        <f t="shared" si="930"/>
        <v>0</v>
      </c>
      <c r="AF910" s="61">
        <f t="shared" si="930"/>
        <v>0</v>
      </c>
      <c r="AG910" s="61">
        <f t="shared" si="930"/>
        <v>0</v>
      </c>
      <c r="AH910" s="61">
        <f t="shared" si="930"/>
        <v>0</v>
      </c>
      <c r="AI910" s="61">
        <f t="shared" si="930"/>
        <v>0</v>
      </c>
      <c r="AJ910" s="61">
        <f t="shared" si="930"/>
        <v>0</v>
      </c>
      <c r="AK910" s="61">
        <f t="shared" si="930"/>
        <v>0</v>
      </c>
      <c r="AL910" s="61">
        <f t="shared" si="930"/>
        <v>0</v>
      </c>
      <c r="AM910" s="61">
        <f t="shared" si="930"/>
        <v>0</v>
      </c>
      <c r="AN910" s="61">
        <f t="shared" si="930"/>
        <v>0</v>
      </c>
      <c r="AO910" s="61">
        <f t="shared" si="930"/>
        <v>0</v>
      </c>
      <c r="AP910" s="61">
        <f t="shared" si="930"/>
        <v>0</v>
      </c>
      <c r="AQ910" s="61">
        <f t="shared" si="930"/>
        <v>0</v>
      </c>
      <c r="AR910" s="61">
        <f t="shared" si="930"/>
        <v>0</v>
      </c>
      <c r="AS910" s="61">
        <f t="shared" si="930"/>
        <v>0</v>
      </c>
      <c r="AT910" s="61">
        <f t="shared" si="930"/>
        <v>0</v>
      </c>
      <c r="AU910" s="61">
        <f t="shared" si="930"/>
        <v>0</v>
      </c>
      <c r="AV910" s="61">
        <f t="shared" si="930"/>
        <v>-189.36395739541027</v>
      </c>
      <c r="AW910" s="61">
        <f t="shared" si="930"/>
        <v>-190.59482264146024</v>
      </c>
      <c r="AX910" s="61">
        <f t="shared" si="930"/>
        <v>-153.46695141570817</v>
      </c>
      <c r="AY910" s="61">
        <f t="shared" ref="AY910:BO910" si="931">$N$910/$J$908*AY908*AY12*AY13</f>
        <v>0</v>
      </c>
      <c r="AZ910" s="61">
        <f t="shared" si="931"/>
        <v>0</v>
      </c>
      <c r="BA910" s="61">
        <f t="shared" si="931"/>
        <v>0</v>
      </c>
      <c r="BB910" s="61">
        <f t="shared" si="931"/>
        <v>0</v>
      </c>
      <c r="BC910" s="61">
        <f t="shared" si="931"/>
        <v>0</v>
      </c>
      <c r="BD910" s="61">
        <f t="shared" si="931"/>
        <v>0</v>
      </c>
      <c r="BE910" s="61">
        <f t="shared" si="931"/>
        <v>0</v>
      </c>
      <c r="BF910" s="61">
        <f t="shared" si="931"/>
        <v>0</v>
      </c>
      <c r="BG910" s="61">
        <f t="shared" si="931"/>
        <v>0</v>
      </c>
      <c r="BH910" s="61">
        <f t="shared" si="931"/>
        <v>0</v>
      </c>
      <c r="BI910" s="61">
        <f t="shared" si="931"/>
        <v>0</v>
      </c>
      <c r="BJ910" s="61">
        <f t="shared" si="931"/>
        <v>0</v>
      </c>
      <c r="BK910" s="61">
        <f t="shared" si="931"/>
        <v>0</v>
      </c>
      <c r="BL910" s="61">
        <f t="shared" si="931"/>
        <v>0</v>
      </c>
      <c r="BM910" s="61">
        <f t="shared" si="931"/>
        <v>0</v>
      </c>
      <c r="BN910" s="61">
        <f t="shared" si="931"/>
        <v>0</v>
      </c>
      <c r="BO910" s="61">
        <f t="shared" si="931"/>
        <v>0</v>
      </c>
    </row>
    <row r="911" spans="1:67" ht="19.5" customHeight="1" x14ac:dyDescent="0.2">
      <c r="A911" s="11"/>
      <c r="B911" s="11"/>
      <c r="C911" s="656"/>
      <c r="D911" s="657"/>
      <c r="E911" s="657"/>
      <c r="F911" s="657"/>
      <c r="G911" s="657"/>
      <c r="H911" s="660"/>
      <c r="I911" s="659"/>
      <c r="J911" s="11"/>
      <c r="K911" s="58"/>
      <c r="L911" s="58"/>
      <c r="M911" s="60"/>
      <c r="N911" s="60"/>
      <c r="O911" s="60"/>
      <c r="P911" s="60"/>
      <c r="Q911" s="62">
        <v>-187732.42</v>
      </c>
      <c r="R911" s="63">
        <f t="shared" si="929"/>
        <v>-228660.99204339026</v>
      </c>
      <c r="S911" s="64">
        <f t="shared" ref="S911:AX911" si="932">S909+S910</f>
        <v>0</v>
      </c>
      <c r="T911" s="64">
        <f t="shared" si="932"/>
        <v>0</v>
      </c>
      <c r="U911" s="64">
        <f t="shared" si="932"/>
        <v>0</v>
      </c>
      <c r="V911" s="64">
        <f t="shared" si="932"/>
        <v>0</v>
      </c>
      <c r="W911" s="64">
        <f t="shared" si="932"/>
        <v>0</v>
      </c>
      <c r="X911" s="64">
        <f t="shared" si="932"/>
        <v>0</v>
      </c>
      <c r="Y911" s="64">
        <f t="shared" si="932"/>
        <v>0</v>
      </c>
      <c r="Z911" s="64">
        <f t="shared" si="932"/>
        <v>0</v>
      </c>
      <c r="AA911" s="64">
        <f t="shared" si="932"/>
        <v>0</v>
      </c>
      <c r="AB911" s="64">
        <f t="shared" si="932"/>
        <v>0</v>
      </c>
      <c r="AC911" s="64">
        <f t="shared" si="932"/>
        <v>0</v>
      </c>
      <c r="AD911" s="64">
        <f t="shared" si="932"/>
        <v>0</v>
      </c>
      <c r="AE911" s="64">
        <f t="shared" si="932"/>
        <v>0</v>
      </c>
      <c r="AF911" s="64">
        <f t="shared" si="932"/>
        <v>0</v>
      </c>
      <c r="AG911" s="64">
        <f t="shared" si="932"/>
        <v>0</v>
      </c>
      <c r="AH911" s="64">
        <f t="shared" si="932"/>
        <v>0</v>
      </c>
      <c r="AI911" s="64">
        <f t="shared" si="932"/>
        <v>0</v>
      </c>
      <c r="AJ911" s="64">
        <f t="shared" si="932"/>
        <v>0</v>
      </c>
      <c r="AK911" s="64">
        <f t="shared" si="932"/>
        <v>0</v>
      </c>
      <c r="AL911" s="64">
        <f t="shared" si="932"/>
        <v>0</v>
      </c>
      <c r="AM911" s="64">
        <f t="shared" si="932"/>
        <v>0</v>
      </c>
      <c r="AN911" s="64">
        <f t="shared" si="932"/>
        <v>-32987.22976609302</v>
      </c>
      <c r="AO911" s="64">
        <f t="shared" si="932"/>
        <v>-33201.646825456686</v>
      </c>
      <c r="AP911" s="64">
        <f t="shared" si="932"/>
        <v>-33417.457423901942</v>
      </c>
      <c r="AQ911" s="64">
        <f t="shared" si="932"/>
        <v>0</v>
      </c>
      <c r="AR911" s="64">
        <f t="shared" si="932"/>
        <v>0</v>
      </c>
      <c r="AS911" s="64">
        <f t="shared" si="932"/>
        <v>0</v>
      </c>
      <c r="AT911" s="64">
        <f t="shared" si="932"/>
        <v>0</v>
      </c>
      <c r="AU911" s="64">
        <f t="shared" si="932"/>
        <v>0</v>
      </c>
      <c r="AV911" s="64">
        <f t="shared" si="932"/>
        <v>-34931.465126907075</v>
      </c>
      <c r="AW911" s="64">
        <f t="shared" si="932"/>
        <v>-35158.519562237321</v>
      </c>
      <c r="AX911" s="64">
        <f t="shared" si="932"/>
        <v>-35348.683253374271</v>
      </c>
      <c r="AY911" s="64">
        <f t="shared" ref="AY911:BO911" si="933">AY909+AY910</f>
        <v>-23615.990085419962</v>
      </c>
      <c r="AZ911" s="64">
        <f t="shared" si="933"/>
        <v>0</v>
      </c>
      <c r="BA911" s="64">
        <f t="shared" si="933"/>
        <v>0</v>
      </c>
      <c r="BB911" s="64">
        <f t="shared" si="933"/>
        <v>0</v>
      </c>
      <c r="BC911" s="64">
        <f t="shared" si="933"/>
        <v>0</v>
      </c>
      <c r="BD911" s="64">
        <f t="shared" si="933"/>
        <v>0</v>
      </c>
      <c r="BE911" s="64">
        <f t="shared" si="933"/>
        <v>0</v>
      </c>
      <c r="BF911" s="64">
        <f t="shared" si="933"/>
        <v>0</v>
      </c>
      <c r="BG911" s="64">
        <f t="shared" si="933"/>
        <v>0</v>
      </c>
      <c r="BH911" s="64">
        <f t="shared" si="933"/>
        <v>0</v>
      </c>
      <c r="BI911" s="64">
        <f t="shared" si="933"/>
        <v>0</v>
      </c>
      <c r="BJ911" s="64">
        <f t="shared" si="933"/>
        <v>0</v>
      </c>
      <c r="BK911" s="64">
        <f t="shared" si="933"/>
        <v>0</v>
      </c>
      <c r="BL911" s="64">
        <f t="shared" si="933"/>
        <v>0</v>
      </c>
      <c r="BM911" s="64">
        <f t="shared" si="933"/>
        <v>0</v>
      </c>
      <c r="BN911" s="64">
        <f t="shared" si="933"/>
        <v>0</v>
      </c>
      <c r="BO911" s="64">
        <f t="shared" si="933"/>
        <v>0</v>
      </c>
    </row>
    <row r="912" spans="1:67" ht="14.1" customHeight="1" x14ac:dyDescent="0.2">
      <c r="A912" s="11"/>
      <c r="B912" s="58">
        <v>195</v>
      </c>
      <c r="C912" s="656" t="s">
        <v>527</v>
      </c>
      <c r="D912" s="657" t="s">
        <v>545</v>
      </c>
      <c r="E912" s="657"/>
      <c r="F912" s="657"/>
      <c r="G912" s="657"/>
      <c r="H912" s="660" t="s">
        <v>1043</v>
      </c>
      <c r="I912" s="659" t="s">
        <v>156</v>
      </c>
      <c r="J912" s="59">
        <v>-21.4453</v>
      </c>
      <c r="K912" s="60"/>
      <c r="L912" s="60"/>
      <c r="M912" s="60"/>
      <c r="N912" s="58"/>
      <c r="O912" s="58"/>
      <c r="P912" s="58"/>
      <c r="Q912" s="58"/>
      <c r="R912" s="58">
        <f t="shared" si="929"/>
        <v>-21.4453</v>
      </c>
      <c r="S912" s="58">
        <v>0</v>
      </c>
      <c r="T912" s="58">
        <v>0</v>
      </c>
      <c r="U912" s="58">
        <v>0</v>
      </c>
      <c r="V912" s="58">
        <v>0</v>
      </c>
      <c r="W912" s="58">
        <v>0</v>
      </c>
      <c r="X912" s="58">
        <v>0</v>
      </c>
      <c r="Y912" s="58">
        <v>0</v>
      </c>
      <c r="Z912" s="58">
        <v>0</v>
      </c>
      <c r="AA912" s="58">
        <v>0</v>
      </c>
      <c r="AB912" s="58">
        <v>0</v>
      </c>
      <c r="AC912" s="58">
        <v>0</v>
      </c>
      <c r="AD912" s="58">
        <v>0</v>
      </c>
      <c r="AE912" s="58">
        <v>0</v>
      </c>
      <c r="AF912" s="58">
        <v>0</v>
      </c>
      <c r="AG912" s="58">
        <v>0</v>
      </c>
      <c r="AH912" s="58">
        <v>0</v>
      </c>
      <c r="AI912" s="58">
        <v>0</v>
      </c>
      <c r="AJ912" s="58">
        <v>0</v>
      </c>
      <c r="AK912" s="58">
        <v>0</v>
      </c>
      <c r="AL912" s="58">
        <v>0</v>
      </c>
      <c r="AM912" s="58">
        <v>0</v>
      </c>
      <c r="AN912" s="58">
        <v>-3.2167949999999998</v>
      </c>
      <c r="AO912" s="58">
        <v>-3.2167949999999998</v>
      </c>
      <c r="AP912" s="58">
        <v>-3.2167949999999998</v>
      </c>
      <c r="AQ912" s="58">
        <v>0</v>
      </c>
      <c r="AR912" s="58">
        <v>0</v>
      </c>
      <c r="AS912" s="58">
        <v>0</v>
      </c>
      <c r="AT912" s="58">
        <v>0</v>
      </c>
      <c r="AU912" s="58">
        <v>0</v>
      </c>
      <c r="AV912" s="58">
        <v>-3.2167949999999998</v>
      </c>
      <c r="AW912" s="58">
        <v>-3.2167949999999998</v>
      </c>
      <c r="AX912" s="58">
        <v>-3.2167949999999998</v>
      </c>
      <c r="AY912" s="58">
        <v>-2.14453</v>
      </c>
      <c r="AZ912" s="58">
        <v>0</v>
      </c>
      <c r="BA912" s="58">
        <v>0</v>
      </c>
      <c r="BB912" s="58">
        <v>0</v>
      </c>
      <c r="BC912" s="58">
        <v>0</v>
      </c>
      <c r="BD912" s="58">
        <v>0</v>
      </c>
      <c r="BE912" s="58">
        <v>0</v>
      </c>
      <c r="BF912" s="58">
        <v>0</v>
      </c>
      <c r="BG912" s="58">
        <v>0</v>
      </c>
      <c r="BH912" s="58">
        <v>0</v>
      </c>
      <c r="BI912" s="58">
        <v>0</v>
      </c>
      <c r="BJ912" s="58">
        <v>0</v>
      </c>
      <c r="BK912" s="58">
        <v>0</v>
      </c>
      <c r="BL912" s="58">
        <v>0</v>
      </c>
      <c r="BM912" s="58">
        <v>0</v>
      </c>
      <c r="BN912" s="58">
        <v>0</v>
      </c>
      <c r="BO912" s="58">
        <v>0</v>
      </c>
    </row>
    <row r="913" spans="1:67" x14ac:dyDescent="0.2">
      <c r="A913" s="11"/>
      <c r="B913" s="11"/>
      <c r="C913" s="656"/>
      <c r="D913" s="657"/>
      <c r="E913" s="657"/>
      <c r="F913" s="657"/>
      <c r="G913" s="657"/>
      <c r="H913" s="660"/>
      <c r="I913" s="659"/>
      <c r="J913" s="11"/>
      <c r="K913" s="60">
        <v>-19544.71</v>
      </c>
      <c r="L913" s="60">
        <v>-19672.66</v>
      </c>
      <c r="M913" s="60">
        <v>-20193.7</v>
      </c>
      <c r="N913" s="60">
        <v>-20325.900000000001</v>
      </c>
      <c r="O913" s="60">
        <v>-20193.7047996115</v>
      </c>
      <c r="P913" s="60"/>
      <c r="Q913" s="58">
        <v>-20193.7</v>
      </c>
      <c r="R913" s="60">
        <f t="shared" si="929"/>
        <v>-24595.035290469397</v>
      </c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61">
        <f>$M913*AN912/$J912*AN$13</f>
        <v>-3556.4403432178497</v>
      </c>
      <c r="AO913" s="61">
        <f>$M913*AO912/$J912*AO$13</f>
        <v>-3579.5572125518997</v>
      </c>
      <c r="AP913" s="61">
        <f>$M913*AP912/$J912*AP$13</f>
        <v>-3602.8243230139497</v>
      </c>
      <c r="AQ913" s="58"/>
      <c r="AR913" s="58"/>
      <c r="AS913" s="58"/>
      <c r="AT913" s="58"/>
      <c r="AU913" s="58"/>
      <c r="AV913" s="61">
        <f>$M913*AV912/$J912*AV$13</f>
        <v>-3745.6376629240494</v>
      </c>
      <c r="AW913" s="61">
        <f>$M913*AW912/$J912*AW$13</f>
        <v>-3769.9842982975497</v>
      </c>
      <c r="AX913" s="61">
        <f>$M913*AX912/$J912*AX$13</f>
        <v>-3794.4892017947996</v>
      </c>
      <c r="AY913" s="61">
        <f>$M913*AY912/$J912*AY$13</f>
        <v>-2546.1022486693005</v>
      </c>
      <c r="AZ913" s="58"/>
      <c r="BA913" s="58"/>
      <c r="BB913" s="58"/>
      <c r="BC913" s="58"/>
      <c r="BD913" s="58"/>
      <c r="BE913" s="58"/>
      <c r="BF913" s="58"/>
      <c r="BG913" s="58"/>
      <c r="BH913" s="58"/>
      <c r="BI913" s="58"/>
      <c r="BJ913" s="58"/>
      <c r="BK913" s="58"/>
      <c r="BL913" s="58"/>
      <c r="BM913" s="58"/>
      <c r="BN913" s="58"/>
      <c r="BO913" s="58"/>
    </row>
    <row r="914" spans="1:67" x14ac:dyDescent="0.2">
      <c r="A914" s="11"/>
      <c r="B914" s="11"/>
      <c r="C914" s="656"/>
      <c r="D914" s="657"/>
      <c r="E914" s="657"/>
      <c r="F914" s="657"/>
      <c r="G914" s="657"/>
      <c r="H914" s="660"/>
      <c r="I914" s="659"/>
      <c r="J914" s="11"/>
      <c r="K914" s="58"/>
      <c r="L914" s="60"/>
      <c r="M914" s="60"/>
      <c r="N914" s="60">
        <f>N913-M913</f>
        <v>-132.20000000000073</v>
      </c>
      <c r="O914" s="60"/>
      <c r="P914" s="60"/>
      <c r="Q914" s="58">
        <v>-55.52</v>
      </c>
      <c r="R914" s="60">
        <f t="shared" si="929"/>
        <v>-69.074533208640375</v>
      </c>
      <c r="S914" s="61">
        <f t="shared" ref="S914:AX914" si="934">$N$914/$J$912*S912*S12*S13</f>
        <v>0</v>
      </c>
      <c r="T914" s="61">
        <f t="shared" si="934"/>
        <v>0</v>
      </c>
      <c r="U914" s="61">
        <f t="shared" si="934"/>
        <v>0</v>
      </c>
      <c r="V914" s="61">
        <f t="shared" si="934"/>
        <v>0</v>
      </c>
      <c r="W914" s="61">
        <f t="shared" si="934"/>
        <v>0</v>
      </c>
      <c r="X914" s="61">
        <f t="shared" si="934"/>
        <v>0</v>
      </c>
      <c r="Y914" s="61">
        <f t="shared" si="934"/>
        <v>0</v>
      </c>
      <c r="Z914" s="61">
        <f t="shared" si="934"/>
        <v>0</v>
      </c>
      <c r="AA914" s="61">
        <f t="shared" si="934"/>
        <v>0</v>
      </c>
      <c r="AB914" s="61">
        <f t="shared" si="934"/>
        <v>0</v>
      </c>
      <c r="AC914" s="61">
        <f t="shared" si="934"/>
        <v>0</v>
      </c>
      <c r="AD914" s="61">
        <f t="shared" si="934"/>
        <v>0</v>
      </c>
      <c r="AE914" s="61">
        <f t="shared" si="934"/>
        <v>0</v>
      </c>
      <c r="AF914" s="61">
        <f t="shared" si="934"/>
        <v>0</v>
      </c>
      <c r="AG914" s="61">
        <f t="shared" si="934"/>
        <v>0</v>
      </c>
      <c r="AH914" s="61">
        <f t="shared" si="934"/>
        <v>0</v>
      </c>
      <c r="AI914" s="61">
        <f t="shared" si="934"/>
        <v>0</v>
      </c>
      <c r="AJ914" s="61">
        <f t="shared" si="934"/>
        <v>0</v>
      </c>
      <c r="AK914" s="61">
        <f t="shared" si="934"/>
        <v>0</v>
      </c>
      <c r="AL914" s="61">
        <f t="shared" si="934"/>
        <v>0</v>
      </c>
      <c r="AM914" s="61">
        <f t="shared" si="934"/>
        <v>0</v>
      </c>
      <c r="AN914" s="61">
        <f t="shared" si="934"/>
        <v>0</v>
      </c>
      <c r="AO914" s="61">
        <f t="shared" si="934"/>
        <v>0</v>
      </c>
      <c r="AP914" s="61">
        <f t="shared" si="934"/>
        <v>0</v>
      </c>
      <c r="AQ914" s="61">
        <f t="shared" si="934"/>
        <v>0</v>
      </c>
      <c r="AR914" s="61">
        <f t="shared" si="934"/>
        <v>0</v>
      </c>
      <c r="AS914" s="61">
        <f t="shared" si="934"/>
        <v>0</v>
      </c>
      <c r="AT914" s="61">
        <f t="shared" si="934"/>
        <v>0</v>
      </c>
      <c r="AU914" s="61">
        <f t="shared" si="934"/>
        <v>0</v>
      </c>
      <c r="AV914" s="61">
        <f t="shared" si="934"/>
        <v>-24.521177349300132</v>
      </c>
      <c r="AW914" s="61">
        <f t="shared" si="934"/>
        <v>-24.680564940300133</v>
      </c>
      <c r="AX914" s="61">
        <f t="shared" si="934"/>
        <v>-19.87279091904011</v>
      </c>
      <c r="AY914" s="61">
        <f t="shared" ref="AY914:BO914" si="935">$N$914/$J$912*AY912*AY12*AY13</f>
        <v>0</v>
      </c>
      <c r="AZ914" s="61">
        <f t="shared" si="935"/>
        <v>0</v>
      </c>
      <c r="BA914" s="61">
        <f t="shared" si="935"/>
        <v>0</v>
      </c>
      <c r="BB914" s="61">
        <f t="shared" si="935"/>
        <v>0</v>
      </c>
      <c r="BC914" s="61">
        <f t="shared" si="935"/>
        <v>0</v>
      </c>
      <c r="BD914" s="61">
        <f t="shared" si="935"/>
        <v>0</v>
      </c>
      <c r="BE914" s="61">
        <f t="shared" si="935"/>
        <v>0</v>
      </c>
      <c r="BF914" s="61">
        <f t="shared" si="935"/>
        <v>0</v>
      </c>
      <c r="BG914" s="61">
        <f t="shared" si="935"/>
        <v>0</v>
      </c>
      <c r="BH914" s="61">
        <f t="shared" si="935"/>
        <v>0</v>
      </c>
      <c r="BI914" s="61">
        <f t="shared" si="935"/>
        <v>0</v>
      </c>
      <c r="BJ914" s="61">
        <f t="shared" si="935"/>
        <v>0</v>
      </c>
      <c r="BK914" s="61">
        <f t="shared" si="935"/>
        <v>0</v>
      </c>
      <c r="BL914" s="61">
        <f t="shared" si="935"/>
        <v>0</v>
      </c>
      <c r="BM914" s="61">
        <f t="shared" si="935"/>
        <v>0</v>
      </c>
      <c r="BN914" s="61">
        <f t="shared" si="935"/>
        <v>0</v>
      </c>
      <c r="BO914" s="61">
        <f t="shared" si="935"/>
        <v>0</v>
      </c>
    </row>
    <row r="915" spans="1:67" ht="19.5" customHeight="1" x14ac:dyDescent="0.2">
      <c r="A915" s="11"/>
      <c r="B915" s="11"/>
      <c r="C915" s="656"/>
      <c r="D915" s="657"/>
      <c r="E915" s="657"/>
      <c r="F915" s="657"/>
      <c r="G915" s="657"/>
      <c r="H915" s="660"/>
      <c r="I915" s="659"/>
      <c r="J915" s="11"/>
      <c r="K915" s="58"/>
      <c r="L915" s="58"/>
      <c r="M915" s="60"/>
      <c r="N915" s="60"/>
      <c r="O915" s="60"/>
      <c r="P915" s="60"/>
      <c r="Q915" s="62">
        <v>-20249.22</v>
      </c>
      <c r="R915" s="63">
        <f t="shared" si="929"/>
        <v>-24664.109823678038</v>
      </c>
      <c r="S915" s="64">
        <f t="shared" ref="S915:AX915" si="936">S913+S914</f>
        <v>0</v>
      </c>
      <c r="T915" s="64">
        <f t="shared" si="936"/>
        <v>0</v>
      </c>
      <c r="U915" s="64">
        <f t="shared" si="936"/>
        <v>0</v>
      </c>
      <c r="V915" s="64">
        <f t="shared" si="936"/>
        <v>0</v>
      </c>
      <c r="W915" s="64">
        <f t="shared" si="936"/>
        <v>0</v>
      </c>
      <c r="X915" s="64">
        <f t="shared" si="936"/>
        <v>0</v>
      </c>
      <c r="Y915" s="64">
        <f t="shared" si="936"/>
        <v>0</v>
      </c>
      <c r="Z915" s="64">
        <f t="shared" si="936"/>
        <v>0</v>
      </c>
      <c r="AA915" s="64">
        <f t="shared" si="936"/>
        <v>0</v>
      </c>
      <c r="AB915" s="64">
        <f t="shared" si="936"/>
        <v>0</v>
      </c>
      <c r="AC915" s="64">
        <f t="shared" si="936"/>
        <v>0</v>
      </c>
      <c r="AD915" s="64">
        <f t="shared" si="936"/>
        <v>0</v>
      </c>
      <c r="AE915" s="64">
        <f t="shared" si="936"/>
        <v>0</v>
      </c>
      <c r="AF915" s="64">
        <f t="shared" si="936"/>
        <v>0</v>
      </c>
      <c r="AG915" s="64">
        <f t="shared" si="936"/>
        <v>0</v>
      </c>
      <c r="AH915" s="64">
        <f t="shared" si="936"/>
        <v>0</v>
      </c>
      <c r="AI915" s="64">
        <f t="shared" si="936"/>
        <v>0</v>
      </c>
      <c r="AJ915" s="64">
        <f t="shared" si="936"/>
        <v>0</v>
      </c>
      <c r="AK915" s="64">
        <f t="shared" si="936"/>
        <v>0</v>
      </c>
      <c r="AL915" s="64">
        <f t="shared" si="936"/>
        <v>0</v>
      </c>
      <c r="AM915" s="64">
        <f t="shared" si="936"/>
        <v>0</v>
      </c>
      <c r="AN915" s="64">
        <f t="shared" si="936"/>
        <v>-3556.4403432178497</v>
      </c>
      <c r="AO915" s="64">
        <f t="shared" si="936"/>
        <v>-3579.5572125518997</v>
      </c>
      <c r="AP915" s="64">
        <f t="shared" si="936"/>
        <v>-3602.8243230139497</v>
      </c>
      <c r="AQ915" s="64">
        <f t="shared" si="936"/>
        <v>0</v>
      </c>
      <c r="AR915" s="64">
        <f t="shared" si="936"/>
        <v>0</v>
      </c>
      <c r="AS915" s="64">
        <f t="shared" si="936"/>
        <v>0</v>
      </c>
      <c r="AT915" s="64">
        <f t="shared" si="936"/>
        <v>0</v>
      </c>
      <c r="AU915" s="64">
        <f t="shared" si="936"/>
        <v>0</v>
      </c>
      <c r="AV915" s="64">
        <f t="shared" si="936"/>
        <v>-3770.1588402733496</v>
      </c>
      <c r="AW915" s="64">
        <f t="shared" si="936"/>
        <v>-3794.6648632378497</v>
      </c>
      <c r="AX915" s="64">
        <f t="shared" si="936"/>
        <v>-3814.3619927138398</v>
      </c>
      <c r="AY915" s="64">
        <f t="shared" ref="AY915:BO915" si="937">AY913+AY914</f>
        <v>-2546.1022486693005</v>
      </c>
      <c r="AZ915" s="64">
        <f t="shared" si="937"/>
        <v>0</v>
      </c>
      <c r="BA915" s="64">
        <f t="shared" si="937"/>
        <v>0</v>
      </c>
      <c r="BB915" s="64">
        <f t="shared" si="937"/>
        <v>0</v>
      </c>
      <c r="BC915" s="64">
        <f t="shared" si="937"/>
        <v>0</v>
      </c>
      <c r="BD915" s="64">
        <f t="shared" si="937"/>
        <v>0</v>
      </c>
      <c r="BE915" s="64">
        <f t="shared" si="937"/>
        <v>0</v>
      </c>
      <c r="BF915" s="64">
        <f t="shared" si="937"/>
        <v>0</v>
      </c>
      <c r="BG915" s="64">
        <f t="shared" si="937"/>
        <v>0</v>
      </c>
      <c r="BH915" s="64">
        <f t="shared" si="937"/>
        <v>0</v>
      </c>
      <c r="BI915" s="64">
        <f t="shared" si="937"/>
        <v>0</v>
      </c>
      <c r="BJ915" s="64">
        <f t="shared" si="937"/>
        <v>0</v>
      </c>
      <c r="BK915" s="64">
        <f t="shared" si="937"/>
        <v>0</v>
      </c>
      <c r="BL915" s="64">
        <f t="shared" si="937"/>
        <v>0</v>
      </c>
      <c r="BM915" s="64">
        <f t="shared" si="937"/>
        <v>0</v>
      </c>
      <c r="BN915" s="64">
        <f t="shared" si="937"/>
        <v>0</v>
      </c>
      <c r="BO915" s="64">
        <f t="shared" si="937"/>
        <v>0</v>
      </c>
    </row>
    <row r="916" spans="1:67" s="5" customFormat="1" ht="10.5" x14ac:dyDescent="0.2">
      <c r="A916" s="65"/>
      <c r="B916" s="65"/>
      <c r="C916" s="65"/>
      <c r="D916" s="65"/>
      <c r="E916" s="65"/>
      <c r="F916" s="65"/>
      <c r="G916" s="66" t="s">
        <v>1052</v>
      </c>
      <c r="H916" s="65"/>
      <c r="I916" s="65"/>
      <c r="J916" s="65"/>
      <c r="K916" s="65"/>
      <c r="L916" s="65"/>
      <c r="M916" s="65"/>
      <c r="N916" s="65"/>
      <c r="O916" s="65"/>
      <c r="P916" s="65"/>
      <c r="Q916" s="65">
        <f t="shared" ref="Q916:AV916" si="938">Q$911+Q$915</f>
        <v>-207981.64</v>
      </c>
      <c r="R916" s="67">
        <f t="shared" si="938"/>
        <v>-253325.1018670683</v>
      </c>
      <c r="S916" s="68">
        <f t="shared" si="938"/>
        <v>0</v>
      </c>
      <c r="T916" s="68">
        <f t="shared" si="938"/>
        <v>0</v>
      </c>
      <c r="U916" s="68">
        <f t="shared" si="938"/>
        <v>0</v>
      </c>
      <c r="V916" s="68">
        <f t="shared" si="938"/>
        <v>0</v>
      </c>
      <c r="W916" s="68">
        <f t="shared" si="938"/>
        <v>0</v>
      </c>
      <c r="X916" s="68">
        <f t="shared" si="938"/>
        <v>0</v>
      </c>
      <c r="Y916" s="68">
        <f t="shared" si="938"/>
        <v>0</v>
      </c>
      <c r="Z916" s="68">
        <f t="shared" si="938"/>
        <v>0</v>
      </c>
      <c r="AA916" s="68">
        <f t="shared" si="938"/>
        <v>0</v>
      </c>
      <c r="AB916" s="68">
        <f t="shared" si="938"/>
        <v>0</v>
      </c>
      <c r="AC916" s="68">
        <f t="shared" si="938"/>
        <v>0</v>
      </c>
      <c r="AD916" s="68">
        <f t="shared" si="938"/>
        <v>0</v>
      </c>
      <c r="AE916" s="68">
        <f t="shared" si="938"/>
        <v>0</v>
      </c>
      <c r="AF916" s="68">
        <f t="shared" si="938"/>
        <v>0</v>
      </c>
      <c r="AG916" s="68">
        <f t="shared" si="938"/>
        <v>0</v>
      </c>
      <c r="AH916" s="68">
        <f t="shared" si="938"/>
        <v>0</v>
      </c>
      <c r="AI916" s="68">
        <f t="shared" si="938"/>
        <v>0</v>
      </c>
      <c r="AJ916" s="68">
        <f t="shared" si="938"/>
        <v>0</v>
      </c>
      <c r="AK916" s="68">
        <f t="shared" si="938"/>
        <v>0</v>
      </c>
      <c r="AL916" s="68">
        <f t="shared" si="938"/>
        <v>0</v>
      </c>
      <c r="AM916" s="68">
        <f t="shared" si="938"/>
        <v>0</v>
      </c>
      <c r="AN916" s="68">
        <f t="shared" si="938"/>
        <v>-36543.670109310871</v>
      </c>
      <c r="AO916" s="68">
        <f t="shared" si="938"/>
        <v>-36781.204038008589</v>
      </c>
      <c r="AP916" s="68">
        <f t="shared" si="938"/>
        <v>-37020.281746915891</v>
      </c>
      <c r="AQ916" s="68">
        <f t="shared" si="938"/>
        <v>0</v>
      </c>
      <c r="AR916" s="68">
        <f t="shared" si="938"/>
        <v>0</v>
      </c>
      <c r="AS916" s="68">
        <f t="shared" si="938"/>
        <v>0</v>
      </c>
      <c r="AT916" s="68">
        <f t="shared" si="938"/>
        <v>0</v>
      </c>
      <c r="AU916" s="68">
        <f t="shared" si="938"/>
        <v>0</v>
      </c>
      <c r="AV916" s="68">
        <f t="shared" si="938"/>
        <v>-38701.623967180421</v>
      </c>
      <c r="AW916" s="68">
        <f t="shared" ref="AW916:BO916" si="939">AW$911+AW$915</f>
        <v>-38953.18442547517</v>
      </c>
      <c r="AX916" s="68">
        <f t="shared" si="939"/>
        <v>-39163.045246088113</v>
      </c>
      <c r="AY916" s="68">
        <f t="shared" si="939"/>
        <v>-26162.092334089262</v>
      </c>
      <c r="AZ916" s="68">
        <f t="shared" si="939"/>
        <v>0</v>
      </c>
      <c r="BA916" s="68">
        <f t="shared" si="939"/>
        <v>0</v>
      </c>
      <c r="BB916" s="68">
        <f t="shared" si="939"/>
        <v>0</v>
      </c>
      <c r="BC916" s="68">
        <f t="shared" si="939"/>
        <v>0</v>
      </c>
      <c r="BD916" s="68">
        <f t="shared" si="939"/>
        <v>0</v>
      </c>
      <c r="BE916" s="68">
        <f t="shared" si="939"/>
        <v>0</v>
      </c>
      <c r="BF916" s="68">
        <f t="shared" si="939"/>
        <v>0</v>
      </c>
      <c r="BG916" s="68">
        <f t="shared" si="939"/>
        <v>0</v>
      </c>
      <c r="BH916" s="68">
        <f t="shared" si="939"/>
        <v>0</v>
      </c>
      <c r="BI916" s="68">
        <f t="shared" si="939"/>
        <v>0</v>
      </c>
      <c r="BJ916" s="68">
        <f t="shared" si="939"/>
        <v>0</v>
      </c>
      <c r="BK916" s="68">
        <f t="shared" si="939"/>
        <v>0</v>
      </c>
      <c r="BL916" s="68">
        <f t="shared" si="939"/>
        <v>0</v>
      </c>
      <c r="BM916" s="68">
        <f t="shared" si="939"/>
        <v>0</v>
      </c>
      <c r="BN916" s="68">
        <f t="shared" si="939"/>
        <v>0</v>
      </c>
      <c r="BO916" s="68">
        <f t="shared" si="939"/>
        <v>0</v>
      </c>
    </row>
    <row r="917" spans="1:67" s="5" customFormat="1" ht="10.5" x14ac:dyDescent="0.2">
      <c r="A917" s="69"/>
      <c r="B917" s="69"/>
      <c r="C917" s="69"/>
      <c r="D917" s="69"/>
      <c r="E917" s="69"/>
      <c r="F917" s="69"/>
      <c r="G917" s="70" t="s">
        <v>1053</v>
      </c>
      <c r="H917" s="69"/>
      <c r="I917" s="69"/>
      <c r="J917" s="69"/>
      <c r="K917" s="69"/>
      <c r="L917" s="69"/>
      <c r="M917" s="69"/>
      <c r="N917" s="69"/>
      <c r="O917" s="69"/>
      <c r="P917" s="69"/>
      <c r="Q917" s="69">
        <f t="shared" ref="Q917:AV917" si="940">Q$832+Q$874+Q$896+Q$906+Q$916</f>
        <v>1046739.4499999998</v>
      </c>
      <c r="R917" s="71">
        <f t="shared" si="940"/>
        <v>1274907.7932616922</v>
      </c>
      <c r="S917" s="72">
        <f t="shared" si="940"/>
        <v>0</v>
      </c>
      <c r="T917" s="72">
        <f t="shared" si="940"/>
        <v>0</v>
      </c>
      <c r="U917" s="72">
        <f t="shared" si="940"/>
        <v>0</v>
      </c>
      <c r="V917" s="72">
        <f t="shared" si="940"/>
        <v>0</v>
      </c>
      <c r="W917" s="72">
        <f t="shared" si="940"/>
        <v>0</v>
      </c>
      <c r="X917" s="72">
        <f t="shared" si="940"/>
        <v>0</v>
      </c>
      <c r="Y917" s="72">
        <f t="shared" si="940"/>
        <v>0</v>
      </c>
      <c r="Z917" s="72">
        <f t="shared" si="940"/>
        <v>0</v>
      </c>
      <c r="AA917" s="72">
        <f t="shared" si="940"/>
        <v>0</v>
      </c>
      <c r="AB917" s="72">
        <f t="shared" si="940"/>
        <v>0</v>
      </c>
      <c r="AC917" s="72">
        <f t="shared" si="940"/>
        <v>0</v>
      </c>
      <c r="AD917" s="72">
        <f t="shared" si="940"/>
        <v>0</v>
      </c>
      <c r="AE917" s="72">
        <f t="shared" si="940"/>
        <v>0</v>
      </c>
      <c r="AF917" s="72">
        <f t="shared" si="940"/>
        <v>0</v>
      </c>
      <c r="AG917" s="72">
        <f t="shared" si="940"/>
        <v>0</v>
      </c>
      <c r="AH917" s="72">
        <f t="shared" si="940"/>
        <v>0</v>
      </c>
      <c r="AI917" s="72">
        <f t="shared" si="940"/>
        <v>0</v>
      </c>
      <c r="AJ917" s="72">
        <f t="shared" si="940"/>
        <v>0</v>
      </c>
      <c r="AK917" s="72">
        <f t="shared" si="940"/>
        <v>0</v>
      </c>
      <c r="AL917" s="72">
        <f t="shared" si="940"/>
        <v>0</v>
      </c>
      <c r="AM917" s="72">
        <f t="shared" si="940"/>
        <v>0</v>
      </c>
      <c r="AN917" s="72">
        <f t="shared" si="940"/>
        <v>184176.82799781393</v>
      </c>
      <c r="AO917" s="72">
        <f t="shared" si="940"/>
        <v>185373.97774764861</v>
      </c>
      <c r="AP917" s="72">
        <f t="shared" si="940"/>
        <v>186578.90801162654</v>
      </c>
      <c r="AQ917" s="72">
        <f t="shared" si="940"/>
        <v>0</v>
      </c>
      <c r="AR917" s="72">
        <f t="shared" si="940"/>
        <v>0</v>
      </c>
      <c r="AS917" s="72">
        <f t="shared" si="940"/>
        <v>0</v>
      </c>
      <c r="AT917" s="72">
        <f t="shared" si="940"/>
        <v>0</v>
      </c>
      <c r="AU917" s="72">
        <f t="shared" si="940"/>
        <v>0</v>
      </c>
      <c r="AV917" s="72">
        <f t="shared" si="940"/>
        <v>194403.76974999456</v>
      </c>
      <c r="AW917" s="72">
        <f t="shared" ref="AW917:BO917" si="941">AW$832+AW$874+AW$896+AW$906+AW$916</f>
        <v>195667.39376365373</v>
      </c>
      <c r="AX917" s="72">
        <f t="shared" si="941"/>
        <v>196852.31119988335</v>
      </c>
      <c r="AY917" s="72">
        <f t="shared" si="941"/>
        <v>131854.60479107167</v>
      </c>
      <c r="AZ917" s="72">
        <f t="shared" si="941"/>
        <v>0</v>
      </c>
      <c r="BA917" s="72">
        <f t="shared" si="941"/>
        <v>0</v>
      </c>
      <c r="BB917" s="72">
        <f t="shared" si="941"/>
        <v>0</v>
      </c>
      <c r="BC917" s="72">
        <f t="shared" si="941"/>
        <v>0</v>
      </c>
      <c r="BD917" s="72">
        <f t="shared" si="941"/>
        <v>0</v>
      </c>
      <c r="BE917" s="72">
        <f t="shared" si="941"/>
        <v>0</v>
      </c>
      <c r="BF917" s="72">
        <f t="shared" si="941"/>
        <v>0</v>
      </c>
      <c r="BG917" s="72">
        <f t="shared" si="941"/>
        <v>0</v>
      </c>
      <c r="BH917" s="72">
        <f t="shared" si="941"/>
        <v>0</v>
      </c>
      <c r="BI917" s="72">
        <f t="shared" si="941"/>
        <v>0</v>
      </c>
      <c r="BJ917" s="72">
        <f t="shared" si="941"/>
        <v>0</v>
      </c>
      <c r="BK917" s="72">
        <f t="shared" si="941"/>
        <v>0</v>
      </c>
      <c r="BL917" s="72">
        <f t="shared" si="941"/>
        <v>0</v>
      </c>
      <c r="BM917" s="72">
        <f t="shared" si="941"/>
        <v>0</v>
      </c>
      <c r="BN917" s="72">
        <f t="shared" si="941"/>
        <v>0</v>
      </c>
      <c r="BO917" s="72">
        <f t="shared" si="941"/>
        <v>0</v>
      </c>
    </row>
    <row r="918" spans="1:67" x14ac:dyDescent="0.2">
      <c r="A918" s="54"/>
      <c r="B918" s="54"/>
      <c r="C918" s="55" t="s">
        <v>1054</v>
      </c>
      <c r="D918" s="54" t="s">
        <v>549</v>
      </c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</row>
    <row r="919" spans="1:67" x14ac:dyDescent="0.2">
      <c r="A919" s="56"/>
      <c r="B919" s="56"/>
      <c r="C919" s="57" t="s">
        <v>550</v>
      </c>
      <c r="D919" s="56" t="s">
        <v>551</v>
      </c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</row>
    <row r="920" spans="1:67" ht="14.1" customHeight="1" x14ac:dyDescent="0.2">
      <c r="A920" s="11"/>
      <c r="B920" s="58">
        <v>196</v>
      </c>
      <c r="C920" s="657" t="s">
        <v>552</v>
      </c>
      <c r="D920" s="657" t="s">
        <v>553</v>
      </c>
      <c r="E920" s="657"/>
      <c r="F920" s="657"/>
      <c r="G920" s="657"/>
      <c r="H920" s="658" t="s">
        <v>937</v>
      </c>
      <c r="I920" s="659" t="s">
        <v>329</v>
      </c>
      <c r="J920" s="59">
        <v>1.1190100000000001</v>
      </c>
      <c r="K920" s="60"/>
      <c r="L920" s="60"/>
      <c r="M920" s="60"/>
      <c r="N920" s="58"/>
      <c r="O920" s="58"/>
      <c r="P920" s="58"/>
      <c r="Q920" s="58"/>
      <c r="R920" s="58">
        <f t="shared" ref="R920:R943" si="942">SUM(S920:BO920)</f>
        <v>1.1190100000000001</v>
      </c>
      <c r="S920" s="58">
        <v>0</v>
      </c>
      <c r="T920" s="58">
        <v>0</v>
      </c>
      <c r="U920" s="58">
        <v>0</v>
      </c>
      <c r="V920" s="58">
        <v>0</v>
      </c>
      <c r="W920" s="58">
        <v>0</v>
      </c>
      <c r="X920" s="58">
        <v>0</v>
      </c>
      <c r="Y920" s="58">
        <v>0</v>
      </c>
      <c r="Z920" s="58">
        <v>0</v>
      </c>
      <c r="AA920" s="58">
        <v>0</v>
      </c>
      <c r="AB920" s="58">
        <v>0</v>
      </c>
      <c r="AC920" s="58">
        <v>0</v>
      </c>
      <c r="AD920" s="58">
        <v>0</v>
      </c>
      <c r="AE920" s="58">
        <v>0</v>
      </c>
      <c r="AF920" s="58">
        <v>0</v>
      </c>
      <c r="AG920" s="58">
        <v>0</v>
      </c>
      <c r="AH920" s="58">
        <v>0</v>
      </c>
      <c r="AI920" s="58">
        <v>0</v>
      </c>
      <c r="AJ920" s="58">
        <v>0</v>
      </c>
      <c r="AK920" s="58">
        <v>0</v>
      </c>
      <c r="AL920" s="58">
        <v>0</v>
      </c>
      <c r="AM920" s="58">
        <v>0</v>
      </c>
      <c r="AN920" s="58">
        <v>0</v>
      </c>
      <c r="AO920" s="58">
        <v>0</v>
      </c>
      <c r="AP920" s="58">
        <v>1.1190100000000001</v>
      </c>
      <c r="AQ920" s="58">
        <v>0</v>
      </c>
      <c r="AR920" s="58">
        <v>0</v>
      </c>
      <c r="AS920" s="58">
        <v>0</v>
      </c>
      <c r="AT920" s="58">
        <v>0</v>
      </c>
      <c r="AU920" s="58">
        <v>0</v>
      </c>
      <c r="AV920" s="58">
        <v>0</v>
      </c>
      <c r="AW920" s="58">
        <v>0</v>
      </c>
      <c r="AX920" s="58">
        <v>0</v>
      </c>
      <c r="AY920" s="58">
        <v>0</v>
      </c>
      <c r="AZ920" s="58">
        <v>0</v>
      </c>
      <c r="BA920" s="58">
        <v>0</v>
      </c>
      <c r="BB920" s="58">
        <v>0</v>
      </c>
      <c r="BC920" s="58">
        <v>0</v>
      </c>
      <c r="BD920" s="58">
        <v>0</v>
      </c>
      <c r="BE920" s="58">
        <v>0</v>
      </c>
      <c r="BF920" s="58">
        <v>0</v>
      </c>
      <c r="BG920" s="58">
        <v>0</v>
      </c>
      <c r="BH920" s="58">
        <v>0</v>
      </c>
      <c r="BI920" s="58">
        <v>0</v>
      </c>
      <c r="BJ920" s="58">
        <v>0</v>
      </c>
      <c r="BK920" s="58">
        <v>0</v>
      </c>
      <c r="BL920" s="58">
        <v>0</v>
      </c>
      <c r="BM920" s="58">
        <v>0</v>
      </c>
      <c r="BN920" s="58">
        <v>0</v>
      </c>
      <c r="BO920" s="58">
        <v>0</v>
      </c>
    </row>
    <row r="921" spans="1:67" x14ac:dyDescent="0.2">
      <c r="A921" s="11"/>
      <c r="B921" s="11"/>
      <c r="C921" s="657"/>
      <c r="D921" s="657"/>
      <c r="E921" s="657"/>
      <c r="F921" s="657"/>
      <c r="G921" s="657"/>
      <c r="H921" s="658"/>
      <c r="I921" s="659"/>
      <c r="J921" s="11"/>
      <c r="K921" s="60">
        <v>24364.1</v>
      </c>
      <c r="L921" s="60">
        <v>24405.759999999998</v>
      </c>
      <c r="M921" s="60">
        <v>25173.13</v>
      </c>
      <c r="N921" s="60">
        <v>25216.17</v>
      </c>
      <c r="O921" s="60">
        <v>25173.125777164998</v>
      </c>
      <c r="P921" s="60"/>
      <c r="Q921" s="58">
        <v>25173.13</v>
      </c>
      <c r="R921" s="60">
        <f t="shared" si="942"/>
        <v>29941.471861815702</v>
      </c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61">
        <f>$M921*AP920/$J920*AP$13</f>
        <v>29941.471861815702</v>
      </c>
      <c r="AQ921" s="58"/>
      <c r="AR921" s="58"/>
      <c r="AS921" s="58"/>
      <c r="AT921" s="58"/>
      <c r="AU921" s="58"/>
      <c r="AV921" s="58"/>
      <c r="AW921" s="58"/>
      <c r="AX921" s="58"/>
      <c r="AY921" s="58"/>
      <c r="AZ921" s="58"/>
      <c r="BA921" s="58"/>
      <c r="BB921" s="58"/>
      <c r="BC921" s="58"/>
      <c r="BD921" s="58"/>
      <c r="BE921" s="58"/>
      <c r="BF921" s="58"/>
      <c r="BG921" s="58"/>
      <c r="BH921" s="58"/>
      <c r="BI921" s="58"/>
      <c r="BJ921" s="58"/>
      <c r="BK921" s="58"/>
      <c r="BL921" s="58"/>
      <c r="BM921" s="58"/>
      <c r="BN921" s="58"/>
      <c r="BO921" s="58"/>
    </row>
    <row r="922" spans="1:67" x14ac:dyDescent="0.2">
      <c r="A922" s="11"/>
      <c r="B922" s="11"/>
      <c r="C922" s="657"/>
      <c r="D922" s="657"/>
      <c r="E922" s="657"/>
      <c r="F922" s="657"/>
      <c r="G922" s="657"/>
      <c r="H922" s="658"/>
      <c r="I922" s="659"/>
      <c r="J922" s="11"/>
      <c r="K922" s="58"/>
      <c r="L922" s="60"/>
      <c r="M922" s="60"/>
      <c r="N922" s="60">
        <f>N921-M921</f>
        <v>43.039999999997235</v>
      </c>
      <c r="O922" s="60"/>
      <c r="P922" s="60"/>
      <c r="Q922" s="58"/>
      <c r="R922" s="60">
        <f t="shared" si="942"/>
        <v>0</v>
      </c>
      <c r="S922" s="61">
        <f t="shared" ref="S922:AX922" si="943">$N$922/$J$920*S920*S12*S13</f>
        <v>0</v>
      </c>
      <c r="T922" s="61">
        <f t="shared" si="943"/>
        <v>0</v>
      </c>
      <c r="U922" s="61">
        <f t="shared" si="943"/>
        <v>0</v>
      </c>
      <c r="V922" s="61">
        <f t="shared" si="943"/>
        <v>0</v>
      </c>
      <c r="W922" s="61">
        <f t="shared" si="943"/>
        <v>0</v>
      </c>
      <c r="X922" s="61">
        <f t="shared" si="943"/>
        <v>0</v>
      </c>
      <c r="Y922" s="61">
        <f t="shared" si="943"/>
        <v>0</v>
      </c>
      <c r="Z922" s="61">
        <f t="shared" si="943"/>
        <v>0</v>
      </c>
      <c r="AA922" s="61">
        <f t="shared" si="943"/>
        <v>0</v>
      </c>
      <c r="AB922" s="61">
        <f t="shared" si="943"/>
        <v>0</v>
      </c>
      <c r="AC922" s="61">
        <f t="shared" si="943"/>
        <v>0</v>
      </c>
      <c r="AD922" s="61">
        <f t="shared" si="943"/>
        <v>0</v>
      </c>
      <c r="AE922" s="61">
        <f t="shared" si="943"/>
        <v>0</v>
      </c>
      <c r="AF922" s="61">
        <f t="shared" si="943"/>
        <v>0</v>
      </c>
      <c r="AG922" s="61">
        <f t="shared" si="943"/>
        <v>0</v>
      </c>
      <c r="AH922" s="61">
        <f t="shared" si="943"/>
        <v>0</v>
      </c>
      <c r="AI922" s="61">
        <f t="shared" si="943"/>
        <v>0</v>
      </c>
      <c r="AJ922" s="61">
        <f t="shared" si="943"/>
        <v>0</v>
      </c>
      <c r="AK922" s="61">
        <f t="shared" si="943"/>
        <v>0</v>
      </c>
      <c r="AL922" s="61">
        <f t="shared" si="943"/>
        <v>0</v>
      </c>
      <c r="AM922" s="61">
        <f t="shared" si="943"/>
        <v>0</v>
      </c>
      <c r="AN922" s="61">
        <f t="shared" si="943"/>
        <v>0</v>
      </c>
      <c r="AO922" s="61">
        <f t="shared" si="943"/>
        <v>0</v>
      </c>
      <c r="AP922" s="61">
        <f t="shared" si="943"/>
        <v>0</v>
      </c>
      <c r="AQ922" s="61">
        <f t="shared" si="943"/>
        <v>0</v>
      </c>
      <c r="AR922" s="61">
        <f t="shared" si="943"/>
        <v>0</v>
      </c>
      <c r="AS922" s="61">
        <f t="shared" si="943"/>
        <v>0</v>
      </c>
      <c r="AT922" s="61">
        <f t="shared" si="943"/>
        <v>0</v>
      </c>
      <c r="AU922" s="61">
        <f t="shared" si="943"/>
        <v>0</v>
      </c>
      <c r="AV922" s="61">
        <f t="shared" si="943"/>
        <v>0</v>
      </c>
      <c r="AW922" s="61">
        <f t="shared" si="943"/>
        <v>0</v>
      </c>
      <c r="AX922" s="61">
        <f t="shared" si="943"/>
        <v>0</v>
      </c>
      <c r="AY922" s="61">
        <f t="shared" ref="AY922:BO922" si="944">$N$922/$J$920*AY920*AY12*AY13</f>
        <v>0</v>
      </c>
      <c r="AZ922" s="61">
        <f t="shared" si="944"/>
        <v>0</v>
      </c>
      <c r="BA922" s="61">
        <f t="shared" si="944"/>
        <v>0</v>
      </c>
      <c r="BB922" s="61">
        <f t="shared" si="944"/>
        <v>0</v>
      </c>
      <c r="BC922" s="61">
        <f t="shared" si="944"/>
        <v>0</v>
      </c>
      <c r="BD922" s="61">
        <f t="shared" si="944"/>
        <v>0</v>
      </c>
      <c r="BE922" s="61">
        <f t="shared" si="944"/>
        <v>0</v>
      </c>
      <c r="BF922" s="61">
        <f t="shared" si="944"/>
        <v>0</v>
      </c>
      <c r="BG922" s="61">
        <f t="shared" si="944"/>
        <v>0</v>
      </c>
      <c r="BH922" s="61">
        <f t="shared" si="944"/>
        <v>0</v>
      </c>
      <c r="BI922" s="61">
        <f t="shared" si="944"/>
        <v>0</v>
      </c>
      <c r="BJ922" s="61">
        <f t="shared" si="944"/>
        <v>0</v>
      </c>
      <c r="BK922" s="61">
        <f t="shared" si="944"/>
        <v>0</v>
      </c>
      <c r="BL922" s="61">
        <f t="shared" si="944"/>
        <v>0</v>
      </c>
      <c r="BM922" s="61">
        <f t="shared" si="944"/>
        <v>0</v>
      </c>
      <c r="BN922" s="61">
        <f t="shared" si="944"/>
        <v>0</v>
      </c>
      <c r="BO922" s="61">
        <f t="shared" si="944"/>
        <v>0</v>
      </c>
    </row>
    <row r="923" spans="1:67" x14ac:dyDescent="0.2">
      <c r="A923" s="11"/>
      <c r="B923" s="11"/>
      <c r="C923" s="657"/>
      <c r="D923" s="657"/>
      <c r="E923" s="657"/>
      <c r="F923" s="657"/>
      <c r="G923" s="657"/>
      <c r="H923" s="658"/>
      <c r="I923" s="659"/>
      <c r="J923" s="11"/>
      <c r="K923" s="58"/>
      <c r="L923" s="58"/>
      <c r="M923" s="60"/>
      <c r="N923" s="60"/>
      <c r="O923" s="60"/>
      <c r="P923" s="60"/>
      <c r="Q923" s="62">
        <v>25173.13</v>
      </c>
      <c r="R923" s="63">
        <f t="shared" si="942"/>
        <v>29941.471861815702</v>
      </c>
      <c r="S923" s="64">
        <f t="shared" ref="S923:AX923" si="945">S921+S922</f>
        <v>0</v>
      </c>
      <c r="T923" s="64">
        <f t="shared" si="945"/>
        <v>0</v>
      </c>
      <c r="U923" s="64">
        <f t="shared" si="945"/>
        <v>0</v>
      </c>
      <c r="V923" s="64">
        <f t="shared" si="945"/>
        <v>0</v>
      </c>
      <c r="W923" s="64">
        <f t="shared" si="945"/>
        <v>0</v>
      </c>
      <c r="X923" s="64">
        <f t="shared" si="945"/>
        <v>0</v>
      </c>
      <c r="Y923" s="64">
        <f t="shared" si="945"/>
        <v>0</v>
      </c>
      <c r="Z923" s="64">
        <f t="shared" si="945"/>
        <v>0</v>
      </c>
      <c r="AA923" s="64">
        <f t="shared" si="945"/>
        <v>0</v>
      </c>
      <c r="AB923" s="64">
        <f t="shared" si="945"/>
        <v>0</v>
      </c>
      <c r="AC923" s="64">
        <f t="shared" si="945"/>
        <v>0</v>
      </c>
      <c r="AD923" s="64">
        <f t="shared" si="945"/>
        <v>0</v>
      </c>
      <c r="AE923" s="64">
        <f t="shared" si="945"/>
        <v>0</v>
      </c>
      <c r="AF923" s="64">
        <f t="shared" si="945"/>
        <v>0</v>
      </c>
      <c r="AG923" s="64">
        <f t="shared" si="945"/>
        <v>0</v>
      </c>
      <c r="AH923" s="64">
        <f t="shared" si="945"/>
        <v>0</v>
      </c>
      <c r="AI923" s="64">
        <f t="shared" si="945"/>
        <v>0</v>
      </c>
      <c r="AJ923" s="64">
        <f t="shared" si="945"/>
        <v>0</v>
      </c>
      <c r="AK923" s="64">
        <f t="shared" si="945"/>
        <v>0</v>
      </c>
      <c r="AL923" s="64">
        <f t="shared" si="945"/>
        <v>0</v>
      </c>
      <c r="AM923" s="64">
        <f t="shared" si="945"/>
        <v>0</v>
      </c>
      <c r="AN923" s="64">
        <f t="shared" si="945"/>
        <v>0</v>
      </c>
      <c r="AO923" s="64">
        <f t="shared" si="945"/>
        <v>0</v>
      </c>
      <c r="AP923" s="64">
        <f t="shared" si="945"/>
        <v>29941.471861815702</v>
      </c>
      <c r="AQ923" s="64">
        <f t="shared" si="945"/>
        <v>0</v>
      </c>
      <c r="AR923" s="64">
        <f t="shared" si="945"/>
        <v>0</v>
      </c>
      <c r="AS923" s="64">
        <f t="shared" si="945"/>
        <v>0</v>
      </c>
      <c r="AT923" s="64">
        <f t="shared" si="945"/>
        <v>0</v>
      </c>
      <c r="AU923" s="64">
        <f t="shared" si="945"/>
        <v>0</v>
      </c>
      <c r="AV923" s="64">
        <f t="shared" si="945"/>
        <v>0</v>
      </c>
      <c r="AW923" s="64">
        <f t="shared" si="945"/>
        <v>0</v>
      </c>
      <c r="AX923" s="64">
        <f t="shared" si="945"/>
        <v>0</v>
      </c>
      <c r="AY923" s="64">
        <f t="shared" ref="AY923:BO923" si="946">AY921+AY922</f>
        <v>0</v>
      </c>
      <c r="AZ923" s="64">
        <f t="shared" si="946"/>
        <v>0</v>
      </c>
      <c r="BA923" s="64">
        <f t="shared" si="946"/>
        <v>0</v>
      </c>
      <c r="BB923" s="64">
        <f t="shared" si="946"/>
        <v>0</v>
      </c>
      <c r="BC923" s="64">
        <f t="shared" si="946"/>
        <v>0</v>
      </c>
      <c r="BD923" s="64">
        <f t="shared" si="946"/>
        <v>0</v>
      </c>
      <c r="BE923" s="64">
        <f t="shared" si="946"/>
        <v>0</v>
      </c>
      <c r="BF923" s="64">
        <f t="shared" si="946"/>
        <v>0</v>
      </c>
      <c r="BG923" s="64">
        <f t="shared" si="946"/>
        <v>0</v>
      </c>
      <c r="BH923" s="64">
        <f t="shared" si="946"/>
        <v>0</v>
      </c>
      <c r="BI923" s="64">
        <f t="shared" si="946"/>
        <v>0</v>
      </c>
      <c r="BJ923" s="64">
        <f t="shared" si="946"/>
        <v>0</v>
      </c>
      <c r="BK923" s="64">
        <f t="shared" si="946"/>
        <v>0</v>
      </c>
      <c r="BL923" s="64">
        <f t="shared" si="946"/>
        <v>0</v>
      </c>
      <c r="BM923" s="64">
        <f t="shared" si="946"/>
        <v>0</v>
      </c>
      <c r="BN923" s="64">
        <f t="shared" si="946"/>
        <v>0</v>
      </c>
      <c r="BO923" s="64">
        <f t="shared" si="946"/>
        <v>0</v>
      </c>
    </row>
    <row r="924" spans="1:67" ht="14.1" customHeight="1" x14ac:dyDescent="0.2">
      <c r="A924" s="11"/>
      <c r="B924" s="58">
        <v>197</v>
      </c>
      <c r="C924" s="657" t="s">
        <v>555</v>
      </c>
      <c r="D924" s="657" t="s">
        <v>556</v>
      </c>
      <c r="E924" s="657"/>
      <c r="F924" s="657"/>
      <c r="G924" s="657"/>
      <c r="H924" s="660" t="s">
        <v>1055</v>
      </c>
      <c r="I924" s="659" t="s">
        <v>156</v>
      </c>
      <c r="J924" s="59">
        <v>55.71</v>
      </c>
      <c r="K924" s="60"/>
      <c r="L924" s="60"/>
      <c r="M924" s="60"/>
      <c r="N924" s="58"/>
      <c r="O924" s="58"/>
      <c r="P924" s="58"/>
      <c r="Q924" s="58"/>
      <c r="R924" s="58">
        <f t="shared" si="942"/>
        <v>55.71</v>
      </c>
      <c r="S924" s="58">
        <v>0</v>
      </c>
      <c r="T924" s="58">
        <v>0</v>
      </c>
      <c r="U924" s="58">
        <v>0</v>
      </c>
      <c r="V924" s="58">
        <v>0</v>
      </c>
      <c r="W924" s="58">
        <v>0</v>
      </c>
      <c r="X924" s="58">
        <v>0</v>
      </c>
      <c r="Y924" s="58">
        <v>0</v>
      </c>
      <c r="Z924" s="58">
        <v>0</v>
      </c>
      <c r="AA924" s="58">
        <v>0</v>
      </c>
      <c r="AB924" s="58">
        <v>0</v>
      </c>
      <c r="AC924" s="58">
        <v>0</v>
      </c>
      <c r="AD924" s="58">
        <v>0</v>
      </c>
      <c r="AE924" s="58">
        <v>0</v>
      </c>
      <c r="AF924" s="58">
        <v>0</v>
      </c>
      <c r="AG924" s="58">
        <v>0</v>
      </c>
      <c r="AH924" s="58">
        <v>0</v>
      </c>
      <c r="AI924" s="58">
        <v>0</v>
      </c>
      <c r="AJ924" s="58">
        <v>0</v>
      </c>
      <c r="AK924" s="58">
        <v>0</v>
      </c>
      <c r="AL924" s="58">
        <v>0</v>
      </c>
      <c r="AM924" s="58">
        <v>0</v>
      </c>
      <c r="AN924" s="58">
        <v>0</v>
      </c>
      <c r="AO924" s="58">
        <v>0</v>
      </c>
      <c r="AP924" s="58">
        <v>55.71</v>
      </c>
      <c r="AQ924" s="58">
        <v>0</v>
      </c>
      <c r="AR924" s="58">
        <v>0</v>
      </c>
      <c r="AS924" s="58">
        <v>0</v>
      </c>
      <c r="AT924" s="58">
        <v>0</v>
      </c>
      <c r="AU924" s="58">
        <v>0</v>
      </c>
      <c r="AV924" s="58">
        <v>0</v>
      </c>
      <c r="AW924" s="58">
        <v>0</v>
      </c>
      <c r="AX924" s="58">
        <v>0</v>
      </c>
      <c r="AY924" s="58">
        <v>0</v>
      </c>
      <c r="AZ924" s="58">
        <v>0</v>
      </c>
      <c r="BA924" s="58">
        <v>0</v>
      </c>
      <c r="BB924" s="58">
        <v>0</v>
      </c>
      <c r="BC924" s="58">
        <v>0</v>
      </c>
      <c r="BD924" s="58">
        <v>0</v>
      </c>
      <c r="BE924" s="58">
        <v>0</v>
      </c>
      <c r="BF924" s="58">
        <v>0</v>
      </c>
      <c r="BG924" s="58">
        <v>0</v>
      </c>
      <c r="BH924" s="58">
        <v>0</v>
      </c>
      <c r="BI924" s="58">
        <v>0</v>
      </c>
      <c r="BJ924" s="58">
        <v>0</v>
      </c>
      <c r="BK924" s="58">
        <v>0</v>
      </c>
      <c r="BL924" s="58">
        <v>0</v>
      </c>
      <c r="BM924" s="58">
        <v>0</v>
      </c>
      <c r="BN924" s="58">
        <v>0</v>
      </c>
      <c r="BO924" s="58">
        <v>0</v>
      </c>
    </row>
    <row r="925" spans="1:67" x14ac:dyDescent="0.2">
      <c r="A925" s="11"/>
      <c r="B925" s="11"/>
      <c r="C925" s="657"/>
      <c r="D925" s="657"/>
      <c r="E925" s="657"/>
      <c r="F925" s="657"/>
      <c r="G925" s="657"/>
      <c r="H925" s="660"/>
      <c r="I925" s="659"/>
      <c r="J925" s="11"/>
      <c r="K925" s="60">
        <v>1803.32</v>
      </c>
      <c r="L925" s="60">
        <v>1813.94</v>
      </c>
      <c r="M925" s="60">
        <v>1863.2</v>
      </c>
      <c r="N925" s="60">
        <v>1874.17</v>
      </c>
      <c r="O925" s="60">
        <v>1863.2004127579999</v>
      </c>
      <c r="P925" s="60"/>
      <c r="Q925" s="58">
        <v>1863.2</v>
      </c>
      <c r="R925" s="60">
        <f t="shared" si="942"/>
        <v>2216.1308654479999</v>
      </c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61">
        <f>$M925*AP924/$J924*AP$13</f>
        <v>2216.1308654479999</v>
      </c>
      <c r="AQ925" s="58"/>
      <c r="AR925" s="58"/>
      <c r="AS925" s="58"/>
      <c r="AT925" s="58"/>
      <c r="AU925" s="58"/>
      <c r="AV925" s="58"/>
      <c r="AW925" s="58"/>
      <c r="AX925" s="58"/>
      <c r="AY925" s="58"/>
      <c r="AZ925" s="58"/>
      <c r="BA925" s="58"/>
      <c r="BB925" s="58"/>
      <c r="BC925" s="58"/>
      <c r="BD925" s="58"/>
      <c r="BE925" s="58"/>
      <c r="BF925" s="58"/>
      <c r="BG925" s="58"/>
      <c r="BH925" s="58"/>
      <c r="BI925" s="58"/>
      <c r="BJ925" s="58"/>
      <c r="BK925" s="58"/>
      <c r="BL925" s="58"/>
      <c r="BM925" s="58"/>
      <c r="BN925" s="58"/>
      <c r="BO925" s="58"/>
    </row>
    <row r="926" spans="1:67" x14ac:dyDescent="0.2">
      <c r="A926" s="11"/>
      <c r="B926" s="11"/>
      <c r="C926" s="657"/>
      <c r="D926" s="657"/>
      <c r="E926" s="657"/>
      <c r="F926" s="657"/>
      <c r="G926" s="657"/>
      <c r="H926" s="660"/>
      <c r="I926" s="659"/>
      <c r="J926" s="11"/>
      <c r="K926" s="58"/>
      <c r="L926" s="60"/>
      <c r="M926" s="60"/>
      <c r="N926" s="60">
        <f>N925-M925</f>
        <v>10.970000000000027</v>
      </c>
      <c r="O926" s="60"/>
      <c r="P926" s="60"/>
      <c r="Q926" s="58"/>
      <c r="R926" s="60">
        <f t="shared" si="942"/>
        <v>0</v>
      </c>
      <c r="S926" s="61">
        <f t="shared" ref="S926:AX926" si="947">$N$926/$J$924*S924*S12*S13</f>
        <v>0</v>
      </c>
      <c r="T926" s="61">
        <f t="shared" si="947"/>
        <v>0</v>
      </c>
      <c r="U926" s="61">
        <f t="shared" si="947"/>
        <v>0</v>
      </c>
      <c r="V926" s="61">
        <f t="shared" si="947"/>
        <v>0</v>
      </c>
      <c r="W926" s="61">
        <f t="shared" si="947"/>
        <v>0</v>
      </c>
      <c r="X926" s="61">
        <f t="shared" si="947"/>
        <v>0</v>
      </c>
      <c r="Y926" s="61">
        <f t="shared" si="947"/>
        <v>0</v>
      </c>
      <c r="Z926" s="61">
        <f t="shared" si="947"/>
        <v>0</v>
      </c>
      <c r="AA926" s="61">
        <f t="shared" si="947"/>
        <v>0</v>
      </c>
      <c r="AB926" s="61">
        <f t="shared" si="947"/>
        <v>0</v>
      </c>
      <c r="AC926" s="61">
        <f t="shared" si="947"/>
        <v>0</v>
      </c>
      <c r="AD926" s="61">
        <f t="shared" si="947"/>
        <v>0</v>
      </c>
      <c r="AE926" s="61">
        <f t="shared" si="947"/>
        <v>0</v>
      </c>
      <c r="AF926" s="61">
        <f t="shared" si="947"/>
        <v>0</v>
      </c>
      <c r="AG926" s="61">
        <f t="shared" si="947"/>
        <v>0</v>
      </c>
      <c r="AH926" s="61">
        <f t="shared" si="947"/>
        <v>0</v>
      </c>
      <c r="AI926" s="61">
        <f t="shared" si="947"/>
        <v>0</v>
      </c>
      <c r="AJ926" s="61">
        <f t="shared" si="947"/>
        <v>0</v>
      </c>
      <c r="AK926" s="61">
        <f t="shared" si="947"/>
        <v>0</v>
      </c>
      <c r="AL926" s="61">
        <f t="shared" si="947"/>
        <v>0</v>
      </c>
      <c r="AM926" s="61">
        <f t="shared" si="947"/>
        <v>0</v>
      </c>
      <c r="AN926" s="61">
        <f t="shared" si="947"/>
        <v>0</v>
      </c>
      <c r="AO926" s="61">
        <f t="shared" si="947"/>
        <v>0</v>
      </c>
      <c r="AP926" s="61">
        <f t="shared" si="947"/>
        <v>0</v>
      </c>
      <c r="AQ926" s="61">
        <f t="shared" si="947"/>
        <v>0</v>
      </c>
      <c r="AR926" s="61">
        <f t="shared" si="947"/>
        <v>0</v>
      </c>
      <c r="AS926" s="61">
        <f t="shared" si="947"/>
        <v>0</v>
      </c>
      <c r="AT926" s="61">
        <f t="shared" si="947"/>
        <v>0</v>
      </c>
      <c r="AU926" s="61">
        <f t="shared" si="947"/>
        <v>0</v>
      </c>
      <c r="AV926" s="61">
        <f t="shared" si="947"/>
        <v>0</v>
      </c>
      <c r="AW926" s="61">
        <f t="shared" si="947"/>
        <v>0</v>
      </c>
      <c r="AX926" s="61">
        <f t="shared" si="947"/>
        <v>0</v>
      </c>
      <c r="AY926" s="61">
        <f t="shared" ref="AY926:BO926" si="948">$N$926/$J$924*AY924*AY12*AY13</f>
        <v>0</v>
      </c>
      <c r="AZ926" s="61">
        <f t="shared" si="948"/>
        <v>0</v>
      </c>
      <c r="BA926" s="61">
        <f t="shared" si="948"/>
        <v>0</v>
      </c>
      <c r="BB926" s="61">
        <f t="shared" si="948"/>
        <v>0</v>
      </c>
      <c r="BC926" s="61">
        <f t="shared" si="948"/>
        <v>0</v>
      </c>
      <c r="BD926" s="61">
        <f t="shared" si="948"/>
        <v>0</v>
      </c>
      <c r="BE926" s="61">
        <f t="shared" si="948"/>
        <v>0</v>
      </c>
      <c r="BF926" s="61">
        <f t="shared" si="948"/>
        <v>0</v>
      </c>
      <c r="BG926" s="61">
        <f t="shared" si="948"/>
        <v>0</v>
      </c>
      <c r="BH926" s="61">
        <f t="shared" si="948"/>
        <v>0</v>
      </c>
      <c r="BI926" s="61">
        <f t="shared" si="948"/>
        <v>0</v>
      </c>
      <c r="BJ926" s="61">
        <f t="shared" si="948"/>
        <v>0</v>
      </c>
      <c r="BK926" s="61">
        <f t="shared" si="948"/>
        <v>0</v>
      </c>
      <c r="BL926" s="61">
        <f t="shared" si="948"/>
        <v>0</v>
      </c>
      <c r="BM926" s="61">
        <f t="shared" si="948"/>
        <v>0</v>
      </c>
      <c r="BN926" s="61">
        <f t="shared" si="948"/>
        <v>0</v>
      </c>
      <c r="BO926" s="61">
        <f t="shared" si="948"/>
        <v>0</v>
      </c>
    </row>
    <row r="927" spans="1:67" x14ac:dyDescent="0.2">
      <c r="A927" s="11"/>
      <c r="B927" s="11"/>
      <c r="C927" s="657"/>
      <c r="D927" s="657"/>
      <c r="E927" s="657"/>
      <c r="F927" s="657"/>
      <c r="G927" s="657"/>
      <c r="H927" s="660"/>
      <c r="I927" s="659"/>
      <c r="J927" s="11"/>
      <c r="K927" s="58"/>
      <c r="L927" s="58"/>
      <c r="M927" s="60"/>
      <c r="N927" s="60"/>
      <c r="O927" s="60"/>
      <c r="P927" s="60"/>
      <c r="Q927" s="62">
        <v>1863.2</v>
      </c>
      <c r="R927" s="63">
        <f t="shared" si="942"/>
        <v>2216.1308654479999</v>
      </c>
      <c r="S927" s="64">
        <f t="shared" ref="S927:AX927" si="949">S925+S926</f>
        <v>0</v>
      </c>
      <c r="T927" s="64">
        <f t="shared" si="949"/>
        <v>0</v>
      </c>
      <c r="U927" s="64">
        <f t="shared" si="949"/>
        <v>0</v>
      </c>
      <c r="V927" s="64">
        <f t="shared" si="949"/>
        <v>0</v>
      </c>
      <c r="W927" s="64">
        <f t="shared" si="949"/>
        <v>0</v>
      </c>
      <c r="X927" s="64">
        <f t="shared" si="949"/>
        <v>0</v>
      </c>
      <c r="Y927" s="64">
        <f t="shared" si="949"/>
        <v>0</v>
      </c>
      <c r="Z927" s="64">
        <f t="shared" si="949"/>
        <v>0</v>
      </c>
      <c r="AA927" s="64">
        <f t="shared" si="949"/>
        <v>0</v>
      </c>
      <c r="AB927" s="64">
        <f t="shared" si="949"/>
        <v>0</v>
      </c>
      <c r="AC927" s="64">
        <f t="shared" si="949"/>
        <v>0</v>
      </c>
      <c r="AD927" s="64">
        <f t="shared" si="949"/>
        <v>0</v>
      </c>
      <c r="AE927" s="64">
        <f t="shared" si="949"/>
        <v>0</v>
      </c>
      <c r="AF927" s="64">
        <f t="shared" si="949"/>
        <v>0</v>
      </c>
      <c r="AG927" s="64">
        <f t="shared" si="949"/>
        <v>0</v>
      </c>
      <c r="AH927" s="64">
        <f t="shared" si="949"/>
        <v>0</v>
      </c>
      <c r="AI927" s="64">
        <f t="shared" si="949"/>
        <v>0</v>
      </c>
      <c r="AJ927" s="64">
        <f t="shared" si="949"/>
        <v>0</v>
      </c>
      <c r="AK927" s="64">
        <f t="shared" si="949"/>
        <v>0</v>
      </c>
      <c r="AL927" s="64">
        <f t="shared" si="949"/>
        <v>0</v>
      </c>
      <c r="AM927" s="64">
        <f t="shared" si="949"/>
        <v>0</v>
      </c>
      <c r="AN927" s="64">
        <f t="shared" si="949"/>
        <v>0</v>
      </c>
      <c r="AO927" s="64">
        <f t="shared" si="949"/>
        <v>0</v>
      </c>
      <c r="AP927" s="64">
        <f t="shared" si="949"/>
        <v>2216.1308654479999</v>
      </c>
      <c r="AQ927" s="64">
        <f t="shared" si="949"/>
        <v>0</v>
      </c>
      <c r="AR927" s="64">
        <f t="shared" si="949"/>
        <v>0</v>
      </c>
      <c r="AS927" s="64">
        <f t="shared" si="949"/>
        <v>0</v>
      </c>
      <c r="AT927" s="64">
        <f t="shared" si="949"/>
        <v>0</v>
      </c>
      <c r="AU927" s="64">
        <f t="shared" si="949"/>
        <v>0</v>
      </c>
      <c r="AV927" s="64">
        <f t="shared" si="949"/>
        <v>0</v>
      </c>
      <c r="AW927" s="64">
        <f t="shared" si="949"/>
        <v>0</v>
      </c>
      <c r="AX927" s="64">
        <f t="shared" si="949"/>
        <v>0</v>
      </c>
      <c r="AY927" s="64">
        <f t="shared" ref="AY927:BO927" si="950">AY925+AY926</f>
        <v>0</v>
      </c>
      <c r="AZ927" s="64">
        <f t="shared" si="950"/>
        <v>0</v>
      </c>
      <c r="BA927" s="64">
        <f t="shared" si="950"/>
        <v>0</v>
      </c>
      <c r="BB927" s="64">
        <f t="shared" si="950"/>
        <v>0</v>
      </c>
      <c r="BC927" s="64">
        <f t="shared" si="950"/>
        <v>0</v>
      </c>
      <c r="BD927" s="64">
        <f t="shared" si="950"/>
        <v>0</v>
      </c>
      <c r="BE927" s="64">
        <f t="shared" si="950"/>
        <v>0</v>
      </c>
      <c r="BF927" s="64">
        <f t="shared" si="950"/>
        <v>0</v>
      </c>
      <c r="BG927" s="64">
        <f t="shared" si="950"/>
        <v>0</v>
      </c>
      <c r="BH927" s="64">
        <f t="shared" si="950"/>
        <v>0</v>
      </c>
      <c r="BI927" s="64">
        <f t="shared" si="950"/>
        <v>0</v>
      </c>
      <c r="BJ927" s="64">
        <f t="shared" si="950"/>
        <v>0</v>
      </c>
      <c r="BK927" s="64">
        <f t="shared" si="950"/>
        <v>0</v>
      </c>
      <c r="BL927" s="64">
        <f t="shared" si="950"/>
        <v>0</v>
      </c>
      <c r="BM927" s="64">
        <f t="shared" si="950"/>
        <v>0</v>
      </c>
      <c r="BN927" s="64">
        <f t="shared" si="950"/>
        <v>0</v>
      </c>
      <c r="BO927" s="64">
        <f t="shared" si="950"/>
        <v>0</v>
      </c>
    </row>
    <row r="928" spans="1:67" ht="14.1" customHeight="1" x14ac:dyDescent="0.2">
      <c r="A928" s="11"/>
      <c r="B928" s="58">
        <v>198</v>
      </c>
      <c r="C928" s="657" t="s">
        <v>558</v>
      </c>
      <c r="D928" s="657" t="s">
        <v>559</v>
      </c>
      <c r="E928" s="657"/>
      <c r="F928" s="657"/>
      <c r="G928" s="657"/>
      <c r="H928" s="660" t="s">
        <v>1056</v>
      </c>
      <c r="I928" s="659" t="s">
        <v>335</v>
      </c>
      <c r="J928" s="59">
        <v>54.538400000000003</v>
      </c>
      <c r="K928" s="60"/>
      <c r="L928" s="60"/>
      <c r="M928" s="60"/>
      <c r="N928" s="58"/>
      <c r="O928" s="58"/>
      <c r="P928" s="58"/>
      <c r="Q928" s="58"/>
      <c r="R928" s="58">
        <f t="shared" si="942"/>
        <v>54.538400000000003</v>
      </c>
      <c r="S928" s="58">
        <v>0</v>
      </c>
      <c r="T928" s="58">
        <v>0</v>
      </c>
      <c r="U928" s="58">
        <v>0</v>
      </c>
      <c r="V928" s="58">
        <v>0</v>
      </c>
      <c r="W928" s="58">
        <v>0</v>
      </c>
      <c r="X928" s="58">
        <v>0</v>
      </c>
      <c r="Y928" s="58">
        <v>0</v>
      </c>
      <c r="Z928" s="58">
        <v>0</v>
      </c>
      <c r="AA928" s="58">
        <v>0</v>
      </c>
      <c r="AB928" s="58">
        <v>0</v>
      </c>
      <c r="AC928" s="58">
        <v>0</v>
      </c>
      <c r="AD928" s="58">
        <v>0</v>
      </c>
      <c r="AE928" s="58">
        <v>0</v>
      </c>
      <c r="AF928" s="58">
        <v>0</v>
      </c>
      <c r="AG928" s="58">
        <v>0</v>
      </c>
      <c r="AH928" s="58">
        <v>0</v>
      </c>
      <c r="AI928" s="58">
        <v>0</v>
      </c>
      <c r="AJ928" s="58">
        <v>0</v>
      </c>
      <c r="AK928" s="58">
        <v>0</v>
      </c>
      <c r="AL928" s="58">
        <v>0</v>
      </c>
      <c r="AM928" s="58">
        <v>0</v>
      </c>
      <c r="AN928" s="58">
        <v>0</v>
      </c>
      <c r="AO928" s="58">
        <v>0</v>
      </c>
      <c r="AP928" s="58">
        <v>54.538400000000003</v>
      </c>
      <c r="AQ928" s="58">
        <v>0</v>
      </c>
      <c r="AR928" s="58">
        <v>0</v>
      </c>
      <c r="AS928" s="58">
        <v>0</v>
      </c>
      <c r="AT928" s="58">
        <v>0</v>
      </c>
      <c r="AU928" s="58">
        <v>0</v>
      </c>
      <c r="AV928" s="58">
        <v>0</v>
      </c>
      <c r="AW928" s="58">
        <v>0</v>
      </c>
      <c r="AX928" s="58">
        <v>0</v>
      </c>
      <c r="AY928" s="58">
        <v>0</v>
      </c>
      <c r="AZ928" s="58">
        <v>0</v>
      </c>
      <c r="BA928" s="58">
        <v>0</v>
      </c>
      <c r="BB928" s="58">
        <v>0</v>
      </c>
      <c r="BC928" s="58">
        <v>0</v>
      </c>
      <c r="BD928" s="58">
        <v>0</v>
      </c>
      <c r="BE928" s="58">
        <v>0</v>
      </c>
      <c r="BF928" s="58">
        <v>0</v>
      </c>
      <c r="BG928" s="58">
        <v>0</v>
      </c>
      <c r="BH928" s="58">
        <v>0</v>
      </c>
      <c r="BI928" s="58">
        <v>0</v>
      </c>
      <c r="BJ928" s="58">
        <v>0</v>
      </c>
      <c r="BK928" s="58">
        <v>0</v>
      </c>
      <c r="BL928" s="58">
        <v>0</v>
      </c>
      <c r="BM928" s="58">
        <v>0</v>
      </c>
      <c r="BN928" s="58">
        <v>0</v>
      </c>
      <c r="BO928" s="58">
        <v>0</v>
      </c>
    </row>
    <row r="929" spans="1:67" x14ac:dyDescent="0.2">
      <c r="A929" s="11"/>
      <c r="B929" s="11"/>
      <c r="C929" s="657"/>
      <c r="D929" s="657"/>
      <c r="E929" s="657"/>
      <c r="F929" s="657"/>
      <c r="G929" s="657"/>
      <c r="H929" s="660"/>
      <c r="I929" s="659"/>
      <c r="J929" s="11"/>
      <c r="K929" s="60">
        <v>62049.61</v>
      </c>
      <c r="L929" s="60">
        <v>62231.26</v>
      </c>
      <c r="M929" s="60">
        <v>64110.01</v>
      </c>
      <c r="N929" s="60">
        <v>64297.69</v>
      </c>
      <c r="O929" s="60">
        <v>64110.007632296496</v>
      </c>
      <c r="P929" s="60"/>
      <c r="Q929" s="58">
        <v>64110.01</v>
      </c>
      <c r="R929" s="60">
        <f t="shared" si="942"/>
        <v>76253.849262118893</v>
      </c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61">
        <f>$M929*AP928/$J928*AP$13</f>
        <v>76253.849262118893</v>
      </c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8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</row>
    <row r="930" spans="1:67" x14ac:dyDescent="0.2">
      <c r="A930" s="11"/>
      <c r="B930" s="11"/>
      <c r="C930" s="657"/>
      <c r="D930" s="657"/>
      <c r="E930" s="657"/>
      <c r="F930" s="657"/>
      <c r="G930" s="657"/>
      <c r="H930" s="660"/>
      <c r="I930" s="659"/>
      <c r="J930" s="11"/>
      <c r="K930" s="58"/>
      <c r="L930" s="60"/>
      <c r="M930" s="60"/>
      <c r="N930" s="60">
        <f>N929-M929</f>
        <v>187.68000000000029</v>
      </c>
      <c r="O930" s="60"/>
      <c r="P930" s="60"/>
      <c r="Q930" s="58"/>
      <c r="R930" s="60">
        <f t="shared" si="942"/>
        <v>0</v>
      </c>
      <c r="S930" s="61">
        <f t="shared" ref="S930:AX930" si="951">$N$930/$J$928*S928*S12*S13</f>
        <v>0</v>
      </c>
      <c r="T930" s="61">
        <f t="shared" si="951"/>
        <v>0</v>
      </c>
      <c r="U930" s="61">
        <f t="shared" si="951"/>
        <v>0</v>
      </c>
      <c r="V930" s="61">
        <f t="shared" si="951"/>
        <v>0</v>
      </c>
      <c r="W930" s="61">
        <f t="shared" si="951"/>
        <v>0</v>
      </c>
      <c r="X930" s="61">
        <f t="shared" si="951"/>
        <v>0</v>
      </c>
      <c r="Y930" s="61">
        <f t="shared" si="951"/>
        <v>0</v>
      </c>
      <c r="Z930" s="61">
        <f t="shared" si="951"/>
        <v>0</v>
      </c>
      <c r="AA930" s="61">
        <f t="shared" si="951"/>
        <v>0</v>
      </c>
      <c r="AB930" s="61">
        <f t="shared" si="951"/>
        <v>0</v>
      </c>
      <c r="AC930" s="61">
        <f t="shared" si="951"/>
        <v>0</v>
      </c>
      <c r="AD930" s="61">
        <f t="shared" si="951"/>
        <v>0</v>
      </c>
      <c r="AE930" s="61">
        <f t="shared" si="951"/>
        <v>0</v>
      </c>
      <c r="AF930" s="61">
        <f t="shared" si="951"/>
        <v>0</v>
      </c>
      <c r="AG930" s="61">
        <f t="shared" si="951"/>
        <v>0</v>
      </c>
      <c r="AH930" s="61">
        <f t="shared" si="951"/>
        <v>0</v>
      </c>
      <c r="AI930" s="61">
        <f t="shared" si="951"/>
        <v>0</v>
      </c>
      <c r="AJ930" s="61">
        <f t="shared" si="951"/>
        <v>0</v>
      </c>
      <c r="AK930" s="61">
        <f t="shared" si="951"/>
        <v>0</v>
      </c>
      <c r="AL930" s="61">
        <f t="shared" si="951"/>
        <v>0</v>
      </c>
      <c r="AM930" s="61">
        <f t="shared" si="951"/>
        <v>0</v>
      </c>
      <c r="AN930" s="61">
        <f t="shared" si="951"/>
        <v>0</v>
      </c>
      <c r="AO930" s="61">
        <f t="shared" si="951"/>
        <v>0</v>
      </c>
      <c r="AP930" s="61">
        <f t="shared" si="951"/>
        <v>0</v>
      </c>
      <c r="AQ930" s="61">
        <f t="shared" si="951"/>
        <v>0</v>
      </c>
      <c r="AR930" s="61">
        <f t="shared" si="951"/>
        <v>0</v>
      </c>
      <c r="AS930" s="61">
        <f t="shared" si="951"/>
        <v>0</v>
      </c>
      <c r="AT930" s="61">
        <f t="shared" si="951"/>
        <v>0</v>
      </c>
      <c r="AU930" s="61">
        <f t="shared" si="951"/>
        <v>0</v>
      </c>
      <c r="AV930" s="61">
        <f t="shared" si="951"/>
        <v>0</v>
      </c>
      <c r="AW930" s="61">
        <f t="shared" si="951"/>
        <v>0</v>
      </c>
      <c r="AX930" s="61">
        <f t="shared" si="951"/>
        <v>0</v>
      </c>
      <c r="AY930" s="61">
        <f t="shared" ref="AY930:BO930" si="952">$N$930/$J$928*AY928*AY12*AY13</f>
        <v>0</v>
      </c>
      <c r="AZ930" s="61">
        <f t="shared" si="952"/>
        <v>0</v>
      </c>
      <c r="BA930" s="61">
        <f t="shared" si="952"/>
        <v>0</v>
      </c>
      <c r="BB930" s="61">
        <f t="shared" si="952"/>
        <v>0</v>
      </c>
      <c r="BC930" s="61">
        <f t="shared" si="952"/>
        <v>0</v>
      </c>
      <c r="BD930" s="61">
        <f t="shared" si="952"/>
        <v>0</v>
      </c>
      <c r="BE930" s="61">
        <f t="shared" si="952"/>
        <v>0</v>
      </c>
      <c r="BF930" s="61">
        <f t="shared" si="952"/>
        <v>0</v>
      </c>
      <c r="BG930" s="61">
        <f t="shared" si="952"/>
        <v>0</v>
      </c>
      <c r="BH930" s="61">
        <f t="shared" si="952"/>
        <v>0</v>
      </c>
      <c r="BI930" s="61">
        <f t="shared" si="952"/>
        <v>0</v>
      </c>
      <c r="BJ930" s="61">
        <f t="shared" si="952"/>
        <v>0</v>
      </c>
      <c r="BK930" s="61">
        <f t="shared" si="952"/>
        <v>0</v>
      </c>
      <c r="BL930" s="61">
        <f t="shared" si="952"/>
        <v>0</v>
      </c>
      <c r="BM930" s="61">
        <f t="shared" si="952"/>
        <v>0</v>
      </c>
      <c r="BN930" s="61">
        <f t="shared" si="952"/>
        <v>0</v>
      </c>
      <c r="BO930" s="61">
        <f t="shared" si="952"/>
        <v>0</v>
      </c>
    </row>
    <row r="931" spans="1:67" x14ac:dyDescent="0.2">
      <c r="A931" s="11"/>
      <c r="B931" s="11"/>
      <c r="C931" s="657"/>
      <c r="D931" s="657"/>
      <c r="E931" s="657"/>
      <c r="F931" s="657"/>
      <c r="G931" s="657"/>
      <c r="H931" s="660"/>
      <c r="I931" s="659"/>
      <c r="J931" s="11"/>
      <c r="K931" s="58"/>
      <c r="L931" s="58"/>
      <c r="M931" s="60"/>
      <c r="N931" s="60"/>
      <c r="O931" s="60"/>
      <c r="P931" s="60"/>
      <c r="Q931" s="62">
        <v>64110.01</v>
      </c>
      <c r="R931" s="63">
        <f t="shared" si="942"/>
        <v>76253.849262118893</v>
      </c>
      <c r="S931" s="64">
        <f t="shared" ref="S931:AX931" si="953">S929+S930</f>
        <v>0</v>
      </c>
      <c r="T931" s="64">
        <f t="shared" si="953"/>
        <v>0</v>
      </c>
      <c r="U931" s="64">
        <f t="shared" si="953"/>
        <v>0</v>
      </c>
      <c r="V931" s="64">
        <f t="shared" si="953"/>
        <v>0</v>
      </c>
      <c r="W931" s="64">
        <f t="shared" si="953"/>
        <v>0</v>
      </c>
      <c r="X931" s="64">
        <f t="shared" si="953"/>
        <v>0</v>
      </c>
      <c r="Y931" s="64">
        <f t="shared" si="953"/>
        <v>0</v>
      </c>
      <c r="Z931" s="64">
        <f t="shared" si="953"/>
        <v>0</v>
      </c>
      <c r="AA931" s="64">
        <f t="shared" si="953"/>
        <v>0</v>
      </c>
      <c r="AB931" s="64">
        <f t="shared" si="953"/>
        <v>0</v>
      </c>
      <c r="AC931" s="64">
        <f t="shared" si="953"/>
        <v>0</v>
      </c>
      <c r="AD931" s="64">
        <f t="shared" si="953"/>
        <v>0</v>
      </c>
      <c r="AE931" s="64">
        <f t="shared" si="953"/>
        <v>0</v>
      </c>
      <c r="AF931" s="64">
        <f t="shared" si="953"/>
        <v>0</v>
      </c>
      <c r="AG931" s="64">
        <f t="shared" si="953"/>
        <v>0</v>
      </c>
      <c r="AH931" s="64">
        <f t="shared" si="953"/>
        <v>0</v>
      </c>
      <c r="AI931" s="64">
        <f t="shared" si="953"/>
        <v>0</v>
      </c>
      <c r="AJ931" s="64">
        <f t="shared" si="953"/>
        <v>0</v>
      </c>
      <c r="AK931" s="64">
        <f t="shared" si="953"/>
        <v>0</v>
      </c>
      <c r="AL931" s="64">
        <f t="shared" si="953"/>
        <v>0</v>
      </c>
      <c r="AM931" s="64">
        <f t="shared" si="953"/>
        <v>0</v>
      </c>
      <c r="AN931" s="64">
        <f t="shared" si="953"/>
        <v>0</v>
      </c>
      <c r="AO931" s="64">
        <f t="shared" si="953"/>
        <v>0</v>
      </c>
      <c r="AP931" s="64">
        <f t="shared" si="953"/>
        <v>76253.849262118893</v>
      </c>
      <c r="AQ931" s="64">
        <f t="shared" si="953"/>
        <v>0</v>
      </c>
      <c r="AR931" s="64">
        <f t="shared" si="953"/>
        <v>0</v>
      </c>
      <c r="AS931" s="64">
        <f t="shared" si="953"/>
        <v>0</v>
      </c>
      <c r="AT931" s="64">
        <f t="shared" si="953"/>
        <v>0</v>
      </c>
      <c r="AU931" s="64">
        <f t="shared" si="953"/>
        <v>0</v>
      </c>
      <c r="AV931" s="64">
        <f t="shared" si="953"/>
        <v>0</v>
      </c>
      <c r="AW931" s="64">
        <f t="shared" si="953"/>
        <v>0</v>
      </c>
      <c r="AX931" s="64">
        <f t="shared" si="953"/>
        <v>0</v>
      </c>
      <c r="AY931" s="64">
        <f t="shared" ref="AY931:BO931" si="954">AY929+AY930</f>
        <v>0</v>
      </c>
      <c r="AZ931" s="64">
        <f t="shared" si="954"/>
        <v>0</v>
      </c>
      <c r="BA931" s="64">
        <f t="shared" si="954"/>
        <v>0</v>
      </c>
      <c r="BB931" s="64">
        <f t="shared" si="954"/>
        <v>0</v>
      </c>
      <c r="BC931" s="64">
        <f t="shared" si="954"/>
        <v>0</v>
      </c>
      <c r="BD931" s="64">
        <f t="shared" si="954"/>
        <v>0</v>
      </c>
      <c r="BE931" s="64">
        <f t="shared" si="954"/>
        <v>0</v>
      </c>
      <c r="BF931" s="64">
        <f t="shared" si="954"/>
        <v>0</v>
      </c>
      <c r="BG931" s="64">
        <f t="shared" si="954"/>
        <v>0</v>
      </c>
      <c r="BH931" s="64">
        <f t="shared" si="954"/>
        <v>0</v>
      </c>
      <c r="BI931" s="64">
        <f t="shared" si="954"/>
        <v>0</v>
      </c>
      <c r="BJ931" s="64">
        <f t="shared" si="954"/>
        <v>0</v>
      </c>
      <c r="BK931" s="64">
        <f t="shared" si="954"/>
        <v>0</v>
      </c>
      <c r="BL931" s="64">
        <f t="shared" si="954"/>
        <v>0</v>
      </c>
      <c r="BM931" s="64">
        <f t="shared" si="954"/>
        <v>0</v>
      </c>
      <c r="BN931" s="64">
        <f t="shared" si="954"/>
        <v>0</v>
      </c>
      <c r="BO931" s="64">
        <f t="shared" si="954"/>
        <v>0</v>
      </c>
    </row>
    <row r="932" spans="1:67" ht="14.1" customHeight="1" x14ac:dyDescent="0.2">
      <c r="A932" s="11"/>
      <c r="B932" s="58">
        <v>199</v>
      </c>
      <c r="C932" s="657" t="s">
        <v>561</v>
      </c>
      <c r="D932" s="657" t="s">
        <v>562</v>
      </c>
      <c r="E932" s="657"/>
      <c r="F932" s="657"/>
      <c r="G932" s="657"/>
      <c r="H932" s="660" t="s">
        <v>1057</v>
      </c>
      <c r="I932" s="659" t="s">
        <v>78</v>
      </c>
      <c r="J932" s="59">
        <v>124.124</v>
      </c>
      <c r="K932" s="60"/>
      <c r="L932" s="60"/>
      <c r="M932" s="60"/>
      <c r="N932" s="58"/>
      <c r="O932" s="58"/>
      <c r="P932" s="58"/>
      <c r="Q932" s="58"/>
      <c r="R932" s="58">
        <f t="shared" si="942"/>
        <v>124.124</v>
      </c>
      <c r="S932" s="58">
        <v>0</v>
      </c>
      <c r="T932" s="58">
        <v>0</v>
      </c>
      <c r="U932" s="58">
        <v>0</v>
      </c>
      <c r="V932" s="58">
        <v>0</v>
      </c>
      <c r="W932" s="58">
        <v>0</v>
      </c>
      <c r="X932" s="58">
        <v>0</v>
      </c>
      <c r="Y932" s="58">
        <v>0</v>
      </c>
      <c r="Z932" s="58">
        <v>0</v>
      </c>
      <c r="AA932" s="58">
        <v>0</v>
      </c>
      <c r="AB932" s="58">
        <v>0</v>
      </c>
      <c r="AC932" s="58">
        <v>0</v>
      </c>
      <c r="AD932" s="58">
        <v>0</v>
      </c>
      <c r="AE932" s="58">
        <v>0</v>
      </c>
      <c r="AF932" s="58">
        <v>0</v>
      </c>
      <c r="AG932" s="58">
        <v>0</v>
      </c>
      <c r="AH932" s="58">
        <v>0</v>
      </c>
      <c r="AI932" s="58">
        <v>0</v>
      </c>
      <c r="AJ932" s="58">
        <v>0</v>
      </c>
      <c r="AK932" s="58">
        <v>0</v>
      </c>
      <c r="AL932" s="58">
        <v>0</v>
      </c>
      <c r="AM932" s="58">
        <v>0</v>
      </c>
      <c r="AN932" s="58">
        <v>0</v>
      </c>
      <c r="AO932" s="58">
        <v>0</v>
      </c>
      <c r="AP932" s="58">
        <v>124.124</v>
      </c>
      <c r="AQ932" s="58">
        <v>0</v>
      </c>
      <c r="AR932" s="58">
        <v>0</v>
      </c>
      <c r="AS932" s="58">
        <v>0</v>
      </c>
      <c r="AT932" s="58">
        <v>0</v>
      </c>
      <c r="AU932" s="58">
        <v>0</v>
      </c>
      <c r="AV932" s="58">
        <v>0</v>
      </c>
      <c r="AW932" s="58">
        <v>0</v>
      </c>
      <c r="AX932" s="58">
        <v>0</v>
      </c>
      <c r="AY932" s="58">
        <v>0</v>
      </c>
      <c r="AZ932" s="58">
        <v>0</v>
      </c>
      <c r="BA932" s="58">
        <v>0</v>
      </c>
      <c r="BB932" s="58">
        <v>0</v>
      </c>
      <c r="BC932" s="58">
        <v>0</v>
      </c>
      <c r="BD932" s="58">
        <v>0</v>
      </c>
      <c r="BE932" s="58">
        <v>0</v>
      </c>
      <c r="BF932" s="58">
        <v>0</v>
      </c>
      <c r="BG932" s="58">
        <v>0</v>
      </c>
      <c r="BH932" s="58">
        <v>0</v>
      </c>
      <c r="BI932" s="58">
        <v>0</v>
      </c>
      <c r="BJ932" s="58">
        <v>0</v>
      </c>
      <c r="BK932" s="58">
        <v>0</v>
      </c>
      <c r="BL932" s="58">
        <v>0</v>
      </c>
      <c r="BM932" s="58">
        <v>0</v>
      </c>
      <c r="BN932" s="58">
        <v>0</v>
      </c>
      <c r="BO932" s="58">
        <v>0</v>
      </c>
    </row>
    <row r="933" spans="1:67" x14ac:dyDescent="0.2">
      <c r="A933" s="11"/>
      <c r="B933" s="11"/>
      <c r="C933" s="657"/>
      <c r="D933" s="657"/>
      <c r="E933" s="657"/>
      <c r="F933" s="657"/>
      <c r="G933" s="657"/>
      <c r="H933" s="660"/>
      <c r="I933" s="659"/>
      <c r="J933" s="11"/>
      <c r="K933" s="60">
        <v>7222.03</v>
      </c>
      <c r="L933" s="60">
        <v>7258.51</v>
      </c>
      <c r="M933" s="60">
        <v>7461.84</v>
      </c>
      <c r="N933" s="60">
        <v>7499.53</v>
      </c>
      <c r="O933" s="60">
        <v>7461.8422004694994</v>
      </c>
      <c r="P933" s="60"/>
      <c r="Q933" s="58">
        <v>7461.84</v>
      </c>
      <c r="R933" s="60">
        <f t="shared" si="942"/>
        <v>8875.2758356775994</v>
      </c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61">
        <f>$M933*AP932/$J932*AP$13</f>
        <v>8875.2758356775994</v>
      </c>
      <c r="AQ933" s="58"/>
      <c r="AR933" s="58"/>
      <c r="AS933" s="58"/>
      <c r="AT933" s="58"/>
      <c r="AU933" s="58"/>
      <c r="AV933" s="58"/>
      <c r="AW933" s="58"/>
      <c r="AX933" s="58"/>
      <c r="AY933" s="58"/>
      <c r="AZ933" s="58"/>
      <c r="BA933" s="58"/>
      <c r="BB933" s="58"/>
      <c r="BC933" s="58"/>
      <c r="BD933" s="58"/>
      <c r="BE933" s="58"/>
      <c r="BF933" s="58"/>
      <c r="BG933" s="58"/>
      <c r="BH933" s="58"/>
      <c r="BI933" s="58"/>
      <c r="BJ933" s="58"/>
      <c r="BK933" s="58"/>
      <c r="BL933" s="58"/>
      <c r="BM933" s="58"/>
      <c r="BN933" s="58"/>
      <c r="BO933" s="58"/>
    </row>
    <row r="934" spans="1:67" x14ac:dyDescent="0.2">
      <c r="A934" s="11"/>
      <c r="B934" s="11"/>
      <c r="C934" s="657"/>
      <c r="D934" s="657"/>
      <c r="E934" s="657"/>
      <c r="F934" s="657"/>
      <c r="G934" s="657"/>
      <c r="H934" s="660"/>
      <c r="I934" s="659"/>
      <c r="J934" s="11"/>
      <c r="K934" s="58"/>
      <c r="L934" s="60"/>
      <c r="M934" s="60"/>
      <c r="N934" s="60">
        <f>N933-M933</f>
        <v>37.6899999999996</v>
      </c>
      <c r="O934" s="60"/>
      <c r="P934" s="60"/>
      <c r="Q934" s="58"/>
      <c r="R934" s="60">
        <f t="shared" si="942"/>
        <v>0</v>
      </c>
      <c r="S934" s="61">
        <f t="shared" ref="S934:AX934" si="955">$N$934/$J$932*S932*S12*S13</f>
        <v>0</v>
      </c>
      <c r="T934" s="61">
        <f t="shared" si="955"/>
        <v>0</v>
      </c>
      <c r="U934" s="61">
        <f t="shared" si="955"/>
        <v>0</v>
      </c>
      <c r="V934" s="61">
        <f t="shared" si="955"/>
        <v>0</v>
      </c>
      <c r="W934" s="61">
        <f t="shared" si="955"/>
        <v>0</v>
      </c>
      <c r="X934" s="61">
        <f t="shared" si="955"/>
        <v>0</v>
      </c>
      <c r="Y934" s="61">
        <f t="shared" si="955"/>
        <v>0</v>
      </c>
      <c r="Z934" s="61">
        <f t="shared" si="955"/>
        <v>0</v>
      </c>
      <c r="AA934" s="61">
        <f t="shared" si="955"/>
        <v>0</v>
      </c>
      <c r="AB934" s="61">
        <f t="shared" si="955"/>
        <v>0</v>
      </c>
      <c r="AC934" s="61">
        <f t="shared" si="955"/>
        <v>0</v>
      </c>
      <c r="AD934" s="61">
        <f t="shared" si="955"/>
        <v>0</v>
      </c>
      <c r="AE934" s="61">
        <f t="shared" si="955"/>
        <v>0</v>
      </c>
      <c r="AF934" s="61">
        <f t="shared" si="955"/>
        <v>0</v>
      </c>
      <c r="AG934" s="61">
        <f t="shared" si="955"/>
        <v>0</v>
      </c>
      <c r="AH934" s="61">
        <f t="shared" si="955"/>
        <v>0</v>
      </c>
      <c r="AI934" s="61">
        <f t="shared" si="955"/>
        <v>0</v>
      </c>
      <c r="AJ934" s="61">
        <f t="shared" si="955"/>
        <v>0</v>
      </c>
      <c r="AK934" s="61">
        <f t="shared" si="955"/>
        <v>0</v>
      </c>
      <c r="AL934" s="61">
        <f t="shared" si="955"/>
        <v>0</v>
      </c>
      <c r="AM934" s="61">
        <f t="shared" si="955"/>
        <v>0</v>
      </c>
      <c r="AN934" s="61">
        <f t="shared" si="955"/>
        <v>0</v>
      </c>
      <c r="AO934" s="61">
        <f t="shared" si="955"/>
        <v>0</v>
      </c>
      <c r="AP934" s="61">
        <f t="shared" si="955"/>
        <v>0</v>
      </c>
      <c r="AQ934" s="61">
        <f t="shared" si="955"/>
        <v>0</v>
      </c>
      <c r="AR934" s="61">
        <f t="shared" si="955"/>
        <v>0</v>
      </c>
      <c r="AS934" s="61">
        <f t="shared" si="955"/>
        <v>0</v>
      </c>
      <c r="AT934" s="61">
        <f t="shared" si="955"/>
        <v>0</v>
      </c>
      <c r="AU934" s="61">
        <f t="shared" si="955"/>
        <v>0</v>
      </c>
      <c r="AV934" s="61">
        <f t="shared" si="955"/>
        <v>0</v>
      </c>
      <c r="AW934" s="61">
        <f t="shared" si="955"/>
        <v>0</v>
      </c>
      <c r="AX934" s="61">
        <f t="shared" si="955"/>
        <v>0</v>
      </c>
      <c r="AY934" s="61">
        <f t="shared" ref="AY934:BO934" si="956">$N$934/$J$932*AY932*AY12*AY13</f>
        <v>0</v>
      </c>
      <c r="AZ934" s="61">
        <f t="shared" si="956"/>
        <v>0</v>
      </c>
      <c r="BA934" s="61">
        <f t="shared" si="956"/>
        <v>0</v>
      </c>
      <c r="BB934" s="61">
        <f t="shared" si="956"/>
        <v>0</v>
      </c>
      <c r="BC934" s="61">
        <f t="shared" si="956"/>
        <v>0</v>
      </c>
      <c r="BD934" s="61">
        <f t="shared" si="956"/>
        <v>0</v>
      </c>
      <c r="BE934" s="61">
        <f t="shared" si="956"/>
        <v>0</v>
      </c>
      <c r="BF934" s="61">
        <f t="shared" si="956"/>
        <v>0</v>
      </c>
      <c r="BG934" s="61">
        <f t="shared" si="956"/>
        <v>0</v>
      </c>
      <c r="BH934" s="61">
        <f t="shared" si="956"/>
        <v>0</v>
      </c>
      <c r="BI934" s="61">
        <f t="shared" si="956"/>
        <v>0</v>
      </c>
      <c r="BJ934" s="61">
        <f t="shared" si="956"/>
        <v>0</v>
      </c>
      <c r="BK934" s="61">
        <f t="shared" si="956"/>
        <v>0</v>
      </c>
      <c r="BL934" s="61">
        <f t="shared" si="956"/>
        <v>0</v>
      </c>
      <c r="BM934" s="61">
        <f t="shared" si="956"/>
        <v>0</v>
      </c>
      <c r="BN934" s="61">
        <f t="shared" si="956"/>
        <v>0</v>
      </c>
      <c r="BO934" s="61">
        <f t="shared" si="956"/>
        <v>0</v>
      </c>
    </row>
    <row r="935" spans="1:67" x14ac:dyDescent="0.2">
      <c r="A935" s="11"/>
      <c r="B935" s="11"/>
      <c r="C935" s="657"/>
      <c r="D935" s="657"/>
      <c r="E935" s="657"/>
      <c r="F935" s="657"/>
      <c r="G935" s="657"/>
      <c r="H935" s="660"/>
      <c r="I935" s="659"/>
      <c r="J935" s="11"/>
      <c r="K935" s="58"/>
      <c r="L935" s="58"/>
      <c r="M935" s="60"/>
      <c r="N935" s="60"/>
      <c r="O935" s="60"/>
      <c r="P935" s="60"/>
      <c r="Q935" s="62">
        <v>7461.84</v>
      </c>
      <c r="R935" s="63">
        <f t="shared" si="942"/>
        <v>8875.2758356775994</v>
      </c>
      <c r="S935" s="64">
        <f t="shared" ref="S935:AX935" si="957">S933+S934</f>
        <v>0</v>
      </c>
      <c r="T935" s="64">
        <f t="shared" si="957"/>
        <v>0</v>
      </c>
      <c r="U935" s="64">
        <f t="shared" si="957"/>
        <v>0</v>
      </c>
      <c r="V935" s="64">
        <f t="shared" si="957"/>
        <v>0</v>
      </c>
      <c r="W935" s="64">
        <f t="shared" si="957"/>
        <v>0</v>
      </c>
      <c r="X935" s="64">
        <f t="shared" si="957"/>
        <v>0</v>
      </c>
      <c r="Y935" s="64">
        <f t="shared" si="957"/>
        <v>0</v>
      </c>
      <c r="Z935" s="64">
        <f t="shared" si="957"/>
        <v>0</v>
      </c>
      <c r="AA935" s="64">
        <f t="shared" si="957"/>
        <v>0</v>
      </c>
      <c r="AB935" s="64">
        <f t="shared" si="957"/>
        <v>0</v>
      </c>
      <c r="AC935" s="64">
        <f t="shared" si="957"/>
        <v>0</v>
      </c>
      <c r="AD935" s="64">
        <f t="shared" si="957"/>
        <v>0</v>
      </c>
      <c r="AE935" s="64">
        <f t="shared" si="957"/>
        <v>0</v>
      </c>
      <c r="AF935" s="64">
        <f t="shared" si="957"/>
        <v>0</v>
      </c>
      <c r="AG935" s="64">
        <f t="shared" si="957"/>
        <v>0</v>
      </c>
      <c r="AH935" s="64">
        <f t="shared" si="957"/>
        <v>0</v>
      </c>
      <c r="AI935" s="64">
        <f t="shared" si="957"/>
        <v>0</v>
      </c>
      <c r="AJ935" s="64">
        <f t="shared" si="957"/>
        <v>0</v>
      </c>
      <c r="AK935" s="64">
        <f t="shared" si="957"/>
        <v>0</v>
      </c>
      <c r="AL935" s="64">
        <f t="shared" si="957"/>
        <v>0</v>
      </c>
      <c r="AM935" s="64">
        <f t="shared" si="957"/>
        <v>0</v>
      </c>
      <c r="AN935" s="64">
        <f t="shared" si="957"/>
        <v>0</v>
      </c>
      <c r="AO935" s="64">
        <f t="shared" si="957"/>
        <v>0</v>
      </c>
      <c r="AP935" s="64">
        <f t="shared" si="957"/>
        <v>8875.2758356775994</v>
      </c>
      <c r="AQ935" s="64">
        <f t="shared" si="957"/>
        <v>0</v>
      </c>
      <c r="AR935" s="64">
        <f t="shared" si="957"/>
        <v>0</v>
      </c>
      <c r="AS935" s="64">
        <f t="shared" si="957"/>
        <v>0</v>
      </c>
      <c r="AT935" s="64">
        <f t="shared" si="957"/>
        <v>0</v>
      </c>
      <c r="AU935" s="64">
        <f t="shared" si="957"/>
        <v>0</v>
      </c>
      <c r="AV935" s="64">
        <f t="shared" si="957"/>
        <v>0</v>
      </c>
      <c r="AW935" s="64">
        <f t="shared" si="957"/>
        <v>0</v>
      </c>
      <c r="AX935" s="64">
        <f t="shared" si="957"/>
        <v>0</v>
      </c>
      <c r="AY935" s="64">
        <f t="shared" ref="AY935:BO935" si="958">AY933+AY934</f>
        <v>0</v>
      </c>
      <c r="AZ935" s="64">
        <f t="shared" si="958"/>
        <v>0</v>
      </c>
      <c r="BA935" s="64">
        <f t="shared" si="958"/>
        <v>0</v>
      </c>
      <c r="BB935" s="64">
        <f t="shared" si="958"/>
        <v>0</v>
      </c>
      <c r="BC935" s="64">
        <f t="shared" si="958"/>
        <v>0</v>
      </c>
      <c r="BD935" s="64">
        <f t="shared" si="958"/>
        <v>0</v>
      </c>
      <c r="BE935" s="64">
        <f t="shared" si="958"/>
        <v>0</v>
      </c>
      <c r="BF935" s="64">
        <f t="shared" si="958"/>
        <v>0</v>
      </c>
      <c r="BG935" s="64">
        <f t="shared" si="958"/>
        <v>0</v>
      </c>
      <c r="BH935" s="64">
        <f t="shared" si="958"/>
        <v>0</v>
      </c>
      <c r="BI935" s="64">
        <f t="shared" si="958"/>
        <v>0</v>
      </c>
      <c r="BJ935" s="64">
        <f t="shared" si="958"/>
        <v>0</v>
      </c>
      <c r="BK935" s="64">
        <f t="shared" si="958"/>
        <v>0</v>
      </c>
      <c r="BL935" s="64">
        <f t="shared" si="958"/>
        <v>0</v>
      </c>
      <c r="BM935" s="64">
        <f t="shared" si="958"/>
        <v>0</v>
      </c>
      <c r="BN935" s="64">
        <f t="shared" si="958"/>
        <v>0</v>
      </c>
      <c r="BO935" s="64">
        <f t="shared" si="958"/>
        <v>0</v>
      </c>
    </row>
    <row r="936" spans="1:67" ht="14.1" customHeight="1" x14ac:dyDescent="0.2">
      <c r="A936" s="11"/>
      <c r="B936" s="58">
        <v>200</v>
      </c>
      <c r="C936" s="657" t="s">
        <v>552</v>
      </c>
      <c r="D936" s="657" t="s">
        <v>564</v>
      </c>
      <c r="E936" s="657"/>
      <c r="F936" s="657"/>
      <c r="G936" s="657"/>
      <c r="H936" s="658" t="s">
        <v>1058</v>
      </c>
      <c r="I936" s="659" t="s">
        <v>78</v>
      </c>
      <c r="J936" s="59">
        <v>134.99199999999999</v>
      </c>
      <c r="K936" s="60"/>
      <c r="L936" s="60"/>
      <c r="M936" s="60"/>
      <c r="N936" s="58"/>
      <c r="O936" s="58"/>
      <c r="P936" s="58"/>
      <c r="Q936" s="58"/>
      <c r="R936" s="58">
        <f t="shared" si="942"/>
        <v>134.99199999999999</v>
      </c>
      <c r="S936" s="58">
        <v>0</v>
      </c>
      <c r="T936" s="58">
        <v>0</v>
      </c>
      <c r="U936" s="58">
        <v>0</v>
      </c>
      <c r="V936" s="58">
        <v>0</v>
      </c>
      <c r="W936" s="58">
        <v>0</v>
      </c>
      <c r="X936" s="58">
        <v>0</v>
      </c>
      <c r="Y936" s="58">
        <v>0</v>
      </c>
      <c r="Z936" s="58">
        <v>0</v>
      </c>
      <c r="AA936" s="58">
        <v>0</v>
      </c>
      <c r="AB936" s="58">
        <v>0</v>
      </c>
      <c r="AC936" s="58">
        <v>0</v>
      </c>
      <c r="AD936" s="58">
        <v>0</v>
      </c>
      <c r="AE936" s="58">
        <v>0</v>
      </c>
      <c r="AF936" s="58">
        <v>0</v>
      </c>
      <c r="AG936" s="58">
        <v>0</v>
      </c>
      <c r="AH936" s="58">
        <v>0</v>
      </c>
      <c r="AI936" s="58">
        <v>0</v>
      </c>
      <c r="AJ936" s="58">
        <v>0</v>
      </c>
      <c r="AK936" s="58">
        <v>0</v>
      </c>
      <c r="AL936" s="58">
        <v>0</v>
      </c>
      <c r="AM936" s="58">
        <v>0</v>
      </c>
      <c r="AN936" s="58">
        <v>0</v>
      </c>
      <c r="AO936" s="58">
        <v>0</v>
      </c>
      <c r="AP936" s="58">
        <v>134.99199999999999</v>
      </c>
      <c r="AQ936" s="58">
        <v>0</v>
      </c>
      <c r="AR936" s="58">
        <v>0</v>
      </c>
      <c r="AS936" s="58">
        <v>0</v>
      </c>
      <c r="AT936" s="58">
        <v>0</v>
      </c>
      <c r="AU936" s="58">
        <v>0</v>
      </c>
      <c r="AV936" s="58">
        <v>0</v>
      </c>
      <c r="AW936" s="58">
        <v>0</v>
      </c>
      <c r="AX936" s="58">
        <v>0</v>
      </c>
      <c r="AY936" s="58">
        <v>0</v>
      </c>
      <c r="AZ936" s="58">
        <v>0</v>
      </c>
      <c r="BA936" s="58">
        <v>0</v>
      </c>
      <c r="BB936" s="58">
        <v>0</v>
      </c>
      <c r="BC936" s="58">
        <v>0</v>
      </c>
      <c r="BD936" s="58">
        <v>0</v>
      </c>
      <c r="BE936" s="58">
        <v>0</v>
      </c>
      <c r="BF936" s="58">
        <v>0</v>
      </c>
      <c r="BG936" s="58">
        <v>0</v>
      </c>
      <c r="BH936" s="58">
        <v>0</v>
      </c>
      <c r="BI936" s="58">
        <v>0</v>
      </c>
      <c r="BJ936" s="58">
        <v>0</v>
      </c>
      <c r="BK936" s="58">
        <v>0</v>
      </c>
      <c r="BL936" s="58">
        <v>0</v>
      </c>
      <c r="BM936" s="58">
        <v>0</v>
      </c>
      <c r="BN936" s="58">
        <v>0</v>
      </c>
      <c r="BO936" s="58">
        <v>0</v>
      </c>
    </row>
    <row r="937" spans="1:67" x14ac:dyDescent="0.2">
      <c r="A937" s="11"/>
      <c r="B937" s="11"/>
      <c r="C937" s="657"/>
      <c r="D937" s="657"/>
      <c r="E937" s="657"/>
      <c r="F937" s="657"/>
      <c r="G937" s="657"/>
      <c r="H937" s="658"/>
      <c r="I937" s="659"/>
      <c r="J937" s="11"/>
      <c r="K937" s="60">
        <v>1598.08</v>
      </c>
      <c r="L937" s="60">
        <v>1611.97</v>
      </c>
      <c r="M937" s="60">
        <v>1651.15</v>
      </c>
      <c r="N937" s="60">
        <v>1665.5</v>
      </c>
      <c r="O937" s="60">
        <v>1651.1452851519998</v>
      </c>
      <c r="P937" s="60"/>
      <c r="Q937" s="58">
        <v>1651.15</v>
      </c>
      <c r="R937" s="60">
        <f t="shared" si="942"/>
        <v>1963.9139536735001</v>
      </c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61">
        <f>$M937*AP936/$J936*AP$13</f>
        <v>1963.9139536735001</v>
      </c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8"/>
      <c r="BD937" s="58"/>
      <c r="BE937" s="58"/>
      <c r="BF937" s="58"/>
      <c r="BG937" s="58"/>
      <c r="BH937" s="58"/>
      <c r="BI937" s="58"/>
      <c r="BJ937" s="58"/>
      <c r="BK937" s="58"/>
      <c r="BL937" s="58"/>
      <c r="BM937" s="58"/>
      <c r="BN937" s="58"/>
      <c r="BO937" s="58"/>
    </row>
    <row r="938" spans="1:67" x14ac:dyDescent="0.2">
      <c r="A938" s="11"/>
      <c r="B938" s="11"/>
      <c r="C938" s="657"/>
      <c r="D938" s="657"/>
      <c r="E938" s="657"/>
      <c r="F938" s="657"/>
      <c r="G938" s="657"/>
      <c r="H938" s="658"/>
      <c r="I938" s="659"/>
      <c r="J938" s="11"/>
      <c r="K938" s="58"/>
      <c r="L938" s="60"/>
      <c r="M938" s="60"/>
      <c r="N938" s="60">
        <f>N937-M937</f>
        <v>14.349999999999909</v>
      </c>
      <c r="O938" s="60"/>
      <c r="P938" s="60"/>
      <c r="Q938" s="58"/>
      <c r="R938" s="60">
        <f t="shared" si="942"/>
        <v>0</v>
      </c>
      <c r="S938" s="61">
        <f t="shared" ref="S938:AX938" si="959">$N$938/$J$936*S936*S12*S13</f>
        <v>0</v>
      </c>
      <c r="T938" s="61">
        <f t="shared" si="959"/>
        <v>0</v>
      </c>
      <c r="U938" s="61">
        <f t="shared" si="959"/>
        <v>0</v>
      </c>
      <c r="V938" s="61">
        <f t="shared" si="959"/>
        <v>0</v>
      </c>
      <c r="W938" s="61">
        <f t="shared" si="959"/>
        <v>0</v>
      </c>
      <c r="X938" s="61">
        <f t="shared" si="959"/>
        <v>0</v>
      </c>
      <c r="Y938" s="61">
        <f t="shared" si="959"/>
        <v>0</v>
      </c>
      <c r="Z938" s="61">
        <f t="shared" si="959"/>
        <v>0</v>
      </c>
      <c r="AA938" s="61">
        <f t="shared" si="959"/>
        <v>0</v>
      </c>
      <c r="AB938" s="61">
        <f t="shared" si="959"/>
        <v>0</v>
      </c>
      <c r="AC938" s="61">
        <f t="shared" si="959"/>
        <v>0</v>
      </c>
      <c r="AD938" s="61">
        <f t="shared" si="959"/>
        <v>0</v>
      </c>
      <c r="AE938" s="61">
        <f t="shared" si="959"/>
        <v>0</v>
      </c>
      <c r="AF938" s="61">
        <f t="shared" si="959"/>
        <v>0</v>
      </c>
      <c r="AG938" s="61">
        <f t="shared" si="959"/>
        <v>0</v>
      </c>
      <c r="AH938" s="61">
        <f t="shared" si="959"/>
        <v>0</v>
      </c>
      <c r="AI938" s="61">
        <f t="shared" si="959"/>
        <v>0</v>
      </c>
      <c r="AJ938" s="61">
        <f t="shared" si="959"/>
        <v>0</v>
      </c>
      <c r="AK938" s="61">
        <f t="shared" si="959"/>
        <v>0</v>
      </c>
      <c r="AL938" s="61">
        <f t="shared" si="959"/>
        <v>0</v>
      </c>
      <c r="AM938" s="61">
        <f t="shared" si="959"/>
        <v>0</v>
      </c>
      <c r="AN938" s="61">
        <f t="shared" si="959"/>
        <v>0</v>
      </c>
      <c r="AO938" s="61">
        <f t="shared" si="959"/>
        <v>0</v>
      </c>
      <c r="AP938" s="61">
        <f t="shared" si="959"/>
        <v>0</v>
      </c>
      <c r="AQ938" s="61">
        <f t="shared" si="959"/>
        <v>0</v>
      </c>
      <c r="AR938" s="61">
        <f t="shared" si="959"/>
        <v>0</v>
      </c>
      <c r="AS938" s="61">
        <f t="shared" si="959"/>
        <v>0</v>
      </c>
      <c r="AT938" s="61">
        <f t="shared" si="959"/>
        <v>0</v>
      </c>
      <c r="AU938" s="61">
        <f t="shared" si="959"/>
        <v>0</v>
      </c>
      <c r="AV938" s="61">
        <f t="shared" si="959"/>
        <v>0</v>
      </c>
      <c r="AW938" s="61">
        <f t="shared" si="959"/>
        <v>0</v>
      </c>
      <c r="AX938" s="61">
        <f t="shared" si="959"/>
        <v>0</v>
      </c>
      <c r="AY938" s="61">
        <f t="shared" ref="AY938:BO938" si="960">$N$938/$J$936*AY936*AY12*AY13</f>
        <v>0</v>
      </c>
      <c r="AZ938" s="61">
        <f t="shared" si="960"/>
        <v>0</v>
      </c>
      <c r="BA938" s="61">
        <f t="shared" si="960"/>
        <v>0</v>
      </c>
      <c r="BB938" s="61">
        <f t="shared" si="960"/>
        <v>0</v>
      </c>
      <c r="BC938" s="61">
        <f t="shared" si="960"/>
        <v>0</v>
      </c>
      <c r="BD938" s="61">
        <f t="shared" si="960"/>
        <v>0</v>
      </c>
      <c r="BE938" s="61">
        <f t="shared" si="960"/>
        <v>0</v>
      </c>
      <c r="BF938" s="61">
        <f t="shared" si="960"/>
        <v>0</v>
      </c>
      <c r="BG938" s="61">
        <f t="shared" si="960"/>
        <v>0</v>
      </c>
      <c r="BH938" s="61">
        <f t="shared" si="960"/>
        <v>0</v>
      </c>
      <c r="BI938" s="61">
        <f t="shared" si="960"/>
        <v>0</v>
      </c>
      <c r="BJ938" s="61">
        <f t="shared" si="960"/>
        <v>0</v>
      </c>
      <c r="BK938" s="61">
        <f t="shared" si="960"/>
        <v>0</v>
      </c>
      <c r="BL938" s="61">
        <f t="shared" si="960"/>
        <v>0</v>
      </c>
      <c r="BM938" s="61">
        <f t="shared" si="960"/>
        <v>0</v>
      </c>
      <c r="BN938" s="61">
        <f t="shared" si="960"/>
        <v>0</v>
      </c>
      <c r="BO938" s="61">
        <f t="shared" si="960"/>
        <v>0</v>
      </c>
    </row>
    <row r="939" spans="1:67" x14ac:dyDescent="0.2">
      <c r="A939" s="11"/>
      <c r="B939" s="11"/>
      <c r="C939" s="657"/>
      <c r="D939" s="657"/>
      <c r="E939" s="657"/>
      <c r="F939" s="657"/>
      <c r="G939" s="657"/>
      <c r="H939" s="658"/>
      <c r="I939" s="659"/>
      <c r="J939" s="11"/>
      <c r="K939" s="58"/>
      <c r="L939" s="58"/>
      <c r="M939" s="60"/>
      <c r="N939" s="60"/>
      <c r="O939" s="60"/>
      <c r="P939" s="60"/>
      <c r="Q939" s="62">
        <v>1651.15</v>
      </c>
      <c r="R939" s="63">
        <f t="shared" si="942"/>
        <v>1963.9139536735001</v>
      </c>
      <c r="S939" s="64">
        <f t="shared" ref="S939:AX939" si="961">S937+S938</f>
        <v>0</v>
      </c>
      <c r="T939" s="64">
        <f t="shared" si="961"/>
        <v>0</v>
      </c>
      <c r="U939" s="64">
        <f t="shared" si="961"/>
        <v>0</v>
      </c>
      <c r="V939" s="64">
        <f t="shared" si="961"/>
        <v>0</v>
      </c>
      <c r="W939" s="64">
        <f t="shared" si="961"/>
        <v>0</v>
      </c>
      <c r="X939" s="64">
        <f t="shared" si="961"/>
        <v>0</v>
      </c>
      <c r="Y939" s="64">
        <f t="shared" si="961"/>
        <v>0</v>
      </c>
      <c r="Z939" s="64">
        <f t="shared" si="961"/>
        <v>0</v>
      </c>
      <c r="AA939" s="64">
        <f t="shared" si="961"/>
        <v>0</v>
      </c>
      <c r="AB939" s="64">
        <f t="shared" si="961"/>
        <v>0</v>
      </c>
      <c r="AC939" s="64">
        <f t="shared" si="961"/>
        <v>0</v>
      </c>
      <c r="AD939" s="64">
        <f t="shared" si="961"/>
        <v>0</v>
      </c>
      <c r="AE939" s="64">
        <f t="shared" si="961"/>
        <v>0</v>
      </c>
      <c r="AF939" s="64">
        <f t="shared" si="961"/>
        <v>0</v>
      </c>
      <c r="AG939" s="64">
        <f t="shared" si="961"/>
        <v>0</v>
      </c>
      <c r="AH939" s="64">
        <f t="shared" si="961"/>
        <v>0</v>
      </c>
      <c r="AI939" s="64">
        <f t="shared" si="961"/>
        <v>0</v>
      </c>
      <c r="AJ939" s="64">
        <f t="shared" si="961"/>
        <v>0</v>
      </c>
      <c r="AK939" s="64">
        <f t="shared" si="961"/>
        <v>0</v>
      </c>
      <c r="AL939" s="64">
        <f t="shared" si="961"/>
        <v>0</v>
      </c>
      <c r="AM939" s="64">
        <f t="shared" si="961"/>
        <v>0</v>
      </c>
      <c r="AN939" s="64">
        <f t="shared" si="961"/>
        <v>0</v>
      </c>
      <c r="AO939" s="64">
        <f t="shared" si="961"/>
        <v>0</v>
      </c>
      <c r="AP939" s="64">
        <f t="shared" si="961"/>
        <v>1963.9139536735001</v>
      </c>
      <c r="AQ939" s="64">
        <f t="shared" si="961"/>
        <v>0</v>
      </c>
      <c r="AR939" s="64">
        <f t="shared" si="961"/>
        <v>0</v>
      </c>
      <c r="AS939" s="64">
        <f t="shared" si="961"/>
        <v>0</v>
      </c>
      <c r="AT939" s="64">
        <f t="shared" si="961"/>
        <v>0</v>
      </c>
      <c r="AU939" s="64">
        <f t="shared" si="961"/>
        <v>0</v>
      </c>
      <c r="AV939" s="64">
        <f t="shared" si="961"/>
        <v>0</v>
      </c>
      <c r="AW939" s="64">
        <f t="shared" si="961"/>
        <v>0</v>
      </c>
      <c r="AX939" s="64">
        <f t="shared" si="961"/>
        <v>0</v>
      </c>
      <c r="AY939" s="64">
        <f t="shared" ref="AY939:BO939" si="962">AY937+AY938</f>
        <v>0</v>
      </c>
      <c r="AZ939" s="64">
        <f t="shared" si="962"/>
        <v>0</v>
      </c>
      <c r="BA939" s="64">
        <f t="shared" si="962"/>
        <v>0</v>
      </c>
      <c r="BB939" s="64">
        <f t="shared" si="962"/>
        <v>0</v>
      </c>
      <c r="BC939" s="64">
        <f t="shared" si="962"/>
        <v>0</v>
      </c>
      <c r="BD939" s="64">
        <f t="shared" si="962"/>
        <v>0</v>
      </c>
      <c r="BE939" s="64">
        <f t="shared" si="962"/>
        <v>0</v>
      </c>
      <c r="BF939" s="64">
        <f t="shared" si="962"/>
        <v>0</v>
      </c>
      <c r="BG939" s="64">
        <f t="shared" si="962"/>
        <v>0</v>
      </c>
      <c r="BH939" s="64">
        <f t="shared" si="962"/>
        <v>0</v>
      </c>
      <c r="BI939" s="64">
        <f t="shared" si="962"/>
        <v>0</v>
      </c>
      <c r="BJ939" s="64">
        <f t="shared" si="962"/>
        <v>0</v>
      </c>
      <c r="BK939" s="64">
        <f t="shared" si="962"/>
        <v>0</v>
      </c>
      <c r="BL939" s="64">
        <f t="shared" si="962"/>
        <v>0</v>
      </c>
      <c r="BM939" s="64">
        <f t="shared" si="962"/>
        <v>0</v>
      </c>
      <c r="BN939" s="64">
        <f t="shared" si="962"/>
        <v>0</v>
      </c>
      <c r="BO939" s="64">
        <f t="shared" si="962"/>
        <v>0</v>
      </c>
    </row>
    <row r="940" spans="1:67" ht="14.1" customHeight="1" x14ac:dyDescent="0.2">
      <c r="A940" s="11"/>
      <c r="B940" s="58">
        <v>201</v>
      </c>
      <c r="C940" s="657" t="s">
        <v>566</v>
      </c>
      <c r="D940" s="657" t="s">
        <v>567</v>
      </c>
      <c r="E940" s="657"/>
      <c r="F940" s="657"/>
      <c r="G940" s="657"/>
      <c r="H940" s="660" t="s">
        <v>1059</v>
      </c>
      <c r="I940" s="659" t="s">
        <v>343</v>
      </c>
      <c r="J940" s="59">
        <v>23.3736</v>
      </c>
      <c r="K940" s="60"/>
      <c r="L940" s="60"/>
      <c r="M940" s="60"/>
      <c r="N940" s="58"/>
      <c r="O940" s="58"/>
      <c r="P940" s="58"/>
      <c r="Q940" s="58"/>
      <c r="R940" s="58">
        <f t="shared" si="942"/>
        <v>23.3736</v>
      </c>
      <c r="S940" s="58">
        <v>0</v>
      </c>
      <c r="T940" s="58">
        <v>0</v>
      </c>
      <c r="U940" s="58">
        <v>0</v>
      </c>
      <c r="V940" s="58">
        <v>0</v>
      </c>
      <c r="W940" s="58">
        <v>0</v>
      </c>
      <c r="X940" s="58">
        <v>0</v>
      </c>
      <c r="Y940" s="58">
        <v>0</v>
      </c>
      <c r="Z940" s="58">
        <v>0</v>
      </c>
      <c r="AA940" s="58">
        <v>0</v>
      </c>
      <c r="AB940" s="58">
        <v>0</v>
      </c>
      <c r="AC940" s="58">
        <v>0</v>
      </c>
      <c r="AD940" s="58">
        <v>0</v>
      </c>
      <c r="AE940" s="58">
        <v>0</v>
      </c>
      <c r="AF940" s="58">
        <v>0</v>
      </c>
      <c r="AG940" s="58">
        <v>0</v>
      </c>
      <c r="AH940" s="58">
        <v>0</v>
      </c>
      <c r="AI940" s="58">
        <v>0</v>
      </c>
      <c r="AJ940" s="58">
        <v>0</v>
      </c>
      <c r="AK940" s="58">
        <v>0</v>
      </c>
      <c r="AL940" s="58">
        <v>0</v>
      </c>
      <c r="AM940" s="58">
        <v>0</v>
      </c>
      <c r="AN940" s="58">
        <v>0</v>
      </c>
      <c r="AO940" s="58">
        <v>0</v>
      </c>
      <c r="AP940" s="58">
        <v>23.3736</v>
      </c>
      <c r="AQ940" s="58">
        <v>0</v>
      </c>
      <c r="AR940" s="58">
        <v>0</v>
      </c>
      <c r="AS940" s="58">
        <v>0</v>
      </c>
      <c r="AT940" s="58">
        <v>0</v>
      </c>
      <c r="AU940" s="58">
        <v>0</v>
      </c>
      <c r="AV940" s="58">
        <v>0</v>
      </c>
      <c r="AW940" s="58">
        <v>0</v>
      </c>
      <c r="AX940" s="58">
        <v>0</v>
      </c>
      <c r="AY940" s="58">
        <v>0</v>
      </c>
      <c r="AZ940" s="58">
        <v>0</v>
      </c>
      <c r="BA940" s="58">
        <v>0</v>
      </c>
      <c r="BB940" s="58">
        <v>0</v>
      </c>
      <c r="BC940" s="58">
        <v>0</v>
      </c>
      <c r="BD940" s="58">
        <v>0</v>
      </c>
      <c r="BE940" s="58">
        <v>0</v>
      </c>
      <c r="BF940" s="58">
        <v>0</v>
      </c>
      <c r="BG940" s="58">
        <v>0</v>
      </c>
      <c r="BH940" s="58">
        <v>0</v>
      </c>
      <c r="BI940" s="58">
        <v>0</v>
      </c>
      <c r="BJ940" s="58">
        <v>0</v>
      </c>
      <c r="BK940" s="58">
        <v>0</v>
      </c>
      <c r="BL940" s="58">
        <v>0</v>
      </c>
      <c r="BM940" s="58">
        <v>0</v>
      </c>
      <c r="BN940" s="58">
        <v>0</v>
      </c>
      <c r="BO940" s="58">
        <v>0</v>
      </c>
    </row>
    <row r="941" spans="1:67" x14ac:dyDescent="0.2">
      <c r="A941" s="11"/>
      <c r="B941" s="11"/>
      <c r="C941" s="657"/>
      <c r="D941" s="657"/>
      <c r="E941" s="657"/>
      <c r="F941" s="657"/>
      <c r="G941" s="657"/>
      <c r="H941" s="660"/>
      <c r="I941" s="659"/>
      <c r="J941" s="11"/>
      <c r="K941" s="60">
        <v>2537.13</v>
      </c>
      <c r="L941" s="60">
        <v>2552.9499999999998</v>
      </c>
      <c r="M941" s="60">
        <v>2621.38</v>
      </c>
      <c r="N941" s="60">
        <v>2637.73</v>
      </c>
      <c r="O941" s="60">
        <v>2621.3770507845002</v>
      </c>
      <c r="P941" s="60"/>
      <c r="Q941" s="58">
        <v>2621.38</v>
      </c>
      <c r="R941" s="60">
        <f t="shared" si="942"/>
        <v>3117.9267540082001</v>
      </c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61">
        <f>$M941*AP940/$J940*AP$13</f>
        <v>3117.9267540082001</v>
      </c>
      <c r="AQ941" s="58"/>
      <c r="AR941" s="58"/>
      <c r="AS941" s="58"/>
      <c r="AT941" s="58"/>
      <c r="AU941" s="58"/>
      <c r="AV941" s="58"/>
      <c r="AW941" s="58"/>
      <c r="AX941" s="58"/>
      <c r="AY941" s="58"/>
      <c r="AZ941" s="58"/>
      <c r="BA941" s="58"/>
      <c r="BB941" s="58"/>
      <c r="BC941" s="58"/>
      <c r="BD941" s="58"/>
      <c r="BE941" s="58"/>
      <c r="BF941" s="58"/>
      <c r="BG941" s="58"/>
      <c r="BH941" s="58"/>
      <c r="BI941" s="58"/>
      <c r="BJ941" s="58"/>
      <c r="BK941" s="58"/>
      <c r="BL941" s="58"/>
      <c r="BM941" s="58"/>
      <c r="BN941" s="58"/>
      <c r="BO941" s="58"/>
    </row>
    <row r="942" spans="1:67" x14ac:dyDescent="0.2">
      <c r="A942" s="11"/>
      <c r="B942" s="11"/>
      <c r="C942" s="657"/>
      <c r="D942" s="657"/>
      <c r="E942" s="657"/>
      <c r="F942" s="657"/>
      <c r="G942" s="657"/>
      <c r="H942" s="660"/>
      <c r="I942" s="659"/>
      <c r="J942" s="11"/>
      <c r="K942" s="58"/>
      <c r="L942" s="60"/>
      <c r="M942" s="60"/>
      <c r="N942" s="60">
        <f>N941-M941</f>
        <v>16.349999999999909</v>
      </c>
      <c r="O942" s="60"/>
      <c r="P942" s="60"/>
      <c r="Q942" s="58"/>
      <c r="R942" s="60">
        <f t="shared" si="942"/>
        <v>0</v>
      </c>
      <c r="S942" s="61">
        <f t="shared" ref="S942:AX942" si="963">$N$942/$J$940*S940*S12*S13</f>
        <v>0</v>
      </c>
      <c r="T942" s="61">
        <f t="shared" si="963"/>
        <v>0</v>
      </c>
      <c r="U942" s="61">
        <f t="shared" si="963"/>
        <v>0</v>
      </c>
      <c r="V942" s="61">
        <f t="shared" si="963"/>
        <v>0</v>
      </c>
      <c r="W942" s="61">
        <f t="shared" si="963"/>
        <v>0</v>
      </c>
      <c r="X942" s="61">
        <f t="shared" si="963"/>
        <v>0</v>
      </c>
      <c r="Y942" s="61">
        <f t="shared" si="963"/>
        <v>0</v>
      </c>
      <c r="Z942" s="61">
        <f t="shared" si="963"/>
        <v>0</v>
      </c>
      <c r="AA942" s="61">
        <f t="shared" si="963"/>
        <v>0</v>
      </c>
      <c r="AB942" s="61">
        <f t="shared" si="963"/>
        <v>0</v>
      </c>
      <c r="AC942" s="61">
        <f t="shared" si="963"/>
        <v>0</v>
      </c>
      <c r="AD942" s="61">
        <f t="shared" si="963"/>
        <v>0</v>
      </c>
      <c r="AE942" s="61">
        <f t="shared" si="963"/>
        <v>0</v>
      </c>
      <c r="AF942" s="61">
        <f t="shared" si="963"/>
        <v>0</v>
      </c>
      <c r="AG942" s="61">
        <f t="shared" si="963"/>
        <v>0</v>
      </c>
      <c r="AH942" s="61">
        <f t="shared" si="963"/>
        <v>0</v>
      </c>
      <c r="AI942" s="61">
        <f t="shared" si="963"/>
        <v>0</v>
      </c>
      <c r="AJ942" s="61">
        <f t="shared" si="963"/>
        <v>0</v>
      </c>
      <c r="AK942" s="61">
        <f t="shared" si="963"/>
        <v>0</v>
      </c>
      <c r="AL942" s="61">
        <f t="shared" si="963"/>
        <v>0</v>
      </c>
      <c r="AM942" s="61">
        <f t="shared" si="963"/>
        <v>0</v>
      </c>
      <c r="AN942" s="61">
        <f t="shared" si="963"/>
        <v>0</v>
      </c>
      <c r="AO942" s="61">
        <f t="shared" si="963"/>
        <v>0</v>
      </c>
      <c r="AP942" s="61">
        <f t="shared" si="963"/>
        <v>0</v>
      </c>
      <c r="AQ942" s="61">
        <f t="shared" si="963"/>
        <v>0</v>
      </c>
      <c r="AR942" s="61">
        <f t="shared" si="963"/>
        <v>0</v>
      </c>
      <c r="AS942" s="61">
        <f t="shared" si="963"/>
        <v>0</v>
      </c>
      <c r="AT942" s="61">
        <f t="shared" si="963"/>
        <v>0</v>
      </c>
      <c r="AU942" s="61">
        <f t="shared" si="963"/>
        <v>0</v>
      </c>
      <c r="AV942" s="61">
        <f t="shared" si="963"/>
        <v>0</v>
      </c>
      <c r="AW942" s="61">
        <f t="shared" si="963"/>
        <v>0</v>
      </c>
      <c r="AX942" s="61">
        <f t="shared" si="963"/>
        <v>0</v>
      </c>
      <c r="AY942" s="61">
        <f t="shared" ref="AY942:BO942" si="964">$N$942/$J$940*AY940*AY12*AY13</f>
        <v>0</v>
      </c>
      <c r="AZ942" s="61">
        <f t="shared" si="964"/>
        <v>0</v>
      </c>
      <c r="BA942" s="61">
        <f t="shared" si="964"/>
        <v>0</v>
      </c>
      <c r="BB942" s="61">
        <f t="shared" si="964"/>
        <v>0</v>
      </c>
      <c r="BC942" s="61">
        <f t="shared" si="964"/>
        <v>0</v>
      </c>
      <c r="BD942" s="61">
        <f t="shared" si="964"/>
        <v>0</v>
      </c>
      <c r="BE942" s="61">
        <f t="shared" si="964"/>
        <v>0</v>
      </c>
      <c r="BF942" s="61">
        <f t="shared" si="964"/>
        <v>0</v>
      </c>
      <c r="BG942" s="61">
        <f t="shared" si="964"/>
        <v>0</v>
      </c>
      <c r="BH942" s="61">
        <f t="shared" si="964"/>
        <v>0</v>
      </c>
      <c r="BI942" s="61">
        <f t="shared" si="964"/>
        <v>0</v>
      </c>
      <c r="BJ942" s="61">
        <f t="shared" si="964"/>
        <v>0</v>
      </c>
      <c r="BK942" s="61">
        <f t="shared" si="964"/>
        <v>0</v>
      </c>
      <c r="BL942" s="61">
        <f t="shared" si="964"/>
        <v>0</v>
      </c>
      <c r="BM942" s="61">
        <f t="shared" si="964"/>
        <v>0</v>
      </c>
      <c r="BN942" s="61">
        <f t="shared" si="964"/>
        <v>0</v>
      </c>
      <c r="BO942" s="61">
        <f t="shared" si="964"/>
        <v>0</v>
      </c>
    </row>
    <row r="943" spans="1:67" x14ac:dyDescent="0.2">
      <c r="A943" s="11"/>
      <c r="B943" s="11"/>
      <c r="C943" s="657"/>
      <c r="D943" s="657"/>
      <c r="E943" s="657"/>
      <c r="F943" s="657"/>
      <c r="G943" s="657"/>
      <c r="H943" s="660"/>
      <c r="I943" s="659"/>
      <c r="J943" s="11"/>
      <c r="K943" s="58"/>
      <c r="L943" s="58"/>
      <c r="M943" s="60"/>
      <c r="N943" s="60"/>
      <c r="O943" s="60"/>
      <c r="P943" s="60"/>
      <c r="Q943" s="62">
        <v>2621.38</v>
      </c>
      <c r="R943" s="63">
        <f t="shared" si="942"/>
        <v>3117.9267540082001</v>
      </c>
      <c r="S943" s="64">
        <f t="shared" ref="S943:AX943" si="965">S941+S942</f>
        <v>0</v>
      </c>
      <c r="T943" s="64">
        <f t="shared" si="965"/>
        <v>0</v>
      </c>
      <c r="U943" s="64">
        <f t="shared" si="965"/>
        <v>0</v>
      </c>
      <c r="V943" s="64">
        <f t="shared" si="965"/>
        <v>0</v>
      </c>
      <c r="W943" s="64">
        <f t="shared" si="965"/>
        <v>0</v>
      </c>
      <c r="X943" s="64">
        <f t="shared" si="965"/>
        <v>0</v>
      </c>
      <c r="Y943" s="64">
        <f t="shared" si="965"/>
        <v>0</v>
      </c>
      <c r="Z943" s="64">
        <f t="shared" si="965"/>
        <v>0</v>
      </c>
      <c r="AA943" s="64">
        <f t="shared" si="965"/>
        <v>0</v>
      </c>
      <c r="AB943" s="64">
        <f t="shared" si="965"/>
        <v>0</v>
      </c>
      <c r="AC943" s="64">
        <f t="shared" si="965"/>
        <v>0</v>
      </c>
      <c r="AD943" s="64">
        <f t="shared" si="965"/>
        <v>0</v>
      </c>
      <c r="AE943" s="64">
        <f t="shared" si="965"/>
        <v>0</v>
      </c>
      <c r="AF943" s="64">
        <f t="shared" si="965"/>
        <v>0</v>
      </c>
      <c r="AG943" s="64">
        <f t="shared" si="965"/>
        <v>0</v>
      </c>
      <c r="AH943" s="64">
        <f t="shared" si="965"/>
        <v>0</v>
      </c>
      <c r="AI943" s="64">
        <f t="shared" si="965"/>
        <v>0</v>
      </c>
      <c r="AJ943" s="64">
        <f t="shared" si="965"/>
        <v>0</v>
      </c>
      <c r="AK943" s="64">
        <f t="shared" si="965"/>
        <v>0</v>
      </c>
      <c r="AL943" s="64">
        <f t="shared" si="965"/>
        <v>0</v>
      </c>
      <c r="AM943" s="64">
        <f t="shared" si="965"/>
        <v>0</v>
      </c>
      <c r="AN943" s="64">
        <f t="shared" si="965"/>
        <v>0</v>
      </c>
      <c r="AO943" s="64">
        <f t="shared" si="965"/>
        <v>0</v>
      </c>
      <c r="AP943" s="64">
        <f t="shared" si="965"/>
        <v>3117.9267540082001</v>
      </c>
      <c r="AQ943" s="64">
        <f t="shared" si="965"/>
        <v>0</v>
      </c>
      <c r="AR943" s="64">
        <f t="shared" si="965"/>
        <v>0</v>
      </c>
      <c r="AS943" s="64">
        <f t="shared" si="965"/>
        <v>0</v>
      </c>
      <c r="AT943" s="64">
        <f t="shared" si="965"/>
        <v>0</v>
      </c>
      <c r="AU943" s="64">
        <f t="shared" si="965"/>
        <v>0</v>
      </c>
      <c r="AV943" s="64">
        <f t="shared" si="965"/>
        <v>0</v>
      </c>
      <c r="AW943" s="64">
        <f t="shared" si="965"/>
        <v>0</v>
      </c>
      <c r="AX943" s="64">
        <f t="shared" si="965"/>
        <v>0</v>
      </c>
      <c r="AY943" s="64">
        <f t="shared" ref="AY943:BO943" si="966">AY941+AY942</f>
        <v>0</v>
      </c>
      <c r="AZ943" s="64">
        <f t="shared" si="966"/>
        <v>0</v>
      </c>
      <c r="BA943" s="64">
        <f t="shared" si="966"/>
        <v>0</v>
      </c>
      <c r="BB943" s="64">
        <f t="shared" si="966"/>
        <v>0</v>
      </c>
      <c r="BC943" s="64">
        <f t="shared" si="966"/>
        <v>0</v>
      </c>
      <c r="BD943" s="64">
        <f t="shared" si="966"/>
        <v>0</v>
      </c>
      <c r="BE943" s="64">
        <f t="shared" si="966"/>
        <v>0</v>
      </c>
      <c r="BF943" s="64">
        <f t="shared" si="966"/>
        <v>0</v>
      </c>
      <c r="BG943" s="64">
        <f t="shared" si="966"/>
        <v>0</v>
      </c>
      <c r="BH943" s="64">
        <f t="shared" si="966"/>
        <v>0</v>
      </c>
      <c r="BI943" s="64">
        <f t="shared" si="966"/>
        <v>0</v>
      </c>
      <c r="BJ943" s="64">
        <f t="shared" si="966"/>
        <v>0</v>
      </c>
      <c r="BK943" s="64">
        <f t="shared" si="966"/>
        <v>0</v>
      </c>
      <c r="BL943" s="64">
        <f t="shared" si="966"/>
        <v>0</v>
      </c>
      <c r="BM943" s="64">
        <f t="shared" si="966"/>
        <v>0</v>
      </c>
      <c r="BN943" s="64">
        <f t="shared" si="966"/>
        <v>0</v>
      </c>
      <c r="BO943" s="64">
        <f t="shared" si="966"/>
        <v>0</v>
      </c>
    </row>
    <row r="944" spans="1:67" s="5" customFormat="1" ht="10.5" x14ac:dyDescent="0.2">
      <c r="A944" s="65"/>
      <c r="B944" s="65"/>
      <c r="C944" s="65"/>
      <c r="D944" s="65"/>
      <c r="E944" s="65"/>
      <c r="F944" s="65"/>
      <c r="G944" s="66" t="s">
        <v>1060</v>
      </c>
      <c r="H944" s="65"/>
      <c r="I944" s="65"/>
      <c r="J944" s="65"/>
      <c r="K944" s="65"/>
      <c r="L944" s="65"/>
      <c r="M944" s="65"/>
      <c r="N944" s="65"/>
      <c r="O944" s="65"/>
      <c r="P944" s="65"/>
      <c r="Q944" s="65">
        <f t="shared" ref="Q944:AV944" si="967">Q$923+Q$927+Q$931+Q$935+Q$939+Q$943</f>
        <v>102880.70999999999</v>
      </c>
      <c r="R944" s="67">
        <f t="shared" si="967"/>
        <v>122368.56853274189</v>
      </c>
      <c r="S944" s="68">
        <f t="shared" si="967"/>
        <v>0</v>
      </c>
      <c r="T944" s="68">
        <f t="shared" si="967"/>
        <v>0</v>
      </c>
      <c r="U944" s="68">
        <f t="shared" si="967"/>
        <v>0</v>
      </c>
      <c r="V944" s="68">
        <f t="shared" si="967"/>
        <v>0</v>
      </c>
      <c r="W944" s="68">
        <f t="shared" si="967"/>
        <v>0</v>
      </c>
      <c r="X944" s="68">
        <f t="shared" si="967"/>
        <v>0</v>
      </c>
      <c r="Y944" s="68">
        <f t="shared" si="967"/>
        <v>0</v>
      </c>
      <c r="Z944" s="68">
        <f t="shared" si="967"/>
        <v>0</v>
      </c>
      <c r="AA944" s="68">
        <f t="shared" si="967"/>
        <v>0</v>
      </c>
      <c r="AB944" s="68">
        <f t="shared" si="967"/>
        <v>0</v>
      </c>
      <c r="AC944" s="68">
        <f t="shared" si="967"/>
        <v>0</v>
      </c>
      <c r="AD944" s="68">
        <f t="shared" si="967"/>
        <v>0</v>
      </c>
      <c r="AE944" s="68">
        <f t="shared" si="967"/>
        <v>0</v>
      </c>
      <c r="AF944" s="68">
        <f t="shared" si="967"/>
        <v>0</v>
      </c>
      <c r="AG944" s="68">
        <f t="shared" si="967"/>
        <v>0</v>
      </c>
      <c r="AH944" s="68">
        <f t="shared" si="967"/>
        <v>0</v>
      </c>
      <c r="AI944" s="68">
        <f t="shared" si="967"/>
        <v>0</v>
      </c>
      <c r="AJ944" s="68">
        <f t="shared" si="967"/>
        <v>0</v>
      </c>
      <c r="AK944" s="68">
        <f t="shared" si="967"/>
        <v>0</v>
      </c>
      <c r="AL944" s="68">
        <f t="shared" si="967"/>
        <v>0</v>
      </c>
      <c r="AM944" s="68">
        <f t="shared" si="967"/>
        <v>0</v>
      </c>
      <c r="AN944" s="68">
        <f t="shared" si="967"/>
        <v>0</v>
      </c>
      <c r="AO944" s="68">
        <f t="shared" si="967"/>
        <v>0</v>
      </c>
      <c r="AP944" s="68">
        <f t="shared" si="967"/>
        <v>122368.56853274189</v>
      </c>
      <c r="AQ944" s="68">
        <f t="shared" si="967"/>
        <v>0</v>
      </c>
      <c r="AR944" s="68">
        <f t="shared" si="967"/>
        <v>0</v>
      </c>
      <c r="AS944" s="68">
        <f t="shared" si="967"/>
        <v>0</v>
      </c>
      <c r="AT944" s="68">
        <f t="shared" si="967"/>
        <v>0</v>
      </c>
      <c r="AU944" s="68">
        <f t="shared" si="967"/>
        <v>0</v>
      </c>
      <c r="AV944" s="68">
        <f t="shared" si="967"/>
        <v>0</v>
      </c>
      <c r="AW944" s="68">
        <f t="shared" ref="AW944:BO944" si="968">AW$923+AW$927+AW$931+AW$935+AW$939+AW$943</f>
        <v>0</v>
      </c>
      <c r="AX944" s="68">
        <f t="shared" si="968"/>
        <v>0</v>
      </c>
      <c r="AY944" s="68">
        <f t="shared" si="968"/>
        <v>0</v>
      </c>
      <c r="AZ944" s="68">
        <f t="shared" si="968"/>
        <v>0</v>
      </c>
      <c r="BA944" s="68">
        <f t="shared" si="968"/>
        <v>0</v>
      </c>
      <c r="BB944" s="68">
        <f t="shared" si="968"/>
        <v>0</v>
      </c>
      <c r="BC944" s="68">
        <f t="shared" si="968"/>
        <v>0</v>
      </c>
      <c r="BD944" s="68">
        <f t="shared" si="968"/>
        <v>0</v>
      </c>
      <c r="BE944" s="68">
        <f t="shared" si="968"/>
        <v>0</v>
      </c>
      <c r="BF944" s="68">
        <f t="shared" si="968"/>
        <v>0</v>
      </c>
      <c r="BG944" s="68">
        <f t="shared" si="968"/>
        <v>0</v>
      </c>
      <c r="BH944" s="68">
        <f t="shared" si="968"/>
        <v>0</v>
      </c>
      <c r="BI944" s="68">
        <f t="shared" si="968"/>
        <v>0</v>
      </c>
      <c r="BJ944" s="68">
        <f t="shared" si="968"/>
        <v>0</v>
      </c>
      <c r="BK944" s="68">
        <f t="shared" si="968"/>
        <v>0</v>
      </c>
      <c r="BL944" s="68">
        <f t="shared" si="968"/>
        <v>0</v>
      </c>
      <c r="BM944" s="68">
        <f t="shared" si="968"/>
        <v>0</v>
      </c>
      <c r="BN944" s="68">
        <f t="shared" si="968"/>
        <v>0</v>
      </c>
      <c r="BO944" s="68">
        <f t="shared" si="968"/>
        <v>0</v>
      </c>
    </row>
    <row r="945" spans="1:67" x14ac:dyDescent="0.2">
      <c r="A945" s="56"/>
      <c r="B945" s="56"/>
      <c r="C945" s="57" t="s">
        <v>569</v>
      </c>
      <c r="D945" s="56" t="s">
        <v>570</v>
      </c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</row>
    <row r="946" spans="1:67" ht="14.1" customHeight="1" x14ac:dyDescent="0.2">
      <c r="A946" s="11"/>
      <c r="B946" s="58">
        <v>202</v>
      </c>
      <c r="C946" s="657" t="s">
        <v>566</v>
      </c>
      <c r="D946" s="657" t="s">
        <v>567</v>
      </c>
      <c r="E946" s="657"/>
      <c r="F946" s="657"/>
      <c r="G946" s="657"/>
      <c r="H946" s="658" t="s">
        <v>1061</v>
      </c>
      <c r="I946" s="659" t="s">
        <v>102</v>
      </c>
      <c r="J946" s="59">
        <v>-58.433999999999997</v>
      </c>
      <c r="K946" s="60"/>
      <c r="L946" s="60"/>
      <c r="M946" s="60"/>
      <c r="N946" s="58"/>
      <c r="O946" s="58"/>
      <c r="P946" s="58"/>
      <c r="Q946" s="58"/>
      <c r="R946" s="58">
        <f>SUM(S946:BO946)</f>
        <v>-58.433999999999997</v>
      </c>
      <c r="S946" s="58">
        <v>0</v>
      </c>
      <c r="T946" s="58">
        <v>0</v>
      </c>
      <c r="U946" s="58">
        <v>0</v>
      </c>
      <c r="V946" s="58">
        <v>0</v>
      </c>
      <c r="W946" s="58">
        <v>0</v>
      </c>
      <c r="X946" s="58">
        <v>0</v>
      </c>
      <c r="Y946" s="58">
        <v>0</v>
      </c>
      <c r="Z946" s="58">
        <v>0</v>
      </c>
      <c r="AA946" s="58">
        <v>0</v>
      </c>
      <c r="AB946" s="58">
        <v>0</v>
      </c>
      <c r="AC946" s="58">
        <v>0</v>
      </c>
      <c r="AD946" s="58">
        <v>0</v>
      </c>
      <c r="AE946" s="58">
        <v>0</v>
      </c>
      <c r="AF946" s="58">
        <v>0</v>
      </c>
      <c r="AG946" s="58">
        <v>0</v>
      </c>
      <c r="AH946" s="58">
        <v>0</v>
      </c>
      <c r="AI946" s="58">
        <v>0</v>
      </c>
      <c r="AJ946" s="58">
        <v>0</v>
      </c>
      <c r="AK946" s="58">
        <v>0</v>
      </c>
      <c r="AL946" s="58">
        <v>0</v>
      </c>
      <c r="AM946" s="58">
        <v>0</v>
      </c>
      <c r="AN946" s="58">
        <v>0</v>
      </c>
      <c r="AO946" s="58">
        <v>0</v>
      </c>
      <c r="AP946" s="58">
        <v>-58.433999999999997</v>
      </c>
      <c r="AQ946" s="58">
        <v>0</v>
      </c>
      <c r="AR946" s="58">
        <v>0</v>
      </c>
      <c r="AS946" s="58">
        <v>0</v>
      </c>
      <c r="AT946" s="58">
        <v>0</v>
      </c>
      <c r="AU946" s="58">
        <v>0</v>
      </c>
      <c r="AV946" s="58">
        <v>0</v>
      </c>
      <c r="AW946" s="58">
        <v>0</v>
      </c>
      <c r="AX946" s="58">
        <v>0</v>
      </c>
      <c r="AY946" s="58">
        <v>0</v>
      </c>
      <c r="AZ946" s="58">
        <v>0</v>
      </c>
      <c r="BA946" s="58">
        <v>0</v>
      </c>
      <c r="BB946" s="58">
        <v>0</v>
      </c>
      <c r="BC946" s="58">
        <v>0</v>
      </c>
      <c r="BD946" s="58">
        <v>0</v>
      </c>
      <c r="BE946" s="58">
        <v>0</v>
      </c>
      <c r="BF946" s="58">
        <v>0</v>
      </c>
      <c r="BG946" s="58">
        <v>0</v>
      </c>
      <c r="BH946" s="58">
        <v>0</v>
      </c>
      <c r="BI946" s="58">
        <v>0</v>
      </c>
      <c r="BJ946" s="58">
        <v>0</v>
      </c>
      <c r="BK946" s="58">
        <v>0</v>
      </c>
      <c r="BL946" s="58">
        <v>0</v>
      </c>
      <c r="BM946" s="58">
        <v>0</v>
      </c>
      <c r="BN946" s="58">
        <v>0</v>
      </c>
      <c r="BO946" s="58">
        <v>0</v>
      </c>
    </row>
    <row r="947" spans="1:67" x14ac:dyDescent="0.2">
      <c r="A947" s="11"/>
      <c r="B947" s="11"/>
      <c r="C947" s="657"/>
      <c r="D947" s="657"/>
      <c r="E947" s="657"/>
      <c r="F947" s="657"/>
      <c r="G947" s="657"/>
      <c r="H947" s="658"/>
      <c r="I947" s="659"/>
      <c r="J947" s="11"/>
      <c r="K947" s="60">
        <v>-470.92</v>
      </c>
      <c r="L947" s="60">
        <v>-470.92</v>
      </c>
      <c r="M947" s="60">
        <v>-486.56</v>
      </c>
      <c r="N947" s="60">
        <v>-486.56</v>
      </c>
      <c r="O947" s="60">
        <v>-486.55720469800002</v>
      </c>
      <c r="P947" s="60"/>
      <c r="Q947" s="58">
        <v>-486.56</v>
      </c>
      <c r="R947" s="60">
        <f>SUM(S947:BO947)</f>
        <v>-578.7251147984</v>
      </c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61">
        <f>$M947*AP946/$J946*AP$13</f>
        <v>-578.7251147984</v>
      </c>
      <c r="AQ947" s="58"/>
      <c r="AR947" s="58"/>
      <c r="AS947" s="58"/>
      <c r="AT947" s="58"/>
      <c r="AU947" s="58"/>
      <c r="AV947" s="58"/>
      <c r="AW947" s="58"/>
      <c r="AX947" s="58"/>
      <c r="AY947" s="58"/>
      <c r="AZ947" s="58"/>
      <c r="BA947" s="58"/>
      <c r="BB947" s="58"/>
      <c r="BC947" s="58"/>
      <c r="BD947" s="58"/>
      <c r="BE947" s="58"/>
      <c r="BF947" s="58"/>
      <c r="BG947" s="58"/>
      <c r="BH947" s="58"/>
      <c r="BI947" s="58"/>
      <c r="BJ947" s="58"/>
      <c r="BK947" s="58"/>
      <c r="BL947" s="58"/>
      <c r="BM947" s="58"/>
      <c r="BN947" s="58"/>
      <c r="BO947" s="58"/>
    </row>
    <row r="948" spans="1:67" x14ac:dyDescent="0.2">
      <c r="A948" s="11"/>
      <c r="B948" s="11"/>
      <c r="C948" s="657"/>
      <c r="D948" s="657"/>
      <c r="E948" s="657"/>
      <c r="F948" s="657"/>
      <c r="G948" s="657"/>
      <c r="H948" s="658"/>
      <c r="I948" s="659"/>
      <c r="J948" s="11"/>
      <c r="K948" s="58"/>
      <c r="L948" s="60"/>
      <c r="M948" s="60"/>
      <c r="N948" s="60">
        <f>N947-M947</f>
        <v>0</v>
      </c>
      <c r="O948" s="60"/>
      <c r="P948" s="60"/>
      <c r="Q948" s="58"/>
      <c r="R948" s="60">
        <f>SUM(S948:BO948)</f>
        <v>0</v>
      </c>
      <c r="S948" s="61">
        <f t="shared" ref="S948:AX948" si="969">$N$948/$J$946*S946*S12*S13</f>
        <v>0</v>
      </c>
      <c r="T948" s="61">
        <f t="shared" si="969"/>
        <v>0</v>
      </c>
      <c r="U948" s="61">
        <f t="shared" si="969"/>
        <v>0</v>
      </c>
      <c r="V948" s="61">
        <f t="shared" si="969"/>
        <v>0</v>
      </c>
      <c r="W948" s="61">
        <f t="shared" si="969"/>
        <v>0</v>
      </c>
      <c r="X948" s="61">
        <f t="shared" si="969"/>
        <v>0</v>
      </c>
      <c r="Y948" s="61">
        <f t="shared" si="969"/>
        <v>0</v>
      </c>
      <c r="Z948" s="61">
        <f t="shared" si="969"/>
        <v>0</v>
      </c>
      <c r="AA948" s="61">
        <f t="shared" si="969"/>
        <v>0</v>
      </c>
      <c r="AB948" s="61">
        <f t="shared" si="969"/>
        <v>0</v>
      </c>
      <c r="AC948" s="61">
        <f t="shared" si="969"/>
        <v>0</v>
      </c>
      <c r="AD948" s="61">
        <f t="shared" si="969"/>
        <v>0</v>
      </c>
      <c r="AE948" s="61">
        <f t="shared" si="969"/>
        <v>0</v>
      </c>
      <c r="AF948" s="61">
        <f t="shared" si="969"/>
        <v>0</v>
      </c>
      <c r="AG948" s="61">
        <f t="shared" si="969"/>
        <v>0</v>
      </c>
      <c r="AH948" s="61">
        <f t="shared" si="969"/>
        <v>0</v>
      </c>
      <c r="AI948" s="61">
        <f t="shared" si="969"/>
        <v>0</v>
      </c>
      <c r="AJ948" s="61">
        <f t="shared" si="969"/>
        <v>0</v>
      </c>
      <c r="AK948" s="61">
        <f t="shared" si="969"/>
        <v>0</v>
      </c>
      <c r="AL948" s="61">
        <f t="shared" si="969"/>
        <v>0</v>
      </c>
      <c r="AM948" s="61">
        <f t="shared" si="969"/>
        <v>0</v>
      </c>
      <c r="AN948" s="61">
        <f t="shared" si="969"/>
        <v>0</v>
      </c>
      <c r="AO948" s="61">
        <f t="shared" si="969"/>
        <v>0</v>
      </c>
      <c r="AP948" s="61">
        <f t="shared" si="969"/>
        <v>0</v>
      </c>
      <c r="AQ948" s="61">
        <f t="shared" si="969"/>
        <v>0</v>
      </c>
      <c r="AR948" s="61">
        <f t="shared" si="969"/>
        <v>0</v>
      </c>
      <c r="AS948" s="61">
        <f t="shared" si="969"/>
        <v>0</v>
      </c>
      <c r="AT948" s="61">
        <f t="shared" si="969"/>
        <v>0</v>
      </c>
      <c r="AU948" s="61">
        <f t="shared" si="969"/>
        <v>0</v>
      </c>
      <c r="AV948" s="61">
        <f t="shared" si="969"/>
        <v>0</v>
      </c>
      <c r="AW948" s="61">
        <f t="shared" si="969"/>
        <v>0</v>
      </c>
      <c r="AX948" s="61">
        <f t="shared" si="969"/>
        <v>0</v>
      </c>
      <c r="AY948" s="61">
        <f t="shared" ref="AY948:BO948" si="970">$N$948/$J$946*AY946*AY12*AY13</f>
        <v>0</v>
      </c>
      <c r="AZ948" s="61">
        <f t="shared" si="970"/>
        <v>0</v>
      </c>
      <c r="BA948" s="61">
        <f t="shared" si="970"/>
        <v>0</v>
      </c>
      <c r="BB948" s="61">
        <f t="shared" si="970"/>
        <v>0</v>
      </c>
      <c r="BC948" s="61">
        <f t="shared" si="970"/>
        <v>0</v>
      </c>
      <c r="BD948" s="61">
        <f t="shared" si="970"/>
        <v>0</v>
      </c>
      <c r="BE948" s="61">
        <f t="shared" si="970"/>
        <v>0</v>
      </c>
      <c r="BF948" s="61">
        <f t="shared" si="970"/>
        <v>0</v>
      </c>
      <c r="BG948" s="61">
        <f t="shared" si="970"/>
        <v>0</v>
      </c>
      <c r="BH948" s="61">
        <f t="shared" si="970"/>
        <v>0</v>
      </c>
      <c r="BI948" s="61">
        <f t="shared" si="970"/>
        <v>0</v>
      </c>
      <c r="BJ948" s="61">
        <f t="shared" si="970"/>
        <v>0</v>
      </c>
      <c r="BK948" s="61">
        <f t="shared" si="970"/>
        <v>0</v>
      </c>
      <c r="BL948" s="61">
        <f t="shared" si="970"/>
        <v>0</v>
      </c>
      <c r="BM948" s="61">
        <f t="shared" si="970"/>
        <v>0</v>
      </c>
      <c r="BN948" s="61">
        <f t="shared" si="970"/>
        <v>0</v>
      </c>
      <c r="BO948" s="61">
        <f t="shared" si="970"/>
        <v>0</v>
      </c>
    </row>
    <row r="949" spans="1:67" x14ac:dyDescent="0.2">
      <c r="A949" s="11"/>
      <c r="B949" s="11"/>
      <c r="C949" s="657"/>
      <c r="D949" s="657"/>
      <c r="E949" s="657"/>
      <c r="F949" s="657"/>
      <c r="G949" s="657"/>
      <c r="H949" s="658"/>
      <c r="I949" s="659"/>
      <c r="J949" s="11"/>
      <c r="K949" s="58"/>
      <c r="L949" s="58"/>
      <c r="M949" s="60"/>
      <c r="N949" s="60"/>
      <c r="O949" s="60"/>
      <c r="P949" s="60"/>
      <c r="Q949" s="62">
        <v>-486.56</v>
      </c>
      <c r="R949" s="63">
        <f>SUM(S949:BO949)</f>
        <v>-578.7251147984</v>
      </c>
      <c r="S949" s="64">
        <f t="shared" ref="S949:AX949" si="971">S947+S948</f>
        <v>0</v>
      </c>
      <c r="T949" s="64">
        <f t="shared" si="971"/>
        <v>0</v>
      </c>
      <c r="U949" s="64">
        <f t="shared" si="971"/>
        <v>0</v>
      </c>
      <c r="V949" s="64">
        <f t="shared" si="971"/>
        <v>0</v>
      </c>
      <c r="W949" s="64">
        <f t="shared" si="971"/>
        <v>0</v>
      </c>
      <c r="X949" s="64">
        <f t="shared" si="971"/>
        <v>0</v>
      </c>
      <c r="Y949" s="64">
        <f t="shared" si="971"/>
        <v>0</v>
      </c>
      <c r="Z949" s="64">
        <f t="shared" si="971"/>
        <v>0</v>
      </c>
      <c r="AA949" s="64">
        <f t="shared" si="971"/>
        <v>0</v>
      </c>
      <c r="AB949" s="64">
        <f t="shared" si="971"/>
        <v>0</v>
      </c>
      <c r="AC949" s="64">
        <f t="shared" si="971"/>
        <v>0</v>
      </c>
      <c r="AD949" s="64">
        <f t="shared" si="971"/>
        <v>0</v>
      </c>
      <c r="AE949" s="64">
        <f t="shared" si="971"/>
        <v>0</v>
      </c>
      <c r="AF949" s="64">
        <f t="shared" si="971"/>
        <v>0</v>
      </c>
      <c r="AG949" s="64">
        <f t="shared" si="971"/>
        <v>0</v>
      </c>
      <c r="AH949" s="64">
        <f t="shared" si="971"/>
        <v>0</v>
      </c>
      <c r="AI949" s="64">
        <f t="shared" si="971"/>
        <v>0</v>
      </c>
      <c r="AJ949" s="64">
        <f t="shared" si="971"/>
        <v>0</v>
      </c>
      <c r="AK949" s="64">
        <f t="shared" si="971"/>
        <v>0</v>
      </c>
      <c r="AL949" s="64">
        <f t="shared" si="971"/>
        <v>0</v>
      </c>
      <c r="AM949" s="64">
        <f t="shared" si="971"/>
        <v>0</v>
      </c>
      <c r="AN949" s="64">
        <f t="shared" si="971"/>
        <v>0</v>
      </c>
      <c r="AO949" s="64">
        <f t="shared" si="971"/>
        <v>0</v>
      </c>
      <c r="AP949" s="64">
        <f t="shared" si="971"/>
        <v>-578.7251147984</v>
      </c>
      <c r="AQ949" s="64">
        <f t="shared" si="971"/>
        <v>0</v>
      </c>
      <c r="AR949" s="64">
        <f t="shared" si="971"/>
        <v>0</v>
      </c>
      <c r="AS949" s="64">
        <f t="shared" si="971"/>
        <v>0</v>
      </c>
      <c r="AT949" s="64">
        <f t="shared" si="971"/>
        <v>0</v>
      </c>
      <c r="AU949" s="64">
        <f t="shared" si="971"/>
        <v>0</v>
      </c>
      <c r="AV949" s="64">
        <f t="shared" si="971"/>
        <v>0</v>
      </c>
      <c r="AW949" s="64">
        <f t="shared" si="971"/>
        <v>0</v>
      </c>
      <c r="AX949" s="64">
        <f t="shared" si="971"/>
        <v>0</v>
      </c>
      <c r="AY949" s="64">
        <f t="shared" ref="AY949:BO949" si="972">AY947+AY948</f>
        <v>0</v>
      </c>
      <c r="AZ949" s="64">
        <f t="shared" si="972"/>
        <v>0</v>
      </c>
      <c r="BA949" s="64">
        <f t="shared" si="972"/>
        <v>0</v>
      </c>
      <c r="BB949" s="64">
        <f t="shared" si="972"/>
        <v>0</v>
      </c>
      <c r="BC949" s="64">
        <f t="shared" si="972"/>
        <v>0</v>
      </c>
      <c r="BD949" s="64">
        <f t="shared" si="972"/>
        <v>0</v>
      </c>
      <c r="BE949" s="64">
        <f t="shared" si="972"/>
        <v>0</v>
      </c>
      <c r="BF949" s="64">
        <f t="shared" si="972"/>
        <v>0</v>
      </c>
      <c r="BG949" s="64">
        <f t="shared" si="972"/>
        <v>0</v>
      </c>
      <c r="BH949" s="64">
        <f t="shared" si="972"/>
        <v>0</v>
      </c>
      <c r="BI949" s="64">
        <f t="shared" si="972"/>
        <v>0</v>
      </c>
      <c r="BJ949" s="64">
        <f t="shared" si="972"/>
        <v>0</v>
      </c>
      <c r="BK949" s="64">
        <f t="shared" si="972"/>
        <v>0</v>
      </c>
      <c r="BL949" s="64">
        <f t="shared" si="972"/>
        <v>0</v>
      </c>
      <c r="BM949" s="64">
        <f t="shared" si="972"/>
        <v>0</v>
      </c>
      <c r="BN949" s="64">
        <f t="shared" si="972"/>
        <v>0</v>
      </c>
      <c r="BO949" s="64">
        <f t="shared" si="972"/>
        <v>0</v>
      </c>
    </row>
    <row r="950" spans="1:67" s="5" customFormat="1" ht="10.5" x14ac:dyDescent="0.2">
      <c r="A950" s="65"/>
      <c r="B950" s="65"/>
      <c r="C950" s="65"/>
      <c r="D950" s="65"/>
      <c r="E950" s="65"/>
      <c r="F950" s="65"/>
      <c r="G950" s="66" t="s">
        <v>1062</v>
      </c>
      <c r="H950" s="65"/>
      <c r="I950" s="65"/>
      <c r="J950" s="65"/>
      <c r="K950" s="65"/>
      <c r="L950" s="65"/>
      <c r="M950" s="65"/>
      <c r="N950" s="65"/>
      <c r="O950" s="65"/>
      <c r="P950" s="65"/>
      <c r="Q950" s="65">
        <f t="shared" ref="Q950:AV950" si="973">Q$949</f>
        <v>-486.56</v>
      </c>
      <c r="R950" s="67">
        <f t="shared" si="973"/>
        <v>-578.7251147984</v>
      </c>
      <c r="S950" s="68">
        <f t="shared" si="973"/>
        <v>0</v>
      </c>
      <c r="T950" s="68">
        <f t="shared" si="973"/>
        <v>0</v>
      </c>
      <c r="U950" s="68">
        <f t="shared" si="973"/>
        <v>0</v>
      </c>
      <c r="V950" s="68">
        <f t="shared" si="973"/>
        <v>0</v>
      </c>
      <c r="W950" s="68">
        <f t="shared" si="973"/>
        <v>0</v>
      </c>
      <c r="X950" s="68">
        <f t="shared" si="973"/>
        <v>0</v>
      </c>
      <c r="Y950" s="68">
        <f t="shared" si="973"/>
        <v>0</v>
      </c>
      <c r="Z950" s="68">
        <f t="shared" si="973"/>
        <v>0</v>
      </c>
      <c r="AA950" s="68">
        <f t="shared" si="973"/>
        <v>0</v>
      </c>
      <c r="AB950" s="68">
        <f t="shared" si="973"/>
        <v>0</v>
      </c>
      <c r="AC950" s="68">
        <f t="shared" si="973"/>
        <v>0</v>
      </c>
      <c r="AD950" s="68">
        <f t="shared" si="973"/>
        <v>0</v>
      </c>
      <c r="AE950" s="68">
        <f t="shared" si="973"/>
        <v>0</v>
      </c>
      <c r="AF950" s="68">
        <f t="shared" si="973"/>
        <v>0</v>
      </c>
      <c r="AG950" s="68">
        <f t="shared" si="973"/>
        <v>0</v>
      </c>
      <c r="AH950" s="68">
        <f t="shared" si="973"/>
        <v>0</v>
      </c>
      <c r="AI950" s="68">
        <f t="shared" si="973"/>
        <v>0</v>
      </c>
      <c r="AJ950" s="68">
        <f t="shared" si="973"/>
        <v>0</v>
      </c>
      <c r="AK950" s="68">
        <f t="shared" si="973"/>
        <v>0</v>
      </c>
      <c r="AL950" s="68">
        <f t="shared" si="973"/>
        <v>0</v>
      </c>
      <c r="AM950" s="68">
        <f t="shared" si="973"/>
        <v>0</v>
      </c>
      <c r="AN950" s="68">
        <f t="shared" si="973"/>
        <v>0</v>
      </c>
      <c r="AO950" s="68">
        <f t="shared" si="973"/>
        <v>0</v>
      </c>
      <c r="AP950" s="68">
        <f t="shared" si="973"/>
        <v>-578.7251147984</v>
      </c>
      <c r="AQ950" s="68">
        <f t="shared" si="973"/>
        <v>0</v>
      </c>
      <c r="AR950" s="68">
        <f t="shared" si="973"/>
        <v>0</v>
      </c>
      <c r="AS950" s="68">
        <f t="shared" si="973"/>
        <v>0</v>
      </c>
      <c r="AT950" s="68">
        <f t="shared" si="973"/>
        <v>0</v>
      </c>
      <c r="AU950" s="68">
        <f t="shared" si="973"/>
        <v>0</v>
      </c>
      <c r="AV950" s="68">
        <f t="shared" si="973"/>
        <v>0</v>
      </c>
      <c r="AW950" s="68">
        <f t="shared" ref="AW950:BO950" si="974">AW$949</f>
        <v>0</v>
      </c>
      <c r="AX950" s="68">
        <f t="shared" si="974"/>
        <v>0</v>
      </c>
      <c r="AY950" s="68">
        <f t="shared" si="974"/>
        <v>0</v>
      </c>
      <c r="AZ950" s="68">
        <f t="shared" si="974"/>
        <v>0</v>
      </c>
      <c r="BA950" s="68">
        <f t="shared" si="974"/>
        <v>0</v>
      </c>
      <c r="BB950" s="68">
        <f t="shared" si="974"/>
        <v>0</v>
      </c>
      <c r="BC950" s="68">
        <f t="shared" si="974"/>
        <v>0</v>
      </c>
      <c r="BD950" s="68">
        <f t="shared" si="974"/>
        <v>0</v>
      </c>
      <c r="BE950" s="68">
        <f t="shared" si="974"/>
        <v>0</v>
      </c>
      <c r="BF950" s="68">
        <f t="shared" si="974"/>
        <v>0</v>
      </c>
      <c r="BG950" s="68">
        <f t="shared" si="974"/>
        <v>0</v>
      </c>
      <c r="BH950" s="68">
        <f t="shared" si="974"/>
        <v>0</v>
      </c>
      <c r="BI950" s="68">
        <f t="shared" si="974"/>
        <v>0</v>
      </c>
      <c r="BJ950" s="68">
        <f t="shared" si="974"/>
        <v>0</v>
      </c>
      <c r="BK950" s="68">
        <f t="shared" si="974"/>
        <v>0</v>
      </c>
      <c r="BL950" s="68">
        <f t="shared" si="974"/>
        <v>0</v>
      </c>
      <c r="BM950" s="68">
        <f t="shared" si="974"/>
        <v>0</v>
      </c>
      <c r="BN950" s="68">
        <f t="shared" si="974"/>
        <v>0</v>
      </c>
      <c r="BO950" s="68">
        <f t="shared" si="974"/>
        <v>0</v>
      </c>
    </row>
    <row r="951" spans="1:67" s="5" customFormat="1" ht="10.5" x14ac:dyDescent="0.2">
      <c r="A951" s="69"/>
      <c r="B951" s="69"/>
      <c r="C951" s="69"/>
      <c r="D951" s="69"/>
      <c r="E951" s="69"/>
      <c r="F951" s="69"/>
      <c r="G951" s="70" t="s">
        <v>1063</v>
      </c>
      <c r="H951" s="69"/>
      <c r="I951" s="69"/>
      <c r="J951" s="69"/>
      <c r="K951" s="69"/>
      <c r="L951" s="69"/>
      <c r="M951" s="69"/>
      <c r="N951" s="69"/>
      <c r="O951" s="69"/>
      <c r="P951" s="69"/>
      <c r="Q951" s="69">
        <f t="shared" ref="Q951:AV951" si="975">Q$944+Q$950</f>
        <v>102394.15</v>
      </c>
      <c r="R951" s="71">
        <f t="shared" si="975"/>
        <v>121789.84341794348</v>
      </c>
      <c r="S951" s="72">
        <f t="shared" si="975"/>
        <v>0</v>
      </c>
      <c r="T951" s="72">
        <f t="shared" si="975"/>
        <v>0</v>
      </c>
      <c r="U951" s="72">
        <f t="shared" si="975"/>
        <v>0</v>
      </c>
      <c r="V951" s="72">
        <f t="shared" si="975"/>
        <v>0</v>
      </c>
      <c r="W951" s="72">
        <f t="shared" si="975"/>
        <v>0</v>
      </c>
      <c r="X951" s="72">
        <f t="shared" si="975"/>
        <v>0</v>
      </c>
      <c r="Y951" s="72">
        <f t="shared" si="975"/>
        <v>0</v>
      </c>
      <c r="Z951" s="72">
        <f t="shared" si="975"/>
        <v>0</v>
      </c>
      <c r="AA951" s="72">
        <f t="shared" si="975"/>
        <v>0</v>
      </c>
      <c r="AB951" s="72">
        <f t="shared" si="975"/>
        <v>0</v>
      </c>
      <c r="AC951" s="72">
        <f t="shared" si="975"/>
        <v>0</v>
      </c>
      <c r="AD951" s="72">
        <f t="shared" si="975"/>
        <v>0</v>
      </c>
      <c r="AE951" s="72">
        <f t="shared" si="975"/>
        <v>0</v>
      </c>
      <c r="AF951" s="72">
        <f t="shared" si="975"/>
        <v>0</v>
      </c>
      <c r="AG951" s="72">
        <f t="shared" si="975"/>
        <v>0</v>
      </c>
      <c r="AH951" s="72">
        <f t="shared" si="975"/>
        <v>0</v>
      </c>
      <c r="AI951" s="72">
        <f t="shared" si="975"/>
        <v>0</v>
      </c>
      <c r="AJ951" s="72">
        <f t="shared" si="975"/>
        <v>0</v>
      </c>
      <c r="AK951" s="72">
        <f t="shared" si="975"/>
        <v>0</v>
      </c>
      <c r="AL951" s="72">
        <f t="shared" si="975"/>
        <v>0</v>
      </c>
      <c r="AM951" s="72">
        <f t="shared" si="975"/>
        <v>0</v>
      </c>
      <c r="AN951" s="72">
        <f t="shared" si="975"/>
        <v>0</v>
      </c>
      <c r="AO951" s="72">
        <f t="shared" si="975"/>
        <v>0</v>
      </c>
      <c r="AP951" s="72">
        <f t="shared" si="975"/>
        <v>121789.84341794348</v>
      </c>
      <c r="AQ951" s="72">
        <f t="shared" si="975"/>
        <v>0</v>
      </c>
      <c r="AR951" s="72">
        <f t="shared" si="975"/>
        <v>0</v>
      </c>
      <c r="AS951" s="72">
        <f t="shared" si="975"/>
        <v>0</v>
      </c>
      <c r="AT951" s="72">
        <f t="shared" si="975"/>
        <v>0</v>
      </c>
      <c r="AU951" s="72">
        <f t="shared" si="975"/>
        <v>0</v>
      </c>
      <c r="AV951" s="72">
        <f t="shared" si="975"/>
        <v>0</v>
      </c>
      <c r="AW951" s="72">
        <f t="shared" ref="AW951:BO951" si="976">AW$944+AW$950</f>
        <v>0</v>
      </c>
      <c r="AX951" s="72">
        <f t="shared" si="976"/>
        <v>0</v>
      </c>
      <c r="AY951" s="72">
        <f t="shared" si="976"/>
        <v>0</v>
      </c>
      <c r="AZ951" s="72">
        <f t="shared" si="976"/>
        <v>0</v>
      </c>
      <c r="BA951" s="72">
        <f t="shared" si="976"/>
        <v>0</v>
      </c>
      <c r="BB951" s="72">
        <f t="shared" si="976"/>
        <v>0</v>
      </c>
      <c r="BC951" s="72">
        <f t="shared" si="976"/>
        <v>0</v>
      </c>
      <c r="BD951" s="72">
        <f t="shared" si="976"/>
        <v>0</v>
      </c>
      <c r="BE951" s="72">
        <f t="shared" si="976"/>
        <v>0</v>
      </c>
      <c r="BF951" s="72">
        <f t="shared" si="976"/>
        <v>0</v>
      </c>
      <c r="BG951" s="72">
        <f t="shared" si="976"/>
        <v>0</v>
      </c>
      <c r="BH951" s="72">
        <f t="shared" si="976"/>
        <v>0</v>
      </c>
      <c r="BI951" s="72">
        <f t="shared" si="976"/>
        <v>0</v>
      </c>
      <c r="BJ951" s="72">
        <f t="shared" si="976"/>
        <v>0</v>
      </c>
      <c r="BK951" s="72">
        <f t="shared" si="976"/>
        <v>0</v>
      </c>
      <c r="BL951" s="72">
        <f t="shared" si="976"/>
        <v>0</v>
      </c>
      <c r="BM951" s="72">
        <f t="shared" si="976"/>
        <v>0</v>
      </c>
      <c r="BN951" s="72">
        <f t="shared" si="976"/>
        <v>0</v>
      </c>
      <c r="BO951" s="72">
        <f t="shared" si="976"/>
        <v>0</v>
      </c>
    </row>
    <row r="952" spans="1:67" x14ac:dyDescent="0.2">
      <c r="A952" s="54"/>
      <c r="B952" s="54"/>
      <c r="C952" s="55" t="s">
        <v>1064</v>
      </c>
      <c r="D952" s="54" t="s">
        <v>573</v>
      </c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</row>
    <row r="953" spans="1:67" x14ac:dyDescent="0.2">
      <c r="A953" s="56"/>
      <c r="B953" s="56"/>
      <c r="C953" s="57" t="s">
        <v>574</v>
      </c>
      <c r="D953" s="56" t="s">
        <v>575</v>
      </c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</row>
    <row r="954" spans="1:67" ht="14.1" customHeight="1" x14ac:dyDescent="0.2">
      <c r="A954" s="11"/>
      <c r="B954" s="58">
        <v>203</v>
      </c>
      <c r="C954" s="656" t="s">
        <v>352</v>
      </c>
      <c r="D954" s="656" t="s">
        <v>353</v>
      </c>
      <c r="E954" s="656"/>
      <c r="F954" s="656"/>
      <c r="G954" s="656"/>
      <c r="H954" s="660" t="s">
        <v>958</v>
      </c>
      <c r="I954" s="659" t="s">
        <v>576</v>
      </c>
      <c r="J954" s="59">
        <v>27.27</v>
      </c>
      <c r="K954" s="60"/>
      <c r="L954" s="60"/>
      <c r="M954" s="60"/>
      <c r="N954" s="58"/>
      <c r="O954" s="58"/>
      <c r="P954" s="58"/>
      <c r="Q954" s="58"/>
      <c r="R954" s="58">
        <f>SUM(S954:BO954)</f>
        <v>27.27</v>
      </c>
      <c r="S954" s="58">
        <v>0</v>
      </c>
      <c r="T954" s="58">
        <v>27.27</v>
      </c>
      <c r="U954" s="58">
        <v>0</v>
      </c>
      <c r="V954" s="58">
        <v>0</v>
      </c>
      <c r="W954" s="58">
        <v>0</v>
      </c>
      <c r="X954" s="58">
        <v>0</v>
      </c>
      <c r="Y954" s="58">
        <v>0</v>
      </c>
      <c r="Z954" s="58">
        <v>0</v>
      </c>
      <c r="AA954" s="58">
        <v>0</v>
      </c>
      <c r="AB954" s="58">
        <v>0</v>
      </c>
      <c r="AC954" s="58">
        <v>0</v>
      </c>
      <c r="AD954" s="58">
        <v>0</v>
      </c>
      <c r="AE954" s="58">
        <v>0</v>
      </c>
      <c r="AF954" s="58">
        <v>0</v>
      </c>
      <c r="AG954" s="58">
        <v>0</v>
      </c>
      <c r="AH954" s="58">
        <v>0</v>
      </c>
      <c r="AI954" s="58">
        <v>0</v>
      </c>
      <c r="AJ954" s="58">
        <v>0</v>
      </c>
      <c r="AK954" s="58">
        <v>0</v>
      </c>
      <c r="AL954" s="58">
        <v>0</v>
      </c>
      <c r="AM954" s="58">
        <v>0</v>
      </c>
      <c r="AN954" s="58">
        <v>0</v>
      </c>
      <c r="AO954" s="58">
        <v>0</v>
      </c>
      <c r="AP954" s="58">
        <v>0</v>
      </c>
      <c r="AQ954" s="58">
        <v>0</v>
      </c>
      <c r="AR954" s="58">
        <v>0</v>
      </c>
      <c r="AS954" s="58">
        <v>0</v>
      </c>
      <c r="AT954" s="58">
        <v>0</v>
      </c>
      <c r="AU954" s="58">
        <v>0</v>
      </c>
      <c r="AV954" s="58">
        <v>0</v>
      </c>
      <c r="AW954" s="58">
        <v>0</v>
      </c>
      <c r="AX954" s="58">
        <v>0</v>
      </c>
      <c r="AY954" s="58">
        <v>0</v>
      </c>
      <c r="AZ954" s="58">
        <v>0</v>
      </c>
      <c r="BA954" s="58">
        <v>0</v>
      </c>
      <c r="BB954" s="58">
        <v>0</v>
      </c>
      <c r="BC954" s="58">
        <v>0</v>
      </c>
      <c r="BD954" s="58">
        <v>0</v>
      </c>
      <c r="BE954" s="58">
        <v>0</v>
      </c>
      <c r="BF954" s="58">
        <v>0</v>
      </c>
      <c r="BG954" s="58">
        <v>0</v>
      </c>
      <c r="BH954" s="58">
        <v>0</v>
      </c>
      <c r="BI954" s="58">
        <v>0</v>
      </c>
      <c r="BJ954" s="58">
        <v>0</v>
      </c>
      <c r="BK954" s="58">
        <v>0</v>
      </c>
      <c r="BL954" s="58">
        <v>0</v>
      </c>
      <c r="BM954" s="58">
        <v>0</v>
      </c>
      <c r="BN954" s="58">
        <v>0</v>
      </c>
      <c r="BO954" s="58">
        <v>0</v>
      </c>
    </row>
    <row r="955" spans="1:67" x14ac:dyDescent="0.2">
      <c r="A955" s="11"/>
      <c r="B955" s="11"/>
      <c r="C955" s="656"/>
      <c r="D955" s="656"/>
      <c r="E955" s="656"/>
      <c r="F955" s="656"/>
      <c r="G955" s="656"/>
      <c r="H955" s="660"/>
      <c r="I955" s="659"/>
      <c r="J955" s="11"/>
      <c r="K955" s="60">
        <v>572.53</v>
      </c>
      <c r="L955" s="60">
        <v>575.25</v>
      </c>
      <c r="M955" s="60">
        <v>591.54</v>
      </c>
      <c r="N955" s="60">
        <v>594.35</v>
      </c>
      <c r="O955" s="60">
        <v>591.54123079449994</v>
      </c>
      <c r="P955" s="60"/>
      <c r="Q955" s="58">
        <v>591.54</v>
      </c>
      <c r="R955" s="60">
        <f>SUM(S955:BO955)</f>
        <v>601.28103114960004</v>
      </c>
      <c r="S955" s="58"/>
      <c r="T955" s="61">
        <f>$M955*T954/$J954*T$13</f>
        <v>601.28103114960004</v>
      </c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  <c r="AW955" s="58"/>
      <c r="AX955" s="58"/>
      <c r="AY955" s="58"/>
      <c r="AZ955" s="58"/>
      <c r="BA955" s="58"/>
      <c r="BB955" s="58"/>
      <c r="BC955" s="58"/>
      <c r="BD955" s="58"/>
      <c r="BE955" s="58"/>
      <c r="BF955" s="58"/>
      <c r="BG955" s="58"/>
      <c r="BH955" s="58"/>
      <c r="BI955" s="58"/>
      <c r="BJ955" s="58"/>
      <c r="BK955" s="58"/>
      <c r="BL955" s="58"/>
      <c r="BM955" s="58"/>
      <c r="BN955" s="58"/>
      <c r="BO955" s="58"/>
    </row>
    <row r="956" spans="1:67" x14ac:dyDescent="0.2">
      <c r="A956" s="11"/>
      <c r="B956" s="11"/>
      <c r="C956" s="656"/>
      <c r="D956" s="656"/>
      <c r="E956" s="656"/>
      <c r="F956" s="656"/>
      <c r="G956" s="656"/>
      <c r="H956" s="660"/>
      <c r="I956" s="659"/>
      <c r="J956" s="11"/>
      <c r="K956" s="58"/>
      <c r="L956" s="60"/>
      <c r="M956" s="60"/>
      <c r="N956" s="60">
        <f>N955-M955</f>
        <v>2.8100000000000591</v>
      </c>
      <c r="O956" s="60"/>
      <c r="P956" s="60"/>
      <c r="Q956" s="58"/>
      <c r="R956" s="60">
        <f>SUM(S956:BO956)</f>
        <v>0</v>
      </c>
      <c r="S956" s="61">
        <f t="shared" ref="S956:AX956" si="977">$N$956/$J$954*S954*S12*S13</f>
        <v>0</v>
      </c>
      <c r="T956" s="61">
        <f t="shared" si="977"/>
        <v>0</v>
      </c>
      <c r="U956" s="61">
        <f t="shared" si="977"/>
        <v>0</v>
      </c>
      <c r="V956" s="61">
        <f t="shared" si="977"/>
        <v>0</v>
      </c>
      <c r="W956" s="61">
        <f t="shared" si="977"/>
        <v>0</v>
      </c>
      <c r="X956" s="61">
        <f t="shared" si="977"/>
        <v>0</v>
      </c>
      <c r="Y956" s="61">
        <f t="shared" si="977"/>
        <v>0</v>
      </c>
      <c r="Z956" s="61">
        <f t="shared" si="977"/>
        <v>0</v>
      </c>
      <c r="AA956" s="61">
        <f t="shared" si="977"/>
        <v>0</v>
      </c>
      <c r="AB956" s="61">
        <f t="shared" si="977"/>
        <v>0</v>
      </c>
      <c r="AC956" s="61">
        <f t="shared" si="977"/>
        <v>0</v>
      </c>
      <c r="AD956" s="61">
        <f t="shared" si="977"/>
        <v>0</v>
      </c>
      <c r="AE956" s="61">
        <f t="shared" si="977"/>
        <v>0</v>
      </c>
      <c r="AF956" s="61">
        <f t="shared" si="977"/>
        <v>0</v>
      </c>
      <c r="AG956" s="61">
        <f t="shared" si="977"/>
        <v>0</v>
      </c>
      <c r="AH956" s="61">
        <f t="shared" si="977"/>
        <v>0</v>
      </c>
      <c r="AI956" s="61">
        <f t="shared" si="977"/>
        <v>0</v>
      </c>
      <c r="AJ956" s="61">
        <f t="shared" si="977"/>
        <v>0</v>
      </c>
      <c r="AK956" s="61">
        <f t="shared" si="977"/>
        <v>0</v>
      </c>
      <c r="AL956" s="61">
        <f t="shared" si="977"/>
        <v>0</v>
      </c>
      <c r="AM956" s="61">
        <f t="shared" si="977"/>
        <v>0</v>
      </c>
      <c r="AN956" s="61">
        <f t="shared" si="977"/>
        <v>0</v>
      </c>
      <c r="AO956" s="61">
        <f t="shared" si="977"/>
        <v>0</v>
      </c>
      <c r="AP956" s="61">
        <f t="shared" si="977"/>
        <v>0</v>
      </c>
      <c r="AQ956" s="61">
        <f t="shared" si="977"/>
        <v>0</v>
      </c>
      <c r="AR956" s="61">
        <f t="shared" si="977"/>
        <v>0</v>
      </c>
      <c r="AS956" s="61">
        <f t="shared" si="977"/>
        <v>0</v>
      </c>
      <c r="AT956" s="61">
        <f t="shared" si="977"/>
        <v>0</v>
      </c>
      <c r="AU956" s="61">
        <f t="shared" si="977"/>
        <v>0</v>
      </c>
      <c r="AV956" s="61">
        <f t="shared" si="977"/>
        <v>0</v>
      </c>
      <c r="AW956" s="61">
        <f t="shared" si="977"/>
        <v>0</v>
      </c>
      <c r="AX956" s="61">
        <f t="shared" si="977"/>
        <v>0</v>
      </c>
      <c r="AY956" s="61">
        <f t="shared" ref="AY956:BO956" si="978">$N$956/$J$954*AY954*AY12*AY13</f>
        <v>0</v>
      </c>
      <c r="AZ956" s="61">
        <f t="shared" si="978"/>
        <v>0</v>
      </c>
      <c r="BA956" s="61">
        <f t="shared" si="978"/>
        <v>0</v>
      </c>
      <c r="BB956" s="61">
        <f t="shared" si="978"/>
        <v>0</v>
      </c>
      <c r="BC956" s="61">
        <f t="shared" si="978"/>
        <v>0</v>
      </c>
      <c r="BD956" s="61">
        <f t="shared" si="978"/>
        <v>0</v>
      </c>
      <c r="BE956" s="61">
        <f t="shared" si="978"/>
        <v>0</v>
      </c>
      <c r="BF956" s="61">
        <f t="shared" si="978"/>
        <v>0</v>
      </c>
      <c r="BG956" s="61">
        <f t="shared" si="978"/>
        <v>0</v>
      </c>
      <c r="BH956" s="61">
        <f t="shared" si="978"/>
        <v>0</v>
      </c>
      <c r="BI956" s="61">
        <f t="shared" si="978"/>
        <v>0</v>
      </c>
      <c r="BJ956" s="61">
        <f t="shared" si="978"/>
        <v>0</v>
      </c>
      <c r="BK956" s="61">
        <f t="shared" si="978"/>
        <v>0</v>
      </c>
      <c r="BL956" s="61">
        <f t="shared" si="978"/>
        <v>0</v>
      </c>
      <c r="BM956" s="61">
        <f t="shared" si="978"/>
        <v>0</v>
      </c>
      <c r="BN956" s="61">
        <f t="shared" si="978"/>
        <v>0</v>
      </c>
      <c r="BO956" s="61">
        <f t="shared" si="978"/>
        <v>0</v>
      </c>
    </row>
    <row r="957" spans="1:67" x14ac:dyDescent="0.2">
      <c r="A957" s="11"/>
      <c r="B957" s="11"/>
      <c r="C957" s="656"/>
      <c r="D957" s="656"/>
      <c r="E957" s="656"/>
      <c r="F957" s="656"/>
      <c r="G957" s="656"/>
      <c r="H957" s="660"/>
      <c r="I957" s="659"/>
      <c r="J957" s="11"/>
      <c r="K957" s="58"/>
      <c r="L957" s="58"/>
      <c r="M957" s="60"/>
      <c r="N957" s="60"/>
      <c r="O957" s="60"/>
      <c r="P957" s="60"/>
      <c r="Q957" s="62">
        <v>591.54</v>
      </c>
      <c r="R957" s="63">
        <f>SUM(S957:BO957)</f>
        <v>601.28103114960004</v>
      </c>
      <c r="S957" s="64">
        <f t="shared" ref="S957:AX957" si="979">S955+S956</f>
        <v>0</v>
      </c>
      <c r="T957" s="64">
        <f t="shared" si="979"/>
        <v>601.28103114960004</v>
      </c>
      <c r="U957" s="64">
        <f t="shared" si="979"/>
        <v>0</v>
      </c>
      <c r="V957" s="64">
        <f t="shared" si="979"/>
        <v>0</v>
      </c>
      <c r="W957" s="64">
        <f t="shared" si="979"/>
        <v>0</v>
      </c>
      <c r="X957" s="64">
        <f t="shared" si="979"/>
        <v>0</v>
      </c>
      <c r="Y957" s="64">
        <f t="shared" si="979"/>
        <v>0</v>
      </c>
      <c r="Z957" s="64">
        <f t="shared" si="979"/>
        <v>0</v>
      </c>
      <c r="AA957" s="64">
        <f t="shared" si="979"/>
        <v>0</v>
      </c>
      <c r="AB957" s="64">
        <f t="shared" si="979"/>
        <v>0</v>
      </c>
      <c r="AC957" s="64">
        <f t="shared" si="979"/>
        <v>0</v>
      </c>
      <c r="AD957" s="64">
        <f t="shared" si="979"/>
        <v>0</v>
      </c>
      <c r="AE957" s="64">
        <f t="shared" si="979"/>
        <v>0</v>
      </c>
      <c r="AF957" s="64">
        <f t="shared" si="979"/>
        <v>0</v>
      </c>
      <c r="AG957" s="64">
        <f t="shared" si="979"/>
        <v>0</v>
      </c>
      <c r="AH957" s="64">
        <f t="shared" si="979"/>
        <v>0</v>
      </c>
      <c r="AI957" s="64">
        <f t="shared" si="979"/>
        <v>0</v>
      </c>
      <c r="AJ957" s="64">
        <f t="shared" si="979"/>
        <v>0</v>
      </c>
      <c r="AK957" s="64">
        <f t="shared" si="979"/>
        <v>0</v>
      </c>
      <c r="AL957" s="64">
        <f t="shared" si="979"/>
        <v>0</v>
      </c>
      <c r="AM957" s="64">
        <f t="shared" si="979"/>
        <v>0</v>
      </c>
      <c r="AN957" s="64">
        <f t="shared" si="979"/>
        <v>0</v>
      </c>
      <c r="AO957" s="64">
        <f t="shared" si="979"/>
        <v>0</v>
      </c>
      <c r="AP957" s="64">
        <f t="shared" si="979"/>
        <v>0</v>
      </c>
      <c r="AQ957" s="64">
        <f t="shared" si="979"/>
        <v>0</v>
      </c>
      <c r="AR957" s="64">
        <f t="shared" si="979"/>
        <v>0</v>
      </c>
      <c r="AS957" s="64">
        <f t="shared" si="979"/>
        <v>0</v>
      </c>
      <c r="AT957" s="64">
        <f t="shared" si="979"/>
        <v>0</v>
      </c>
      <c r="AU957" s="64">
        <f t="shared" si="979"/>
        <v>0</v>
      </c>
      <c r="AV957" s="64">
        <f t="shared" si="979"/>
        <v>0</v>
      </c>
      <c r="AW957" s="64">
        <f t="shared" si="979"/>
        <v>0</v>
      </c>
      <c r="AX957" s="64">
        <f t="shared" si="979"/>
        <v>0</v>
      </c>
      <c r="AY957" s="64">
        <f t="shared" ref="AY957:BO957" si="980">AY955+AY956</f>
        <v>0</v>
      </c>
      <c r="AZ957" s="64">
        <f t="shared" si="980"/>
        <v>0</v>
      </c>
      <c r="BA957" s="64">
        <f t="shared" si="980"/>
        <v>0</v>
      </c>
      <c r="BB957" s="64">
        <f t="shared" si="980"/>
        <v>0</v>
      </c>
      <c r="BC957" s="64">
        <f t="shared" si="980"/>
        <v>0</v>
      </c>
      <c r="BD957" s="64">
        <f t="shared" si="980"/>
        <v>0</v>
      </c>
      <c r="BE957" s="64">
        <f t="shared" si="980"/>
        <v>0</v>
      </c>
      <c r="BF957" s="64">
        <f t="shared" si="980"/>
        <v>0</v>
      </c>
      <c r="BG957" s="64">
        <f t="shared" si="980"/>
        <v>0</v>
      </c>
      <c r="BH957" s="64">
        <f t="shared" si="980"/>
        <v>0</v>
      </c>
      <c r="BI957" s="64">
        <f t="shared" si="980"/>
        <v>0</v>
      </c>
      <c r="BJ957" s="64">
        <f t="shared" si="980"/>
        <v>0</v>
      </c>
      <c r="BK957" s="64">
        <f t="shared" si="980"/>
        <v>0</v>
      </c>
      <c r="BL957" s="64">
        <f t="shared" si="980"/>
        <v>0</v>
      </c>
      <c r="BM957" s="64">
        <f t="shared" si="980"/>
        <v>0</v>
      </c>
      <c r="BN957" s="64">
        <f t="shared" si="980"/>
        <v>0</v>
      </c>
      <c r="BO957" s="64">
        <f t="shared" si="980"/>
        <v>0</v>
      </c>
    </row>
    <row r="958" spans="1:67" s="5" customFormat="1" ht="10.5" x14ac:dyDescent="0.2">
      <c r="A958" s="65"/>
      <c r="B958" s="65"/>
      <c r="C958" s="65"/>
      <c r="D958" s="65"/>
      <c r="E958" s="65"/>
      <c r="F958" s="65"/>
      <c r="G958" s="66" t="s">
        <v>1065</v>
      </c>
      <c r="H958" s="65"/>
      <c r="I958" s="65"/>
      <c r="J958" s="65"/>
      <c r="K958" s="65"/>
      <c r="L958" s="65"/>
      <c r="M958" s="65"/>
      <c r="N958" s="65"/>
      <c r="O958" s="65"/>
      <c r="P958" s="65"/>
      <c r="Q958" s="65">
        <f t="shared" ref="Q958:AV958" si="981">Q$957</f>
        <v>591.54</v>
      </c>
      <c r="R958" s="67">
        <f t="shared" si="981"/>
        <v>601.28103114960004</v>
      </c>
      <c r="S958" s="68">
        <f t="shared" si="981"/>
        <v>0</v>
      </c>
      <c r="T958" s="68">
        <f t="shared" si="981"/>
        <v>601.28103114960004</v>
      </c>
      <c r="U958" s="68">
        <f t="shared" si="981"/>
        <v>0</v>
      </c>
      <c r="V958" s="68">
        <f t="shared" si="981"/>
        <v>0</v>
      </c>
      <c r="W958" s="68">
        <f t="shared" si="981"/>
        <v>0</v>
      </c>
      <c r="X958" s="68">
        <f t="shared" si="981"/>
        <v>0</v>
      </c>
      <c r="Y958" s="68">
        <f t="shared" si="981"/>
        <v>0</v>
      </c>
      <c r="Z958" s="68">
        <f t="shared" si="981"/>
        <v>0</v>
      </c>
      <c r="AA958" s="68">
        <f t="shared" si="981"/>
        <v>0</v>
      </c>
      <c r="AB958" s="68">
        <f t="shared" si="981"/>
        <v>0</v>
      </c>
      <c r="AC958" s="68">
        <f t="shared" si="981"/>
        <v>0</v>
      </c>
      <c r="AD958" s="68">
        <f t="shared" si="981"/>
        <v>0</v>
      </c>
      <c r="AE958" s="68">
        <f t="shared" si="981"/>
        <v>0</v>
      </c>
      <c r="AF958" s="68">
        <f t="shared" si="981"/>
        <v>0</v>
      </c>
      <c r="AG958" s="68">
        <f t="shared" si="981"/>
        <v>0</v>
      </c>
      <c r="AH958" s="68">
        <f t="shared" si="981"/>
        <v>0</v>
      </c>
      <c r="AI958" s="68">
        <f t="shared" si="981"/>
        <v>0</v>
      </c>
      <c r="AJ958" s="68">
        <f t="shared" si="981"/>
        <v>0</v>
      </c>
      <c r="AK958" s="68">
        <f t="shared" si="981"/>
        <v>0</v>
      </c>
      <c r="AL958" s="68">
        <f t="shared" si="981"/>
        <v>0</v>
      </c>
      <c r="AM958" s="68">
        <f t="shared" si="981"/>
        <v>0</v>
      </c>
      <c r="AN958" s="68">
        <f t="shared" si="981"/>
        <v>0</v>
      </c>
      <c r="AO958" s="68">
        <f t="shared" si="981"/>
        <v>0</v>
      </c>
      <c r="AP958" s="68">
        <f t="shared" si="981"/>
        <v>0</v>
      </c>
      <c r="AQ958" s="68">
        <f t="shared" si="981"/>
        <v>0</v>
      </c>
      <c r="AR958" s="68">
        <f t="shared" si="981"/>
        <v>0</v>
      </c>
      <c r="AS958" s="68">
        <f t="shared" si="981"/>
        <v>0</v>
      </c>
      <c r="AT958" s="68">
        <f t="shared" si="981"/>
        <v>0</v>
      </c>
      <c r="AU958" s="68">
        <f t="shared" si="981"/>
        <v>0</v>
      </c>
      <c r="AV958" s="68">
        <f t="shared" si="981"/>
        <v>0</v>
      </c>
      <c r="AW958" s="68">
        <f t="shared" ref="AW958:BO958" si="982">AW$957</f>
        <v>0</v>
      </c>
      <c r="AX958" s="68">
        <f t="shared" si="982"/>
        <v>0</v>
      </c>
      <c r="AY958" s="68">
        <f t="shared" si="982"/>
        <v>0</v>
      </c>
      <c r="AZ958" s="68">
        <f t="shared" si="982"/>
        <v>0</v>
      </c>
      <c r="BA958" s="68">
        <f t="shared" si="982"/>
        <v>0</v>
      </c>
      <c r="BB958" s="68">
        <f t="shared" si="982"/>
        <v>0</v>
      </c>
      <c r="BC958" s="68">
        <f t="shared" si="982"/>
        <v>0</v>
      </c>
      <c r="BD958" s="68">
        <f t="shared" si="982"/>
        <v>0</v>
      </c>
      <c r="BE958" s="68">
        <f t="shared" si="982"/>
        <v>0</v>
      </c>
      <c r="BF958" s="68">
        <f t="shared" si="982"/>
        <v>0</v>
      </c>
      <c r="BG958" s="68">
        <f t="shared" si="982"/>
        <v>0</v>
      </c>
      <c r="BH958" s="68">
        <f t="shared" si="982"/>
        <v>0</v>
      </c>
      <c r="BI958" s="68">
        <f t="shared" si="982"/>
        <v>0</v>
      </c>
      <c r="BJ958" s="68">
        <f t="shared" si="982"/>
        <v>0</v>
      </c>
      <c r="BK958" s="68">
        <f t="shared" si="982"/>
        <v>0</v>
      </c>
      <c r="BL958" s="68">
        <f t="shared" si="982"/>
        <v>0</v>
      </c>
      <c r="BM958" s="68">
        <f t="shared" si="982"/>
        <v>0</v>
      </c>
      <c r="BN958" s="68">
        <f t="shared" si="982"/>
        <v>0</v>
      </c>
      <c r="BO958" s="68">
        <f t="shared" si="982"/>
        <v>0</v>
      </c>
    </row>
    <row r="959" spans="1:67" x14ac:dyDescent="0.2">
      <c r="A959" s="56"/>
      <c r="B959" s="56"/>
      <c r="C959" s="57" t="s">
        <v>578</v>
      </c>
      <c r="D959" s="56" t="s">
        <v>579</v>
      </c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</row>
    <row r="960" spans="1:67" ht="12" customHeight="1" x14ac:dyDescent="0.2">
      <c r="A960" s="11"/>
      <c r="B960" s="58">
        <v>204</v>
      </c>
      <c r="C960" s="656" t="s">
        <v>352</v>
      </c>
      <c r="D960" s="656" t="s">
        <v>353</v>
      </c>
      <c r="E960" s="656"/>
      <c r="F960" s="656"/>
      <c r="G960" s="656"/>
      <c r="H960" s="658" t="s">
        <v>828</v>
      </c>
      <c r="I960" s="659" t="s">
        <v>372</v>
      </c>
      <c r="J960" s="59">
        <v>2.9217</v>
      </c>
      <c r="K960" s="60"/>
      <c r="L960" s="60"/>
      <c r="M960" s="60"/>
      <c r="N960" s="58"/>
      <c r="O960" s="58"/>
      <c r="P960" s="58"/>
      <c r="Q960" s="58"/>
      <c r="R960" s="58">
        <f>SUM(S960:BO960)</f>
        <v>2.9217</v>
      </c>
      <c r="S960" s="58">
        <v>0</v>
      </c>
      <c r="T960" s="58">
        <v>2.9217</v>
      </c>
      <c r="U960" s="58">
        <v>0</v>
      </c>
      <c r="V960" s="58">
        <v>0</v>
      </c>
      <c r="W960" s="58">
        <v>0</v>
      </c>
      <c r="X960" s="58">
        <v>0</v>
      </c>
      <c r="Y960" s="58">
        <v>0</v>
      </c>
      <c r="Z960" s="58">
        <v>0</v>
      </c>
      <c r="AA960" s="58">
        <v>0</v>
      </c>
      <c r="AB960" s="58">
        <v>0</v>
      </c>
      <c r="AC960" s="58">
        <v>0</v>
      </c>
      <c r="AD960" s="58">
        <v>0</v>
      </c>
      <c r="AE960" s="58">
        <v>0</v>
      </c>
      <c r="AF960" s="58">
        <v>0</v>
      </c>
      <c r="AG960" s="58">
        <v>0</v>
      </c>
      <c r="AH960" s="58">
        <v>0</v>
      </c>
      <c r="AI960" s="58">
        <v>0</v>
      </c>
      <c r="AJ960" s="58">
        <v>0</v>
      </c>
      <c r="AK960" s="58">
        <v>0</v>
      </c>
      <c r="AL960" s="58">
        <v>0</v>
      </c>
      <c r="AM960" s="58">
        <v>0</v>
      </c>
      <c r="AN960" s="58">
        <v>0</v>
      </c>
      <c r="AO960" s="58">
        <v>0</v>
      </c>
      <c r="AP960" s="58">
        <v>0</v>
      </c>
      <c r="AQ960" s="58">
        <v>0</v>
      </c>
      <c r="AR960" s="58">
        <v>0</v>
      </c>
      <c r="AS960" s="58">
        <v>0</v>
      </c>
      <c r="AT960" s="58">
        <v>0</v>
      </c>
      <c r="AU960" s="58">
        <v>0</v>
      </c>
      <c r="AV960" s="58">
        <v>0</v>
      </c>
      <c r="AW960" s="58">
        <v>0</v>
      </c>
      <c r="AX960" s="58">
        <v>0</v>
      </c>
      <c r="AY960" s="58">
        <v>0</v>
      </c>
      <c r="AZ960" s="58">
        <v>0</v>
      </c>
      <c r="BA960" s="58">
        <v>0</v>
      </c>
      <c r="BB960" s="58">
        <v>0</v>
      </c>
      <c r="BC960" s="58">
        <v>0</v>
      </c>
      <c r="BD960" s="58">
        <v>0</v>
      </c>
      <c r="BE960" s="58">
        <v>0</v>
      </c>
      <c r="BF960" s="58">
        <v>0</v>
      </c>
      <c r="BG960" s="58">
        <v>0</v>
      </c>
      <c r="BH960" s="58">
        <v>0</v>
      </c>
      <c r="BI960" s="58">
        <v>0</v>
      </c>
      <c r="BJ960" s="58">
        <v>0</v>
      </c>
      <c r="BK960" s="58">
        <v>0</v>
      </c>
      <c r="BL960" s="58">
        <v>0</v>
      </c>
      <c r="BM960" s="58">
        <v>0</v>
      </c>
      <c r="BN960" s="58">
        <v>0</v>
      </c>
      <c r="BO960" s="58">
        <v>0</v>
      </c>
    </row>
    <row r="961" spans="1:67" x14ac:dyDescent="0.2">
      <c r="A961" s="11"/>
      <c r="B961" s="11"/>
      <c r="C961" s="656"/>
      <c r="D961" s="656"/>
      <c r="E961" s="656"/>
      <c r="F961" s="656"/>
      <c r="G961" s="656"/>
      <c r="H961" s="658"/>
      <c r="I961" s="659"/>
      <c r="J961" s="11"/>
      <c r="K961" s="60">
        <v>1358.61</v>
      </c>
      <c r="L961" s="60">
        <v>1374.55</v>
      </c>
      <c r="M961" s="60">
        <v>1403.72</v>
      </c>
      <c r="N961" s="60">
        <v>1420.19</v>
      </c>
      <c r="O961" s="60">
        <v>1403.7235281464998</v>
      </c>
      <c r="P961" s="60"/>
      <c r="Q961" s="58">
        <v>1403.72</v>
      </c>
      <c r="R961" s="60">
        <f>SUM(S961:BO961)</f>
        <v>1426.8353941328003</v>
      </c>
      <c r="S961" s="58"/>
      <c r="T961" s="61">
        <f>$M961*T960/$J960*T$13</f>
        <v>1426.8353941328003</v>
      </c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  <c r="AW961" s="58"/>
      <c r="AX961" s="58"/>
      <c r="AY961" s="58"/>
      <c r="AZ961" s="58"/>
      <c r="BA961" s="58"/>
      <c r="BB961" s="58"/>
      <c r="BC961" s="58"/>
      <c r="BD961" s="58"/>
      <c r="BE961" s="58"/>
      <c r="BF961" s="58"/>
      <c r="BG961" s="58"/>
      <c r="BH961" s="58"/>
      <c r="BI961" s="58"/>
      <c r="BJ961" s="58"/>
      <c r="BK961" s="58"/>
      <c r="BL961" s="58"/>
      <c r="BM961" s="58"/>
      <c r="BN961" s="58"/>
      <c r="BO961" s="58"/>
    </row>
    <row r="962" spans="1:67" x14ac:dyDescent="0.2">
      <c r="A962" s="11"/>
      <c r="B962" s="11"/>
      <c r="C962" s="656"/>
      <c r="D962" s="656"/>
      <c r="E962" s="656"/>
      <c r="F962" s="656"/>
      <c r="G962" s="656"/>
      <c r="H962" s="658"/>
      <c r="I962" s="659"/>
      <c r="J962" s="11"/>
      <c r="K962" s="58"/>
      <c r="L962" s="60"/>
      <c r="M962" s="60"/>
      <c r="N962" s="60">
        <f>N961-M961</f>
        <v>16.470000000000027</v>
      </c>
      <c r="O962" s="60"/>
      <c r="P962" s="60"/>
      <c r="Q962" s="58"/>
      <c r="R962" s="60">
        <f>SUM(S962:BO962)</f>
        <v>0</v>
      </c>
      <c r="S962" s="61">
        <f t="shared" ref="S962:AX962" si="983">$N$962/$J$960*S960*S12*S13</f>
        <v>0</v>
      </c>
      <c r="T962" s="61">
        <f t="shared" si="983"/>
        <v>0</v>
      </c>
      <c r="U962" s="61">
        <f t="shared" si="983"/>
        <v>0</v>
      </c>
      <c r="V962" s="61">
        <f t="shared" si="983"/>
        <v>0</v>
      </c>
      <c r="W962" s="61">
        <f t="shared" si="983"/>
        <v>0</v>
      </c>
      <c r="X962" s="61">
        <f t="shared" si="983"/>
        <v>0</v>
      </c>
      <c r="Y962" s="61">
        <f t="shared" si="983"/>
        <v>0</v>
      </c>
      <c r="Z962" s="61">
        <f t="shared" si="983"/>
        <v>0</v>
      </c>
      <c r="AA962" s="61">
        <f t="shared" si="983"/>
        <v>0</v>
      </c>
      <c r="AB962" s="61">
        <f t="shared" si="983"/>
        <v>0</v>
      </c>
      <c r="AC962" s="61">
        <f t="shared" si="983"/>
        <v>0</v>
      </c>
      <c r="AD962" s="61">
        <f t="shared" si="983"/>
        <v>0</v>
      </c>
      <c r="AE962" s="61">
        <f t="shared" si="983"/>
        <v>0</v>
      </c>
      <c r="AF962" s="61">
        <f t="shared" si="983"/>
        <v>0</v>
      </c>
      <c r="AG962" s="61">
        <f t="shared" si="983"/>
        <v>0</v>
      </c>
      <c r="AH962" s="61">
        <f t="shared" si="983"/>
        <v>0</v>
      </c>
      <c r="AI962" s="61">
        <f t="shared" si="983"/>
        <v>0</v>
      </c>
      <c r="AJ962" s="61">
        <f t="shared" si="983"/>
        <v>0</v>
      </c>
      <c r="AK962" s="61">
        <f t="shared" si="983"/>
        <v>0</v>
      </c>
      <c r="AL962" s="61">
        <f t="shared" si="983"/>
        <v>0</v>
      </c>
      <c r="AM962" s="61">
        <f t="shared" si="983"/>
        <v>0</v>
      </c>
      <c r="AN962" s="61">
        <f t="shared" si="983"/>
        <v>0</v>
      </c>
      <c r="AO962" s="61">
        <f t="shared" si="983"/>
        <v>0</v>
      </c>
      <c r="AP962" s="61">
        <f t="shared" si="983"/>
        <v>0</v>
      </c>
      <c r="AQ962" s="61">
        <f t="shared" si="983"/>
        <v>0</v>
      </c>
      <c r="AR962" s="61">
        <f t="shared" si="983"/>
        <v>0</v>
      </c>
      <c r="AS962" s="61">
        <f t="shared" si="983"/>
        <v>0</v>
      </c>
      <c r="AT962" s="61">
        <f t="shared" si="983"/>
        <v>0</v>
      </c>
      <c r="AU962" s="61">
        <f t="shared" si="983"/>
        <v>0</v>
      </c>
      <c r="AV962" s="61">
        <f t="shared" si="983"/>
        <v>0</v>
      </c>
      <c r="AW962" s="61">
        <f t="shared" si="983"/>
        <v>0</v>
      </c>
      <c r="AX962" s="61">
        <f t="shared" si="983"/>
        <v>0</v>
      </c>
      <c r="AY962" s="61">
        <f t="shared" ref="AY962:BO962" si="984">$N$962/$J$960*AY960*AY12*AY13</f>
        <v>0</v>
      </c>
      <c r="AZ962" s="61">
        <f t="shared" si="984"/>
        <v>0</v>
      </c>
      <c r="BA962" s="61">
        <f t="shared" si="984"/>
        <v>0</v>
      </c>
      <c r="BB962" s="61">
        <f t="shared" si="984"/>
        <v>0</v>
      </c>
      <c r="BC962" s="61">
        <f t="shared" si="984"/>
        <v>0</v>
      </c>
      <c r="BD962" s="61">
        <f t="shared" si="984"/>
        <v>0</v>
      </c>
      <c r="BE962" s="61">
        <f t="shared" si="984"/>
        <v>0</v>
      </c>
      <c r="BF962" s="61">
        <f t="shared" si="984"/>
        <v>0</v>
      </c>
      <c r="BG962" s="61">
        <f t="shared" si="984"/>
        <v>0</v>
      </c>
      <c r="BH962" s="61">
        <f t="shared" si="984"/>
        <v>0</v>
      </c>
      <c r="BI962" s="61">
        <f t="shared" si="984"/>
        <v>0</v>
      </c>
      <c r="BJ962" s="61">
        <f t="shared" si="984"/>
        <v>0</v>
      </c>
      <c r="BK962" s="61">
        <f t="shared" si="984"/>
        <v>0</v>
      </c>
      <c r="BL962" s="61">
        <f t="shared" si="984"/>
        <v>0</v>
      </c>
      <c r="BM962" s="61">
        <f t="shared" si="984"/>
        <v>0</v>
      </c>
      <c r="BN962" s="61">
        <f t="shared" si="984"/>
        <v>0</v>
      </c>
      <c r="BO962" s="61">
        <f t="shared" si="984"/>
        <v>0</v>
      </c>
    </row>
    <row r="963" spans="1:67" x14ac:dyDescent="0.2">
      <c r="A963" s="11"/>
      <c r="B963" s="11"/>
      <c r="C963" s="656"/>
      <c r="D963" s="656"/>
      <c r="E963" s="656"/>
      <c r="F963" s="656"/>
      <c r="G963" s="656"/>
      <c r="H963" s="658"/>
      <c r="I963" s="659"/>
      <c r="J963" s="11"/>
      <c r="K963" s="58"/>
      <c r="L963" s="58"/>
      <c r="M963" s="60"/>
      <c r="N963" s="60"/>
      <c r="O963" s="60"/>
      <c r="P963" s="60"/>
      <c r="Q963" s="62">
        <v>1403.72</v>
      </c>
      <c r="R963" s="63">
        <f>SUM(S963:BO963)</f>
        <v>1426.8353941328003</v>
      </c>
      <c r="S963" s="64">
        <f t="shared" ref="S963:AX963" si="985">S961+S962</f>
        <v>0</v>
      </c>
      <c r="T963" s="64">
        <f t="shared" si="985"/>
        <v>1426.8353941328003</v>
      </c>
      <c r="U963" s="64">
        <f t="shared" si="985"/>
        <v>0</v>
      </c>
      <c r="V963" s="64">
        <f t="shared" si="985"/>
        <v>0</v>
      </c>
      <c r="W963" s="64">
        <f t="shared" si="985"/>
        <v>0</v>
      </c>
      <c r="X963" s="64">
        <f t="shared" si="985"/>
        <v>0</v>
      </c>
      <c r="Y963" s="64">
        <f t="shared" si="985"/>
        <v>0</v>
      </c>
      <c r="Z963" s="64">
        <f t="shared" si="985"/>
        <v>0</v>
      </c>
      <c r="AA963" s="64">
        <f t="shared" si="985"/>
        <v>0</v>
      </c>
      <c r="AB963" s="64">
        <f t="shared" si="985"/>
        <v>0</v>
      </c>
      <c r="AC963" s="64">
        <f t="shared" si="985"/>
        <v>0</v>
      </c>
      <c r="AD963" s="64">
        <f t="shared" si="985"/>
        <v>0</v>
      </c>
      <c r="AE963" s="64">
        <f t="shared" si="985"/>
        <v>0</v>
      </c>
      <c r="AF963" s="64">
        <f t="shared" si="985"/>
        <v>0</v>
      </c>
      <c r="AG963" s="64">
        <f t="shared" si="985"/>
        <v>0</v>
      </c>
      <c r="AH963" s="64">
        <f t="shared" si="985"/>
        <v>0</v>
      </c>
      <c r="AI963" s="64">
        <f t="shared" si="985"/>
        <v>0</v>
      </c>
      <c r="AJ963" s="64">
        <f t="shared" si="985"/>
        <v>0</v>
      </c>
      <c r="AK963" s="64">
        <f t="shared" si="985"/>
        <v>0</v>
      </c>
      <c r="AL963" s="64">
        <f t="shared" si="985"/>
        <v>0</v>
      </c>
      <c r="AM963" s="64">
        <f t="shared" si="985"/>
        <v>0</v>
      </c>
      <c r="AN963" s="64">
        <f t="shared" si="985"/>
        <v>0</v>
      </c>
      <c r="AO963" s="64">
        <f t="shared" si="985"/>
        <v>0</v>
      </c>
      <c r="AP963" s="64">
        <f t="shared" si="985"/>
        <v>0</v>
      </c>
      <c r="AQ963" s="64">
        <f t="shared" si="985"/>
        <v>0</v>
      </c>
      <c r="AR963" s="64">
        <f t="shared" si="985"/>
        <v>0</v>
      </c>
      <c r="AS963" s="64">
        <f t="shared" si="985"/>
        <v>0</v>
      </c>
      <c r="AT963" s="64">
        <f t="shared" si="985"/>
        <v>0</v>
      </c>
      <c r="AU963" s="64">
        <f t="shared" si="985"/>
        <v>0</v>
      </c>
      <c r="AV963" s="64">
        <f t="shared" si="985"/>
        <v>0</v>
      </c>
      <c r="AW963" s="64">
        <f t="shared" si="985"/>
        <v>0</v>
      </c>
      <c r="AX963" s="64">
        <f t="shared" si="985"/>
        <v>0</v>
      </c>
      <c r="AY963" s="64">
        <f t="shared" ref="AY963:BO963" si="986">AY961+AY962</f>
        <v>0</v>
      </c>
      <c r="AZ963" s="64">
        <f t="shared" si="986"/>
        <v>0</v>
      </c>
      <c r="BA963" s="64">
        <f t="shared" si="986"/>
        <v>0</v>
      </c>
      <c r="BB963" s="64">
        <f t="shared" si="986"/>
        <v>0</v>
      </c>
      <c r="BC963" s="64">
        <f t="shared" si="986"/>
        <v>0</v>
      </c>
      <c r="BD963" s="64">
        <f t="shared" si="986"/>
        <v>0</v>
      </c>
      <c r="BE963" s="64">
        <f t="shared" si="986"/>
        <v>0</v>
      </c>
      <c r="BF963" s="64">
        <f t="shared" si="986"/>
        <v>0</v>
      </c>
      <c r="BG963" s="64">
        <f t="shared" si="986"/>
        <v>0</v>
      </c>
      <c r="BH963" s="64">
        <f t="shared" si="986"/>
        <v>0</v>
      </c>
      <c r="BI963" s="64">
        <f t="shared" si="986"/>
        <v>0</v>
      </c>
      <c r="BJ963" s="64">
        <f t="shared" si="986"/>
        <v>0</v>
      </c>
      <c r="BK963" s="64">
        <f t="shared" si="986"/>
        <v>0</v>
      </c>
      <c r="BL963" s="64">
        <f t="shared" si="986"/>
        <v>0</v>
      </c>
      <c r="BM963" s="64">
        <f t="shared" si="986"/>
        <v>0</v>
      </c>
      <c r="BN963" s="64">
        <f t="shared" si="986"/>
        <v>0</v>
      </c>
      <c r="BO963" s="64">
        <f t="shared" si="986"/>
        <v>0</v>
      </c>
    </row>
    <row r="964" spans="1:67" s="5" customFormat="1" ht="10.5" x14ac:dyDescent="0.2">
      <c r="A964" s="65"/>
      <c r="B964" s="65"/>
      <c r="C964" s="65"/>
      <c r="D964" s="65"/>
      <c r="E964" s="65"/>
      <c r="F964" s="65"/>
      <c r="G964" s="66" t="s">
        <v>1066</v>
      </c>
      <c r="H964" s="65"/>
      <c r="I964" s="65"/>
      <c r="J964" s="65"/>
      <c r="K964" s="65"/>
      <c r="L964" s="65"/>
      <c r="M964" s="65"/>
      <c r="N964" s="65"/>
      <c r="O964" s="65"/>
      <c r="P964" s="65"/>
      <c r="Q964" s="65">
        <f t="shared" ref="Q964:AV964" si="987">Q$963</f>
        <v>1403.72</v>
      </c>
      <c r="R964" s="67">
        <f t="shared" si="987"/>
        <v>1426.8353941328003</v>
      </c>
      <c r="S964" s="68">
        <f t="shared" si="987"/>
        <v>0</v>
      </c>
      <c r="T964" s="68">
        <f t="shared" si="987"/>
        <v>1426.8353941328003</v>
      </c>
      <c r="U964" s="68">
        <f t="shared" si="987"/>
        <v>0</v>
      </c>
      <c r="V964" s="68">
        <f t="shared" si="987"/>
        <v>0</v>
      </c>
      <c r="W964" s="68">
        <f t="shared" si="987"/>
        <v>0</v>
      </c>
      <c r="X964" s="68">
        <f t="shared" si="987"/>
        <v>0</v>
      </c>
      <c r="Y964" s="68">
        <f t="shared" si="987"/>
        <v>0</v>
      </c>
      <c r="Z964" s="68">
        <f t="shared" si="987"/>
        <v>0</v>
      </c>
      <c r="AA964" s="68">
        <f t="shared" si="987"/>
        <v>0</v>
      </c>
      <c r="AB964" s="68">
        <f t="shared" si="987"/>
        <v>0</v>
      </c>
      <c r="AC964" s="68">
        <f t="shared" si="987"/>
        <v>0</v>
      </c>
      <c r="AD964" s="68">
        <f t="shared" si="987"/>
        <v>0</v>
      </c>
      <c r="AE964" s="68">
        <f t="shared" si="987"/>
        <v>0</v>
      </c>
      <c r="AF964" s="68">
        <f t="shared" si="987"/>
        <v>0</v>
      </c>
      <c r="AG964" s="68">
        <f t="shared" si="987"/>
        <v>0</v>
      </c>
      <c r="AH964" s="68">
        <f t="shared" si="987"/>
        <v>0</v>
      </c>
      <c r="AI964" s="68">
        <f t="shared" si="987"/>
        <v>0</v>
      </c>
      <c r="AJ964" s="68">
        <f t="shared" si="987"/>
        <v>0</v>
      </c>
      <c r="AK964" s="68">
        <f t="shared" si="987"/>
        <v>0</v>
      </c>
      <c r="AL964" s="68">
        <f t="shared" si="987"/>
        <v>0</v>
      </c>
      <c r="AM964" s="68">
        <f t="shared" si="987"/>
        <v>0</v>
      </c>
      <c r="AN964" s="68">
        <f t="shared" si="987"/>
        <v>0</v>
      </c>
      <c r="AO964" s="68">
        <f t="shared" si="987"/>
        <v>0</v>
      </c>
      <c r="AP964" s="68">
        <f t="shared" si="987"/>
        <v>0</v>
      </c>
      <c r="AQ964" s="68">
        <f t="shared" si="987"/>
        <v>0</v>
      </c>
      <c r="AR964" s="68">
        <f t="shared" si="987"/>
        <v>0</v>
      </c>
      <c r="AS964" s="68">
        <f t="shared" si="987"/>
        <v>0</v>
      </c>
      <c r="AT964" s="68">
        <f t="shared" si="987"/>
        <v>0</v>
      </c>
      <c r="AU964" s="68">
        <f t="shared" si="987"/>
        <v>0</v>
      </c>
      <c r="AV964" s="68">
        <f t="shared" si="987"/>
        <v>0</v>
      </c>
      <c r="AW964" s="68">
        <f t="shared" ref="AW964:BO964" si="988">AW$963</f>
        <v>0</v>
      </c>
      <c r="AX964" s="68">
        <f t="shared" si="988"/>
        <v>0</v>
      </c>
      <c r="AY964" s="68">
        <f t="shared" si="988"/>
        <v>0</v>
      </c>
      <c r="AZ964" s="68">
        <f t="shared" si="988"/>
        <v>0</v>
      </c>
      <c r="BA964" s="68">
        <f t="shared" si="988"/>
        <v>0</v>
      </c>
      <c r="BB964" s="68">
        <f t="shared" si="988"/>
        <v>0</v>
      </c>
      <c r="BC964" s="68">
        <f t="shared" si="988"/>
        <v>0</v>
      </c>
      <c r="BD964" s="68">
        <f t="shared" si="988"/>
        <v>0</v>
      </c>
      <c r="BE964" s="68">
        <f t="shared" si="988"/>
        <v>0</v>
      </c>
      <c r="BF964" s="68">
        <f t="shared" si="988"/>
        <v>0</v>
      </c>
      <c r="BG964" s="68">
        <f t="shared" si="988"/>
        <v>0</v>
      </c>
      <c r="BH964" s="68">
        <f t="shared" si="988"/>
        <v>0</v>
      </c>
      <c r="BI964" s="68">
        <f t="shared" si="988"/>
        <v>0</v>
      </c>
      <c r="BJ964" s="68">
        <f t="shared" si="988"/>
        <v>0</v>
      </c>
      <c r="BK964" s="68">
        <f t="shared" si="988"/>
        <v>0</v>
      </c>
      <c r="BL964" s="68">
        <f t="shared" si="988"/>
        <v>0</v>
      </c>
      <c r="BM964" s="68">
        <f t="shared" si="988"/>
        <v>0</v>
      </c>
      <c r="BN964" s="68">
        <f t="shared" si="988"/>
        <v>0</v>
      </c>
      <c r="BO964" s="68">
        <f t="shared" si="988"/>
        <v>0</v>
      </c>
    </row>
    <row r="965" spans="1:67" x14ac:dyDescent="0.2">
      <c r="A965" s="56"/>
      <c r="B965" s="56"/>
      <c r="C965" s="57" t="s">
        <v>580</v>
      </c>
      <c r="D965" s="56" t="s">
        <v>581</v>
      </c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</row>
    <row r="966" spans="1:67" ht="14.1" customHeight="1" x14ac:dyDescent="0.2">
      <c r="A966" s="11"/>
      <c r="B966" s="58">
        <v>205</v>
      </c>
      <c r="C966" s="656" t="s">
        <v>367</v>
      </c>
      <c r="D966" s="657" t="s">
        <v>368</v>
      </c>
      <c r="E966" s="657"/>
      <c r="F966" s="657"/>
      <c r="G966" s="657"/>
      <c r="H966" s="660" t="s">
        <v>839</v>
      </c>
      <c r="I966" s="659" t="s">
        <v>372</v>
      </c>
      <c r="J966" s="59">
        <v>116.86799999999999</v>
      </c>
      <c r="K966" s="60"/>
      <c r="L966" s="60"/>
      <c r="M966" s="60"/>
      <c r="N966" s="58"/>
      <c r="O966" s="58"/>
      <c r="P966" s="58"/>
      <c r="Q966" s="58"/>
      <c r="R966" s="58">
        <f>SUM(S966:BO966)</f>
        <v>116.86799999999999</v>
      </c>
      <c r="S966" s="58">
        <v>0</v>
      </c>
      <c r="T966" s="58">
        <v>116.86799999999999</v>
      </c>
      <c r="U966" s="58">
        <v>0</v>
      </c>
      <c r="V966" s="58">
        <v>0</v>
      </c>
      <c r="W966" s="58">
        <v>0</v>
      </c>
      <c r="X966" s="58">
        <v>0</v>
      </c>
      <c r="Y966" s="58">
        <v>0</v>
      </c>
      <c r="Z966" s="58">
        <v>0</v>
      </c>
      <c r="AA966" s="58">
        <v>0</v>
      </c>
      <c r="AB966" s="58">
        <v>0</v>
      </c>
      <c r="AC966" s="58">
        <v>0</v>
      </c>
      <c r="AD966" s="58">
        <v>0</v>
      </c>
      <c r="AE966" s="58">
        <v>0</v>
      </c>
      <c r="AF966" s="58">
        <v>0</v>
      </c>
      <c r="AG966" s="58">
        <v>0</v>
      </c>
      <c r="AH966" s="58">
        <v>0</v>
      </c>
      <c r="AI966" s="58">
        <v>0</v>
      </c>
      <c r="AJ966" s="58">
        <v>0</v>
      </c>
      <c r="AK966" s="58">
        <v>0</v>
      </c>
      <c r="AL966" s="58">
        <v>0</v>
      </c>
      <c r="AM966" s="58">
        <v>0</v>
      </c>
      <c r="AN966" s="58">
        <v>0</v>
      </c>
      <c r="AO966" s="58">
        <v>0</v>
      </c>
      <c r="AP966" s="58">
        <v>0</v>
      </c>
      <c r="AQ966" s="58">
        <v>0</v>
      </c>
      <c r="AR966" s="58">
        <v>0</v>
      </c>
      <c r="AS966" s="58">
        <v>0</v>
      </c>
      <c r="AT966" s="58">
        <v>0</v>
      </c>
      <c r="AU966" s="58">
        <v>0</v>
      </c>
      <c r="AV966" s="58">
        <v>0</v>
      </c>
      <c r="AW966" s="58">
        <v>0</v>
      </c>
      <c r="AX966" s="58">
        <v>0</v>
      </c>
      <c r="AY966" s="58">
        <v>0</v>
      </c>
      <c r="AZ966" s="58">
        <v>0</v>
      </c>
      <c r="BA966" s="58">
        <v>0</v>
      </c>
      <c r="BB966" s="58">
        <v>0</v>
      </c>
      <c r="BC966" s="58">
        <v>0</v>
      </c>
      <c r="BD966" s="58">
        <v>0</v>
      </c>
      <c r="BE966" s="58">
        <v>0</v>
      </c>
      <c r="BF966" s="58">
        <v>0</v>
      </c>
      <c r="BG966" s="58">
        <v>0</v>
      </c>
      <c r="BH966" s="58">
        <v>0</v>
      </c>
      <c r="BI966" s="58">
        <v>0</v>
      </c>
      <c r="BJ966" s="58">
        <v>0</v>
      </c>
      <c r="BK966" s="58">
        <v>0</v>
      </c>
      <c r="BL966" s="58">
        <v>0</v>
      </c>
      <c r="BM966" s="58">
        <v>0</v>
      </c>
      <c r="BN966" s="58">
        <v>0</v>
      </c>
      <c r="BO966" s="58">
        <v>0</v>
      </c>
    </row>
    <row r="967" spans="1:67" x14ac:dyDescent="0.2">
      <c r="A967" s="11"/>
      <c r="B967" s="11"/>
      <c r="C967" s="656"/>
      <c r="D967" s="657"/>
      <c r="E967" s="657"/>
      <c r="F967" s="657"/>
      <c r="G967" s="657"/>
      <c r="H967" s="660"/>
      <c r="I967" s="659"/>
      <c r="J967" s="11"/>
      <c r="K967" s="60">
        <v>37421.86</v>
      </c>
      <c r="L967" s="60">
        <v>37679</v>
      </c>
      <c r="M967" s="60">
        <v>38664.480000000003</v>
      </c>
      <c r="N967" s="60">
        <v>38930.160000000003</v>
      </c>
      <c r="O967" s="60">
        <v>38664.477185509</v>
      </c>
      <c r="P967" s="60"/>
      <c r="Q967" s="58">
        <v>38664.480000000003</v>
      </c>
      <c r="R967" s="60">
        <f>SUM(S967:BO967)</f>
        <v>39301.177271635206</v>
      </c>
      <c r="S967" s="58"/>
      <c r="T967" s="61">
        <f>$M967*T966/$J966*T$13</f>
        <v>39301.177271635206</v>
      </c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  <c r="AZ967" s="58"/>
      <c r="BA967" s="58"/>
      <c r="BB967" s="58"/>
      <c r="BC967" s="58"/>
      <c r="BD967" s="58"/>
      <c r="BE967" s="58"/>
      <c r="BF967" s="58"/>
      <c r="BG967" s="58"/>
      <c r="BH967" s="58"/>
      <c r="BI967" s="58"/>
      <c r="BJ967" s="58"/>
      <c r="BK967" s="58"/>
      <c r="BL967" s="58"/>
      <c r="BM967" s="58"/>
      <c r="BN967" s="58"/>
      <c r="BO967" s="58"/>
    </row>
    <row r="968" spans="1:67" x14ac:dyDescent="0.2">
      <c r="A968" s="11"/>
      <c r="B968" s="11"/>
      <c r="C968" s="656"/>
      <c r="D968" s="657"/>
      <c r="E968" s="657"/>
      <c r="F968" s="657"/>
      <c r="G968" s="657"/>
      <c r="H968" s="660"/>
      <c r="I968" s="659"/>
      <c r="J968" s="11"/>
      <c r="K968" s="58"/>
      <c r="L968" s="60"/>
      <c r="M968" s="60"/>
      <c r="N968" s="60">
        <f>N967-M967</f>
        <v>265.68000000000029</v>
      </c>
      <c r="O968" s="60"/>
      <c r="P968" s="60"/>
      <c r="Q968" s="58"/>
      <c r="R968" s="60">
        <f>SUM(S968:BO968)</f>
        <v>0</v>
      </c>
      <c r="S968" s="61">
        <f t="shared" ref="S968:AX968" si="989">$N$968/$J$966*S966*S12*S13</f>
        <v>0</v>
      </c>
      <c r="T968" s="61">
        <f t="shared" si="989"/>
        <v>0</v>
      </c>
      <c r="U968" s="61">
        <f t="shared" si="989"/>
        <v>0</v>
      </c>
      <c r="V968" s="61">
        <f t="shared" si="989"/>
        <v>0</v>
      </c>
      <c r="W968" s="61">
        <f t="shared" si="989"/>
        <v>0</v>
      </c>
      <c r="X968" s="61">
        <f t="shared" si="989"/>
        <v>0</v>
      </c>
      <c r="Y968" s="61">
        <f t="shared" si="989"/>
        <v>0</v>
      </c>
      <c r="Z968" s="61">
        <f t="shared" si="989"/>
        <v>0</v>
      </c>
      <c r="AA968" s="61">
        <f t="shared" si="989"/>
        <v>0</v>
      </c>
      <c r="AB968" s="61">
        <f t="shared" si="989"/>
        <v>0</v>
      </c>
      <c r="AC968" s="61">
        <f t="shared" si="989"/>
        <v>0</v>
      </c>
      <c r="AD968" s="61">
        <f t="shared" si="989"/>
        <v>0</v>
      </c>
      <c r="AE968" s="61">
        <f t="shared" si="989"/>
        <v>0</v>
      </c>
      <c r="AF968" s="61">
        <f t="shared" si="989"/>
        <v>0</v>
      </c>
      <c r="AG968" s="61">
        <f t="shared" si="989"/>
        <v>0</v>
      </c>
      <c r="AH968" s="61">
        <f t="shared" si="989"/>
        <v>0</v>
      </c>
      <c r="AI968" s="61">
        <f t="shared" si="989"/>
        <v>0</v>
      </c>
      <c r="AJ968" s="61">
        <f t="shared" si="989"/>
        <v>0</v>
      </c>
      <c r="AK968" s="61">
        <f t="shared" si="989"/>
        <v>0</v>
      </c>
      <c r="AL968" s="61">
        <f t="shared" si="989"/>
        <v>0</v>
      </c>
      <c r="AM968" s="61">
        <f t="shared" si="989"/>
        <v>0</v>
      </c>
      <c r="AN968" s="61">
        <f t="shared" si="989"/>
        <v>0</v>
      </c>
      <c r="AO968" s="61">
        <f t="shared" si="989"/>
        <v>0</v>
      </c>
      <c r="AP968" s="61">
        <f t="shared" si="989"/>
        <v>0</v>
      </c>
      <c r="AQ968" s="61">
        <f t="shared" si="989"/>
        <v>0</v>
      </c>
      <c r="AR968" s="61">
        <f t="shared" si="989"/>
        <v>0</v>
      </c>
      <c r="AS968" s="61">
        <f t="shared" si="989"/>
        <v>0</v>
      </c>
      <c r="AT968" s="61">
        <f t="shared" si="989"/>
        <v>0</v>
      </c>
      <c r="AU968" s="61">
        <f t="shared" si="989"/>
        <v>0</v>
      </c>
      <c r="AV968" s="61">
        <f t="shared" si="989"/>
        <v>0</v>
      </c>
      <c r="AW968" s="61">
        <f t="shared" si="989"/>
        <v>0</v>
      </c>
      <c r="AX968" s="61">
        <f t="shared" si="989"/>
        <v>0</v>
      </c>
      <c r="AY968" s="61">
        <f t="shared" ref="AY968:BO968" si="990">$N$968/$J$966*AY966*AY12*AY13</f>
        <v>0</v>
      </c>
      <c r="AZ968" s="61">
        <f t="shared" si="990"/>
        <v>0</v>
      </c>
      <c r="BA968" s="61">
        <f t="shared" si="990"/>
        <v>0</v>
      </c>
      <c r="BB968" s="61">
        <f t="shared" si="990"/>
        <v>0</v>
      </c>
      <c r="BC968" s="61">
        <f t="shared" si="990"/>
        <v>0</v>
      </c>
      <c r="BD968" s="61">
        <f t="shared" si="990"/>
        <v>0</v>
      </c>
      <c r="BE968" s="61">
        <f t="shared" si="990"/>
        <v>0</v>
      </c>
      <c r="BF968" s="61">
        <f t="shared" si="990"/>
        <v>0</v>
      </c>
      <c r="BG968" s="61">
        <f t="shared" si="990"/>
        <v>0</v>
      </c>
      <c r="BH968" s="61">
        <f t="shared" si="990"/>
        <v>0</v>
      </c>
      <c r="BI968" s="61">
        <f t="shared" si="990"/>
        <v>0</v>
      </c>
      <c r="BJ968" s="61">
        <f t="shared" si="990"/>
        <v>0</v>
      </c>
      <c r="BK968" s="61">
        <f t="shared" si="990"/>
        <v>0</v>
      </c>
      <c r="BL968" s="61">
        <f t="shared" si="990"/>
        <v>0</v>
      </c>
      <c r="BM968" s="61">
        <f t="shared" si="990"/>
        <v>0</v>
      </c>
      <c r="BN968" s="61">
        <f t="shared" si="990"/>
        <v>0</v>
      </c>
      <c r="BO968" s="61">
        <f t="shared" si="990"/>
        <v>0</v>
      </c>
    </row>
    <row r="969" spans="1:67" x14ac:dyDescent="0.2">
      <c r="A969" s="11"/>
      <c r="B969" s="11"/>
      <c r="C969" s="656"/>
      <c r="D969" s="657"/>
      <c r="E969" s="657"/>
      <c r="F969" s="657"/>
      <c r="G969" s="657"/>
      <c r="H969" s="660"/>
      <c r="I969" s="659"/>
      <c r="J969" s="11"/>
      <c r="K969" s="58"/>
      <c r="L969" s="58"/>
      <c r="M969" s="60"/>
      <c r="N969" s="60"/>
      <c r="O969" s="60"/>
      <c r="P969" s="60"/>
      <c r="Q969" s="62">
        <v>38664.480000000003</v>
      </c>
      <c r="R969" s="63">
        <f>SUM(S969:BO969)</f>
        <v>39301.177271635206</v>
      </c>
      <c r="S969" s="64">
        <f t="shared" ref="S969:AX969" si="991">S967+S968</f>
        <v>0</v>
      </c>
      <c r="T969" s="64">
        <f t="shared" si="991"/>
        <v>39301.177271635206</v>
      </c>
      <c r="U969" s="64">
        <f t="shared" si="991"/>
        <v>0</v>
      </c>
      <c r="V969" s="64">
        <f t="shared" si="991"/>
        <v>0</v>
      </c>
      <c r="W969" s="64">
        <f t="shared" si="991"/>
        <v>0</v>
      </c>
      <c r="X969" s="64">
        <f t="shared" si="991"/>
        <v>0</v>
      </c>
      <c r="Y969" s="64">
        <f t="shared" si="991"/>
        <v>0</v>
      </c>
      <c r="Z969" s="64">
        <f t="shared" si="991"/>
        <v>0</v>
      </c>
      <c r="AA969" s="64">
        <f t="shared" si="991"/>
        <v>0</v>
      </c>
      <c r="AB969" s="64">
        <f t="shared" si="991"/>
        <v>0</v>
      </c>
      <c r="AC969" s="64">
        <f t="shared" si="991"/>
        <v>0</v>
      </c>
      <c r="AD969" s="64">
        <f t="shared" si="991"/>
        <v>0</v>
      </c>
      <c r="AE969" s="64">
        <f t="shared" si="991"/>
        <v>0</v>
      </c>
      <c r="AF969" s="64">
        <f t="shared" si="991"/>
        <v>0</v>
      </c>
      <c r="AG969" s="64">
        <f t="shared" si="991"/>
        <v>0</v>
      </c>
      <c r="AH969" s="64">
        <f t="shared" si="991"/>
        <v>0</v>
      </c>
      <c r="AI969" s="64">
        <f t="shared" si="991"/>
        <v>0</v>
      </c>
      <c r="AJ969" s="64">
        <f t="shared" si="991"/>
        <v>0</v>
      </c>
      <c r="AK969" s="64">
        <f t="shared" si="991"/>
        <v>0</v>
      </c>
      <c r="AL969" s="64">
        <f t="shared" si="991"/>
        <v>0</v>
      </c>
      <c r="AM969" s="64">
        <f t="shared" si="991"/>
        <v>0</v>
      </c>
      <c r="AN969" s="64">
        <f t="shared" si="991"/>
        <v>0</v>
      </c>
      <c r="AO969" s="64">
        <f t="shared" si="991"/>
        <v>0</v>
      </c>
      <c r="AP969" s="64">
        <f t="shared" si="991"/>
        <v>0</v>
      </c>
      <c r="AQ969" s="64">
        <f t="shared" si="991"/>
        <v>0</v>
      </c>
      <c r="AR969" s="64">
        <f t="shared" si="991"/>
        <v>0</v>
      </c>
      <c r="AS969" s="64">
        <f t="shared" si="991"/>
        <v>0</v>
      </c>
      <c r="AT969" s="64">
        <f t="shared" si="991"/>
        <v>0</v>
      </c>
      <c r="AU969" s="64">
        <f t="shared" si="991"/>
        <v>0</v>
      </c>
      <c r="AV969" s="64">
        <f t="shared" si="991"/>
        <v>0</v>
      </c>
      <c r="AW969" s="64">
        <f t="shared" si="991"/>
        <v>0</v>
      </c>
      <c r="AX969" s="64">
        <f t="shared" si="991"/>
        <v>0</v>
      </c>
      <c r="AY969" s="64">
        <f t="shared" ref="AY969:BO969" si="992">AY967+AY968</f>
        <v>0</v>
      </c>
      <c r="AZ969" s="64">
        <f t="shared" si="992"/>
        <v>0</v>
      </c>
      <c r="BA969" s="64">
        <f t="shared" si="992"/>
        <v>0</v>
      </c>
      <c r="BB969" s="64">
        <f t="shared" si="992"/>
        <v>0</v>
      </c>
      <c r="BC969" s="64">
        <f t="shared" si="992"/>
        <v>0</v>
      </c>
      <c r="BD969" s="64">
        <f t="shared" si="992"/>
        <v>0</v>
      </c>
      <c r="BE969" s="64">
        <f t="shared" si="992"/>
        <v>0</v>
      </c>
      <c r="BF969" s="64">
        <f t="shared" si="992"/>
        <v>0</v>
      </c>
      <c r="BG969" s="64">
        <f t="shared" si="992"/>
        <v>0</v>
      </c>
      <c r="BH969" s="64">
        <f t="shared" si="992"/>
        <v>0</v>
      </c>
      <c r="BI969" s="64">
        <f t="shared" si="992"/>
        <v>0</v>
      </c>
      <c r="BJ969" s="64">
        <f t="shared" si="992"/>
        <v>0</v>
      </c>
      <c r="BK969" s="64">
        <f t="shared" si="992"/>
        <v>0</v>
      </c>
      <c r="BL969" s="64">
        <f t="shared" si="992"/>
        <v>0</v>
      </c>
      <c r="BM969" s="64">
        <f t="shared" si="992"/>
        <v>0</v>
      </c>
      <c r="BN969" s="64">
        <f t="shared" si="992"/>
        <v>0</v>
      </c>
      <c r="BO969" s="64">
        <f t="shared" si="992"/>
        <v>0</v>
      </c>
    </row>
    <row r="970" spans="1:67" s="5" customFormat="1" ht="10.5" x14ac:dyDescent="0.2">
      <c r="A970" s="65"/>
      <c r="B970" s="65"/>
      <c r="C970" s="65"/>
      <c r="D970" s="65"/>
      <c r="E970" s="65"/>
      <c r="F970" s="65"/>
      <c r="G970" s="66" t="s">
        <v>1067</v>
      </c>
      <c r="H970" s="65"/>
      <c r="I970" s="65"/>
      <c r="J970" s="65"/>
      <c r="K970" s="65"/>
      <c r="L970" s="65"/>
      <c r="M970" s="65"/>
      <c r="N970" s="65"/>
      <c r="O970" s="65"/>
      <c r="P970" s="65"/>
      <c r="Q970" s="65">
        <f t="shared" ref="Q970:AV970" si="993">Q$969</f>
        <v>38664.480000000003</v>
      </c>
      <c r="R970" s="67">
        <f t="shared" si="993"/>
        <v>39301.177271635206</v>
      </c>
      <c r="S970" s="68">
        <f t="shared" si="993"/>
        <v>0</v>
      </c>
      <c r="T970" s="68">
        <f t="shared" si="993"/>
        <v>39301.177271635206</v>
      </c>
      <c r="U970" s="68">
        <f t="shared" si="993"/>
        <v>0</v>
      </c>
      <c r="V970" s="68">
        <f t="shared" si="993"/>
        <v>0</v>
      </c>
      <c r="W970" s="68">
        <f t="shared" si="993"/>
        <v>0</v>
      </c>
      <c r="X970" s="68">
        <f t="shared" si="993"/>
        <v>0</v>
      </c>
      <c r="Y970" s="68">
        <f t="shared" si="993"/>
        <v>0</v>
      </c>
      <c r="Z970" s="68">
        <f t="shared" si="993"/>
        <v>0</v>
      </c>
      <c r="AA970" s="68">
        <f t="shared" si="993"/>
        <v>0</v>
      </c>
      <c r="AB970" s="68">
        <f t="shared" si="993"/>
        <v>0</v>
      </c>
      <c r="AC970" s="68">
        <f t="shared" si="993"/>
        <v>0</v>
      </c>
      <c r="AD970" s="68">
        <f t="shared" si="993"/>
        <v>0</v>
      </c>
      <c r="AE970" s="68">
        <f t="shared" si="993"/>
        <v>0</v>
      </c>
      <c r="AF970" s="68">
        <f t="shared" si="993"/>
        <v>0</v>
      </c>
      <c r="AG970" s="68">
        <f t="shared" si="993"/>
        <v>0</v>
      </c>
      <c r="AH970" s="68">
        <f t="shared" si="993"/>
        <v>0</v>
      </c>
      <c r="AI970" s="68">
        <f t="shared" si="993"/>
        <v>0</v>
      </c>
      <c r="AJ970" s="68">
        <f t="shared" si="993"/>
        <v>0</v>
      </c>
      <c r="AK970" s="68">
        <f t="shared" si="993"/>
        <v>0</v>
      </c>
      <c r="AL970" s="68">
        <f t="shared" si="993"/>
        <v>0</v>
      </c>
      <c r="AM970" s="68">
        <f t="shared" si="993"/>
        <v>0</v>
      </c>
      <c r="AN970" s="68">
        <f t="shared" si="993"/>
        <v>0</v>
      </c>
      <c r="AO970" s="68">
        <f t="shared" si="993"/>
        <v>0</v>
      </c>
      <c r="AP970" s="68">
        <f t="shared" si="993"/>
        <v>0</v>
      </c>
      <c r="AQ970" s="68">
        <f t="shared" si="993"/>
        <v>0</v>
      </c>
      <c r="AR970" s="68">
        <f t="shared" si="993"/>
        <v>0</v>
      </c>
      <c r="AS970" s="68">
        <f t="shared" si="993"/>
        <v>0</v>
      </c>
      <c r="AT970" s="68">
        <f t="shared" si="993"/>
        <v>0</v>
      </c>
      <c r="AU970" s="68">
        <f t="shared" si="993"/>
        <v>0</v>
      </c>
      <c r="AV970" s="68">
        <f t="shared" si="993"/>
        <v>0</v>
      </c>
      <c r="AW970" s="68">
        <f t="shared" ref="AW970:BO970" si="994">AW$969</f>
        <v>0</v>
      </c>
      <c r="AX970" s="68">
        <f t="shared" si="994"/>
        <v>0</v>
      </c>
      <c r="AY970" s="68">
        <f t="shared" si="994"/>
        <v>0</v>
      </c>
      <c r="AZ970" s="68">
        <f t="shared" si="994"/>
        <v>0</v>
      </c>
      <c r="BA970" s="68">
        <f t="shared" si="994"/>
        <v>0</v>
      </c>
      <c r="BB970" s="68">
        <f t="shared" si="994"/>
        <v>0</v>
      </c>
      <c r="BC970" s="68">
        <f t="shared" si="994"/>
        <v>0</v>
      </c>
      <c r="BD970" s="68">
        <f t="shared" si="994"/>
        <v>0</v>
      </c>
      <c r="BE970" s="68">
        <f t="shared" si="994"/>
        <v>0</v>
      </c>
      <c r="BF970" s="68">
        <f t="shared" si="994"/>
        <v>0</v>
      </c>
      <c r="BG970" s="68">
        <f t="shared" si="994"/>
        <v>0</v>
      </c>
      <c r="BH970" s="68">
        <f t="shared" si="994"/>
        <v>0</v>
      </c>
      <c r="BI970" s="68">
        <f t="shared" si="994"/>
        <v>0</v>
      </c>
      <c r="BJ970" s="68">
        <f t="shared" si="994"/>
        <v>0</v>
      </c>
      <c r="BK970" s="68">
        <f t="shared" si="994"/>
        <v>0</v>
      </c>
      <c r="BL970" s="68">
        <f t="shared" si="994"/>
        <v>0</v>
      </c>
      <c r="BM970" s="68">
        <f t="shared" si="994"/>
        <v>0</v>
      </c>
      <c r="BN970" s="68">
        <f t="shared" si="994"/>
        <v>0</v>
      </c>
      <c r="BO970" s="68">
        <f t="shared" si="994"/>
        <v>0</v>
      </c>
    </row>
    <row r="971" spans="1:67" s="5" customFormat="1" ht="10.5" x14ac:dyDescent="0.2">
      <c r="A971" s="69"/>
      <c r="B971" s="69"/>
      <c r="C971" s="69"/>
      <c r="D971" s="69"/>
      <c r="E971" s="69"/>
      <c r="F971" s="69"/>
      <c r="G971" s="70" t="s">
        <v>1068</v>
      </c>
      <c r="H971" s="69"/>
      <c r="I971" s="69"/>
      <c r="J971" s="69"/>
      <c r="K971" s="69"/>
      <c r="L971" s="69"/>
      <c r="M971" s="69"/>
      <c r="N971" s="69"/>
      <c r="O971" s="69"/>
      <c r="P971" s="69"/>
      <c r="Q971" s="69">
        <f t="shared" ref="Q971:AV971" si="995">Q$958+Q$964+Q$970</f>
        <v>40659.740000000005</v>
      </c>
      <c r="R971" s="71">
        <f t="shared" si="995"/>
        <v>41329.293696917608</v>
      </c>
      <c r="S971" s="72">
        <f t="shared" si="995"/>
        <v>0</v>
      </c>
      <c r="T971" s="72">
        <f t="shared" si="995"/>
        <v>41329.293696917608</v>
      </c>
      <c r="U971" s="72">
        <f t="shared" si="995"/>
        <v>0</v>
      </c>
      <c r="V971" s="72">
        <f t="shared" si="995"/>
        <v>0</v>
      </c>
      <c r="W971" s="72">
        <f t="shared" si="995"/>
        <v>0</v>
      </c>
      <c r="X971" s="72">
        <f t="shared" si="995"/>
        <v>0</v>
      </c>
      <c r="Y971" s="72">
        <f t="shared" si="995"/>
        <v>0</v>
      </c>
      <c r="Z971" s="72">
        <f t="shared" si="995"/>
        <v>0</v>
      </c>
      <c r="AA971" s="72">
        <f t="shared" si="995"/>
        <v>0</v>
      </c>
      <c r="AB971" s="72">
        <f t="shared" si="995"/>
        <v>0</v>
      </c>
      <c r="AC971" s="72">
        <f t="shared" si="995"/>
        <v>0</v>
      </c>
      <c r="AD971" s="72">
        <f t="shared" si="995"/>
        <v>0</v>
      </c>
      <c r="AE971" s="72">
        <f t="shared" si="995"/>
        <v>0</v>
      </c>
      <c r="AF971" s="72">
        <f t="shared" si="995"/>
        <v>0</v>
      </c>
      <c r="AG971" s="72">
        <f t="shared" si="995"/>
        <v>0</v>
      </c>
      <c r="AH971" s="72">
        <f t="shared" si="995"/>
        <v>0</v>
      </c>
      <c r="AI971" s="72">
        <f t="shared" si="995"/>
        <v>0</v>
      </c>
      <c r="AJ971" s="72">
        <f t="shared" si="995"/>
        <v>0</v>
      </c>
      <c r="AK971" s="72">
        <f t="shared" si="995"/>
        <v>0</v>
      </c>
      <c r="AL971" s="72">
        <f t="shared" si="995"/>
        <v>0</v>
      </c>
      <c r="AM971" s="72">
        <f t="shared" si="995"/>
        <v>0</v>
      </c>
      <c r="AN971" s="72">
        <f t="shared" si="995"/>
        <v>0</v>
      </c>
      <c r="AO971" s="72">
        <f t="shared" si="995"/>
        <v>0</v>
      </c>
      <c r="AP971" s="72">
        <f t="shared" si="995"/>
        <v>0</v>
      </c>
      <c r="AQ971" s="72">
        <f t="shared" si="995"/>
        <v>0</v>
      </c>
      <c r="AR971" s="72">
        <f t="shared" si="995"/>
        <v>0</v>
      </c>
      <c r="AS971" s="72">
        <f t="shared" si="995"/>
        <v>0</v>
      </c>
      <c r="AT971" s="72">
        <f t="shared" si="995"/>
        <v>0</v>
      </c>
      <c r="AU971" s="72">
        <f t="shared" si="995"/>
        <v>0</v>
      </c>
      <c r="AV971" s="72">
        <f t="shared" si="995"/>
        <v>0</v>
      </c>
      <c r="AW971" s="72">
        <f t="shared" ref="AW971:BO971" si="996">AW$958+AW$964+AW$970</f>
        <v>0</v>
      </c>
      <c r="AX971" s="72">
        <f t="shared" si="996"/>
        <v>0</v>
      </c>
      <c r="AY971" s="72">
        <f t="shared" si="996"/>
        <v>0</v>
      </c>
      <c r="AZ971" s="72">
        <f t="shared" si="996"/>
        <v>0</v>
      </c>
      <c r="BA971" s="72">
        <f t="shared" si="996"/>
        <v>0</v>
      </c>
      <c r="BB971" s="72">
        <f t="shared" si="996"/>
        <v>0</v>
      </c>
      <c r="BC971" s="72">
        <f t="shared" si="996"/>
        <v>0</v>
      </c>
      <c r="BD971" s="72">
        <f t="shared" si="996"/>
        <v>0</v>
      </c>
      <c r="BE971" s="72">
        <f t="shared" si="996"/>
        <v>0</v>
      </c>
      <c r="BF971" s="72">
        <f t="shared" si="996"/>
        <v>0</v>
      </c>
      <c r="BG971" s="72">
        <f t="shared" si="996"/>
        <v>0</v>
      </c>
      <c r="BH971" s="72">
        <f t="shared" si="996"/>
        <v>0</v>
      </c>
      <c r="BI971" s="72">
        <f t="shared" si="996"/>
        <v>0</v>
      </c>
      <c r="BJ971" s="72">
        <f t="shared" si="996"/>
        <v>0</v>
      </c>
      <c r="BK971" s="72">
        <f t="shared" si="996"/>
        <v>0</v>
      </c>
      <c r="BL971" s="72">
        <f t="shared" si="996"/>
        <v>0</v>
      </c>
      <c r="BM971" s="72">
        <f t="shared" si="996"/>
        <v>0</v>
      </c>
      <c r="BN971" s="72">
        <f t="shared" si="996"/>
        <v>0</v>
      </c>
      <c r="BO971" s="72">
        <f t="shared" si="996"/>
        <v>0</v>
      </c>
    </row>
    <row r="972" spans="1:67" x14ac:dyDescent="0.2">
      <c r="A972" s="54"/>
      <c r="B972" s="54"/>
      <c r="C972" s="55" t="s">
        <v>1069</v>
      </c>
      <c r="D972" s="54" t="s">
        <v>584</v>
      </c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</row>
    <row r="973" spans="1:67" x14ac:dyDescent="0.2">
      <c r="A973" s="56"/>
      <c r="B973" s="56"/>
      <c r="C973" s="57" t="s">
        <v>585</v>
      </c>
      <c r="D973" s="56" t="s">
        <v>586</v>
      </c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</row>
    <row r="974" spans="1:67" ht="14.1" customHeight="1" x14ac:dyDescent="0.2">
      <c r="A974" s="11"/>
      <c r="B974" s="58">
        <v>206</v>
      </c>
      <c r="C974" s="656" t="s">
        <v>359</v>
      </c>
      <c r="D974" s="657" t="s">
        <v>360</v>
      </c>
      <c r="E974" s="657"/>
      <c r="F974" s="657"/>
      <c r="G974" s="657"/>
      <c r="H974" s="660" t="s">
        <v>1070</v>
      </c>
      <c r="I974" s="659" t="s">
        <v>74</v>
      </c>
      <c r="J974" s="59">
        <v>2173.1610000000001</v>
      </c>
      <c r="K974" s="60"/>
      <c r="L974" s="60"/>
      <c r="M974" s="60"/>
      <c r="N974" s="58"/>
      <c r="O974" s="58"/>
      <c r="P974" s="58"/>
      <c r="Q974" s="58"/>
      <c r="R974" s="58">
        <f>SUM(S974:BO974)</f>
        <v>2173.1610000000001</v>
      </c>
      <c r="S974" s="58">
        <v>0</v>
      </c>
      <c r="T974" s="58">
        <v>0</v>
      </c>
      <c r="U974" s="58">
        <v>0</v>
      </c>
      <c r="V974" s="58">
        <v>0</v>
      </c>
      <c r="W974" s="58">
        <v>0</v>
      </c>
      <c r="X974" s="58">
        <v>0</v>
      </c>
      <c r="Y974" s="58">
        <v>0</v>
      </c>
      <c r="Z974" s="58">
        <v>0</v>
      </c>
      <c r="AA974" s="58">
        <v>0</v>
      </c>
      <c r="AB974" s="58">
        <v>0</v>
      </c>
      <c r="AC974" s="58">
        <v>0</v>
      </c>
      <c r="AD974" s="58">
        <v>0</v>
      </c>
      <c r="AE974" s="58">
        <v>0</v>
      </c>
      <c r="AF974" s="58">
        <v>0</v>
      </c>
      <c r="AG974" s="58">
        <v>0</v>
      </c>
      <c r="AH974" s="58">
        <v>0</v>
      </c>
      <c r="AI974" s="58">
        <v>0</v>
      </c>
      <c r="AJ974" s="58">
        <v>0</v>
      </c>
      <c r="AK974" s="58">
        <v>0</v>
      </c>
      <c r="AL974" s="58">
        <v>0</v>
      </c>
      <c r="AM974" s="58">
        <v>0</v>
      </c>
      <c r="AN974" s="58">
        <v>0</v>
      </c>
      <c r="AO974" s="58">
        <v>0</v>
      </c>
      <c r="AP974" s="58">
        <v>0</v>
      </c>
      <c r="AQ974" s="58">
        <v>0</v>
      </c>
      <c r="AR974" s="58">
        <v>0</v>
      </c>
      <c r="AS974" s="58">
        <v>0</v>
      </c>
      <c r="AT974" s="58">
        <v>0</v>
      </c>
      <c r="AU974" s="58">
        <v>0</v>
      </c>
      <c r="AV974" s="58">
        <v>0</v>
      </c>
      <c r="AW974" s="58">
        <v>0</v>
      </c>
      <c r="AX974" s="58">
        <v>0</v>
      </c>
      <c r="AY974" s="58">
        <v>0</v>
      </c>
      <c r="AZ974" s="58">
        <v>0</v>
      </c>
      <c r="BA974" s="58">
        <v>0</v>
      </c>
      <c r="BB974" s="58">
        <v>0</v>
      </c>
      <c r="BC974" s="58">
        <v>0</v>
      </c>
      <c r="BD974" s="58">
        <v>0</v>
      </c>
      <c r="BE974" s="58">
        <v>0</v>
      </c>
      <c r="BF974" s="58">
        <v>0</v>
      </c>
      <c r="BG974" s="58">
        <v>0</v>
      </c>
      <c r="BH974" s="58">
        <v>0</v>
      </c>
      <c r="BI974" s="58">
        <v>543.29025000000001</v>
      </c>
      <c r="BJ974" s="58">
        <v>543.29025000000001</v>
      </c>
      <c r="BK974" s="58">
        <v>543.29025000000001</v>
      </c>
      <c r="BL974" s="58">
        <v>543.29025000000001</v>
      </c>
      <c r="BM974" s="58">
        <v>0</v>
      </c>
      <c r="BN974" s="58">
        <v>0</v>
      </c>
      <c r="BO974" s="58">
        <v>0</v>
      </c>
    </row>
    <row r="975" spans="1:67" x14ac:dyDescent="0.2">
      <c r="A975" s="11"/>
      <c r="B975" s="11"/>
      <c r="C975" s="656"/>
      <c r="D975" s="657"/>
      <c r="E975" s="657"/>
      <c r="F975" s="657"/>
      <c r="G975" s="657"/>
      <c r="H975" s="660"/>
      <c r="I975" s="659"/>
      <c r="J975" s="11"/>
      <c r="K975" s="60">
        <v>518728.45</v>
      </c>
      <c r="L975" s="60">
        <v>520388.33</v>
      </c>
      <c r="M975" s="60">
        <v>535953.17000000004</v>
      </c>
      <c r="N975" s="60">
        <v>537668.17000000004</v>
      </c>
      <c r="O975" s="60">
        <v>535953.16535574244</v>
      </c>
      <c r="P975" s="60"/>
      <c r="Q975" s="58">
        <v>535953.17000000004</v>
      </c>
      <c r="R975" s="60">
        <f>SUM(S975:BO975)</f>
        <v>728042.34485704894</v>
      </c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  <c r="AZ975" s="58"/>
      <c r="BA975" s="58"/>
      <c r="BB975" s="58"/>
      <c r="BC975" s="58"/>
      <c r="BD975" s="58"/>
      <c r="BE975" s="58"/>
      <c r="BF975" s="58"/>
      <c r="BG975" s="58"/>
      <c r="BH975" s="58"/>
      <c r="BI975" s="61">
        <f>$M975*BI974/$J974*BI$13</f>
        <v>180245.56379669142</v>
      </c>
      <c r="BJ975" s="61">
        <f>$M975*BJ974/$J974*BJ$13</f>
        <v>181417.16010607727</v>
      </c>
      <c r="BK975" s="61">
        <f>$M975*BK974/$J974*BK$13</f>
        <v>182596.37231000882</v>
      </c>
      <c r="BL975" s="61">
        <f>$M975*BL974/$J974*BL$13</f>
        <v>183783.24864427137</v>
      </c>
      <c r="BM975" s="58"/>
      <c r="BN975" s="58"/>
      <c r="BO975" s="58"/>
    </row>
    <row r="976" spans="1:67" x14ac:dyDescent="0.2">
      <c r="A976" s="11"/>
      <c r="B976" s="11"/>
      <c r="C976" s="656"/>
      <c r="D976" s="657"/>
      <c r="E976" s="657"/>
      <c r="F976" s="657"/>
      <c r="G976" s="657"/>
      <c r="H976" s="660"/>
      <c r="I976" s="659"/>
      <c r="J976" s="11"/>
      <c r="K976" s="58"/>
      <c r="L976" s="60"/>
      <c r="M976" s="60"/>
      <c r="N976" s="60">
        <f>N975-M975</f>
        <v>1715</v>
      </c>
      <c r="O976" s="60"/>
      <c r="P976" s="60"/>
      <c r="Q976" s="58">
        <v>771.75</v>
      </c>
      <c r="R976" s="60">
        <f>SUM(S976:BO976)</f>
        <v>1041.1832913999999</v>
      </c>
      <c r="S976" s="61">
        <f t="shared" ref="S976:AX976" si="997">$N$976/$J$974*S974*S12*S13</f>
        <v>0</v>
      </c>
      <c r="T976" s="61">
        <f t="shared" si="997"/>
        <v>0</v>
      </c>
      <c r="U976" s="61">
        <f t="shared" si="997"/>
        <v>0</v>
      </c>
      <c r="V976" s="61">
        <f t="shared" si="997"/>
        <v>0</v>
      </c>
      <c r="W976" s="61">
        <f t="shared" si="997"/>
        <v>0</v>
      </c>
      <c r="X976" s="61">
        <f t="shared" si="997"/>
        <v>0</v>
      </c>
      <c r="Y976" s="61">
        <f t="shared" si="997"/>
        <v>0</v>
      </c>
      <c r="Z976" s="61">
        <f t="shared" si="997"/>
        <v>0</v>
      </c>
      <c r="AA976" s="61">
        <f t="shared" si="997"/>
        <v>0</v>
      </c>
      <c r="AB976" s="61">
        <f t="shared" si="997"/>
        <v>0</v>
      </c>
      <c r="AC976" s="61">
        <f t="shared" si="997"/>
        <v>0</v>
      </c>
      <c r="AD976" s="61">
        <f t="shared" si="997"/>
        <v>0</v>
      </c>
      <c r="AE976" s="61">
        <f t="shared" si="997"/>
        <v>0</v>
      </c>
      <c r="AF976" s="61">
        <f t="shared" si="997"/>
        <v>0</v>
      </c>
      <c r="AG976" s="61">
        <f t="shared" si="997"/>
        <v>0</v>
      </c>
      <c r="AH976" s="61">
        <f t="shared" si="997"/>
        <v>0</v>
      </c>
      <c r="AI976" s="61">
        <f t="shared" si="997"/>
        <v>0</v>
      </c>
      <c r="AJ976" s="61">
        <f t="shared" si="997"/>
        <v>0</v>
      </c>
      <c r="AK976" s="61">
        <f t="shared" si="997"/>
        <v>0</v>
      </c>
      <c r="AL976" s="61">
        <f t="shared" si="997"/>
        <v>0</v>
      </c>
      <c r="AM976" s="61">
        <f t="shared" si="997"/>
        <v>0</v>
      </c>
      <c r="AN976" s="61">
        <f t="shared" si="997"/>
        <v>0</v>
      </c>
      <c r="AO976" s="61">
        <f t="shared" si="997"/>
        <v>0</v>
      </c>
      <c r="AP976" s="61">
        <f t="shared" si="997"/>
        <v>0</v>
      </c>
      <c r="AQ976" s="61">
        <f t="shared" si="997"/>
        <v>0</v>
      </c>
      <c r="AR976" s="61">
        <f t="shared" si="997"/>
        <v>0</v>
      </c>
      <c r="AS976" s="61">
        <f t="shared" si="997"/>
        <v>0</v>
      </c>
      <c r="AT976" s="61">
        <f t="shared" si="997"/>
        <v>0</v>
      </c>
      <c r="AU976" s="61">
        <f t="shared" si="997"/>
        <v>0</v>
      </c>
      <c r="AV976" s="61">
        <f t="shared" si="997"/>
        <v>0</v>
      </c>
      <c r="AW976" s="61">
        <f t="shared" si="997"/>
        <v>0</v>
      </c>
      <c r="AX976" s="61">
        <f t="shared" si="997"/>
        <v>0</v>
      </c>
      <c r="AY976" s="61">
        <f t="shared" ref="AY976:BO976" si="998">$N$976/$J$974*AY974*AY12*AY13</f>
        <v>0</v>
      </c>
      <c r="AZ976" s="61">
        <f t="shared" si="998"/>
        <v>0</v>
      </c>
      <c r="BA976" s="61">
        <f t="shared" si="998"/>
        <v>0</v>
      </c>
      <c r="BB976" s="61">
        <f t="shared" si="998"/>
        <v>0</v>
      </c>
      <c r="BC976" s="61">
        <f t="shared" si="998"/>
        <v>0</v>
      </c>
      <c r="BD976" s="61">
        <f t="shared" si="998"/>
        <v>0</v>
      </c>
      <c r="BE976" s="61">
        <f t="shared" si="998"/>
        <v>0</v>
      </c>
      <c r="BF976" s="61">
        <f t="shared" si="998"/>
        <v>0</v>
      </c>
      <c r="BG976" s="61">
        <f t="shared" si="998"/>
        <v>0</v>
      </c>
      <c r="BH976" s="61">
        <f t="shared" si="998"/>
        <v>0</v>
      </c>
      <c r="BI976" s="61">
        <f t="shared" si="998"/>
        <v>576.76894029999994</v>
      </c>
      <c r="BJ976" s="61">
        <f t="shared" si="998"/>
        <v>464.41435109999998</v>
      </c>
      <c r="BK976" s="61">
        <f t="shared" si="998"/>
        <v>0</v>
      </c>
      <c r="BL976" s="61">
        <f t="shared" si="998"/>
        <v>0</v>
      </c>
      <c r="BM976" s="61">
        <f t="shared" si="998"/>
        <v>0</v>
      </c>
      <c r="BN976" s="61">
        <f t="shared" si="998"/>
        <v>0</v>
      </c>
      <c r="BO976" s="61">
        <f t="shared" si="998"/>
        <v>0</v>
      </c>
    </row>
    <row r="977" spans="1:67" x14ac:dyDescent="0.2">
      <c r="A977" s="11"/>
      <c r="B977" s="11"/>
      <c r="C977" s="656"/>
      <c r="D977" s="657"/>
      <c r="E977" s="657"/>
      <c r="F977" s="657"/>
      <c r="G977" s="657"/>
      <c r="H977" s="660"/>
      <c r="I977" s="659"/>
      <c r="J977" s="11"/>
      <c r="K977" s="58"/>
      <c r="L977" s="58"/>
      <c r="M977" s="60"/>
      <c r="N977" s="60"/>
      <c r="O977" s="60"/>
      <c r="P977" s="60"/>
      <c r="Q977" s="62">
        <v>536724.92000000004</v>
      </c>
      <c r="R977" s="63">
        <f>SUM(S977:BO977)</f>
        <v>729083.52814844891</v>
      </c>
      <c r="S977" s="64">
        <f t="shared" ref="S977:AX977" si="999">S975+S976</f>
        <v>0</v>
      </c>
      <c r="T977" s="64">
        <f t="shared" si="999"/>
        <v>0</v>
      </c>
      <c r="U977" s="64">
        <f t="shared" si="999"/>
        <v>0</v>
      </c>
      <c r="V977" s="64">
        <f t="shared" si="999"/>
        <v>0</v>
      </c>
      <c r="W977" s="64">
        <f t="shared" si="999"/>
        <v>0</v>
      </c>
      <c r="X977" s="64">
        <f t="shared" si="999"/>
        <v>0</v>
      </c>
      <c r="Y977" s="64">
        <f t="shared" si="999"/>
        <v>0</v>
      </c>
      <c r="Z977" s="64">
        <f t="shared" si="999"/>
        <v>0</v>
      </c>
      <c r="AA977" s="64">
        <f t="shared" si="999"/>
        <v>0</v>
      </c>
      <c r="AB977" s="64">
        <f t="shared" si="999"/>
        <v>0</v>
      </c>
      <c r="AC977" s="64">
        <f t="shared" si="999"/>
        <v>0</v>
      </c>
      <c r="AD977" s="64">
        <f t="shared" si="999"/>
        <v>0</v>
      </c>
      <c r="AE977" s="64">
        <f t="shared" si="999"/>
        <v>0</v>
      </c>
      <c r="AF977" s="64">
        <f t="shared" si="999"/>
        <v>0</v>
      </c>
      <c r="AG977" s="64">
        <f t="shared" si="999"/>
        <v>0</v>
      </c>
      <c r="AH977" s="64">
        <f t="shared" si="999"/>
        <v>0</v>
      </c>
      <c r="AI977" s="64">
        <f t="shared" si="999"/>
        <v>0</v>
      </c>
      <c r="AJ977" s="64">
        <f t="shared" si="999"/>
        <v>0</v>
      </c>
      <c r="AK977" s="64">
        <f t="shared" si="999"/>
        <v>0</v>
      </c>
      <c r="AL977" s="64">
        <f t="shared" si="999"/>
        <v>0</v>
      </c>
      <c r="AM977" s="64">
        <f t="shared" si="999"/>
        <v>0</v>
      </c>
      <c r="AN977" s="64">
        <f t="shared" si="999"/>
        <v>0</v>
      </c>
      <c r="AO977" s="64">
        <f t="shared" si="999"/>
        <v>0</v>
      </c>
      <c r="AP977" s="64">
        <f t="shared" si="999"/>
        <v>0</v>
      </c>
      <c r="AQ977" s="64">
        <f t="shared" si="999"/>
        <v>0</v>
      </c>
      <c r="AR977" s="64">
        <f t="shared" si="999"/>
        <v>0</v>
      </c>
      <c r="AS977" s="64">
        <f t="shared" si="999"/>
        <v>0</v>
      </c>
      <c r="AT977" s="64">
        <f t="shared" si="999"/>
        <v>0</v>
      </c>
      <c r="AU977" s="64">
        <f t="shared" si="999"/>
        <v>0</v>
      </c>
      <c r="AV977" s="64">
        <f t="shared" si="999"/>
        <v>0</v>
      </c>
      <c r="AW977" s="64">
        <f t="shared" si="999"/>
        <v>0</v>
      </c>
      <c r="AX977" s="64">
        <f t="shared" si="999"/>
        <v>0</v>
      </c>
      <c r="AY977" s="64">
        <f t="shared" ref="AY977:BO977" si="1000">AY975+AY976</f>
        <v>0</v>
      </c>
      <c r="AZ977" s="64">
        <f t="shared" si="1000"/>
        <v>0</v>
      </c>
      <c r="BA977" s="64">
        <f t="shared" si="1000"/>
        <v>0</v>
      </c>
      <c r="BB977" s="64">
        <f t="shared" si="1000"/>
        <v>0</v>
      </c>
      <c r="BC977" s="64">
        <f t="shared" si="1000"/>
        <v>0</v>
      </c>
      <c r="BD977" s="64">
        <f t="shared" si="1000"/>
        <v>0</v>
      </c>
      <c r="BE977" s="64">
        <f t="shared" si="1000"/>
        <v>0</v>
      </c>
      <c r="BF977" s="64">
        <f t="shared" si="1000"/>
        <v>0</v>
      </c>
      <c r="BG977" s="64">
        <f t="shared" si="1000"/>
        <v>0</v>
      </c>
      <c r="BH977" s="64">
        <f t="shared" si="1000"/>
        <v>0</v>
      </c>
      <c r="BI977" s="64">
        <f t="shared" si="1000"/>
        <v>180822.33273699143</v>
      </c>
      <c r="BJ977" s="64">
        <f t="shared" si="1000"/>
        <v>181881.57445717725</v>
      </c>
      <c r="BK977" s="64">
        <f t="shared" si="1000"/>
        <v>182596.37231000882</v>
      </c>
      <c r="BL977" s="64">
        <f t="shared" si="1000"/>
        <v>183783.24864427137</v>
      </c>
      <c r="BM977" s="64">
        <f t="shared" si="1000"/>
        <v>0</v>
      </c>
      <c r="BN977" s="64">
        <f t="shared" si="1000"/>
        <v>0</v>
      </c>
      <c r="BO977" s="64">
        <f t="shared" si="1000"/>
        <v>0</v>
      </c>
    </row>
    <row r="978" spans="1:67" s="5" customFormat="1" ht="10.5" x14ac:dyDescent="0.2">
      <c r="A978" s="65"/>
      <c r="B978" s="65"/>
      <c r="C978" s="65"/>
      <c r="D978" s="65"/>
      <c r="E978" s="65"/>
      <c r="F978" s="65"/>
      <c r="G978" s="66" t="s">
        <v>1071</v>
      </c>
      <c r="H978" s="65"/>
      <c r="I978" s="65"/>
      <c r="J978" s="65"/>
      <c r="K978" s="65"/>
      <c r="L978" s="65"/>
      <c r="M978" s="65"/>
      <c r="N978" s="65"/>
      <c r="O978" s="65"/>
      <c r="P978" s="65"/>
      <c r="Q978" s="65">
        <f t="shared" ref="Q978:AV978" si="1001">Q$977</f>
        <v>536724.92000000004</v>
      </c>
      <c r="R978" s="67">
        <f t="shared" si="1001"/>
        <v>729083.52814844891</v>
      </c>
      <c r="S978" s="68">
        <f t="shared" si="1001"/>
        <v>0</v>
      </c>
      <c r="T978" s="68">
        <f t="shared" si="1001"/>
        <v>0</v>
      </c>
      <c r="U978" s="68">
        <f t="shared" si="1001"/>
        <v>0</v>
      </c>
      <c r="V978" s="68">
        <f t="shared" si="1001"/>
        <v>0</v>
      </c>
      <c r="W978" s="68">
        <f t="shared" si="1001"/>
        <v>0</v>
      </c>
      <c r="X978" s="68">
        <f t="shared" si="1001"/>
        <v>0</v>
      </c>
      <c r="Y978" s="68">
        <f t="shared" si="1001"/>
        <v>0</v>
      </c>
      <c r="Z978" s="68">
        <f t="shared" si="1001"/>
        <v>0</v>
      </c>
      <c r="AA978" s="68">
        <f t="shared" si="1001"/>
        <v>0</v>
      </c>
      <c r="AB978" s="68">
        <f t="shared" si="1001"/>
        <v>0</v>
      </c>
      <c r="AC978" s="68">
        <f t="shared" si="1001"/>
        <v>0</v>
      </c>
      <c r="AD978" s="68">
        <f t="shared" si="1001"/>
        <v>0</v>
      </c>
      <c r="AE978" s="68">
        <f t="shared" si="1001"/>
        <v>0</v>
      </c>
      <c r="AF978" s="68">
        <f t="shared" si="1001"/>
        <v>0</v>
      </c>
      <c r="AG978" s="68">
        <f t="shared" si="1001"/>
        <v>0</v>
      </c>
      <c r="AH978" s="68">
        <f t="shared" si="1001"/>
        <v>0</v>
      </c>
      <c r="AI978" s="68">
        <f t="shared" si="1001"/>
        <v>0</v>
      </c>
      <c r="AJ978" s="68">
        <f t="shared" si="1001"/>
        <v>0</v>
      </c>
      <c r="AK978" s="68">
        <f t="shared" si="1001"/>
        <v>0</v>
      </c>
      <c r="AL978" s="68">
        <f t="shared" si="1001"/>
        <v>0</v>
      </c>
      <c r="AM978" s="68">
        <f t="shared" si="1001"/>
        <v>0</v>
      </c>
      <c r="AN978" s="68">
        <f t="shared" si="1001"/>
        <v>0</v>
      </c>
      <c r="AO978" s="68">
        <f t="shared" si="1001"/>
        <v>0</v>
      </c>
      <c r="AP978" s="68">
        <f t="shared" si="1001"/>
        <v>0</v>
      </c>
      <c r="AQ978" s="68">
        <f t="shared" si="1001"/>
        <v>0</v>
      </c>
      <c r="AR978" s="68">
        <f t="shared" si="1001"/>
        <v>0</v>
      </c>
      <c r="AS978" s="68">
        <f t="shared" si="1001"/>
        <v>0</v>
      </c>
      <c r="AT978" s="68">
        <f t="shared" si="1001"/>
        <v>0</v>
      </c>
      <c r="AU978" s="68">
        <f t="shared" si="1001"/>
        <v>0</v>
      </c>
      <c r="AV978" s="68">
        <f t="shared" si="1001"/>
        <v>0</v>
      </c>
      <c r="AW978" s="68">
        <f t="shared" ref="AW978:BO978" si="1002">AW$977</f>
        <v>0</v>
      </c>
      <c r="AX978" s="68">
        <f t="shared" si="1002"/>
        <v>0</v>
      </c>
      <c r="AY978" s="68">
        <f t="shared" si="1002"/>
        <v>0</v>
      </c>
      <c r="AZ978" s="68">
        <f t="shared" si="1002"/>
        <v>0</v>
      </c>
      <c r="BA978" s="68">
        <f t="shared" si="1002"/>
        <v>0</v>
      </c>
      <c r="BB978" s="68">
        <f t="shared" si="1002"/>
        <v>0</v>
      </c>
      <c r="BC978" s="68">
        <f t="shared" si="1002"/>
        <v>0</v>
      </c>
      <c r="BD978" s="68">
        <f t="shared" si="1002"/>
        <v>0</v>
      </c>
      <c r="BE978" s="68">
        <f t="shared" si="1002"/>
        <v>0</v>
      </c>
      <c r="BF978" s="68">
        <f t="shared" si="1002"/>
        <v>0</v>
      </c>
      <c r="BG978" s="68">
        <f t="shared" si="1002"/>
        <v>0</v>
      </c>
      <c r="BH978" s="68">
        <f t="shared" si="1002"/>
        <v>0</v>
      </c>
      <c r="BI978" s="68">
        <f t="shared" si="1002"/>
        <v>180822.33273699143</v>
      </c>
      <c r="BJ978" s="68">
        <f t="shared" si="1002"/>
        <v>181881.57445717725</v>
      </c>
      <c r="BK978" s="68">
        <f t="shared" si="1002"/>
        <v>182596.37231000882</v>
      </c>
      <c r="BL978" s="68">
        <f t="shared" si="1002"/>
        <v>183783.24864427137</v>
      </c>
      <c r="BM978" s="68">
        <f t="shared" si="1002"/>
        <v>0</v>
      </c>
      <c r="BN978" s="68">
        <f t="shared" si="1002"/>
        <v>0</v>
      </c>
      <c r="BO978" s="68">
        <f t="shared" si="1002"/>
        <v>0</v>
      </c>
    </row>
    <row r="979" spans="1:67" x14ac:dyDescent="0.2">
      <c r="A979" s="56"/>
      <c r="B979" s="56"/>
      <c r="C979" s="57" t="s">
        <v>588</v>
      </c>
      <c r="D979" s="56" t="s">
        <v>589</v>
      </c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</row>
    <row r="980" spans="1:67" ht="14.1" customHeight="1" x14ac:dyDescent="0.2">
      <c r="A980" s="11"/>
      <c r="B980" s="58">
        <v>207</v>
      </c>
      <c r="C980" s="656" t="s">
        <v>367</v>
      </c>
      <c r="D980" s="657" t="s">
        <v>368</v>
      </c>
      <c r="E980" s="657"/>
      <c r="F980" s="657"/>
      <c r="G980" s="657"/>
      <c r="H980" s="660" t="s">
        <v>972</v>
      </c>
      <c r="I980" s="659" t="s">
        <v>82</v>
      </c>
      <c r="J980" s="59">
        <v>1763.3430000000001</v>
      </c>
      <c r="K980" s="60"/>
      <c r="L980" s="60"/>
      <c r="M980" s="60"/>
      <c r="N980" s="58"/>
      <c r="O980" s="58"/>
      <c r="P980" s="58"/>
      <c r="Q980" s="58"/>
      <c r="R980" s="58">
        <f>SUM(S980:BO980)</f>
        <v>1763.3430000000001</v>
      </c>
      <c r="S980" s="58">
        <v>0</v>
      </c>
      <c r="T980" s="58">
        <v>0</v>
      </c>
      <c r="U980" s="58">
        <v>0</v>
      </c>
      <c r="V980" s="58">
        <v>0</v>
      </c>
      <c r="W980" s="58">
        <v>0</v>
      </c>
      <c r="X980" s="58">
        <v>0</v>
      </c>
      <c r="Y980" s="58">
        <v>0</v>
      </c>
      <c r="Z980" s="58">
        <v>0</v>
      </c>
      <c r="AA980" s="58">
        <v>0</v>
      </c>
      <c r="AB980" s="58">
        <v>0</v>
      </c>
      <c r="AC980" s="58">
        <v>0</v>
      </c>
      <c r="AD980" s="58">
        <v>0</v>
      </c>
      <c r="AE980" s="58">
        <v>0</v>
      </c>
      <c r="AF980" s="58">
        <v>0</v>
      </c>
      <c r="AG980" s="58">
        <v>0</v>
      </c>
      <c r="AH980" s="58">
        <v>0</v>
      </c>
      <c r="AI980" s="58">
        <v>0</v>
      </c>
      <c r="AJ980" s="58">
        <v>0</v>
      </c>
      <c r="AK980" s="58">
        <v>0</v>
      </c>
      <c r="AL980" s="58">
        <v>0</v>
      </c>
      <c r="AM980" s="58">
        <v>0</v>
      </c>
      <c r="AN980" s="58">
        <v>0</v>
      </c>
      <c r="AO980" s="58">
        <v>0</v>
      </c>
      <c r="AP980" s="58">
        <v>0</v>
      </c>
      <c r="AQ980" s="58">
        <v>0</v>
      </c>
      <c r="AR980" s="58">
        <v>0</v>
      </c>
      <c r="AS980" s="58">
        <v>0</v>
      </c>
      <c r="AT980" s="58">
        <v>0</v>
      </c>
      <c r="AU980" s="58">
        <v>0</v>
      </c>
      <c r="AV980" s="58">
        <v>0</v>
      </c>
      <c r="AW980" s="58">
        <v>0</v>
      </c>
      <c r="AX980" s="58">
        <v>0</v>
      </c>
      <c r="AY980" s="58">
        <v>0</v>
      </c>
      <c r="AZ980" s="58">
        <v>0</v>
      </c>
      <c r="BA980" s="58">
        <v>0</v>
      </c>
      <c r="BB980" s="58">
        <v>0</v>
      </c>
      <c r="BC980" s="58">
        <v>0</v>
      </c>
      <c r="BD980" s="58">
        <v>0</v>
      </c>
      <c r="BE980" s="58">
        <v>0</v>
      </c>
      <c r="BF980" s="58">
        <v>0</v>
      </c>
      <c r="BG980" s="58">
        <v>0</v>
      </c>
      <c r="BH980" s="58">
        <v>0</v>
      </c>
      <c r="BI980" s="58">
        <v>0</v>
      </c>
      <c r="BJ980" s="58">
        <v>0</v>
      </c>
      <c r="BK980" s="58">
        <v>0</v>
      </c>
      <c r="BL980" s="58">
        <v>0</v>
      </c>
      <c r="BM980" s="58">
        <v>881.67150000000004</v>
      </c>
      <c r="BN980" s="58">
        <v>881.67150000000004</v>
      </c>
      <c r="BO980" s="58">
        <v>0</v>
      </c>
    </row>
    <row r="981" spans="1:67" x14ac:dyDescent="0.2">
      <c r="A981" s="11"/>
      <c r="B981" s="11"/>
      <c r="C981" s="656"/>
      <c r="D981" s="657"/>
      <c r="E981" s="657"/>
      <c r="F981" s="657"/>
      <c r="G981" s="657"/>
      <c r="H981" s="660"/>
      <c r="I981" s="659"/>
      <c r="J981" s="11"/>
      <c r="K981" s="60">
        <v>48399.79</v>
      </c>
      <c r="L981" s="60">
        <v>48676.7</v>
      </c>
      <c r="M981" s="60">
        <v>50006.94</v>
      </c>
      <c r="N981" s="60">
        <v>50293.04</v>
      </c>
      <c r="O981" s="60">
        <v>50006.936486813502</v>
      </c>
      <c r="P981" s="60"/>
      <c r="Q981" s="58">
        <v>50006.94</v>
      </c>
      <c r="R981" s="60">
        <f>SUM(S981:BO981)</f>
        <v>69261.564420972296</v>
      </c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  <c r="AZ981" s="58"/>
      <c r="BA981" s="58"/>
      <c r="BB981" s="58"/>
      <c r="BC981" s="58"/>
      <c r="BD981" s="58"/>
      <c r="BE981" s="58"/>
      <c r="BF981" s="58"/>
      <c r="BG981" s="58"/>
      <c r="BH981" s="58"/>
      <c r="BI981" s="58"/>
      <c r="BJ981" s="58"/>
      <c r="BK981" s="58"/>
      <c r="BL981" s="58"/>
      <c r="BM981" s="61">
        <f>$M981*BM980/$J980*BM$13</f>
        <v>34518.596766307499</v>
      </c>
      <c r="BN981" s="61">
        <f>$M981*BN980/$J980*BN$13</f>
        <v>34742.967654664797</v>
      </c>
      <c r="BO981" s="58"/>
    </row>
    <row r="982" spans="1:67" x14ac:dyDescent="0.2">
      <c r="A982" s="11"/>
      <c r="B982" s="11"/>
      <c r="C982" s="656"/>
      <c r="D982" s="657"/>
      <c r="E982" s="657"/>
      <c r="F982" s="657"/>
      <c r="G982" s="657"/>
      <c r="H982" s="660"/>
      <c r="I982" s="659"/>
      <c r="J982" s="11"/>
      <c r="K982" s="58"/>
      <c r="L982" s="60"/>
      <c r="M982" s="60"/>
      <c r="N982" s="60">
        <f>N981-M981</f>
        <v>286.09999999999854</v>
      </c>
      <c r="O982" s="60"/>
      <c r="P982" s="60"/>
      <c r="Q982" s="58"/>
      <c r="R982" s="60">
        <f>SUM(S982:BO982)</f>
        <v>0</v>
      </c>
      <c r="S982" s="61">
        <f t="shared" ref="S982:AX982" si="1003">$N$982/$J$980*S980*S12*S13</f>
        <v>0</v>
      </c>
      <c r="T982" s="61">
        <f t="shared" si="1003"/>
        <v>0</v>
      </c>
      <c r="U982" s="61">
        <f t="shared" si="1003"/>
        <v>0</v>
      </c>
      <c r="V982" s="61">
        <f t="shared" si="1003"/>
        <v>0</v>
      </c>
      <c r="W982" s="61">
        <f t="shared" si="1003"/>
        <v>0</v>
      </c>
      <c r="X982" s="61">
        <f t="shared" si="1003"/>
        <v>0</v>
      </c>
      <c r="Y982" s="61">
        <f t="shared" si="1003"/>
        <v>0</v>
      </c>
      <c r="Z982" s="61">
        <f t="shared" si="1003"/>
        <v>0</v>
      </c>
      <c r="AA982" s="61">
        <f t="shared" si="1003"/>
        <v>0</v>
      </c>
      <c r="AB982" s="61">
        <f t="shared" si="1003"/>
        <v>0</v>
      </c>
      <c r="AC982" s="61">
        <f t="shared" si="1003"/>
        <v>0</v>
      </c>
      <c r="AD982" s="61">
        <f t="shared" si="1003"/>
        <v>0</v>
      </c>
      <c r="AE982" s="61">
        <f t="shared" si="1003"/>
        <v>0</v>
      </c>
      <c r="AF982" s="61">
        <f t="shared" si="1003"/>
        <v>0</v>
      </c>
      <c r="AG982" s="61">
        <f t="shared" si="1003"/>
        <v>0</v>
      </c>
      <c r="AH982" s="61">
        <f t="shared" si="1003"/>
        <v>0</v>
      </c>
      <c r="AI982" s="61">
        <f t="shared" si="1003"/>
        <v>0</v>
      </c>
      <c r="AJ982" s="61">
        <f t="shared" si="1003"/>
        <v>0</v>
      </c>
      <c r="AK982" s="61">
        <f t="shared" si="1003"/>
        <v>0</v>
      </c>
      <c r="AL982" s="61">
        <f t="shared" si="1003"/>
        <v>0</v>
      </c>
      <c r="AM982" s="61">
        <f t="shared" si="1003"/>
        <v>0</v>
      </c>
      <c r="AN982" s="61">
        <f t="shared" si="1003"/>
        <v>0</v>
      </c>
      <c r="AO982" s="61">
        <f t="shared" si="1003"/>
        <v>0</v>
      </c>
      <c r="AP982" s="61">
        <f t="shared" si="1003"/>
        <v>0</v>
      </c>
      <c r="AQ982" s="61">
        <f t="shared" si="1003"/>
        <v>0</v>
      </c>
      <c r="AR982" s="61">
        <f t="shared" si="1003"/>
        <v>0</v>
      </c>
      <c r="AS982" s="61">
        <f t="shared" si="1003"/>
        <v>0</v>
      </c>
      <c r="AT982" s="61">
        <f t="shared" si="1003"/>
        <v>0</v>
      </c>
      <c r="AU982" s="61">
        <f t="shared" si="1003"/>
        <v>0</v>
      </c>
      <c r="AV982" s="61">
        <f t="shared" si="1003"/>
        <v>0</v>
      </c>
      <c r="AW982" s="61">
        <f t="shared" si="1003"/>
        <v>0</v>
      </c>
      <c r="AX982" s="61">
        <f t="shared" si="1003"/>
        <v>0</v>
      </c>
      <c r="AY982" s="61">
        <f t="shared" ref="AY982:BO982" si="1004">$N$982/$J$980*AY980*AY12*AY13</f>
        <v>0</v>
      </c>
      <c r="AZ982" s="61">
        <f t="shared" si="1004"/>
        <v>0</v>
      </c>
      <c r="BA982" s="61">
        <f t="shared" si="1004"/>
        <v>0</v>
      </c>
      <c r="BB982" s="61">
        <f t="shared" si="1004"/>
        <v>0</v>
      </c>
      <c r="BC982" s="61">
        <f t="shared" si="1004"/>
        <v>0</v>
      </c>
      <c r="BD982" s="61">
        <f t="shared" si="1004"/>
        <v>0</v>
      </c>
      <c r="BE982" s="61">
        <f t="shared" si="1004"/>
        <v>0</v>
      </c>
      <c r="BF982" s="61">
        <f t="shared" si="1004"/>
        <v>0</v>
      </c>
      <c r="BG982" s="61">
        <f t="shared" si="1004"/>
        <v>0</v>
      </c>
      <c r="BH982" s="61">
        <f t="shared" si="1004"/>
        <v>0</v>
      </c>
      <c r="BI982" s="61">
        <f t="shared" si="1004"/>
        <v>0</v>
      </c>
      <c r="BJ982" s="61">
        <f t="shared" si="1004"/>
        <v>0</v>
      </c>
      <c r="BK982" s="61">
        <f t="shared" si="1004"/>
        <v>0</v>
      </c>
      <c r="BL982" s="61">
        <f t="shared" si="1004"/>
        <v>0</v>
      </c>
      <c r="BM982" s="61">
        <f t="shared" si="1004"/>
        <v>0</v>
      </c>
      <c r="BN982" s="61">
        <f t="shared" si="1004"/>
        <v>0</v>
      </c>
      <c r="BO982" s="61">
        <f t="shared" si="1004"/>
        <v>0</v>
      </c>
    </row>
    <row r="983" spans="1:67" x14ac:dyDescent="0.2">
      <c r="A983" s="11"/>
      <c r="B983" s="11"/>
      <c r="C983" s="656"/>
      <c r="D983" s="657"/>
      <c r="E983" s="657"/>
      <c r="F983" s="657"/>
      <c r="G983" s="657"/>
      <c r="H983" s="660"/>
      <c r="I983" s="659"/>
      <c r="J983" s="11"/>
      <c r="K983" s="58"/>
      <c r="L983" s="58"/>
      <c r="M983" s="60"/>
      <c r="N983" s="60"/>
      <c r="O983" s="60"/>
      <c r="P983" s="60"/>
      <c r="Q983" s="62">
        <v>50006.94</v>
      </c>
      <c r="R983" s="63">
        <f>SUM(S983:BO983)</f>
        <v>69261.564420972296</v>
      </c>
      <c r="S983" s="64">
        <f t="shared" ref="S983:AX983" si="1005">S981+S982</f>
        <v>0</v>
      </c>
      <c r="T983" s="64">
        <f t="shared" si="1005"/>
        <v>0</v>
      </c>
      <c r="U983" s="64">
        <f t="shared" si="1005"/>
        <v>0</v>
      </c>
      <c r="V983" s="64">
        <f t="shared" si="1005"/>
        <v>0</v>
      </c>
      <c r="W983" s="64">
        <f t="shared" si="1005"/>
        <v>0</v>
      </c>
      <c r="X983" s="64">
        <f t="shared" si="1005"/>
        <v>0</v>
      </c>
      <c r="Y983" s="64">
        <f t="shared" si="1005"/>
        <v>0</v>
      </c>
      <c r="Z983" s="64">
        <f t="shared" si="1005"/>
        <v>0</v>
      </c>
      <c r="AA983" s="64">
        <f t="shared" si="1005"/>
        <v>0</v>
      </c>
      <c r="AB983" s="64">
        <f t="shared" si="1005"/>
        <v>0</v>
      </c>
      <c r="AC983" s="64">
        <f t="shared" si="1005"/>
        <v>0</v>
      </c>
      <c r="AD983" s="64">
        <f t="shared" si="1005"/>
        <v>0</v>
      </c>
      <c r="AE983" s="64">
        <f t="shared" si="1005"/>
        <v>0</v>
      </c>
      <c r="AF983" s="64">
        <f t="shared" si="1005"/>
        <v>0</v>
      </c>
      <c r="AG983" s="64">
        <f t="shared" si="1005"/>
        <v>0</v>
      </c>
      <c r="AH983" s="64">
        <f t="shared" si="1005"/>
        <v>0</v>
      </c>
      <c r="AI983" s="64">
        <f t="shared" si="1005"/>
        <v>0</v>
      </c>
      <c r="AJ983" s="64">
        <f t="shared" si="1005"/>
        <v>0</v>
      </c>
      <c r="AK983" s="64">
        <f t="shared" si="1005"/>
        <v>0</v>
      </c>
      <c r="AL983" s="64">
        <f t="shared" si="1005"/>
        <v>0</v>
      </c>
      <c r="AM983" s="64">
        <f t="shared" si="1005"/>
        <v>0</v>
      </c>
      <c r="AN983" s="64">
        <f t="shared" si="1005"/>
        <v>0</v>
      </c>
      <c r="AO983" s="64">
        <f t="shared" si="1005"/>
        <v>0</v>
      </c>
      <c r="AP983" s="64">
        <f t="shared" si="1005"/>
        <v>0</v>
      </c>
      <c r="AQ983" s="64">
        <f t="shared" si="1005"/>
        <v>0</v>
      </c>
      <c r="AR983" s="64">
        <f t="shared" si="1005"/>
        <v>0</v>
      </c>
      <c r="AS983" s="64">
        <f t="shared" si="1005"/>
        <v>0</v>
      </c>
      <c r="AT983" s="64">
        <f t="shared" si="1005"/>
        <v>0</v>
      </c>
      <c r="AU983" s="64">
        <f t="shared" si="1005"/>
        <v>0</v>
      </c>
      <c r="AV983" s="64">
        <f t="shared" si="1005"/>
        <v>0</v>
      </c>
      <c r="AW983" s="64">
        <f t="shared" si="1005"/>
        <v>0</v>
      </c>
      <c r="AX983" s="64">
        <f t="shared" si="1005"/>
        <v>0</v>
      </c>
      <c r="AY983" s="64">
        <f t="shared" ref="AY983:BO983" si="1006">AY981+AY982</f>
        <v>0</v>
      </c>
      <c r="AZ983" s="64">
        <f t="shared" si="1006"/>
        <v>0</v>
      </c>
      <c r="BA983" s="64">
        <f t="shared" si="1006"/>
        <v>0</v>
      </c>
      <c r="BB983" s="64">
        <f t="shared" si="1006"/>
        <v>0</v>
      </c>
      <c r="BC983" s="64">
        <f t="shared" si="1006"/>
        <v>0</v>
      </c>
      <c r="BD983" s="64">
        <f t="shared" si="1006"/>
        <v>0</v>
      </c>
      <c r="BE983" s="64">
        <f t="shared" si="1006"/>
        <v>0</v>
      </c>
      <c r="BF983" s="64">
        <f t="shared" si="1006"/>
        <v>0</v>
      </c>
      <c r="BG983" s="64">
        <f t="shared" si="1006"/>
        <v>0</v>
      </c>
      <c r="BH983" s="64">
        <f t="shared" si="1006"/>
        <v>0</v>
      </c>
      <c r="BI983" s="64">
        <f t="shared" si="1006"/>
        <v>0</v>
      </c>
      <c r="BJ983" s="64">
        <f t="shared" si="1006"/>
        <v>0</v>
      </c>
      <c r="BK983" s="64">
        <f t="shared" si="1006"/>
        <v>0</v>
      </c>
      <c r="BL983" s="64">
        <f t="shared" si="1006"/>
        <v>0</v>
      </c>
      <c r="BM983" s="64">
        <f t="shared" si="1006"/>
        <v>34518.596766307499</v>
      </c>
      <c r="BN983" s="64">
        <f t="shared" si="1006"/>
        <v>34742.967654664797</v>
      </c>
      <c r="BO983" s="64">
        <f t="shared" si="1006"/>
        <v>0</v>
      </c>
    </row>
    <row r="984" spans="1:67" s="5" customFormat="1" ht="10.5" x14ac:dyDescent="0.2">
      <c r="A984" s="65"/>
      <c r="B984" s="65"/>
      <c r="C984" s="65"/>
      <c r="D984" s="65"/>
      <c r="E984" s="65"/>
      <c r="F984" s="65"/>
      <c r="G984" s="66" t="s">
        <v>1072</v>
      </c>
      <c r="H984" s="65"/>
      <c r="I984" s="65"/>
      <c r="J984" s="65"/>
      <c r="K984" s="65"/>
      <c r="L984" s="65"/>
      <c r="M984" s="65"/>
      <c r="N984" s="65"/>
      <c r="O984" s="65"/>
      <c r="P984" s="65"/>
      <c r="Q984" s="65">
        <f t="shared" ref="Q984:AV984" si="1007">Q$983</f>
        <v>50006.94</v>
      </c>
      <c r="R984" s="67">
        <f t="shared" si="1007"/>
        <v>69261.564420972296</v>
      </c>
      <c r="S984" s="68">
        <f t="shared" si="1007"/>
        <v>0</v>
      </c>
      <c r="T984" s="68">
        <f t="shared" si="1007"/>
        <v>0</v>
      </c>
      <c r="U984" s="68">
        <f t="shared" si="1007"/>
        <v>0</v>
      </c>
      <c r="V984" s="68">
        <f t="shared" si="1007"/>
        <v>0</v>
      </c>
      <c r="W984" s="68">
        <f t="shared" si="1007"/>
        <v>0</v>
      </c>
      <c r="X984" s="68">
        <f t="shared" si="1007"/>
        <v>0</v>
      </c>
      <c r="Y984" s="68">
        <f t="shared" si="1007"/>
        <v>0</v>
      </c>
      <c r="Z984" s="68">
        <f t="shared" si="1007"/>
        <v>0</v>
      </c>
      <c r="AA984" s="68">
        <f t="shared" si="1007"/>
        <v>0</v>
      </c>
      <c r="AB984" s="68">
        <f t="shared" si="1007"/>
        <v>0</v>
      </c>
      <c r="AC984" s="68">
        <f t="shared" si="1007"/>
        <v>0</v>
      </c>
      <c r="AD984" s="68">
        <f t="shared" si="1007"/>
        <v>0</v>
      </c>
      <c r="AE984" s="68">
        <f t="shared" si="1007"/>
        <v>0</v>
      </c>
      <c r="AF984" s="68">
        <f t="shared" si="1007"/>
        <v>0</v>
      </c>
      <c r="AG984" s="68">
        <f t="shared" si="1007"/>
        <v>0</v>
      </c>
      <c r="AH984" s="68">
        <f t="shared" si="1007"/>
        <v>0</v>
      </c>
      <c r="AI984" s="68">
        <f t="shared" si="1007"/>
        <v>0</v>
      </c>
      <c r="AJ984" s="68">
        <f t="shared" si="1007"/>
        <v>0</v>
      </c>
      <c r="AK984" s="68">
        <f t="shared" si="1007"/>
        <v>0</v>
      </c>
      <c r="AL984" s="68">
        <f t="shared" si="1007"/>
        <v>0</v>
      </c>
      <c r="AM984" s="68">
        <f t="shared" si="1007"/>
        <v>0</v>
      </c>
      <c r="AN984" s="68">
        <f t="shared" si="1007"/>
        <v>0</v>
      </c>
      <c r="AO984" s="68">
        <f t="shared" si="1007"/>
        <v>0</v>
      </c>
      <c r="AP984" s="68">
        <f t="shared" si="1007"/>
        <v>0</v>
      </c>
      <c r="AQ984" s="68">
        <f t="shared" si="1007"/>
        <v>0</v>
      </c>
      <c r="AR984" s="68">
        <f t="shared" si="1007"/>
        <v>0</v>
      </c>
      <c r="AS984" s="68">
        <f t="shared" si="1007"/>
        <v>0</v>
      </c>
      <c r="AT984" s="68">
        <f t="shared" si="1007"/>
        <v>0</v>
      </c>
      <c r="AU984" s="68">
        <f t="shared" si="1007"/>
        <v>0</v>
      </c>
      <c r="AV984" s="68">
        <f t="shared" si="1007"/>
        <v>0</v>
      </c>
      <c r="AW984" s="68">
        <f t="shared" ref="AW984:BO984" si="1008">AW$983</f>
        <v>0</v>
      </c>
      <c r="AX984" s="68">
        <f t="shared" si="1008"/>
        <v>0</v>
      </c>
      <c r="AY984" s="68">
        <f t="shared" si="1008"/>
        <v>0</v>
      </c>
      <c r="AZ984" s="68">
        <f t="shared" si="1008"/>
        <v>0</v>
      </c>
      <c r="BA984" s="68">
        <f t="shared" si="1008"/>
        <v>0</v>
      </c>
      <c r="BB984" s="68">
        <f t="shared" si="1008"/>
        <v>0</v>
      </c>
      <c r="BC984" s="68">
        <f t="shared" si="1008"/>
        <v>0</v>
      </c>
      <c r="BD984" s="68">
        <f t="shared" si="1008"/>
        <v>0</v>
      </c>
      <c r="BE984" s="68">
        <f t="shared" si="1008"/>
        <v>0</v>
      </c>
      <c r="BF984" s="68">
        <f t="shared" si="1008"/>
        <v>0</v>
      </c>
      <c r="BG984" s="68">
        <f t="shared" si="1008"/>
        <v>0</v>
      </c>
      <c r="BH984" s="68">
        <f t="shared" si="1008"/>
        <v>0</v>
      </c>
      <c r="BI984" s="68">
        <f t="shared" si="1008"/>
        <v>0</v>
      </c>
      <c r="BJ984" s="68">
        <f t="shared" si="1008"/>
        <v>0</v>
      </c>
      <c r="BK984" s="68">
        <f t="shared" si="1008"/>
        <v>0</v>
      </c>
      <c r="BL984" s="68">
        <f t="shared" si="1008"/>
        <v>0</v>
      </c>
      <c r="BM984" s="68">
        <f t="shared" si="1008"/>
        <v>34518.596766307499</v>
      </c>
      <c r="BN984" s="68">
        <f t="shared" si="1008"/>
        <v>34742.967654664797</v>
      </c>
      <c r="BO984" s="68">
        <f t="shared" si="1008"/>
        <v>0</v>
      </c>
    </row>
    <row r="985" spans="1:67" x14ac:dyDescent="0.2">
      <c r="A985" s="56"/>
      <c r="B985" s="56"/>
      <c r="C985" s="57" t="s">
        <v>591</v>
      </c>
      <c r="D985" s="56" t="s">
        <v>592</v>
      </c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</row>
    <row r="986" spans="1:67" ht="14.1" customHeight="1" x14ac:dyDescent="0.2">
      <c r="A986" s="11"/>
      <c r="B986" s="58">
        <v>208</v>
      </c>
      <c r="C986" s="656" t="s">
        <v>378</v>
      </c>
      <c r="D986" s="657" t="s">
        <v>379</v>
      </c>
      <c r="E986" s="657"/>
      <c r="F986" s="657"/>
      <c r="G986" s="657"/>
      <c r="H986" s="660" t="s">
        <v>1073</v>
      </c>
      <c r="I986" s="659" t="s">
        <v>169</v>
      </c>
      <c r="J986" s="59">
        <v>67.199100000000001</v>
      </c>
      <c r="K986" s="60"/>
      <c r="L986" s="60"/>
      <c r="M986" s="60"/>
      <c r="N986" s="58"/>
      <c r="O986" s="58"/>
      <c r="P986" s="58"/>
      <c r="Q986" s="58"/>
      <c r="R986" s="58">
        <f t="shared" ref="R986:R993" si="1009">SUM(S986:BO986)</f>
        <v>67.199100000000001</v>
      </c>
      <c r="S986" s="58">
        <v>0</v>
      </c>
      <c r="T986" s="58">
        <v>0</v>
      </c>
      <c r="U986" s="58">
        <v>0</v>
      </c>
      <c r="V986" s="58">
        <v>0</v>
      </c>
      <c r="W986" s="58">
        <v>0</v>
      </c>
      <c r="X986" s="58">
        <v>0</v>
      </c>
      <c r="Y986" s="58">
        <v>0</v>
      </c>
      <c r="Z986" s="58">
        <v>0</v>
      </c>
      <c r="AA986" s="58">
        <v>0</v>
      </c>
      <c r="AB986" s="58">
        <v>0</v>
      </c>
      <c r="AC986" s="58">
        <v>0</v>
      </c>
      <c r="AD986" s="58">
        <v>0</v>
      </c>
      <c r="AE986" s="58">
        <v>0</v>
      </c>
      <c r="AF986" s="58">
        <v>0</v>
      </c>
      <c r="AG986" s="58">
        <v>0</v>
      </c>
      <c r="AH986" s="58">
        <v>0</v>
      </c>
      <c r="AI986" s="58">
        <v>0</v>
      </c>
      <c r="AJ986" s="58">
        <v>0</v>
      </c>
      <c r="AK986" s="58">
        <v>0</v>
      </c>
      <c r="AL986" s="58">
        <v>0</v>
      </c>
      <c r="AM986" s="58">
        <v>0</v>
      </c>
      <c r="AN986" s="58">
        <v>0</v>
      </c>
      <c r="AO986" s="58">
        <v>0</v>
      </c>
      <c r="AP986" s="58">
        <v>0</v>
      </c>
      <c r="AQ986" s="58">
        <v>0</v>
      </c>
      <c r="AR986" s="58">
        <v>0</v>
      </c>
      <c r="AS986" s="58">
        <v>0</v>
      </c>
      <c r="AT986" s="58">
        <v>0</v>
      </c>
      <c r="AU986" s="58">
        <v>0</v>
      </c>
      <c r="AV986" s="58">
        <v>0</v>
      </c>
      <c r="AW986" s="58">
        <v>0</v>
      </c>
      <c r="AX986" s="58">
        <v>0</v>
      </c>
      <c r="AY986" s="58">
        <v>0</v>
      </c>
      <c r="AZ986" s="58">
        <v>0</v>
      </c>
      <c r="BA986" s="58">
        <v>0</v>
      </c>
      <c r="BB986" s="58">
        <v>0</v>
      </c>
      <c r="BC986" s="58">
        <v>0</v>
      </c>
      <c r="BD986" s="58">
        <v>0</v>
      </c>
      <c r="BE986" s="58">
        <v>0</v>
      </c>
      <c r="BF986" s="58">
        <v>0</v>
      </c>
      <c r="BG986" s="58">
        <v>0</v>
      </c>
      <c r="BH986" s="58">
        <v>0</v>
      </c>
      <c r="BI986" s="58">
        <v>0</v>
      </c>
      <c r="BJ986" s="58">
        <v>0</v>
      </c>
      <c r="BK986" s="58">
        <v>0</v>
      </c>
      <c r="BL986" s="58">
        <v>0</v>
      </c>
      <c r="BM986" s="58">
        <v>0</v>
      </c>
      <c r="BN986" s="58">
        <v>0</v>
      </c>
      <c r="BO986" s="58">
        <v>67.199100000000001</v>
      </c>
    </row>
    <row r="987" spans="1:67" x14ac:dyDescent="0.2">
      <c r="A987" s="11"/>
      <c r="B987" s="11"/>
      <c r="C987" s="656"/>
      <c r="D987" s="657"/>
      <c r="E987" s="657"/>
      <c r="F987" s="657"/>
      <c r="G987" s="657"/>
      <c r="H987" s="660"/>
      <c r="I987" s="659"/>
      <c r="J987" s="11"/>
      <c r="K987" s="60">
        <v>3841.15</v>
      </c>
      <c r="L987" s="60">
        <v>3841.15</v>
      </c>
      <c r="M987" s="60">
        <v>3968.7</v>
      </c>
      <c r="N987" s="60">
        <v>3968.7</v>
      </c>
      <c r="O987" s="60">
        <v>3968.6978824974999</v>
      </c>
      <c r="P987" s="60"/>
      <c r="Q987" s="58">
        <v>3968.7</v>
      </c>
      <c r="R987" s="60">
        <f t="shared" si="1009"/>
        <v>5550.4561821120005</v>
      </c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  <c r="AZ987" s="58"/>
      <c r="BA987" s="58"/>
      <c r="BB987" s="58"/>
      <c r="BC987" s="58"/>
      <c r="BD987" s="58"/>
      <c r="BE987" s="58"/>
      <c r="BF987" s="58"/>
      <c r="BG987" s="58"/>
      <c r="BH987" s="58"/>
      <c r="BI987" s="58"/>
      <c r="BJ987" s="58"/>
      <c r="BK987" s="58"/>
      <c r="BL987" s="58"/>
      <c r="BM987" s="58"/>
      <c r="BN987" s="58"/>
      <c r="BO987" s="61">
        <f>$M987*BO986/$J986*BO$13</f>
        <v>5550.4561821120005</v>
      </c>
    </row>
    <row r="988" spans="1:67" x14ac:dyDescent="0.2">
      <c r="A988" s="11"/>
      <c r="B988" s="11"/>
      <c r="C988" s="656"/>
      <c r="D988" s="657"/>
      <c r="E988" s="657"/>
      <c r="F988" s="657"/>
      <c r="G988" s="657"/>
      <c r="H988" s="660"/>
      <c r="I988" s="659"/>
      <c r="J988" s="11"/>
      <c r="K988" s="58"/>
      <c r="L988" s="60"/>
      <c r="M988" s="60"/>
      <c r="N988" s="60">
        <f>N987-M987</f>
        <v>0</v>
      </c>
      <c r="O988" s="60"/>
      <c r="P988" s="60"/>
      <c r="Q988" s="58"/>
      <c r="R988" s="60">
        <f t="shared" si="1009"/>
        <v>0</v>
      </c>
      <c r="S988" s="61">
        <f t="shared" ref="S988:AX988" si="1010">$N$988/$J$986*S986*S12*S13</f>
        <v>0</v>
      </c>
      <c r="T988" s="61">
        <f t="shared" si="1010"/>
        <v>0</v>
      </c>
      <c r="U988" s="61">
        <f t="shared" si="1010"/>
        <v>0</v>
      </c>
      <c r="V988" s="61">
        <f t="shared" si="1010"/>
        <v>0</v>
      </c>
      <c r="W988" s="61">
        <f t="shared" si="1010"/>
        <v>0</v>
      </c>
      <c r="X988" s="61">
        <f t="shared" si="1010"/>
        <v>0</v>
      </c>
      <c r="Y988" s="61">
        <f t="shared" si="1010"/>
        <v>0</v>
      </c>
      <c r="Z988" s="61">
        <f t="shared" si="1010"/>
        <v>0</v>
      </c>
      <c r="AA988" s="61">
        <f t="shared" si="1010"/>
        <v>0</v>
      </c>
      <c r="AB988" s="61">
        <f t="shared" si="1010"/>
        <v>0</v>
      </c>
      <c r="AC988" s="61">
        <f t="shared" si="1010"/>
        <v>0</v>
      </c>
      <c r="AD988" s="61">
        <f t="shared" si="1010"/>
        <v>0</v>
      </c>
      <c r="AE988" s="61">
        <f t="shared" si="1010"/>
        <v>0</v>
      </c>
      <c r="AF988" s="61">
        <f t="shared" si="1010"/>
        <v>0</v>
      </c>
      <c r="AG988" s="61">
        <f t="shared" si="1010"/>
        <v>0</v>
      </c>
      <c r="AH988" s="61">
        <f t="shared" si="1010"/>
        <v>0</v>
      </c>
      <c r="AI988" s="61">
        <f t="shared" si="1010"/>
        <v>0</v>
      </c>
      <c r="AJ988" s="61">
        <f t="shared" si="1010"/>
        <v>0</v>
      </c>
      <c r="AK988" s="61">
        <f t="shared" si="1010"/>
        <v>0</v>
      </c>
      <c r="AL988" s="61">
        <f t="shared" si="1010"/>
        <v>0</v>
      </c>
      <c r="AM988" s="61">
        <f t="shared" si="1010"/>
        <v>0</v>
      </c>
      <c r="AN988" s="61">
        <f t="shared" si="1010"/>
        <v>0</v>
      </c>
      <c r="AO988" s="61">
        <f t="shared" si="1010"/>
        <v>0</v>
      </c>
      <c r="AP988" s="61">
        <f t="shared" si="1010"/>
        <v>0</v>
      </c>
      <c r="AQ988" s="61">
        <f t="shared" si="1010"/>
        <v>0</v>
      </c>
      <c r="AR988" s="61">
        <f t="shared" si="1010"/>
        <v>0</v>
      </c>
      <c r="AS988" s="61">
        <f t="shared" si="1010"/>
        <v>0</v>
      </c>
      <c r="AT988" s="61">
        <f t="shared" si="1010"/>
        <v>0</v>
      </c>
      <c r="AU988" s="61">
        <f t="shared" si="1010"/>
        <v>0</v>
      </c>
      <c r="AV988" s="61">
        <f t="shared" si="1010"/>
        <v>0</v>
      </c>
      <c r="AW988" s="61">
        <f t="shared" si="1010"/>
        <v>0</v>
      </c>
      <c r="AX988" s="61">
        <f t="shared" si="1010"/>
        <v>0</v>
      </c>
      <c r="AY988" s="61">
        <f t="shared" ref="AY988:BO988" si="1011">$N$988/$J$986*AY986*AY12*AY13</f>
        <v>0</v>
      </c>
      <c r="AZ988" s="61">
        <f t="shared" si="1011"/>
        <v>0</v>
      </c>
      <c r="BA988" s="61">
        <f t="shared" si="1011"/>
        <v>0</v>
      </c>
      <c r="BB988" s="61">
        <f t="shared" si="1011"/>
        <v>0</v>
      </c>
      <c r="BC988" s="61">
        <f t="shared" si="1011"/>
        <v>0</v>
      </c>
      <c r="BD988" s="61">
        <f t="shared" si="1011"/>
        <v>0</v>
      </c>
      <c r="BE988" s="61">
        <f t="shared" si="1011"/>
        <v>0</v>
      </c>
      <c r="BF988" s="61">
        <f t="shared" si="1011"/>
        <v>0</v>
      </c>
      <c r="BG988" s="61">
        <f t="shared" si="1011"/>
        <v>0</v>
      </c>
      <c r="BH988" s="61">
        <f t="shared" si="1011"/>
        <v>0</v>
      </c>
      <c r="BI988" s="61">
        <f t="shared" si="1011"/>
        <v>0</v>
      </c>
      <c r="BJ988" s="61">
        <f t="shared" si="1011"/>
        <v>0</v>
      </c>
      <c r="BK988" s="61">
        <f t="shared" si="1011"/>
        <v>0</v>
      </c>
      <c r="BL988" s="61">
        <f t="shared" si="1011"/>
        <v>0</v>
      </c>
      <c r="BM988" s="61">
        <f t="shared" si="1011"/>
        <v>0</v>
      </c>
      <c r="BN988" s="61">
        <f t="shared" si="1011"/>
        <v>0</v>
      </c>
      <c r="BO988" s="61">
        <f t="shared" si="1011"/>
        <v>0</v>
      </c>
    </row>
    <row r="989" spans="1:67" x14ac:dyDescent="0.2">
      <c r="A989" s="11"/>
      <c r="B989" s="11"/>
      <c r="C989" s="656"/>
      <c r="D989" s="657"/>
      <c r="E989" s="657"/>
      <c r="F989" s="657"/>
      <c r="G989" s="657"/>
      <c r="H989" s="660"/>
      <c r="I989" s="659"/>
      <c r="J989" s="11"/>
      <c r="K989" s="58"/>
      <c r="L989" s="58"/>
      <c r="M989" s="60"/>
      <c r="N989" s="60"/>
      <c r="O989" s="60"/>
      <c r="P989" s="60"/>
      <c r="Q989" s="62">
        <v>3968.7</v>
      </c>
      <c r="R989" s="63">
        <f t="shared" si="1009"/>
        <v>5550.4561821120005</v>
      </c>
      <c r="S989" s="64">
        <f t="shared" ref="S989:AX989" si="1012">S987+S988</f>
        <v>0</v>
      </c>
      <c r="T989" s="64">
        <f t="shared" si="1012"/>
        <v>0</v>
      </c>
      <c r="U989" s="64">
        <f t="shared" si="1012"/>
        <v>0</v>
      </c>
      <c r="V989" s="64">
        <f t="shared" si="1012"/>
        <v>0</v>
      </c>
      <c r="W989" s="64">
        <f t="shared" si="1012"/>
        <v>0</v>
      </c>
      <c r="X989" s="64">
        <f t="shared" si="1012"/>
        <v>0</v>
      </c>
      <c r="Y989" s="64">
        <f t="shared" si="1012"/>
        <v>0</v>
      </c>
      <c r="Z989" s="64">
        <f t="shared" si="1012"/>
        <v>0</v>
      </c>
      <c r="AA989" s="64">
        <f t="shared" si="1012"/>
        <v>0</v>
      </c>
      <c r="AB989" s="64">
        <f t="shared" si="1012"/>
        <v>0</v>
      </c>
      <c r="AC989" s="64">
        <f t="shared" si="1012"/>
        <v>0</v>
      </c>
      <c r="AD989" s="64">
        <f t="shared" si="1012"/>
        <v>0</v>
      </c>
      <c r="AE989" s="64">
        <f t="shared" si="1012"/>
        <v>0</v>
      </c>
      <c r="AF989" s="64">
        <f t="shared" si="1012"/>
        <v>0</v>
      </c>
      <c r="AG989" s="64">
        <f t="shared" si="1012"/>
        <v>0</v>
      </c>
      <c r="AH989" s="64">
        <f t="shared" si="1012"/>
        <v>0</v>
      </c>
      <c r="AI989" s="64">
        <f t="shared" si="1012"/>
        <v>0</v>
      </c>
      <c r="AJ989" s="64">
        <f t="shared" si="1012"/>
        <v>0</v>
      </c>
      <c r="AK989" s="64">
        <f t="shared" si="1012"/>
        <v>0</v>
      </c>
      <c r="AL989" s="64">
        <f t="shared" si="1012"/>
        <v>0</v>
      </c>
      <c r="AM989" s="64">
        <f t="shared" si="1012"/>
        <v>0</v>
      </c>
      <c r="AN989" s="64">
        <f t="shared" si="1012"/>
        <v>0</v>
      </c>
      <c r="AO989" s="64">
        <f t="shared" si="1012"/>
        <v>0</v>
      </c>
      <c r="AP989" s="64">
        <f t="shared" si="1012"/>
        <v>0</v>
      </c>
      <c r="AQ989" s="64">
        <f t="shared" si="1012"/>
        <v>0</v>
      </c>
      <c r="AR989" s="64">
        <f t="shared" si="1012"/>
        <v>0</v>
      </c>
      <c r="AS989" s="64">
        <f t="shared" si="1012"/>
        <v>0</v>
      </c>
      <c r="AT989" s="64">
        <f t="shared" si="1012"/>
        <v>0</v>
      </c>
      <c r="AU989" s="64">
        <f t="shared" si="1012"/>
        <v>0</v>
      </c>
      <c r="AV989" s="64">
        <f t="shared" si="1012"/>
        <v>0</v>
      </c>
      <c r="AW989" s="64">
        <f t="shared" si="1012"/>
        <v>0</v>
      </c>
      <c r="AX989" s="64">
        <f t="shared" si="1012"/>
        <v>0</v>
      </c>
      <c r="AY989" s="64">
        <f t="shared" ref="AY989:BO989" si="1013">AY987+AY988</f>
        <v>0</v>
      </c>
      <c r="AZ989" s="64">
        <f t="shared" si="1013"/>
        <v>0</v>
      </c>
      <c r="BA989" s="64">
        <f t="shared" si="1013"/>
        <v>0</v>
      </c>
      <c r="BB989" s="64">
        <f t="shared" si="1013"/>
        <v>0</v>
      </c>
      <c r="BC989" s="64">
        <f t="shared" si="1013"/>
        <v>0</v>
      </c>
      <c r="BD989" s="64">
        <f t="shared" si="1013"/>
        <v>0</v>
      </c>
      <c r="BE989" s="64">
        <f t="shared" si="1013"/>
        <v>0</v>
      </c>
      <c r="BF989" s="64">
        <f t="shared" si="1013"/>
        <v>0</v>
      </c>
      <c r="BG989" s="64">
        <f t="shared" si="1013"/>
        <v>0</v>
      </c>
      <c r="BH989" s="64">
        <f t="shared" si="1013"/>
        <v>0</v>
      </c>
      <c r="BI989" s="64">
        <f t="shared" si="1013"/>
        <v>0</v>
      </c>
      <c r="BJ989" s="64">
        <f t="shared" si="1013"/>
        <v>0</v>
      </c>
      <c r="BK989" s="64">
        <f t="shared" si="1013"/>
        <v>0</v>
      </c>
      <c r="BL989" s="64">
        <f t="shared" si="1013"/>
        <v>0</v>
      </c>
      <c r="BM989" s="64">
        <f t="shared" si="1013"/>
        <v>0</v>
      </c>
      <c r="BN989" s="64">
        <f t="shared" si="1013"/>
        <v>0</v>
      </c>
      <c r="BO989" s="64">
        <f t="shared" si="1013"/>
        <v>5550.4561821120005</v>
      </c>
    </row>
    <row r="990" spans="1:67" ht="12" customHeight="1" x14ac:dyDescent="0.2">
      <c r="A990" s="11"/>
      <c r="B990" s="58">
        <v>209</v>
      </c>
      <c r="C990" s="656" t="s">
        <v>352</v>
      </c>
      <c r="D990" s="656" t="s">
        <v>353</v>
      </c>
      <c r="E990" s="656"/>
      <c r="F990" s="656"/>
      <c r="G990" s="656"/>
      <c r="H990" s="658" t="s">
        <v>1074</v>
      </c>
      <c r="I990" s="659" t="s">
        <v>78</v>
      </c>
      <c r="J990" s="59">
        <v>173.35419999999999</v>
      </c>
      <c r="K990" s="60"/>
      <c r="L990" s="60"/>
      <c r="M990" s="60"/>
      <c r="N990" s="58"/>
      <c r="O990" s="58"/>
      <c r="P990" s="58"/>
      <c r="Q990" s="58"/>
      <c r="R990" s="58">
        <f t="shared" si="1009"/>
        <v>173.35419999999999</v>
      </c>
      <c r="S990" s="58">
        <v>0</v>
      </c>
      <c r="T990" s="58">
        <v>0</v>
      </c>
      <c r="U990" s="58">
        <v>0</v>
      </c>
      <c r="V990" s="58">
        <v>0</v>
      </c>
      <c r="W990" s="58">
        <v>0</v>
      </c>
      <c r="X990" s="58">
        <v>0</v>
      </c>
      <c r="Y990" s="58">
        <v>0</v>
      </c>
      <c r="Z990" s="58">
        <v>0</v>
      </c>
      <c r="AA990" s="58">
        <v>0</v>
      </c>
      <c r="AB990" s="58">
        <v>0</v>
      </c>
      <c r="AC990" s="58">
        <v>0</v>
      </c>
      <c r="AD990" s="58">
        <v>0</v>
      </c>
      <c r="AE990" s="58">
        <v>0</v>
      </c>
      <c r="AF990" s="58">
        <v>0</v>
      </c>
      <c r="AG990" s="58">
        <v>0</v>
      </c>
      <c r="AH990" s="58">
        <v>0</v>
      </c>
      <c r="AI990" s="58">
        <v>0</v>
      </c>
      <c r="AJ990" s="58">
        <v>0</v>
      </c>
      <c r="AK990" s="58">
        <v>0</v>
      </c>
      <c r="AL990" s="58">
        <v>0</v>
      </c>
      <c r="AM990" s="58">
        <v>0</v>
      </c>
      <c r="AN990" s="58">
        <v>0</v>
      </c>
      <c r="AO990" s="58">
        <v>0</v>
      </c>
      <c r="AP990" s="58">
        <v>0</v>
      </c>
      <c r="AQ990" s="58">
        <v>0</v>
      </c>
      <c r="AR990" s="58">
        <v>0</v>
      </c>
      <c r="AS990" s="58">
        <v>0</v>
      </c>
      <c r="AT990" s="58">
        <v>0</v>
      </c>
      <c r="AU990" s="58">
        <v>0</v>
      </c>
      <c r="AV990" s="58">
        <v>0</v>
      </c>
      <c r="AW990" s="58">
        <v>0</v>
      </c>
      <c r="AX990" s="58">
        <v>0</v>
      </c>
      <c r="AY990" s="58">
        <v>0</v>
      </c>
      <c r="AZ990" s="58">
        <v>0</v>
      </c>
      <c r="BA990" s="58">
        <v>0</v>
      </c>
      <c r="BB990" s="58">
        <v>0</v>
      </c>
      <c r="BC990" s="58">
        <v>0</v>
      </c>
      <c r="BD990" s="58">
        <v>0</v>
      </c>
      <c r="BE990" s="58">
        <v>0</v>
      </c>
      <c r="BF990" s="58">
        <v>0</v>
      </c>
      <c r="BG990" s="58">
        <v>0</v>
      </c>
      <c r="BH990" s="58">
        <v>0</v>
      </c>
      <c r="BI990" s="58">
        <v>0</v>
      </c>
      <c r="BJ990" s="58">
        <v>0</v>
      </c>
      <c r="BK990" s="58">
        <v>0</v>
      </c>
      <c r="BL990" s="58">
        <v>0</v>
      </c>
      <c r="BM990" s="58">
        <v>0</v>
      </c>
      <c r="BN990" s="58">
        <v>0</v>
      </c>
      <c r="BO990" s="58">
        <v>173.35419999999999</v>
      </c>
    </row>
    <row r="991" spans="1:67" x14ac:dyDescent="0.2">
      <c r="A991" s="11"/>
      <c r="B991" s="11"/>
      <c r="C991" s="656"/>
      <c r="D991" s="656"/>
      <c r="E991" s="656"/>
      <c r="F991" s="656"/>
      <c r="G991" s="656"/>
      <c r="H991" s="658"/>
      <c r="I991" s="659"/>
      <c r="J991" s="11"/>
      <c r="K991" s="60">
        <v>14245.27</v>
      </c>
      <c r="L991" s="60">
        <v>14245.27</v>
      </c>
      <c r="M991" s="60">
        <v>14718.29</v>
      </c>
      <c r="N991" s="60">
        <v>14718.29</v>
      </c>
      <c r="O991" s="60">
        <v>14718.2934497755</v>
      </c>
      <c r="P991" s="60"/>
      <c r="Q991" s="58">
        <v>14718.29</v>
      </c>
      <c r="R991" s="60">
        <f t="shared" si="1009"/>
        <v>20584.378693430404</v>
      </c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58"/>
      <c r="BD991" s="58"/>
      <c r="BE991" s="58"/>
      <c r="BF991" s="58"/>
      <c r="BG991" s="58"/>
      <c r="BH991" s="58"/>
      <c r="BI991" s="58"/>
      <c r="BJ991" s="58"/>
      <c r="BK991" s="58"/>
      <c r="BL991" s="58"/>
      <c r="BM991" s="58"/>
      <c r="BN991" s="58"/>
      <c r="BO991" s="61">
        <f>$M991*BO990/$J990*BO$13</f>
        <v>20584.378693430404</v>
      </c>
    </row>
    <row r="992" spans="1:67" x14ac:dyDescent="0.2">
      <c r="A992" s="11"/>
      <c r="B992" s="11"/>
      <c r="C992" s="656"/>
      <c r="D992" s="656"/>
      <c r="E992" s="656"/>
      <c r="F992" s="656"/>
      <c r="G992" s="656"/>
      <c r="H992" s="658"/>
      <c r="I992" s="659"/>
      <c r="J992" s="11"/>
      <c r="K992" s="58"/>
      <c r="L992" s="60"/>
      <c r="M992" s="60"/>
      <c r="N992" s="60">
        <f>N991-M991</f>
        <v>0</v>
      </c>
      <c r="O992" s="60"/>
      <c r="P992" s="60"/>
      <c r="Q992" s="58"/>
      <c r="R992" s="60">
        <f t="shared" si="1009"/>
        <v>0</v>
      </c>
      <c r="S992" s="61">
        <f t="shared" ref="S992:AX992" si="1014">$N$992/$J$990*S990*S12*S13</f>
        <v>0</v>
      </c>
      <c r="T992" s="61">
        <f t="shared" si="1014"/>
        <v>0</v>
      </c>
      <c r="U992" s="61">
        <f t="shared" si="1014"/>
        <v>0</v>
      </c>
      <c r="V992" s="61">
        <f t="shared" si="1014"/>
        <v>0</v>
      </c>
      <c r="W992" s="61">
        <f t="shared" si="1014"/>
        <v>0</v>
      </c>
      <c r="X992" s="61">
        <f t="shared" si="1014"/>
        <v>0</v>
      </c>
      <c r="Y992" s="61">
        <f t="shared" si="1014"/>
        <v>0</v>
      </c>
      <c r="Z992" s="61">
        <f t="shared" si="1014"/>
        <v>0</v>
      </c>
      <c r="AA992" s="61">
        <f t="shared" si="1014"/>
        <v>0</v>
      </c>
      <c r="AB992" s="61">
        <f t="shared" si="1014"/>
        <v>0</v>
      </c>
      <c r="AC992" s="61">
        <f t="shared" si="1014"/>
        <v>0</v>
      </c>
      <c r="AD992" s="61">
        <f t="shared" si="1014"/>
        <v>0</v>
      </c>
      <c r="AE992" s="61">
        <f t="shared" si="1014"/>
        <v>0</v>
      </c>
      <c r="AF992" s="61">
        <f t="shared" si="1014"/>
        <v>0</v>
      </c>
      <c r="AG992" s="61">
        <f t="shared" si="1014"/>
        <v>0</v>
      </c>
      <c r="AH992" s="61">
        <f t="shared" si="1014"/>
        <v>0</v>
      </c>
      <c r="AI992" s="61">
        <f t="shared" si="1014"/>
        <v>0</v>
      </c>
      <c r="AJ992" s="61">
        <f t="shared" si="1014"/>
        <v>0</v>
      </c>
      <c r="AK992" s="61">
        <f t="shared" si="1014"/>
        <v>0</v>
      </c>
      <c r="AL992" s="61">
        <f t="shared" si="1014"/>
        <v>0</v>
      </c>
      <c r="AM992" s="61">
        <f t="shared" si="1014"/>
        <v>0</v>
      </c>
      <c r="AN992" s="61">
        <f t="shared" si="1014"/>
        <v>0</v>
      </c>
      <c r="AO992" s="61">
        <f t="shared" si="1014"/>
        <v>0</v>
      </c>
      <c r="AP992" s="61">
        <f t="shared" si="1014"/>
        <v>0</v>
      </c>
      <c r="AQ992" s="61">
        <f t="shared" si="1014"/>
        <v>0</v>
      </c>
      <c r="AR992" s="61">
        <f t="shared" si="1014"/>
        <v>0</v>
      </c>
      <c r="AS992" s="61">
        <f t="shared" si="1014"/>
        <v>0</v>
      </c>
      <c r="AT992" s="61">
        <f t="shared" si="1014"/>
        <v>0</v>
      </c>
      <c r="AU992" s="61">
        <f t="shared" si="1014"/>
        <v>0</v>
      </c>
      <c r="AV992" s="61">
        <f t="shared" si="1014"/>
        <v>0</v>
      </c>
      <c r="AW992" s="61">
        <f t="shared" si="1014"/>
        <v>0</v>
      </c>
      <c r="AX992" s="61">
        <f t="shared" si="1014"/>
        <v>0</v>
      </c>
      <c r="AY992" s="61">
        <f t="shared" ref="AY992:BO992" si="1015">$N$992/$J$990*AY990*AY12*AY13</f>
        <v>0</v>
      </c>
      <c r="AZ992" s="61">
        <f t="shared" si="1015"/>
        <v>0</v>
      </c>
      <c r="BA992" s="61">
        <f t="shared" si="1015"/>
        <v>0</v>
      </c>
      <c r="BB992" s="61">
        <f t="shared" si="1015"/>
        <v>0</v>
      </c>
      <c r="BC992" s="61">
        <f t="shared" si="1015"/>
        <v>0</v>
      </c>
      <c r="BD992" s="61">
        <f t="shared" si="1015"/>
        <v>0</v>
      </c>
      <c r="BE992" s="61">
        <f t="shared" si="1015"/>
        <v>0</v>
      </c>
      <c r="BF992" s="61">
        <f t="shared" si="1015"/>
        <v>0</v>
      </c>
      <c r="BG992" s="61">
        <f t="shared" si="1015"/>
        <v>0</v>
      </c>
      <c r="BH992" s="61">
        <f t="shared" si="1015"/>
        <v>0</v>
      </c>
      <c r="BI992" s="61">
        <f t="shared" si="1015"/>
        <v>0</v>
      </c>
      <c r="BJ992" s="61">
        <f t="shared" si="1015"/>
        <v>0</v>
      </c>
      <c r="BK992" s="61">
        <f t="shared" si="1015"/>
        <v>0</v>
      </c>
      <c r="BL992" s="61">
        <f t="shared" si="1015"/>
        <v>0</v>
      </c>
      <c r="BM992" s="61">
        <f t="shared" si="1015"/>
        <v>0</v>
      </c>
      <c r="BN992" s="61">
        <f t="shared" si="1015"/>
        <v>0</v>
      </c>
      <c r="BO992" s="61">
        <f t="shared" si="1015"/>
        <v>0</v>
      </c>
    </row>
    <row r="993" spans="1:67" x14ac:dyDescent="0.2">
      <c r="A993" s="11"/>
      <c r="B993" s="11"/>
      <c r="C993" s="656"/>
      <c r="D993" s="656"/>
      <c r="E993" s="656"/>
      <c r="F993" s="656"/>
      <c r="G993" s="656"/>
      <c r="H993" s="658"/>
      <c r="I993" s="659"/>
      <c r="J993" s="11"/>
      <c r="K993" s="58"/>
      <c r="L993" s="58"/>
      <c r="M993" s="60"/>
      <c r="N993" s="60"/>
      <c r="O993" s="60"/>
      <c r="P993" s="60"/>
      <c r="Q993" s="62">
        <v>14718.29</v>
      </c>
      <c r="R993" s="63">
        <f t="shared" si="1009"/>
        <v>20584.378693430404</v>
      </c>
      <c r="S993" s="64">
        <f t="shared" ref="S993:AX993" si="1016">S991+S992</f>
        <v>0</v>
      </c>
      <c r="T993" s="64">
        <f t="shared" si="1016"/>
        <v>0</v>
      </c>
      <c r="U993" s="64">
        <f t="shared" si="1016"/>
        <v>0</v>
      </c>
      <c r="V993" s="64">
        <f t="shared" si="1016"/>
        <v>0</v>
      </c>
      <c r="W993" s="64">
        <f t="shared" si="1016"/>
        <v>0</v>
      </c>
      <c r="X993" s="64">
        <f t="shared" si="1016"/>
        <v>0</v>
      </c>
      <c r="Y993" s="64">
        <f t="shared" si="1016"/>
        <v>0</v>
      </c>
      <c r="Z993" s="64">
        <f t="shared" si="1016"/>
        <v>0</v>
      </c>
      <c r="AA993" s="64">
        <f t="shared" si="1016"/>
        <v>0</v>
      </c>
      <c r="AB993" s="64">
        <f t="shared" si="1016"/>
        <v>0</v>
      </c>
      <c r="AC993" s="64">
        <f t="shared" si="1016"/>
        <v>0</v>
      </c>
      <c r="AD993" s="64">
        <f t="shared" si="1016"/>
        <v>0</v>
      </c>
      <c r="AE993" s="64">
        <f t="shared" si="1016"/>
        <v>0</v>
      </c>
      <c r="AF993" s="64">
        <f t="shared" si="1016"/>
        <v>0</v>
      </c>
      <c r="AG993" s="64">
        <f t="shared" si="1016"/>
        <v>0</v>
      </c>
      <c r="AH993" s="64">
        <f t="shared" si="1016"/>
        <v>0</v>
      </c>
      <c r="AI993" s="64">
        <f t="shared" si="1016"/>
        <v>0</v>
      </c>
      <c r="AJ993" s="64">
        <f t="shared" si="1016"/>
        <v>0</v>
      </c>
      <c r="AK993" s="64">
        <f t="shared" si="1016"/>
        <v>0</v>
      </c>
      <c r="AL993" s="64">
        <f t="shared" si="1016"/>
        <v>0</v>
      </c>
      <c r="AM993" s="64">
        <f t="shared" si="1016"/>
        <v>0</v>
      </c>
      <c r="AN993" s="64">
        <f t="shared" si="1016"/>
        <v>0</v>
      </c>
      <c r="AO993" s="64">
        <f t="shared" si="1016"/>
        <v>0</v>
      </c>
      <c r="AP993" s="64">
        <f t="shared" si="1016"/>
        <v>0</v>
      </c>
      <c r="AQ993" s="64">
        <f t="shared" si="1016"/>
        <v>0</v>
      </c>
      <c r="AR993" s="64">
        <f t="shared" si="1016"/>
        <v>0</v>
      </c>
      <c r="AS993" s="64">
        <f t="shared" si="1016"/>
        <v>0</v>
      </c>
      <c r="AT993" s="64">
        <f t="shared" si="1016"/>
        <v>0</v>
      </c>
      <c r="AU993" s="64">
        <f t="shared" si="1016"/>
        <v>0</v>
      </c>
      <c r="AV993" s="64">
        <f t="shared" si="1016"/>
        <v>0</v>
      </c>
      <c r="AW993" s="64">
        <f t="shared" si="1016"/>
        <v>0</v>
      </c>
      <c r="AX993" s="64">
        <f t="shared" si="1016"/>
        <v>0</v>
      </c>
      <c r="AY993" s="64">
        <f t="shared" ref="AY993:BO993" si="1017">AY991+AY992</f>
        <v>0</v>
      </c>
      <c r="AZ993" s="64">
        <f t="shared" si="1017"/>
        <v>0</v>
      </c>
      <c r="BA993" s="64">
        <f t="shared" si="1017"/>
        <v>0</v>
      </c>
      <c r="BB993" s="64">
        <f t="shared" si="1017"/>
        <v>0</v>
      </c>
      <c r="BC993" s="64">
        <f t="shared" si="1017"/>
        <v>0</v>
      </c>
      <c r="BD993" s="64">
        <f t="shared" si="1017"/>
        <v>0</v>
      </c>
      <c r="BE993" s="64">
        <f t="shared" si="1017"/>
        <v>0</v>
      </c>
      <c r="BF993" s="64">
        <f t="shared" si="1017"/>
        <v>0</v>
      </c>
      <c r="BG993" s="64">
        <f t="shared" si="1017"/>
        <v>0</v>
      </c>
      <c r="BH993" s="64">
        <f t="shared" si="1017"/>
        <v>0</v>
      </c>
      <c r="BI993" s="64">
        <f t="shared" si="1017"/>
        <v>0</v>
      </c>
      <c r="BJ993" s="64">
        <f t="shared" si="1017"/>
        <v>0</v>
      </c>
      <c r="BK993" s="64">
        <f t="shared" si="1017"/>
        <v>0</v>
      </c>
      <c r="BL993" s="64">
        <f t="shared" si="1017"/>
        <v>0</v>
      </c>
      <c r="BM993" s="64">
        <f t="shared" si="1017"/>
        <v>0</v>
      </c>
      <c r="BN993" s="64">
        <f t="shared" si="1017"/>
        <v>0</v>
      </c>
      <c r="BO993" s="64">
        <f t="shared" si="1017"/>
        <v>20584.378693430404</v>
      </c>
    </row>
    <row r="994" spans="1:67" s="5" customFormat="1" ht="10.5" x14ac:dyDescent="0.2">
      <c r="A994" s="65"/>
      <c r="B994" s="65"/>
      <c r="C994" s="65"/>
      <c r="D994" s="65"/>
      <c r="E994" s="65"/>
      <c r="F994" s="65"/>
      <c r="G994" s="66" t="s">
        <v>1075</v>
      </c>
      <c r="H994" s="65"/>
      <c r="I994" s="65"/>
      <c r="J994" s="65"/>
      <c r="K994" s="65"/>
      <c r="L994" s="65"/>
      <c r="M994" s="65"/>
      <c r="N994" s="65"/>
      <c r="O994" s="65"/>
      <c r="P994" s="65"/>
      <c r="Q994" s="65">
        <f t="shared" ref="Q994:AV994" si="1018">Q$989+Q$993</f>
        <v>18686.990000000002</v>
      </c>
      <c r="R994" s="67">
        <f t="shared" si="1018"/>
        <v>26134.834875542405</v>
      </c>
      <c r="S994" s="68">
        <f t="shared" si="1018"/>
        <v>0</v>
      </c>
      <c r="T994" s="68">
        <f t="shared" si="1018"/>
        <v>0</v>
      </c>
      <c r="U994" s="68">
        <f t="shared" si="1018"/>
        <v>0</v>
      </c>
      <c r="V994" s="68">
        <f t="shared" si="1018"/>
        <v>0</v>
      </c>
      <c r="W994" s="68">
        <f t="shared" si="1018"/>
        <v>0</v>
      </c>
      <c r="X994" s="68">
        <f t="shared" si="1018"/>
        <v>0</v>
      </c>
      <c r="Y994" s="68">
        <f t="shared" si="1018"/>
        <v>0</v>
      </c>
      <c r="Z994" s="68">
        <f t="shared" si="1018"/>
        <v>0</v>
      </c>
      <c r="AA994" s="68">
        <f t="shared" si="1018"/>
        <v>0</v>
      </c>
      <c r="AB994" s="68">
        <f t="shared" si="1018"/>
        <v>0</v>
      </c>
      <c r="AC994" s="68">
        <f t="shared" si="1018"/>
        <v>0</v>
      </c>
      <c r="AD994" s="68">
        <f t="shared" si="1018"/>
        <v>0</v>
      </c>
      <c r="AE994" s="68">
        <f t="shared" si="1018"/>
        <v>0</v>
      </c>
      <c r="AF994" s="68">
        <f t="shared" si="1018"/>
        <v>0</v>
      </c>
      <c r="AG994" s="68">
        <f t="shared" si="1018"/>
        <v>0</v>
      </c>
      <c r="AH994" s="68">
        <f t="shared" si="1018"/>
        <v>0</v>
      </c>
      <c r="AI994" s="68">
        <f t="shared" si="1018"/>
        <v>0</v>
      </c>
      <c r="AJ994" s="68">
        <f t="shared" si="1018"/>
        <v>0</v>
      </c>
      <c r="AK994" s="68">
        <f t="shared" si="1018"/>
        <v>0</v>
      </c>
      <c r="AL994" s="68">
        <f t="shared" si="1018"/>
        <v>0</v>
      </c>
      <c r="AM994" s="68">
        <f t="shared" si="1018"/>
        <v>0</v>
      </c>
      <c r="AN994" s="68">
        <f t="shared" si="1018"/>
        <v>0</v>
      </c>
      <c r="AO994" s="68">
        <f t="shared" si="1018"/>
        <v>0</v>
      </c>
      <c r="AP994" s="68">
        <f t="shared" si="1018"/>
        <v>0</v>
      </c>
      <c r="AQ994" s="68">
        <f t="shared" si="1018"/>
        <v>0</v>
      </c>
      <c r="AR994" s="68">
        <f t="shared" si="1018"/>
        <v>0</v>
      </c>
      <c r="AS994" s="68">
        <f t="shared" si="1018"/>
        <v>0</v>
      </c>
      <c r="AT994" s="68">
        <f t="shared" si="1018"/>
        <v>0</v>
      </c>
      <c r="AU994" s="68">
        <f t="shared" si="1018"/>
        <v>0</v>
      </c>
      <c r="AV994" s="68">
        <f t="shared" si="1018"/>
        <v>0</v>
      </c>
      <c r="AW994" s="68">
        <f t="shared" ref="AW994:BO994" si="1019">AW$989+AW$993</f>
        <v>0</v>
      </c>
      <c r="AX994" s="68">
        <f t="shared" si="1019"/>
        <v>0</v>
      </c>
      <c r="AY994" s="68">
        <f t="shared" si="1019"/>
        <v>0</v>
      </c>
      <c r="AZ994" s="68">
        <f t="shared" si="1019"/>
        <v>0</v>
      </c>
      <c r="BA994" s="68">
        <f t="shared" si="1019"/>
        <v>0</v>
      </c>
      <c r="BB994" s="68">
        <f t="shared" si="1019"/>
        <v>0</v>
      </c>
      <c r="BC994" s="68">
        <f t="shared" si="1019"/>
        <v>0</v>
      </c>
      <c r="BD994" s="68">
        <f t="shared" si="1019"/>
        <v>0</v>
      </c>
      <c r="BE994" s="68">
        <f t="shared" si="1019"/>
        <v>0</v>
      </c>
      <c r="BF994" s="68">
        <f t="shared" si="1019"/>
        <v>0</v>
      </c>
      <c r="BG994" s="68">
        <f t="shared" si="1019"/>
        <v>0</v>
      </c>
      <c r="BH994" s="68">
        <f t="shared" si="1019"/>
        <v>0</v>
      </c>
      <c r="BI994" s="68">
        <f t="shared" si="1019"/>
        <v>0</v>
      </c>
      <c r="BJ994" s="68">
        <f t="shared" si="1019"/>
        <v>0</v>
      </c>
      <c r="BK994" s="68">
        <f t="shared" si="1019"/>
        <v>0</v>
      </c>
      <c r="BL994" s="68">
        <f t="shared" si="1019"/>
        <v>0</v>
      </c>
      <c r="BM994" s="68">
        <f t="shared" si="1019"/>
        <v>0</v>
      </c>
      <c r="BN994" s="68">
        <f t="shared" si="1019"/>
        <v>0</v>
      </c>
      <c r="BO994" s="68">
        <f t="shared" si="1019"/>
        <v>26134.834875542405</v>
      </c>
    </row>
    <row r="995" spans="1:67" s="5" customFormat="1" ht="10.5" x14ac:dyDescent="0.2">
      <c r="A995" s="69"/>
      <c r="B995" s="69"/>
      <c r="C995" s="69"/>
      <c r="D995" s="69"/>
      <c r="E995" s="69"/>
      <c r="F995" s="69"/>
      <c r="G995" s="70" t="s">
        <v>1076</v>
      </c>
      <c r="H995" s="69"/>
      <c r="I995" s="69"/>
      <c r="J995" s="69"/>
      <c r="K995" s="69"/>
      <c r="L995" s="69"/>
      <c r="M995" s="69"/>
      <c r="N995" s="69"/>
      <c r="O995" s="69"/>
      <c r="P995" s="69"/>
      <c r="Q995" s="69">
        <f t="shared" ref="Q995:AV995" si="1020">Q$978+Q$984+Q$994</f>
        <v>605418.85000000009</v>
      </c>
      <c r="R995" s="71">
        <f t="shared" si="1020"/>
        <v>824479.9274449636</v>
      </c>
      <c r="S995" s="72">
        <f t="shared" si="1020"/>
        <v>0</v>
      </c>
      <c r="T995" s="72">
        <f t="shared" si="1020"/>
        <v>0</v>
      </c>
      <c r="U995" s="72">
        <f t="shared" si="1020"/>
        <v>0</v>
      </c>
      <c r="V995" s="72">
        <f t="shared" si="1020"/>
        <v>0</v>
      </c>
      <c r="W995" s="72">
        <f t="shared" si="1020"/>
        <v>0</v>
      </c>
      <c r="X995" s="72">
        <f t="shared" si="1020"/>
        <v>0</v>
      </c>
      <c r="Y995" s="72">
        <f t="shared" si="1020"/>
        <v>0</v>
      </c>
      <c r="Z995" s="72">
        <f t="shared" si="1020"/>
        <v>0</v>
      </c>
      <c r="AA995" s="72">
        <f t="shared" si="1020"/>
        <v>0</v>
      </c>
      <c r="AB995" s="72">
        <f t="shared" si="1020"/>
        <v>0</v>
      </c>
      <c r="AC995" s="72">
        <f t="shared" si="1020"/>
        <v>0</v>
      </c>
      <c r="AD995" s="72">
        <f t="shared" si="1020"/>
        <v>0</v>
      </c>
      <c r="AE995" s="72">
        <f t="shared" si="1020"/>
        <v>0</v>
      </c>
      <c r="AF995" s="72">
        <f t="shared" si="1020"/>
        <v>0</v>
      </c>
      <c r="AG995" s="72">
        <f t="shared" si="1020"/>
        <v>0</v>
      </c>
      <c r="AH995" s="72">
        <f t="shared" si="1020"/>
        <v>0</v>
      </c>
      <c r="AI995" s="72">
        <f t="shared" si="1020"/>
        <v>0</v>
      </c>
      <c r="AJ995" s="72">
        <f t="shared" si="1020"/>
        <v>0</v>
      </c>
      <c r="AK995" s="72">
        <f t="shared" si="1020"/>
        <v>0</v>
      </c>
      <c r="AL995" s="72">
        <f t="shared" si="1020"/>
        <v>0</v>
      </c>
      <c r="AM995" s="72">
        <f t="shared" si="1020"/>
        <v>0</v>
      </c>
      <c r="AN995" s="72">
        <f t="shared" si="1020"/>
        <v>0</v>
      </c>
      <c r="AO995" s="72">
        <f t="shared" si="1020"/>
        <v>0</v>
      </c>
      <c r="AP995" s="72">
        <f t="shared" si="1020"/>
        <v>0</v>
      </c>
      <c r="AQ995" s="72">
        <f t="shared" si="1020"/>
        <v>0</v>
      </c>
      <c r="AR995" s="72">
        <f t="shared" si="1020"/>
        <v>0</v>
      </c>
      <c r="AS995" s="72">
        <f t="shared" si="1020"/>
        <v>0</v>
      </c>
      <c r="AT995" s="72">
        <f t="shared" si="1020"/>
        <v>0</v>
      </c>
      <c r="AU995" s="72">
        <f t="shared" si="1020"/>
        <v>0</v>
      </c>
      <c r="AV995" s="72">
        <f t="shared" si="1020"/>
        <v>0</v>
      </c>
      <c r="AW995" s="72">
        <f t="shared" ref="AW995:BO995" si="1021">AW$978+AW$984+AW$994</f>
        <v>0</v>
      </c>
      <c r="AX995" s="72">
        <f t="shared" si="1021"/>
        <v>0</v>
      </c>
      <c r="AY995" s="72">
        <f t="shared" si="1021"/>
        <v>0</v>
      </c>
      <c r="AZ995" s="72">
        <f t="shared" si="1021"/>
        <v>0</v>
      </c>
      <c r="BA995" s="72">
        <f t="shared" si="1021"/>
        <v>0</v>
      </c>
      <c r="BB995" s="72">
        <f t="shared" si="1021"/>
        <v>0</v>
      </c>
      <c r="BC995" s="72">
        <f t="shared" si="1021"/>
        <v>0</v>
      </c>
      <c r="BD995" s="72">
        <f t="shared" si="1021"/>
        <v>0</v>
      </c>
      <c r="BE995" s="72">
        <f t="shared" si="1021"/>
        <v>0</v>
      </c>
      <c r="BF995" s="72">
        <f t="shared" si="1021"/>
        <v>0</v>
      </c>
      <c r="BG995" s="72">
        <f t="shared" si="1021"/>
        <v>0</v>
      </c>
      <c r="BH995" s="72">
        <f t="shared" si="1021"/>
        <v>0</v>
      </c>
      <c r="BI995" s="72">
        <f t="shared" si="1021"/>
        <v>180822.33273699143</v>
      </c>
      <c r="BJ995" s="72">
        <f t="shared" si="1021"/>
        <v>181881.57445717725</v>
      </c>
      <c r="BK995" s="72">
        <f t="shared" si="1021"/>
        <v>182596.37231000882</v>
      </c>
      <c r="BL995" s="72">
        <f t="shared" si="1021"/>
        <v>183783.24864427137</v>
      </c>
      <c r="BM995" s="72">
        <f t="shared" si="1021"/>
        <v>34518.596766307499</v>
      </c>
      <c r="BN995" s="72">
        <f t="shared" si="1021"/>
        <v>34742.967654664797</v>
      </c>
      <c r="BO995" s="72">
        <f t="shared" si="1021"/>
        <v>26134.834875542405</v>
      </c>
    </row>
    <row r="996" spans="1:67" x14ac:dyDescent="0.2">
      <c r="A996" s="54"/>
      <c r="B996" s="54"/>
      <c r="C996" s="55" t="s">
        <v>1077</v>
      </c>
      <c r="D996" s="54" t="s">
        <v>596</v>
      </c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</row>
    <row r="997" spans="1:67" x14ac:dyDescent="0.2">
      <c r="A997" s="56"/>
      <c r="B997" s="56"/>
      <c r="C997" s="57" t="s">
        <v>597</v>
      </c>
      <c r="D997" s="56" t="s">
        <v>598</v>
      </c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</row>
    <row r="998" spans="1:67" ht="14.1" customHeight="1" x14ac:dyDescent="0.2">
      <c r="A998" s="11"/>
      <c r="B998" s="58">
        <v>210</v>
      </c>
      <c r="C998" s="656" t="s">
        <v>599</v>
      </c>
      <c r="D998" s="657" t="s">
        <v>600</v>
      </c>
      <c r="E998" s="657"/>
      <c r="F998" s="657"/>
      <c r="G998" s="657"/>
      <c r="H998" s="660" t="s">
        <v>1078</v>
      </c>
      <c r="I998" s="659" t="s">
        <v>601</v>
      </c>
      <c r="J998" s="59">
        <v>1</v>
      </c>
      <c r="K998" s="60"/>
      <c r="L998" s="60"/>
      <c r="M998" s="60"/>
      <c r="N998" s="58"/>
      <c r="O998" s="58"/>
      <c r="P998" s="58"/>
      <c r="Q998" s="58"/>
      <c r="R998" s="58">
        <f>SUM(S998:BO998)</f>
        <v>1</v>
      </c>
      <c r="S998" s="58">
        <v>0</v>
      </c>
      <c r="T998" s="58">
        <v>0</v>
      </c>
      <c r="U998" s="58">
        <v>0</v>
      </c>
      <c r="V998" s="58">
        <v>0</v>
      </c>
      <c r="W998" s="58">
        <v>0</v>
      </c>
      <c r="X998" s="58">
        <v>0</v>
      </c>
      <c r="Y998" s="58">
        <v>0</v>
      </c>
      <c r="Z998" s="58">
        <v>0</v>
      </c>
      <c r="AA998" s="58">
        <v>0</v>
      </c>
      <c r="AB998" s="58">
        <v>0</v>
      </c>
      <c r="AC998" s="58">
        <v>0</v>
      </c>
      <c r="AD998" s="58">
        <v>0</v>
      </c>
      <c r="AE998" s="58">
        <v>0</v>
      </c>
      <c r="AF998" s="58">
        <v>0</v>
      </c>
      <c r="AG998" s="58">
        <v>0</v>
      </c>
      <c r="AH998" s="58">
        <v>0</v>
      </c>
      <c r="AI998" s="58">
        <v>0</v>
      </c>
      <c r="AJ998" s="58">
        <v>0</v>
      </c>
      <c r="AK998" s="58">
        <v>0</v>
      </c>
      <c r="AL998" s="58">
        <v>0</v>
      </c>
      <c r="AM998" s="58">
        <v>0</v>
      </c>
      <c r="AN998" s="58">
        <v>0</v>
      </c>
      <c r="AO998" s="58">
        <v>0</v>
      </c>
      <c r="AP998" s="58">
        <v>1</v>
      </c>
      <c r="AQ998" s="58">
        <v>0</v>
      </c>
      <c r="AR998" s="58">
        <v>0</v>
      </c>
      <c r="AS998" s="58">
        <v>0</v>
      </c>
      <c r="AT998" s="58">
        <v>0</v>
      </c>
      <c r="AU998" s="58">
        <v>0</v>
      </c>
      <c r="AV998" s="58">
        <v>0</v>
      </c>
      <c r="AW998" s="58">
        <v>0</v>
      </c>
      <c r="AX998" s="58">
        <v>0</v>
      </c>
      <c r="AY998" s="58">
        <v>0</v>
      </c>
      <c r="AZ998" s="58">
        <v>0</v>
      </c>
      <c r="BA998" s="58">
        <v>0</v>
      </c>
      <c r="BB998" s="58">
        <v>0</v>
      </c>
      <c r="BC998" s="58">
        <v>0</v>
      </c>
      <c r="BD998" s="58">
        <v>0</v>
      </c>
      <c r="BE998" s="58">
        <v>0</v>
      </c>
      <c r="BF998" s="58">
        <v>0</v>
      </c>
      <c r="BG998" s="58">
        <v>0</v>
      </c>
      <c r="BH998" s="58">
        <v>0</v>
      </c>
      <c r="BI998" s="58">
        <v>0</v>
      </c>
      <c r="BJ998" s="58">
        <v>0</v>
      </c>
      <c r="BK998" s="58">
        <v>0</v>
      </c>
      <c r="BL998" s="58">
        <v>0</v>
      </c>
      <c r="BM998" s="58">
        <v>0</v>
      </c>
      <c r="BN998" s="58">
        <v>0</v>
      </c>
      <c r="BO998" s="58">
        <v>0</v>
      </c>
    </row>
    <row r="999" spans="1:67" x14ac:dyDescent="0.2">
      <c r="A999" s="11"/>
      <c r="B999" s="11"/>
      <c r="C999" s="656"/>
      <c r="D999" s="657"/>
      <c r="E999" s="657"/>
      <c r="F999" s="657"/>
      <c r="G999" s="657"/>
      <c r="H999" s="660"/>
      <c r="I999" s="659"/>
      <c r="J999" s="11"/>
      <c r="K999" s="60">
        <v>17841.990000000002</v>
      </c>
      <c r="L999" s="60">
        <v>17841.990000000002</v>
      </c>
      <c r="M999" s="60">
        <v>18434.439999999999</v>
      </c>
      <c r="N999" s="60">
        <v>18434.439999999999</v>
      </c>
      <c r="O999" s="60">
        <v>18434.444875243502</v>
      </c>
      <c r="P999" s="60"/>
      <c r="Q999" s="58">
        <v>18434.439999999999</v>
      </c>
      <c r="R999" s="60">
        <f>SUM(S999:BO999)</f>
        <v>21926.326465891598</v>
      </c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61">
        <f>$M999*AP998/$J998*AP$13</f>
        <v>21926.326465891598</v>
      </c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58"/>
      <c r="BD999" s="58"/>
      <c r="BE999" s="58"/>
      <c r="BF999" s="58"/>
      <c r="BG999" s="58"/>
      <c r="BH999" s="58"/>
      <c r="BI999" s="58"/>
      <c r="BJ999" s="58"/>
      <c r="BK999" s="58"/>
      <c r="BL999" s="58"/>
      <c r="BM999" s="58"/>
      <c r="BN999" s="58"/>
      <c r="BO999" s="58"/>
    </row>
    <row r="1000" spans="1:67" x14ac:dyDescent="0.2">
      <c r="A1000" s="11"/>
      <c r="B1000" s="11"/>
      <c r="C1000" s="656"/>
      <c r="D1000" s="657"/>
      <c r="E1000" s="657"/>
      <c r="F1000" s="657"/>
      <c r="G1000" s="657"/>
      <c r="H1000" s="660"/>
      <c r="I1000" s="659"/>
      <c r="J1000" s="11"/>
      <c r="K1000" s="58"/>
      <c r="L1000" s="60"/>
      <c r="M1000" s="60"/>
      <c r="N1000" s="60">
        <f>N999-M999</f>
        <v>0</v>
      </c>
      <c r="O1000" s="60"/>
      <c r="P1000" s="60"/>
      <c r="Q1000" s="58"/>
      <c r="R1000" s="60">
        <f>SUM(S1000:BO1000)</f>
        <v>0</v>
      </c>
      <c r="S1000" s="61">
        <f t="shared" ref="S1000:AX1000" si="1022">$N$1000/$J$998*S998*S12*S13</f>
        <v>0</v>
      </c>
      <c r="T1000" s="61">
        <f t="shared" si="1022"/>
        <v>0</v>
      </c>
      <c r="U1000" s="61">
        <f t="shared" si="1022"/>
        <v>0</v>
      </c>
      <c r="V1000" s="61">
        <f t="shared" si="1022"/>
        <v>0</v>
      </c>
      <c r="W1000" s="61">
        <f t="shared" si="1022"/>
        <v>0</v>
      </c>
      <c r="X1000" s="61">
        <f t="shared" si="1022"/>
        <v>0</v>
      </c>
      <c r="Y1000" s="61">
        <f t="shared" si="1022"/>
        <v>0</v>
      </c>
      <c r="Z1000" s="61">
        <f t="shared" si="1022"/>
        <v>0</v>
      </c>
      <c r="AA1000" s="61">
        <f t="shared" si="1022"/>
        <v>0</v>
      </c>
      <c r="AB1000" s="61">
        <f t="shared" si="1022"/>
        <v>0</v>
      </c>
      <c r="AC1000" s="61">
        <f t="shared" si="1022"/>
        <v>0</v>
      </c>
      <c r="AD1000" s="61">
        <f t="shared" si="1022"/>
        <v>0</v>
      </c>
      <c r="AE1000" s="61">
        <f t="shared" si="1022"/>
        <v>0</v>
      </c>
      <c r="AF1000" s="61">
        <f t="shared" si="1022"/>
        <v>0</v>
      </c>
      <c r="AG1000" s="61">
        <f t="shared" si="1022"/>
        <v>0</v>
      </c>
      <c r="AH1000" s="61">
        <f t="shared" si="1022"/>
        <v>0</v>
      </c>
      <c r="AI1000" s="61">
        <f t="shared" si="1022"/>
        <v>0</v>
      </c>
      <c r="AJ1000" s="61">
        <f t="shared" si="1022"/>
        <v>0</v>
      </c>
      <c r="AK1000" s="61">
        <f t="shared" si="1022"/>
        <v>0</v>
      </c>
      <c r="AL1000" s="61">
        <f t="shared" si="1022"/>
        <v>0</v>
      </c>
      <c r="AM1000" s="61">
        <f t="shared" si="1022"/>
        <v>0</v>
      </c>
      <c r="AN1000" s="61">
        <f t="shared" si="1022"/>
        <v>0</v>
      </c>
      <c r="AO1000" s="61">
        <f t="shared" si="1022"/>
        <v>0</v>
      </c>
      <c r="AP1000" s="61">
        <f t="shared" si="1022"/>
        <v>0</v>
      </c>
      <c r="AQ1000" s="61">
        <f t="shared" si="1022"/>
        <v>0</v>
      </c>
      <c r="AR1000" s="61">
        <f t="shared" si="1022"/>
        <v>0</v>
      </c>
      <c r="AS1000" s="61">
        <f t="shared" si="1022"/>
        <v>0</v>
      </c>
      <c r="AT1000" s="61">
        <f t="shared" si="1022"/>
        <v>0</v>
      </c>
      <c r="AU1000" s="61">
        <f t="shared" si="1022"/>
        <v>0</v>
      </c>
      <c r="AV1000" s="61">
        <f t="shared" si="1022"/>
        <v>0</v>
      </c>
      <c r="AW1000" s="61">
        <f t="shared" si="1022"/>
        <v>0</v>
      </c>
      <c r="AX1000" s="61">
        <f t="shared" si="1022"/>
        <v>0</v>
      </c>
      <c r="AY1000" s="61">
        <f t="shared" ref="AY1000:BO1000" si="1023">$N$1000/$J$998*AY998*AY12*AY13</f>
        <v>0</v>
      </c>
      <c r="AZ1000" s="61">
        <f t="shared" si="1023"/>
        <v>0</v>
      </c>
      <c r="BA1000" s="61">
        <f t="shared" si="1023"/>
        <v>0</v>
      </c>
      <c r="BB1000" s="61">
        <f t="shared" si="1023"/>
        <v>0</v>
      </c>
      <c r="BC1000" s="61">
        <f t="shared" si="1023"/>
        <v>0</v>
      </c>
      <c r="BD1000" s="61">
        <f t="shared" si="1023"/>
        <v>0</v>
      </c>
      <c r="BE1000" s="61">
        <f t="shared" si="1023"/>
        <v>0</v>
      </c>
      <c r="BF1000" s="61">
        <f t="shared" si="1023"/>
        <v>0</v>
      </c>
      <c r="BG1000" s="61">
        <f t="shared" si="1023"/>
        <v>0</v>
      </c>
      <c r="BH1000" s="61">
        <f t="shared" si="1023"/>
        <v>0</v>
      </c>
      <c r="BI1000" s="61">
        <f t="shared" si="1023"/>
        <v>0</v>
      </c>
      <c r="BJ1000" s="61">
        <f t="shared" si="1023"/>
        <v>0</v>
      </c>
      <c r="BK1000" s="61">
        <f t="shared" si="1023"/>
        <v>0</v>
      </c>
      <c r="BL1000" s="61">
        <f t="shared" si="1023"/>
        <v>0</v>
      </c>
      <c r="BM1000" s="61">
        <f t="shared" si="1023"/>
        <v>0</v>
      </c>
      <c r="BN1000" s="61">
        <f t="shared" si="1023"/>
        <v>0</v>
      </c>
      <c r="BO1000" s="61">
        <f t="shared" si="1023"/>
        <v>0</v>
      </c>
    </row>
    <row r="1001" spans="1:67" x14ac:dyDescent="0.2">
      <c r="A1001" s="11"/>
      <c r="B1001" s="11"/>
      <c r="C1001" s="656"/>
      <c r="D1001" s="657"/>
      <c r="E1001" s="657"/>
      <c r="F1001" s="657"/>
      <c r="G1001" s="657"/>
      <c r="H1001" s="660"/>
      <c r="I1001" s="659"/>
      <c r="J1001" s="11"/>
      <c r="K1001" s="58"/>
      <c r="L1001" s="58"/>
      <c r="M1001" s="60"/>
      <c r="N1001" s="60"/>
      <c r="O1001" s="60"/>
      <c r="P1001" s="60"/>
      <c r="Q1001" s="62">
        <v>18434.439999999999</v>
      </c>
      <c r="R1001" s="63">
        <f>SUM(S1001:BO1001)</f>
        <v>21926.326465891598</v>
      </c>
      <c r="S1001" s="64">
        <f t="shared" ref="S1001:AX1001" si="1024">S999+S1000</f>
        <v>0</v>
      </c>
      <c r="T1001" s="64">
        <f t="shared" si="1024"/>
        <v>0</v>
      </c>
      <c r="U1001" s="64">
        <f t="shared" si="1024"/>
        <v>0</v>
      </c>
      <c r="V1001" s="64">
        <f t="shared" si="1024"/>
        <v>0</v>
      </c>
      <c r="W1001" s="64">
        <f t="shared" si="1024"/>
        <v>0</v>
      </c>
      <c r="X1001" s="64">
        <f t="shared" si="1024"/>
        <v>0</v>
      </c>
      <c r="Y1001" s="64">
        <f t="shared" si="1024"/>
        <v>0</v>
      </c>
      <c r="Z1001" s="64">
        <f t="shared" si="1024"/>
        <v>0</v>
      </c>
      <c r="AA1001" s="64">
        <f t="shared" si="1024"/>
        <v>0</v>
      </c>
      <c r="AB1001" s="64">
        <f t="shared" si="1024"/>
        <v>0</v>
      </c>
      <c r="AC1001" s="64">
        <f t="shared" si="1024"/>
        <v>0</v>
      </c>
      <c r="AD1001" s="64">
        <f t="shared" si="1024"/>
        <v>0</v>
      </c>
      <c r="AE1001" s="64">
        <f t="shared" si="1024"/>
        <v>0</v>
      </c>
      <c r="AF1001" s="64">
        <f t="shared" si="1024"/>
        <v>0</v>
      </c>
      <c r="AG1001" s="64">
        <f t="shared" si="1024"/>
        <v>0</v>
      </c>
      <c r="AH1001" s="64">
        <f t="shared" si="1024"/>
        <v>0</v>
      </c>
      <c r="AI1001" s="64">
        <f t="shared" si="1024"/>
        <v>0</v>
      </c>
      <c r="AJ1001" s="64">
        <f t="shared" si="1024"/>
        <v>0</v>
      </c>
      <c r="AK1001" s="64">
        <f t="shared" si="1024"/>
        <v>0</v>
      </c>
      <c r="AL1001" s="64">
        <f t="shared" si="1024"/>
        <v>0</v>
      </c>
      <c r="AM1001" s="64">
        <f t="shared" si="1024"/>
        <v>0</v>
      </c>
      <c r="AN1001" s="64">
        <f t="shared" si="1024"/>
        <v>0</v>
      </c>
      <c r="AO1001" s="64">
        <f t="shared" si="1024"/>
        <v>0</v>
      </c>
      <c r="AP1001" s="64">
        <f t="shared" si="1024"/>
        <v>21926.326465891598</v>
      </c>
      <c r="AQ1001" s="64">
        <f t="shared" si="1024"/>
        <v>0</v>
      </c>
      <c r="AR1001" s="64">
        <f t="shared" si="1024"/>
        <v>0</v>
      </c>
      <c r="AS1001" s="64">
        <f t="shared" si="1024"/>
        <v>0</v>
      </c>
      <c r="AT1001" s="64">
        <f t="shared" si="1024"/>
        <v>0</v>
      </c>
      <c r="AU1001" s="64">
        <f t="shared" si="1024"/>
        <v>0</v>
      </c>
      <c r="AV1001" s="64">
        <f t="shared" si="1024"/>
        <v>0</v>
      </c>
      <c r="AW1001" s="64">
        <f t="shared" si="1024"/>
        <v>0</v>
      </c>
      <c r="AX1001" s="64">
        <f t="shared" si="1024"/>
        <v>0</v>
      </c>
      <c r="AY1001" s="64">
        <f t="shared" ref="AY1001:BO1001" si="1025">AY999+AY1000</f>
        <v>0</v>
      </c>
      <c r="AZ1001" s="64">
        <f t="shared" si="1025"/>
        <v>0</v>
      </c>
      <c r="BA1001" s="64">
        <f t="shared" si="1025"/>
        <v>0</v>
      </c>
      <c r="BB1001" s="64">
        <f t="shared" si="1025"/>
        <v>0</v>
      </c>
      <c r="BC1001" s="64">
        <f t="shared" si="1025"/>
        <v>0</v>
      </c>
      <c r="BD1001" s="64">
        <f t="shared" si="1025"/>
        <v>0</v>
      </c>
      <c r="BE1001" s="64">
        <f t="shared" si="1025"/>
        <v>0</v>
      </c>
      <c r="BF1001" s="64">
        <f t="shared" si="1025"/>
        <v>0</v>
      </c>
      <c r="BG1001" s="64">
        <f t="shared" si="1025"/>
        <v>0</v>
      </c>
      <c r="BH1001" s="64">
        <f t="shared" si="1025"/>
        <v>0</v>
      </c>
      <c r="BI1001" s="64">
        <f t="shared" si="1025"/>
        <v>0</v>
      </c>
      <c r="BJ1001" s="64">
        <f t="shared" si="1025"/>
        <v>0</v>
      </c>
      <c r="BK1001" s="64">
        <f t="shared" si="1025"/>
        <v>0</v>
      </c>
      <c r="BL1001" s="64">
        <f t="shared" si="1025"/>
        <v>0</v>
      </c>
      <c r="BM1001" s="64">
        <f t="shared" si="1025"/>
        <v>0</v>
      </c>
      <c r="BN1001" s="64">
        <f t="shared" si="1025"/>
        <v>0</v>
      </c>
      <c r="BO1001" s="64">
        <f t="shared" si="1025"/>
        <v>0</v>
      </c>
    </row>
    <row r="1002" spans="1:67" s="5" customFormat="1" ht="10.5" x14ac:dyDescent="0.2">
      <c r="A1002" s="65"/>
      <c r="B1002" s="65"/>
      <c r="C1002" s="65"/>
      <c r="D1002" s="65"/>
      <c r="E1002" s="65"/>
      <c r="F1002" s="65"/>
      <c r="G1002" s="66" t="s">
        <v>1079</v>
      </c>
      <c r="H1002" s="65"/>
      <c r="I1002" s="65"/>
      <c r="J1002" s="65"/>
      <c r="K1002" s="65"/>
      <c r="L1002" s="65"/>
      <c r="M1002" s="65"/>
      <c r="N1002" s="65"/>
      <c r="O1002" s="65"/>
      <c r="P1002" s="65"/>
      <c r="Q1002" s="65">
        <f t="shared" ref="Q1002:AV1002" si="1026">Q$1001</f>
        <v>18434.439999999999</v>
      </c>
      <c r="R1002" s="67">
        <f t="shared" si="1026"/>
        <v>21926.326465891598</v>
      </c>
      <c r="S1002" s="68">
        <f t="shared" si="1026"/>
        <v>0</v>
      </c>
      <c r="T1002" s="68">
        <f t="shared" si="1026"/>
        <v>0</v>
      </c>
      <c r="U1002" s="68">
        <f t="shared" si="1026"/>
        <v>0</v>
      </c>
      <c r="V1002" s="68">
        <f t="shared" si="1026"/>
        <v>0</v>
      </c>
      <c r="W1002" s="68">
        <f t="shared" si="1026"/>
        <v>0</v>
      </c>
      <c r="X1002" s="68">
        <f t="shared" si="1026"/>
        <v>0</v>
      </c>
      <c r="Y1002" s="68">
        <f t="shared" si="1026"/>
        <v>0</v>
      </c>
      <c r="Z1002" s="68">
        <f t="shared" si="1026"/>
        <v>0</v>
      </c>
      <c r="AA1002" s="68">
        <f t="shared" si="1026"/>
        <v>0</v>
      </c>
      <c r="AB1002" s="68">
        <f t="shared" si="1026"/>
        <v>0</v>
      </c>
      <c r="AC1002" s="68">
        <f t="shared" si="1026"/>
        <v>0</v>
      </c>
      <c r="AD1002" s="68">
        <f t="shared" si="1026"/>
        <v>0</v>
      </c>
      <c r="AE1002" s="68">
        <f t="shared" si="1026"/>
        <v>0</v>
      </c>
      <c r="AF1002" s="68">
        <f t="shared" si="1026"/>
        <v>0</v>
      </c>
      <c r="AG1002" s="68">
        <f t="shared" si="1026"/>
        <v>0</v>
      </c>
      <c r="AH1002" s="68">
        <f t="shared" si="1026"/>
        <v>0</v>
      </c>
      <c r="AI1002" s="68">
        <f t="shared" si="1026"/>
        <v>0</v>
      </c>
      <c r="AJ1002" s="68">
        <f t="shared" si="1026"/>
        <v>0</v>
      </c>
      <c r="AK1002" s="68">
        <f t="shared" si="1026"/>
        <v>0</v>
      </c>
      <c r="AL1002" s="68">
        <f t="shared" si="1026"/>
        <v>0</v>
      </c>
      <c r="AM1002" s="68">
        <f t="shared" si="1026"/>
        <v>0</v>
      </c>
      <c r="AN1002" s="68">
        <f t="shared" si="1026"/>
        <v>0</v>
      </c>
      <c r="AO1002" s="68">
        <f t="shared" si="1026"/>
        <v>0</v>
      </c>
      <c r="AP1002" s="68">
        <f t="shared" si="1026"/>
        <v>21926.326465891598</v>
      </c>
      <c r="AQ1002" s="68">
        <f t="shared" si="1026"/>
        <v>0</v>
      </c>
      <c r="AR1002" s="68">
        <f t="shared" si="1026"/>
        <v>0</v>
      </c>
      <c r="AS1002" s="68">
        <f t="shared" si="1026"/>
        <v>0</v>
      </c>
      <c r="AT1002" s="68">
        <f t="shared" si="1026"/>
        <v>0</v>
      </c>
      <c r="AU1002" s="68">
        <f t="shared" si="1026"/>
        <v>0</v>
      </c>
      <c r="AV1002" s="68">
        <f t="shared" si="1026"/>
        <v>0</v>
      </c>
      <c r="AW1002" s="68">
        <f t="shared" ref="AW1002:BO1002" si="1027">AW$1001</f>
        <v>0</v>
      </c>
      <c r="AX1002" s="68">
        <f t="shared" si="1027"/>
        <v>0</v>
      </c>
      <c r="AY1002" s="68">
        <f t="shared" si="1027"/>
        <v>0</v>
      </c>
      <c r="AZ1002" s="68">
        <f t="shared" si="1027"/>
        <v>0</v>
      </c>
      <c r="BA1002" s="68">
        <f t="shared" si="1027"/>
        <v>0</v>
      </c>
      <c r="BB1002" s="68">
        <f t="shared" si="1027"/>
        <v>0</v>
      </c>
      <c r="BC1002" s="68">
        <f t="shared" si="1027"/>
        <v>0</v>
      </c>
      <c r="BD1002" s="68">
        <f t="shared" si="1027"/>
        <v>0</v>
      </c>
      <c r="BE1002" s="68">
        <f t="shared" si="1027"/>
        <v>0</v>
      </c>
      <c r="BF1002" s="68">
        <f t="shared" si="1027"/>
        <v>0</v>
      </c>
      <c r="BG1002" s="68">
        <f t="shared" si="1027"/>
        <v>0</v>
      </c>
      <c r="BH1002" s="68">
        <f t="shared" si="1027"/>
        <v>0</v>
      </c>
      <c r="BI1002" s="68">
        <f t="shared" si="1027"/>
        <v>0</v>
      </c>
      <c r="BJ1002" s="68">
        <f t="shared" si="1027"/>
        <v>0</v>
      </c>
      <c r="BK1002" s="68">
        <f t="shared" si="1027"/>
        <v>0</v>
      </c>
      <c r="BL1002" s="68">
        <f t="shared" si="1027"/>
        <v>0</v>
      </c>
      <c r="BM1002" s="68">
        <f t="shared" si="1027"/>
        <v>0</v>
      </c>
      <c r="BN1002" s="68">
        <f t="shared" si="1027"/>
        <v>0</v>
      </c>
      <c r="BO1002" s="68">
        <f t="shared" si="1027"/>
        <v>0</v>
      </c>
    </row>
    <row r="1003" spans="1:67" x14ac:dyDescent="0.2">
      <c r="A1003" s="56"/>
      <c r="B1003" s="56"/>
      <c r="C1003" s="57" t="s">
        <v>602</v>
      </c>
      <c r="D1003" s="56" t="s">
        <v>603</v>
      </c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</row>
    <row r="1004" spans="1:67" ht="12" customHeight="1" x14ac:dyDescent="0.2">
      <c r="A1004" s="11"/>
      <c r="B1004" s="58">
        <v>211</v>
      </c>
      <c r="C1004" s="656" t="s">
        <v>604</v>
      </c>
      <c r="D1004" s="656" t="s">
        <v>605</v>
      </c>
      <c r="E1004" s="656"/>
      <c r="F1004" s="656"/>
      <c r="G1004" s="656"/>
      <c r="H1004" s="658" t="s">
        <v>902</v>
      </c>
      <c r="I1004" s="659" t="s">
        <v>606</v>
      </c>
      <c r="J1004" s="59">
        <v>0.97389999999999999</v>
      </c>
      <c r="K1004" s="60"/>
      <c r="L1004" s="60"/>
      <c r="M1004" s="60"/>
      <c r="N1004" s="58"/>
      <c r="O1004" s="58"/>
      <c r="P1004" s="58"/>
      <c r="Q1004" s="58"/>
      <c r="R1004" s="58">
        <f>SUM(S1004:BO1004)</f>
        <v>0.97389999999999999</v>
      </c>
      <c r="S1004" s="58">
        <v>0</v>
      </c>
      <c r="T1004" s="58">
        <v>0</v>
      </c>
      <c r="U1004" s="58">
        <v>0</v>
      </c>
      <c r="V1004" s="58">
        <v>0</v>
      </c>
      <c r="W1004" s="58">
        <v>0</v>
      </c>
      <c r="X1004" s="58">
        <v>0</v>
      </c>
      <c r="Y1004" s="58">
        <v>0</v>
      </c>
      <c r="Z1004" s="58">
        <v>0</v>
      </c>
      <c r="AA1004" s="58">
        <v>0</v>
      </c>
      <c r="AB1004" s="58">
        <v>0</v>
      </c>
      <c r="AC1004" s="58">
        <v>0</v>
      </c>
      <c r="AD1004" s="58">
        <v>0</v>
      </c>
      <c r="AE1004" s="58">
        <v>0</v>
      </c>
      <c r="AF1004" s="58">
        <v>0</v>
      </c>
      <c r="AG1004" s="58">
        <v>0</v>
      </c>
      <c r="AH1004" s="58">
        <v>0</v>
      </c>
      <c r="AI1004" s="58">
        <v>0</v>
      </c>
      <c r="AJ1004" s="58">
        <v>0</v>
      </c>
      <c r="AK1004" s="58">
        <v>0</v>
      </c>
      <c r="AL1004" s="58">
        <v>0</v>
      </c>
      <c r="AM1004" s="58">
        <v>0</v>
      </c>
      <c r="AN1004" s="58">
        <v>0</v>
      </c>
      <c r="AO1004" s="58">
        <v>0</v>
      </c>
      <c r="AP1004" s="58">
        <v>0.97389999999999999</v>
      </c>
      <c r="AQ1004" s="58">
        <v>0</v>
      </c>
      <c r="AR1004" s="58">
        <v>0</v>
      </c>
      <c r="AS1004" s="58">
        <v>0</v>
      </c>
      <c r="AT1004" s="58">
        <v>0</v>
      </c>
      <c r="AU1004" s="58">
        <v>0</v>
      </c>
      <c r="AV1004" s="58">
        <v>0</v>
      </c>
      <c r="AW1004" s="58">
        <v>0</v>
      </c>
      <c r="AX1004" s="58">
        <v>0</v>
      </c>
      <c r="AY1004" s="58">
        <v>0</v>
      </c>
      <c r="AZ1004" s="58">
        <v>0</v>
      </c>
      <c r="BA1004" s="58">
        <v>0</v>
      </c>
      <c r="BB1004" s="58">
        <v>0</v>
      </c>
      <c r="BC1004" s="58">
        <v>0</v>
      </c>
      <c r="BD1004" s="58">
        <v>0</v>
      </c>
      <c r="BE1004" s="58">
        <v>0</v>
      </c>
      <c r="BF1004" s="58">
        <v>0</v>
      </c>
      <c r="BG1004" s="58">
        <v>0</v>
      </c>
      <c r="BH1004" s="58">
        <v>0</v>
      </c>
      <c r="BI1004" s="58">
        <v>0</v>
      </c>
      <c r="BJ1004" s="58">
        <v>0</v>
      </c>
      <c r="BK1004" s="58">
        <v>0</v>
      </c>
      <c r="BL1004" s="58">
        <v>0</v>
      </c>
      <c r="BM1004" s="58">
        <v>0</v>
      </c>
      <c r="BN1004" s="58">
        <v>0</v>
      </c>
      <c r="BO1004" s="58">
        <v>0</v>
      </c>
    </row>
    <row r="1005" spans="1:67" x14ac:dyDescent="0.2">
      <c r="A1005" s="11"/>
      <c r="B1005" s="11"/>
      <c r="C1005" s="656"/>
      <c r="D1005" s="656"/>
      <c r="E1005" s="656"/>
      <c r="F1005" s="656"/>
      <c r="G1005" s="656"/>
      <c r="H1005" s="658"/>
      <c r="I1005" s="659"/>
      <c r="J1005" s="11"/>
      <c r="K1005" s="60">
        <v>13441.26</v>
      </c>
      <c r="L1005" s="60">
        <v>13441.26</v>
      </c>
      <c r="M1005" s="60">
        <v>13887.59</v>
      </c>
      <c r="N1005" s="60">
        <v>13887.59</v>
      </c>
      <c r="O1005" s="60">
        <v>13887.585775119</v>
      </c>
      <c r="P1005" s="60"/>
      <c r="Q1005" s="58">
        <v>13887.59</v>
      </c>
      <c r="R1005" s="60">
        <f>SUM(S1005:BO1005)</f>
        <v>16518.203545345099</v>
      </c>
      <c r="S1005" s="58"/>
      <c r="T1005" s="58"/>
      <c r="U1005" s="58"/>
      <c r="V1005" s="58"/>
      <c r="W1005" s="58"/>
      <c r="X1005" s="58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61">
        <f>$M1005*AP1004/$J1004*AP$13</f>
        <v>16518.203545345099</v>
      </c>
      <c r="AQ1005" s="58"/>
      <c r="AR1005" s="58"/>
      <c r="AS1005" s="58"/>
      <c r="AT1005" s="58"/>
      <c r="AU1005" s="58"/>
      <c r="AV1005" s="58"/>
      <c r="AW1005" s="58"/>
      <c r="AX1005" s="58"/>
      <c r="AY1005" s="58"/>
      <c r="AZ1005" s="58"/>
      <c r="BA1005" s="58"/>
      <c r="BB1005" s="58"/>
      <c r="BC1005" s="58"/>
      <c r="BD1005" s="58"/>
      <c r="BE1005" s="58"/>
      <c r="BF1005" s="58"/>
      <c r="BG1005" s="58"/>
      <c r="BH1005" s="58"/>
      <c r="BI1005" s="58"/>
      <c r="BJ1005" s="58"/>
      <c r="BK1005" s="58"/>
      <c r="BL1005" s="58"/>
      <c r="BM1005" s="58"/>
      <c r="BN1005" s="58"/>
      <c r="BO1005" s="58"/>
    </row>
    <row r="1006" spans="1:67" x14ac:dyDescent="0.2">
      <c r="A1006" s="11"/>
      <c r="B1006" s="11"/>
      <c r="C1006" s="656"/>
      <c r="D1006" s="656"/>
      <c r="E1006" s="656"/>
      <c r="F1006" s="656"/>
      <c r="G1006" s="656"/>
      <c r="H1006" s="658"/>
      <c r="I1006" s="659"/>
      <c r="J1006" s="11"/>
      <c r="K1006" s="58"/>
      <c r="L1006" s="60"/>
      <c r="M1006" s="60"/>
      <c r="N1006" s="60">
        <f>N1005-M1005</f>
        <v>0</v>
      </c>
      <c r="O1006" s="60"/>
      <c r="P1006" s="60"/>
      <c r="Q1006" s="58"/>
      <c r="R1006" s="60">
        <f>SUM(S1006:BO1006)</f>
        <v>0</v>
      </c>
      <c r="S1006" s="61">
        <f t="shared" ref="S1006:AX1006" si="1028">$N$1006/$J$1004*S1004*S12*S13</f>
        <v>0</v>
      </c>
      <c r="T1006" s="61">
        <f t="shared" si="1028"/>
        <v>0</v>
      </c>
      <c r="U1006" s="61">
        <f t="shared" si="1028"/>
        <v>0</v>
      </c>
      <c r="V1006" s="61">
        <f t="shared" si="1028"/>
        <v>0</v>
      </c>
      <c r="W1006" s="61">
        <f t="shared" si="1028"/>
        <v>0</v>
      </c>
      <c r="X1006" s="61">
        <f t="shared" si="1028"/>
        <v>0</v>
      </c>
      <c r="Y1006" s="61">
        <f t="shared" si="1028"/>
        <v>0</v>
      </c>
      <c r="Z1006" s="61">
        <f t="shared" si="1028"/>
        <v>0</v>
      </c>
      <c r="AA1006" s="61">
        <f t="shared" si="1028"/>
        <v>0</v>
      </c>
      <c r="AB1006" s="61">
        <f t="shared" si="1028"/>
        <v>0</v>
      </c>
      <c r="AC1006" s="61">
        <f t="shared" si="1028"/>
        <v>0</v>
      </c>
      <c r="AD1006" s="61">
        <f t="shared" si="1028"/>
        <v>0</v>
      </c>
      <c r="AE1006" s="61">
        <f t="shared" si="1028"/>
        <v>0</v>
      </c>
      <c r="AF1006" s="61">
        <f t="shared" si="1028"/>
        <v>0</v>
      </c>
      <c r="AG1006" s="61">
        <f t="shared" si="1028"/>
        <v>0</v>
      </c>
      <c r="AH1006" s="61">
        <f t="shared" si="1028"/>
        <v>0</v>
      </c>
      <c r="AI1006" s="61">
        <f t="shared" si="1028"/>
        <v>0</v>
      </c>
      <c r="AJ1006" s="61">
        <f t="shared" si="1028"/>
        <v>0</v>
      </c>
      <c r="AK1006" s="61">
        <f t="shared" si="1028"/>
        <v>0</v>
      </c>
      <c r="AL1006" s="61">
        <f t="shared" si="1028"/>
        <v>0</v>
      </c>
      <c r="AM1006" s="61">
        <f t="shared" si="1028"/>
        <v>0</v>
      </c>
      <c r="AN1006" s="61">
        <f t="shared" si="1028"/>
        <v>0</v>
      </c>
      <c r="AO1006" s="61">
        <f t="shared" si="1028"/>
        <v>0</v>
      </c>
      <c r="AP1006" s="61">
        <f t="shared" si="1028"/>
        <v>0</v>
      </c>
      <c r="AQ1006" s="61">
        <f t="shared" si="1028"/>
        <v>0</v>
      </c>
      <c r="AR1006" s="61">
        <f t="shared" si="1028"/>
        <v>0</v>
      </c>
      <c r="AS1006" s="61">
        <f t="shared" si="1028"/>
        <v>0</v>
      </c>
      <c r="AT1006" s="61">
        <f t="shared" si="1028"/>
        <v>0</v>
      </c>
      <c r="AU1006" s="61">
        <f t="shared" si="1028"/>
        <v>0</v>
      </c>
      <c r="AV1006" s="61">
        <f t="shared" si="1028"/>
        <v>0</v>
      </c>
      <c r="AW1006" s="61">
        <f t="shared" si="1028"/>
        <v>0</v>
      </c>
      <c r="AX1006" s="61">
        <f t="shared" si="1028"/>
        <v>0</v>
      </c>
      <c r="AY1006" s="61">
        <f t="shared" ref="AY1006:BO1006" si="1029">$N$1006/$J$1004*AY1004*AY12*AY13</f>
        <v>0</v>
      </c>
      <c r="AZ1006" s="61">
        <f t="shared" si="1029"/>
        <v>0</v>
      </c>
      <c r="BA1006" s="61">
        <f t="shared" si="1029"/>
        <v>0</v>
      </c>
      <c r="BB1006" s="61">
        <f t="shared" si="1029"/>
        <v>0</v>
      </c>
      <c r="BC1006" s="61">
        <f t="shared" si="1029"/>
        <v>0</v>
      </c>
      <c r="BD1006" s="61">
        <f t="shared" si="1029"/>
        <v>0</v>
      </c>
      <c r="BE1006" s="61">
        <f t="shared" si="1029"/>
        <v>0</v>
      </c>
      <c r="BF1006" s="61">
        <f t="shared" si="1029"/>
        <v>0</v>
      </c>
      <c r="BG1006" s="61">
        <f t="shared" si="1029"/>
        <v>0</v>
      </c>
      <c r="BH1006" s="61">
        <f t="shared" si="1029"/>
        <v>0</v>
      </c>
      <c r="BI1006" s="61">
        <f t="shared" si="1029"/>
        <v>0</v>
      </c>
      <c r="BJ1006" s="61">
        <f t="shared" si="1029"/>
        <v>0</v>
      </c>
      <c r="BK1006" s="61">
        <f t="shared" si="1029"/>
        <v>0</v>
      </c>
      <c r="BL1006" s="61">
        <f t="shared" si="1029"/>
        <v>0</v>
      </c>
      <c r="BM1006" s="61">
        <f t="shared" si="1029"/>
        <v>0</v>
      </c>
      <c r="BN1006" s="61">
        <f t="shared" si="1029"/>
        <v>0</v>
      </c>
      <c r="BO1006" s="61">
        <f t="shared" si="1029"/>
        <v>0</v>
      </c>
    </row>
    <row r="1007" spans="1:67" x14ac:dyDescent="0.2">
      <c r="A1007" s="11"/>
      <c r="B1007" s="11"/>
      <c r="C1007" s="656"/>
      <c r="D1007" s="656"/>
      <c r="E1007" s="656"/>
      <c r="F1007" s="656"/>
      <c r="G1007" s="656"/>
      <c r="H1007" s="658"/>
      <c r="I1007" s="659"/>
      <c r="J1007" s="11"/>
      <c r="K1007" s="58"/>
      <c r="L1007" s="58"/>
      <c r="M1007" s="60"/>
      <c r="N1007" s="60"/>
      <c r="O1007" s="60"/>
      <c r="P1007" s="60"/>
      <c r="Q1007" s="62">
        <v>13887.59</v>
      </c>
      <c r="R1007" s="63">
        <f>SUM(S1007:BO1007)</f>
        <v>16518.203545345099</v>
      </c>
      <c r="S1007" s="64">
        <f t="shared" ref="S1007:AX1007" si="1030">S1005+S1006</f>
        <v>0</v>
      </c>
      <c r="T1007" s="64">
        <f t="shared" si="1030"/>
        <v>0</v>
      </c>
      <c r="U1007" s="64">
        <f t="shared" si="1030"/>
        <v>0</v>
      </c>
      <c r="V1007" s="64">
        <f t="shared" si="1030"/>
        <v>0</v>
      </c>
      <c r="W1007" s="64">
        <f t="shared" si="1030"/>
        <v>0</v>
      </c>
      <c r="X1007" s="64">
        <f t="shared" si="1030"/>
        <v>0</v>
      </c>
      <c r="Y1007" s="64">
        <f t="shared" si="1030"/>
        <v>0</v>
      </c>
      <c r="Z1007" s="64">
        <f t="shared" si="1030"/>
        <v>0</v>
      </c>
      <c r="AA1007" s="64">
        <f t="shared" si="1030"/>
        <v>0</v>
      </c>
      <c r="AB1007" s="64">
        <f t="shared" si="1030"/>
        <v>0</v>
      </c>
      <c r="AC1007" s="64">
        <f t="shared" si="1030"/>
        <v>0</v>
      </c>
      <c r="AD1007" s="64">
        <f t="shared" si="1030"/>
        <v>0</v>
      </c>
      <c r="AE1007" s="64">
        <f t="shared" si="1030"/>
        <v>0</v>
      </c>
      <c r="AF1007" s="64">
        <f t="shared" si="1030"/>
        <v>0</v>
      </c>
      <c r="AG1007" s="64">
        <f t="shared" si="1030"/>
        <v>0</v>
      </c>
      <c r="AH1007" s="64">
        <f t="shared" si="1030"/>
        <v>0</v>
      </c>
      <c r="AI1007" s="64">
        <f t="shared" si="1030"/>
        <v>0</v>
      </c>
      <c r="AJ1007" s="64">
        <f t="shared" si="1030"/>
        <v>0</v>
      </c>
      <c r="AK1007" s="64">
        <f t="shared" si="1030"/>
        <v>0</v>
      </c>
      <c r="AL1007" s="64">
        <f t="shared" si="1030"/>
        <v>0</v>
      </c>
      <c r="AM1007" s="64">
        <f t="shared" si="1030"/>
        <v>0</v>
      </c>
      <c r="AN1007" s="64">
        <f t="shared" si="1030"/>
        <v>0</v>
      </c>
      <c r="AO1007" s="64">
        <f t="shared" si="1030"/>
        <v>0</v>
      </c>
      <c r="AP1007" s="64">
        <f t="shared" si="1030"/>
        <v>16518.203545345099</v>
      </c>
      <c r="AQ1007" s="64">
        <f t="shared" si="1030"/>
        <v>0</v>
      </c>
      <c r="AR1007" s="64">
        <f t="shared" si="1030"/>
        <v>0</v>
      </c>
      <c r="AS1007" s="64">
        <f t="shared" si="1030"/>
        <v>0</v>
      </c>
      <c r="AT1007" s="64">
        <f t="shared" si="1030"/>
        <v>0</v>
      </c>
      <c r="AU1007" s="64">
        <f t="shared" si="1030"/>
        <v>0</v>
      </c>
      <c r="AV1007" s="64">
        <f t="shared" si="1030"/>
        <v>0</v>
      </c>
      <c r="AW1007" s="64">
        <f t="shared" si="1030"/>
        <v>0</v>
      </c>
      <c r="AX1007" s="64">
        <f t="shared" si="1030"/>
        <v>0</v>
      </c>
      <c r="AY1007" s="64">
        <f t="shared" ref="AY1007:BO1007" si="1031">AY1005+AY1006</f>
        <v>0</v>
      </c>
      <c r="AZ1007" s="64">
        <f t="shared" si="1031"/>
        <v>0</v>
      </c>
      <c r="BA1007" s="64">
        <f t="shared" si="1031"/>
        <v>0</v>
      </c>
      <c r="BB1007" s="64">
        <f t="shared" si="1031"/>
        <v>0</v>
      </c>
      <c r="BC1007" s="64">
        <f t="shared" si="1031"/>
        <v>0</v>
      </c>
      <c r="BD1007" s="64">
        <f t="shared" si="1031"/>
        <v>0</v>
      </c>
      <c r="BE1007" s="64">
        <f t="shared" si="1031"/>
        <v>0</v>
      </c>
      <c r="BF1007" s="64">
        <f t="shared" si="1031"/>
        <v>0</v>
      </c>
      <c r="BG1007" s="64">
        <f t="shared" si="1031"/>
        <v>0</v>
      </c>
      <c r="BH1007" s="64">
        <f t="shared" si="1031"/>
        <v>0</v>
      </c>
      <c r="BI1007" s="64">
        <f t="shared" si="1031"/>
        <v>0</v>
      </c>
      <c r="BJ1007" s="64">
        <f t="shared" si="1031"/>
        <v>0</v>
      </c>
      <c r="BK1007" s="64">
        <f t="shared" si="1031"/>
        <v>0</v>
      </c>
      <c r="BL1007" s="64">
        <f t="shared" si="1031"/>
        <v>0</v>
      </c>
      <c r="BM1007" s="64">
        <f t="shared" si="1031"/>
        <v>0</v>
      </c>
      <c r="BN1007" s="64">
        <f t="shared" si="1031"/>
        <v>0</v>
      </c>
      <c r="BO1007" s="64">
        <f t="shared" si="1031"/>
        <v>0</v>
      </c>
    </row>
    <row r="1008" spans="1:67" s="5" customFormat="1" ht="10.5" x14ac:dyDescent="0.2">
      <c r="A1008" s="65"/>
      <c r="B1008" s="65"/>
      <c r="C1008" s="65"/>
      <c r="D1008" s="65"/>
      <c r="E1008" s="65"/>
      <c r="F1008" s="65"/>
      <c r="G1008" s="66" t="s">
        <v>1080</v>
      </c>
      <c r="H1008" s="65"/>
      <c r="I1008" s="65"/>
      <c r="J1008" s="65"/>
      <c r="K1008" s="65"/>
      <c r="L1008" s="65"/>
      <c r="M1008" s="65"/>
      <c r="N1008" s="65"/>
      <c r="O1008" s="65"/>
      <c r="P1008" s="65"/>
      <c r="Q1008" s="65">
        <f t="shared" ref="Q1008:AV1008" si="1032">Q$1007</f>
        <v>13887.59</v>
      </c>
      <c r="R1008" s="67">
        <f t="shared" si="1032"/>
        <v>16518.203545345099</v>
      </c>
      <c r="S1008" s="68">
        <f t="shared" si="1032"/>
        <v>0</v>
      </c>
      <c r="T1008" s="68">
        <f t="shared" si="1032"/>
        <v>0</v>
      </c>
      <c r="U1008" s="68">
        <f t="shared" si="1032"/>
        <v>0</v>
      </c>
      <c r="V1008" s="68">
        <f t="shared" si="1032"/>
        <v>0</v>
      </c>
      <c r="W1008" s="68">
        <f t="shared" si="1032"/>
        <v>0</v>
      </c>
      <c r="X1008" s="68">
        <f t="shared" si="1032"/>
        <v>0</v>
      </c>
      <c r="Y1008" s="68">
        <f t="shared" si="1032"/>
        <v>0</v>
      </c>
      <c r="Z1008" s="68">
        <f t="shared" si="1032"/>
        <v>0</v>
      </c>
      <c r="AA1008" s="68">
        <f t="shared" si="1032"/>
        <v>0</v>
      </c>
      <c r="AB1008" s="68">
        <f t="shared" si="1032"/>
        <v>0</v>
      </c>
      <c r="AC1008" s="68">
        <f t="shared" si="1032"/>
        <v>0</v>
      </c>
      <c r="AD1008" s="68">
        <f t="shared" si="1032"/>
        <v>0</v>
      </c>
      <c r="AE1008" s="68">
        <f t="shared" si="1032"/>
        <v>0</v>
      </c>
      <c r="AF1008" s="68">
        <f t="shared" si="1032"/>
        <v>0</v>
      </c>
      <c r="AG1008" s="68">
        <f t="shared" si="1032"/>
        <v>0</v>
      </c>
      <c r="AH1008" s="68">
        <f t="shared" si="1032"/>
        <v>0</v>
      </c>
      <c r="AI1008" s="68">
        <f t="shared" si="1032"/>
        <v>0</v>
      </c>
      <c r="AJ1008" s="68">
        <f t="shared" si="1032"/>
        <v>0</v>
      </c>
      <c r="AK1008" s="68">
        <f t="shared" si="1032"/>
        <v>0</v>
      </c>
      <c r="AL1008" s="68">
        <f t="shared" si="1032"/>
        <v>0</v>
      </c>
      <c r="AM1008" s="68">
        <f t="shared" si="1032"/>
        <v>0</v>
      </c>
      <c r="AN1008" s="68">
        <f t="shared" si="1032"/>
        <v>0</v>
      </c>
      <c r="AO1008" s="68">
        <f t="shared" si="1032"/>
        <v>0</v>
      </c>
      <c r="AP1008" s="68">
        <f t="shared" si="1032"/>
        <v>16518.203545345099</v>
      </c>
      <c r="AQ1008" s="68">
        <f t="shared" si="1032"/>
        <v>0</v>
      </c>
      <c r="AR1008" s="68">
        <f t="shared" si="1032"/>
        <v>0</v>
      </c>
      <c r="AS1008" s="68">
        <f t="shared" si="1032"/>
        <v>0</v>
      </c>
      <c r="AT1008" s="68">
        <f t="shared" si="1032"/>
        <v>0</v>
      </c>
      <c r="AU1008" s="68">
        <f t="shared" si="1032"/>
        <v>0</v>
      </c>
      <c r="AV1008" s="68">
        <f t="shared" si="1032"/>
        <v>0</v>
      </c>
      <c r="AW1008" s="68">
        <f t="shared" ref="AW1008:BO1008" si="1033">AW$1007</f>
        <v>0</v>
      </c>
      <c r="AX1008" s="68">
        <f t="shared" si="1033"/>
        <v>0</v>
      </c>
      <c r="AY1008" s="68">
        <f t="shared" si="1033"/>
        <v>0</v>
      </c>
      <c r="AZ1008" s="68">
        <f t="shared" si="1033"/>
        <v>0</v>
      </c>
      <c r="BA1008" s="68">
        <f t="shared" si="1033"/>
        <v>0</v>
      </c>
      <c r="BB1008" s="68">
        <f t="shared" si="1033"/>
        <v>0</v>
      </c>
      <c r="BC1008" s="68">
        <f t="shared" si="1033"/>
        <v>0</v>
      </c>
      <c r="BD1008" s="68">
        <f t="shared" si="1033"/>
        <v>0</v>
      </c>
      <c r="BE1008" s="68">
        <f t="shared" si="1033"/>
        <v>0</v>
      </c>
      <c r="BF1008" s="68">
        <f t="shared" si="1033"/>
        <v>0</v>
      </c>
      <c r="BG1008" s="68">
        <f t="shared" si="1033"/>
        <v>0</v>
      </c>
      <c r="BH1008" s="68">
        <f t="shared" si="1033"/>
        <v>0</v>
      </c>
      <c r="BI1008" s="68">
        <f t="shared" si="1033"/>
        <v>0</v>
      </c>
      <c r="BJ1008" s="68">
        <f t="shared" si="1033"/>
        <v>0</v>
      </c>
      <c r="BK1008" s="68">
        <f t="shared" si="1033"/>
        <v>0</v>
      </c>
      <c r="BL1008" s="68">
        <f t="shared" si="1033"/>
        <v>0</v>
      </c>
      <c r="BM1008" s="68">
        <f t="shared" si="1033"/>
        <v>0</v>
      </c>
      <c r="BN1008" s="68">
        <f t="shared" si="1033"/>
        <v>0</v>
      </c>
      <c r="BO1008" s="68">
        <f t="shared" si="1033"/>
        <v>0</v>
      </c>
    </row>
    <row r="1009" spans="1:67" x14ac:dyDescent="0.2">
      <c r="A1009" s="56"/>
      <c r="B1009" s="56"/>
      <c r="C1009" s="57" t="s">
        <v>607</v>
      </c>
      <c r="D1009" s="56" t="s">
        <v>608</v>
      </c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</row>
    <row r="1010" spans="1:67" ht="14.1" customHeight="1" x14ac:dyDescent="0.2">
      <c r="A1010" s="11"/>
      <c r="B1010" s="58">
        <v>212</v>
      </c>
      <c r="C1010" s="656" t="s">
        <v>599</v>
      </c>
      <c r="D1010" s="657" t="s">
        <v>600</v>
      </c>
      <c r="E1010" s="657"/>
      <c r="F1010" s="657"/>
      <c r="G1010" s="657"/>
      <c r="H1010" s="660" t="s">
        <v>1078</v>
      </c>
      <c r="I1010" s="659" t="s">
        <v>601</v>
      </c>
      <c r="J1010" s="59">
        <v>1</v>
      </c>
      <c r="K1010" s="60"/>
      <c r="L1010" s="60"/>
      <c r="M1010" s="60"/>
      <c r="N1010" s="58"/>
      <c r="O1010" s="58"/>
      <c r="P1010" s="58"/>
      <c r="Q1010" s="58"/>
      <c r="R1010" s="58">
        <f>SUM(S1010:BO1010)</f>
        <v>1</v>
      </c>
      <c r="S1010" s="58">
        <v>0</v>
      </c>
      <c r="T1010" s="58">
        <v>0</v>
      </c>
      <c r="U1010" s="58">
        <v>0</v>
      </c>
      <c r="V1010" s="58">
        <v>0</v>
      </c>
      <c r="W1010" s="58">
        <v>0</v>
      </c>
      <c r="X1010" s="58">
        <v>0</v>
      </c>
      <c r="Y1010" s="58">
        <v>0</v>
      </c>
      <c r="Z1010" s="58">
        <v>0</v>
      </c>
      <c r="AA1010" s="58">
        <v>0</v>
      </c>
      <c r="AB1010" s="58">
        <v>0</v>
      </c>
      <c r="AC1010" s="58">
        <v>0</v>
      </c>
      <c r="AD1010" s="58">
        <v>0</v>
      </c>
      <c r="AE1010" s="58">
        <v>0</v>
      </c>
      <c r="AF1010" s="58">
        <v>0</v>
      </c>
      <c r="AG1010" s="58">
        <v>0</v>
      </c>
      <c r="AH1010" s="58">
        <v>0</v>
      </c>
      <c r="AI1010" s="58">
        <v>0</v>
      </c>
      <c r="AJ1010" s="58">
        <v>0</v>
      </c>
      <c r="AK1010" s="58">
        <v>0</v>
      </c>
      <c r="AL1010" s="58">
        <v>0</v>
      </c>
      <c r="AM1010" s="58">
        <v>0</v>
      </c>
      <c r="AN1010" s="58">
        <v>0</v>
      </c>
      <c r="AO1010" s="58">
        <v>0</v>
      </c>
      <c r="AP1010" s="58">
        <v>1</v>
      </c>
      <c r="AQ1010" s="58">
        <v>0</v>
      </c>
      <c r="AR1010" s="58">
        <v>0</v>
      </c>
      <c r="AS1010" s="58">
        <v>0</v>
      </c>
      <c r="AT1010" s="58">
        <v>0</v>
      </c>
      <c r="AU1010" s="58">
        <v>0</v>
      </c>
      <c r="AV1010" s="58">
        <v>0</v>
      </c>
      <c r="AW1010" s="58">
        <v>0</v>
      </c>
      <c r="AX1010" s="58">
        <v>0</v>
      </c>
      <c r="AY1010" s="58">
        <v>0</v>
      </c>
      <c r="AZ1010" s="58">
        <v>0</v>
      </c>
      <c r="BA1010" s="58">
        <v>0</v>
      </c>
      <c r="BB1010" s="58">
        <v>0</v>
      </c>
      <c r="BC1010" s="58">
        <v>0</v>
      </c>
      <c r="BD1010" s="58">
        <v>0</v>
      </c>
      <c r="BE1010" s="58">
        <v>0</v>
      </c>
      <c r="BF1010" s="58">
        <v>0</v>
      </c>
      <c r="BG1010" s="58">
        <v>0</v>
      </c>
      <c r="BH1010" s="58">
        <v>0</v>
      </c>
      <c r="BI1010" s="58">
        <v>0</v>
      </c>
      <c r="BJ1010" s="58">
        <v>0</v>
      </c>
      <c r="BK1010" s="58">
        <v>0</v>
      </c>
      <c r="BL1010" s="58">
        <v>0</v>
      </c>
      <c r="BM1010" s="58">
        <v>0</v>
      </c>
      <c r="BN1010" s="58">
        <v>0</v>
      </c>
      <c r="BO1010" s="58">
        <v>0</v>
      </c>
    </row>
    <row r="1011" spans="1:67" x14ac:dyDescent="0.2">
      <c r="A1011" s="11"/>
      <c r="B1011" s="11"/>
      <c r="C1011" s="656"/>
      <c r="D1011" s="657"/>
      <c r="E1011" s="657"/>
      <c r="F1011" s="657"/>
      <c r="G1011" s="657"/>
      <c r="H1011" s="660"/>
      <c r="I1011" s="659"/>
      <c r="J1011" s="11"/>
      <c r="K1011" s="60">
        <v>21950.880000000001</v>
      </c>
      <c r="L1011" s="60">
        <v>21950.880000000001</v>
      </c>
      <c r="M1011" s="60">
        <v>22679.77</v>
      </c>
      <c r="N1011" s="60">
        <v>22679.77</v>
      </c>
      <c r="O1011" s="60">
        <v>22679.773238472</v>
      </c>
      <c r="P1011" s="60"/>
      <c r="Q1011" s="58">
        <v>22679.77</v>
      </c>
      <c r="R1011" s="60">
        <f>SUM(S1011:BO1011)</f>
        <v>26975.814898165299</v>
      </c>
      <c r="S1011" s="58"/>
      <c r="T1011" s="58"/>
      <c r="U1011" s="58"/>
      <c r="V1011" s="58"/>
      <c r="W1011" s="58"/>
      <c r="X1011" s="58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61">
        <f>$M1011*AP1010/$J1010*AP$13</f>
        <v>26975.814898165299</v>
      </c>
      <c r="AQ1011" s="58"/>
      <c r="AR1011" s="58"/>
      <c r="AS1011" s="58"/>
      <c r="AT1011" s="58"/>
      <c r="AU1011" s="58"/>
      <c r="AV1011" s="58"/>
      <c r="AW1011" s="58"/>
      <c r="AX1011" s="58"/>
      <c r="AY1011" s="58"/>
      <c r="AZ1011" s="58"/>
      <c r="BA1011" s="58"/>
      <c r="BB1011" s="58"/>
      <c r="BC1011" s="58"/>
      <c r="BD1011" s="58"/>
      <c r="BE1011" s="58"/>
      <c r="BF1011" s="58"/>
      <c r="BG1011" s="58"/>
      <c r="BH1011" s="58"/>
      <c r="BI1011" s="58"/>
      <c r="BJ1011" s="58"/>
      <c r="BK1011" s="58"/>
      <c r="BL1011" s="58"/>
      <c r="BM1011" s="58"/>
      <c r="BN1011" s="58"/>
      <c r="BO1011" s="58"/>
    </row>
    <row r="1012" spans="1:67" x14ac:dyDescent="0.2">
      <c r="A1012" s="11"/>
      <c r="B1012" s="11"/>
      <c r="C1012" s="656"/>
      <c r="D1012" s="657"/>
      <c r="E1012" s="657"/>
      <c r="F1012" s="657"/>
      <c r="G1012" s="657"/>
      <c r="H1012" s="660"/>
      <c r="I1012" s="659"/>
      <c r="J1012" s="11"/>
      <c r="K1012" s="58"/>
      <c r="L1012" s="60"/>
      <c r="M1012" s="60"/>
      <c r="N1012" s="60">
        <f>N1011-M1011</f>
        <v>0</v>
      </c>
      <c r="O1012" s="60"/>
      <c r="P1012" s="60"/>
      <c r="Q1012" s="58"/>
      <c r="R1012" s="60">
        <f>SUM(S1012:BO1012)</f>
        <v>0</v>
      </c>
      <c r="S1012" s="61">
        <f t="shared" ref="S1012:AX1012" si="1034">$N$1012/$J$1010*S1010*S12*S13</f>
        <v>0</v>
      </c>
      <c r="T1012" s="61">
        <f t="shared" si="1034"/>
        <v>0</v>
      </c>
      <c r="U1012" s="61">
        <f t="shared" si="1034"/>
        <v>0</v>
      </c>
      <c r="V1012" s="61">
        <f t="shared" si="1034"/>
        <v>0</v>
      </c>
      <c r="W1012" s="61">
        <f t="shared" si="1034"/>
        <v>0</v>
      </c>
      <c r="X1012" s="61">
        <f t="shared" si="1034"/>
        <v>0</v>
      </c>
      <c r="Y1012" s="61">
        <f t="shared" si="1034"/>
        <v>0</v>
      </c>
      <c r="Z1012" s="61">
        <f t="shared" si="1034"/>
        <v>0</v>
      </c>
      <c r="AA1012" s="61">
        <f t="shared" si="1034"/>
        <v>0</v>
      </c>
      <c r="AB1012" s="61">
        <f t="shared" si="1034"/>
        <v>0</v>
      </c>
      <c r="AC1012" s="61">
        <f t="shared" si="1034"/>
        <v>0</v>
      </c>
      <c r="AD1012" s="61">
        <f t="shared" si="1034"/>
        <v>0</v>
      </c>
      <c r="AE1012" s="61">
        <f t="shared" si="1034"/>
        <v>0</v>
      </c>
      <c r="AF1012" s="61">
        <f t="shared" si="1034"/>
        <v>0</v>
      </c>
      <c r="AG1012" s="61">
        <f t="shared" si="1034"/>
        <v>0</v>
      </c>
      <c r="AH1012" s="61">
        <f t="shared" si="1034"/>
        <v>0</v>
      </c>
      <c r="AI1012" s="61">
        <f t="shared" si="1034"/>
        <v>0</v>
      </c>
      <c r="AJ1012" s="61">
        <f t="shared" si="1034"/>
        <v>0</v>
      </c>
      <c r="AK1012" s="61">
        <f t="shared" si="1034"/>
        <v>0</v>
      </c>
      <c r="AL1012" s="61">
        <f t="shared" si="1034"/>
        <v>0</v>
      </c>
      <c r="AM1012" s="61">
        <f t="shared" si="1034"/>
        <v>0</v>
      </c>
      <c r="AN1012" s="61">
        <f t="shared" si="1034"/>
        <v>0</v>
      </c>
      <c r="AO1012" s="61">
        <f t="shared" si="1034"/>
        <v>0</v>
      </c>
      <c r="AP1012" s="61">
        <f t="shared" si="1034"/>
        <v>0</v>
      </c>
      <c r="AQ1012" s="61">
        <f t="shared" si="1034"/>
        <v>0</v>
      </c>
      <c r="AR1012" s="61">
        <f t="shared" si="1034"/>
        <v>0</v>
      </c>
      <c r="AS1012" s="61">
        <f t="shared" si="1034"/>
        <v>0</v>
      </c>
      <c r="AT1012" s="61">
        <f t="shared" si="1034"/>
        <v>0</v>
      </c>
      <c r="AU1012" s="61">
        <f t="shared" si="1034"/>
        <v>0</v>
      </c>
      <c r="AV1012" s="61">
        <f t="shared" si="1034"/>
        <v>0</v>
      </c>
      <c r="AW1012" s="61">
        <f t="shared" si="1034"/>
        <v>0</v>
      </c>
      <c r="AX1012" s="61">
        <f t="shared" si="1034"/>
        <v>0</v>
      </c>
      <c r="AY1012" s="61">
        <f t="shared" ref="AY1012:BO1012" si="1035">$N$1012/$J$1010*AY1010*AY12*AY13</f>
        <v>0</v>
      </c>
      <c r="AZ1012" s="61">
        <f t="shared" si="1035"/>
        <v>0</v>
      </c>
      <c r="BA1012" s="61">
        <f t="shared" si="1035"/>
        <v>0</v>
      </c>
      <c r="BB1012" s="61">
        <f t="shared" si="1035"/>
        <v>0</v>
      </c>
      <c r="BC1012" s="61">
        <f t="shared" si="1035"/>
        <v>0</v>
      </c>
      <c r="BD1012" s="61">
        <f t="shared" si="1035"/>
        <v>0</v>
      </c>
      <c r="BE1012" s="61">
        <f t="shared" si="1035"/>
        <v>0</v>
      </c>
      <c r="BF1012" s="61">
        <f t="shared" si="1035"/>
        <v>0</v>
      </c>
      <c r="BG1012" s="61">
        <f t="shared" si="1035"/>
        <v>0</v>
      </c>
      <c r="BH1012" s="61">
        <f t="shared" si="1035"/>
        <v>0</v>
      </c>
      <c r="BI1012" s="61">
        <f t="shared" si="1035"/>
        <v>0</v>
      </c>
      <c r="BJ1012" s="61">
        <f t="shared" si="1035"/>
        <v>0</v>
      </c>
      <c r="BK1012" s="61">
        <f t="shared" si="1035"/>
        <v>0</v>
      </c>
      <c r="BL1012" s="61">
        <f t="shared" si="1035"/>
        <v>0</v>
      </c>
      <c r="BM1012" s="61">
        <f t="shared" si="1035"/>
        <v>0</v>
      </c>
      <c r="BN1012" s="61">
        <f t="shared" si="1035"/>
        <v>0</v>
      </c>
      <c r="BO1012" s="61">
        <f t="shared" si="1035"/>
        <v>0</v>
      </c>
    </row>
    <row r="1013" spans="1:67" x14ac:dyDescent="0.2">
      <c r="A1013" s="11"/>
      <c r="B1013" s="11"/>
      <c r="C1013" s="656"/>
      <c r="D1013" s="657"/>
      <c r="E1013" s="657"/>
      <c r="F1013" s="657"/>
      <c r="G1013" s="657"/>
      <c r="H1013" s="660"/>
      <c r="I1013" s="659"/>
      <c r="J1013" s="11"/>
      <c r="K1013" s="58"/>
      <c r="L1013" s="58"/>
      <c r="M1013" s="60"/>
      <c r="N1013" s="60"/>
      <c r="O1013" s="60"/>
      <c r="P1013" s="60"/>
      <c r="Q1013" s="62">
        <v>22679.77</v>
      </c>
      <c r="R1013" s="63">
        <f>SUM(S1013:BO1013)</f>
        <v>26975.814898165299</v>
      </c>
      <c r="S1013" s="64">
        <f t="shared" ref="S1013:AX1013" si="1036">S1011+S1012</f>
        <v>0</v>
      </c>
      <c r="T1013" s="64">
        <f t="shared" si="1036"/>
        <v>0</v>
      </c>
      <c r="U1013" s="64">
        <f t="shared" si="1036"/>
        <v>0</v>
      </c>
      <c r="V1013" s="64">
        <f t="shared" si="1036"/>
        <v>0</v>
      </c>
      <c r="W1013" s="64">
        <f t="shared" si="1036"/>
        <v>0</v>
      </c>
      <c r="X1013" s="64">
        <f t="shared" si="1036"/>
        <v>0</v>
      </c>
      <c r="Y1013" s="64">
        <f t="shared" si="1036"/>
        <v>0</v>
      </c>
      <c r="Z1013" s="64">
        <f t="shared" si="1036"/>
        <v>0</v>
      </c>
      <c r="AA1013" s="64">
        <f t="shared" si="1036"/>
        <v>0</v>
      </c>
      <c r="AB1013" s="64">
        <f t="shared" si="1036"/>
        <v>0</v>
      </c>
      <c r="AC1013" s="64">
        <f t="shared" si="1036"/>
        <v>0</v>
      </c>
      <c r="AD1013" s="64">
        <f t="shared" si="1036"/>
        <v>0</v>
      </c>
      <c r="AE1013" s="64">
        <f t="shared" si="1036"/>
        <v>0</v>
      </c>
      <c r="AF1013" s="64">
        <f t="shared" si="1036"/>
        <v>0</v>
      </c>
      <c r="AG1013" s="64">
        <f t="shared" si="1036"/>
        <v>0</v>
      </c>
      <c r="AH1013" s="64">
        <f t="shared" si="1036"/>
        <v>0</v>
      </c>
      <c r="AI1013" s="64">
        <f t="shared" si="1036"/>
        <v>0</v>
      </c>
      <c r="AJ1013" s="64">
        <f t="shared" si="1036"/>
        <v>0</v>
      </c>
      <c r="AK1013" s="64">
        <f t="shared" si="1036"/>
        <v>0</v>
      </c>
      <c r="AL1013" s="64">
        <f t="shared" si="1036"/>
        <v>0</v>
      </c>
      <c r="AM1013" s="64">
        <f t="shared" si="1036"/>
        <v>0</v>
      </c>
      <c r="AN1013" s="64">
        <f t="shared" si="1036"/>
        <v>0</v>
      </c>
      <c r="AO1013" s="64">
        <f t="shared" si="1036"/>
        <v>0</v>
      </c>
      <c r="AP1013" s="64">
        <f t="shared" si="1036"/>
        <v>26975.814898165299</v>
      </c>
      <c r="AQ1013" s="64">
        <f t="shared" si="1036"/>
        <v>0</v>
      </c>
      <c r="AR1013" s="64">
        <f t="shared" si="1036"/>
        <v>0</v>
      </c>
      <c r="AS1013" s="64">
        <f t="shared" si="1036"/>
        <v>0</v>
      </c>
      <c r="AT1013" s="64">
        <f t="shared" si="1036"/>
        <v>0</v>
      </c>
      <c r="AU1013" s="64">
        <f t="shared" si="1036"/>
        <v>0</v>
      </c>
      <c r="AV1013" s="64">
        <f t="shared" si="1036"/>
        <v>0</v>
      </c>
      <c r="AW1013" s="64">
        <f t="shared" si="1036"/>
        <v>0</v>
      </c>
      <c r="AX1013" s="64">
        <f t="shared" si="1036"/>
        <v>0</v>
      </c>
      <c r="AY1013" s="64">
        <f t="shared" ref="AY1013:BO1013" si="1037">AY1011+AY1012</f>
        <v>0</v>
      </c>
      <c r="AZ1013" s="64">
        <f t="shared" si="1037"/>
        <v>0</v>
      </c>
      <c r="BA1013" s="64">
        <f t="shared" si="1037"/>
        <v>0</v>
      </c>
      <c r="BB1013" s="64">
        <f t="shared" si="1037"/>
        <v>0</v>
      </c>
      <c r="BC1013" s="64">
        <f t="shared" si="1037"/>
        <v>0</v>
      </c>
      <c r="BD1013" s="64">
        <f t="shared" si="1037"/>
        <v>0</v>
      </c>
      <c r="BE1013" s="64">
        <f t="shared" si="1037"/>
        <v>0</v>
      </c>
      <c r="BF1013" s="64">
        <f t="shared" si="1037"/>
        <v>0</v>
      </c>
      <c r="BG1013" s="64">
        <f t="shared" si="1037"/>
        <v>0</v>
      </c>
      <c r="BH1013" s="64">
        <f t="shared" si="1037"/>
        <v>0</v>
      </c>
      <c r="BI1013" s="64">
        <f t="shared" si="1037"/>
        <v>0</v>
      </c>
      <c r="BJ1013" s="64">
        <f t="shared" si="1037"/>
        <v>0</v>
      </c>
      <c r="BK1013" s="64">
        <f t="shared" si="1037"/>
        <v>0</v>
      </c>
      <c r="BL1013" s="64">
        <f t="shared" si="1037"/>
        <v>0</v>
      </c>
      <c r="BM1013" s="64">
        <f t="shared" si="1037"/>
        <v>0</v>
      </c>
      <c r="BN1013" s="64">
        <f t="shared" si="1037"/>
        <v>0</v>
      </c>
      <c r="BO1013" s="64">
        <f t="shared" si="1037"/>
        <v>0</v>
      </c>
    </row>
    <row r="1014" spans="1:67" s="5" customFormat="1" ht="10.5" x14ac:dyDescent="0.2">
      <c r="A1014" s="65"/>
      <c r="B1014" s="65"/>
      <c r="C1014" s="65"/>
      <c r="D1014" s="65"/>
      <c r="E1014" s="65"/>
      <c r="F1014" s="65"/>
      <c r="G1014" s="66" t="s">
        <v>1081</v>
      </c>
      <c r="H1014" s="65"/>
      <c r="I1014" s="65"/>
      <c r="J1014" s="65"/>
      <c r="K1014" s="65"/>
      <c r="L1014" s="65"/>
      <c r="M1014" s="65"/>
      <c r="N1014" s="65"/>
      <c r="O1014" s="65"/>
      <c r="P1014" s="65"/>
      <c r="Q1014" s="65">
        <f t="shared" ref="Q1014:AV1014" si="1038">Q$1013</f>
        <v>22679.77</v>
      </c>
      <c r="R1014" s="67">
        <f t="shared" si="1038"/>
        <v>26975.814898165299</v>
      </c>
      <c r="S1014" s="68">
        <f t="shared" si="1038"/>
        <v>0</v>
      </c>
      <c r="T1014" s="68">
        <f t="shared" si="1038"/>
        <v>0</v>
      </c>
      <c r="U1014" s="68">
        <f t="shared" si="1038"/>
        <v>0</v>
      </c>
      <c r="V1014" s="68">
        <f t="shared" si="1038"/>
        <v>0</v>
      </c>
      <c r="W1014" s="68">
        <f t="shared" si="1038"/>
        <v>0</v>
      </c>
      <c r="X1014" s="68">
        <f t="shared" si="1038"/>
        <v>0</v>
      </c>
      <c r="Y1014" s="68">
        <f t="shared" si="1038"/>
        <v>0</v>
      </c>
      <c r="Z1014" s="68">
        <f t="shared" si="1038"/>
        <v>0</v>
      </c>
      <c r="AA1014" s="68">
        <f t="shared" si="1038"/>
        <v>0</v>
      </c>
      <c r="AB1014" s="68">
        <f t="shared" si="1038"/>
        <v>0</v>
      </c>
      <c r="AC1014" s="68">
        <f t="shared" si="1038"/>
        <v>0</v>
      </c>
      <c r="AD1014" s="68">
        <f t="shared" si="1038"/>
        <v>0</v>
      </c>
      <c r="AE1014" s="68">
        <f t="shared" si="1038"/>
        <v>0</v>
      </c>
      <c r="AF1014" s="68">
        <f t="shared" si="1038"/>
        <v>0</v>
      </c>
      <c r="AG1014" s="68">
        <f t="shared" si="1038"/>
        <v>0</v>
      </c>
      <c r="AH1014" s="68">
        <f t="shared" si="1038"/>
        <v>0</v>
      </c>
      <c r="AI1014" s="68">
        <f t="shared" si="1038"/>
        <v>0</v>
      </c>
      <c r="AJ1014" s="68">
        <f t="shared" si="1038"/>
        <v>0</v>
      </c>
      <c r="AK1014" s="68">
        <f t="shared" si="1038"/>
        <v>0</v>
      </c>
      <c r="AL1014" s="68">
        <f t="shared" si="1038"/>
        <v>0</v>
      </c>
      <c r="AM1014" s="68">
        <f t="shared" si="1038"/>
        <v>0</v>
      </c>
      <c r="AN1014" s="68">
        <f t="shared" si="1038"/>
        <v>0</v>
      </c>
      <c r="AO1014" s="68">
        <f t="shared" si="1038"/>
        <v>0</v>
      </c>
      <c r="AP1014" s="68">
        <f t="shared" si="1038"/>
        <v>26975.814898165299</v>
      </c>
      <c r="AQ1014" s="68">
        <f t="shared" si="1038"/>
        <v>0</v>
      </c>
      <c r="AR1014" s="68">
        <f t="shared" si="1038"/>
        <v>0</v>
      </c>
      <c r="AS1014" s="68">
        <f t="shared" si="1038"/>
        <v>0</v>
      </c>
      <c r="AT1014" s="68">
        <f t="shared" si="1038"/>
        <v>0</v>
      </c>
      <c r="AU1014" s="68">
        <f t="shared" si="1038"/>
        <v>0</v>
      </c>
      <c r="AV1014" s="68">
        <f t="shared" si="1038"/>
        <v>0</v>
      </c>
      <c r="AW1014" s="68">
        <f t="shared" ref="AW1014:BO1014" si="1039">AW$1013</f>
        <v>0</v>
      </c>
      <c r="AX1014" s="68">
        <f t="shared" si="1039"/>
        <v>0</v>
      </c>
      <c r="AY1014" s="68">
        <f t="shared" si="1039"/>
        <v>0</v>
      </c>
      <c r="AZ1014" s="68">
        <f t="shared" si="1039"/>
        <v>0</v>
      </c>
      <c r="BA1014" s="68">
        <f t="shared" si="1039"/>
        <v>0</v>
      </c>
      <c r="BB1014" s="68">
        <f t="shared" si="1039"/>
        <v>0</v>
      </c>
      <c r="BC1014" s="68">
        <f t="shared" si="1039"/>
        <v>0</v>
      </c>
      <c r="BD1014" s="68">
        <f t="shared" si="1039"/>
        <v>0</v>
      </c>
      <c r="BE1014" s="68">
        <f t="shared" si="1039"/>
        <v>0</v>
      </c>
      <c r="BF1014" s="68">
        <f t="shared" si="1039"/>
        <v>0</v>
      </c>
      <c r="BG1014" s="68">
        <f t="shared" si="1039"/>
        <v>0</v>
      </c>
      <c r="BH1014" s="68">
        <f t="shared" si="1039"/>
        <v>0</v>
      </c>
      <c r="BI1014" s="68">
        <f t="shared" si="1039"/>
        <v>0</v>
      </c>
      <c r="BJ1014" s="68">
        <f t="shared" si="1039"/>
        <v>0</v>
      </c>
      <c r="BK1014" s="68">
        <f t="shared" si="1039"/>
        <v>0</v>
      </c>
      <c r="BL1014" s="68">
        <f t="shared" si="1039"/>
        <v>0</v>
      </c>
      <c r="BM1014" s="68">
        <f t="shared" si="1039"/>
        <v>0</v>
      </c>
      <c r="BN1014" s="68">
        <f t="shared" si="1039"/>
        <v>0</v>
      </c>
      <c r="BO1014" s="68">
        <f t="shared" si="1039"/>
        <v>0</v>
      </c>
    </row>
    <row r="1015" spans="1:67" x14ac:dyDescent="0.2">
      <c r="A1015" s="56"/>
      <c r="B1015" s="56"/>
      <c r="C1015" s="57" t="s">
        <v>609</v>
      </c>
      <c r="D1015" s="56" t="s">
        <v>610</v>
      </c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</row>
    <row r="1016" spans="1:67" ht="12" customHeight="1" x14ac:dyDescent="0.2">
      <c r="A1016" s="11"/>
      <c r="B1016" s="58">
        <v>213</v>
      </c>
      <c r="C1016" s="656" t="s">
        <v>604</v>
      </c>
      <c r="D1016" s="656" t="s">
        <v>611</v>
      </c>
      <c r="E1016" s="656"/>
      <c r="F1016" s="656"/>
      <c r="G1016" s="656"/>
      <c r="H1016" s="658" t="s">
        <v>902</v>
      </c>
      <c r="I1016" s="659" t="s">
        <v>606</v>
      </c>
      <c r="J1016" s="59">
        <v>0.97389999999999999</v>
      </c>
      <c r="K1016" s="60"/>
      <c r="L1016" s="60"/>
      <c r="M1016" s="60"/>
      <c r="N1016" s="58"/>
      <c r="O1016" s="58"/>
      <c r="P1016" s="58"/>
      <c r="Q1016" s="58"/>
      <c r="R1016" s="58">
        <f>SUM(S1016:BO1016)</f>
        <v>0.97389999999999999</v>
      </c>
      <c r="S1016" s="58">
        <v>0</v>
      </c>
      <c r="T1016" s="58">
        <v>0</v>
      </c>
      <c r="U1016" s="58">
        <v>0</v>
      </c>
      <c r="V1016" s="58">
        <v>0</v>
      </c>
      <c r="W1016" s="58">
        <v>0</v>
      </c>
      <c r="X1016" s="58">
        <v>0</v>
      </c>
      <c r="Y1016" s="58">
        <v>0</v>
      </c>
      <c r="Z1016" s="58">
        <v>0</v>
      </c>
      <c r="AA1016" s="58">
        <v>0</v>
      </c>
      <c r="AB1016" s="58">
        <v>0</v>
      </c>
      <c r="AC1016" s="58">
        <v>0</v>
      </c>
      <c r="AD1016" s="58">
        <v>0</v>
      </c>
      <c r="AE1016" s="58">
        <v>0</v>
      </c>
      <c r="AF1016" s="58">
        <v>0</v>
      </c>
      <c r="AG1016" s="58">
        <v>0</v>
      </c>
      <c r="AH1016" s="58">
        <v>0</v>
      </c>
      <c r="AI1016" s="58">
        <v>0</v>
      </c>
      <c r="AJ1016" s="58">
        <v>0</v>
      </c>
      <c r="AK1016" s="58">
        <v>0</v>
      </c>
      <c r="AL1016" s="58">
        <v>0</v>
      </c>
      <c r="AM1016" s="58">
        <v>0</v>
      </c>
      <c r="AN1016" s="58">
        <v>0</v>
      </c>
      <c r="AO1016" s="58">
        <v>0</v>
      </c>
      <c r="AP1016" s="58">
        <v>0.97389999999999999</v>
      </c>
      <c r="AQ1016" s="58">
        <v>0</v>
      </c>
      <c r="AR1016" s="58">
        <v>0</v>
      </c>
      <c r="AS1016" s="58">
        <v>0</v>
      </c>
      <c r="AT1016" s="58">
        <v>0</v>
      </c>
      <c r="AU1016" s="58">
        <v>0</v>
      </c>
      <c r="AV1016" s="58">
        <v>0</v>
      </c>
      <c r="AW1016" s="58">
        <v>0</v>
      </c>
      <c r="AX1016" s="58">
        <v>0</v>
      </c>
      <c r="AY1016" s="58">
        <v>0</v>
      </c>
      <c r="AZ1016" s="58">
        <v>0</v>
      </c>
      <c r="BA1016" s="58">
        <v>0</v>
      </c>
      <c r="BB1016" s="58">
        <v>0</v>
      </c>
      <c r="BC1016" s="58">
        <v>0</v>
      </c>
      <c r="BD1016" s="58">
        <v>0</v>
      </c>
      <c r="BE1016" s="58">
        <v>0</v>
      </c>
      <c r="BF1016" s="58">
        <v>0</v>
      </c>
      <c r="BG1016" s="58">
        <v>0</v>
      </c>
      <c r="BH1016" s="58">
        <v>0</v>
      </c>
      <c r="BI1016" s="58">
        <v>0</v>
      </c>
      <c r="BJ1016" s="58">
        <v>0</v>
      </c>
      <c r="BK1016" s="58">
        <v>0</v>
      </c>
      <c r="BL1016" s="58">
        <v>0</v>
      </c>
      <c r="BM1016" s="58">
        <v>0</v>
      </c>
      <c r="BN1016" s="58">
        <v>0</v>
      </c>
      <c r="BO1016" s="58">
        <v>0</v>
      </c>
    </row>
    <row r="1017" spans="1:67" x14ac:dyDescent="0.2">
      <c r="A1017" s="11"/>
      <c r="B1017" s="11"/>
      <c r="C1017" s="656"/>
      <c r="D1017" s="656"/>
      <c r="E1017" s="656"/>
      <c r="F1017" s="656"/>
      <c r="G1017" s="656"/>
      <c r="H1017" s="658"/>
      <c r="I1017" s="659"/>
      <c r="J1017" s="11"/>
      <c r="K1017" s="60">
        <v>19731.71</v>
      </c>
      <c r="L1017" s="60">
        <v>19731.71</v>
      </c>
      <c r="M1017" s="60">
        <v>20386.91</v>
      </c>
      <c r="N1017" s="60">
        <v>20386.91</v>
      </c>
      <c r="O1017" s="60">
        <v>20386.914256161497</v>
      </c>
      <c r="P1017" s="60"/>
      <c r="Q1017" s="58">
        <v>20386.91</v>
      </c>
      <c r="R1017" s="60">
        <f>SUM(S1017:BO1017)</f>
        <v>24248.637023459898</v>
      </c>
      <c r="S1017" s="58"/>
      <c r="T1017" s="58"/>
      <c r="U1017" s="58"/>
      <c r="V1017" s="58"/>
      <c r="W1017" s="58"/>
      <c r="X1017" s="58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61">
        <f>$M1017*AP1016/$J1016*AP$13</f>
        <v>24248.637023459898</v>
      </c>
      <c r="AQ1017" s="58"/>
      <c r="AR1017" s="58"/>
      <c r="AS1017" s="58"/>
      <c r="AT1017" s="58"/>
      <c r="AU1017" s="58"/>
      <c r="AV1017" s="58"/>
      <c r="AW1017" s="58"/>
      <c r="AX1017" s="58"/>
      <c r="AY1017" s="58"/>
      <c r="AZ1017" s="58"/>
      <c r="BA1017" s="58"/>
      <c r="BB1017" s="58"/>
      <c r="BC1017" s="58"/>
      <c r="BD1017" s="58"/>
      <c r="BE1017" s="58"/>
      <c r="BF1017" s="58"/>
      <c r="BG1017" s="58"/>
      <c r="BH1017" s="58"/>
      <c r="BI1017" s="58"/>
      <c r="BJ1017" s="58"/>
      <c r="BK1017" s="58"/>
      <c r="BL1017" s="58"/>
      <c r="BM1017" s="58"/>
      <c r="BN1017" s="58"/>
      <c r="BO1017" s="58"/>
    </row>
    <row r="1018" spans="1:67" x14ac:dyDescent="0.2">
      <c r="A1018" s="11"/>
      <c r="B1018" s="11"/>
      <c r="C1018" s="656"/>
      <c r="D1018" s="656"/>
      <c r="E1018" s="656"/>
      <c r="F1018" s="656"/>
      <c r="G1018" s="656"/>
      <c r="H1018" s="658"/>
      <c r="I1018" s="659"/>
      <c r="J1018" s="11"/>
      <c r="K1018" s="58"/>
      <c r="L1018" s="60"/>
      <c r="M1018" s="60"/>
      <c r="N1018" s="60">
        <f>N1017-M1017</f>
        <v>0</v>
      </c>
      <c r="O1018" s="60"/>
      <c r="P1018" s="60"/>
      <c r="Q1018" s="58"/>
      <c r="R1018" s="60">
        <f>SUM(S1018:BO1018)</f>
        <v>0</v>
      </c>
      <c r="S1018" s="61">
        <f t="shared" ref="S1018:AX1018" si="1040">$N$1018/$J$1016*S1016*S12*S13</f>
        <v>0</v>
      </c>
      <c r="T1018" s="61">
        <f t="shared" si="1040"/>
        <v>0</v>
      </c>
      <c r="U1018" s="61">
        <f t="shared" si="1040"/>
        <v>0</v>
      </c>
      <c r="V1018" s="61">
        <f t="shared" si="1040"/>
        <v>0</v>
      </c>
      <c r="W1018" s="61">
        <f t="shared" si="1040"/>
        <v>0</v>
      </c>
      <c r="X1018" s="61">
        <f t="shared" si="1040"/>
        <v>0</v>
      </c>
      <c r="Y1018" s="61">
        <f t="shared" si="1040"/>
        <v>0</v>
      </c>
      <c r="Z1018" s="61">
        <f t="shared" si="1040"/>
        <v>0</v>
      </c>
      <c r="AA1018" s="61">
        <f t="shared" si="1040"/>
        <v>0</v>
      </c>
      <c r="AB1018" s="61">
        <f t="shared" si="1040"/>
        <v>0</v>
      </c>
      <c r="AC1018" s="61">
        <f t="shared" si="1040"/>
        <v>0</v>
      </c>
      <c r="AD1018" s="61">
        <f t="shared" si="1040"/>
        <v>0</v>
      </c>
      <c r="AE1018" s="61">
        <f t="shared" si="1040"/>
        <v>0</v>
      </c>
      <c r="AF1018" s="61">
        <f t="shared" si="1040"/>
        <v>0</v>
      </c>
      <c r="AG1018" s="61">
        <f t="shared" si="1040"/>
        <v>0</v>
      </c>
      <c r="AH1018" s="61">
        <f t="shared" si="1040"/>
        <v>0</v>
      </c>
      <c r="AI1018" s="61">
        <f t="shared" si="1040"/>
        <v>0</v>
      </c>
      <c r="AJ1018" s="61">
        <f t="shared" si="1040"/>
        <v>0</v>
      </c>
      <c r="AK1018" s="61">
        <f t="shared" si="1040"/>
        <v>0</v>
      </c>
      <c r="AL1018" s="61">
        <f t="shared" si="1040"/>
        <v>0</v>
      </c>
      <c r="AM1018" s="61">
        <f t="shared" si="1040"/>
        <v>0</v>
      </c>
      <c r="AN1018" s="61">
        <f t="shared" si="1040"/>
        <v>0</v>
      </c>
      <c r="AO1018" s="61">
        <f t="shared" si="1040"/>
        <v>0</v>
      </c>
      <c r="AP1018" s="61">
        <f t="shared" si="1040"/>
        <v>0</v>
      </c>
      <c r="AQ1018" s="61">
        <f t="shared" si="1040"/>
        <v>0</v>
      </c>
      <c r="AR1018" s="61">
        <f t="shared" si="1040"/>
        <v>0</v>
      </c>
      <c r="AS1018" s="61">
        <f t="shared" si="1040"/>
        <v>0</v>
      </c>
      <c r="AT1018" s="61">
        <f t="shared" si="1040"/>
        <v>0</v>
      </c>
      <c r="AU1018" s="61">
        <f t="shared" si="1040"/>
        <v>0</v>
      </c>
      <c r="AV1018" s="61">
        <f t="shared" si="1040"/>
        <v>0</v>
      </c>
      <c r="AW1018" s="61">
        <f t="shared" si="1040"/>
        <v>0</v>
      </c>
      <c r="AX1018" s="61">
        <f t="shared" si="1040"/>
        <v>0</v>
      </c>
      <c r="AY1018" s="61">
        <f t="shared" ref="AY1018:BO1018" si="1041">$N$1018/$J$1016*AY1016*AY12*AY13</f>
        <v>0</v>
      </c>
      <c r="AZ1018" s="61">
        <f t="shared" si="1041"/>
        <v>0</v>
      </c>
      <c r="BA1018" s="61">
        <f t="shared" si="1041"/>
        <v>0</v>
      </c>
      <c r="BB1018" s="61">
        <f t="shared" si="1041"/>
        <v>0</v>
      </c>
      <c r="BC1018" s="61">
        <f t="shared" si="1041"/>
        <v>0</v>
      </c>
      <c r="BD1018" s="61">
        <f t="shared" si="1041"/>
        <v>0</v>
      </c>
      <c r="BE1018" s="61">
        <f t="shared" si="1041"/>
        <v>0</v>
      </c>
      <c r="BF1018" s="61">
        <f t="shared" si="1041"/>
        <v>0</v>
      </c>
      <c r="BG1018" s="61">
        <f t="shared" si="1041"/>
        <v>0</v>
      </c>
      <c r="BH1018" s="61">
        <f t="shared" si="1041"/>
        <v>0</v>
      </c>
      <c r="BI1018" s="61">
        <f t="shared" si="1041"/>
        <v>0</v>
      </c>
      <c r="BJ1018" s="61">
        <f t="shared" si="1041"/>
        <v>0</v>
      </c>
      <c r="BK1018" s="61">
        <f t="shared" si="1041"/>
        <v>0</v>
      </c>
      <c r="BL1018" s="61">
        <f t="shared" si="1041"/>
        <v>0</v>
      </c>
      <c r="BM1018" s="61">
        <f t="shared" si="1041"/>
        <v>0</v>
      </c>
      <c r="BN1018" s="61">
        <f t="shared" si="1041"/>
        <v>0</v>
      </c>
      <c r="BO1018" s="61">
        <f t="shared" si="1041"/>
        <v>0</v>
      </c>
    </row>
    <row r="1019" spans="1:67" x14ac:dyDescent="0.2">
      <c r="A1019" s="11"/>
      <c r="B1019" s="11"/>
      <c r="C1019" s="656"/>
      <c r="D1019" s="656"/>
      <c r="E1019" s="656"/>
      <c r="F1019" s="656"/>
      <c r="G1019" s="656"/>
      <c r="H1019" s="658"/>
      <c r="I1019" s="659"/>
      <c r="J1019" s="11"/>
      <c r="K1019" s="58"/>
      <c r="L1019" s="58"/>
      <c r="M1019" s="60"/>
      <c r="N1019" s="60"/>
      <c r="O1019" s="60"/>
      <c r="P1019" s="60"/>
      <c r="Q1019" s="62">
        <v>20386.91</v>
      </c>
      <c r="R1019" s="63">
        <f>SUM(S1019:BO1019)</f>
        <v>24248.637023459898</v>
      </c>
      <c r="S1019" s="64">
        <f t="shared" ref="S1019:AX1019" si="1042">S1017+S1018</f>
        <v>0</v>
      </c>
      <c r="T1019" s="64">
        <f t="shared" si="1042"/>
        <v>0</v>
      </c>
      <c r="U1019" s="64">
        <f t="shared" si="1042"/>
        <v>0</v>
      </c>
      <c r="V1019" s="64">
        <f t="shared" si="1042"/>
        <v>0</v>
      </c>
      <c r="W1019" s="64">
        <f t="shared" si="1042"/>
        <v>0</v>
      </c>
      <c r="X1019" s="64">
        <f t="shared" si="1042"/>
        <v>0</v>
      </c>
      <c r="Y1019" s="64">
        <f t="shared" si="1042"/>
        <v>0</v>
      </c>
      <c r="Z1019" s="64">
        <f t="shared" si="1042"/>
        <v>0</v>
      </c>
      <c r="AA1019" s="64">
        <f t="shared" si="1042"/>
        <v>0</v>
      </c>
      <c r="AB1019" s="64">
        <f t="shared" si="1042"/>
        <v>0</v>
      </c>
      <c r="AC1019" s="64">
        <f t="shared" si="1042"/>
        <v>0</v>
      </c>
      <c r="AD1019" s="64">
        <f t="shared" si="1042"/>
        <v>0</v>
      </c>
      <c r="AE1019" s="64">
        <f t="shared" si="1042"/>
        <v>0</v>
      </c>
      <c r="AF1019" s="64">
        <f t="shared" si="1042"/>
        <v>0</v>
      </c>
      <c r="AG1019" s="64">
        <f t="shared" si="1042"/>
        <v>0</v>
      </c>
      <c r="AH1019" s="64">
        <f t="shared" si="1042"/>
        <v>0</v>
      </c>
      <c r="AI1019" s="64">
        <f t="shared" si="1042"/>
        <v>0</v>
      </c>
      <c r="AJ1019" s="64">
        <f t="shared" si="1042"/>
        <v>0</v>
      </c>
      <c r="AK1019" s="64">
        <f t="shared" si="1042"/>
        <v>0</v>
      </c>
      <c r="AL1019" s="64">
        <f t="shared" si="1042"/>
        <v>0</v>
      </c>
      <c r="AM1019" s="64">
        <f t="shared" si="1042"/>
        <v>0</v>
      </c>
      <c r="AN1019" s="64">
        <f t="shared" si="1042"/>
        <v>0</v>
      </c>
      <c r="AO1019" s="64">
        <f t="shared" si="1042"/>
        <v>0</v>
      </c>
      <c r="AP1019" s="64">
        <f t="shared" si="1042"/>
        <v>24248.637023459898</v>
      </c>
      <c r="AQ1019" s="64">
        <f t="shared" si="1042"/>
        <v>0</v>
      </c>
      <c r="AR1019" s="64">
        <f t="shared" si="1042"/>
        <v>0</v>
      </c>
      <c r="AS1019" s="64">
        <f t="shared" si="1042"/>
        <v>0</v>
      </c>
      <c r="AT1019" s="64">
        <f t="shared" si="1042"/>
        <v>0</v>
      </c>
      <c r="AU1019" s="64">
        <f t="shared" si="1042"/>
        <v>0</v>
      </c>
      <c r="AV1019" s="64">
        <f t="shared" si="1042"/>
        <v>0</v>
      </c>
      <c r="AW1019" s="64">
        <f t="shared" si="1042"/>
        <v>0</v>
      </c>
      <c r="AX1019" s="64">
        <f t="shared" si="1042"/>
        <v>0</v>
      </c>
      <c r="AY1019" s="64">
        <f t="shared" ref="AY1019:BO1019" si="1043">AY1017+AY1018</f>
        <v>0</v>
      </c>
      <c r="AZ1019" s="64">
        <f t="shared" si="1043"/>
        <v>0</v>
      </c>
      <c r="BA1019" s="64">
        <f t="shared" si="1043"/>
        <v>0</v>
      </c>
      <c r="BB1019" s="64">
        <f t="shared" si="1043"/>
        <v>0</v>
      </c>
      <c r="BC1019" s="64">
        <f t="shared" si="1043"/>
        <v>0</v>
      </c>
      <c r="BD1019" s="64">
        <f t="shared" si="1043"/>
        <v>0</v>
      </c>
      <c r="BE1019" s="64">
        <f t="shared" si="1043"/>
        <v>0</v>
      </c>
      <c r="BF1019" s="64">
        <f t="shared" si="1043"/>
        <v>0</v>
      </c>
      <c r="BG1019" s="64">
        <f t="shared" si="1043"/>
        <v>0</v>
      </c>
      <c r="BH1019" s="64">
        <f t="shared" si="1043"/>
        <v>0</v>
      </c>
      <c r="BI1019" s="64">
        <f t="shared" si="1043"/>
        <v>0</v>
      </c>
      <c r="BJ1019" s="64">
        <f t="shared" si="1043"/>
        <v>0</v>
      </c>
      <c r="BK1019" s="64">
        <f t="shared" si="1043"/>
        <v>0</v>
      </c>
      <c r="BL1019" s="64">
        <f t="shared" si="1043"/>
        <v>0</v>
      </c>
      <c r="BM1019" s="64">
        <f t="shared" si="1043"/>
        <v>0</v>
      </c>
      <c r="BN1019" s="64">
        <f t="shared" si="1043"/>
        <v>0</v>
      </c>
      <c r="BO1019" s="64">
        <f t="shared" si="1043"/>
        <v>0</v>
      </c>
    </row>
    <row r="1020" spans="1:67" s="5" customFormat="1" ht="10.5" x14ac:dyDescent="0.2">
      <c r="A1020" s="65"/>
      <c r="B1020" s="65"/>
      <c r="C1020" s="65"/>
      <c r="D1020" s="65"/>
      <c r="E1020" s="65"/>
      <c r="F1020" s="65"/>
      <c r="G1020" s="66" t="s">
        <v>1082</v>
      </c>
      <c r="H1020" s="65"/>
      <c r="I1020" s="65"/>
      <c r="J1020" s="65"/>
      <c r="K1020" s="65"/>
      <c r="L1020" s="65"/>
      <c r="M1020" s="65"/>
      <c r="N1020" s="65"/>
      <c r="O1020" s="65"/>
      <c r="P1020" s="65"/>
      <c r="Q1020" s="65">
        <f t="shared" ref="Q1020:AV1020" si="1044">Q$1019</f>
        <v>20386.91</v>
      </c>
      <c r="R1020" s="67">
        <f t="shared" si="1044"/>
        <v>24248.637023459898</v>
      </c>
      <c r="S1020" s="68">
        <f t="shared" si="1044"/>
        <v>0</v>
      </c>
      <c r="T1020" s="68">
        <f t="shared" si="1044"/>
        <v>0</v>
      </c>
      <c r="U1020" s="68">
        <f t="shared" si="1044"/>
        <v>0</v>
      </c>
      <c r="V1020" s="68">
        <f t="shared" si="1044"/>
        <v>0</v>
      </c>
      <c r="W1020" s="68">
        <f t="shared" si="1044"/>
        <v>0</v>
      </c>
      <c r="X1020" s="68">
        <f t="shared" si="1044"/>
        <v>0</v>
      </c>
      <c r="Y1020" s="68">
        <f t="shared" si="1044"/>
        <v>0</v>
      </c>
      <c r="Z1020" s="68">
        <f t="shared" si="1044"/>
        <v>0</v>
      </c>
      <c r="AA1020" s="68">
        <f t="shared" si="1044"/>
        <v>0</v>
      </c>
      <c r="AB1020" s="68">
        <f t="shared" si="1044"/>
        <v>0</v>
      </c>
      <c r="AC1020" s="68">
        <f t="shared" si="1044"/>
        <v>0</v>
      </c>
      <c r="AD1020" s="68">
        <f t="shared" si="1044"/>
        <v>0</v>
      </c>
      <c r="AE1020" s="68">
        <f t="shared" si="1044"/>
        <v>0</v>
      </c>
      <c r="AF1020" s="68">
        <f t="shared" si="1044"/>
        <v>0</v>
      </c>
      <c r="AG1020" s="68">
        <f t="shared" si="1044"/>
        <v>0</v>
      </c>
      <c r="AH1020" s="68">
        <f t="shared" si="1044"/>
        <v>0</v>
      </c>
      <c r="AI1020" s="68">
        <f t="shared" si="1044"/>
        <v>0</v>
      </c>
      <c r="AJ1020" s="68">
        <f t="shared" si="1044"/>
        <v>0</v>
      </c>
      <c r="AK1020" s="68">
        <f t="shared" si="1044"/>
        <v>0</v>
      </c>
      <c r="AL1020" s="68">
        <f t="shared" si="1044"/>
        <v>0</v>
      </c>
      <c r="AM1020" s="68">
        <f t="shared" si="1044"/>
        <v>0</v>
      </c>
      <c r="AN1020" s="68">
        <f t="shared" si="1044"/>
        <v>0</v>
      </c>
      <c r="AO1020" s="68">
        <f t="shared" si="1044"/>
        <v>0</v>
      </c>
      <c r="AP1020" s="68">
        <f t="shared" si="1044"/>
        <v>24248.637023459898</v>
      </c>
      <c r="AQ1020" s="68">
        <f t="shared" si="1044"/>
        <v>0</v>
      </c>
      <c r="AR1020" s="68">
        <f t="shared" si="1044"/>
        <v>0</v>
      </c>
      <c r="AS1020" s="68">
        <f t="shared" si="1044"/>
        <v>0</v>
      </c>
      <c r="AT1020" s="68">
        <f t="shared" si="1044"/>
        <v>0</v>
      </c>
      <c r="AU1020" s="68">
        <f t="shared" si="1044"/>
        <v>0</v>
      </c>
      <c r="AV1020" s="68">
        <f t="shared" si="1044"/>
        <v>0</v>
      </c>
      <c r="AW1020" s="68">
        <f t="shared" ref="AW1020:BO1020" si="1045">AW$1019</f>
        <v>0</v>
      </c>
      <c r="AX1020" s="68">
        <f t="shared" si="1045"/>
        <v>0</v>
      </c>
      <c r="AY1020" s="68">
        <f t="shared" si="1045"/>
        <v>0</v>
      </c>
      <c r="AZ1020" s="68">
        <f t="shared" si="1045"/>
        <v>0</v>
      </c>
      <c r="BA1020" s="68">
        <f t="shared" si="1045"/>
        <v>0</v>
      </c>
      <c r="BB1020" s="68">
        <f t="shared" si="1045"/>
        <v>0</v>
      </c>
      <c r="BC1020" s="68">
        <f t="shared" si="1045"/>
        <v>0</v>
      </c>
      <c r="BD1020" s="68">
        <f t="shared" si="1045"/>
        <v>0</v>
      </c>
      <c r="BE1020" s="68">
        <f t="shared" si="1045"/>
        <v>0</v>
      </c>
      <c r="BF1020" s="68">
        <f t="shared" si="1045"/>
        <v>0</v>
      </c>
      <c r="BG1020" s="68">
        <f t="shared" si="1045"/>
        <v>0</v>
      </c>
      <c r="BH1020" s="68">
        <f t="shared" si="1045"/>
        <v>0</v>
      </c>
      <c r="BI1020" s="68">
        <f t="shared" si="1045"/>
        <v>0</v>
      </c>
      <c r="BJ1020" s="68">
        <f t="shared" si="1045"/>
        <v>0</v>
      </c>
      <c r="BK1020" s="68">
        <f t="shared" si="1045"/>
        <v>0</v>
      </c>
      <c r="BL1020" s="68">
        <f t="shared" si="1045"/>
        <v>0</v>
      </c>
      <c r="BM1020" s="68">
        <f t="shared" si="1045"/>
        <v>0</v>
      </c>
      <c r="BN1020" s="68">
        <f t="shared" si="1045"/>
        <v>0</v>
      </c>
      <c r="BO1020" s="68">
        <f t="shared" si="1045"/>
        <v>0</v>
      </c>
    </row>
    <row r="1021" spans="1:67" x14ac:dyDescent="0.2">
      <c r="A1021" s="56"/>
      <c r="B1021" s="56"/>
      <c r="C1021" s="57" t="s">
        <v>612</v>
      </c>
      <c r="D1021" s="56" t="s">
        <v>613</v>
      </c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</row>
    <row r="1022" spans="1:67" ht="14.1" customHeight="1" x14ac:dyDescent="0.2">
      <c r="A1022" s="11"/>
      <c r="B1022" s="58">
        <v>214</v>
      </c>
      <c r="C1022" s="656" t="s">
        <v>599</v>
      </c>
      <c r="D1022" s="657" t="s">
        <v>600</v>
      </c>
      <c r="E1022" s="657"/>
      <c r="F1022" s="657"/>
      <c r="G1022" s="657"/>
      <c r="H1022" s="660" t="s">
        <v>1078</v>
      </c>
      <c r="I1022" s="659" t="s">
        <v>601</v>
      </c>
      <c r="J1022" s="59">
        <v>1</v>
      </c>
      <c r="K1022" s="60"/>
      <c r="L1022" s="60"/>
      <c r="M1022" s="60"/>
      <c r="N1022" s="58"/>
      <c r="O1022" s="58"/>
      <c r="P1022" s="58"/>
      <c r="Q1022" s="58"/>
      <c r="R1022" s="58">
        <f>SUM(S1022:BO1022)</f>
        <v>1</v>
      </c>
      <c r="S1022" s="58">
        <v>0</v>
      </c>
      <c r="T1022" s="58">
        <v>0</v>
      </c>
      <c r="U1022" s="58">
        <v>0</v>
      </c>
      <c r="V1022" s="58">
        <v>0</v>
      </c>
      <c r="W1022" s="58">
        <v>0</v>
      </c>
      <c r="X1022" s="58">
        <v>0</v>
      </c>
      <c r="Y1022" s="58">
        <v>0</v>
      </c>
      <c r="Z1022" s="58">
        <v>0</v>
      </c>
      <c r="AA1022" s="58">
        <v>0</v>
      </c>
      <c r="AB1022" s="58">
        <v>0</v>
      </c>
      <c r="AC1022" s="58">
        <v>0</v>
      </c>
      <c r="AD1022" s="58">
        <v>0</v>
      </c>
      <c r="AE1022" s="58">
        <v>0</v>
      </c>
      <c r="AF1022" s="58">
        <v>0</v>
      </c>
      <c r="AG1022" s="58">
        <v>0</v>
      </c>
      <c r="AH1022" s="58">
        <v>0</v>
      </c>
      <c r="AI1022" s="58">
        <v>0</v>
      </c>
      <c r="AJ1022" s="58">
        <v>0</v>
      </c>
      <c r="AK1022" s="58">
        <v>0</v>
      </c>
      <c r="AL1022" s="58">
        <v>0</v>
      </c>
      <c r="AM1022" s="58">
        <v>0</v>
      </c>
      <c r="AN1022" s="58">
        <v>0</v>
      </c>
      <c r="AO1022" s="58">
        <v>0</v>
      </c>
      <c r="AP1022" s="58">
        <v>1</v>
      </c>
      <c r="AQ1022" s="58">
        <v>0</v>
      </c>
      <c r="AR1022" s="58">
        <v>0</v>
      </c>
      <c r="AS1022" s="58">
        <v>0</v>
      </c>
      <c r="AT1022" s="58">
        <v>0</v>
      </c>
      <c r="AU1022" s="58">
        <v>0</v>
      </c>
      <c r="AV1022" s="58">
        <v>0</v>
      </c>
      <c r="AW1022" s="58">
        <v>0</v>
      </c>
      <c r="AX1022" s="58">
        <v>0</v>
      </c>
      <c r="AY1022" s="58">
        <v>0</v>
      </c>
      <c r="AZ1022" s="58">
        <v>0</v>
      </c>
      <c r="BA1022" s="58">
        <v>0</v>
      </c>
      <c r="BB1022" s="58">
        <v>0</v>
      </c>
      <c r="BC1022" s="58">
        <v>0</v>
      </c>
      <c r="BD1022" s="58">
        <v>0</v>
      </c>
      <c r="BE1022" s="58">
        <v>0</v>
      </c>
      <c r="BF1022" s="58">
        <v>0</v>
      </c>
      <c r="BG1022" s="58">
        <v>0</v>
      </c>
      <c r="BH1022" s="58">
        <v>0</v>
      </c>
      <c r="BI1022" s="58">
        <v>0</v>
      </c>
      <c r="BJ1022" s="58">
        <v>0</v>
      </c>
      <c r="BK1022" s="58">
        <v>0</v>
      </c>
      <c r="BL1022" s="58">
        <v>0</v>
      </c>
      <c r="BM1022" s="58">
        <v>0</v>
      </c>
      <c r="BN1022" s="58">
        <v>0</v>
      </c>
      <c r="BO1022" s="58">
        <v>0</v>
      </c>
    </row>
    <row r="1023" spans="1:67" x14ac:dyDescent="0.2">
      <c r="A1023" s="11"/>
      <c r="B1023" s="11"/>
      <c r="C1023" s="656"/>
      <c r="D1023" s="657"/>
      <c r="E1023" s="657"/>
      <c r="F1023" s="657"/>
      <c r="G1023" s="657"/>
      <c r="H1023" s="660"/>
      <c r="I1023" s="659"/>
      <c r="J1023" s="11"/>
      <c r="K1023" s="60">
        <v>18298.64</v>
      </c>
      <c r="L1023" s="60">
        <v>18298.64</v>
      </c>
      <c r="M1023" s="60">
        <v>18906.259999999998</v>
      </c>
      <c r="N1023" s="60">
        <v>18906.259999999998</v>
      </c>
      <c r="O1023" s="60">
        <v>18906.258235316</v>
      </c>
      <c r="P1023" s="60"/>
      <c r="Q1023" s="58">
        <v>18906.259999999998</v>
      </c>
      <c r="R1023" s="60">
        <f>SUM(S1023:BO1023)</f>
        <v>22487.519502031399</v>
      </c>
      <c r="S1023" s="58"/>
      <c r="T1023" s="58"/>
      <c r="U1023" s="58"/>
      <c r="V1023" s="58"/>
      <c r="W1023" s="58"/>
      <c r="X1023" s="58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61">
        <f>$M1023*AP1022/$J1022*AP$13</f>
        <v>22487.519502031399</v>
      </c>
      <c r="AQ1023" s="58"/>
      <c r="AR1023" s="58"/>
      <c r="AS1023" s="58"/>
      <c r="AT1023" s="58"/>
      <c r="AU1023" s="58"/>
      <c r="AV1023" s="58"/>
      <c r="AW1023" s="58"/>
      <c r="AX1023" s="58"/>
      <c r="AY1023" s="58"/>
      <c r="AZ1023" s="58"/>
      <c r="BA1023" s="58"/>
      <c r="BB1023" s="58"/>
      <c r="BC1023" s="58"/>
      <c r="BD1023" s="58"/>
      <c r="BE1023" s="58"/>
      <c r="BF1023" s="58"/>
      <c r="BG1023" s="58"/>
      <c r="BH1023" s="58"/>
      <c r="BI1023" s="58"/>
      <c r="BJ1023" s="58"/>
      <c r="BK1023" s="58"/>
      <c r="BL1023" s="58"/>
      <c r="BM1023" s="58"/>
      <c r="BN1023" s="58"/>
      <c r="BO1023" s="58"/>
    </row>
    <row r="1024" spans="1:67" x14ac:dyDescent="0.2">
      <c r="A1024" s="11"/>
      <c r="B1024" s="11"/>
      <c r="C1024" s="656"/>
      <c r="D1024" s="657"/>
      <c r="E1024" s="657"/>
      <c r="F1024" s="657"/>
      <c r="G1024" s="657"/>
      <c r="H1024" s="660"/>
      <c r="I1024" s="659"/>
      <c r="J1024" s="11"/>
      <c r="K1024" s="58"/>
      <c r="L1024" s="60"/>
      <c r="M1024" s="60"/>
      <c r="N1024" s="60">
        <f>N1023-M1023</f>
        <v>0</v>
      </c>
      <c r="O1024" s="60"/>
      <c r="P1024" s="60"/>
      <c r="Q1024" s="58"/>
      <c r="R1024" s="60">
        <f>SUM(S1024:BO1024)</f>
        <v>0</v>
      </c>
      <c r="S1024" s="61">
        <f t="shared" ref="S1024:AX1024" si="1046">$N$1024/$J$1022*S1022*S12*S13</f>
        <v>0</v>
      </c>
      <c r="T1024" s="61">
        <f t="shared" si="1046"/>
        <v>0</v>
      </c>
      <c r="U1024" s="61">
        <f t="shared" si="1046"/>
        <v>0</v>
      </c>
      <c r="V1024" s="61">
        <f t="shared" si="1046"/>
        <v>0</v>
      </c>
      <c r="W1024" s="61">
        <f t="shared" si="1046"/>
        <v>0</v>
      </c>
      <c r="X1024" s="61">
        <f t="shared" si="1046"/>
        <v>0</v>
      </c>
      <c r="Y1024" s="61">
        <f t="shared" si="1046"/>
        <v>0</v>
      </c>
      <c r="Z1024" s="61">
        <f t="shared" si="1046"/>
        <v>0</v>
      </c>
      <c r="AA1024" s="61">
        <f t="shared" si="1046"/>
        <v>0</v>
      </c>
      <c r="AB1024" s="61">
        <f t="shared" si="1046"/>
        <v>0</v>
      </c>
      <c r="AC1024" s="61">
        <f t="shared" si="1046"/>
        <v>0</v>
      </c>
      <c r="AD1024" s="61">
        <f t="shared" si="1046"/>
        <v>0</v>
      </c>
      <c r="AE1024" s="61">
        <f t="shared" si="1046"/>
        <v>0</v>
      </c>
      <c r="AF1024" s="61">
        <f t="shared" si="1046"/>
        <v>0</v>
      </c>
      <c r="AG1024" s="61">
        <f t="shared" si="1046"/>
        <v>0</v>
      </c>
      <c r="AH1024" s="61">
        <f t="shared" si="1046"/>
        <v>0</v>
      </c>
      <c r="AI1024" s="61">
        <f t="shared" si="1046"/>
        <v>0</v>
      </c>
      <c r="AJ1024" s="61">
        <f t="shared" si="1046"/>
        <v>0</v>
      </c>
      <c r="AK1024" s="61">
        <f t="shared" si="1046"/>
        <v>0</v>
      </c>
      <c r="AL1024" s="61">
        <f t="shared" si="1046"/>
        <v>0</v>
      </c>
      <c r="AM1024" s="61">
        <f t="shared" si="1046"/>
        <v>0</v>
      </c>
      <c r="AN1024" s="61">
        <f t="shared" si="1046"/>
        <v>0</v>
      </c>
      <c r="AO1024" s="61">
        <f t="shared" si="1046"/>
        <v>0</v>
      </c>
      <c r="AP1024" s="61">
        <f t="shared" si="1046"/>
        <v>0</v>
      </c>
      <c r="AQ1024" s="61">
        <f t="shared" si="1046"/>
        <v>0</v>
      </c>
      <c r="AR1024" s="61">
        <f t="shared" si="1046"/>
        <v>0</v>
      </c>
      <c r="AS1024" s="61">
        <f t="shared" si="1046"/>
        <v>0</v>
      </c>
      <c r="AT1024" s="61">
        <f t="shared" si="1046"/>
        <v>0</v>
      </c>
      <c r="AU1024" s="61">
        <f t="shared" si="1046"/>
        <v>0</v>
      </c>
      <c r="AV1024" s="61">
        <f t="shared" si="1046"/>
        <v>0</v>
      </c>
      <c r="AW1024" s="61">
        <f t="shared" si="1046"/>
        <v>0</v>
      </c>
      <c r="AX1024" s="61">
        <f t="shared" si="1046"/>
        <v>0</v>
      </c>
      <c r="AY1024" s="61">
        <f t="shared" ref="AY1024:BO1024" si="1047">$N$1024/$J$1022*AY1022*AY12*AY13</f>
        <v>0</v>
      </c>
      <c r="AZ1024" s="61">
        <f t="shared" si="1047"/>
        <v>0</v>
      </c>
      <c r="BA1024" s="61">
        <f t="shared" si="1047"/>
        <v>0</v>
      </c>
      <c r="BB1024" s="61">
        <f t="shared" si="1047"/>
        <v>0</v>
      </c>
      <c r="BC1024" s="61">
        <f t="shared" si="1047"/>
        <v>0</v>
      </c>
      <c r="BD1024" s="61">
        <f t="shared" si="1047"/>
        <v>0</v>
      </c>
      <c r="BE1024" s="61">
        <f t="shared" si="1047"/>
        <v>0</v>
      </c>
      <c r="BF1024" s="61">
        <f t="shared" si="1047"/>
        <v>0</v>
      </c>
      <c r="BG1024" s="61">
        <f t="shared" si="1047"/>
        <v>0</v>
      </c>
      <c r="BH1024" s="61">
        <f t="shared" si="1047"/>
        <v>0</v>
      </c>
      <c r="BI1024" s="61">
        <f t="shared" si="1047"/>
        <v>0</v>
      </c>
      <c r="BJ1024" s="61">
        <f t="shared" si="1047"/>
        <v>0</v>
      </c>
      <c r="BK1024" s="61">
        <f t="shared" si="1047"/>
        <v>0</v>
      </c>
      <c r="BL1024" s="61">
        <f t="shared" si="1047"/>
        <v>0</v>
      </c>
      <c r="BM1024" s="61">
        <f t="shared" si="1047"/>
        <v>0</v>
      </c>
      <c r="BN1024" s="61">
        <f t="shared" si="1047"/>
        <v>0</v>
      </c>
      <c r="BO1024" s="61">
        <f t="shared" si="1047"/>
        <v>0</v>
      </c>
    </row>
    <row r="1025" spans="1:67" x14ac:dyDescent="0.2">
      <c r="A1025" s="11"/>
      <c r="B1025" s="11"/>
      <c r="C1025" s="656"/>
      <c r="D1025" s="657"/>
      <c r="E1025" s="657"/>
      <c r="F1025" s="657"/>
      <c r="G1025" s="657"/>
      <c r="H1025" s="660"/>
      <c r="I1025" s="659"/>
      <c r="J1025" s="11"/>
      <c r="K1025" s="58"/>
      <c r="L1025" s="58"/>
      <c r="M1025" s="60"/>
      <c r="N1025" s="60"/>
      <c r="O1025" s="60"/>
      <c r="P1025" s="60"/>
      <c r="Q1025" s="62">
        <v>18906.259999999998</v>
      </c>
      <c r="R1025" s="63">
        <f>SUM(S1025:BO1025)</f>
        <v>22487.519502031399</v>
      </c>
      <c r="S1025" s="64">
        <f t="shared" ref="S1025:AX1025" si="1048">S1023+S1024</f>
        <v>0</v>
      </c>
      <c r="T1025" s="64">
        <f t="shared" si="1048"/>
        <v>0</v>
      </c>
      <c r="U1025" s="64">
        <f t="shared" si="1048"/>
        <v>0</v>
      </c>
      <c r="V1025" s="64">
        <f t="shared" si="1048"/>
        <v>0</v>
      </c>
      <c r="W1025" s="64">
        <f t="shared" si="1048"/>
        <v>0</v>
      </c>
      <c r="X1025" s="64">
        <f t="shared" si="1048"/>
        <v>0</v>
      </c>
      <c r="Y1025" s="64">
        <f t="shared" si="1048"/>
        <v>0</v>
      </c>
      <c r="Z1025" s="64">
        <f t="shared" si="1048"/>
        <v>0</v>
      </c>
      <c r="AA1025" s="64">
        <f t="shared" si="1048"/>
        <v>0</v>
      </c>
      <c r="AB1025" s="64">
        <f t="shared" si="1048"/>
        <v>0</v>
      </c>
      <c r="AC1025" s="64">
        <f t="shared" si="1048"/>
        <v>0</v>
      </c>
      <c r="AD1025" s="64">
        <f t="shared" si="1048"/>
        <v>0</v>
      </c>
      <c r="AE1025" s="64">
        <f t="shared" si="1048"/>
        <v>0</v>
      </c>
      <c r="AF1025" s="64">
        <f t="shared" si="1048"/>
        <v>0</v>
      </c>
      <c r="AG1025" s="64">
        <f t="shared" si="1048"/>
        <v>0</v>
      </c>
      <c r="AH1025" s="64">
        <f t="shared" si="1048"/>
        <v>0</v>
      </c>
      <c r="AI1025" s="64">
        <f t="shared" si="1048"/>
        <v>0</v>
      </c>
      <c r="AJ1025" s="64">
        <f t="shared" si="1048"/>
        <v>0</v>
      </c>
      <c r="AK1025" s="64">
        <f t="shared" si="1048"/>
        <v>0</v>
      </c>
      <c r="AL1025" s="64">
        <f t="shared" si="1048"/>
        <v>0</v>
      </c>
      <c r="AM1025" s="64">
        <f t="shared" si="1048"/>
        <v>0</v>
      </c>
      <c r="AN1025" s="64">
        <f t="shared" si="1048"/>
        <v>0</v>
      </c>
      <c r="AO1025" s="64">
        <f t="shared" si="1048"/>
        <v>0</v>
      </c>
      <c r="AP1025" s="64">
        <f t="shared" si="1048"/>
        <v>22487.519502031399</v>
      </c>
      <c r="AQ1025" s="64">
        <f t="shared" si="1048"/>
        <v>0</v>
      </c>
      <c r="AR1025" s="64">
        <f t="shared" si="1048"/>
        <v>0</v>
      </c>
      <c r="AS1025" s="64">
        <f t="shared" si="1048"/>
        <v>0</v>
      </c>
      <c r="AT1025" s="64">
        <f t="shared" si="1048"/>
        <v>0</v>
      </c>
      <c r="AU1025" s="64">
        <f t="shared" si="1048"/>
        <v>0</v>
      </c>
      <c r="AV1025" s="64">
        <f t="shared" si="1048"/>
        <v>0</v>
      </c>
      <c r="AW1025" s="64">
        <f t="shared" si="1048"/>
        <v>0</v>
      </c>
      <c r="AX1025" s="64">
        <f t="shared" si="1048"/>
        <v>0</v>
      </c>
      <c r="AY1025" s="64">
        <f t="shared" ref="AY1025:BO1025" si="1049">AY1023+AY1024</f>
        <v>0</v>
      </c>
      <c r="AZ1025" s="64">
        <f t="shared" si="1049"/>
        <v>0</v>
      </c>
      <c r="BA1025" s="64">
        <f t="shared" si="1049"/>
        <v>0</v>
      </c>
      <c r="BB1025" s="64">
        <f t="shared" si="1049"/>
        <v>0</v>
      </c>
      <c r="BC1025" s="64">
        <f t="shared" si="1049"/>
        <v>0</v>
      </c>
      <c r="BD1025" s="64">
        <f t="shared" si="1049"/>
        <v>0</v>
      </c>
      <c r="BE1025" s="64">
        <f t="shared" si="1049"/>
        <v>0</v>
      </c>
      <c r="BF1025" s="64">
        <f t="shared" si="1049"/>
        <v>0</v>
      </c>
      <c r="BG1025" s="64">
        <f t="shared" si="1049"/>
        <v>0</v>
      </c>
      <c r="BH1025" s="64">
        <f t="shared" si="1049"/>
        <v>0</v>
      </c>
      <c r="BI1025" s="64">
        <f t="shared" si="1049"/>
        <v>0</v>
      </c>
      <c r="BJ1025" s="64">
        <f t="shared" si="1049"/>
        <v>0</v>
      </c>
      <c r="BK1025" s="64">
        <f t="shared" si="1049"/>
        <v>0</v>
      </c>
      <c r="BL1025" s="64">
        <f t="shared" si="1049"/>
        <v>0</v>
      </c>
      <c r="BM1025" s="64">
        <f t="shared" si="1049"/>
        <v>0</v>
      </c>
      <c r="BN1025" s="64">
        <f t="shared" si="1049"/>
        <v>0</v>
      </c>
      <c r="BO1025" s="64">
        <f t="shared" si="1049"/>
        <v>0</v>
      </c>
    </row>
    <row r="1026" spans="1:67" s="5" customFormat="1" ht="10.5" x14ac:dyDescent="0.2">
      <c r="A1026" s="65"/>
      <c r="B1026" s="65"/>
      <c r="C1026" s="65"/>
      <c r="D1026" s="65"/>
      <c r="E1026" s="65"/>
      <c r="F1026" s="65"/>
      <c r="G1026" s="66" t="s">
        <v>1083</v>
      </c>
      <c r="H1026" s="65"/>
      <c r="I1026" s="65"/>
      <c r="J1026" s="65"/>
      <c r="K1026" s="65"/>
      <c r="L1026" s="65"/>
      <c r="M1026" s="65"/>
      <c r="N1026" s="65"/>
      <c r="O1026" s="65"/>
      <c r="P1026" s="65"/>
      <c r="Q1026" s="65">
        <f t="shared" ref="Q1026:AV1026" si="1050">Q$1025</f>
        <v>18906.259999999998</v>
      </c>
      <c r="R1026" s="67">
        <f t="shared" si="1050"/>
        <v>22487.519502031399</v>
      </c>
      <c r="S1026" s="68">
        <f t="shared" si="1050"/>
        <v>0</v>
      </c>
      <c r="T1026" s="68">
        <f t="shared" si="1050"/>
        <v>0</v>
      </c>
      <c r="U1026" s="68">
        <f t="shared" si="1050"/>
        <v>0</v>
      </c>
      <c r="V1026" s="68">
        <f t="shared" si="1050"/>
        <v>0</v>
      </c>
      <c r="W1026" s="68">
        <f t="shared" si="1050"/>
        <v>0</v>
      </c>
      <c r="X1026" s="68">
        <f t="shared" si="1050"/>
        <v>0</v>
      </c>
      <c r="Y1026" s="68">
        <f t="shared" si="1050"/>
        <v>0</v>
      </c>
      <c r="Z1026" s="68">
        <f t="shared" si="1050"/>
        <v>0</v>
      </c>
      <c r="AA1026" s="68">
        <f t="shared" si="1050"/>
        <v>0</v>
      </c>
      <c r="AB1026" s="68">
        <f t="shared" si="1050"/>
        <v>0</v>
      </c>
      <c r="AC1026" s="68">
        <f t="shared" si="1050"/>
        <v>0</v>
      </c>
      <c r="AD1026" s="68">
        <f t="shared" si="1050"/>
        <v>0</v>
      </c>
      <c r="AE1026" s="68">
        <f t="shared" si="1050"/>
        <v>0</v>
      </c>
      <c r="AF1026" s="68">
        <f t="shared" si="1050"/>
        <v>0</v>
      </c>
      <c r="AG1026" s="68">
        <f t="shared" si="1050"/>
        <v>0</v>
      </c>
      <c r="AH1026" s="68">
        <f t="shared" si="1050"/>
        <v>0</v>
      </c>
      <c r="AI1026" s="68">
        <f t="shared" si="1050"/>
        <v>0</v>
      </c>
      <c r="AJ1026" s="68">
        <f t="shared" si="1050"/>
        <v>0</v>
      </c>
      <c r="AK1026" s="68">
        <f t="shared" si="1050"/>
        <v>0</v>
      </c>
      <c r="AL1026" s="68">
        <f t="shared" si="1050"/>
        <v>0</v>
      </c>
      <c r="AM1026" s="68">
        <f t="shared" si="1050"/>
        <v>0</v>
      </c>
      <c r="AN1026" s="68">
        <f t="shared" si="1050"/>
        <v>0</v>
      </c>
      <c r="AO1026" s="68">
        <f t="shared" si="1050"/>
        <v>0</v>
      </c>
      <c r="AP1026" s="68">
        <f t="shared" si="1050"/>
        <v>22487.519502031399</v>
      </c>
      <c r="AQ1026" s="68">
        <f t="shared" si="1050"/>
        <v>0</v>
      </c>
      <c r="AR1026" s="68">
        <f t="shared" si="1050"/>
        <v>0</v>
      </c>
      <c r="AS1026" s="68">
        <f t="shared" si="1050"/>
        <v>0</v>
      </c>
      <c r="AT1026" s="68">
        <f t="shared" si="1050"/>
        <v>0</v>
      </c>
      <c r="AU1026" s="68">
        <f t="shared" si="1050"/>
        <v>0</v>
      </c>
      <c r="AV1026" s="68">
        <f t="shared" si="1050"/>
        <v>0</v>
      </c>
      <c r="AW1026" s="68">
        <f t="shared" ref="AW1026:BO1026" si="1051">AW$1025</f>
        <v>0</v>
      </c>
      <c r="AX1026" s="68">
        <f t="shared" si="1051"/>
        <v>0</v>
      </c>
      <c r="AY1026" s="68">
        <f t="shared" si="1051"/>
        <v>0</v>
      </c>
      <c r="AZ1026" s="68">
        <f t="shared" si="1051"/>
        <v>0</v>
      </c>
      <c r="BA1026" s="68">
        <f t="shared" si="1051"/>
        <v>0</v>
      </c>
      <c r="BB1026" s="68">
        <f t="shared" si="1051"/>
        <v>0</v>
      </c>
      <c r="BC1026" s="68">
        <f t="shared" si="1051"/>
        <v>0</v>
      </c>
      <c r="BD1026" s="68">
        <f t="shared" si="1051"/>
        <v>0</v>
      </c>
      <c r="BE1026" s="68">
        <f t="shared" si="1051"/>
        <v>0</v>
      </c>
      <c r="BF1026" s="68">
        <f t="shared" si="1051"/>
        <v>0</v>
      </c>
      <c r="BG1026" s="68">
        <f t="shared" si="1051"/>
        <v>0</v>
      </c>
      <c r="BH1026" s="68">
        <f t="shared" si="1051"/>
        <v>0</v>
      </c>
      <c r="BI1026" s="68">
        <f t="shared" si="1051"/>
        <v>0</v>
      </c>
      <c r="BJ1026" s="68">
        <f t="shared" si="1051"/>
        <v>0</v>
      </c>
      <c r="BK1026" s="68">
        <f t="shared" si="1051"/>
        <v>0</v>
      </c>
      <c r="BL1026" s="68">
        <f t="shared" si="1051"/>
        <v>0</v>
      </c>
      <c r="BM1026" s="68">
        <f t="shared" si="1051"/>
        <v>0</v>
      </c>
      <c r="BN1026" s="68">
        <f t="shared" si="1051"/>
        <v>0</v>
      </c>
      <c r="BO1026" s="68">
        <f t="shared" si="1051"/>
        <v>0</v>
      </c>
    </row>
    <row r="1027" spans="1:67" x14ac:dyDescent="0.2">
      <c r="A1027" s="56"/>
      <c r="B1027" s="56"/>
      <c r="C1027" s="57" t="s">
        <v>614</v>
      </c>
      <c r="D1027" s="56" t="s">
        <v>615</v>
      </c>
      <c r="E1027" s="56"/>
      <c r="F1027" s="56"/>
      <c r="G1027" s="56"/>
      <c r="H1027" s="56"/>
      <c r="I1027" s="56"/>
      <c r="J1027" s="56"/>
      <c r="K1027" s="56"/>
      <c r="L1027" s="56"/>
      <c r="M1027" s="56"/>
      <c r="N1027" s="56"/>
      <c r="O1027" s="56"/>
      <c r="P1027" s="56"/>
      <c r="Q1027" s="56"/>
      <c r="R1027" s="56"/>
      <c r="S1027" s="56"/>
      <c r="T1027" s="56"/>
      <c r="U1027" s="56"/>
      <c r="V1027" s="56"/>
      <c r="W1027" s="56"/>
      <c r="X1027" s="56"/>
      <c r="Y1027" s="56"/>
      <c r="Z1027" s="56"/>
      <c r="AA1027" s="56"/>
      <c r="AB1027" s="56"/>
      <c r="AC1027" s="56"/>
      <c r="AD1027" s="56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</row>
    <row r="1028" spans="1:67" ht="12" customHeight="1" x14ac:dyDescent="0.2">
      <c r="A1028" s="11"/>
      <c r="B1028" s="58">
        <v>215</v>
      </c>
      <c r="C1028" s="656" t="s">
        <v>604</v>
      </c>
      <c r="D1028" s="656" t="s">
        <v>616</v>
      </c>
      <c r="E1028" s="656"/>
      <c r="F1028" s="656"/>
      <c r="G1028" s="656"/>
      <c r="H1028" s="658" t="s">
        <v>902</v>
      </c>
      <c r="I1028" s="659" t="s">
        <v>606</v>
      </c>
      <c r="J1028" s="59">
        <v>0.97389999999999999</v>
      </c>
      <c r="K1028" s="60"/>
      <c r="L1028" s="60"/>
      <c r="M1028" s="60"/>
      <c r="N1028" s="58"/>
      <c r="O1028" s="58"/>
      <c r="P1028" s="58"/>
      <c r="Q1028" s="58"/>
      <c r="R1028" s="58">
        <f>SUM(S1028:BO1028)</f>
        <v>0.97389999999999999</v>
      </c>
      <c r="S1028" s="58">
        <v>0</v>
      </c>
      <c r="T1028" s="58">
        <v>0</v>
      </c>
      <c r="U1028" s="58">
        <v>0</v>
      </c>
      <c r="V1028" s="58">
        <v>0</v>
      </c>
      <c r="W1028" s="58">
        <v>0</v>
      </c>
      <c r="X1028" s="58">
        <v>0</v>
      </c>
      <c r="Y1028" s="58">
        <v>0</v>
      </c>
      <c r="Z1028" s="58">
        <v>0</v>
      </c>
      <c r="AA1028" s="58">
        <v>0</v>
      </c>
      <c r="AB1028" s="58">
        <v>0</v>
      </c>
      <c r="AC1028" s="58">
        <v>0</v>
      </c>
      <c r="AD1028" s="58">
        <v>0</v>
      </c>
      <c r="AE1028" s="58">
        <v>0</v>
      </c>
      <c r="AF1028" s="58">
        <v>0</v>
      </c>
      <c r="AG1028" s="58">
        <v>0</v>
      </c>
      <c r="AH1028" s="58">
        <v>0</v>
      </c>
      <c r="AI1028" s="58">
        <v>0</v>
      </c>
      <c r="AJ1028" s="58">
        <v>0</v>
      </c>
      <c r="AK1028" s="58">
        <v>0</v>
      </c>
      <c r="AL1028" s="58">
        <v>0</v>
      </c>
      <c r="AM1028" s="58">
        <v>0</v>
      </c>
      <c r="AN1028" s="58">
        <v>0</v>
      </c>
      <c r="AO1028" s="58">
        <v>0</v>
      </c>
      <c r="AP1028" s="58">
        <v>0.97389999999999999</v>
      </c>
      <c r="AQ1028" s="58">
        <v>0</v>
      </c>
      <c r="AR1028" s="58">
        <v>0</v>
      </c>
      <c r="AS1028" s="58">
        <v>0</v>
      </c>
      <c r="AT1028" s="58">
        <v>0</v>
      </c>
      <c r="AU1028" s="58">
        <v>0</v>
      </c>
      <c r="AV1028" s="58">
        <v>0</v>
      </c>
      <c r="AW1028" s="58">
        <v>0</v>
      </c>
      <c r="AX1028" s="58">
        <v>0</v>
      </c>
      <c r="AY1028" s="58">
        <v>0</v>
      </c>
      <c r="AZ1028" s="58">
        <v>0</v>
      </c>
      <c r="BA1028" s="58">
        <v>0</v>
      </c>
      <c r="BB1028" s="58">
        <v>0</v>
      </c>
      <c r="BC1028" s="58">
        <v>0</v>
      </c>
      <c r="BD1028" s="58">
        <v>0</v>
      </c>
      <c r="BE1028" s="58">
        <v>0</v>
      </c>
      <c r="BF1028" s="58">
        <v>0</v>
      </c>
      <c r="BG1028" s="58">
        <v>0</v>
      </c>
      <c r="BH1028" s="58">
        <v>0</v>
      </c>
      <c r="BI1028" s="58">
        <v>0</v>
      </c>
      <c r="BJ1028" s="58">
        <v>0</v>
      </c>
      <c r="BK1028" s="58">
        <v>0</v>
      </c>
      <c r="BL1028" s="58">
        <v>0</v>
      </c>
      <c r="BM1028" s="58">
        <v>0</v>
      </c>
      <c r="BN1028" s="58">
        <v>0</v>
      </c>
      <c r="BO1028" s="58">
        <v>0</v>
      </c>
    </row>
    <row r="1029" spans="1:67" x14ac:dyDescent="0.2">
      <c r="A1029" s="11"/>
      <c r="B1029" s="11"/>
      <c r="C1029" s="656"/>
      <c r="D1029" s="656"/>
      <c r="E1029" s="656"/>
      <c r="F1029" s="656"/>
      <c r="G1029" s="656"/>
      <c r="H1029" s="658"/>
      <c r="I1029" s="659"/>
      <c r="J1029" s="11"/>
      <c r="K1029" s="60">
        <v>16586.37</v>
      </c>
      <c r="L1029" s="60">
        <v>16586.37</v>
      </c>
      <c r="M1029" s="60">
        <v>17137.13</v>
      </c>
      <c r="N1029" s="60">
        <v>17137.13</v>
      </c>
      <c r="O1029" s="60">
        <v>17137.1311969905</v>
      </c>
      <c r="P1029" s="60"/>
      <c r="Q1029" s="58">
        <v>17137.13</v>
      </c>
      <c r="R1029" s="60">
        <f>SUM(S1029:BO1029)</f>
        <v>20383.277553775701</v>
      </c>
      <c r="S1029" s="58"/>
      <c r="T1029" s="58"/>
      <c r="U1029" s="58"/>
      <c r="V1029" s="58"/>
      <c r="W1029" s="58"/>
      <c r="X1029" s="58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61">
        <f>$M1029*AP1028/$J1028*AP$13</f>
        <v>20383.277553775701</v>
      </c>
      <c r="AQ1029" s="58"/>
      <c r="AR1029" s="58"/>
      <c r="AS1029" s="58"/>
      <c r="AT1029" s="58"/>
      <c r="AU1029" s="58"/>
      <c r="AV1029" s="58"/>
      <c r="AW1029" s="58"/>
      <c r="AX1029" s="58"/>
      <c r="AY1029" s="58"/>
      <c r="AZ1029" s="58"/>
      <c r="BA1029" s="58"/>
      <c r="BB1029" s="58"/>
      <c r="BC1029" s="58"/>
      <c r="BD1029" s="58"/>
      <c r="BE1029" s="58"/>
      <c r="BF1029" s="58"/>
      <c r="BG1029" s="58"/>
      <c r="BH1029" s="58"/>
      <c r="BI1029" s="58"/>
      <c r="BJ1029" s="58"/>
      <c r="BK1029" s="58"/>
      <c r="BL1029" s="58"/>
      <c r="BM1029" s="58"/>
      <c r="BN1029" s="58"/>
      <c r="BO1029" s="58"/>
    </row>
    <row r="1030" spans="1:67" x14ac:dyDescent="0.2">
      <c r="A1030" s="11"/>
      <c r="B1030" s="11"/>
      <c r="C1030" s="656"/>
      <c r="D1030" s="656"/>
      <c r="E1030" s="656"/>
      <c r="F1030" s="656"/>
      <c r="G1030" s="656"/>
      <c r="H1030" s="658"/>
      <c r="I1030" s="659"/>
      <c r="J1030" s="11"/>
      <c r="K1030" s="58"/>
      <c r="L1030" s="60"/>
      <c r="M1030" s="60"/>
      <c r="N1030" s="60">
        <f>N1029-M1029</f>
        <v>0</v>
      </c>
      <c r="O1030" s="60"/>
      <c r="P1030" s="60"/>
      <c r="Q1030" s="58"/>
      <c r="R1030" s="60">
        <f>SUM(S1030:BO1030)</f>
        <v>0</v>
      </c>
      <c r="S1030" s="61">
        <f t="shared" ref="S1030:AX1030" si="1052">$N$1030/$J$1028*S1028*S12*S13</f>
        <v>0</v>
      </c>
      <c r="T1030" s="61">
        <f t="shared" si="1052"/>
        <v>0</v>
      </c>
      <c r="U1030" s="61">
        <f t="shared" si="1052"/>
        <v>0</v>
      </c>
      <c r="V1030" s="61">
        <f t="shared" si="1052"/>
        <v>0</v>
      </c>
      <c r="W1030" s="61">
        <f t="shared" si="1052"/>
        <v>0</v>
      </c>
      <c r="X1030" s="61">
        <f t="shared" si="1052"/>
        <v>0</v>
      </c>
      <c r="Y1030" s="61">
        <f t="shared" si="1052"/>
        <v>0</v>
      </c>
      <c r="Z1030" s="61">
        <f t="shared" si="1052"/>
        <v>0</v>
      </c>
      <c r="AA1030" s="61">
        <f t="shared" si="1052"/>
        <v>0</v>
      </c>
      <c r="AB1030" s="61">
        <f t="shared" si="1052"/>
        <v>0</v>
      </c>
      <c r="AC1030" s="61">
        <f t="shared" si="1052"/>
        <v>0</v>
      </c>
      <c r="AD1030" s="61">
        <f t="shared" si="1052"/>
        <v>0</v>
      </c>
      <c r="AE1030" s="61">
        <f t="shared" si="1052"/>
        <v>0</v>
      </c>
      <c r="AF1030" s="61">
        <f t="shared" si="1052"/>
        <v>0</v>
      </c>
      <c r="AG1030" s="61">
        <f t="shared" si="1052"/>
        <v>0</v>
      </c>
      <c r="AH1030" s="61">
        <f t="shared" si="1052"/>
        <v>0</v>
      </c>
      <c r="AI1030" s="61">
        <f t="shared" si="1052"/>
        <v>0</v>
      </c>
      <c r="AJ1030" s="61">
        <f t="shared" si="1052"/>
        <v>0</v>
      </c>
      <c r="AK1030" s="61">
        <f t="shared" si="1052"/>
        <v>0</v>
      </c>
      <c r="AL1030" s="61">
        <f t="shared" si="1052"/>
        <v>0</v>
      </c>
      <c r="AM1030" s="61">
        <f t="shared" si="1052"/>
        <v>0</v>
      </c>
      <c r="AN1030" s="61">
        <f t="shared" si="1052"/>
        <v>0</v>
      </c>
      <c r="AO1030" s="61">
        <f t="shared" si="1052"/>
        <v>0</v>
      </c>
      <c r="AP1030" s="61">
        <f t="shared" si="1052"/>
        <v>0</v>
      </c>
      <c r="AQ1030" s="61">
        <f t="shared" si="1052"/>
        <v>0</v>
      </c>
      <c r="AR1030" s="61">
        <f t="shared" si="1052"/>
        <v>0</v>
      </c>
      <c r="AS1030" s="61">
        <f t="shared" si="1052"/>
        <v>0</v>
      </c>
      <c r="AT1030" s="61">
        <f t="shared" si="1052"/>
        <v>0</v>
      </c>
      <c r="AU1030" s="61">
        <f t="shared" si="1052"/>
        <v>0</v>
      </c>
      <c r="AV1030" s="61">
        <f t="shared" si="1052"/>
        <v>0</v>
      </c>
      <c r="AW1030" s="61">
        <f t="shared" si="1052"/>
        <v>0</v>
      </c>
      <c r="AX1030" s="61">
        <f t="shared" si="1052"/>
        <v>0</v>
      </c>
      <c r="AY1030" s="61">
        <f t="shared" ref="AY1030:BO1030" si="1053">$N$1030/$J$1028*AY1028*AY12*AY13</f>
        <v>0</v>
      </c>
      <c r="AZ1030" s="61">
        <f t="shared" si="1053"/>
        <v>0</v>
      </c>
      <c r="BA1030" s="61">
        <f t="shared" si="1053"/>
        <v>0</v>
      </c>
      <c r="BB1030" s="61">
        <f t="shared" si="1053"/>
        <v>0</v>
      </c>
      <c r="BC1030" s="61">
        <f t="shared" si="1053"/>
        <v>0</v>
      </c>
      <c r="BD1030" s="61">
        <f t="shared" si="1053"/>
        <v>0</v>
      </c>
      <c r="BE1030" s="61">
        <f t="shared" si="1053"/>
        <v>0</v>
      </c>
      <c r="BF1030" s="61">
        <f t="shared" si="1053"/>
        <v>0</v>
      </c>
      <c r="BG1030" s="61">
        <f t="shared" si="1053"/>
        <v>0</v>
      </c>
      <c r="BH1030" s="61">
        <f t="shared" si="1053"/>
        <v>0</v>
      </c>
      <c r="BI1030" s="61">
        <f t="shared" si="1053"/>
        <v>0</v>
      </c>
      <c r="BJ1030" s="61">
        <f t="shared" si="1053"/>
        <v>0</v>
      </c>
      <c r="BK1030" s="61">
        <f t="shared" si="1053"/>
        <v>0</v>
      </c>
      <c r="BL1030" s="61">
        <f t="shared" si="1053"/>
        <v>0</v>
      </c>
      <c r="BM1030" s="61">
        <f t="shared" si="1053"/>
        <v>0</v>
      </c>
      <c r="BN1030" s="61">
        <f t="shared" si="1053"/>
        <v>0</v>
      </c>
      <c r="BO1030" s="61">
        <f t="shared" si="1053"/>
        <v>0</v>
      </c>
    </row>
    <row r="1031" spans="1:67" x14ac:dyDescent="0.2">
      <c r="A1031" s="11"/>
      <c r="B1031" s="11"/>
      <c r="C1031" s="656"/>
      <c r="D1031" s="656"/>
      <c r="E1031" s="656"/>
      <c r="F1031" s="656"/>
      <c r="G1031" s="656"/>
      <c r="H1031" s="658"/>
      <c r="I1031" s="659"/>
      <c r="J1031" s="11"/>
      <c r="K1031" s="58"/>
      <c r="L1031" s="58"/>
      <c r="M1031" s="60"/>
      <c r="N1031" s="60"/>
      <c r="O1031" s="60"/>
      <c r="P1031" s="60"/>
      <c r="Q1031" s="62">
        <v>17137.13</v>
      </c>
      <c r="R1031" s="63">
        <f>SUM(S1031:BO1031)</f>
        <v>20383.277553775701</v>
      </c>
      <c r="S1031" s="64">
        <f t="shared" ref="S1031:AX1031" si="1054">S1029+S1030</f>
        <v>0</v>
      </c>
      <c r="T1031" s="64">
        <f t="shared" si="1054"/>
        <v>0</v>
      </c>
      <c r="U1031" s="64">
        <f t="shared" si="1054"/>
        <v>0</v>
      </c>
      <c r="V1031" s="64">
        <f t="shared" si="1054"/>
        <v>0</v>
      </c>
      <c r="W1031" s="64">
        <f t="shared" si="1054"/>
        <v>0</v>
      </c>
      <c r="X1031" s="64">
        <f t="shared" si="1054"/>
        <v>0</v>
      </c>
      <c r="Y1031" s="64">
        <f t="shared" si="1054"/>
        <v>0</v>
      </c>
      <c r="Z1031" s="64">
        <f t="shared" si="1054"/>
        <v>0</v>
      </c>
      <c r="AA1031" s="64">
        <f t="shared" si="1054"/>
        <v>0</v>
      </c>
      <c r="AB1031" s="64">
        <f t="shared" si="1054"/>
        <v>0</v>
      </c>
      <c r="AC1031" s="64">
        <f t="shared" si="1054"/>
        <v>0</v>
      </c>
      <c r="AD1031" s="64">
        <f t="shared" si="1054"/>
        <v>0</v>
      </c>
      <c r="AE1031" s="64">
        <f t="shared" si="1054"/>
        <v>0</v>
      </c>
      <c r="AF1031" s="64">
        <f t="shared" si="1054"/>
        <v>0</v>
      </c>
      <c r="AG1031" s="64">
        <f t="shared" si="1054"/>
        <v>0</v>
      </c>
      <c r="AH1031" s="64">
        <f t="shared" si="1054"/>
        <v>0</v>
      </c>
      <c r="AI1031" s="64">
        <f t="shared" si="1054"/>
        <v>0</v>
      </c>
      <c r="AJ1031" s="64">
        <f t="shared" si="1054"/>
        <v>0</v>
      </c>
      <c r="AK1031" s="64">
        <f t="shared" si="1054"/>
        <v>0</v>
      </c>
      <c r="AL1031" s="64">
        <f t="shared" si="1054"/>
        <v>0</v>
      </c>
      <c r="AM1031" s="64">
        <f t="shared" si="1054"/>
        <v>0</v>
      </c>
      <c r="AN1031" s="64">
        <f t="shared" si="1054"/>
        <v>0</v>
      </c>
      <c r="AO1031" s="64">
        <f t="shared" si="1054"/>
        <v>0</v>
      </c>
      <c r="AP1031" s="64">
        <f t="shared" si="1054"/>
        <v>20383.277553775701</v>
      </c>
      <c r="AQ1031" s="64">
        <f t="shared" si="1054"/>
        <v>0</v>
      </c>
      <c r="AR1031" s="64">
        <f t="shared" si="1054"/>
        <v>0</v>
      </c>
      <c r="AS1031" s="64">
        <f t="shared" si="1054"/>
        <v>0</v>
      </c>
      <c r="AT1031" s="64">
        <f t="shared" si="1054"/>
        <v>0</v>
      </c>
      <c r="AU1031" s="64">
        <f t="shared" si="1054"/>
        <v>0</v>
      </c>
      <c r="AV1031" s="64">
        <f t="shared" si="1054"/>
        <v>0</v>
      </c>
      <c r="AW1031" s="64">
        <f t="shared" si="1054"/>
        <v>0</v>
      </c>
      <c r="AX1031" s="64">
        <f t="shared" si="1054"/>
        <v>0</v>
      </c>
      <c r="AY1031" s="64">
        <f t="shared" ref="AY1031:BO1031" si="1055">AY1029+AY1030</f>
        <v>0</v>
      </c>
      <c r="AZ1031" s="64">
        <f t="shared" si="1055"/>
        <v>0</v>
      </c>
      <c r="BA1031" s="64">
        <f t="shared" si="1055"/>
        <v>0</v>
      </c>
      <c r="BB1031" s="64">
        <f t="shared" si="1055"/>
        <v>0</v>
      </c>
      <c r="BC1031" s="64">
        <f t="shared" si="1055"/>
        <v>0</v>
      </c>
      <c r="BD1031" s="64">
        <f t="shared" si="1055"/>
        <v>0</v>
      </c>
      <c r="BE1031" s="64">
        <f t="shared" si="1055"/>
        <v>0</v>
      </c>
      <c r="BF1031" s="64">
        <f t="shared" si="1055"/>
        <v>0</v>
      </c>
      <c r="BG1031" s="64">
        <f t="shared" si="1055"/>
        <v>0</v>
      </c>
      <c r="BH1031" s="64">
        <f t="shared" si="1055"/>
        <v>0</v>
      </c>
      <c r="BI1031" s="64">
        <f t="shared" si="1055"/>
        <v>0</v>
      </c>
      <c r="BJ1031" s="64">
        <f t="shared" si="1055"/>
        <v>0</v>
      </c>
      <c r="BK1031" s="64">
        <f t="shared" si="1055"/>
        <v>0</v>
      </c>
      <c r="BL1031" s="64">
        <f t="shared" si="1055"/>
        <v>0</v>
      </c>
      <c r="BM1031" s="64">
        <f t="shared" si="1055"/>
        <v>0</v>
      </c>
      <c r="BN1031" s="64">
        <f t="shared" si="1055"/>
        <v>0</v>
      </c>
      <c r="BO1031" s="64">
        <f t="shared" si="1055"/>
        <v>0</v>
      </c>
    </row>
    <row r="1032" spans="1:67" s="5" customFormat="1" ht="10.5" x14ac:dyDescent="0.2">
      <c r="A1032" s="65"/>
      <c r="B1032" s="65"/>
      <c r="C1032" s="65"/>
      <c r="D1032" s="65"/>
      <c r="E1032" s="65"/>
      <c r="F1032" s="65"/>
      <c r="G1032" s="66" t="s">
        <v>1084</v>
      </c>
      <c r="H1032" s="65"/>
      <c r="I1032" s="65"/>
      <c r="J1032" s="65"/>
      <c r="K1032" s="65"/>
      <c r="L1032" s="65"/>
      <c r="M1032" s="65"/>
      <c r="N1032" s="65"/>
      <c r="O1032" s="65"/>
      <c r="P1032" s="65"/>
      <c r="Q1032" s="65">
        <f t="shared" ref="Q1032:AV1032" si="1056">Q$1031</f>
        <v>17137.13</v>
      </c>
      <c r="R1032" s="67">
        <f t="shared" si="1056"/>
        <v>20383.277553775701</v>
      </c>
      <c r="S1032" s="68">
        <f t="shared" si="1056"/>
        <v>0</v>
      </c>
      <c r="T1032" s="68">
        <f t="shared" si="1056"/>
        <v>0</v>
      </c>
      <c r="U1032" s="68">
        <f t="shared" si="1056"/>
        <v>0</v>
      </c>
      <c r="V1032" s="68">
        <f t="shared" si="1056"/>
        <v>0</v>
      </c>
      <c r="W1032" s="68">
        <f t="shared" si="1056"/>
        <v>0</v>
      </c>
      <c r="X1032" s="68">
        <f t="shared" si="1056"/>
        <v>0</v>
      </c>
      <c r="Y1032" s="68">
        <f t="shared" si="1056"/>
        <v>0</v>
      </c>
      <c r="Z1032" s="68">
        <f t="shared" si="1056"/>
        <v>0</v>
      </c>
      <c r="AA1032" s="68">
        <f t="shared" si="1056"/>
        <v>0</v>
      </c>
      <c r="AB1032" s="68">
        <f t="shared" si="1056"/>
        <v>0</v>
      </c>
      <c r="AC1032" s="68">
        <f t="shared" si="1056"/>
        <v>0</v>
      </c>
      <c r="AD1032" s="68">
        <f t="shared" si="1056"/>
        <v>0</v>
      </c>
      <c r="AE1032" s="68">
        <f t="shared" si="1056"/>
        <v>0</v>
      </c>
      <c r="AF1032" s="68">
        <f t="shared" si="1056"/>
        <v>0</v>
      </c>
      <c r="AG1032" s="68">
        <f t="shared" si="1056"/>
        <v>0</v>
      </c>
      <c r="AH1032" s="68">
        <f t="shared" si="1056"/>
        <v>0</v>
      </c>
      <c r="AI1032" s="68">
        <f t="shared" si="1056"/>
        <v>0</v>
      </c>
      <c r="AJ1032" s="68">
        <f t="shared" si="1056"/>
        <v>0</v>
      </c>
      <c r="AK1032" s="68">
        <f t="shared" si="1056"/>
        <v>0</v>
      </c>
      <c r="AL1032" s="68">
        <f t="shared" si="1056"/>
        <v>0</v>
      </c>
      <c r="AM1032" s="68">
        <f t="shared" si="1056"/>
        <v>0</v>
      </c>
      <c r="AN1032" s="68">
        <f t="shared" si="1056"/>
        <v>0</v>
      </c>
      <c r="AO1032" s="68">
        <f t="shared" si="1056"/>
        <v>0</v>
      </c>
      <c r="AP1032" s="68">
        <f t="shared" si="1056"/>
        <v>20383.277553775701</v>
      </c>
      <c r="AQ1032" s="68">
        <f t="shared" si="1056"/>
        <v>0</v>
      </c>
      <c r="AR1032" s="68">
        <f t="shared" si="1056"/>
        <v>0</v>
      </c>
      <c r="AS1032" s="68">
        <f t="shared" si="1056"/>
        <v>0</v>
      </c>
      <c r="AT1032" s="68">
        <f t="shared" si="1056"/>
        <v>0</v>
      </c>
      <c r="AU1032" s="68">
        <f t="shared" si="1056"/>
        <v>0</v>
      </c>
      <c r="AV1032" s="68">
        <f t="shared" si="1056"/>
        <v>0</v>
      </c>
      <c r="AW1032" s="68">
        <f t="shared" ref="AW1032:BO1032" si="1057">AW$1031</f>
        <v>0</v>
      </c>
      <c r="AX1032" s="68">
        <f t="shared" si="1057"/>
        <v>0</v>
      </c>
      <c r="AY1032" s="68">
        <f t="shared" si="1057"/>
        <v>0</v>
      </c>
      <c r="AZ1032" s="68">
        <f t="shared" si="1057"/>
        <v>0</v>
      </c>
      <c r="BA1032" s="68">
        <f t="shared" si="1057"/>
        <v>0</v>
      </c>
      <c r="BB1032" s="68">
        <f t="shared" si="1057"/>
        <v>0</v>
      </c>
      <c r="BC1032" s="68">
        <f t="shared" si="1057"/>
        <v>0</v>
      </c>
      <c r="BD1032" s="68">
        <f t="shared" si="1057"/>
        <v>0</v>
      </c>
      <c r="BE1032" s="68">
        <f t="shared" si="1057"/>
        <v>0</v>
      </c>
      <c r="BF1032" s="68">
        <f t="shared" si="1057"/>
        <v>0</v>
      </c>
      <c r="BG1032" s="68">
        <f t="shared" si="1057"/>
        <v>0</v>
      </c>
      <c r="BH1032" s="68">
        <f t="shared" si="1057"/>
        <v>0</v>
      </c>
      <c r="BI1032" s="68">
        <f t="shared" si="1057"/>
        <v>0</v>
      </c>
      <c r="BJ1032" s="68">
        <f t="shared" si="1057"/>
        <v>0</v>
      </c>
      <c r="BK1032" s="68">
        <f t="shared" si="1057"/>
        <v>0</v>
      </c>
      <c r="BL1032" s="68">
        <f t="shared" si="1057"/>
        <v>0</v>
      </c>
      <c r="BM1032" s="68">
        <f t="shared" si="1057"/>
        <v>0</v>
      </c>
      <c r="BN1032" s="68">
        <f t="shared" si="1057"/>
        <v>0</v>
      </c>
      <c r="BO1032" s="68">
        <f t="shared" si="1057"/>
        <v>0</v>
      </c>
    </row>
    <row r="1033" spans="1:67" s="5" customFormat="1" ht="10.5" x14ac:dyDescent="0.2">
      <c r="A1033" s="69"/>
      <c r="B1033" s="69"/>
      <c r="C1033" s="69"/>
      <c r="D1033" s="69"/>
      <c r="E1033" s="69"/>
      <c r="F1033" s="69"/>
      <c r="G1033" s="70" t="s">
        <v>1085</v>
      </c>
      <c r="H1033" s="69"/>
      <c r="I1033" s="69"/>
      <c r="J1033" s="69"/>
      <c r="K1033" s="69"/>
      <c r="L1033" s="69"/>
      <c r="M1033" s="69"/>
      <c r="N1033" s="69"/>
      <c r="O1033" s="69"/>
      <c r="P1033" s="69"/>
      <c r="Q1033" s="69">
        <f t="shared" ref="Q1033:AV1033" si="1058">Q$1002+Q$1008+Q$1014+Q$1020+Q$1026+Q$1032</f>
        <v>111432.1</v>
      </c>
      <c r="R1033" s="71">
        <f t="shared" si="1058"/>
        <v>132539.77898866899</v>
      </c>
      <c r="S1033" s="72">
        <f t="shared" si="1058"/>
        <v>0</v>
      </c>
      <c r="T1033" s="72">
        <f t="shared" si="1058"/>
        <v>0</v>
      </c>
      <c r="U1033" s="72">
        <f t="shared" si="1058"/>
        <v>0</v>
      </c>
      <c r="V1033" s="72">
        <f t="shared" si="1058"/>
        <v>0</v>
      </c>
      <c r="W1033" s="72">
        <f t="shared" si="1058"/>
        <v>0</v>
      </c>
      <c r="X1033" s="72">
        <f t="shared" si="1058"/>
        <v>0</v>
      </c>
      <c r="Y1033" s="72">
        <f t="shared" si="1058"/>
        <v>0</v>
      </c>
      <c r="Z1033" s="72">
        <f t="shared" si="1058"/>
        <v>0</v>
      </c>
      <c r="AA1033" s="72">
        <f t="shared" si="1058"/>
        <v>0</v>
      </c>
      <c r="AB1033" s="72">
        <f t="shared" si="1058"/>
        <v>0</v>
      </c>
      <c r="AC1033" s="72">
        <f t="shared" si="1058"/>
        <v>0</v>
      </c>
      <c r="AD1033" s="72">
        <f t="shared" si="1058"/>
        <v>0</v>
      </c>
      <c r="AE1033" s="72">
        <f t="shared" si="1058"/>
        <v>0</v>
      </c>
      <c r="AF1033" s="72">
        <f t="shared" si="1058"/>
        <v>0</v>
      </c>
      <c r="AG1033" s="72">
        <f t="shared" si="1058"/>
        <v>0</v>
      </c>
      <c r="AH1033" s="72">
        <f t="shared" si="1058"/>
        <v>0</v>
      </c>
      <c r="AI1033" s="72">
        <f t="shared" si="1058"/>
        <v>0</v>
      </c>
      <c r="AJ1033" s="72">
        <f t="shared" si="1058"/>
        <v>0</v>
      </c>
      <c r="AK1033" s="72">
        <f t="shared" si="1058"/>
        <v>0</v>
      </c>
      <c r="AL1033" s="72">
        <f t="shared" si="1058"/>
        <v>0</v>
      </c>
      <c r="AM1033" s="72">
        <f t="shared" si="1058"/>
        <v>0</v>
      </c>
      <c r="AN1033" s="72">
        <f t="shared" si="1058"/>
        <v>0</v>
      </c>
      <c r="AO1033" s="72">
        <f t="shared" si="1058"/>
        <v>0</v>
      </c>
      <c r="AP1033" s="72">
        <f t="shared" si="1058"/>
        <v>132539.77898866899</v>
      </c>
      <c r="AQ1033" s="72">
        <f t="shared" si="1058"/>
        <v>0</v>
      </c>
      <c r="AR1033" s="72">
        <f t="shared" si="1058"/>
        <v>0</v>
      </c>
      <c r="AS1033" s="72">
        <f t="shared" si="1058"/>
        <v>0</v>
      </c>
      <c r="AT1033" s="72">
        <f t="shared" si="1058"/>
        <v>0</v>
      </c>
      <c r="AU1033" s="72">
        <f t="shared" si="1058"/>
        <v>0</v>
      </c>
      <c r="AV1033" s="72">
        <f t="shared" si="1058"/>
        <v>0</v>
      </c>
      <c r="AW1033" s="72">
        <f t="shared" ref="AW1033:BO1033" si="1059">AW$1002+AW$1008+AW$1014+AW$1020+AW$1026+AW$1032</f>
        <v>0</v>
      </c>
      <c r="AX1033" s="72">
        <f t="shared" si="1059"/>
        <v>0</v>
      </c>
      <c r="AY1033" s="72">
        <f t="shared" si="1059"/>
        <v>0</v>
      </c>
      <c r="AZ1033" s="72">
        <f t="shared" si="1059"/>
        <v>0</v>
      </c>
      <c r="BA1033" s="72">
        <f t="shared" si="1059"/>
        <v>0</v>
      </c>
      <c r="BB1033" s="72">
        <f t="shared" si="1059"/>
        <v>0</v>
      </c>
      <c r="BC1033" s="72">
        <f t="shared" si="1059"/>
        <v>0</v>
      </c>
      <c r="BD1033" s="72">
        <f t="shared" si="1059"/>
        <v>0</v>
      </c>
      <c r="BE1033" s="72">
        <f t="shared" si="1059"/>
        <v>0</v>
      </c>
      <c r="BF1033" s="72">
        <f t="shared" si="1059"/>
        <v>0</v>
      </c>
      <c r="BG1033" s="72">
        <f t="shared" si="1059"/>
        <v>0</v>
      </c>
      <c r="BH1033" s="72">
        <f t="shared" si="1059"/>
        <v>0</v>
      </c>
      <c r="BI1033" s="72">
        <f t="shared" si="1059"/>
        <v>0</v>
      </c>
      <c r="BJ1033" s="72">
        <f t="shared" si="1059"/>
        <v>0</v>
      </c>
      <c r="BK1033" s="72">
        <f t="shared" si="1059"/>
        <v>0</v>
      </c>
      <c r="BL1033" s="72">
        <f t="shared" si="1059"/>
        <v>0</v>
      </c>
      <c r="BM1033" s="72">
        <f t="shared" si="1059"/>
        <v>0</v>
      </c>
      <c r="BN1033" s="72">
        <f t="shared" si="1059"/>
        <v>0</v>
      </c>
      <c r="BO1033" s="72">
        <f t="shared" si="1059"/>
        <v>0</v>
      </c>
    </row>
    <row r="1034" spans="1:67" x14ac:dyDescent="0.2">
      <c r="A1034" s="54"/>
      <c r="B1034" s="54"/>
      <c r="C1034" s="55" t="s">
        <v>1086</v>
      </c>
      <c r="D1034" s="54" t="s">
        <v>618</v>
      </c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</row>
    <row r="1035" spans="1:67" x14ac:dyDescent="0.2">
      <c r="A1035" s="56"/>
      <c r="B1035" s="56"/>
      <c r="C1035" s="57" t="s">
        <v>619</v>
      </c>
      <c r="D1035" s="56" t="s">
        <v>620</v>
      </c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  <c r="O1035" s="56"/>
      <c r="P1035" s="56"/>
      <c r="Q1035" s="56"/>
      <c r="R1035" s="56"/>
      <c r="S1035" s="56"/>
      <c r="T1035" s="56"/>
      <c r="U1035" s="56"/>
      <c r="V1035" s="56"/>
      <c r="W1035" s="56"/>
      <c r="X1035" s="56"/>
      <c r="Y1035" s="56"/>
      <c r="Z1035" s="56"/>
      <c r="AA1035" s="56"/>
      <c r="AB1035" s="56"/>
      <c r="AC1035" s="56"/>
      <c r="AD1035" s="56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</row>
    <row r="1036" spans="1:67" ht="14.1" customHeight="1" x14ac:dyDescent="0.2">
      <c r="A1036" s="11"/>
      <c r="B1036" s="58">
        <v>216</v>
      </c>
      <c r="C1036" s="656" t="s">
        <v>621</v>
      </c>
      <c r="D1036" s="657" t="s">
        <v>622</v>
      </c>
      <c r="E1036" s="657"/>
      <c r="F1036" s="657"/>
      <c r="G1036" s="657"/>
      <c r="H1036" s="660" t="s">
        <v>1087</v>
      </c>
      <c r="I1036" s="659" t="s">
        <v>623</v>
      </c>
      <c r="J1036" s="59">
        <v>166.5369</v>
      </c>
      <c r="K1036" s="60"/>
      <c r="L1036" s="60"/>
      <c r="M1036" s="60"/>
      <c r="N1036" s="58"/>
      <c r="O1036" s="58"/>
      <c r="P1036" s="58"/>
      <c r="Q1036" s="58"/>
      <c r="R1036" s="58">
        <f>SUM(S1036:BO1036)</f>
        <v>166.5369</v>
      </c>
      <c r="S1036" s="58">
        <v>0</v>
      </c>
      <c r="T1036" s="58">
        <v>166.5369</v>
      </c>
      <c r="U1036" s="58">
        <v>0</v>
      </c>
      <c r="V1036" s="58">
        <v>0</v>
      </c>
      <c r="W1036" s="58">
        <v>0</v>
      </c>
      <c r="X1036" s="58">
        <v>0</v>
      </c>
      <c r="Y1036" s="58">
        <v>0</v>
      </c>
      <c r="Z1036" s="58">
        <v>0</v>
      </c>
      <c r="AA1036" s="58">
        <v>0</v>
      </c>
      <c r="AB1036" s="58">
        <v>0</v>
      </c>
      <c r="AC1036" s="58">
        <v>0</v>
      </c>
      <c r="AD1036" s="58">
        <v>0</v>
      </c>
      <c r="AE1036" s="58">
        <v>0</v>
      </c>
      <c r="AF1036" s="58">
        <v>0</v>
      </c>
      <c r="AG1036" s="58">
        <v>0</v>
      </c>
      <c r="AH1036" s="58">
        <v>0</v>
      </c>
      <c r="AI1036" s="58">
        <v>0</v>
      </c>
      <c r="AJ1036" s="58">
        <v>0</v>
      </c>
      <c r="AK1036" s="58">
        <v>0</v>
      </c>
      <c r="AL1036" s="58">
        <v>0</v>
      </c>
      <c r="AM1036" s="58">
        <v>0</v>
      </c>
      <c r="AN1036" s="58">
        <v>0</v>
      </c>
      <c r="AO1036" s="58">
        <v>0</v>
      </c>
      <c r="AP1036" s="58">
        <v>0</v>
      </c>
      <c r="AQ1036" s="58">
        <v>0</v>
      </c>
      <c r="AR1036" s="58">
        <v>0</v>
      </c>
      <c r="AS1036" s="58">
        <v>0</v>
      </c>
      <c r="AT1036" s="58">
        <v>0</v>
      </c>
      <c r="AU1036" s="58">
        <v>0</v>
      </c>
      <c r="AV1036" s="58">
        <v>0</v>
      </c>
      <c r="AW1036" s="58">
        <v>0</v>
      </c>
      <c r="AX1036" s="58">
        <v>0</v>
      </c>
      <c r="AY1036" s="58">
        <v>0</v>
      </c>
      <c r="AZ1036" s="58">
        <v>0</v>
      </c>
      <c r="BA1036" s="58">
        <v>0</v>
      </c>
      <c r="BB1036" s="58">
        <v>0</v>
      </c>
      <c r="BC1036" s="58">
        <v>0</v>
      </c>
      <c r="BD1036" s="58">
        <v>0</v>
      </c>
      <c r="BE1036" s="58">
        <v>0</v>
      </c>
      <c r="BF1036" s="58">
        <v>0</v>
      </c>
      <c r="BG1036" s="58">
        <v>0</v>
      </c>
      <c r="BH1036" s="58">
        <v>0</v>
      </c>
      <c r="BI1036" s="58">
        <v>0</v>
      </c>
      <c r="BJ1036" s="58">
        <v>0</v>
      </c>
      <c r="BK1036" s="58">
        <v>0</v>
      </c>
      <c r="BL1036" s="58">
        <v>0</v>
      </c>
      <c r="BM1036" s="58">
        <v>0</v>
      </c>
      <c r="BN1036" s="58">
        <v>0</v>
      </c>
      <c r="BO1036" s="58">
        <v>0</v>
      </c>
    </row>
    <row r="1037" spans="1:67" x14ac:dyDescent="0.2">
      <c r="A1037" s="11"/>
      <c r="B1037" s="11"/>
      <c r="C1037" s="656"/>
      <c r="D1037" s="657"/>
      <c r="E1037" s="657"/>
      <c r="F1037" s="657"/>
      <c r="G1037" s="657"/>
      <c r="H1037" s="660"/>
      <c r="I1037" s="659"/>
      <c r="J1037" s="11"/>
      <c r="K1037" s="60">
        <v>34812.18</v>
      </c>
      <c r="L1037" s="60">
        <v>34860.57</v>
      </c>
      <c r="M1037" s="60">
        <v>35968.14</v>
      </c>
      <c r="N1037" s="60">
        <v>36018.14</v>
      </c>
      <c r="O1037" s="60">
        <v>35968.141064816999</v>
      </c>
      <c r="P1037" s="60"/>
      <c r="Q1037" s="58">
        <v>35968.14</v>
      </c>
      <c r="R1037" s="60">
        <f>SUM(S1037:BO1037)</f>
        <v>36560.435993733605</v>
      </c>
      <c r="S1037" s="58"/>
      <c r="T1037" s="61">
        <f>$M1037*T1036/$J1036*T$13</f>
        <v>36560.435993733605</v>
      </c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58"/>
      <c r="BK1037" s="58"/>
      <c r="BL1037" s="58"/>
      <c r="BM1037" s="58"/>
      <c r="BN1037" s="58"/>
      <c r="BO1037" s="58"/>
    </row>
    <row r="1038" spans="1:67" x14ac:dyDescent="0.2">
      <c r="A1038" s="11"/>
      <c r="B1038" s="11"/>
      <c r="C1038" s="656"/>
      <c r="D1038" s="657"/>
      <c r="E1038" s="657"/>
      <c r="F1038" s="657"/>
      <c r="G1038" s="657"/>
      <c r="H1038" s="660"/>
      <c r="I1038" s="659"/>
      <c r="J1038" s="11"/>
      <c r="K1038" s="58"/>
      <c r="L1038" s="60"/>
      <c r="M1038" s="60"/>
      <c r="N1038" s="60">
        <f>N1037-M1037</f>
        <v>50</v>
      </c>
      <c r="O1038" s="60"/>
      <c r="P1038" s="60"/>
      <c r="Q1038" s="58"/>
      <c r="R1038" s="60">
        <f>SUM(S1038:BO1038)</f>
        <v>0</v>
      </c>
      <c r="S1038" s="61">
        <f t="shared" ref="S1038:AX1038" si="1060">$N$1038/$J$1036*S1036*S12*S13</f>
        <v>0</v>
      </c>
      <c r="T1038" s="61">
        <f t="shared" si="1060"/>
        <v>0</v>
      </c>
      <c r="U1038" s="61">
        <f t="shared" si="1060"/>
        <v>0</v>
      </c>
      <c r="V1038" s="61">
        <f t="shared" si="1060"/>
        <v>0</v>
      </c>
      <c r="W1038" s="61">
        <f t="shared" si="1060"/>
        <v>0</v>
      </c>
      <c r="X1038" s="61">
        <f t="shared" si="1060"/>
        <v>0</v>
      </c>
      <c r="Y1038" s="61">
        <f t="shared" si="1060"/>
        <v>0</v>
      </c>
      <c r="Z1038" s="61">
        <f t="shared" si="1060"/>
        <v>0</v>
      </c>
      <c r="AA1038" s="61">
        <f t="shared" si="1060"/>
        <v>0</v>
      </c>
      <c r="AB1038" s="61">
        <f t="shared" si="1060"/>
        <v>0</v>
      </c>
      <c r="AC1038" s="61">
        <f t="shared" si="1060"/>
        <v>0</v>
      </c>
      <c r="AD1038" s="61">
        <f t="shared" si="1060"/>
        <v>0</v>
      </c>
      <c r="AE1038" s="61">
        <f t="shared" si="1060"/>
        <v>0</v>
      </c>
      <c r="AF1038" s="61">
        <f t="shared" si="1060"/>
        <v>0</v>
      </c>
      <c r="AG1038" s="61">
        <f t="shared" si="1060"/>
        <v>0</v>
      </c>
      <c r="AH1038" s="61">
        <f t="shared" si="1060"/>
        <v>0</v>
      </c>
      <c r="AI1038" s="61">
        <f t="shared" si="1060"/>
        <v>0</v>
      </c>
      <c r="AJ1038" s="61">
        <f t="shared" si="1060"/>
        <v>0</v>
      </c>
      <c r="AK1038" s="61">
        <f t="shared" si="1060"/>
        <v>0</v>
      </c>
      <c r="AL1038" s="61">
        <f t="shared" si="1060"/>
        <v>0</v>
      </c>
      <c r="AM1038" s="61">
        <f t="shared" si="1060"/>
        <v>0</v>
      </c>
      <c r="AN1038" s="61">
        <f t="shared" si="1060"/>
        <v>0</v>
      </c>
      <c r="AO1038" s="61">
        <f t="shared" si="1060"/>
        <v>0</v>
      </c>
      <c r="AP1038" s="61">
        <f t="shared" si="1060"/>
        <v>0</v>
      </c>
      <c r="AQ1038" s="61">
        <f t="shared" si="1060"/>
        <v>0</v>
      </c>
      <c r="AR1038" s="61">
        <f t="shared" si="1060"/>
        <v>0</v>
      </c>
      <c r="AS1038" s="61">
        <f t="shared" si="1060"/>
        <v>0</v>
      </c>
      <c r="AT1038" s="61">
        <f t="shared" si="1060"/>
        <v>0</v>
      </c>
      <c r="AU1038" s="61">
        <f t="shared" si="1060"/>
        <v>0</v>
      </c>
      <c r="AV1038" s="61">
        <f t="shared" si="1060"/>
        <v>0</v>
      </c>
      <c r="AW1038" s="61">
        <f t="shared" si="1060"/>
        <v>0</v>
      </c>
      <c r="AX1038" s="61">
        <f t="shared" si="1060"/>
        <v>0</v>
      </c>
      <c r="AY1038" s="61">
        <f t="shared" ref="AY1038:BO1038" si="1061">$N$1038/$J$1036*AY1036*AY12*AY13</f>
        <v>0</v>
      </c>
      <c r="AZ1038" s="61">
        <f t="shared" si="1061"/>
        <v>0</v>
      </c>
      <c r="BA1038" s="61">
        <f t="shared" si="1061"/>
        <v>0</v>
      </c>
      <c r="BB1038" s="61">
        <f t="shared" si="1061"/>
        <v>0</v>
      </c>
      <c r="BC1038" s="61">
        <f t="shared" si="1061"/>
        <v>0</v>
      </c>
      <c r="BD1038" s="61">
        <f t="shared" si="1061"/>
        <v>0</v>
      </c>
      <c r="BE1038" s="61">
        <f t="shared" si="1061"/>
        <v>0</v>
      </c>
      <c r="BF1038" s="61">
        <f t="shared" si="1061"/>
        <v>0</v>
      </c>
      <c r="BG1038" s="61">
        <f t="shared" si="1061"/>
        <v>0</v>
      </c>
      <c r="BH1038" s="61">
        <f t="shared" si="1061"/>
        <v>0</v>
      </c>
      <c r="BI1038" s="61">
        <f t="shared" si="1061"/>
        <v>0</v>
      </c>
      <c r="BJ1038" s="61">
        <f t="shared" si="1061"/>
        <v>0</v>
      </c>
      <c r="BK1038" s="61">
        <f t="shared" si="1061"/>
        <v>0</v>
      </c>
      <c r="BL1038" s="61">
        <f t="shared" si="1061"/>
        <v>0</v>
      </c>
      <c r="BM1038" s="61">
        <f t="shared" si="1061"/>
        <v>0</v>
      </c>
      <c r="BN1038" s="61">
        <f t="shared" si="1061"/>
        <v>0</v>
      </c>
      <c r="BO1038" s="61">
        <f t="shared" si="1061"/>
        <v>0</v>
      </c>
    </row>
    <row r="1039" spans="1:67" x14ac:dyDescent="0.2">
      <c r="A1039" s="11"/>
      <c r="B1039" s="11"/>
      <c r="C1039" s="656"/>
      <c r="D1039" s="657"/>
      <c r="E1039" s="657"/>
      <c r="F1039" s="657"/>
      <c r="G1039" s="657"/>
      <c r="H1039" s="660"/>
      <c r="I1039" s="659"/>
      <c r="J1039" s="11"/>
      <c r="K1039" s="58"/>
      <c r="L1039" s="58"/>
      <c r="M1039" s="60"/>
      <c r="N1039" s="60"/>
      <c r="O1039" s="60"/>
      <c r="P1039" s="60"/>
      <c r="Q1039" s="62">
        <v>35968.14</v>
      </c>
      <c r="R1039" s="63">
        <f>SUM(S1039:BO1039)</f>
        <v>36560.435993733605</v>
      </c>
      <c r="S1039" s="64">
        <f t="shared" ref="S1039:AX1039" si="1062">S1037+S1038</f>
        <v>0</v>
      </c>
      <c r="T1039" s="64">
        <f t="shared" si="1062"/>
        <v>36560.435993733605</v>
      </c>
      <c r="U1039" s="64">
        <f t="shared" si="1062"/>
        <v>0</v>
      </c>
      <c r="V1039" s="64">
        <f t="shared" si="1062"/>
        <v>0</v>
      </c>
      <c r="W1039" s="64">
        <f t="shared" si="1062"/>
        <v>0</v>
      </c>
      <c r="X1039" s="64">
        <f t="shared" si="1062"/>
        <v>0</v>
      </c>
      <c r="Y1039" s="64">
        <f t="shared" si="1062"/>
        <v>0</v>
      </c>
      <c r="Z1039" s="64">
        <f t="shared" si="1062"/>
        <v>0</v>
      </c>
      <c r="AA1039" s="64">
        <f t="shared" si="1062"/>
        <v>0</v>
      </c>
      <c r="AB1039" s="64">
        <f t="shared" si="1062"/>
        <v>0</v>
      </c>
      <c r="AC1039" s="64">
        <f t="shared" si="1062"/>
        <v>0</v>
      </c>
      <c r="AD1039" s="64">
        <f t="shared" si="1062"/>
        <v>0</v>
      </c>
      <c r="AE1039" s="64">
        <f t="shared" si="1062"/>
        <v>0</v>
      </c>
      <c r="AF1039" s="64">
        <f t="shared" si="1062"/>
        <v>0</v>
      </c>
      <c r="AG1039" s="64">
        <f t="shared" si="1062"/>
        <v>0</v>
      </c>
      <c r="AH1039" s="64">
        <f t="shared" si="1062"/>
        <v>0</v>
      </c>
      <c r="AI1039" s="64">
        <f t="shared" si="1062"/>
        <v>0</v>
      </c>
      <c r="AJ1039" s="64">
        <f t="shared" si="1062"/>
        <v>0</v>
      </c>
      <c r="AK1039" s="64">
        <f t="shared" si="1062"/>
        <v>0</v>
      </c>
      <c r="AL1039" s="64">
        <f t="shared" si="1062"/>
        <v>0</v>
      </c>
      <c r="AM1039" s="64">
        <f t="shared" si="1062"/>
        <v>0</v>
      </c>
      <c r="AN1039" s="64">
        <f t="shared" si="1062"/>
        <v>0</v>
      </c>
      <c r="AO1039" s="64">
        <f t="shared" si="1062"/>
        <v>0</v>
      </c>
      <c r="AP1039" s="64">
        <f t="shared" si="1062"/>
        <v>0</v>
      </c>
      <c r="AQ1039" s="64">
        <f t="shared" si="1062"/>
        <v>0</v>
      </c>
      <c r="AR1039" s="64">
        <f t="shared" si="1062"/>
        <v>0</v>
      </c>
      <c r="AS1039" s="64">
        <f t="shared" si="1062"/>
        <v>0</v>
      </c>
      <c r="AT1039" s="64">
        <f t="shared" si="1062"/>
        <v>0</v>
      </c>
      <c r="AU1039" s="64">
        <f t="shared" si="1062"/>
        <v>0</v>
      </c>
      <c r="AV1039" s="64">
        <f t="shared" si="1062"/>
        <v>0</v>
      </c>
      <c r="AW1039" s="64">
        <f t="shared" si="1062"/>
        <v>0</v>
      </c>
      <c r="AX1039" s="64">
        <f t="shared" si="1062"/>
        <v>0</v>
      </c>
      <c r="AY1039" s="64">
        <f t="shared" ref="AY1039:BO1039" si="1063">AY1037+AY1038</f>
        <v>0</v>
      </c>
      <c r="AZ1039" s="64">
        <f t="shared" si="1063"/>
        <v>0</v>
      </c>
      <c r="BA1039" s="64">
        <f t="shared" si="1063"/>
        <v>0</v>
      </c>
      <c r="BB1039" s="64">
        <f t="shared" si="1063"/>
        <v>0</v>
      </c>
      <c r="BC1039" s="64">
        <f t="shared" si="1063"/>
        <v>0</v>
      </c>
      <c r="BD1039" s="64">
        <f t="shared" si="1063"/>
        <v>0</v>
      </c>
      <c r="BE1039" s="64">
        <f t="shared" si="1063"/>
        <v>0</v>
      </c>
      <c r="BF1039" s="64">
        <f t="shared" si="1063"/>
        <v>0</v>
      </c>
      <c r="BG1039" s="64">
        <f t="shared" si="1063"/>
        <v>0</v>
      </c>
      <c r="BH1039" s="64">
        <f t="shared" si="1063"/>
        <v>0</v>
      </c>
      <c r="BI1039" s="64">
        <f t="shared" si="1063"/>
        <v>0</v>
      </c>
      <c r="BJ1039" s="64">
        <f t="shared" si="1063"/>
        <v>0</v>
      </c>
      <c r="BK1039" s="64">
        <f t="shared" si="1063"/>
        <v>0</v>
      </c>
      <c r="BL1039" s="64">
        <f t="shared" si="1063"/>
        <v>0</v>
      </c>
      <c r="BM1039" s="64">
        <f t="shared" si="1063"/>
        <v>0</v>
      </c>
      <c r="BN1039" s="64">
        <f t="shared" si="1063"/>
        <v>0</v>
      </c>
      <c r="BO1039" s="64">
        <f t="shared" si="1063"/>
        <v>0</v>
      </c>
    </row>
    <row r="1040" spans="1:67" s="5" customFormat="1" ht="10.5" x14ac:dyDescent="0.2">
      <c r="A1040" s="65"/>
      <c r="B1040" s="65"/>
      <c r="C1040" s="65"/>
      <c r="D1040" s="65"/>
      <c r="E1040" s="65"/>
      <c r="F1040" s="65"/>
      <c r="G1040" s="66" t="s">
        <v>1088</v>
      </c>
      <c r="H1040" s="65"/>
      <c r="I1040" s="65"/>
      <c r="J1040" s="65"/>
      <c r="K1040" s="65"/>
      <c r="L1040" s="65"/>
      <c r="M1040" s="65"/>
      <c r="N1040" s="65"/>
      <c r="O1040" s="65"/>
      <c r="P1040" s="65"/>
      <c r="Q1040" s="65">
        <f t="shared" ref="Q1040:AV1040" si="1064">Q$1039</f>
        <v>35968.14</v>
      </c>
      <c r="R1040" s="67">
        <f t="shared" si="1064"/>
        <v>36560.435993733605</v>
      </c>
      <c r="S1040" s="68">
        <f t="shared" si="1064"/>
        <v>0</v>
      </c>
      <c r="T1040" s="68">
        <f t="shared" si="1064"/>
        <v>36560.435993733605</v>
      </c>
      <c r="U1040" s="68">
        <f t="shared" si="1064"/>
        <v>0</v>
      </c>
      <c r="V1040" s="68">
        <f t="shared" si="1064"/>
        <v>0</v>
      </c>
      <c r="W1040" s="68">
        <f t="shared" si="1064"/>
        <v>0</v>
      </c>
      <c r="X1040" s="68">
        <f t="shared" si="1064"/>
        <v>0</v>
      </c>
      <c r="Y1040" s="68">
        <f t="shared" si="1064"/>
        <v>0</v>
      </c>
      <c r="Z1040" s="68">
        <f t="shared" si="1064"/>
        <v>0</v>
      </c>
      <c r="AA1040" s="68">
        <f t="shared" si="1064"/>
        <v>0</v>
      </c>
      <c r="AB1040" s="68">
        <f t="shared" si="1064"/>
        <v>0</v>
      </c>
      <c r="AC1040" s="68">
        <f t="shared" si="1064"/>
        <v>0</v>
      </c>
      <c r="AD1040" s="68">
        <f t="shared" si="1064"/>
        <v>0</v>
      </c>
      <c r="AE1040" s="68">
        <f t="shared" si="1064"/>
        <v>0</v>
      </c>
      <c r="AF1040" s="68">
        <f t="shared" si="1064"/>
        <v>0</v>
      </c>
      <c r="AG1040" s="68">
        <f t="shared" si="1064"/>
        <v>0</v>
      </c>
      <c r="AH1040" s="68">
        <f t="shared" si="1064"/>
        <v>0</v>
      </c>
      <c r="AI1040" s="68">
        <f t="shared" si="1064"/>
        <v>0</v>
      </c>
      <c r="AJ1040" s="68">
        <f t="shared" si="1064"/>
        <v>0</v>
      </c>
      <c r="AK1040" s="68">
        <f t="shared" si="1064"/>
        <v>0</v>
      </c>
      <c r="AL1040" s="68">
        <f t="shared" si="1064"/>
        <v>0</v>
      </c>
      <c r="AM1040" s="68">
        <f t="shared" si="1064"/>
        <v>0</v>
      </c>
      <c r="AN1040" s="68">
        <f t="shared" si="1064"/>
        <v>0</v>
      </c>
      <c r="AO1040" s="68">
        <f t="shared" si="1064"/>
        <v>0</v>
      </c>
      <c r="AP1040" s="68">
        <f t="shared" si="1064"/>
        <v>0</v>
      </c>
      <c r="AQ1040" s="68">
        <f t="shared" si="1064"/>
        <v>0</v>
      </c>
      <c r="AR1040" s="68">
        <f t="shared" si="1064"/>
        <v>0</v>
      </c>
      <c r="AS1040" s="68">
        <f t="shared" si="1064"/>
        <v>0</v>
      </c>
      <c r="AT1040" s="68">
        <f t="shared" si="1064"/>
        <v>0</v>
      </c>
      <c r="AU1040" s="68">
        <f t="shared" si="1064"/>
        <v>0</v>
      </c>
      <c r="AV1040" s="68">
        <f t="shared" si="1064"/>
        <v>0</v>
      </c>
      <c r="AW1040" s="68">
        <f t="shared" ref="AW1040:BO1040" si="1065">AW$1039</f>
        <v>0</v>
      </c>
      <c r="AX1040" s="68">
        <f t="shared" si="1065"/>
        <v>0</v>
      </c>
      <c r="AY1040" s="68">
        <f t="shared" si="1065"/>
        <v>0</v>
      </c>
      <c r="AZ1040" s="68">
        <f t="shared" si="1065"/>
        <v>0</v>
      </c>
      <c r="BA1040" s="68">
        <f t="shared" si="1065"/>
        <v>0</v>
      </c>
      <c r="BB1040" s="68">
        <f t="shared" si="1065"/>
        <v>0</v>
      </c>
      <c r="BC1040" s="68">
        <f t="shared" si="1065"/>
        <v>0</v>
      </c>
      <c r="BD1040" s="68">
        <f t="shared" si="1065"/>
        <v>0</v>
      </c>
      <c r="BE1040" s="68">
        <f t="shared" si="1065"/>
        <v>0</v>
      </c>
      <c r="BF1040" s="68">
        <f t="shared" si="1065"/>
        <v>0</v>
      </c>
      <c r="BG1040" s="68">
        <f t="shared" si="1065"/>
        <v>0</v>
      </c>
      <c r="BH1040" s="68">
        <f t="shared" si="1065"/>
        <v>0</v>
      </c>
      <c r="BI1040" s="68">
        <f t="shared" si="1065"/>
        <v>0</v>
      </c>
      <c r="BJ1040" s="68">
        <f t="shared" si="1065"/>
        <v>0</v>
      </c>
      <c r="BK1040" s="68">
        <f t="shared" si="1065"/>
        <v>0</v>
      </c>
      <c r="BL1040" s="68">
        <f t="shared" si="1065"/>
        <v>0</v>
      </c>
      <c r="BM1040" s="68">
        <f t="shared" si="1065"/>
        <v>0</v>
      </c>
      <c r="BN1040" s="68">
        <f t="shared" si="1065"/>
        <v>0</v>
      </c>
      <c r="BO1040" s="68">
        <f t="shared" si="1065"/>
        <v>0</v>
      </c>
    </row>
    <row r="1041" spans="1:67" s="5" customFormat="1" ht="10.5" x14ac:dyDescent="0.2">
      <c r="A1041" s="69"/>
      <c r="B1041" s="69"/>
      <c r="C1041" s="69"/>
      <c r="D1041" s="69"/>
      <c r="E1041" s="69"/>
      <c r="F1041" s="69"/>
      <c r="G1041" s="70" t="s">
        <v>1089</v>
      </c>
      <c r="H1041" s="69"/>
      <c r="I1041" s="69"/>
      <c r="J1041" s="69"/>
      <c r="K1041" s="69"/>
      <c r="L1041" s="69"/>
      <c r="M1041" s="69"/>
      <c r="N1041" s="69"/>
      <c r="O1041" s="69"/>
      <c r="P1041" s="69"/>
      <c r="Q1041" s="69">
        <f t="shared" ref="Q1041:AV1041" si="1066">Q$1040</f>
        <v>35968.14</v>
      </c>
      <c r="R1041" s="71">
        <f t="shared" si="1066"/>
        <v>36560.435993733605</v>
      </c>
      <c r="S1041" s="72">
        <f t="shared" si="1066"/>
        <v>0</v>
      </c>
      <c r="T1041" s="72">
        <f t="shared" si="1066"/>
        <v>36560.435993733605</v>
      </c>
      <c r="U1041" s="72">
        <f t="shared" si="1066"/>
        <v>0</v>
      </c>
      <c r="V1041" s="72">
        <f t="shared" si="1066"/>
        <v>0</v>
      </c>
      <c r="W1041" s="72">
        <f t="shared" si="1066"/>
        <v>0</v>
      </c>
      <c r="X1041" s="72">
        <f t="shared" si="1066"/>
        <v>0</v>
      </c>
      <c r="Y1041" s="72">
        <f t="shared" si="1066"/>
        <v>0</v>
      </c>
      <c r="Z1041" s="72">
        <f t="shared" si="1066"/>
        <v>0</v>
      </c>
      <c r="AA1041" s="72">
        <f t="shared" si="1066"/>
        <v>0</v>
      </c>
      <c r="AB1041" s="72">
        <f t="shared" si="1066"/>
        <v>0</v>
      </c>
      <c r="AC1041" s="72">
        <f t="shared" si="1066"/>
        <v>0</v>
      </c>
      <c r="AD1041" s="72">
        <f t="shared" si="1066"/>
        <v>0</v>
      </c>
      <c r="AE1041" s="72">
        <f t="shared" si="1066"/>
        <v>0</v>
      </c>
      <c r="AF1041" s="72">
        <f t="shared" si="1066"/>
        <v>0</v>
      </c>
      <c r="AG1041" s="72">
        <f t="shared" si="1066"/>
        <v>0</v>
      </c>
      <c r="AH1041" s="72">
        <f t="shared" si="1066"/>
        <v>0</v>
      </c>
      <c r="AI1041" s="72">
        <f t="shared" si="1066"/>
        <v>0</v>
      </c>
      <c r="AJ1041" s="72">
        <f t="shared" si="1066"/>
        <v>0</v>
      </c>
      <c r="AK1041" s="72">
        <f t="shared" si="1066"/>
        <v>0</v>
      </c>
      <c r="AL1041" s="72">
        <f t="shared" si="1066"/>
        <v>0</v>
      </c>
      <c r="AM1041" s="72">
        <f t="shared" si="1066"/>
        <v>0</v>
      </c>
      <c r="AN1041" s="72">
        <f t="shared" si="1066"/>
        <v>0</v>
      </c>
      <c r="AO1041" s="72">
        <f t="shared" si="1066"/>
        <v>0</v>
      </c>
      <c r="AP1041" s="72">
        <f t="shared" si="1066"/>
        <v>0</v>
      </c>
      <c r="AQ1041" s="72">
        <f t="shared" si="1066"/>
        <v>0</v>
      </c>
      <c r="AR1041" s="72">
        <f t="shared" si="1066"/>
        <v>0</v>
      </c>
      <c r="AS1041" s="72">
        <f t="shared" si="1066"/>
        <v>0</v>
      </c>
      <c r="AT1041" s="72">
        <f t="shared" si="1066"/>
        <v>0</v>
      </c>
      <c r="AU1041" s="72">
        <f t="shared" si="1066"/>
        <v>0</v>
      </c>
      <c r="AV1041" s="72">
        <f t="shared" si="1066"/>
        <v>0</v>
      </c>
      <c r="AW1041" s="72">
        <f t="shared" ref="AW1041:BO1041" si="1067">AW$1040</f>
        <v>0</v>
      </c>
      <c r="AX1041" s="72">
        <f t="shared" si="1067"/>
        <v>0</v>
      </c>
      <c r="AY1041" s="72">
        <f t="shared" si="1067"/>
        <v>0</v>
      </c>
      <c r="AZ1041" s="72">
        <f t="shared" si="1067"/>
        <v>0</v>
      </c>
      <c r="BA1041" s="72">
        <f t="shared" si="1067"/>
        <v>0</v>
      </c>
      <c r="BB1041" s="72">
        <f t="shared" si="1067"/>
        <v>0</v>
      </c>
      <c r="BC1041" s="72">
        <f t="shared" si="1067"/>
        <v>0</v>
      </c>
      <c r="BD1041" s="72">
        <f t="shared" si="1067"/>
        <v>0</v>
      </c>
      <c r="BE1041" s="72">
        <f t="shared" si="1067"/>
        <v>0</v>
      </c>
      <c r="BF1041" s="72">
        <f t="shared" si="1067"/>
        <v>0</v>
      </c>
      <c r="BG1041" s="72">
        <f t="shared" si="1067"/>
        <v>0</v>
      </c>
      <c r="BH1041" s="72">
        <f t="shared" si="1067"/>
        <v>0</v>
      </c>
      <c r="BI1041" s="72">
        <f t="shared" si="1067"/>
        <v>0</v>
      </c>
      <c r="BJ1041" s="72">
        <f t="shared" si="1067"/>
        <v>0</v>
      </c>
      <c r="BK1041" s="72">
        <f t="shared" si="1067"/>
        <v>0</v>
      </c>
      <c r="BL1041" s="72">
        <f t="shared" si="1067"/>
        <v>0</v>
      </c>
      <c r="BM1041" s="72">
        <f t="shared" si="1067"/>
        <v>0</v>
      </c>
      <c r="BN1041" s="72">
        <f t="shared" si="1067"/>
        <v>0</v>
      </c>
      <c r="BO1041" s="72">
        <f t="shared" si="1067"/>
        <v>0</v>
      </c>
    </row>
    <row r="1042" spans="1:67" s="5" customFormat="1" ht="10.5" x14ac:dyDescent="0.2">
      <c r="A1042" s="73"/>
      <c r="B1042" s="73"/>
      <c r="C1042" s="73"/>
      <c r="D1042" s="73"/>
      <c r="E1042" s="73"/>
      <c r="F1042" s="73"/>
      <c r="G1042" s="74" t="s">
        <v>625</v>
      </c>
      <c r="H1042" s="73"/>
      <c r="I1042" s="73"/>
      <c r="J1042" s="73"/>
      <c r="K1042" s="73"/>
      <c r="L1042" s="73"/>
      <c r="M1042" s="73"/>
      <c r="N1042" s="73"/>
      <c r="O1042" s="73"/>
      <c r="P1042" s="73"/>
      <c r="Q1042" s="73">
        <f t="shared" ref="Q1042:AV1042" si="1068">Q$269+Q$329+Q$395+Q$461+Q$489+Q$535+Q$691+Q$725+Q$805+Q$917+Q$951+Q$971+Q$995+Q$1033+Q$1041</f>
        <v>12169088.040000003</v>
      </c>
      <c r="R1042" s="75">
        <f t="shared" si="1068"/>
        <v>14432046.732079305</v>
      </c>
      <c r="S1042" s="76">
        <f t="shared" si="1068"/>
        <v>0</v>
      </c>
      <c r="T1042" s="76">
        <f t="shared" si="1068"/>
        <v>196581.65382624563</v>
      </c>
      <c r="U1042" s="76">
        <f t="shared" si="1068"/>
        <v>127684.10130013029</v>
      </c>
      <c r="V1042" s="76">
        <f t="shared" si="1068"/>
        <v>815398.90040654875</v>
      </c>
      <c r="W1042" s="76">
        <f t="shared" si="1068"/>
        <v>934478.53298269305</v>
      </c>
      <c r="X1042" s="76">
        <f t="shared" si="1068"/>
        <v>705581.42595008411</v>
      </c>
      <c r="Y1042" s="76">
        <f t="shared" si="1068"/>
        <v>592276.80864021776</v>
      </c>
      <c r="Z1042" s="76">
        <f t="shared" si="1068"/>
        <v>676093.43780879432</v>
      </c>
      <c r="AA1042" s="76">
        <f t="shared" si="1068"/>
        <v>480573.53307050967</v>
      </c>
      <c r="AB1042" s="76">
        <f t="shared" si="1068"/>
        <v>0</v>
      </c>
      <c r="AC1042" s="76">
        <f t="shared" si="1068"/>
        <v>0</v>
      </c>
      <c r="AD1042" s="76">
        <f t="shared" si="1068"/>
        <v>0</v>
      </c>
      <c r="AE1042" s="76">
        <f t="shared" si="1068"/>
        <v>0</v>
      </c>
      <c r="AF1042" s="76">
        <f t="shared" si="1068"/>
        <v>0</v>
      </c>
      <c r="AG1042" s="76">
        <f t="shared" si="1068"/>
        <v>0</v>
      </c>
      <c r="AH1042" s="76">
        <f t="shared" si="1068"/>
        <v>0</v>
      </c>
      <c r="AI1042" s="76">
        <f t="shared" si="1068"/>
        <v>0</v>
      </c>
      <c r="AJ1042" s="76">
        <f t="shared" si="1068"/>
        <v>369326.53092503321</v>
      </c>
      <c r="AK1042" s="76">
        <f t="shared" si="1068"/>
        <v>215161.00723060485</v>
      </c>
      <c r="AL1042" s="76">
        <f t="shared" si="1068"/>
        <v>241765.39257005724</v>
      </c>
      <c r="AM1042" s="76">
        <f t="shared" si="1068"/>
        <v>0</v>
      </c>
      <c r="AN1042" s="76">
        <f t="shared" si="1068"/>
        <v>571607.85963147832</v>
      </c>
      <c r="AO1042" s="76">
        <f t="shared" si="1068"/>
        <v>541554.07789923949</v>
      </c>
      <c r="AP1042" s="76">
        <f t="shared" si="1068"/>
        <v>699187.0679928863</v>
      </c>
      <c r="AQ1042" s="76">
        <f t="shared" si="1068"/>
        <v>588280.39958414948</v>
      </c>
      <c r="AR1042" s="76">
        <f t="shared" si="1068"/>
        <v>616049.34561995452</v>
      </c>
      <c r="AS1042" s="76">
        <f t="shared" si="1068"/>
        <v>0</v>
      </c>
      <c r="AT1042" s="76">
        <f t="shared" si="1068"/>
        <v>0</v>
      </c>
      <c r="AU1042" s="76">
        <f t="shared" si="1068"/>
        <v>0</v>
      </c>
      <c r="AV1042" s="76">
        <f t="shared" si="1068"/>
        <v>379186.30809090275</v>
      </c>
      <c r="AW1042" s="76">
        <f t="shared" ref="AW1042:BO1042" si="1069">AW$269+AW$329+AW$395+AW$461+AW$489+AW$535+AW$691+AW$725+AW$805+AW$917+AW$951+AW$971+AW$995+AW$1033+AW$1041</f>
        <v>381651.01813829853</v>
      </c>
      <c r="AX1042" s="76">
        <f t="shared" si="1069"/>
        <v>384029.95928821235</v>
      </c>
      <c r="AY1042" s="76">
        <f t="shared" si="1069"/>
        <v>320189.04006883304</v>
      </c>
      <c r="AZ1042" s="76">
        <f t="shared" si="1069"/>
        <v>142168.95691040097</v>
      </c>
      <c r="BA1042" s="76">
        <f t="shared" si="1069"/>
        <v>95395.370103683439</v>
      </c>
      <c r="BB1042" s="76">
        <f t="shared" si="1069"/>
        <v>0</v>
      </c>
      <c r="BC1042" s="76">
        <f t="shared" si="1069"/>
        <v>151220.42832449795</v>
      </c>
      <c r="BD1042" s="76">
        <f t="shared" si="1069"/>
        <v>597443.72081332677</v>
      </c>
      <c r="BE1042" s="76">
        <f t="shared" si="1069"/>
        <v>153192.68240644439</v>
      </c>
      <c r="BF1042" s="76">
        <f t="shared" si="1069"/>
        <v>465751.74420219206</v>
      </c>
      <c r="BG1042" s="76">
        <f t="shared" si="1069"/>
        <v>469745.04441440268</v>
      </c>
      <c r="BH1042" s="76">
        <f t="shared" si="1069"/>
        <v>0</v>
      </c>
      <c r="BI1042" s="76">
        <f t="shared" si="1069"/>
        <v>180822.33273699143</v>
      </c>
      <c r="BJ1042" s="76">
        <f t="shared" si="1069"/>
        <v>181881.57445717725</v>
      </c>
      <c r="BK1042" s="76">
        <f t="shared" si="1069"/>
        <v>341861.50142587873</v>
      </c>
      <c r="BL1042" s="76">
        <f t="shared" si="1069"/>
        <v>699572.75489002618</v>
      </c>
      <c r="BM1042" s="76">
        <f t="shared" si="1069"/>
        <v>690236.8082524722</v>
      </c>
      <c r="BN1042" s="76">
        <f t="shared" si="1069"/>
        <v>200876.34868465029</v>
      </c>
      <c r="BO1042" s="76">
        <f t="shared" si="1069"/>
        <v>225221.06343228961</v>
      </c>
    </row>
    <row r="1045" spans="1:67" x14ac:dyDescent="0.2">
      <c r="C1045" s="8" t="s">
        <v>626</v>
      </c>
      <c r="D1045" s="650"/>
      <c r="E1045" s="650"/>
    </row>
    <row r="1047" spans="1:67" x14ac:dyDescent="0.2">
      <c r="C1047" s="8" t="s">
        <v>627</v>
      </c>
      <c r="D1047" s="650"/>
      <c r="E1047" s="650"/>
    </row>
  </sheetData>
  <mergeCells count="881">
    <mergeCell ref="C1036:C1039"/>
    <mergeCell ref="D1036:G1039"/>
    <mergeCell ref="H1036:H1039"/>
    <mergeCell ref="I1036:I1039"/>
    <mergeCell ref="D1045:E1045"/>
    <mergeCell ref="D1047:E1047"/>
    <mergeCell ref="C1022:C1025"/>
    <mergeCell ref="D1022:G1025"/>
    <mergeCell ref="H1022:H1025"/>
    <mergeCell ref="I1022:I1025"/>
    <mergeCell ref="C1028:C1031"/>
    <mergeCell ref="D1028:G1031"/>
    <mergeCell ref="H1028:H1031"/>
    <mergeCell ref="I1028:I1031"/>
    <mergeCell ref="C1010:C1013"/>
    <mergeCell ref="D1010:G1013"/>
    <mergeCell ref="H1010:H1013"/>
    <mergeCell ref="I1010:I1013"/>
    <mergeCell ref="C1016:C1019"/>
    <mergeCell ref="D1016:G1019"/>
    <mergeCell ref="H1016:H1019"/>
    <mergeCell ref="I1016:I1019"/>
    <mergeCell ref="C998:C1001"/>
    <mergeCell ref="D998:G1001"/>
    <mergeCell ref="H998:H1001"/>
    <mergeCell ref="I998:I1001"/>
    <mergeCell ref="C1004:C1007"/>
    <mergeCell ref="D1004:G1007"/>
    <mergeCell ref="H1004:H1007"/>
    <mergeCell ref="I1004:I1007"/>
    <mergeCell ref="C986:C989"/>
    <mergeCell ref="D986:G989"/>
    <mergeCell ref="H986:H989"/>
    <mergeCell ref="I986:I989"/>
    <mergeCell ref="C990:C993"/>
    <mergeCell ref="D990:G993"/>
    <mergeCell ref="H990:H993"/>
    <mergeCell ref="I990:I993"/>
    <mergeCell ref="C974:C977"/>
    <mergeCell ref="D974:G977"/>
    <mergeCell ref="H974:H977"/>
    <mergeCell ref="I974:I977"/>
    <mergeCell ref="C980:C983"/>
    <mergeCell ref="D980:G983"/>
    <mergeCell ref="H980:H983"/>
    <mergeCell ref="I980:I983"/>
    <mergeCell ref="C960:C963"/>
    <mergeCell ref="D960:G963"/>
    <mergeCell ref="H960:H963"/>
    <mergeCell ref="I960:I963"/>
    <mergeCell ref="C966:C969"/>
    <mergeCell ref="D966:G969"/>
    <mergeCell ref="H966:H969"/>
    <mergeCell ref="I966:I969"/>
    <mergeCell ref="C946:C949"/>
    <mergeCell ref="D946:G949"/>
    <mergeCell ref="H946:H949"/>
    <mergeCell ref="I946:I949"/>
    <mergeCell ref="C954:C957"/>
    <mergeCell ref="D954:G957"/>
    <mergeCell ref="H954:H957"/>
    <mergeCell ref="I954:I957"/>
    <mergeCell ref="C936:C939"/>
    <mergeCell ref="D936:G939"/>
    <mergeCell ref="H936:H939"/>
    <mergeCell ref="I936:I939"/>
    <mergeCell ref="C940:C943"/>
    <mergeCell ref="D940:G943"/>
    <mergeCell ref="H940:H943"/>
    <mergeCell ref="I940:I943"/>
    <mergeCell ref="C928:C931"/>
    <mergeCell ref="D928:G931"/>
    <mergeCell ref="H928:H931"/>
    <mergeCell ref="I928:I931"/>
    <mergeCell ref="C932:C935"/>
    <mergeCell ref="D932:G935"/>
    <mergeCell ref="H932:H935"/>
    <mergeCell ref="I932:I935"/>
    <mergeCell ref="C920:C923"/>
    <mergeCell ref="D920:G923"/>
    <mergeCell ref="H920:H923"/>
    <mergeCell ref="I920:I923"/>
    <mergeCell ref="C924:C927"/>
    <mergeCell ref="D924:G927"/>
    <mergeCell ref="H924:H927"/>
    <mergeCell ref="I924:I927"/>
    <mergeCell ref="C908:C911"/>
    <mergeCell ref="D908:G911"/>
    <mergeCell ref="H908:H911"/>
    <mergeCell ref="I908:I911"/>
    <mergeCell ref="C912:C915"/>
    <mergeCell ref="D912:G915"/>
    <mergeCell ref="H912:H915"/>
    <mergeCell ref="I912:I915"/>
    <mergeCell ref="C898:C901"/>
    <mergeCell ref="D898:G901"/>
    <mergeCell ref="H898:H901"/>
    <mergeCell ref="I898:I901"/>
    <mergeCell ref="C902:C905"/>
    <mergeCell ref="D902:G905"/>
    <mergeCell ref="H902:H905"/>
    <mergeCell ref="I902:I905"/>
    <mergeCell ref="C888:C891"/>
    <mergeCell ref="D888:G891"/>
    <mergeCell ref="H888:H891"/>
    <mergeCell ref="I888:I891"/>
    <mergeCell ref="C892:C895"/>
    <mergeCell ref="D892:G895"/>
    <mergeCell ref="H892:H895"/>
    <mergeCell ref="I892:I895"/>
    <mergeCell ref="C880:C883"/>
    <mergeCell ref="D880:G883"/>
    <mergeCell ref="H880:H883"/>
    <mergeCell ref="I880:I883"/>
    <mergeCell ref="C884:C887"/>
    <mergeCell ref="D884:G887"/>
    <mergeCell ref="H884:H887"/>
    <mergeCell ref="I884:I887"/>
    <mergeCell ref="C870:C873"/>
    <mergeCell ref="D870:G873"/>
    <mergeCell ref="H870:H873"/>
    <mergeCell ref="I870:I873"/>
    <mergeCell ref="C876:C879"/>
    <mergeCell ref="D876:G879"/>
    <mergeCell ref="H876:H879"/>
    <mergeCell ref="I876:I879"/>
    <mergeCell ref="C862:C865"/>
    <mergeCell ref="D862:G865"/>
    <mergeCell ref="H862:H865"/>
    <mergeCell ref="I862:I865"/>
    <mergeCell ref="C866:C869"/>
    <mergeCell ref="D866:G869"/>
    <mergeCell ref="H866:H869"/>
    <mergeCell ref="I866:I869"/>
    <mergeCell ref="C854:C857"/>
    <mergeCell ref="D854:G857"/>
    <mergeCell ref="H854:H857"/>
    <mergeCell ref="I854:I857"/>
    <mergeCell ref="C858:C861"/>
    <mergeCell ref="D858:G861"/>
    <mergeCell ref="H858:H861"/>
    <mergeCell ref="I858:I861"/>
    <mergeCell ref="C846:C849"/>
    <mergeCell ref="D846:G849"/>
    <mergeCell ref="H846:H849"/>
    <mergeCell ref="I846:I849"/>
    <mergeCell ref="C850:C853"/>
    <mergeCell ref="D850:G853"/>
    <mergeCell ref="H850:H853"/>
    <mergeCell ref="I850:I853"/>
    <mergeCell ref="C838:C841"/>
    <mergeCell ref="D838:G841"/>
    <mergeCell ref="H838:H841"/>
    <mergeCell ref="I838:I841"/>
    <mergeCell ref="C842:C845"/>
    <mergeCell ref="D842:G845"/>
    <mergeCell ref="H842:H845"/>
    <mergeCell ref="I842:I845"/>
    <mergeCell ref="C828:C831"/>
    <mergeCell ref="D828:G831"/>
    <mergeCell ref="H828:H831"/>
    <mergeCell ref="I828:I831"/>
    <mergeCell ref="C834:C837"/>
    <mergeCell ref="D834:G837"/>
    <mergeCell ref="H834:H837"/>
    <mergeCell ref="I834:I837"/>
    <mergeCell ref="C820:C823"/>
    <mergeCell ref="D820:G823"/>
    <mergeCell ref="H820:H823"/>
    <mergeCell ref="I820:I823"/>
    <mergeCell ref="C824:C827"/>
    <mergeCell ref="D824:G827"/>
    <mergeCell ref="H824:H827"/>
    <mergeCell ref="I824:I827"/>
    <mergeCell ref="C812:C815"/>
    <mergeCell ref="D812:G815"/>
    <mergeCell ref="H812:H815"/>
    <mergeCell ref="I812:I815"/>
    <mergeCell ref="C816:C819"/>
    <mergeCell ref="D816:G819"/>
    <mergeCell ref="H816:H819"/>
    <mergeCell ref="I816:I819"/>
    <mergeCell ref="C800:C803"/>
    <mergeCell ref="D800:G803"/>
    <mergeCell ref="H800:H803"/>
    <mergeCell ref="I800:I803"/>
    <mergeCell ref="C808:C811"/>
    <mergeCell ref="D808:G811"/>
    <mergeCell ref="H808:H811"/>
    <mergeCell ref="I808:I811"/>
    <mergeCell ref="C790:C793"/>
    <mergeCell ref="D790:G793"/>
    <mergeCell ref="H790:H793"/>
    <mergeCell ref="I790:I793"/>
    <mergeCell ref="C794:C797"/>
    <mergeCell ref="D794:G797"/>
    <mergeCell ref="H794:H797"/>
    <mergeCell ref="I794:I797"/>
    <mergeCell ref="C780:C783"/>
    <mergeCell ref="D780:G783"/>
    <mergeCell ref="H780:H783"/>
    <mergeCell ref="I780:I783"/>
    <mergeCell ref="C786:C789"/>
    <mergeCell ref="D786:G789"/>
    <mergeCell ref="H786:H789"/>
    <mergeCell ref="I786:I789"/>
    <mergeCell ref="C772:C775"/>
    <mergeCell ref="D772:G775"/>
    <mergeCell ref="H772:H775"/>
    <mergeCell ref="I772:I775"/>
    <mergeCell ref="C776:C779"/>
    <mergeCell ref="D776:G779"/>
    <mergeCell ref="H776:H779"/>
    <mergeCell ref="I776:I779"/>
    <mergeCell ref="C764:C767"/>
    <mergeCell ref="D764:G767"/>
    <mergeCell ref="H764:H767"/>
    <mergeCell ref="I764:I767"/>
    <mergeCell ref="C768:C771"/>
    <mergeCell ref="D768:G771"/>
    <mergeCell ref="H768:H771"/>
    <mergeCell ref="I768:I771"/>
    <mergeCell ref="C756:C759"/>
    <mergeCell ref="D756:G759"/>
    <mergeCell ref="H756:H759"/>
    <mergeCell ref="I756:I759"/>
    <mergeCell ref="C760:C763"/>
    <mergeCell ref="D760:G763"/>
    <mergeCell ref="H760:H763"/>
    <mergeCell ref="I760:I763"/>
    <mergeCell ref="C744:C747"/>
    <mergeCell ref="D744:G747"/>
    <mergeCell ref="H744:H747"/>
    <mergeCell ref="I744:I747"/>
    <mergeCell ref="C750:C753"/>
    <mergeCell ref="D750:G753"/>
    <mergeCell ref="H750:H753"/>
    <mergeCell ref="I750:I753"/>
    <mergeCell ref="C736:C739"/>
    <mergeCell ref="D736:G739"/>
    <mergeCell ref="H736:H739"/>
    <mergeCell ref="I736:I739"/>
    <mergeCell ref="C740:C743"/>
    <mergeCell ref="D740:G743"/>
    <mergeCell ref="H740:H743"/>
    <mergeCell ref="I740:I743"/>
    <mergeCell ref="C728:C731"/>
    <mergeCell ref="D728:G731"/>
    <mergeCell ref="H728:H731"/>
    <mergeCell ref="I728:I731"/>
    <mergeCell ref="C732:C735"/>
    <mergeCell ref="D732:G735"/>
    <mergeCell ref="H732:H735"/>
    <mergeCell ref="I732:I735"/>
    <mergeCell ref="C716:C719"/>
    <mergeCell ref="D716:G719"/>
    <mergeCell ref="H716:H719"/>
    <mergeCell ref="I716:I719"/>
    <mergeCell ref="C720:C723"/>
    <mergeCell ref="D720:G723"/>
    <mergeCell ref="H720:H723"/>
    <mergeCell ref="I720:I723"/>
    <mergeCell ref="C706:C709"/>
    <mergeCell ref="D706:G709"/>
    <mergeCell ref="H706:H709"/>
    <mergeCell ref="I706:I709"/>
    <mergeCell ref="C712:C715"/>
    <mergeCell ref="D712:G715"/>
    <mergeCell ref="H712:H715"/>
    <mergeCell ref="I712:I715"/>
    <mergeCell ref="C698:C701"/>
    <mergeCell ref="D698:G701"/>
    <mergeCell ref="H698:H701"/>
    <mergeCell ref="I698:I701"/>
    <mergeCell ref="C702:C705"/>
    <mergeCell ref="D702:G705"/>
    <mergeCell ref="H702:H705"/>
    <mergeCell ref="I702:I705"/>
    <mergeCell ref="C686:C689"/>
    <mergeCell ref="D686:G689"/>
    <mergeCell ref="H686:H689"/>
    <mergeCell ref="I686:I689"/>
    <mergeCell ref="C694:C697"/>
    <mergeCell ref="D694:G697"/>
    <mergeCell ref="H694:H697"/>
    <mergeCell ref="I694:I697"/>
    <mergeCell ref="C676:C679"/>
    <mergeCell ref="D676:G679"/>
    <mergeCell ref="H676:H679"/>
    <mergeCell ref="I676:I679"/>
    <mergeCell ref="C680:C683"/>
    <mergeCell ref="D680:G683"/>
    <mergeCell ref="H680:H683"/>
    <mergeCell ref="I680:I683"/>
    <mergeCell ref="C666:C669"/>
    <mergeCell ref="D666:G669"/>
    <mergeCell ref="H666:H669"/>
    <mergeCell ref="I666:I669"/>
    <mergeCell ref="C670:C673"/>
    <mergeCell ref="D670:G673"/>
    <mergeCell ref="H670:H673"/>
    <mergeCell ref="I670:I673"/>
    <mergeCell ref="C656:C659"/>
    <mergeCell ref="D656:G659"/>
    <mergeCell ref="H656:H659"/>
    <mergeCell ref="I656:I659"/>
    <mergeCell ref="C660:C663"/>
    <mergeCell ref="D660:G663"/>
    <mergeCell ref="H660:H663"/>
    <mergeCell ref="I660:I663"/>
    <mergeCell ref="C648:C651"/>
    <mergeCell ref="D648:G651"/>
    <mergeCell ref="H648:H651"/>
    <mergeCell ref="I648:I651"/>
    <mergeCell ref="C652:C655"/>
    <mergeCell ref="D652:G655"/>
    <mergeCell ref="H652:H655"/>
    <mergeCell ref="I652:I655"/>
    <mergeCell ref="C638:C641"/>
    <mergeCell ref="D638:G641"/>
    <mergeCell ref="H638:H641"/>
    <mergeCell ref="I638:I641"/>
    <mergeCell ref="C644:C647"/>
    <mergeCell ref="D644:G647"/>
    <mergeCell ref="H644:H647"/>
    <mergeCell ref="I644:I647"/>
    <mergeCell ref="C630:C633"/>
    <mergeCell ref="D630:G633"/>
    <mergeCell ref="H630:H633"/>
    <mergeCell ref="I630:I633"/>
    <mergeCell ref="C634:C637"/>
    <mergeCell ref="D634:G637"/>
    <mergeCell ref="H634:H637"/>
    <mergeCell ref="I634:I637"/>
    <mergeCell ref="C622:C625"/>
    <mergeCell ref="D622:G625"/>
    <mergeCell ref="H622:H625"/>
    <mergeCell ref="I622:I625"/>
    <mergeCell ref="C626:C629"/>
    <mergeCell ref="D626:G629"/>
    <mergeCell ref="H626:H629"/>
    <mergeCell ref="I626:I629"/>
    <mergeCell ref="C614:C617"/>
    <mergeCell ref="D614:G617"/>
    <mergeCell ref="H614:H617"/>
    <mergeCell ref="I614:I617"/>
    <mergeCell ref="C618:C621"/>
    <mergeCell ref="D618:G621"/>
    <mergeCell ref="H618:H621"/>
    <mergeCell ref="I618:I621"/>
    <mergeCell ref="C604:C607"/>
    <mergeCell ref="D604:G607"/>
    <mergeCell ref="H604:H607"/>
    <mergeCell ref="I604:I607"/>
    <mergeCell ref="C608:C611"/>
    <mergeCell ref="D608:G611"/>
    <mergeCell ref="H608:H611"/>
    <mergeCell ref="I608:I611"/>
    <mergeCell ref="C592:C595"/>
    <mergeCell ref="D592:G595"/>
    <mergeCell ref="H592:H595"/>
    <mergeCell ref="I592:I595"/>
    <mergeCell ref="C598:C601"/>
    <mergeCell ref="D598:G601"/>
    <mergeCell ref="H598:H601"/>
    <mergeCell ref="I598:I601"/>
    <mergeCell ref="C582:C585"/>
    <mergeCell ref="D582:G585"/>
    <mergeCell ref="H582:H585"/>
    <mergeCell ref="I582:I585"/>
    <mergeCell ref="C588:C591"/>
    <mergeCell ref="D588:G591"/>
    <mergeCell ref="H588:H591"/>
    <mergeCell ref="I588:I591"/>
    <mergeCell ref="C574:C577"/>
    <mergeCell ref="D574:G577"/>
    <mergeCell ref="H574:H577"/>
    <mergeCell ref="I574:I577"/>
    <mergeCell ref="C578:C581"/>
    <mergeCell ref="D578:G581"/>
    <mergeCell ref="H578:H581"/>
    <mergeCell ref="I578:I581"/>
    <mergeCell ref="C566:C569"/>
    <mergeCell ref="D566:G569"/>
    <mergeCell ref="H566:H569"/>
    <mergeCell ref="I566:I569"/>
    <mergeCell ref="C570:C573"/>
    <mergeCell ref="D570:G573"/>
    <mergeCell ref="H570:H573"/>
    <mergeCell ref="I570:I573"/>
    <mergeCell ref="C556:C559"/>
    <mergeCell ref="D556:G559"/>
    <mergeCell ref="H556:H559"/>
    <mergeCell ref="I556:I559"/>
    <mergeCell ref="C560:C563"/>
    <mergeCell ref="D560:G563"/>
    <mergeCell ref="H560:H563"/>
    <mergeCell ref="I560:I563"/>
    <mergeCell ref="C548:C551"/>
    <mergeCell ref="D548:G551"/>
    <mergeCell ref="H548:H551"/>
    <mergeCell ref="I548:I551"/>
    <mergeCell ref="C552:C555"/>
    <mergeCell ref="D552:G555"/>
    <mergeCell ref="H552:H555"/>
    <mergeCell ref="I552:I555"/>
    <mergeCell ref="C538:C541"/>
    <mergeCell ref="D538:G541"/>
    <mergeCell ref="H538:H541"/>
    <mergeCell ref="I538:I541"/>
    <mergeCell ref="C542:C545"/>
    <mergeCell ref="D542:G545"/>
    <mergeCell ref="H542:H545"/>
    <mergeCell ref="I542:I545"/>
    <mergeCell ref="C524:C527"/>
    <mergeCell ref="D524:G527"/>
    <mergeCell ref="H524:H527"/>
    <mergeCell ref="I524:I527"/>
    <mergeCell ref="C530:C533"/>
    <mergeCell ref="D530:G533"/>
    <mergeCell ref="H530:H533"/>
    <mergeCell ref="I530:I533"/>
    <mergeCell ref="C516:C519"/>
    <mergeCell ref="D516:G519"/>
    <mergeCell ref="H516:H519"/>
    <mergeCell ref="I516:I519"/>
    <mergeCell ref="C520:C523"/>
    <mergeCell ref="D520:G523"/>
    <mergeCell ref="H520:H523"/>
    <mergeCell ref="I520:I523"/>
    <mergeCell ref="C508:C511"/>
    <mergeCell ref="D508:G511"/>
    <mergeCell ref="H508:H511"/>
    <mergeCell ref="I508:I511"/>
    <mergeCell ref="C512:C515"/>
    <mergeCell ref="D512:G515"/>
    <mergeCell ref="H512:H515"/>
    <mergeCell ref="I512:I515"/>
    <mergeCell ref="C500:C503"/>
    <mergeCell ref="D500:G503"/>
    <mergeCell ref="H500:H503"/>
    <mergeCell ref="I500:I503"/>
    <mergeCell ref="C504:C507"/>
    <mergeCell ref="D504:G507"/>
    <mergeCell ref="H504:H507"/>
    <mergeCell ref="I504:I507"/>
    <mergeCell ref="C492:C495"/>
    <mergeCell ref="D492:G495"/>
    <mergeCell ref="H492:H495"/>
    <mergeCell ref="I492:I495"/>
    <mergeCell ref="C496:C499"/>
    <mergeCell ref="D496:G499"/>
    <mergeCell ref="H496:H499"/>
    <mergeCell ref="I496:I499"/>
    <mergeCell ref="C480:C483"/>
    <mergeCell ref="D480:G483"/>
    <mergeCell ref="H480:H483"/>
    <mergeCell ref="I480:I483"/>
    <mergeCell ref="C484:C487"/>
    <mergeCell ref="D484:G487"/>
    <mergeCell ref="H484:H487"/>
    <mergeCell ref="I484:I487"/>
    <mergeCell ref="C472:C475"/>
    <mergeCell ref="D472:G475"/>
    <mergeCell ref="H472:H475"/>
    <mergeCell ref="I472:I475"/>
    <mergeCell ref="C476:C479"/>
    <mergeCell ref="D476:G479"/>
    <mergeCell ref="H476:H479"/>
    <mergeCell ref="I476:I479"/>
    <mergeCell ref="C464:C467"/>
    <mergeCell ref="D464:G467"/>
    <mergeCell ref="H464:H467"/>
    <mergeCell ref="I464:I467"/>
    <mergeCell ref="C468:C471"/>
    <mergeCell ref="D468:G471"/>
    <mergeCell ref="H468:H471"/>
    <mergeCell ref="I468:I471"/>
    <mergeCell ref="C450:C453"/>
    <mergeCell ref="D450:G453"/>
    <mergeCell ref="H450:H453"/>
    <mergeCell ref="I450:I453"/>
    <mergeCell ref="C456:C459"/>
    <mergeCell ref="D456:G459"/>
    <mergeCell ref="H456:H459"/>
    <mergeCell ref="I456:I459"/>
    <mergeCell ref="C438:C441"/>
    <mergeCell ref="D438:G441"/>
    <mergeCell ref="H438:H441"/>
    <mergeCell ref="I438:I441"/>
    <mergeCell ref="C444:C447"/>
    <mergeCell ref="D444:G447"/>
    <mergeCell ref="H444:H447"/>
    <mergeCell ref="I444:I447"/>
    <mergeCell ref="C430:C433"/>
    <mergeCell ref="D430:G433"/>
    <mergeCell ref="H430:H433"/>
    <mergeCell ref="I430:I433"/>
    <mergeCell ref="C434:C437"/>
    <mergeCell ref="D434:G437"/>
    <mergeCell ref="H434:H437"/>
    <mergeCell ref="I434:I437"/>
    <mergeCell ref="C422:C425"/>
    <mergeCell ref="D422:G425"/>
    <mergeCell ref="H422:H425"/>
    <mergeCell ref="I422:I425"/>
    <mergeCell ref="C426:C429"/>
    <mergeCell ref="D426:G429"/>
    <mergeCell ref="H426:H429"/>
    <mergeCell ref="I426:I429"/>
    <mergeCell ref="C414:C417"/>
    <mergeCell ref="D414:G417"/>
    <mergeCell ref="H414:H417"/>
    <mergeCell ref="I414:I417"/>
    <mergeCell ref="C418:C421"/>
    <mergeCell ref="D418:G421"/>
    <mergeCell ref="H418:H421"/>
    <mergeCell ref="I418:I421"/>
    <mergeCell ref="C402:C405"/>
    <mergeCell ref="D402:G405"/>
    <mergeCell ref="H402:H405"/>
    <mergeCell ref="I402:I405"/>
    <mergeCell ref="C408:C411"/>
    <mergeCell ref="D408:G411"/>
    <mergeCell ref="H408:H411"/>
    <mergeCell ref="I408:I411"/>
    <mergeCell ref="C390:C393"/>
    <mergeCell ref="D390:G393"/>
    <mergeCell ref="H390:H393"/>
    <mergeCell ref="I390:I393"/>
    <mergeCell ref="C398:C401"/>
    <mergeCell ref="D398:G401"/>
    <mergeCell ref="H398:H401"/>
    <mergeCell ref="I398:I401"/>
    <mergeCell ref="C378:C381"/>
    <mergeCell ref="D378:G381"/>
    <mergeCell ref="H378:H381"/>
    <mergeCell ref="I378:I381"/>
    <mergeCell ref="C384:C387"/>
    <mergeCell ref="D384:G387"/>
    <mergeCell ref="H384:H387"/>
    <mergeCell ref="I384:I387"/>
    <mergeCell ref="C368:C371"/>
    <mergeCell ref="D368:G371"/>
    <mergeCell ref="H368:H371"/>
    <mergeCell ref="I368:I371"/>
    <mergeCell ref="C372:C375"/>
    <mergeCell ref="D372:G375"/>
    <mergeCell ref="H372:H375"/>
    <mergeCell ref="I372:I375"/>
    <mergeCell ref="C360:C363"/>
    <mergeCell ref="D360:G363"/>
    <mergeCell ref="H360:H363"/>
    <mergeCell ref="I360:I363"/>
    <mergeCell ref="C364:C367"/>
    <mergeCell ref="D364:G367"/>
    <mergeCell ref="H364:H367"/>
    <mergeCell ref="I364:I367"/>
    <mergeCell ref="C352:C355"/>
    <mergeCell ref="D352:G355"/>
    <mergeCell ref="H352:H355"/>
    <mergeCell ref="I352:I355"/>
    <mergeCell ref="C356:C359"/>
    <mergeCell ref="D356:G359"/>
    <mergeCell ref="H356:H359"/>
    <mergeCell ref="I356:I359"/>
    <mergeCell ref="C342:C345"/>
    <mergeCell ref="D342:G345"/>
    <mergeCell ref="H342:H345"/>
    <mergeCell ref="I342:I345"/>
    <mergeCell ref="C348:C351"/>
    <mergeCell ref="D348:G351"/>
    <mergeCell ref="H348:H351"/>
    <mergeCell ref="I348:I351"/>
    <mergeCell ref="C332:C335"/>
    <mergeCell ref="D332:G335"/>
    <mergeCell ref="H332:H335"/>
    <mergeCell ref="I332:I335"/>
    <mergeCell ref="C336:C339"/>
    <mergeCell ref="D336:G339"/>
    <mergeCell ref="H336:H339"/>
    <mergeCell ref="I336:I339"/>
    <mergeCell ref="C318:C321"/>
    <mergeCell ref="D318:G321"/>
    <mergeCell ref="H318:H321"/>
    <mergeCell ref="I318:I321"/>
    <mergeCell ref="C324:C327"/>
    <mergeCell ref="D324:G327"/>
    <mergeCell ref="H324:H327"/>
    <mergeCell ref="I324:I327"/>
    <mergeCell ref="C308:C311"/>
    <mergeCell ref="D308:G311"/>
    <mergeCell ref="H308:H311"/>
    <mergeCell ref="I308:I311"/>
    <mergeCell ref="C312:C315"/>
    <mergeCell ref="D312:G315"/>
    <mergeCell ref="H312:H315"/>
    <mergeCell ref="I312:I315"/>
    <mergeCell ref="C300:C303"/>
    <mergeCell ref="D300:G303"/>
    <mergeCell ref="H300:H303"/>
    <mergeCell ref="I300:I303"/>
    <mergeCell ref="C304:C307"/>
    <mergeCell ref="D304:G307"/>
    <mergeCell ref="H304:H307"/>
    <mergeCell ref="I304:I307"/>
    <mergeCell ref="C292:C295"/>
    <mergeCell ref="D292:G295"/>
    <mergeCell ref="H292:H295"/>
    <mergeCell ref="I292:I295"/>
    <mergeCell ref="C296:C299"/>
    <mergeCell ref="D296:G299"/>
    <mergeCell ref="H296:H299"/>
    <mergeCell ref="I296:I299"/>
    <mergeCell ref="C282:C285"/>
    <mergeCell ref="D282:G285"/>
    <mergeCell ref="H282:H285"/>
    <mergeCell ref="I282:I285"/>
    <mergeCell ref="C288:C291"/>
    <mergeCell ref="D288:G291"/>
    <mergeCell ref="H288:H291"/>
    <mergeCell ref="I288:I291"/>
    <mergeCell ref="C272:C275"/>
    <mergeCell ref="D272:G275"/>
    <mergeCell ref="H272:H275"/>
    <mergeCell ref="I272:I275"/>
    <mergeCell ref="C276:C279"/>
    <mergeCell ref="D276:G279"/>
    <mergeCell ref="H276:H279"/>
    <mergeCell ref="I276:I279"/>
    <mergeCell ref="C260:C263"/>
    <mergeCell ref="D260:G263"/>
    <mergeCell ref="H260:H263"/>
    <mergeCell ref="I260:I263"/>
    <mergeCell ref="C264:C267"/>
    <mergeCell ref="D264:G267"/>
    <mergeCell ref="H264:H267"/>
    <mergeCell ref="I264:I267"/>
    <mergeCell ref="C250:C253"/>
    <mergeCell ref="D250:G253"/>
    <mergeCell ref="H250:H253"/>
    <mergeCell ref="I250:I253"/>
    <mergeCell ref="C254:C257"/>
    <mergeCell ref="D254:G257"/>
    <mergeCell ref="H254:H257"/>
    <mergeCell ref="I254:I257"/>
    <mergeCell ref="C242:C245"/>
    <mergeCell ref="D242:G245"/>
    <mergeCell ref="H242:H245"/>
    <mergeCell ref="I242:I245"/>
    <mergeCell ref="C246:C249"/>
    <mergeCell ref="D246:G249"/>
    <mergeCell ref="H246:H249"/>
    <mergeCell ref="I246:I249"/>
    <mergeCell ref="C234:C237"/>
    <mergeCell ref="D234:G237"/>
    <mergeCell ref="H234:H237"/>
    <mergeCell ref="I234:I237"/>
    <mergeCell ref="C238:C241"/>
    <mergeCell ref="D238:G241"/>
    <mergeCell ref="H238:H241"/>
    <mergeCell ref="I238:I241"/>
    <mergeCell ref="C224:C227"/>
    <mergeCell ref="D224:G227"/>
    <mergeCell ref="H224:H227"/>
    <mergeCell ref="I224:I227"/>
    <mergeCell ref="C230:C233"/>
    <mergeCell ref="D230:G233"/>
    <mergeCell ref="H230:H233"/>
    <mergeCell ref="I230:I233"/>
    <mergeCell ref="C216:C219"/>
    <mergeCell ref="D216:G219"/>
    <mergeCell ref="H216:H219"/>
    <mergeCell ref="I216:I219"/>
    <mergeCell ref="C220:C223"/>
    <mergeCell ref="D220:G223"/>
    <mergeCell ref="H220:H223"/>
    <mergeCell ref="I220:I223"/>
    <mergeCell ref="C206:C209"/>
    <mergeCell ref="D206:G209"/>
    <mergeCell ref="H206:H209"/>
    <mergeCell ref="I206:I209"/>
    <mergeCell ref="C212:C215"/>
    <mergeCell ref="D212:G215"/>
    <mergeCell ref="H212:H215"/>
    <mergeCell ref="I212:I215"/>
    <mergeCell ref="C198:C201"/>
    <mergeCell ref="D198:G201"/>
    <mergeCell ref="H198:H201"/>
    <mergeCell ref="I198:I201"/>
    <mergeCell ref="C202:C205"/>
    <mergeCell ref="D202:G205"/>
    <mergeCell ref="H202:H205"/>
    <mergeCell ref="I202:I205"/>
    <mergeCell ref="C190:C193"/>
    <mergeCell ref="D190:G193"/>
    <mergeCell ref="H190:H193"/>
    <mergeCell ref="I190:I193"/>
    <mergeCell ref="C194:C197"/>
    <mergeCell ref="D194:G197"/>
    <mergeCell ref="H194:H197"/>
    <mergeCell ref="I194:I197"/>
    <mergeCell ref="C180:C183"/>
    <mergeCell ref="D180:G183"/>
    <mergeCell ref="H180:H183"/>
    <mergeCell ref="I180:I183"/>
    <mergeCell ref="C186:C189"/>
    <mergeCell ref="D186:G189"/>
    <mergeCell ref="H186:H189"/>
    <mergeCell ref="I186:I189"/>
    <mergeCell ref="C172:C175"/>
    <mergeCell ref="D172:G175"/>
    <mergeCell ref="H172:H175"/>
    <mergeCell ref="I172:I175"/>
    <mergeCell ref="C176:C179"/>
    <mergeCell ref="D176:G179"/>
    <mergeCell ref="H176:H179"/>
    <mergeCell ref="I176:I179"/>
    <mergeCell ref="C164:C167"/>
    <mergeCell ref="D164:G167"/>
    <mergeCell ref="H164:H167"/>
    <mergeCell ref="I164:I167"/>
    <mergeCell ref="C168:C171"/>
    <mergeCell ref="D168:G171"/>
    <mergeCell ref="H168:H171"/>
    <mergeCell ref="I168:I171"/>
    <mergeCell ref="C156:C159"/>
    <mergeCell ref="D156:G159"/>
    <mergeCell ref="H156:H159"/>
    <mergeCell ref="I156:I159"/>
    <mergeCell ref="C160:C163"/>
    <mergeCell ref="D160:G163"/>
    <mergeCell ref="H160:H163"/>
    <mergeCell ref="I160:I163"/>
    <mergeCell ref="C146:C149"/>
    <mergeCell ref="D146:G149"/>
    <mergeCell ref="H146:H149"/>
    <mergeCell ref="I146:I149"/>
    <mergeCell ref="C150:C153"/>
    <mergeCell ref="D150:G153"/>
    <mergeCell ref="H150:H153"/>
    <mergeCell ref="I150:I153"/>
    <mergeCell ref="C136:C139"/>
    <mergeCell ref="D136:G139"/>
    <mergeCell ref="H136:H139"/>
    <mergeCell ref="I136:I139"/>
    <mergeCell ref="C142:C145"/>
    <mergeCell ref="D142:G145"/>
    <mergeCell ref="H142:H145"/>
    <mergeCell ref="I142:I145"/>
    <mergeCell ref="C128:C131"/>
    <mergeCell ref="D128:G131"/>
    <mergeCell ref="H128:H131"/>
    <mergeCell ref="I128:I131"/>
    <mergeCell ref="C132:C135"/>
    <mergeCell ref="D132:G135"/>
    <mergeCell ref="H132:H135"/>
    <mergeCell ref="I132:I135"/>
    <mergeCell ref="C120:C123"/>
    <mergeCell ref="D120:G123"/>
    <mergeCell ref="H120:H123"/>
    <mergeCell ref="I120:I123"/>
    <mergeCell ref="C124:C127"/>
    <mergeCell ref="D124:G127"/>
    <mergeCell ref="H124:H127"/>
    <mergeCell ref="I124:I127"/>
    <mergeCell ref="C112:C115"/>
    <mergeCell ref="D112:G115"/>
    <mergeCell ref="H112:H115"/>
    <mergeCell ref="I112:I115"/>
    <mergeCell ref="C116:C119"/>
    <mergeCell ref="D116:G119"/>
    <mergeCell ref="H116:H119"/>
    <mergeCell ref="I116:I119"/>
    <mergeCell ref="C104:C107"/>
    <mergeCell ref="D104:G107"/>
    <mergeCell ref="H104:H107"/>
    <mergeCell ref="I104:I107"/>
    <mergeCell ref="C108:C111"/>
    <mergeCell ref="D108:G111"/>
    <mergeCell ref="H108:H111"/>
    <mergeCell ref="I108:I111"/>
    <mergeCell ref="C96:C99"/>
    <mergeCell ref="D96:G99"/>
    <mergeCell ref="H96:H99"/>
    <mergeCell ref="I96:I99"/>
    <mergeCell ref="C100:C103"/>
    <mergeCell ref="D100:G103"/>
    <mergeCell ref="H100:H103"/>
    <mergeCell ref="I100:I103"/>
    <mergeCell ref="C86:C89"/>
    <mergeCell ref="D86:G89"/>
    <mergeCell ref="H86:H89"/>
    <mergeCell ref="I86:I89"/>
    <mergeCell ref="C92:C95"/>
    <mergeCell ref="D92:G95"/>
    <mergeCell ref="H92:H95"/>
    <mergeCell ref="I92:I95"/>
    <mergeCell ref="C78:C81"/>
    <mergeCell ref="D78:G81"/>
    <mergeCell ref="H78:H81"/>
    <mergeCell ref="I78:I81"/>
    <mergeCell ref="C82:C85"/>
    <mergeCell ref="D82:G85"/>
    <mergeCell ref="H82:H85"/>
    <mergeCell ref="I82:I85"/>
    <mergeCell ref="C70:C73"/>
    <mergeCell ref="D70:G73"/>
    <mergeCell ref="H70:H73"/>
    <mergeCell ref="I70:I73"/>
    <mergeCell ref="C74:C77"/>
    <mergeCell ref="D74:G77"/>
    <mergeCell ref="H74:H77"/>
    <mergeCell ref="I74:I77"/>
    <mergeCell ref="C62:C65"/>
    <mergeCell ref="D62:G65"/>
    <mergeCell ref="H62:H65"/>
    <mergeCell ref="I62:I65"/>
    <mergeCell ref="C66:C69"/>
    <mergeCell ref="D66:G69"/>
    <mergeCell ref="H66:H69"/>
    <mergeCell ref="I66:I69"/>
    <mergeCell ref="C52:C55"/>
    <mergeCell ref="D52:G55"/>
    <mergeCell ref="H52:H55"/>
    <mergeCell ref="I52:I55"/>
    <mergeCell ref="C58:C61"/>
    <mergeCell ref="D58:G61"/>
    <mergeCell ref="H58:H61"/>
    <mergeCell ref="I58:I61"/>
    <mergeCell ref="C44:C47"/>
    <mergeCell ref="D44:G47"/>
    <mergeCell ref="H44:H47"/>
    <mergeCell ref="I44:I47"/>
    <mergeCell ref="C48:C51"/>
    <mergeCell ref="D48:G51"/>
    <mergeCell ref="H48:H51"/>
    <mergeCell ref="I48:I51"/>
    <mergeCell ref="C36:C39"/>
    <mergeCell ref="D36:G39"/>
    <mergeCell ref="H36:H39"/>
    <mergeCell ref="I36:I39"/>
    <mergeCell ref="C40:C43"/>
    <mergeCell ref="D40:G43"/>
    <mergeCell ref="H40:H43"/>
    <mergeCell ref="I40:I43"/>
    <mergeCell ref="C16:C19"/>
    <mergeCell ref="D16:G19"/>
    <mergeCell ref="H16:H19"/>
    <mergeCell ref="I16:I19"/>
    <mergeCell ref="C28:C31"/>
    <mergeCell ref="D28:G31"/>
    <mergeCell ref="H28:H31"/>
    <mergeCell ref="I28:I31"/>
    <mergeCell ref="C32:C35"/>
    <mergeCell ref="D32:G35"/>
    <mergeCell ref="H32:H35"/>
    <mergeCell ref="I32:I35"/>
    <mergeCell ref="C20:C23"/>
    <mergeCell ref="D20:G23"/>
    <mergeCell ref="H20:H23"/>
    <mergeCell ref="I20:I23"/>
    <mergeCell ref="C24:C27"/>
    <mergeCell ref="D24:G27"/>
    <mergeCell ref="H24:H27"/>
    <mergeCell ref="I24:I27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  <mergeCell ref="P9:Q10"/>
    <mergeCell ref="M9:O10"/>
    <mergeCell ref="R10:R11"/>
    <mergeCell ref="R9:BO9"/>
    <mergeCell ref="S10:BO10"/>
  </mergeCells>
  <pageMargins left="0.19685039370078741" right="0.19685039370078741" top="0.59055118110236215" bottom="0.39370078740157483" header="0" footer="0"/>
  <pageSetup paperSize="8" scale="34" fitToHeight="0" orientation="landscape" r:id="rId1"/>
  <headerFooter>
    <oddFooter>&amp;CСтр. &amp;P из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E34"/>
  <sheetViews>
    <sheetView zoomScale="120" zoomScaleNormal="120" workbookViewId="0">
      <selection activeCell="D34" sqref="D34:E34"/>
    </sheetView>
  </sheetViews>
  <sheetFormatPr defaultColWidth="10.83203125" defaultRowHeight="11.25" x14ac:dyDescent="0.2"/>
  <cols>
    <col min="1" max="1" width="4.83203125" style="1" customWidth="1"/>
    <col min="2" max="16384" width="10.83203125" style="1"/>
  </cols>
  <sheetData>
    <row r="1" spans="1:57" x14ac:dyDescent="0.2">
      <c r="K1" s="1" t="s">
        <v>0</v>
      </c>
    </row>
    <row r="2" spans="1:57" x14ac:dyDescent="0.2">
      <c r="K2" s="1" t="s">
        <v>1</v>
      </c>
    </row>
    <row r="3" spans="1:57" x14ac:dyDescent="0.2">
      <c r="K3" s="1" t="s">
        <v>2</v>
      </c>
    </row>
    <row r="4" spans="1:57" ht="5.0999999999999996" customHeight="1" x14ac:dyDescent="0.2"/>
    <row r="5" spans="1:57" s="7" customFormat="1" ht="14.25" x14ac:dyDescent="0.2">
      <c r="A5" s="463" t="s">
        <v>698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</row>
    <row r="6" spans="1:57" x14ac:dyDescent="0.2">
      <c r="A6" s="8" t="s">
        <v>4</v>
      </c>
      <c r="B6" s="549" t="s">
        <v>5</v>
      </c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  <c r="AK6" s="549"/>
      <c r="AL6" s="549"/>
      <c r="AM6" s="549"/>
      <c r="AN6" s="549"/>
      <c r="AO6" s="549"/>
      <c r="AP6" s="549"/>
      <c r="AQ6" s="549"/>
      <c r="AR6" s="549"/>
      <c r="AS6" s="549"/>
      <c r="AT6" s="549"/>
      <c r="AU6" s="549"/>
      <c r="AV6" s="549"/>
      <c r="AW6" s="549"/>
      <c r="AX6" s="549"/>
      <c r="AY6" s="549"/>
      <c r="AZ6" s="549"/>
      <c r="BA6" s="549"/>
      <c r="BB6" s="549"/>
      <c r="BC6" s="549"/>
      <c r="BD6" s="549"/>
      <c r="BE6" s="549"/>
    </row>
    <row r="7" spans="1:57" ht="8.1" customHeight="1" x14ac:dyDescent="0.2">
      <c r="C7" s="465" t="s">
        <v>6</v>
      </c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</row>
    <row r="8" spans="1:57" ht="5.0999999999999996" customHeight="1" x14ac:dyDescent="0.2"/>
    <row r="9" spans="1:57" ht="12" x14ac:dyDescent="0.2">
      <c r="A9" s="12" t="s">
        <v>12</v>
      </c>
      <c r="B9" s="473" t="s">
        <v>699</v>
      </c>
      <c r="C9" s="473"/>
      <c r="D9" s="473"/>
      <c r="E9" s="473"/>
      <c r="F9" s="473"/>
      <c r="G9" s="49" t="s">
        <v>700</v>
      </c>
      <c r="H9" s="49" t="s">
        <v>701</v>
      </c>
      <c r="I9" s="49" t="s">
        <v>702</v>
      </c>
      <c r="J9" s="49" t="s">
        <v>703</v>
      </c>
      <c r="K9" s="49" t="s">
        <v>704</v>
      </c>
      <c r="L9" s="49" t="s">
        <v>705</v>
      </c>
      <c r="M9" s="49" t="s">
        <v>706</v>
      </c>
      <c r="N9" s="49" t="s">
        <v>707</v>
      </c>
      <c r="O9" s="49" t="s">
        <v>708</v>
      </c>
      <c r="P9" s="49" t="s">
        <v>709</v>
      </c>
      <c r="Q9" s="49" t="s">
        <v>710</v>
      </c>
      <c r="R9" s="49" t="s">
        <v>711</v>
      </c>
      <c r="S9" s="49" t="s">
        <v>712</v>
      </c>
      <c r="T9" s="49" t="s">
        <v>713</v>
      </c>
      <c r="U9" s="49" t="s">
        <v>714</v>
      </c>
      <c r="V9" s="49" t="s">
        <v>715</v>
      </c>
      <c r="W9" s="49" t="s">
        <v>716</v>
      </c>
      <c r="X9" s="49" t="s">
        <v>717</v>
      </c>
      <c r="Y9" s="49" t="s">
        <v>718</v>
      </c>
      <c r="Z9" s="49" t="s">
        <v>719</v>
      </c>
      <c r="AA9" s="49" t="s">
        <v>720</v>
      </c>
      <c r="AB9" s="49" t="s">
        <v>721</v>
      </c>
      <c r="AC9" s="49" t="s">
        <v>722</v>
      </c>
      <c r="AD9" s="49" t="s">
        <v>723</v>
      </c>
      <c r="AE9" s="49" t="s">
        <v>724</v>
      </c>
      <c r="AF9" s="49" t="s">
        <v>725</v>
      </c>
      <c r="AG9" s="49" t="s">
        <v>726</v>
      </c>
      <c r="AH9" s="49" t="s">
        <v>727</v>
      </c>
      <c r="AI9" s="49" t="s">
        <v>728</v>
      </c>
      <c r="AJ9" s="49" t="s">
        <v>729</v>
      </c>
      <c r="AK9" s="49" t="s">
        <v>730</v>
      </c>
      <c r="AL9" s="49" t="s">
        <v>731</v>
      </c>
      <c r="AM9" s="49" t="s">
        <v>732</v>
      </c>
      <c r="AN9" s="49" t="s">
        <v>733</v>
      </c>
      <c r="AO9" s="49" t="s">
        <v>734</v>
      </c>
      <c r="AP9" s="49" t="s">
        <v>735</v>
      </c>
      <c r="AQ9" s="49" t="s">
        <v>736</v>
      </c>
      <c r="AR9" s="49" t="s">
        <v>737</v>
      </c>
      <c r="AS9" s="49" t="s">
        <v>738</v>
      </c>
      <c r="AT9" s="49" t="s">
        <v>739</v>
      </c>
      <c r="AU9" s="49" t="s">
        <v>740</v>
      </c>
      <c r="AV9" s="49" t="s">
        <v>741</v>
      </c>
      <c r="AW9" s="49" t="s">
        <v>742</v>
      </c>
      <c r="AX9" s="49" t="s">
        <v>743</v>
      </c>
      <c r="AY9" s="49" t="s">
        <v>744</v>
      </c>
      <c r="AZ9" s="49" t="s">
        <v>745</v>
      </c>
      <c r="BA9" s="49" t="s">
        <v>746</v>
      </c>
      <c r="BB9" s="49" t="s">
        <v>747</v>
      </c>
      <c r="BC9" s="49" t="s">
        <v>748</v>
      </c>
      <c r="BD9" s="49" t="s">
        <v>749</v>
      </c>
      <c r="BE9" s="49" t="s">
        <v>750</v>
      </c>
    </row>
    <row r="10" spans="1:57" ht="12.75" x14ac:dyDescent="0.2">
      <c r="A10" s="48">
        <v>1</v>
      </c>
      <c r="B10" s="663" t="s">
        <v>751</v>
      </c>
      <c r="C10" s="663"/>
      <c r="D10" s="663"/>
      <c r="E10" s="663"/>
      <c r="F10" s="663"/>
      <c r="G10" s="50"/>
      <c r="H10" s="50"/>
      <c r="I10" s="50"/>
      <c r="J10" s="50">
        <v>196581.66</v>
      </c>
      <c r="K10" s="50">
        <v>127684.11</v>
      </c>
      <c r="L10" s="50">
        <v>815398.91</v>
      </c>
      <c r="M10" s="50">
        <v>934478.54</v>
      </c>
      <c r="N10" s="50">
        <v>705581.43</v>
      </c>
      <c r="O10" s="50">
        <v>592276.81000000006</v>
      </c>
      <c r="P10" s="50">
        <v>676093.43999999994</v>
      </c>
      <c r="Q10" s="50">
        <v>480573.54</v>
      </c>
      <c r="R10" s="50"/>
      <c r="S10" s="50"/>
      <c r="T10" s="50"/>
      <c r="U10" s="50"/>
      <c r="V10" s="50"/>
      <c r="W10" s="50"/>
      <c r="X10" s="50"/>
      <c r="Y10" s="50"/>
      <c r="Z10" s="50">
        <v>369326.51</v>
      </c>
      <c r="AA10" s="50">
        <v>215161</v>
      </c>
      <c r="AB10" s="50">
        <v>241765.39</v>
      </c>
      <c r="AC10" s="50"/>
      <c r="AD10" s="50">
        <v>571607.88</v>
      </c>
      <c r="AE10" s="50">
        <v>541554.07999999996</v>
      </c>
      <c r="AF10" s="50">
        <v>699187.1</v>
      </c>
      <c r="AG10" s="50">
        <v>588280.39</v>
      </c>
      <c r="AH10" s="50">
        <v>616049.35</v>
      </c>
      <c r="AI10" s="50"/>
      <c r="AJ10" s="50"/>
      <c r="AK10" s="50"/>
      <c r="AL10" s="50">
        <v>379186.3</v>
      </c>
      <c r="AM10" s="50">
        <v>381651.02</v>
      </c>
      <c r="AN10" s="50">
        <v>384029.97</v>
      </c>
      <c r="AO10" s="50">
        <v>320189.08</v>
      </c>
      <c r="AP10" s="50">
        <v>142168.95000000001</v>
      </c>
      <c r="AQ10" s="50">
        <v>95395.35</v>
      </c>
      <c r="AR10" s="50"/>
      <c r="AS10" s="50">
        <v>151220.44</v>
      </c>
      <c r="AT10" s="50">
        <v>597443.69999999995</v>
      </c>
      <c r="AU10" s="50">
        <v>153192.69</v>
      </c>
      <c r="AV10" s="50">
        <v>465751.73</v>
      </c>
      <c r="AW10" s="50">
        <v>469745.03</v>
      </c>
      <c r="AX10" s="50"/>
      <c r="AY10" s="50">
        <v>180822.33</v>
      </c>
      <c r="AZ10" s="50">
        <v>181881.57</v>
      </c>
      <c r="BA10" s="50">
        <v>341861.51</v>
      </c>
      <c r="BB10" s="50">
        <v>699572.84</v>
      </c>
      <c r="BC10" s="50">
        <v>690236.83</v>
      </c>
      <c r="BD10" s="50">
        <v>200876.29</v>
      </c>
      <c r="BE10" s="50">
        <v>225221.06</v>
      </c>
    </row>
    <row r="11" spans="1:57" ht="12.75" x14ac:dyDescent="0.2">
      <c r="A11" s="9">
        <v>2</v>
      </c>
      <c r="B11" s="662" t="s">
        <v>752</v>
      </c>
      <c r="C11" s="662"/>
      <c r="D11" s="662"/>
      <c r="E11" s="662"/>
      <c r="F11" s="662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</row>
    <row r="12" spans="1:57" ht="12.75" x14ac:dyDescent="0.2">
      <c r="A12" s="9">
        <v>3</v>
      </c>
      <c r="B12" s="662" t="s">
        <v>753</v>
      </c>
      <c r="C12" s="662"/>
      <c r="D12" s="662"/>
      <c r="E12" s="662"/>
      <c r="F12" s="662"/>
      <c r="G12" s="46"/>
      <c r="H12" s="46"/>
      <c r="I12" s="46"/>
      <c r="J12" s="46">
        <v>29313.41</v>
      </c>
      <c r="K12" s="46">
        <v>24988.12</v>
      </c>
      <c r="L12" s="46">
        <v>630672.31999999995</v>
      </c>
      <c r="M12" s="46">
        <v>692079.33</v>
      </c>
      <c r="N12" s="46">
        <v>176424.4</v>
      </c>
      <c r="O12" s="46">
        <v>148093.57999999999</v>
      </c>
      <c r="P12" s="46">
        <v>169064.62</v>
      </c>
      <c r="Q12" s="46">
        <v>120210.91</v>
      </c>
      <c r="R12" s="46"/>
      <c r="S12" s="46"/>
      <c r="T12" s="46"/>
      <c r="U12" s="46"/>
      <c r="V12" s="46"/>
      <c r="W12" s="46"/>
      <c r="X12" s="46"/>
      <c r="Y12" s="46"/>
      <c r="Z12" s="46">
        <v>188560.43</v>
      </c>
      <c r="AA12" s="46">
        <v>61373.68</v>
      </c>
      <c r="AB12" s="46">
        <v>91281.87</v>
      </c>
      <c r="AC12" s="46"/>
      <c r="AD12" s="46">
        <v>325209.03999999998</v>
      </c>
      <c r="AE12" s="46">
        <v>319723.87</v>
      </c>
      <c r="AF12" s="46">
        <v>318563.27</v>
      </c>
      <c r="AG12" s="46">
        <v>260585.03</v>
      </c>
      <c r="AH12" s="46">
        <v>272140.94</v>
      </c>
      <c r="AI12" s="46"/>
      <c r="AJ12" s="46"/>
      <c r="AK12" s="46"/>
      <c r="AL12" s="46">
        <v>133408.28</v>
      </c>
      <c r="AM12" s="46">
        <v>134275.48000000001</v>
      </c>
      <c r="AN12" s="46">
        <v>135148.10999999999</v>
      </c>
      <c r="AO12" s="46">
        <v>106387.69</v>
      </c>
      <c r="AP12" s="46">
        <v>35562.22</v>
      </c>
      <c r="AQ12" s="46">
        <v>23862.25</v>
      </c>
      <c r="AR12" s="46"/>
      <c r="AS12" s="46">
        <v>95749.36</v>
      </c>
      <c r="AT12" s="46">
        <v>277383.58</v>
      </c>
      <c r="AU12" s="46">
        <v>96998.13</v>
      </c>
      <c r="AV12" s="46">
        <v>211592.03</v>
      </c>
      <c r="AW12" s="46">
        <v>212967.38</v>
      </c>
      <c r="AX12" s="46"/>
      <c r="AY12" s="46">
        <v>101835.28</v>
      </c>
      <c r="AZ12" s="46">
        <v>102497.22</v>
      </c>
      <c r="BA12" s="46">
        <v>204006.48</v>
      </c>
      <c r="BB12" s="46">
        <v>356030.55</v>
      </c>
      <c r="BC12" s="46">
        <v>350137.94</v>
      </c>
      <c r="BD12" s="46">
        <v>113280.36</v>
      </c>
      <c r="BE12" s="46">
        <v>150256.07</v>
      </c>
    </row>
    <row r="13" spans="1:57" ht="12.75" x14ac:dyDescent="0.2">
      <c r="A13" s="9">
        <v>4</v>
      </c>
      <c r="B13" s="662" t="s">
        <v>754</v>
      </c>
      <c r="C13" s="662"/>
      <c r="D13" s="662"/>
      <c r="E13" s="662"/>
      <c r="F13" s="662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</row>
    <row r="14" spans="1:57" ht="12.75" x14ac:dyDescent="0.2">
      <c r="A14" s="9">
        <v>5</v>
      </c>
      <c r="B14" s="662" t="s">
        <v>755</v>
      </c>
      <c r="C14" s="662"/>
      <c r="D14" s="662"/>
      <c r="E14" s="662"/>
      <c r="F14" s="662"/>
      <c r="G14" s="46"/>
      <c r="H14" s="46"/>
      <c r="I14" s="46">
        <v>1.01</v>
      </c>
      <c r="J14" s="46">
        <v>1.01</v>
      </c>
      <c r="K14" s="46">
        <v>1.02</v>
      </c>
      <c r="L14" s="46">
        <v>1.02</v>
      </c>
      <c r="M14" s="46">
        <v>1.03</v>
      </c>
      <c r="N14" s="46">
        <v>1.03</v>
      </c>
      <c r="O14" s="46">
        <v>1.04</v>
      </c>
      <c r="P14" s="46">
        <v>1.04</v>
      </c>
      <c r="Q14" s="46">
        <v>1.05</v>
      </c>
      <c r="R14" s="46">
        <v>1.05</v>
      </c>
      <c r="S14" s="46">
        <v>1.06</v>
      </c>
      <c r="T14" s="46">
        <v>1.06</v>
      </c>
      <c r="U14" s="46">
        <v>1.07</v>
      </c>
      <c r="V14" s="46">
        <v>1.07</v>
      </c>
      <c r="W14" s="46">
        <v>1.08</v>
      </c>
      <c r="X14" s="46">
        <v>1.08</v>
      </c>
      <c r="Y14" s="46">
        <v>1.0900000000000001</v>
      </c>
      <c r="Z14" s="46">
        <v>1.0900000000000001</v>
      </c>
      <c r="AA14" s="46">
        <v>1.0900000000000001</v>
      </c>
      <c r="AB14" s="46">
        <v>1.1000000000000001</v>
      </c>
      <c r="AC14" s="46">
        <v>1.1000000000000001</v>
      </c>
      <c r="AD14" s="46">
        <v>1.1000000000000001</v>
      </c>
      <c r="AE14" s="46">
        <v>1.1100000000000001</v>
      </c>
      <c r="AF14" s="46">
        <v>1.1100000000000001</v>
      </c>
      <c r="AG14" s="46">
        <v>1.1200000000000001</v>
      </c>
      <c r="AH14" s="46">
        <v>1.1200000000000001</v>
      </c>
      <c r="AI14" s="46">
        <v>1.1200000000000001</v>
      </c>
      <c r="AJ14" s="46">
        <v>1.1299999999999999</v>
      </c>
      <c r="AK14" s="46">
        <v>1.1299999999999999</v>
      </c>
      <c r="AL14" s="46">
        <v>1.1299999999999999</v>
      </c>
      <c r="AM14" s="46">
        <v>1.1299999999999999</v>
      </c>
      <c r="AN14" s="46">
        <v>1.1299999999999999</v>
      </c>
      <c r="AO14" s="46">
        <v>1.1299999999999999</v>
      </c>
      <c r="AP14" s="46">
        <v>1.1299999999999999</v>
      </c>
      <c r="AQ14" s="46">
        <v>1.1299999999999999</v>
      </c>
      <c r="AR14" s="46">
        <v>1.1299999999999999</v>
      </c>
      <c r="AS14" s="46">
        <v>1.1299999999999999</v>
      </c>
      <c r="AT14" s="46">
        <v>1.1299999999999999</v>
      </c>
      <c r="AU14" s="46">
        <v>1.1299999999999999</v>
      </c>
      <c r="AV14" s="46">
        <v>1.1299999999999999</v>
      </c>
      <c r="AW14" s="46">
        <v>1.1299999999999999</v>
      </c>
      <c r="AX14" s="46">
        <v>1.1299999999999999</v>
      </c>
      <c r="AY14" s="46">
        <v>1.1299999999999999</v>
      </c>
      <c r="AZ14" s="46">
        <v>1.1299999999999999</v>
      </c>
      <c r="BA14" s="46">
        <v>1.1299999999999999</v>
      </c>
      <c r="BB14" s="46">
        <v>1.1299999999999999</v>
      </c>
      <c r="BC14" s="46">
        <v>1.1299999999999999</v>
      </c>
      <c r="BD14" s="46">
        <v>1.1299999999999999</v>
      </c>
      <c r="BE14" s="46">
        <v>1.1299999999999999</v>
      </c>
    </row>
    <row r="15" spans="1:57" ht="12.75" x14ac:dyDescent="0.2">
      <c r="A15" s="48">
        <v>6</v>
      </c>
      <c r="B15" s="664" t="s">
        <v>756</v>
      </c>
      <c r="C15" s="664"/>
      <c r="D15" s="664"/>
      <c r="E15" s="664"/>
      <c r="F15" s="664"/>
      <c r="G15" s="50"/>
      <c r="H15" s="50"/>
      <c r="I15" s="50"/>
      <c r="J15" s="50">
        <v>196581.66</v>
      </c>
      <c r="K15" s="50">
        <v>127684.11</v>
      </c>
      <c r="L15" s="50">
        <v>796882.55</v>
      </c>
      <c r="M15" s="50">
        <v>925928.12</v>
      </c>
      <c r="N15" s="50">
        <v>701399.73</v>
      </c>
      <c r="O15" s="50">
        <v>597059.1</v>
      </c>
      <c r="P15" s="50">
        <v>712623.27</v>
      </c>
      <c r="Q15" s="50">
        <v>504639.47</v>
      </c>
      <c r="R15" s="50"/>
      <c r="S15" s="50"/>
      <c r="T15" s="50"/>
      <c r="U15" s="50"/>
      <c r="V15" s="50"/>
      <c r="W15" s="50"/>
      <c r="X15" s="50"/>
      <c r="Y15" s="50"/>
      <c r="Z15" s="50">
        <v>348819.22</v>
      </c>
      <c r="AA15" s="50">
        <v>205709.07</v>
      </c>
      <c r="AB15" s="50">
        <v>275546.88</v>
      </c>
      <c r="AC15" s="50"/>
      <c r="AD15" s="50">
        <v>571607.88</v>
      </c>
      <c r="AE15" s="50">
        <v>541554.07999999996</v>
      </c>
      <c r="AF15" s="50">
        <v>701717.99</v>
      </c>
      <c r="AG15" s="50">
        <v>588280.39</v>
      </c>
      <c r="AH15" s="50">
        <v>616049.35</v>
      </c>
      <c r="AI15" s="50"/>
      <c r="AJ15" s="50"/>
      <c r="AK15" s="50"/>
      <c r="AL15" s="50">
        <v>369036.15</v>
      </c>
      <c r="AM15" s="50">
        <v>371434.89</v>
      </c>
      <c r="AN15" s="50">
        <v>373748.26</v>
      </c>
      <c r="AO15" s="50">
        <v>309843.83</v>
      </c>
      <c r="AP15" s="50">
        <v>179146.12</v>
      </c>
      <c r="AQ15" s="50">
        <v>56450.37</v>
      </c>
      <c r="AR15" s="50"/>
      <c r="AS15" s="50">
        <v>151220.44</v>
      </c>
      <c r="AT15" s="50">
        <v>597443.69999999995</v>
      </c>
      <c r="AU15" s="50">
        <v>153192.69</v>
      </c>
      <c r="AV15" s="50">
        <v>465751.73</v>
      </c>
      <c r="AW15" s="50">
        <v>469745.03</v>
      </c>
      <c r="AX15" s="50"/>
      <c r="AY15" s="50">
        <v>180822.33</v>
      </c>
      <c r="AZ15" s="50">
        <v>181881.57</v>
      </c>
      <c r="BA15" s="50">
        <v>341861.51</v>
      </c>
      <c r="BB15" s="50">
        <v>699572.84</v>
      </c>
      <c r="BC15" s="50">
        <v>690236.83</v>
      </c>
      <c r="BD15" s="50">
        <v>200876.29</v>
      </c>
      <c r="BE15" s="50">
        <v>225221.06</v>
      </c>
    </row>
    <row r="16" spans="1:57" ht="12.75" x14ac:dyDescent="0.2">
      <c r="A16" s="9">
        <v>7</v>
      </c>
      <c r="B16" s="662" t="s">
        <v>752</v>
      </c>
      <c r="C16" s="662"/>
      <c r="D16" s="662"/>
      <c r="E16" s="662"/>
      <c r="F16" s="662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</row>
    <row r="17" spans="1:57" ht="12.75" x14ac:dyDescent="0.2">
      <c r="A17" s="9">
        <v>8</v>
      </c>
      <c r="B17" s="662" t="s">
        <v>757</v>
      </c>
      <c r="C17" s="662"/>
      <c r="D17" s="662"/>
      <c r="E17" s="662"/>
      <c r="F17" s="662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</row>
    <row r="18" spans="1:57" ht="12.75" x14ac:dyDescent="0.2">
      <c r="A18" s="9">
        <v>9</v>
      </c>
      <c r="B18" s="662" t="s">
        <v>758</v>
      </c>
      <c r="C18" s="662"/>
      <c r="D18" s="662"/>
      <c r="E18" s="662"/>
      <c r="F18" s="662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</row>
    <row r="19" spans="1:57" ht="12.75" x14ac:dyDescent="0.2">
      <c r="A19" s="9">
        <v>10</v>
      </c>
      <c r="B19" s="662" t="s">
        <v>759</v>
      </c>
      <c r="C19" s="662"/>
      <c r="D19" s="662"/>
      <c r="E19" s="662"/>
      <c r="F19" s="662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</row>
    <row r="20" spans="1:57" ht="12.75" x14ac:dyDescent="0.2">
      <c r="A20" s="9">
        <v>11</v>
      </c>
      <c r="B20" s="662" t="s">
        <v>760</v>
      </c>
      <c r="C20" s="662"/>
      <c r="D20" s="662"/>
      <c r="E20" s="662"/>
      <c r="F20" s="662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</row>
    <row r="21" spans="1:57" ht="12.75" x14ac:dyDescent="0.2">
      <c r="A21" s="9">
        <v>12</v>
      </c>
      <c r="B21" s="662" t="s">
        <v>761</v>
      </c>
      <c r="C21" s="662"/>
      <c r="D21" s="662"/>
      <c r="E21" s="662"/>
      <c r="F21" s="662"/>
      <c r="G21" s="46"/>
      <c r="H21" s="46"/>
      <c r="I21" s="46"/>
      <c r="J21" s="46">
        <v>196581.66</v>
      </c>
      <c r="K21" s="46">
        <v>127684.11</v>
      </c>
      <c r="L21" s="46">
        <v>796882.55</v>
      </c>
      <c r="M21" s="46">
        <v>925928.12</v>
      </c>
      <c r="N21" s="46">
        <v>701399.73</v>
      </c>
      <c r="O21" s="46">
        <v>597059.1</v>
      </c>
      <c r="P21" s="46">
        <v>712623.27</v>
      </c>
      <c r="Q21" s="46">
        <v>504639.47</v>
      </c>
      <c r="R21" s="46"/>
      <c r="S21" s="46"/>
      <c r="T21" s="46"/>
      <c r="U21" s="46"/>
      <c r="V21" s="46"/>
      <c r="W21" s="46"/>
      <c r="X21" s="46"/>
      <c r="Y21" s="46"/>
      <c r="Z21" s="46">
        <v>348819.22</v>
      </c>
      <c r="AA21" s="46">
        <v>205709.07</v>
      </c>
      <c r="AB21" s="46">
        <v>275546.88</v>
      </c>
      <c r="AC21" s="46"/>
      <c r="AD21" s="46">
        <v>571607.88</v>
      </c>
      <c r="AE21" s="46">
        <v>541554.07999999996</v>
      </c>
      <c r="AF21" s="46">
        <v>701717.99</v>
      </c>
      <c r="AG21" s="46">
        <v>588280.39</v>
      </c>
      <c r="AH21" s="46">
        <v>616049.35</v>
      </c>
      <c r="AI21" s="46"/>
      <c r="AJ21" s="46"/>
      <c r="AK21" s="46"/>
      <c r="AL21" s="46">
        <v>369036.15</v>
      </c>
      <c r="AM21" s="46">
        <v>371434.89</v>
      </c>
      <c r="AN21" s="46">
        <v>373748.26</v>
      </c>
      <c r="AO21" s="46">
        <v>309843.83</v>
      </c>
      <c r="AP21" s="46">
        <v>179146.12</v>
      </c>
      <c r="AQ21" s="46">
        <v>56450.37</v>
      </c>
      <c r="AR21" s="46"/>
      <c r="AS21" s="46">
        <v>151220.44</v>
      </c>
      <c r="AT21" s="46">
        <v>597443.69999999995</v>
      </c>
      <c r="AU21" s="46">
        <v>153192.69</v>
      </c>
      <c r="AV21" s="46">
        <v>465751.73</v>
      </c>
      <c r="AW21" s="46">
        <v>469745.03</v>
      </c>
      <c r="AX21" s="46"/>
      <c r="AY21" s="46">
        <v>180822.33</v>
      </c>
      <c r="AZ21" s="46">
        <v>181881.57</v>
      </c>
      <c r="BA21" s="46">
        <v>341861.51</v>
      </c>
      <c r="BB21" s="46">
        <v>699572.84</v>
      </c>
      <c r="BC21" s="46">
        <v>690236.83</v>
      </c>
      <c r="BD21" s="46">
        <v>200876.29</v>
      </c>
      <c r="BE21" s="46">
        <v>225221.06</v>
      </c>
    </row>
    <row r="22" spans="1:57" ht="12.75" x14ac:dyDescent="0.2">
      <c r="A22" s="48">
        <v>13</v>
      </c>
      <c r="B22" s="664" t="s">
        <v>762</v>
      </c>
      <c r="C22" s="664"/>
      <c r="D22" s="664"/>
      <c r="E22" s="664"/>
      <c r="F22" s="664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</row>
    <row r="23" spans="1:57" ht="12.75" x14ac:dyDescent="0.2">
      <c r="A23" s="9">
        <v>14</v>
      </c>
      <c r="B23" s="662" t="s">
        <v>763</v>
      </c>
      <c r="C23" s="662"/>
      <c r="D23" s="662"/>
      <c r="E23" s="662"/>
      <c r="F23" s="662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</row>
    <row r="24" spans="1:57" ht="12.75" x14ac:dyDescent="0.2">
      <c r="A24" s="9">
        <v>15</v>
      </c>
      <c r="B24" s="662" t="s">
        <v>757</v>
      </c>
      <c r="C24" s="662"/>
      <c r="D24" s="662"/>
      <c r="E24" s="662"/>
      <c r="F24" s="662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</row>
    <row r="25" spans="1:57" ht="12.75" x14ac:dyDescent="0.2">
      <c r="A25" s="9">
        <v>16</v>
      </c>
      <c r="B25" s="662" t="s">
        <v>761</v>
      </c>
      <c r="C25" s="662"/>
      <c r="D25" s="662"/>
      <c r="E25" s="662"/>
      <c r="F25" s="662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</row>
    <row r="26" spans="1:57" ht="12.75" x14ac:dyDescent="0.2">
      <c r="A26" s="48">
        <v>17</v>
      </c>
      <c r="B26" s="664" t="s">
        <v>764</v>
      </c>
      <c r="C26" s="664"/>
      <c r="D26" s="664"/>
      <c r="E26" s="664"/>
      <c r="F26" s="664"/>
      <c r="G26" s="50"/>
      <c r="H26" s="50"/>
      <c r="I26" s="50"/>
      <c r="J26" s="50">
        <v>196581.66</v>
      </c>
      <c r="K26" s="50">
        <v>127684.11</v>
      </c>
      <c r="L26" s="50">
        <v>796882.55</v>
      </c>
      <c r="M26" s="50">
        <v>925928.12</v>
      </c>
      <c r="N26" s="50">
        <v>701399.73</v>
      </c>
      <c r="O26" s="50">
        <v>597059.1</v>
      </c>
      <c r="P26" s="50">
        <v>712623.27</v>
      </c>
      <c r="Q26" s="50">
        <v>504639.47</v>
      </c>
      <c r="R26" s="50"/>
      <c r="S26" s="50"/>
      <c r="T26" s="50"/>
      <c r="U26" s="50"/>
      <c r="V26" s="50"/>
      <c r="W26" s="50"/>
      <c r="X26" s="50"/>
      <c r="Y26" s="50"/>
      <c r="Z26" s="50">
        <v>348819.22</v>
      </c>
      <c r="AA26" s="50">
        <v>205709.07</v>
      </c>
      <c r="AB26" s="50">
        <v>275546.88</v>
      </c>
      <c r="AC26" s="50"/>
      <c r="AD26" s="50">
        <v>571607.88</v>
      </c>
      <c r="AE26" s="50">
        <v>541554.07999999996</v>
      </c>
      <c r="AF26" s="50">
        <v>701717.99</v>
      </c>
      <c r="AG26" s="50">
        <v>588280.39</v>
      </c>
      <c r="AH26" s="50">
        <v>616049.35</v>
      </c>
      <c r="AI26" s="50"/>
      <c r="AJ26" s="50"/>
      <c r="AK26" s="50"/>
      <c r="AL26" s="50">
        <v>369036.15</v>
      </c>
      <c r="AM26" s="50">
        <v>371434.89</v>
      </c>
      <c r="AN26" s="50">
        <v>373748.26</v>
      </c>
      <c r="AO26" s="50">
        <v>309843.83</v>
      </c>
      <c r="AP26" s="50">
        <v>179146.12</v>
      </c>
      <c r="AQ26" s="50">
        <v>56450.37</v>
      </c>
      <c r="AR26" s="50"/>
      <c r="AS26" s="50">
        <v>151220.44</v>
      </c>
      <c r="AT26" s="50">
        <v>597443.69999999995</v>
      </c>
      <c r="AU26" s="50">
        <v>153192.69</v>
      </c>
      <c r="AV26" s="50">
        <v>465751.73</v>
      </c>
      <c r="AW26" s="50">
        <v>469745.03</v>
      </c>
      <c r="AX26" s="50"/>
      <c r="AY26" s="50">
        <v>180822.33</v>
      </c>
      <c r="AZ26" s="50">
        <v>181881.57</v>
      </c>
      <c r="BA26" s="50">
        <v>341861.51</v>
      </c>
      <c r="BB26" s="50">
        <v>699572.84</v>
      </c>
      <c r="BC26" s="50">
        <v>690236.83</v>
      </c>
      <c r="BD26" s="50">
        <v>200876.29</v>
      </c>
      <c r="BE26" s="50">
        <v>225221.06</v>
      </c>
    </row>
    <row r="27" spans="1:57" ht="12.75" x14ac:dyDescent="0.2">
      <c r="A27" s="9">
        <v>18</v>
      </c>
      <c r="B27" s="662" t="s">
        <v>763</v>
      </c>
      <c r="C27" s="662"/>
      <c r="D27" s="662"/>
      <c r="E27" s="662"/>
      <c r="F27" s="662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</row>
    <row r="28" spans="1:57" ht="12.75" x14ac:dyDescent="0.2">
      <c r="A28" s="9">
        <v>19</v>
      </c>
      <c r="B28" s="662" t="s">
        <v>757</v>
      </c>
      <c r="C28" s="662"/>
      <c r="D28" s="662"/>
      <c r="E28" s="662"/>
      <c r="F28" s="662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</row>
    <row r="29" spans="1:57" ht="12.75" x14ac:dyDescent="0.2">
      <c r="A29" s="9">
        <v>20</v>
      </c>
      <c r="B29" s="662" t="s">
        <v>761</v>
      </c>
      <c r="C29" s="662"/>
      <c r="D29" s="662"/>
      <c r="E29" s="662"/>
      <c r="F29" s="662"/>
      <c r="G29" s="46"/>
      <c r="H29" s="46"/>
      <c r="I29" s="46"/>
      <c r="J29" s="46">
        <v>196581.66</v>
      </c>
      <c r="K29" s="46">
        <v>127684.11</v>
      </c>
      <c r="L29" s="46">
        <v>796882.55</v>
      </c>
      <c r="M29" s="46">
        <v>925928.12</v>
      </c>
      <c r="N29" s="46">
        <v>701399.73</v>
      </c>
      <c r="O29" s="46">
        <v>597059.1</v>
      </c>
      <c r="P29" s="46">
        <v>712623.27</v>
      </c>
      <c r="Q29" s="46">
        <v>504639.47</v>
      </c>
      <c r="R29" s="46"/>
      <c r="S29" s="46"/>
      <c r="T29" s="46"/>
      <c r="U29" s="46"/>
      <c r="V29" s="46"/>
      <c r="W29" s="46"/>
      <c r="X29" s="46"/>
      <c r="Y29" s="46"/>
      <c r="Z29" s="46">
        <v>348819.22</v>
      </c>
      <c r="AA29" s="46">
        <v>205709.07</v>
      </c>
      <c r="AB29" s="46">
        <v>275546.88</v>
      </c>
      <c r="AC29" s="46"/>
      <c r="AD29" s="46">
        <v>571607.88</v>
      </c>
      <c r="AE29" s="46">
        <v>541554.07999999996</v>
      </c>
      <c r="AF29" s="46">
        <v>701717.99</v>
      </c>
      <c r="AG29" s="46">
        <v>588280.39</v>
      </c>
      <c r="AH29" s="46">
        <v>616049.35</v>
      </c>
      <c r="AI29" s="46"/>
      <c r="AJ29" s="46"/>
      <c r="AK29" s="46"/>
      <c r="AL29" s="46">
        <v>369036.15</v>
      </c>
      <c r="AM29" s="46">
        <v>371434.89</v>
      </c>
      <c r="AN29" s="46">
        <v>373748.26</v>
      </c>
      <c r="AO29" s="46">
        <v>309843.83</v>
      </c>
      <c r="AP29" s="46">
        <v>179146.12</v>
      </c>
      <c r="AQ29" s="46">
        <v>56450.37</v>
      </c>
      <c r="AR29" s="46"/>
      <c r="AS29" s="46">
        <v>151220.44</v>
      </c>
      <c r="AT29" s="46">
        <v>597443.69999999995</v>
      </c>
      <c r="AU29" s="46">
        <v>153192.69</v>
      </c>
      <c r="AV29" s="46">
        <v>465751.73</v>
      </c>
      <c r="AW29" s="46">
        <v>469745.03</v>
      </c>
      <c r="AX29" s="46"/>
      <c r="AY29" s="46">
        <v>180822.33</v>
      </c>
      <c r="AZ29" s="46">
        <v>181881.57</v>
      </c>
      <c r="BA29" s="46">
        <v>341861.51</v>
      </c>
      <c r="BB29" s="46">
        <v>699572.84</v>
      </c>
      <c r="BC29" s="46">
        <v>690236.83</v>
      </c>
      <c r="BD29" s="46">
        <v>200876.29</v>
      </c>
      <c r="BE29" s="46">
        <v>225221.06</v>
      </c>
    </row>
    <row r="32" spans="1:57" x14ac:dyDescent="0.2">
      <c r="C32" s="8" t="s">
        <v>626</v>
      </c>
      <c r="D32" s="650"/>
      <c r="E32" s="650"/>
    </row>
    <row r="34" spans="3:5" x14ac:dyDescent="0.2">
      <c r="C34" s="8" t="s">
        <v>627</v>
      </c>
      <c r="D34" s="650"/>
      <c r="E34" s="650"/>
    </row>
  </sheetData>
  <mergeCells count="26">
    <mergeCell ref="D32:E32"/>
    <mergeCell ref="D34:E34"/>
    <mergeCell ref="B24:F24"/>
    <mergeCell ref="B25:F25"/>
    <mergeCell ref="B26:F26"/>
    <mergeCell ref="B27:F27"/>
    <mergeCell ref="B28:F28"/>
    <mergeCell ref="B29:F29"/>
    <mergeCell ref="B23:F23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11:F11"/>
    <mergeCell ref="A5:O5"/>
    <mergeCell ref="B6:BE6"/>
    <mergeCell ref="C7:N7"/>
    <mergeCell ref="B9:F9"/>
    <mergeCell ref="B10:F10"/>
  </mergeCells>
  <pageMargins left="0.19700000000000001" right="0.19700000000000001" top="0.59" bottom="0.39400000000000002" header="0" footer="0"/>
  <pageSetup paperSize="9" scale="32" fitToHeight="0" orientation="landscape" r:id="rId1"/>
  <headerFooter>
    <oddFooter>&amp;CСтр. 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75"/>
  <sheetViews>
    <sheetView topLeftCell="A46" zoomScale="120" zoomScaleNormal="120" workbookViewId="0">
      <selection activeCell="N74" sqref="N74:O74"/>
    </sheetView>
  </sheetViews>
  <sheetFormatPr defaultColWidth="10.83203125" defaultRowHeight="11.25" x14ac:dyDescent="0.2"/>
  <cols>
    <col min="1" max="1" width="5.83203125" style="1" customWidth="1"/>
    <col min="2" max="11" width="2" style="1" customWidth="1"/>
    <col min="12" max="16" width="14.83203125" style="1" customWidth="1"/>
    <col min="17" max="16384" width="10.83203125" style="1"/>
  </cols>
  <sheetData>
    <row r="1" spans="1:17" x14ac:dyDescent="0.2">
      <c r="N1" s="1" t="s">
        <v>0</v>
      </c>
    </row>
    <row r="2" spans="1:17" x14ac:dyDescent="0.2">
      <c r="N2" s="1" t="s">
        <v>1</v>
      </c>
    </row>
    <row r="3" spans="1:17" x14ac:dyDescent="0.2">
      <c r="N3" s="1" t="s">
        <v>2</v>
      </c>
    </row>
    <row r="4" spans="1:17" ht="5.0999999999999996" customHeight="1" x14ac:dyDescent="0.2"/>
    <row r="5" spans="1:17" s="7" customFormat="1" ht="14.25" x14ac:dyDescent="0.2">
      <c r="A5" s="463" t="s">
        <v>628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</row>
    <row r="6" spans="1:17" ht="27.95" customHeight="1" x14ac:dyDescent="0.2">
      <c r="A6" s="8" t="s">
        <v>4</v>
      </c>
      <c r="B6" s="464" t="s">
        <v>5</v>
      </c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</row>
    <row r="7" spans="1:17" ht="8.1" customHeight="1" x14ac:dyDescent="0.2">
      <c r="C7" s="465" t="s">
        <v>6</v>
      </c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</row>
    <row r="8" spans="1:17" ht="5.0999999999999996" customHeight="1" x14ac:dyDescent="0.2"/>
    <row r="9" spans="1:17" x14ac:dyDescent="0.2">
      <c r="A9" s="473" t="s">
        <v>12</v>
      </c>
      <c r="B9" s="473" t="s">
        <v>629</v>
      </c>
      <c r="C9" s="473"/>
      <c r="D9" s="473"/>
      <c r="E9" s="473"/>
      <c r="F9" s="473"/>
      <c r="G9" s="473"/>
      <c r="H9" s="473"/>
      <c r="I9" s="473"/>
      <c r="J9" s="473"/>
      <c r="K9" s="473"/>
      <c r="L9" s="473" t="s">
        <v>630</v>
      </c>
      <c r="M9" s="473" t="s">
        <v>631</v>
      </c>
      <c r="N9" s="473"/>
      <c r="O9" s="473"/>
      <c r="P9" s="473"/>
      <c r="Q9" s="473"/>
    </row>
    <row r="10" spans="1:17" x14ac:dyDescent="0.2">
      <c r="A10" s="473"/>
      <c r="B10" s="473"/>
      <c r="C10" s="473"/>
      <c r="D10" s="473"/>
      <c r="E10" s="473"/>
      <c r="F10" s="473"/>
      <c r="G10" s="473"/>
      <c r="H10" s="473"/>
      <c r="I10" s="473"/>
      <c r="J10" s="473"/>
      <c r="K10" s="473"/>
      <c r="L10" s="473"/>
      <c r="M10" s="473" t="s">
        <v>632</v>
      </c>
      <c r="N10" s="473"/>
      <c r="O10" s="473"/>
      <c r="P10" s="473"/>
      <c r="Q10" s="473"/>
    </row>
    <row r="11" spans="1:17" x14ac:dyDescent="0.2">
      <c r="A11" s="473"/>
      <c r="B11" s="473"/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 t="s">
        <v>633</v>
      </c>
      <c r="N11" s="473"/>
      <c r="O11" s="473" t="s">
        <v>636</v>
      </c>
      <c r="P11" s="473" t="s">
        <v>637</v>
      </c>
      <c r="Q11" s="473" t="s">
        <v>638</v>
      </c>
    </row>
    <row r="12" spans="1:17" x14ac:dyDescent="0.2">
      <c r="A12" s="473"/>
      <c r="B12" s="473"/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12" t="s">
        <v>634</v>
      </c>
      <c r="N12" s="12" t="s">
        <v>635</v>
      </c>
      <c r="O12" s="473"/>
      <c r="P12" s="473"/>
      <c r="Q12" s="473"/>
    </row>
    <row r="13" spans="1:17" ht="12.75" x14ac:dyDescent="0.2">
      <c r="A13" s="43"/>
      <c r="B13" s="665" t="s">
        <v>639</v>
      </c>
      <c r="C13" s="665"/>
      <c r="D13" s="665"/>
      <c r="E13" s="665"/>
      <c r="F13" s="665"/>
      <c r="G13" s="665"/>
      <c r="H13" s="665"/>
      <c r="I13" s="665"/>
      <c r="J13" s="665"/>
      <c r="K13" s="665"/>
      <c r="L13" s="44">
        <v>2074143.2200000002</v>
      </c>
      <c r="M13" s="44">
        <v>0</v>
      </c>
      <c r="N13" s="44">
        <v>0</v>
      </c>
      <c r="O13" s="44">
        <v>0</v>
      </c>
      <c r="P13" s="45">
        <v>2047076.44</v>
      </c>
      <c r="Q13" s="45">
        <v>0</v>
      </c>
    </row>
    <row r="14" spans="1:17" ht="12.75" x14ac:dyDescent="0.2">
      <c r="A14" s="9">
        <v>1</v>
      </c>
      <c r="B14" s="474" t="s">
        <v>640</v>
      </c>
      <c r="C14" s="474"/>
      <c r="D14" s="474"/>
      <c r="E14" s="474"/>
      <c r="F14" s="474"/>
      <c r="G14" s="474"/>
      <c r="H14" s="474"/>
      <c r="I14" s="474"/>
      <c r="J14" s="474"/>
      <c r="K14" s="474"/>
      <c r="L14" s="46">
        <v>0</v>
      </c>
      <c r="M14" s="46">
        <v>0</v>
      </c>
      <c r="N14" s="46">
        <v>0</v>
      </c>
      <c r="O14" s="46">
        <v>0</v>
      </c>
      <c r="P14" s="47">
        <v>0</v>
      </c>
      <c r="Q14" s="47">
        <v>0</v>
      </c>
    </row>
    <row r="15" spans="1:17" ht="12.75" x14ac:dyDescent="0.2">
      <c r="A15" s="9">
        <v>2</v>
      </c>
      <c r="B15" s="474" t="s">
        <v>641</v>
      </c>
      <c r="C15" s="474"/>
      <c r="D15" s="474"/>
      <c r="E15" s="474"/>
      <c r="F15" s="474"/>
      <c r="G15" s="474"/>
      <c r="H15" s="474"/>
      <c r="I15" s="474"/>
      <c r="J15" s="474"/>
      <c r="K15" s="474"/>
      <c r="L15" s="46">
        <v>196581.66</v>
      </c>
      <c r="M15" s="46">
        <v>0</v>
      </c>
      <c r="N15" s="46">
        <v>0</v>
      </c>
      <c r="O15" s="46">
        <v>0</v>
      </c>
      <c r="P15" s="47">
        <v>196581.66</v>
      </c>
      <c r="Q15" s="47">
        <v>0</v>
      </c>
    </row>
    <row r="16" spans="1:17" ht="12.75" x14ac:dyDescent="0.2">
      <c r="A16" s="9">
        <v>3</v>
      </c>
      <c r="B16" s="474" t="s">
        <v>642</v>
      </c>
      <c r="C16" s="474"/>
      <c r="D16" s="474"/>
      <c r="E16" s="474"/>
      <c r="F16" s="474"/>
      <c r="G16" s="474"/>
      <c r="H16" s="474"/>
      <c r="I16" s="474"/>
      <c r="J16" s="474"/>
      <c r="K16" s="474"/>
      <c r="L16" s="46">
        <v>127684.11</v>
      </c>
      <c r="M16" s="46">
        <v>0</v>
      </c>
      <c r="N16" s="46">
        <v>0</v>
      </c>
      <c r="O16" s="46">
        <v>0</v>
      </c>
      <c r="P16" s="47">
        <v>127684.11</v>
      </c>
      <c r="Q16" s="47">
        <v>0</v>
      </c>
    </row>
    <row r="17" spans="1:17" ht="12.75" x14ac:dyDescent="0.2">
      <c r="A17" s="9">
        <v>4</v>
      </c>
      <c r="B17" s="474" t="s">
        <v>643</v>
      </c>
      <c r="C17" s="474"/>
      <c r="D17" s="474"/>
      <c r="E17" s="474"/>
      <c r="F17" s="474"/>
      <c r="G17" s="474"/>
      <c r="H17" s="474"/>
      <c r="I17" s="474"/>
      <c r="J17" s="474"/>
      <c r="K17" s="474"/>
      <c r="L17" s="46">
        <v>815398.91</v>
      </c>
      <c r="M17" s="46">
        <v>0</v>
      </c>
      <c r="N17" s="46">
        <v>0</v>
      </c>
      <c r="O17" s="46">
        <v>0</v>
      </c>
      <c r="P17" s="47">
        <v>796882.55</v>
      </c>
      <c r="Q17" s="47">
        <v>0</v>
      </c>
    </row>
    <row r="18" spans="1:17" ht="12.75" x14ac:dyDescent="0.2">
      <c r="A18" s="9">
        <v>5</v>
      </c>
      <c r="B18" s="474" t="s">
        <v>644</v>
      </c>
      <c r="C18" s="474"/>
      <c r="D18" s="474"/>
      <c r="E18" s="474"/>
      <c r="F18" s="474"/>
      <c r="G18" s="474"/>
      <c r="H18" s="474"/>
      <c r="I18" s="474"/>
      <c r="J18" s="474"/>
      <c r="K18" s="474"/>
      <c r="L18" s="46">
        <v>934478.54</v>
      </c>
      <c r="M18" s="46">
        <v>0</v>
      </c>
      <c r="N18" s="46">
        <v>0</v>
      </c>
      <c r="O18" s="46">
        <v>0</v>
      </c>
      <c r="P18" s="47">
        <v>925928.12</v>
      </c>
      <c r="Q18" s="47">
        <v>0</v>
      </c>
    </row>
    <row r="19" spans="1:17" ht="12.75" x14ac:dyDescent="0.2">
      <c r="A19" s="43"/>
      <c r="B19" s="666" t="s">
        <v>645</v>
      </c>
      <c r="C19" s="666"/>
      <c r="D19" s="666"/>
      <c r="E19" s="666"/>
      <c r="F19" s="666"/>
      <c r="G19" s="666"/>
      <c r="H19" s="666"/>
      <c r="I19" s="666"/>
      <c r="J19" s="666"/>
      <c r="K19" s="666"/>
      <c r="L19" s="44">
        <v>2454525.2200000002</v>
      </c>
      <c r="M19" s="44">
        <v>0</v>
      </c>
      <c r="N19" s="44">
        <v>0</v>
      </c>
      <c r="O19" s="44">
        <v>0</v>
      </c>
      <c r="P19" s="45">
        <v>2515721.5700000003</v>
      </c>
      <c r="Q19" s="45">
        <v>0</v>
      </c>
    </row>
    <row r="20" spans="1:17" ht="12.75" x14ac:dyDescent="0.2">
      <c r="A20" s="9">
        <v>6</v>
      </c>
      <c r="B20" s="474" t="s">
        <v>646</v>
      </c>
      <c r="C20" s="474"/>
      <c r="D20" s="474"/>
      <c r="E20" s="474"/>
      <c r="F20" s="474"/>
      <c r="G20" s="474"/>
      <c r="H20" s="474"/>
      <c r="I20" s="474"/>
      <c r="J20" s="474"/>
      <c r="K20" s="474"/>
      <c r="L20" s="46">
        <v>705581.43</v>
      </c>
      <c r="M20" s="46">
        <v>0</v>
      </c>
      <c r="N20" s="46">
        <v>0</v>
      </c>
      <c r="O20" s="46">
        <v>0</v>
      </c>
      <c r="P20" s="47">
        <v>701399.73</v>
      </c>
      <c r="Q20" s="47">
        <v>0</v>
      </c>
    </row>
    <row r="21" spans="1:17" ht="12.75" x14ac:dyDescent="0.2">
      <c r="A21" s="9">
        <v>7</v>
      </c>
      <c r="B21" s="474" t="s">
        <v>647</v>
      </c>
      <c r="C21" s="474"/>
      <c r="D21" s="474"/>
      <c r="E21" s="474"/>
      <c r="F21" s="474"/>
      <c r="G21" s="474"/>
      <c r="H21" s="474"/>
      <c r="I21" s="474"/>
      <c r="J21" s="474"/>
      <c r="K21" s="474"/>
      <c r="L21" s="46">
        <v>592276.81000000006</v>
      </c>
      <c r="M21" s="46">
        <v>0</v>
      </c>
      <c r="N21" s="46">
        <v>0</v>
      </c>
      <c r="O21" s="46">
        <v>0</v>
      </c>
      <c r="P21" s="47">
        <v>597059.1</v>
      </c>
      <c r="Q21" s="47">
        <v>0</v>
      </c>
    </row>
    <row r="22" spans="1:17" ht="12.75" x14ac:dyDescent="0.2">
      <c r="A22" s="9">
        <v>8</v>
      </c>
      <c r="B22" s="474" t="s">
        <v>648</v>
      </c>
      <c r="C22" s="474"/>
      <c r="D22" s="474"/>
      <c r="E22" s="474"/>
      <c r="F22" s="474"/>
      <c r="G22" s="474"/>
      <c r="H22" s="474"/>
      <c r="I22" s="474"/>
      <c r="J22" s="474"/>
      <c r="K22" s="474"/>
      <c r="L22" s="46">
        <v>676093.43999999994</v>
      </c>
      <c r="M22" s="46">
        <v>0</v>
      </c>
      <c r="N22" s="46">
        <v>0</v>
      </c>
      <c r="O22" s="46">
        <v>0</v>
      </c>
      <c r="P22" s="47">
        <v>712623.27</v>
      </c>
      <c r="Q22" s="47">
        <v>0</v>
      </c>
    </row>
    <row r="23" spans="1:17" ht="12.75" x14ac:dyDescent="0.2">
      <c r="A23" s="9">
        <v>9</v>
      </c>
      <c r="B23" s="474" t="s">
        <v>649</v>
      </c>
      <c r="C23" s="474"/>
      <c r="D23" s="474"/>
      <c r="E23" s="474"/>
      <c r="F23" s="474"/>
      <c r="G23" s="474"/>
      <c r="H23" s="474"/>
      <c r="I23" s="474"/>
      <c r="J23" s="474"/>
      <c r="K23" s="474"/>
      <c r="L23" s="46">
        <v>480573.54</v>
      </c>
      <c r="M23" s="46">
        <v>0</v>
      </c>
      <c r="N23" s="46">
        <v>0</v>
      </c>
      <c r="O23" s="46">
        <v>0</v>
      </c>
      <c r="P23" s="47">
        <v>504639.47</v>
      </c>
      <c r="Q23" s="47">
        <v>0</v>
      </c>
    </row>
    <row r="24" spans="1:17" ht="12.75" x14ac:dyDescent="0.2">
      <c r="A24" s="9">
        <v>10</v>
      </c>
      <c r="B24" s="474" t="s">
        <v>650</v>
      </c>
      <c r="C24" s="474"/>
      <c r="D24" s="474"/>
      <c r="E24" s="474"/>
      <c r="F24" s="474"/>
      <c r="G24" s="474"/>
      <c r="H24" s="474"/>
      <c r="I24" s="474"/>
      <c r="J24" s="474"/>
      <c r="K24" s="474"/>
      <c r="L24" s="46">
        <v>0</v>
      </c>
      <c r="M24" s="46">
        <v>0</v>
      </c>
      <c r="N24" s="46">
        <v>0</v>
      </c>
      <c r="O24" s="46">
        <v>0</v>
      </c>
      <c r="P24" s="47">
        <v>0</v>
      </c>
      <c r="Q24" s="47">
        <v>0</v>
      </c>
    </row>
    <row r="25" spans="1:17" ht="12.75" x14ac:dyDescent="0.2">
      <c r="A25" s="9">
        <v>11</v>
      </c>
      <c r="B25" s="474" t="s">
        <v>651</v>
      </c>
      <c r="C25" s="474"/>
      <c r="D25" s="474"/>
      <c r="E25" s="474"/>
      <c r="F25" s="474"/>
      <c r="G25" s="474"/>
      <c r="H25" s="474"/>
      <c r="I25" s="474"/>
      <c r="J25" s="474"/>
      <c r="K25" s="474"/>
      <c r="L25" s="46">
        <v>0</v>
      </c>
      <c r="M25" s="46">
        <v>0</v>
      </c>
      <c r="N25" s="46">
        <v>0</v>
      </c>
      <c r="O25" s="46">
        <v>0</v>
      </c>
      <c r="P25" s="47">
        <v>0</v>
      </c>
      <c r="Q25" s="47">
        <v>0</v>
      </c>
    </row>
    <row r="26" spans="1:17" ht="12.75" x14ac:dyDescent="0.2">
      <c r="A26" s="9">
        <v>12</v>
      </c>
      <c r="B26" s="474" t="s">
        <v>652</v>
      </c>
      <c r="C26" s="474"/>
      <c r="D26" s="474"/>
      <c r="E26" s="474"/>
      <c r="F26" s="474"/>
      <c r="G26" s="474"/>
      <c r="H26" s="474"/>
      <c r="I26" s="474"/>
      <c r="J26" s="474"/>
      <c r="K26" s="474"/>
      <c r="L26" s="46">
        <v>0</v>
      </c>
      <c r="M26" s="46">
        <v>0</v>
      </c>
      <c r="N26" s="46">
        <v>0</v>
      </c>
      <c r="O26" s="46">
        <v>0</v>
      </c>
      <c r="P26" s="47">
        <v>0</v>
      </c>
      <c r="Q26" s="47">
        <v>0</v>
      </c>
    </row>
    <row r="27" spans="1:17" ht="12.75" x14ac:dyDescent="0.2">
      <c r="A27" s="9">
        <v>13</v>
      </c>
      <c r="B27" s="474" t="s">
        <v>653</v>
      </c>
      <c r="C27" s="474"/>
      <c r="D27" s="474"/>
      <c r="E27" s="474"/>
      <c r="F27" s="474"/>
      <c r="G27" s="474"/>
      <c r="H27" s="474"/>
      <c r="I27" s="474"/>
      <c r="J27" s="474"/>
      <c r="K27" s="474"/>
      <c r="L27" s="46">
        <v>0</v>
      </c>
      <c r="M27" s="46">
        <v>0</v>
      </c>
      <c r="N27" s="46">
        <v>0</v>
      </c>
      <c r="O27" s="46">
        <v>0</v>
      </c>
      <c r="P27" s="47">
        <v>0</v>
      </c>
      <c r="Q27" s="47">
        <v>0</v>
      </c>
    </row>
    <row r="28" spans="1:17" ht="12.75" x14ac:dyDescent="0.2">
      <c r="A28" s="9">
        <v>14</v>
      </c>
      <c r="B28" s="474" t="s">
        <v>654</v>
      </c>
      <c r="C28" s="474"/>
      <c r="D28" s="474"/>
      <c r="E28" s="474"/>
      <c r="F28" s="474"/>
      <c r="G28" s="474"/>
      <c r="H28" s="474"/>
      <c r="I28" s="474"/>
      <c r="J28" s="474"/>
      <c r="K28" s="474"/>
      <c r="L28" s="46">
        <v>0</v>
      </c>
      <c r="M28" s="46">
        <v>0</v>
      </c>
      <c r="N28" s="46">
        <v>0</v>
      </c>
      <c r="O28" s="46">
        <v>0</v>
      </c>
      <c r="P28" s="47">
        <v>0</v>
      </c>
      <c r="Q28" s="47">
        <v>0</v>
      </c>
    </row>
    <row r="29" spans="1:17" ht="12.75" x14ac:dyDescent="0.2">
      <c r="A29" s="9">
        <v>15</v>
      </c>
      <c r="B29" s="474" t="s">
        <v>655</v>
      </c>
      <c r="C29" s="474"/>
      <c r="D29" s="474"/>
      <c r="E29" s="474"/>
      <c r="F29" s="474"/>
      <c r="G29" s="474"/>
      <c r="H29" s="474"/>
      <c r="I29" s="474"/>
      <c r="J29" s="474"/>
      <c r="K29" s="474"/>
      <c r="L29" s="46">
        <v>0</v>
      </c>
      <c r="M29" s="46">
        <v>0</v>
      </c>
      <c r="N29" s="46">
        <v>0</v>
      </c>
      <c r="O29" s="46">
        <v>0</v>
      </c>
      <c r="P29" s="47">
        <v>0</v>
      </c>
      <c r="Q29" s="47">
        <v>0</v>
      </c>
    </row>
    <row r="30" spans="1:17" ht="12.75" x14ac:dyDescent="0.2">
      <c r="A30" s="9">
        <v>16</v>
      </c>
      <c r="B30" s="474" t="s">
        <v>656</v>
      </c>
      <c r="C30" s="474"/>
      <c r="D30" s="474"/>
      <c r="E30" s="474"/>
      <c r="F30" s="474"/>
      <c r="G30" s="474"/>
      <c r="H30" s="474"/>
      <c r="I30" s="474"/>
      <c r="J30" s="474"/>
      <c r="K30" s="474"/>
      <c r="L30" s="46">
        <v>0</v>
      </c>
      <c r="M30" s="46">
        <v>0</v>
      </c>
      <c r="N30" s="46">
        <v>0</v>
      </c>
      <c r="O30" s="46">
        <v>0</v>
      </c>
      <c r="P30" s="47">
        <v>0</v>
      </c>
      <c r="Q30" s="47">
        <v>0</v>
      </c>
    </row>
    <row r="31" spans="1:17" ht="12.75" x14ac:dyDescent="0.2">
      <c r="A31" s="9">
        <v>17</v>
      </c>
      <c r="B31" s="474" t="s">
        <v>657</v>
      </c>
      <c r="C31" s="474"/>
      <c r="D31" s="474"/>
      <c r="E31" s="474"/>
      <c r="F31" s="474"/>
      <c r="G31" s="474"/>
      <c r="H31" s="474"/>
      <c r="I31" s="474"/>
      <c r="J31" s="474"/>
      <c r="K31" s="474"/>
      <c r="L31" s="46">
        <v>0</v>
      </c>
      <c r="M31" s="46">
        <v>0</v>
      </c>
      <c r="N31" s="46">
        <v>0</v>
      </c>
      <c r="O31" s="46">
        <v>0</v>
      </c>
      <c r="P31" s="47">
        <v>0</v>
      </c>
      <c r="Q31" s="47">
        <v>0</v>
      </c>
    </row>
    <row r="32" spans="1:17" ht="12.75" x14ac:dyDescent="0.2">
      <c r="A32" s="43"/>
      <c r="B32" s="666" t="s">
        <v>658</v>
      </c>
      <c r="C32" s="666"/>
      <c r="D32" s="666"/>
      <c r="E32" s="666"/>
      <c r="F32" s="666"/>
      <c r="G32" s="666"/>
      <c r="H32" s="666"/>
      <c r="I32" s="666"/>
      <c r="J32" s="666"/>
      <c r="K32" s="666"/>
      <c r="L32" s="44">
        <v>3842931.7</v>
      </c>
      <c r="M32" s="44">
        <v>0</v>
      </c>
      <c r="N32" s="44">
        <v>0</v>
      </c>
      <c r="O32" s="44">
        <v>0</v>
      </c>
      <c r="P32" s="45">
        <v>3849284.8600000003</v>
      </c>
      <c r="Q32" s="45">
        <v>0</v>
      </c>
    </row>
    <row r="33" spans="1:17" ht="12.75" x14ac:dyDescent="0.2">
      <c r="A33" s="9">
        <v>18</v>
      </c>
      <c r="B33" s="474" t="s">
        <v>659</v>
      </c>
      <c r="C33" s="474"/>
      <c r="D33" s="474"/>
      <c r="E33" s="474"/>
      <c r="F33" s="474"/>
      <c r="G33" s="474"/>
      <c r="H33" s="474"/>
      <c r="I33" s="474"/>
      <c r="J33" s="474"/>
      <c r="K33" s="474"/>
      <c r="L33" s="46">
        <v>369326.51</v>
      </c>
      <c r="M33" s="46">
        <v>0</v>
      </c>
      <c r="N33" s="46">
        <v>0</v>
      </c>
      <c r="O33" s="46">
        <v>0</v>
      </c>
      <c r="P33" s="47">
        <v>348819.22</v>
      </c>
      <c r="Q33" s="47">
        <v>0</v>
      </c>
    </row>
    <row r="34" spans="1:17" ht="12.75" x14ac:dyDescent="0.2">
      <c r="A34" s="9">
        <v>19</v>
      </c>
      <c r="B34" s="474" t="s">
        <v>660</v>
      </c>
      <c r="C34" s="474"/>
      <c r="D34" s="474"/>
      <c r="E34" s="474"/>
      <c r="F34" s="474"/>
      <c r="G34" s="474"/>
      <c r="H34" s="474"/>
      <c r="I34" s="474"/>
      <c r="J34" s="474"/>
      <c r="K34" s="474"/>
      <c r="L34" s="46">
        <v>215161</v>
      </c>
      <c r="M34" s="46">
        <v>0</v>
      </c>
      <c r="N34" s="46">
        <v>0</v>
      </c>
      <c r="O34" s="46">
        <v>0</v>
      </c>
      <c r="P34" s="47">
        <v>205709.07</v>
      </c>
      <c r="Q34" s="47">
        <v>0</v>
      </c>
    </row>
    <row r="35" spans="1:17" ht="12.75" x14ac:dyDescent="0.2">
      <c r="A35" s="9">
        <v>20</v>
      </c>
      <c r="B35" s="474" t="s">
        <v>661</v>
      </c>
      <c r="C35" s="474"/>
      <c r="D35" s="474"/>
      <c r="E35" s="474"/>
      <c r="F35" s="474"/>
      <c r="G35" s="474"/>
      <c r="H35" s="474"/>
      <c r="I35" s="474"/>
      <c r="J35" s="474"/>
      <c r="K35" s="474"/>
      <c r="L35" s="46">
        <v>241765.39</v>
      </c>
      <c r="M35" s="46">
        <v>0</v>
      </c>
      <c r="N35" s="46">
        <v>0</v>
      </c>
      <c r="O35" s="46">
        <v>0</v>
      </c>
      <c r="P35" s="47">
        <v>275546.88</v>
      </c>
      <c r="Q35" s="47">
        <v>0</v>
      </c>
    </row>
    <row r="36" spans="1:17" ht="12.75" x14ac:dyDescent="0.2">
      <c r="A36" s="9">
        <v>21</v>
      </c>
      <c r="B36" s="474" t="s">
        <v>662</v>
      </c>
      <c r="C36" s="474"/>
      <c r="D36" s="474"/>
      <c r="E36" s="474"/>
      <c r="F36" s="474"/>
      <c r="G36" s="474"/>
      <c r="H36" s="474"/>
      <c r="I36" s="474"/>
      <c r="J36" s="474"/>
      <c r="K36" s="474"/>
      <c r="L36" s="46">
        <v>0</v>
      </c>
      <c r="M36" s="46">
        <v>0</v>
      </c>
      <c r="N36" s="46">
        <v>0</v>
      </c>
      <c r="O36" s="46">
        <v>0</v>
      </c>
      <c r="P36" s="47">
        <v>0</v>
      </c>
      <c r="Q36" s="47">
        <v>0</v>
      </c>
    </row>
    <row r="37" spans="1:17" ht="12.75" x14ac:dyDescent="0.2">
      <c r="A37" s="9">
        <v>22</v>
      </c>
      <c r="B37" s="474" t="s">
        <v>663</v>
      </c>
      <c r="C37" s="474"/>
      <c r="D37" s="474"/>
      <c r="E37" s="474"/>
      <c r="F37" s="474"/>
      <c r="G37" s="474"/>
      <c r="H37" s="474"/>
      <c r="I37" s="474"/>
      <c r="J37" s="474"/>
      <c r="K37" s="474"/>
      <c r="L37" s="46">
        <v>571607.88</v>
      </c>
      <c r="M37" s="46">
        <v>0</v>
      </c>
      <c r="N37" s="46">
        <v>0</v>
      </c>
      <c r="O37" s="46">
        <v>0</v>
      </c>
      <c r="P37" s="47">
        <v>571607.88</v>
      </c>
      <c r="Q37" s="47">
        <v>0</v>
      </c>
    </row>
    <row r="38" spans="1:17" ht="12.75" x14ac:dyDescent="0.2">
      <c r="A38" s="9">
        <v>23</v>
      </c>
      <c r="B38" s="474" t="s">
        <v>664</v>
      </c>
      <c r="C38" s="474"/>
      <c r="D38" s="474"/>
      <c r="E38" s="474"/>
      <c r="F38" s="474"/>
      <c r="G38" s="474"/>
      <c r="H38" s="474"/>
      <c r="I38" s="474"/>
      <c r="J38" s="474"/>
      <c r="K38" s="474"/>
      <c r="L38" s="46">
        <v>541554.07999999996</v>
      </c>
      <c r="M38" s="46">
        <v>0</v>
      </c>
      <c r="N38" s="46">
        <v>0</v>
      </c>
      <c r="O38" s="46">
        <v>0</v>
      </c>
      <c r="P38" s="47">
        <v>541554.07999999996</v>
      </c>
      <c r="Q38" s="47">
        <v>0</v>
      </c>
    </row>
    <row r="39" spans="1:17" ht="12.75" x14ac:dyDescent="0.2">
      <c r="A39" s="9">
        <v>24</v>
      </c>
      <c r="B39" s="474" t="s">
        <v>665</v>
      </c>
      <c r="C39" s="474"/>
      <c r="D39" s="474"/>
      <c r="E39" s="474"/>
      <c r="F39" s="474"/>
      <c r="G39" s="474"/>
      <c r="H39" s="474"/>
      <c r="I39" s="474"/>
      <c r="J39" s="474"/>
      <c r="K39" s="474"/>
      <c r="L39" s="46">
        <v>699187.1</v>
      </c>
      <c r="M39" s="46">
        <v>0</v>
      </c>
      <c r="N39" s="46">
        <v>0</v>
      </c>
      <c r="O39" s="46">
        <v>0</v>
      </c>
      <c r="P39" s="47">
        <v>701717.99</v>
      </c>
      <c r="Q39" s="47">
        <v>0</v>
      </c>
    </row>
    <row r="40" spans="1:17" ht="12.75" x14ac:dyDescent="0.2">
      <c r="A40" s="9">
        <v>25</v>
      </c>
      <c r="B40" s="474" t="s">
        <v>666</v>
      </c>
      <c r="C40" s="474"/>
      <c r="D40" s="474"/>
      <c r="E40" s="474"/>
      <c r="F40" s="474"/>
      <c r="G40" s="474"/>
      <c r="H40" s="474"/>
      <c r="I40" s="474"/>
      <c r="J40" s="474"/>
      <c r="K40" s="474"/>
      <c r="L40" s="46">
        <v>588280.39</v>
      </c>
      <c r="M40" s="46">
        <v>0</v>
      </c>
      <c r="N40" s="46">
        <v>0</v>
      </c>
      <c r="O40" s="46">
        <v>0</v>
      </c>
      <c r="P40" s="47">
        <v>588280.39</v>
      </c>
      <c r="Q40" s="47">
        <v>0</v>
      </c>
    </row>
    <row r="41" spans="1:17" ht="12.75" x14ac:dyDescent="0.2">
      <c r="A41" s="9">
        <v>26</v>
      </c>
      <c r="B41" s="474" t="s">
        <v>667</v>
      </c>
      <c r="C41" s="474"/>
      <c r="D41" s="474"/>
      <c r="E41" s="474"/>
      <c r="F41" s="474"/>
      <c r="G41" s="474"/>
      <c r="H41" s="474"/>
      <c r="I41" s="474"/>
      <c r="J41" s="474"/>
      <c r="K41" s="474"/>
      <c r="L41" s="46">
        <v>616049.35</v>
      </c>
      <c r="M41" s="46">
        <v>0</v>
      </c>
      <c r="N41" s="46">
        <v>0</v>
      </c>
      <c r="O41" s="46">
        <v>0</v>
      </c>
      <c r="P41" s="47">
        <v>616049.35</v>
      </c>
      <c r="Q41" s="47">
        <v>0</v>
      </c>
    </row>
    <row r="42" spans="1:17" ht="12.75" x14ac:dyDescent="0.2">
      <c r="A42" s="9">
        <v>27</v>
      </c>
      <c r="B42" s="474" t="s">
        <v>668</v>
      </c>
      <c r="C42" s="474"/>
      <c r="D42" s="474"/>
      <c r="E42" s="474"/>
      <c r="F42" s="474"/>
      <c r="G42" s="474"/>
      <c r="H42" s="474"/>
      <c r="I42" s="474"/>
      <c r="J42" s="474"/>
      <c r="K42" s="474"/>
      <c r="L42" s="46">
        <v>0</v>
      </c>
      <c r="M42" s="46">
        <v>0</v>
      </c>
      <c r="N42" s="46">
        <v>0</v>
      </c>
      <c r="O42" s="46">
        <v>0</v>
      </c>
      <c r="P42" s="47">
        <v>0</v>
      </c>
      <c r="Q42" s="47">
        <v>0</v>
      </c>
    </row>
    <row r="43" spans="1:17" ht="12.75" x14ac:dyDescent="0.2">
      <c r="A43" s="9">
        <v>28</v>
      </c>
      <c r="B43" s="474" t="s">
        <v>669</v>
      </c>
      <c r="C43" s="474"/>
      <c r="D43" s="474"/>
      <c r="E43" s="474"/>
      <c r="F43" s="474"/>
      <c r="G43" s="474"/>
      <c r="H43" s="474"/>
      <c r="I43" s="474"/>
      <c r="J43" s="474"/>
      <c r="K43" s="474"/>
      <c r="L43" s="46">
        <v>0</v>
      </c>
      <c r="M43" s="46">
        <v>0</v>
      </c>
      <c r="N43" s="46">
        <v>0</v>
      </c>
      <c r="O43" s="46">
        <v>0</v>
      </c>
      <c r="P43" s="47">
        <v>0</v>
      </c>
      <c r="Q43" s="47">
        <v>0</v>
      </c>
    </row>
    <row r="44" spans="1:17" ht="12.75" x14ac:dyDescent="0.2">
      <c r="A44" s="9">
        <v>29</v>
      </c>
      <c r="B44" s="474" t="s">
        <v>670</v>
      </c>
      <c r="C44" s="474"/>
      <c r="D44" s="474"/>
      <c r="E44" s="474"/>
      <c r="F44" s="474"/>
      <c r="G44" s="474"/>
      <c r="H44" s="474"/>
      <c r="I44" s="474"/>
      <c r="J44" s="474"/>
      <c r="K44" s="474"/>
      <c r="L44" s="46">
        <v>0</v>
      </c>
      <c r="M44" s="46">
        <v>0</v>
      </c>
      <c r="N44" s="46">
        <v>0</v>
      </c>
      <c r="O44" s="46">
        <v>0</v>
      </c>
      <c r="P44" s="47">
        <v>0</v>
      </c>
      <c r="Q44" s="47">
        <v>0</v>
      </c>
    </row>
    <row r="45" spans="1:17" ht="12.75" x14ac:dyDescent="0.2">
      <c r="A45" s="43"/>
      <c r="B45" s="666" t="s">
        <v>671</v>
      </c>
      <c r="C45" s="666"/>
      <c r="D45" s="666"/>
      <c r="E45" s="666"/>
      <c r="F45" s="666"/>
      <c r="G45" s="666"/>
      <c r="H45" s="666"/>
      <c r="I45" s="666"/>
      <c r="J45" s="666"/>
      <c r="K45" s="666"/>
      <c r="L45" s="44">
        <v>3539974.26</v>
      </c>
      <c r="M45" s="44">
        <v>0</v>
      </c>
      <c r="N45" s="44">
        <v>0</v>
      </c>
      <c r="O45" s="44">
        <v>0</v>
      </c>
      <c r="P45" s="45">
        <v>3497013.21</v>
      </c>
      <c r="Q45" s="45">
        <v>0</v>
      </c>
    </row>
    <row r="46" spans="1:17" ht="12.75" x14ac:dyDescent="0.2">
      <c r="A46" s="9">
        <v>30</v>
      </c>
      <c r="B46" s="474" t="s">
        <v>672</v>
      </c>
      <c r="C46" s="474"/>
      <c r="D46" s="474"/>
      <c r="E46" s="474"/>
      <c r="F46" s="474"/>
      <c r="G46" s="474"/>
      <c r="H46" s="474"/>
      <c r="I46" s="474"/>
      <c r="J46" s="474"/>
      <c r="K46" s="474"/>
      <c r="L46" s="46">
        <v>379186.3</v>
      </c>
      <c r="M46" s="46">
        <v>0</v>
      </c>
      <c r="N46" s="46">
        <v>0</v>
      </c>
      <c r="O46" s="46">
        <v>0</v>
      </c>
      <c r="P46" s="47">
        <v>369036.15</v>
      </c>
      <c r="Q46" s="47">
        <v>0</v>
      </c>
    </row>
    <row r="47" spans="1:17" ht="12.75" x14ac:dyDescent="0.2">
      <c r="A47" s="9">
        <v>31</v>
      </c>
      <c r="B47" s="474" t="s">
        <v>673</v>
      </c>
      <c r="C47" s="474"/>
      <c r="D47" s="474"/>
      <c r="E47" s="474"/>
      <c r="F47" s="474"/>
      <c r="G47" s="474"/>
      <c r="H47" s="474"/>
      <c r="I47" s="474"/>
      <c r="J47" s="474"/>
      <c r="K47" s="474"/>
      <c r="L47" s="46">
        <v>381651.02</v>
      </c>
      <c r="M47" s="46">
        <v>0</v>
      </c>
      <c r="N47" s="46">
        <v>0</v>
      </c>
      <c r="O47" s="46">
        <v>0</v>
      </c>
      <c r="P47" s="47">
        <v>371434.89</v>
      </c>
      <c r="Q47" s="47">
        <v>0</v>
      </c>
    </row>
    <row r="48" spans="1:17" ht="12.75" x14ac:dyDescent="0.2">
      <c r="A48" s="9">
        <v>32</v>
      </c>
      <c r="B48" s="474" t="s">
        <v>674</v>
      </c>
      <c r="C48" s="474"/>
      <c r="D48" s="474"/>
      <c r="E48" s="474"/>
      <c r="F48" s="474"/>
      <c r="G48" s="474"/>
      <c r="H48" s="474"/>
      <c r="I48" s="474"/>
      <c r="J48" s="474"/>
      <c r="K48" s="474"/>
      <c r="L48" s="46">
        <v>384029.97</v>
      </c>
      <c r="M48" s="46">
        <v>0</v>
      </c>
      <c r="N48" s="46">
        <v>0</v>
      </c>
      <c r="O48" s="46">
        <v>0</v>
      </c>
      <c r="P48" s="47">
        <v>373748.26</v>
      </c>
      <c r="Q48" s="47">
        <v>0</v>
      </c>
    </row>
    <row r="49" spans="1:17" ht="12.75" x14ac:dyDescent="0.2">
      <c r="A49" s="9">
        <v>33</v>
      </c>
      <c r="B49" s="474" t="s">
        <v>675</v>
      </c>
      <c r="C49" s="474"/>
      <c r="D49" s="474"/>
      <c r="E49" s="474"/>
      <c r="F49" s="474"/>
      <c r="G49" s="474"/>
      <c r="H49" s="474"/>
      <c r="I49" s="474"/>
      <c r="J49" s="474"/>
      <c r="K49" s="474"/>
      <c r="L49" s="46">
        <v>320189.08</v>
      </c>
      <c r="M49" s="46">
        <v>0</v>
      </c>
      <c r="N49" s="46">
        <v>0</v>
      </c>
      <c r="O49" s="46">
        <v>0</v>
      </c>
      <c r="P49" s="47">
        <v>309843.83</v>
      </c>
      <c r="Q49" s="47">
        <v>0</v>
      </c>
    </row>
    <row r="50" spans="1:17" ht="12.75" x14ac:dyDescent="0.2">
      <c r="A50" s="9">
        <v>34</v>
      </c>
      <c r="B50" s="474" t="s">
        <v>676</v>
      </c>
      <c r="C50" s="474"/>
      <c r="D50" s="474"/>
      <c r="E50" s="474"/>
      <c r="F50" s="474"/>
      <c r="G50" s="474"/>
      <c r="H50" s="474"/>
      <c r="I50" s="474"/>
      <c r="J50" s="474"/>
      <c r="K50" s="474"/>
      <c r="L50" s="46">
        <v>142168.95000000001</v>
      </c>
      <c r="M50" s="46">
        <v>0</v>
      </c>
      <c r="N50" s="46">
        <v>0</v>
      </c>
      <c r="O50" s="46">
        <v>0</v>
      </c>
      <c r="P50" s="47">
        <v>179146.12</v>
      </c>
      <c r="Q50" s="47">
        <v>0</v>
      </c>
    </row>
    <row r="51" spans="1:17" ht="12.75" x14ac:dyDescent="0.2">
      <c r="A51" s="9">
        <v>35</v>
      </c>
      <c r="B51" s="474" t="s">
        <v>677</v>
      </c>
      <c r="C51" s="474"/>
      <c r="D51" s="474"/>
      <c r="E51" s="474"/>
      <c r="F51" s="474"/>
      <c r="G51" s="474"/>
      <c r="H51" s="474"/>
      <c r="I51" s="474"/>
      <c r="J51" s="474"/>
      <c r="K51" s="474"/>
      <c r="L51" s="46">
        <v>95395.35</v>
      </c>
      <c r="M51" s="46">
        <v>0</v>
      </c>
      <c r="N51" s="46">
        <v>0</v>
      </c>
      <c r="O51" s="46">
        <v>0</v>
      </c>
      <c r="P51" s="47">
        <v>56450.37</v>
      </c>
      <c r="Q51" s="47">
        <v>0</v>
      </c>
    </row>
    <row r="52" spans="1:17" ht="12.75" x14ac:dyDescent="0.2">
      <c r="A52" s="9">
        <v>36</v>
      </c>
      <c r="B52" s="474" t="s">
        <v>678</v>
      </c>
      <c r="C52" s="474"/>
      <c r="D52" s="474"/>
      <c r="E52" s="474"/>
      <c r="F52" s="474"/>
      <c r="G52" s="474"/>
      <c r="H52" s="474"/>
      <c r="I52" s="474"/>
      <c r="J52" s="474"/>
      <c r="K52" s="474"/>
      <c r="L52" s="46">
        <v>0</v>
      </c>
      <c r="M52" s="46">
        <v>0</v>
      </c>
      <c r="N52" s="46">
        <v>0</v>
      </c>
      <c r="O52" s="46">
        <v>0</v>
      </c>
      <c r="P52" s="47">
        <v>0</v>
      </c>
      <c r="Q52" s="47">
        <v>0</v>
      </c>
    </row>
    <row r="53" spans="1:17" ht="12.75" x14ac:dyDescent="0.2">
      <c r="A53" s="9">
        <v>37</v>
      </c>
      <c r="B53" s="474" t="s">
        <v>679</v>
      </c>
      <c r="C53" s="474"/>
      <c r="D53" s="474"/>
      <c r="E53" s="474"/>
      <c r="F53" s="474"/>
      <c r="G53" s="474"/>
      <c r="H53" s="474"/>
      <c r="I53" s="474"/>
      <c r="J53" s="474"/>
      <c r="K53" s="474"/>
      <c r="L53" s="46">
        <v>151220.44</v>
      </c>
      <c r="M53" s="46">
        <v>0</v>
      </c>
      <c r="N53" s="46">
        <v>0</v>
      </c>
      <c r="O53" s="46">
        <v>0</v>
      </c>
      <c r="P53" s="47">
        <v>151220.44</v>
      </c>
      <c r="Q53" s="47">
        <v>0</v>
      </c>
    </row>
    <row r="54" spans="1:17" ht="12.75" x14ac:dyDescent="0.2">
      <c r="A54" s="9">
        <v>38</v>
      </c>
      <c r="B54" s="474" t="s">
        <v>680</v>
      </c>
      <c r="C54" s="474"/>
      <c r="D54" s="474"/>
      <c r="E54" s="474"/>
      <c r="F54" s="474"/>
      <c r="G54" s="474"/>
      <c r="H54" s="474"/>
      <c r="I54" s="474"/>
      <c r="J54" s="474"/>
      <c r="K54" s="474"/>
      <c r="L54" s="46">
        <v>597443.69999999995</v>
      </c>
      <c r="M54" s="46">
        <v>0</v>
      </c>
      <c r="N54" s="46">
        <v>0</v>
      </c>
      <c r="O54" s="46">
        <v>0</v>
      </c>
      <c r="P54" s="47">
        <v>597443.69999999995</v>
      </c>
      <c r="Q54" s="47">
        <v>0</v>
      </c>
    </row>
    <row r="55" spans="1:17" ht="12.75" x14ac:dyDescent="0.2">
      <c r="A55" s="9">
        <v>39</v>
      </c>
      <c r="B55" s="474" t="s">
        <v>681</v>
      </c>
      <c r="C55" s="474"/>
      <c r="D55" s="474"/>
      <c r="E55" s="474"/>
      <c r="F55" s="474"/>
      <c r="G55" s="474"/>
      <c r="H55" s="474"/>
      <c r="I55" s="474"/>
      <c r="J55" s="474"/>
      <c r="K55" s="474"/>
      <c r="L55" s="46">
        <v>153192.69</v>
      </c>
      <c r="M55" s="46">
        <v>0</v>
      </c>
      <c r="N55" s="46">
        <v>0</v>
      </c>
      <c r="O55" s="46">
        <v>0</v>
      </c>
      <c r="P55" s="47">
        <v>153192.69</v>
      </c>
      <c r="Q55" s="47">
        <v>0</v>
      </c>
    </row>
    <row r="56" spans="1:17" ht="12.75" x14ac:dyDescent="0.2">
      <c r="A56" s="9">
        <v>40</v>
      </c>
      <c r="B56" s="474" t="s">
        <v>682</v>
      </c>
      <c r="C56" s="474"/>
      <c r="D56" s="474"/>
      <c r="E56" s="474"/>
      <c r="F56" s="474"/>
      <c r="G56" s="474"/>
      <c r="H56" s="474"/>
      <c r="I56" s="474"/>
      <c r="J56" s="474"/>
      <c r="K56" s="474"/>
      <c r="L56" s="46">
        <v>465751.73</v>
      </c>
      <c r="M56" s="46">
        <v>0</v>
      </c>
      <c r="N56" s="46">
        <v>0</v>
      </c>
      <c r="O56" s="46">
        <v>0</v>
      </c>
      <c r="P56" s="47">
        <v>465751.73</v>
      </c>
      <c r="Q56" s="47">
        <v>0</v>
      </c>
    </row>
    <row r="57" spans="1:17" ht="12.75" x14ac:dyDescent="0.2">
      <c r="A57" s="9">
        <v>41</v>
      </c>
      <c r="B57" s="474" t="s">
        <v>683</v>
      </c>
      <c r="C57" s="474"/>
      <c r="D57" s="474"/>
      <c r="E57" s="474"/>
      <c r="F57" s="474"/>
      <c r="G57" s="474"/>
      <c r="H57" s="474"/>
      <c r="I57" s="474"/>
      <c r="J57" s="474"/>
      <c r="K57" s="474"/>
      <c r="L57" s="46">
        <v>469745.03</v>
      </c>
      <c r="M57" s="46">
        <v>0</v>
      </c>
      <c r="N57" s="46">
        <v>0</v>
      </c>
      <c r="O57" s="46">
        <v>0</v>
      </c>
      <c r="P57" s="47">
        <v>469745.03</v>
      </c>
      <c r="Q57" s="47">
        <v>0</v>
      </c>
    </row>
    <row r="58" spans="1:17" ht="12.75" x14ac:dyDescent="0.2">
      <c r="A58" s="43"/>
      <c r="B58" s="666" t="s">
        <v>684</v>
      </c>
      <c r="C58" s="666"/>
      <c r="D58" s="666"/>
      <c r="E58" s="666"/>
      <c r="F58" s="666"/>
      <c r="G58" s="666"/>
      <c r="H58" s="666"/>
      <c r="I58" s="666"/>
      <c r="J58" s="666"/>
      <c r="K58" s="666"/>
      <c r="L58" s="44">
        <v>2520472.4300000002</v>
      </c>
      <c r="M58" s="44">
        <v>0</v>
      </c>
      <c r="N58" s="44">
        <v>0</v>
      </c>
      <c r="O58" s="44">
        <v>0</v>
      </c>
      <c r="P58" s="45">
        <v>2520472.4300000002</v>
      </c>
      <c r="Q58" s="45">
        <v>0</v>
      </c>
    </row>
    <row r="59" spans="1:17" ht="12.75" x14ac:dyDescent="0.2">
      <c r="A59" s="9">
        <v>42</v>
      </c>
      <c r="B59" s="474" t="s">
        <v>685</v>
      </c>
      <c r="C59" s="474"/>
      <c r="D59" s="474"/>
      <c r="E59" s="474"/>
      <c r="F59" s="474"/>
      <c r="G59" s="474"/>
      <c r="H59" s="474"/>
      <c r="I59" s="474"/>
      <c r="J59" s="474"/>
      <c r="K59" s="474"/>
      <c r="L59" s="46">
        <v>0</v>
      </c>
      <c r="M59" s="46">
        <v>0</v>
      </c>
      <c r="N59" s="46">
        <v>0</v>
      </c>
      <c r="O59" s="46">
        <v>0</v>
      </c>
      <c r="P59" s="47">
        <v>0</v>
      </c>
      <c r="Q59" s="47">
        <v>0</v>
      </c>
    </row>
    <row r="60" spans="1:17" ht="12.75" x14ac:dyDescent="0.2">
      <c r="A60" s="9">
        <v>43</v>
      </c>
      <c r="B60" s="474" t="s">
        <v>686</v>
      </c>
      <c r="C60" s="474"/>
      <c r="D60" s="474"/>
      <c r="E60" s="474"/>
      <c r="F60" s="474"/>
      <c r="G60" s="474"/>
      <c r="H60" s="474"/>
      <c r="I60" s="474"/>
      <c r="J60" s="474"/>
      <c r="K60" s="474"/>
      <c r="L60" s="46">
        <v>180822.33</v>
      </c>
      <c r="M60" s="46">
        <v>0</v>
      </c>
      <c r="N60" s="46">
        <v>0</v>
      </c>
      <c r="O60" s="46">
        <v>0</v>
      </c>
      <c r="P60" s="47">
        <v>180822.33</v>
      </c>
      <c r="Q60" s="47">
        <v>0</v>
      </c>
    </row>
    <row r="61" spans="1:17" ht="12.75" x14ac:dyDescent="0.2">
      <c r="A61" s="9">
        <v>44</v>
      </c>
      <c r="B61" s="474" t="s">
        <v>687</v>
      </c>
      <c r="C61" s="474"/>
      <c r="D61" s="474"/>
      <c r="E61" s="474"/>
      <c r="F61" s="474"/>
      <c r="G61" s="474"/>
      <c r="H61" s="474"/>
      <c r="I61" s="474"/>
      <c r="J61" s="474"/>
      <c r="K61" s="474"/>
      <c r="L61" s="46">
        <v>181881.57</v>
      </c>
      <c r="M61" s="46">
        <v>0</v>
      </c>
      <c r="N61" s="46">
        <v>0</v>
      </c>
      <c r="O61" s="46">
        <v>0</v>
      </c>
      <c r="P61" s="47">
        <v>181881.57</v>
      </c>
      <c r="Q61" s="47">
        <v>0</v>
      </c>
    </row>
    <row r="62" spans="1:17" ht="12.75" x14ac:dyDescent="0.2">
      <c r="A62" s="9">
        <v>45</v>
      </c>
      <c r="B62" s="474" t="s">
        <v>688</v>
      </c>
      <c r="C62" s="474"/>
      <c r="D62" s="474"/>
      <c r="E62" s="474"/>
      <c r="F62" s="474"/>
      <c r="G62" s="474"/>
      <c r="H62" s="474"/>
      <c r="I62" s="474"/>
      <c r="J62" s="474"/>
      <c r="K62" s="474"/>
      <c r="L62" s="46">
        <v>341861.51</v>
      </c>
      <c r="M62" s="46">
        <v>0</v>
      </c>
      <c r="N62" s="46">
        <v>0</v>
      </c>
      <c r="O62" s="46">
        <v>0</v>
      </c>
      <c r="P62" s="47">
        <v>341861.51</v>
      </c>
      <c r="Q62" s="47">
        <v>0</v>
      </c>
    </row>
    <row r="63" spans="1:17" ht="12.75" x14ac:dyDescent="0.2">
      <c r="A63" s="9">
        <v>46</v>
      </c>
      <c r="B63" s="474" t="s">
        <v>689</v>
      </c>
      <c r="C63" s="474"/>
      <c r="D63" s="474"/>
      <c r="E63" s="474"/>
      <c r="F63" s="474"/>
      <c r="G63" s="474"/>
      <c r="H63" s="474"/>
      <c r="I63" s="474"/>
      <c r="J63" s="474"/>
      <c r="K63" s="474"/>
      <c r="L63" s="46">
        <v>699572.84</v>
      </c>
      <c r="M63" s="46">
        <v>0</v>
      </c>
      <c r="N63" s="46">
        <v>0</v>
      </c>
      <c r="O63" s="46">
        <v>0</v>
      </c>
      <c r="P63" s="47">
        <v>699572.84</v>
      </c>
      <c r="Q63" s="47">
        <v>0</v>
      </c>
    </row>
    <row r="64" spans="1:17" ht="12.75" x14ac:dyDescent="0.2">
      <c r="A64" s="9">
        <v>47</v>
      </c>
      <c r="B64" s="474" t="s">
        <v>690</v>
      </c>
      <c r="C64" s="474"/>
      <c r="D64" s="474"/>
      <c r="E64" s="474"/>
      <c r="F64" s="474"/>
      <c r="G64" s="474"/>
      <c r="H64" s="474"/>
      <c r="I64" s="474"/>
      <c r="J64" s="474"/>
      <c r="K64" s="474"/>
      <c r="L64" s="46">
        <v>690236.83</v>
      </c>
      <c r="M64" s="46">
        <v>0</v>
      </c>
      <c r="N64" s="46">
        <v>0</v>
      </c>
      <c r="O64" s="46">
        <v>0</v>
      </c>
      <c r="P64" s="47">
        <v>690236.83</v>
      </c>
      <c r="Q64" s="47">
        <v>0</v>
      </c>
    </row>
    <row r="65" spans="1:17" ht="12.75" x14ac:dyDescent="0.2">
      <c r="A65" s="9">
        <v>48</v>
      </c>
      <c r="B65" s="474" t="s">
        <v>691</v>
      </c>
      <c r="C65" s="474"/>
      <c r="D65" s="474"/>
      <c r="E65" s="474"/>
      <c r="F65" s="474"/>
      <c r="G65" s="474"/>
      <c r="H65" s="474"/>
      <c r="I65" s="474"/>
      <c r="J65" s="474"/>
      <c r="K65" s="474"/>
      <c r="L65" s="46">
        <v>200876.29</v>
      </c>
      <c r="M65" s="46">
        <v>0</v>
      </c>
      <c r="N65" s="46">
        <v>0</v>
      </c>
      <c r="O65" s="46">
        <v>0</v>
      </c>
      <c r="P65" s="47">
        <v>200876.29</v>
      </c>
      <c r="Q65" s="47">
        <v>0</v>
      </c>
    </row>
    <row r="66" spans="1:17" ht="12.75" x14ac:dyDescent="0.2">
      <c r="A66" s="9">
        <v>49</v>
      </c>
      <c r="B66" s="474" t="s">
        <v>692</v>
      </c>
      <c r="C66" s="474"/>
      <c r="D66" s="474"/>
      <c r="E66" s="474"/>
      <c r="F66" s="474"/>
      <c r="G66" s="474"/>
      <c r="H66" s="474"/>
      <c r="I66" s="474"/>
      <c r="J66" s="474"/>
      <c r="K66" s="474"/>
      <c r="L66" s="46">
        <v>225221.06</v>
      </c>
      <c r="M66" s="46">
        <v>0</v>
      </c>
      <c r="N66" s="46">
        <v>0</v>
      </c>
      <c r="O66" s="46">
        <v>0</v>
      </c>
      <c r="P66" s="47">
        <v>225221.06</v>
      </c>
      <c r="Q66" s="47">
        <v>0</v>
      </c>
    </row>
    <row r="67" spans="1:17" ht="12.75" x14ac:dyDescent="0.2">
      <c r="A67" s="9">
        <v>50</v>
      </c>
      <c r="B67" s="474" t="s">
        <v>693</v>
      </c>
      <c r="C67" s="474"/>
      <c r="D67" s="474"/>
      <c r="E67" s="474"/>
      <c r="F67" s="474"/>
      <c r="G67" s="474"/>
      <c r="H67" s="474"/>
      <c r="I67" s="474"/>
      <c r="J67" s="474"/>
      <c r="K67" s="474"/>
      <c r="L67" s="46">
        <v>0</v>
      </c>
      <c r="M67" s="46">
        <v>0</v>
      </c>
      <c r="N67" s="46">
        <v>0</v>
      </c>
      <c r="O67" s="46">
        <v>0</v>
      </c>
      <c r="P67" s="47">
        <v>0</v>
      </c>
      <c r="Q67" s="47">
        <v>0</v>
      </c>
    </row>
    <row r="68" spans="1:17" ht="12.75" x14ac:dyDescent="0.2">
      <c r="A68" s="43"/>
      <c r="B68" s="666" t="s">
        <v>694</v>
      </c>
      <c r="C68" s="666"/>
      <c r="D68" s="666"/>
      <c r="E68" s="666"/>
      <c r="F68" s="666"/>
      <c r="G68" s="666"/>
      <c r="H68" s="666"/>
      <c r="I68" s="666"/>
      <c r="J68" s="666"/>
      <c r="K68" s="666"/>
      <c r="L68" s="44">
        <v>14432046.829999996</v>
      </c>
      <c r="M68" s="44">
        <v>0</v>
      </c>
      <c r="N68" s="44">
        <v>0</v>
      </c>
      <c r="O68" s="44">
        <v>0</v>
      </c>
      <c r="P68" s="45">
        <v>14429568.509999996</v>
      </c>
      <c r="Q68" s="45">
        <v>0</v>
      </c>
    </row>
    <row r="71" spans="1:17" x14ac:dyDescent="0.2">
      <c r="C71" s="1" t="s">
        <v>695</v>
      </c>
      <c r="N71" s="1" t="s">
        <v>697</v>
      </c>
    </row>
    <row r="74" spans="1:17" x14ac:dyDescent="0.2"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N74" s="42"/>
      <c r="O74" s="42"/>
    </row>
    <row r="75" spans="1:17" x14ac:dyDescent="0.2">
      <c r="C75" s="1" t="s">
        <v>696</v>
      </c>
      <c r="N75" s="1" t="s">
        <v>696</v>
      </c>
    </row>
  </sheetData>
  <mergeCells count="68">
    <mergeCell ref="B65:K65"/>
    <mergeCell ref="B66:K66"/>
    <mergeCell ref="B67:K67"/>
    <mergeCell ref="B68:K68"/>
    <mergeCell ref="B59:K59"/>
    <mergeCell ref="B60:K60"/>
    <mergeCell ref="B61:K61"/>
    <mergeCell ref="B62:K62"/>
    <mergeCell ref="B63:K63"/>
    <mergeCell ref="B64:K64"/>
    <mergeCell ref="B58:K58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46:K46"/>
    <mergeCell ref="B35:K35"/>
    <mergeCell ref="B36:K36"/>
    <mergeCell ref="B37:K37"/>
    <mergeCell ref="B38:K38"/>
    <mergeCell ref="B39:K39"/>
    <mergeCell ref="B40:K40"/>
    <mergeCell ref="B41:K41"/>
    <mergeCell ref="B42:K42"/>
    <mergeCell ref="B43:K43"/>
    <mergeCell ref="B44:K44"/>
    <mergeCell ref="B45:K45"/>
    <mergeCell ref="B34:K34"/>
    <mergeCell ref="B23:K23"/>
    <mergeCell ref="B24:K24"/>
    <mergeCell ref="B25:K25"/>
    <mergeCell ref="B26:K26"/>
    <mergeCell ref="B27:K27"/>
    <mergeCell ref="B28:K28"/>
    <mergeCell ref="B29:K29"/>
    <mergeCell ref="B30:K30"/>
    <mergeCell ref="B31:K31"/>
    <mergeCell ref="B32:K32"/>
    <mergeCell ref="B33:K33"/>
    <mergeCell ref="B22:K22"/>
    <mergeCell ref="P11:P12"/>
    <mergeCell ref="Q11:Q12"/>
    <mergeCell ref="B13:K13"/>
    <mergeCell ref="B14:K14"/>
    <mergeCell ref="B15:K15"/>
    <mergeCell ref="B16:K16"/>
    <mergeCell ref="B17:K17"/>
    <mergeCell ref="B18:K18"/>
    <mergeCell ref="B19:K19"/>
    <mergeCell ref="B20:K20"/>
    <mergeCell ref="B21:K21"/>
    <mergeCell ref="A5:O5"/>
    <mergeCell ref="B6:Q6"/>
    <mergeCell ref="C7:N7"/>
    <mergeCell ref="A9:A12"/>
    <mergeCell ref="B9:K12"/>
    <mergeCell ref="L9:L12"/>
    <mergeCell ref="M9:Q9"/>
    <mergeCell ref="M10:Q10"/>
    <mergeCell ref="M11:N11"/>
    <mergeCell ref="O11:O12"/>
  </mergeCells>
  <pageMargins left="0.7" right="0.7" top="0.75" bottom="0.75" header="0.3" footer="0.3"/>
  <pageSetup paperSize="9" fitToHeight="0" orientation="portrait" r:id="rId1"/>
  <headerFooter>
    <oddFooter>&amp;CСтр.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Ведомость расчетных показат доп</vt:lpstr>
      <vt:lpstr>ГПР 1553</vt:lpstr>
      <vt:lpstr>Ведомость расчетных показателей</vt:lpstr>
      <vt:lpstr>Лист1</vt:lpstr>
      <vt:lpstr>ГПР</vt:lpstr>
      <vt:lpstr>ГПР с ПНР</vt:lpstr>
      <vt:lpstr>ГПР расчет зимних</vt:lpstr>
      <vt:lpstr>ГрафикФинансирования</vt:lpstr>
      <vt:lpstr>ГрафикПлатежей</vt:lpstr>
      <vt:lpstr>'Ведомость расчетных показат доп'!Область_печати</vt:lpstr>
      <vt:lpstr>'Ведомость расчетных показателей'!Область_печати</vt:lpstr>
      <vt:lpstr>'ГПР расчет зимних'!Область_печати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FoxPro-Excel Апет А.В.(+375)296423967</dc:creator>
  <cp:lastModifiedBy>FoxPro-Excel Апет А.В.(+375)296423967</cp:lastModifiedBy>
  <cp:lastPrinted>2025-11-05T06:57:28Z</cp:lastPrinted>
  <dcterms:created xsi:type="dcterms:W3CDTF">2023-08-25T13:09:19Z</dcterms:created>
  <dcterms:modified xsi:type="dcterms:W3CDTF">2026-03-19T12:16:44Z</dcterms:modified>
</cp:coreProperties>
</file>